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C:\Users\kuras\Documents\未来カルテ2050－2023\"/>
    </mc:Choice>
  </mc:AlternateContent>
  <xr:revisionPtr revIDLastSave="0" documentId="13_ncr:1_{721F09C2-ECC1-4EDE-AE1D-BE59EC4928DF}" xr6:coauthVersionLast="47" xr6:coauthVersionMax="47" xr10:uidLastSave="{00000000-0000-0000-0000-000000000000}"/>
  <bookViews>
    <workbookView xWindow="-108" yWindow="-108" windowWidth="23256" windowHeight="13896" xr2:uid="{2E1D14FD-9A69-4C47-B541-2746D02CBFF3}"/>
  </bookViews>
  <sheets>
    <sheet name="入出力画面" sheetId="7" r:id="rId1"/>
    <sheet name="カーボンニュートラルシミュレーターの構造" sheetId="6" r:id="rId2"/>
    <sheet name="自治体コード参照タブ" sheetId="5" r:id="rId3"/>
    <sheet name="二酸化炭素量内訳グラフ" sheetId="4" state="veryHidden" r:id="rId4"/>
    <sheet name="投資額 雇用効果" sheetId="3" state="veryHidden" r:id="rId5"/>
    <sheet name="2050年二酸化炭素排出量推計" sheetId="2" state="veryHidden" r:id="rId6"/>
    <sheet name="市町村別シート" sheetId="1" state="very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_op09">#REF!</definedName>
    <definedName name="__ｑ８８８８８８">#REF!</definedName>
    <definedName name="_1表月計Q" localSheetId="2">#REF!</definedName>
    <definedName name="_1表月計Q" localSheetId="3">#REF!</definedName>
    <definedName name="_1表月計Q" localSheetId="0">#REF!</definedName>
    <definedName name="_1表月計Q">#REF!</definedName>
    <definedName name="_3表Ｐ月計q" localSheetId="2">#REF!</definedName>
    <definedName name="_3表Ｐ月計q" localSheetId="3">#REF!</definedName>
    <definedName name="_3表Ｐ月計q" localSheetId="0">#REF!</definedName>
    <definedName name="_3表Ｐ月計q">#REF!</definedName>
    <definedName name="_3表一月計q" localSheetId="2">#REF!</definedName>
    <definedName name="_3表一月計q" localSheetId="3">#REF!</definedName>
    <definedName name="_3表一月計q" localSheetId="0">#REF!</definedName>
    <definedName name="_3表一月計q">#REF!</definedName>
    <definedName name="_3表共月計q" localSheetId="2">#REF!</definedName>
    <definedName name="_3表共月計q" localSheetId="3">#REF!</definedName>
    <definedName name="_3表共月計q" localSheetId="0">#REF!</definedName>
    <definedName name="_3表共月計q">#REF!</definedName>
    <definedName name="_4自家発月計q" localSheetId="2">#REF!</definedName>
    <definedName name="_4自家発月計q" localSheetId="3">#REF!</definedName>
    <definedName name="_4自家発月計q" localSheetId="0">#REF!</definedName>
    <definedName name="_4自家発月計q">#REF!</definedName>
    <definedName name="_5大口合計Q" localSheetId="2">#REF!</definedName>
    <definedName name="_5大口合計Q" localSheetId="3">#REF!</definedName>
    <definedName name="_5大口合計Q" localSheetId="0">#REF!</definedName>
    <definedName name="_5大口合計Q">#REF!</definedName>
    <definedName name="_６陸稲" localSheetId="3">#REF!</definedName>
    <definedName name="_６陸稲" localSheetId="0">#REF!</definedName>
    <definedName name="_６陸稲">#REF!</definedName>
    <definedName name="_７陸稲" localSheetId="3">#REF!</definedName>
    <definedName name="_７陸稲" localSheetId="0">#REF!</definedName>
    <definedName name="_７陸稲">#REF!</definedName>
    <definedName name="_8自家発出力" localSheetId="2">#REF!</definedName>
    <definedName name="_8自家発出力" localSheetId="3">#REF!</definedName>
    <definedName name="_8自家発出力" localSheetId="0">#REF!</definedName>
    <definedName name="_8自家発出力">#REF!</definedName>
    <definedName name="_9下ﾃﾞｰﾀ" localSheetId="2">#REF!</definedName>
    <definedName name="_9下ﾃﾞｰﾀ" localSheetId="3">#REF!</definedName>
    <definedName name="_9下ﾃﾞｰﾀ" localSheetId="0">#REF!</definedName>
    <definedName name="_9下ﾃﾞｰﾀ">#REF!</definedName>
    <definedName name="_Fill" hidden="1">[1]静岡市!$AO$1:$AO$100</definedName>
    <definedName name="\\\\\\\">#REF!</definedName>
    <definedName name="\10" localSheetId="2">#REF!</definedName>
    <definedName name="\10" localSheetId="3">#REF!</definedName>
    <definedName name="\10" localSheetId="0">#REF!</definedName>
    <definedName name="\10">#REF!</definedName>
    <definedName name="\800" localSheetId="2">#REF!</definedName>
    <definedName name="\800" localSheetId="3">#REF!</definedName>
    <definedName name="\800" localSheetId="0">#REF!</definedName>
    <definedName name="\800">#REF!</definedName>
    <definedName name="\900" localSheetId="2">#REF!</definedName>
    <definedName name="\900" localSheetId="3">#REF!</definedName>
    <definedName name="\900" localSheetId="0">#REF!</definedName>
    <definedName name="\900">#REF!</definedName>
    <definedName name="\99" localSheetId="2">#REF!</definedName>
    <definedName name="\99" localSheetId="3">#REF!</definedName>
    <definedName name="\99" localSheetId="0">#REF!</definedName>
    <definedName name="\99">#REF!</definedName>
    <definedName name="\a" localSheetId="2">#REF!</definedName>
    <definedName name="\a" localSheetId="3">#REF!</definedName>
    <definedName name="\a" localSheetId="0">#REF!</definedName>
    <definedName name="\a">#REF!</definedName>
    <definedName name="\b" localSheetId="2">#REF!</definedName>
    <definedName name="\b" localSheetId="3">#REF!</definedName>
    <definedName name="\b" localSheetId="0">#REF!</definedName>
    <definedName name="\b">#REF!</definedName>
    <definedName name="\c" localSheetId="2">#REF!</definedName>
    <definedName name="\c" localSheetId="3">#REF!</definedName>
    <definedName name="\c" localSheetId="0">#REF!</definedName>
    <definedName name="\c">#REF!</definedName>
    <definedName name="\d" localSheetId="2">#REF!</definedName>
    <definedName name="\d" localSheetId="3">#REF!</definedName>
    <definedName name="\d" localSheetId="0">#REF!</definedName>
    <definedName name="\d">#REF!</definedName>
    <definedName name="\g" localSheetId="2">#REF!</definedName>
    <definedName name="\g" localSheetId="3">#REF!</definedName>
    <definedName name="\g" localSheetId="0">#REF!</definedName>
    <definedName name="\g">#REF!</definedName>
    <definedName name="\ko" localSheetId="2">#REF!</definedName>
    <definedName name="\ko" localSheetId="3">#REF!</definedName>
    <definedName name="\ko" localSheetId="0">#REF!</definedName>
    <definedName name="\ko">#REF!</definedName>
    <definedName name="◎">#REF!</definedName>
    <definedName name="a" localSheetId="2">#REF!</definedName>
    <definedName name="a" localSheetId="3">#REF!</definedName>
    <definedName name="a" localSheetId="0">#REF!</definedName>
    <definedName name="a">#REF!</definedName>
    <definedName name="aaa" localSheetId="2">#REF!</definedName>
    <definedName name="aaa" localSheetId="3">#REF!</definedName>
    <definedName name="aaa" localSheetId="0">#REF!</definedName>
    <definedName name="aaa">#REF!</definedName>
    <definedName name="abc" localSheetId="3">#REF!</definedName>
    <definedName name="abc" localSheetId="0">#REF!</definedName>
    <definedName name="abc">#REF!</definedName>
    <definedName name="ｂｂｂ">#REF!</definedName>
    <definedName name="ｂｂｂｂｂｂｂｂｂｂｂｂｂｂｂｂｂｂｂｂ">#REF!</definedName>
    <definedName name="ｂｂｂｂｂｂｂｂんんん">#REF!</definedName>
    <definedName name="ｂｂｂｂｈｈｈｈｈｈｈｋｋｋっこおおおお">#REF!</definedName>
    <definedName name="ｂｂｂｇｇ" localSheetId="3">#REF!</definedName>
    <definedName name="ｂｂｂｇｇ" localSheetId="0">#REF!</definedName>
    <definedName name="ｂｂｂｇｇ">#REF!</definedName>
    <definedName name="ｂｂｂｇｇｆｔｒｔ" localSheetId="3">#REF!</definedName>
    <definedName name="ｂｂｂｇｇｆｔｒｔ" localSheetId="0">#REF!</definedName>
    <definedName name="ｂｂｂｇｇｆｔｒｔ">#REF!</definedName>
    <definedName name="ｂんｂｖｃｘｃｘ">#REF!</definedName>
    <definedName name="ccc" localSheetId="2">#REF!</definedName>
    <definedName name="ccc" localSheetId="3">#REF!</definedName>
    <definedName name="ccc" localSheetId="0">#REF!</definedName>
    <definedName name="ccc">#REF!</definedName>
    <definedName name="ccccc" localSheetId="3">#REF!</definedName>
    <definedName name="ccccc" localSheetId="0">#REF!</definedName>
    <definedName name="ccccc">#REF!</definedName>
    <definedName name="cccccccc" localSheetId="3">#REF!</definedName>
    <definedName name="cccccccc" localSheetId="0">#REF!</definedName>
    <definedName name="cccccccc">#REF!</definedName>
    <definedName name="cccccccvvvvv">#REF!</definedName>
    <definedName name="code">#REF!</definedName>
    <definedName name="cord">#REF!</definedName>
    <definedName name="ｃでｒｇｂｈｙ">#REF!</definedName>
    <definedName name="_xlnm.Database">#REF!</definedName>
    <definedName name="DBコピー先" localSheetId="2">#REF!</definedName>
    <definedName name="DBコピー先" localSheetId="3">#REF!</definedName>
    <definedName name="DBコピー先" localSheetId="0">#REF!</definedName>
    <definedName name="DBコピー先">#REF!</definedName>
    <definedName name="dfgetr45328uhjer">#REF!</definedName>
    <definedName name="DTP表1" localSheetId="2">#REF!</definedName>
    <definedName name="DTP表1" localSheetId="3">#REF!</definedName>
    <definedName name="DTP表1" localSheetId="0">#REF!</definedName>
    <definedName name="DTP表1">#REF!</definedName>
    <definedName name="DTP表2" localSheetId="2">#REF!</definedName>
    <definedName name="DTP表2" localSheetId="3">#REF!</definedName>
    <definedName name="DTP表2" localSheetId="0">#REF!</definedName>
    <definedName name="DTP表2">#REF!</definedName>
    <definedName name="ｆｔｒｇｆｄせｗ">#REF!</definedName>
    <definedName name="ｆれｄｓｗ" localSheetId="3">#REF!</definedName>
    <definedName name="ｆれｄｓｗ" localSheetId="0">#REF!</definedName>
    <definedName name="ｆれｄｓｗ">#REF!</definedName>
    <definedName name="ｇｇｇ">#REF!</definedName>
    <definedName name="ghbghhhjjl">#REF!</definedName>
    <definedName name="ghyui">#REF!</definedName>
    <definedName name="ｇｈちゅい" localSheetId="3">#REF!</definedName>
    <definedName name="ｇｈちゅい" localSheetId="0">#REF!</definedName>
    <definedName name="ｇｈちゅい">#REF!</definedName>
    <definedName name="ｇｔｒてｗｄｓｄ" localSheetId="3">#REF!</definedName>
    <definedName name="ｇｔｒてｗｄｓｄ" localSheetId="0">#REF!</definedName>
    <definedName name="ｇｔｒてｗｄｓｄ">#REF!</definedName>
    <definedName name="ｇとｒｋ" localSheetId="3">#REF!</definedName>
    <definedName name="ｇとｒｋ" localSheetId="0">#REF!</definedName>
    <definedName name="ｇとｒｋ">#REF!</definedName>
    <definedName name="ｈｂｙｔれうぇれ">#REF!</definedName>
    <definedName name="hipwm7">#REF!</definedName>
    <definedName name="ｈｊｋぉｐ" localSheetId="3">#REF!</definedName>
    <definedName name="ｈｊｋぉｐ" localSheetId="0">#REF!</definedName>
    <definedName name="ｈｊｋぉｐ">#REF!</definedName>
    <definedName name="hkiuyy7678iuy">#REF!</definedName>
    <definedName name="HTML_CodePage" hidden="1">932</definedName>
    <definedName name="HTML_Control" localSheetId="5" hidden="1">{"'第２表'!$W$27:$AA$68"}</definedName>
    <definedName name="HTML_Control" localSheetId="1" hidden="1">{"'第２表'!$W$27:$AA$68"}</definedName>
    <definedName name="HTML_Control" localSheetId="2" hidden="1">{"'第２表'!$W$27:$AA$68"}</definedName>
    <definedName name="HTML_Control" localSheetId="4" hidden="1">{"'第２表'!$W$27:$AA$68"}</definedName>
    <definedName name="HTML_Control" localSheetId="3" hidden="1">{"'第２表'!$W$27:$AA$68"}</definedName>
    <definedName name="HTML_Control" localSheetId="0"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huki" localSheetId="3">#REF!</definedName>
    <definedName name="huki" localSheetId="0">#REF!</definedName>
    <definedName name="huki">#REF!</definedName>
    <definedName name="ｈｙｔｇｒｆ">#REF!</definedName>
    <definedName name="hい" localSheetId="3">#REF!</definedName>
    <definedName name="hい" localSheetId="0">#REF!</definedName>
    <definedName name="hい">#REF!</definedName>
    <definedName name="ｈじゅい" localSheetId="3">#REF!</definedName>
    <definedName name="ｈじゅい" localSheetId="0">#REF!</definedName>
    <definedName name="ｈじゅい">#REF!</definedName>
    <definedName name="ｈんｊｈｇ">#REF!</definedName>
    <definedName name="iii" localSheetId="3">#REF!</definedName>
    <definedName name="iii" localSheetId="0">#REF!</definedName>
    <definedName name="iii">#REF!</definedName>
    <definedName name="input_DATA1">[2]魚種×大海区県確定!$D$9:$DR$20,[2]魚種×大海区県確定!$D$22:$DR$26,[2]魚種×大海区県確定!$D$28:$DR$33,[2]魚種×大海区県確定!$D$35:$DR$40</definedName>
    <definedName name="iokploi" localSheetId="3">#REF!</definedName>
    <definedName name="iokploi" localSheetId="0">#REF!</definedName>
    <definedName name="iokploi">#REF!</definedName>
    <definedName name="iuo" localSheetId="3">#REF!</definedName>
    <definedName name="iuo" localSheetId="0">#REF!</definedName>
    <definedName name="iuo">#REF!</definedName>
    <definedName name="iuytwuytghj">#REF!</definedName>
    <definedName name="jcode">#REF!</definedName>
    <definedName name="ｊｊｈｈｇｇｆｆ" localSheetId="3">#REF!</definedName>
    <definedName name="ｊｊｈｈｇｇｆｆ" localSheetId="0">#REF!</definedName>
    <definedName name="ｊｊｈｈｇｇｆｆ">#REF!</definedName>
    <definedName name="jkh" localSheetId="2">#REF!</definedName>
    <definedName name="jkh" localSheetId="3">#REF!</definedName>
    <definedName name="jkh" localSheetId="0">#REF!</definedName>
    <definedName name="jkh">#REF!</definedName>
    <definedName name="jkiujhyuuじｋ" localSheetId="3">#REF!</definedName>
    <definedName name="jkiujhyuuじｋ" localSheetId="0">#REF!</definedName>
    <definedName name="jkiujhyuuじｋ">#REF!</definedName>
    <definedName name="jname">#REF!</definedName>
    <definedName name="ｋ" localSheetId="2">#REF!</definedName>
    <definedName name="ｋ" localSheetId="3">#REF!</definedName>
    <definedName name="ｋ" localSheetId="0">#REF!</definedName>
    <definedName name="ｋ">#REF!</definedName>
    <definedName name="karui" localSheetId="2">#REF!</definedName>
    <definedName name="karui" localSheetId="3">#REF!</definedName>
    <definedName name="karui" localSheetId="0">#REF!</definedName>
    <definedName name="karui">#REF!</definedName>
    <definedName name="kgh" localSheetId="2">#REF!</definedName>
    <definedName name="kgh" localSheetId="3">#REF!</definedName>
    <definedName name="kgh" localSheetId="0">#REF!</definedName>
    <definedName name="kgh">#REF!</definedName>
    <definedName name="ki重量kkk" localSheetId="3">#REF!</definedName>
    <definedName name="ki重量kkk" localSheetId="0">#REF!</definedName>
    <definedName name="ki重量kkk">#REF!</definedName>
    <definedName name="kkk" localSheetId="3">#REF!</definedName>
    <definedName name="kkk" localSheetId="0">#REF!</definedName>
    <definedName name="kkk">#REF!</definedName>
    <definedName name="ｋｋｋｋｍんｍ">#REF!</definedName>
    <definedName name="kloim" localSheetId="3">#REF!</definedName>
    <definedName name="kloim" localSheetId="0">#REF!</definedName>
    <definedName name="kloim">#REF!</definedName>
    <definedName name="kmom" localSheetId="3">#REF!</definedName>
    <definedName name="kmom" localSheetId="0">#REF!</definedName>
    <definedName name="kmom">#REF!</definedName>
    <definedName name="koiujkw2345trg78">#REF!</definedName>
    <definedName name="kop09oklp098u">#REF!</definedName>
    <definedName name="ｋぉいうｋｊ" localSheetId="3">#REF!</definedName>
    <definedName name="ｋぉいうｋｊ" localSheetId="0">#REF!</definedName>
    <definedName name="ｋぉいうｋｊ">#REF!</definedName>
    <definedName name="lkmkjnmじゅｋｊんｍｋ" localSheetId="3">#REF!</definedName>
    <definedName name="lkmkjnmじゅｋｊんｍｋ" localSheetId="0">#REF!</definedName>
    <definedName name="lkmkjnmじゅｋｊんｍｋ">#REF!</definedName>
    <definedName name="ｌｌｌっぉいいいいｋｋｋ">#REF!</definedName>
    <definedName name="lopimjh">#REF!</definedName>
    <definedName name="ｌこいうｊｈｙｔｇ">#REF!</definedName>
    <definedName name="ｍkij" localSheetId="3">#REF!</definedName>
    <definedName name="ｍkij" localSheetId="0">#REF!</definedName>
    <definedName name="ｍkij">#REF!</definedName>
    <definedName name="ｍｋぉぴいｋ" localSheetId="3">#REF!</definedName>
    <definedName name="ｍｋぉぴいｋ" localSheetId="0">#REF!</definedName>
    <definedName name="ｍｋぉぴいｋ">#REF!</definedName>
    <definedName name="ｍｋじうｙふｊｋｋｋｋｋｋｋ">#REF!</definedName>
    <definedName name="ｍｍｍｍｍｍｍ">#REF!</definedName>
    <definedName name="ｍき" localSheetId="3">#REF!</definedName>
    <definedName name="ｍき" localSheetId="0">#REF!</definedName>
    <definedName name="ｍき">#REF!</definedName>
    <definedName name="ｍじゅいき９８７６７">#REF!</definedName>
    <definedName name="ｍんれ４" localSheetId="3">#REF!</definedName>
    <definedName name="ｍんれ４" localSheetId="0">#REF!</definedName>
    <definedName name="ｍんれ４">#REF!</definedName>
    <definedName name="name">#REF!</definedName>
    <definedName name="nhjkioiuyu">#REF!</definedName>
    <definedName name="nnnbhgl" localSheetId="3">#REF!</definedName>
    <definedName name="nnnbhgl" localSheetId="0">#REF!</definedName>
    <definedName name="nnnbhgl">#REF!</definedName>
    <definedName name="p245fgtrf">#REF!</definedName>
    <definedName name="plik" localSheetId="3">#REF!</definedName>
    <definedName name="plik" localSheetId="0">#REF!</definedName>
    <definedName name="plik">#REF!</definedName>
    <definedName name="popoikuj78">#REF!</definedName>
    <definedName name="pp" localSheetId="2">#REF!</definedName>
    <definedName name="pp" localSheetId="3">#REF!</definedName>
    <definedName name="pp" localSheetId="0">#REF!</definedName>
    <definedName name="pp">#REF!</definedName>
    <definedName name="ｐｐｐｐ０いうｙｔｒｔ">#REF!</definedName>
    <definedName name="ｐｐｐｐｐｐｐｐｐｐ">#REF!</definedName>
    <definedName name="ｐｐｐｐｐｐｐｐｐｐｐｐｐｌｌｌｌｌｌｌ">#REF!</definedName>
    <definedName name="pps推移" localSheetId="5" hidden="1">{"'第２表'!$W$27:$AA$68"}</definedName>
    <definedName name="pps推移" localSheetId="1" hidden="1">{"'第２表'!$W$27:$AA$68"}</definedName>
    <definedName name="pps推移" localSheetId="2" hidden="1">{"'第２表'!$W$27:$AA$68"}</definedName>
    <definedName name="pps推移" localSheetId="4" hidden="1">{"'第２表'!$W$27:$AA$68"}</definedName>
    <definedName name="pps推移" localSheetId="3" hidden="1">{"'第２表'!$W$27:$AA$68"}</definedName>
    <definedName name="pps推移" localSheetId="0" hidden="1">{"'第２表'!$W$27:$AA$68"}</definedName>
    <definedName name="pps推移" hidden="1">{"'第２表'!$W$27:$AA$68"}</definedName>
    <definedName name="_xlnm.Print_Area" localSheetId="2">#REF!</definedName>
    <definedName name="_xlnm.Print_Area" localSheetId="3">#REF!</definedName>
    <definedName name="_xlnm.Print_Area" localSheetId="0">#REF!</definedName>
    <definedName name="_xlnm.Print_Area">#REF!</definedName>
    <definedName name="PRINT_AREA_MI" localSheetId="2">#REF!</definedName>
    <definedName name="PRINT_AREA_MI" localSheetId="3">#REF!</definedName>
    <definedName name="PRINT_AREA_MI" localSheetId="0">#REF!</definedName>
    <definedName name="PRINT_AREA_MI">#REF!</definedName>
    <definedName name="PRINT_AREA_MI1" localSheetId="3">#REF!</definedName>
    <definedName name="PRINT_AREA_MI1" localSheetId="0">#REF!</definedName>
    <definedName name="PRINT_AREA_MI1">#REF!</definedName>
    <definedName name="ｐぉいｔ">#REF!</definedName>
    <definedName name="ｐぉききじゅい">#REF!</definedName>
    <definedName name="ｑｑｑｑｗっうぇええ">#REF!</definedName>
    <definedName name="ｑｑっわせｒｔｙ" localSheetId="3">#REF!</definedName>
    <definedName name="ｑｑっわせｒｔｙ" localSheetId="0">#REF!</definedName>
    <definedName name="ｑｑっわせｒｔｙ">#REF!</definedName>
    <definedName name="qyyyyhujhytg" localSheetId="3">#REF!</definedName>
    <definedName name="qyyyyhujhytg" localSheetId="0">#REF!</definedName>
    <definedName name="qyyyyhujhytg">#REF!</definedName>
    <definedName name="RITUBUNSEKI">'[3]（削除）図２（値）'!$A$4</definedName>
    <definedName name="ｒｒｒｔｔｔｆｆｆｔｔｃｃｃ">#REF!</definedName>
    <definedName name="ｒてゆ" localSheetId="3">#REF!</definedName>
    <definedName name="ｒてゆ" localSheetId="0">#REF!</definedName>
    <definedName name="ｒてゆ">#REF!</definedName>
    <definedName name="sdjikj32980" localSheetId="3">#REF!</definedName>
    <definedName name="sdjikj32980" localSheetId="0">#REF!</definedName>
    <definedName name="sdjikj32980">#REF!</definedName>
    <definedName name="ｓｄｘｃｆｖｇｇｇ">#REF!</definedName>
    <definedName name="sjrukfi112" localSheetId="3">#REF!</definedName>
    <definedName name="sjrukfi112" localSheetId="0">#REF!</definedName>
    <definedName name="sjrukfi112">#REF!</definedName>
    <definedName name="ｓｓｓｓｓｓｓｓｓｓｓ">#REF!</definedName>
    <definedName name="SUBETE" localSheetId="3">#REF!</definedName>
    <definedName name="SUBETE" localSheetId="0">#REF!</definedName>
    <definedName name="SUBETE">#REF!</definedName>
    <definedName name="tblDOUTAIwk_T" localSheetId="3">#REF!</definedName>
    <definedName name="tblDOUTAIwk_T" localSheetId="0">#REF!</definedName>
    <definedName name="tblDOUTAIwk_T">#REF!</definedName>
    <definedName name="test">#REF!</definedName>
    <definedName name="ｔｒｙｔれうぇｒ">#REF!</definedName>
    <definedName name="ty7u8i9">#REF!</definedName>
    <definedName name="tyh" localSheetId="3">#REF!</definedName>
    <definedName name="tyh" localSheetId="0">#REF!</definedName>
    <definedName name="tyh">#REF!</definedName>
    <definedName name="uiujhyu" localSheetId="3">#REF!</definedName>
    <definedName name="uiujhyu" localSheetId="0">#REF!</definedName>
    <definedName name="uiujhyu">#REF!</definedName>
    <definedName name="uiyt987">#REF!</definedName>
    <definedName name="ｖｇｙｔれｒつ">#REF!</definedName>
    <definedName name="vvv" localSheetId="2">#REF!</definedName>
    <definedName name="vvv" localSheetId="3">#REF!</definedName>
    <definedName name="vvv" localSheetId="0">#REF!</definedName>
    <definedName name="vvv">#REF!</definedName>
    <definedName name="ｖｖｖｖｆｆｆｃｃｃｈｈｈ">#REF!</definedName>
    <definedName name="weuy675bnhguy768ki">#REF!</definedName>
    <definedName name="wuy" localSheetId="3">#REF!</definedName>
    <definedName name="wuy" localSheetId="0">#REF!</definedName>
    <definedName name="wuy">#REF!</definedName>
    <definedName name="yhujt68799090ok">#REF!</definedName>
    <definedName name="yuiol" localSheetId="3">#REF!</definedName>
    <definedName name="yuiol" localSheetId="0">#REF!</definedName>
    <definedName name="yuiol">#REF!</definedName>
    <definedName name="ｙっゆうういいいおおおｐｐｐ">#REF!</definedName>
    <definedName name="ｚｚっせえｒｒｄｄｆｆｇｔｔ１２" localSheetId="3">#REF!</definedName>
    <definedName name="ｚｚっせえｒｒｄｄｆｆｇｔｔ１２" localSheetId="0">#REF!</definedName>
    <definedName name="ｚｚっせえｒｒｄｄｆｆｇｔｔ１２">#REF!</definedName>
    <definedName name="あ" localSheetId="2">#REF!</definedName>
    <definedName name="あ" localSheetId="3">#REF!</definedName>
    <definedName name="あ" localSheetId="0">#REF!</definedName>
    <definedName name="あ">#REF!</definedName>
    <definedName name="あああ" localSheetId="2">#REF!</definedName>
    <definedName name="あああ" localSheetId="3">#REF!</definedName>
    <definedName name="あああ" localSheetId="0">#REF!</definedName>
    <definedName name="あああ">#REF!</definedName>
    <definedName name="ああああ" localSheetId="2">#REF!</definedName>
    <definedName name="ああああ" localSheetId="3">#REF!</definedName>
    <definedName name="ああああ" localSheetId="0">#REF!</definedName>
    <definedName name="ああああ">#REF!</definedName>
    <definedName name="あああああ" localSheetId="2">#REF!</definedName>
    <definedName name="あああああ" localSheetId="3">#REF!</definedName>
    <definedName name="あああああ" localSheetId="0">#REF!</definedName>
    <definedName name="あああああ">#REF!</definedName>
    <definedName name="あいうえお">[4]書記局諸経費!$J$66:$K$68</definedName>
    <definedName name="あひゅ">#REF!</definedName>
    <definedName name="いいいい">#REF!</definedName>
    <definedName name="いいいいいいいいいいいいい">#REF!</definedName>
    <definedName name="ういうよいぽいおｐ" localSheetId="3">#REF!</definedName>
    <definedName name="ういうよいぽいおｐ" localSheetId="0">#REF!</definedName>
    <definedName name="ういうよいぽいおｐ">#REF!</definedName>
    <definedName name="ういおｐｌｋじうｙｈｇｙｔｒｆ">#REF!</definedName>
    <definedName name="うううううううううう" localSheetId="2">#REF!</definedName>
    <definedName name="うううううううううう" localSheetId="3">#REF!</definedName>
    <definedName name="うううううううううう" localSheetId="0">#REF!</definedName>
    <definedName name="うううううううううう">#REF!</definedName>
    <definedName name="ウェ" localSheetId="3">#REF!</definedName>
    <definedName name="ウェ" localSheetId="0">#REF!</definedName>
    <definedName name="ウェ">#REF!</definedName>
    <definedName name="うじちぃおこいうｋｊｙｈ" localSheetId="3">#REF!</definedName>
    <definedName name="うじちぃおこいうｋｊｙｈ" localSheetId="0">#REF!</definedName>
    <definedName name="うじちぃおこいうｋｊｙｈ">#REF!</definedName>
    <definedName name="えｒｗｓｄｃ４" localSheetId="3">#REF!</definedName>
    <definedName name="えｒｗｓｄｃ４" localSheetId="0">#REF!</definedName>
    <definedName name="えｒｗｓｄｃ４">#REF!</definedName>
    <definedName name="えｒちゅいｊこおお">#REF!</definedName>
    <definedName name="えええ" localSheetId="2">#REF!</definedName>
    <definedName name="えええ" localSheetId="3">#REF!</definedName>
    <definedName name="えええ" localSheetId="0">#REF!</definedName>
    <definedName name="えええ">#REF!</definedName>
    <definedName name="ええええええｔｔｔｔｔｔ">#REF!</definedName>
    <definedName name="えええええええええええ">#REF!</definedName>
    <definedName name="おｌきうじゅｈ">#REF!</definedName>
    <definedName name="ぉいｋぽい">#REF!</definedName>
    <definedName name="おいうｙ７６ｙｔ５">#REF!</definedName>
    <definedName name="おおおお">#REF!</definedName>
    <definedName name="ぉぽいｋじゅ">#REF!</definedName>
    <definedName name="きじゅきじゅいおnmkjiu" localSheetId="3">#REF!</definedName>
    <definedName name="きじゅきじゅいおnmkjiu" localSheetId="0">#REF!</definedName>
    <definedName name="きじゅきじゅいおnmkjiu">#REF!</definedName>
    <definedName name="くぁｚすぇｒ">#REF!</definedName>
    <definedName name="くぇｒちゅい">#REF!</definedName>
    <definedName name="こぃじゅ">#REF!</definedName>
    <definedName name="コード１">#REF!</definedName>
    <definedName name="サトウキビ作付面積" localSheetId="3">'[5]面積、人口'!#REF!</definedName>
    <definedName name="サトウキビ作付面積" localSheetId="0">'[5]面積、人口'!#REF!</definedName>
    <definedName name="サトウキビ作付面積">'[6]面積、人口'!#REF!</definedName>
    <definedName name="じゅｙｔれれｗｑ">#REF!</definedName>
    <definedName name="っこい">#REF!</definedName>
    <definedName name="っっｈ" localSheetId="2">#REF!</definedName>
    <definedName name="っっｈ" localSheetId="3">#REF!</definedName>
    <definedName name="っっｈ" localSheetId="0">#REF!</definedName>
    <definedName name="っっｈ">#REF!</definedName>
    <definedName name="っっｋ" localSheetId="2">#REF!</definedName>
    <definedName name="っっｋ" localSheetId="3">#REF!</definedName>
    <definedName name="っっｋ" localSheetId="0">#REF!</definedName>
    <definedName name="っっｋ">#REF!</definedName>
    <definedName name="っっｖｂっっっｖ" localSheetId="2">#REF!</definedName>
    <definedName name="っっｖｂっっっｖ" localSheetId="3">#REF!</definedName>
    <definedName name="っっｖｂっっっｖ" localSheetId="0">#REF!</definedName>
    <definedName name="っっｖｂっっっｖ">#REF!</definedName>
    <definedName name="っっっっｄ" localSheetId="2">#REF!</definedName>
    <definedName name="っっっっｄ" localSheetId="3">#REF!</definedName>
    <definedName name="っっっっｄ" localSheetId="0">#REF!</definedName>
    <definedName name="っっっっｄ">#REF!</definedName>
    <definedName name="っっっっｓ" localSheetId="2">#REF!</definedName>
    <definedName name="っっっっｓ" localSheetId="3">#REF!</definedName>
    <definedName name="っっっっｓ" localSheetId="0">#REF!</definedName>
    <definedName name="っっっっｓ">#REF!</definedName>
    <definedName name="っっっっっｂ" localSheetId="2">#REF!</definedName>
    <definedName name="っっっっっｂ" localSheetId="3">#REF!</definedName>
    <definedName name="っっっっっｂ" localSheetId="0">#REF!</definedName>
    <definedName name="っっっっっｂ">#REF!</definedName>
    <definedName name="っっっっっｇ" localSheetId="2">#REF!</definedName>
    <definedName name="っっっっっｇ" localSheetId="3">#REF!</definedName>
    <definedName name="っっっっっｇ" localSheetId="0">#REF!</definedName>
    <definedName name="っっっっっｇ">#REF!</definedName>
    <definedName name="っっっっっｒ" localSheetId="2">#REF!</definedName>
    <definedName name="っっっっっｒ" localSheetId="3">#REF!</definedName>
    <definedName name="っっっっっｒ" localSheetId="0">#REF!</definedName>
    <definedName name="っっっっっｒ">#REF!</definedName>
    <definedName name="っっっっっっｈ" localSheetId="2">#REF!</definedName>
    <definedName name="っっっっっっｈ" localSheetId="3">#REF!</definedName>
    <definedName name="っっっっっっｈ" localSheetId="0">#REF!</definedName>
    <definedName name="っっっっっっｈ">#REF!</definedName>
    <definedName name="っっっっっっｋ" localSheetId="2">#REF!</definedName>
    <definedName name="っっっっっっｋ" localSheetId="3">#REF!</definedName>
    <definedName name="っっっっっっｋ" localSheetId="0">#REF!</definedName>
    <definedName name="っっっっっっｋ">#REF!</definedName>
    <definedName name="っっっっっっっｙ" localSheetId="2">#REF!</definedName>
    <definedName name="っっっっっっっｙ" localSheetId="3">#REF!</definedName>
    <definedName name="っっっっっっっｙ" localSheetId="0">#REF!</definedName>
    <definedName name="っっっっっっっｙ">#REF!</definedName>
    <definedName name="っっっっっっっっｊ" localSheetId="2">#REF!</definedName>
    <definedName name="っっっっっっっっｊ" localSheetId="3">#REF!</definedName>
    <definedName name="っっっっっっっっｊ" localSheetId="0">#REF!</definedName>
    <definedName name="っっっっっっっっｊ">#REF!</definedName>
    <definedName name="っゆういいおおｐｐｌｌｋｋｍｍん" localSheetId="3">#REF!</definedName>
    <definedName name="っゆういいおおｐｐｌｌｋｋｍｍん" localSheetId="0">#REF!</definedName>
    <definedName name="っゆういいおおｐｐｌｌｋｋｍｍん">#REF!</definedName>
    <definedName name="でえええええ" localSheetId="2">#REF!</definedName>
    <definedName name="でえええええ" localSheetId="3">#REF!</definedName>
    <definedName name="でえええええ" localSheetId="0">#REF!</definedName>
    <definedName name="でえええええ">#REF!</definedName>
    <definedName name="ひほｈ" localSheetId="2">#REF!</definedName>
    <definedName name="ひほｈ" localSheetId="3">#REF!</definedName>
    <definedName name="ひほｈ" localSheetId="0">#REF!</definedName>
    <definedName name="ひほｈ">#REF!</definedName>
    <definedName name="プリント" localSheetId="2">#REF!</definedName>
    <definedName name="プリント" localSheetId="3">#REF!</definedName>
    <definedName name="プリント" localSheetId="0">#REF!</definedName>
    <definedName name="プリント">#REF!</definedName>
    <definedName name="ぽいういおｐ" localSheetId="3">#REF!</definedName>
    <definedName name="ぽいういおｐ" localSheetId="0">#REF!</definedName>
    <definedName name="ぽいういおｐ">#REF!</definedName>
    <definedName name="ん">#REF!</definedName>
    <definedName name="んｈｊｋ" localSheetId="3">#REF!</definedName>
    <definedName name="んｈｊｋ" localSheetId="0">#REF!</definedName>
    <definedName name="んｈｊｋ">#REF!</definedName>
    <definedName name="んｊきうｈ" localSheetId="3">#REF!</definedName>
    <definedName name="んｊきうｈ" localSheetId="0">#REF!</definedName>
    <definedName name="んｊきうｈ">#REF!</definedName>
    <definedName name="んｊふｙ">#REF!</definedName>
    <definedName name="んふｙじゅｙｔｇｒｆｔ">#REF!</definedName>
    <definedName name="んんｍｍｍ" localSheetId="3">#REF!</definedName>
    <definedName name="んんｍｍｍ" localSheetId="0">#REF!</definedName>
    <definedName name="んんｍｍｍ">#REF!</definedName>
    <definedName name="んんんｎ">#REF!</definedName>
    <definedName name="んんんんｍｍｍっもおおいいいｂｂｂ">#REF!</definedName>
    <definedName name="んんんんんんんｃｃｃｃｃ">#REF!</definedName>
    <definedName name="確認用☆" localSheetId="2">#REF!</definedName>
    <definedName name="確認用☆" localSheetId="3">#REF!</definedName>
    <definedName name="確認用☆" localSheetId="0">#REF!</definedName>
    <definedName name="確認用☆">#REF!</definedName>
    <definedName name="行頭">#REF!</definedName>
    <definedName name="行末">#REF!</definedName>
    <definedName name="国" localSheetId="2">#REF!</definedName>
    <definedName name="国" localSheetId="3">#REF!</definedName>
    <definedName name="国" localSheetId="0">#REF!</definedName>
    <definedName name="国">#REF!</definedName>
    <definedName name="国報告用_利用状況_源泉" localSheetId="2">#REF!</definedName>
    <definedName name="国報告用_利用状況_源泉" localSheetId="3">#REF!</definedName>
    <definedName name="国報告用_利用状況_源泉" localSheetId="0">#REF!</definedName>
    <definedName name="国報告用_利用状況_源泉">#REF!</definedName>
    <definedName name="国報告用_利用状況_利用" localSheetId="2">#REF!</definedName>
    <definedName name="国報告用_利用状況_利用" localSheetId="3">#REF!</definedName>
    <definedName name="国報告用_利用状況_利用" localSheetId="0">#REF!</definedName>
    <definedName name="国報告用_利用状況_利用">#REF!</definedName>
    <definedName name="作付面積" localSheetId="3">[7]入力!#REF!</definedName>
    <definedName name="作付面積" localSheetId="0">[7]入力!#REF!</definedName>
    <definedName name="作付面積">[7]入力!#REF!</definedName>
    <definedName name="市町村別世帯数" localSheetId="3">#REF!</definedName>
    <definedName name="市町村別世帯数" localSheetId="0">#REF!</definedName>
    <definedName name="市町村別世帯数">#REF!</definedName>
    <definedName name="市町村名" localSheetId="3">'[5]面積、人口'!$E$3</definedName>
    <definedName name="市町村名" localSheetId="0">'[5]面積、人口'!$E$3</definedName>
    <definedName name="市町村名">'[6]面積、人口'!$E$3</definedName>
    <definedName name="指数">[8]GEAE04C!$G$7:$BI$200</definedName>
    <definedName name="事務所名">#REF!</definedName>
    <definedName name="収穫量" localSheetId="3">[7]入力!#REF!</definedName>
    <definedName name="収穫量" localSheetId="0">[7]入力!#REF!</definedName>
    <definedName name="収穫量">[7]入力!#REF!</definedName>
    <definedName name="出張所">[8]ｺｰﾄﾞ表!$CS$3:$CT$10</definedName>
    <definedName name="焼酎生産量比率" localSheetId="3">'[5]面積、人口'!#REF!</definedName>
    <definedName name="焼酎生産量比率" localSheetId="0">'[5]面積、人口'!#REF!</definedName>
    <definedName name="焼酎生産量比率">'[6]面積、人口'!#REF!</definedName>
    <definedName name="人" localSheetId="3">'[5]面積、人口'!#REF!</definedName>
    <definedName name="人" localSheetId="0">'[5]面積、人口'!#REF!</definedName>
    <definedName name="人">'[6]面積、人口'!#REF!</definedName>
    <definedName name="人口比率" localSheetId="3">'[5]面積、人口'!#REF!</definedName>
    <definedName name="人口比率" localSheetId="0">'[5]面積、人口'!#REF!</definedName>
    <definedName name="人口比率">'[6]面積、人口'!#REF!</definedName>
    <definedName name="水稲作付面積比率" localSheetId="3">'[5]面積、人口'!#REF!</definedName>
    <definedName name="水稲作付面積比率" localSheetId="0">'[5]面積、人口'!#REF!</definedName>
    <definedName name="水稲作付面積比率">'[6]面積、人口'!#REF!</definedName>
    <definedName name="前年田畑" localSheetId="3">#REF!</definedName>
    <definedName name="前年田畑" localSheetId="0">#REF!</definedName>
    <definedName name="前年田畑">#REF!</definedName>
    <definedName name="対前月1月">#REF!</definedName>
    <definedName name="宅地・山林" localSheetId="3">#REF!</definedName>
    <definedName name="宅地・山林" localSheetId="0">#REF!</definedName>
    <definedName name="宅地・山林">#REF!</definedName>
    <definedName name="単収" localSheetId="3">[7]入力!#REF!</definedName>
    <definedName name="単収" localSheetId="0">[7]入力!#REF!</definedName>
    <definedName name="単収">[7]入力!#REF!</definedName>
    <definedName name="地域名_郡など" localSheetId="3">'[5]面積、人口'!$D$3</definedName>
    <definedName name="地域名_郡など" localSheetId="0">'[5]面積、人口'!$D$3</definedName>
    <definedName name="地域名_郡など">'[6]面積、人口'!$D$3</definedName>
    <definedName name="田・畑" localSheetId="3">#REF!</definedName>
    <definedName name="田・畑" localSheetId="0">#REF!</definedName>
    <definedName name="田・畑">#REF!</definedName>
    <definedName name="都道府県名" localSheetId="3">'[5]面積、人口'!$C$3</definedName>
    <definedName name="都道府県名" localSheetId="0">'[5]面積、人口'!$C$3</definedName>
    <definedName name="都道府県名">'[6]面積、人口'!$C$3</definedName>
    <definedName name="都道府県名出力" localSheetId="3">#REF!</definedName>
    <definedName name="都道府県名出力" localSheetId="0">#REF!</definedName>
    <definedName name="都道府県名出力">#REF!</definedName>
    <definedName name="統計表">#REF!</definedName>
    <definedName name="農業産出額比_米" localSheetId="3">[5]農業産出額入力!$E$7</definedName>
    <definedName name="農業産出額比_米" localSheetId="0">[5]農業産出額入力!$E$7</definedName>
    <definedName name="農業産出額比_米">[6]農業産出額入力!$E$7</definedName>
    <definedName name="品名">[8]ｺｰﾄﾞ表!$G$3:$BW$179</definedName>
    <definedName name="品目名">#REF!</definedName>
    <definedName name="物賃ｺｰﾄﾞ">[9]ｺｰﾄﾞ表!$A$2:$B$238</definedName>
    <definedName name="物賃ｺｰﾄﾞ2">[9]ｺｰﾄﾞ表!$A$2:$B$238</definedName>
    <definedName name="物賃コード表">[10]コード表!$A$2:$B$155</definedName>
    <definedName name="平成２６" localSheetId="3">#REF!</definedName>
    <definedName name="平成２６" localSheetId="0">#REF!</definedName>
    <definedName name="平成２６">#REF!</definedName>
    <definedName name="平成28年1月1日" localSheetId="3">#REF!</definedName>
    <definedName name="平成28年1月1日" localSheetId="0">#REF!</definedName>
    <definedName name="平成28年1月1日">#REF!</definedName>
    <definedName name="平成29年1月1日" localSheetId="3">#REF!</definedName>
    <definedName name="平成29年1月1日" localSheetId="0">#REF!</definedName>
    <definedName name="平成29年1月1日">#REF!</definedName>
    <definedName name="平成31年" localSheetId="3">#REF!</definedName>
    <definedName name="平成31年" localSheetId="0">#REF!</definedName>
    <definedName name="平成31年">#REF!</definedName>
    <definedName name="報告" localSheetId="2">#REF!</definedName>
    <definedName name="報告" localSheetId="3">#REF!</definedName>
    <definedName name="報告" localSheetId="0">#REF!</definedName>
    <definedName name="報告">#REF!</definedName>
    <definedName name="本年田畑" localSheetId="3">#REF!</definedName>
    <definedName name="本年田畑" localSheetId="0">#REF!</definedName>
    <definedName name="本年田畑">#REF!</definedName>
    <definedName name="名前の重複">#REF!</definedName>
    <definedName name="面積比率" localSheetId="3">'[5]面積、人口'!#REF!</definedName>
    <definedName name="面積比率" localSheetId="0">'[5]面積、人口'!#REF!</definedName>
    <definedName name="面積比率">'[6]面積、人口'!#REF!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 l="1"/>
  <c r="A1" i="2" s="1"/>
  <c r="G27" i="3"/>
  <c r="U97" i="3"/>
  <c r="T97" i="3"/>
  <c r="S97" i="3"/>
  <c r="R97" i="3"/>
  <c r="Q97" i="3"/>
  <c r="P97" i="3"/>
  <c r="O97" i="3"/>
  <c r="N97" i="3"/>
  <c r="M97" i="3"/>
  <c r="L97" i="3"/>
  <c r="K97" i="3"/>
  <c r="J97" i="3"/>
  <c r="I97" i="3"/>
  <c r="H97" i="3"/>
  <c r="G97" i="3"/>
  <c r="F97" i="3"/>
  <c r="E97" i="3"/>
  <c r="D97" i="3"/>
  <c r="U96" i="3"/>
  <c r="T96" i="3"/>
  <c r="S96" i="3"/>
  <c r="R96" i="3"/>
  <c r="Q96" i="3"/>
  <c r="P96" i="3"/>
  <c r="O96" i="3"/>
  <c r="N96" i="3"/>
  <c r="M96" i="3"/>
  <c r="L96" i="3"/>
  <c r="K96" i="3"/>
  <c r="J96" i="3"/>
  <c r="I96" i="3"/>
  <c r="H96" i="3"/>
  <c r="G96" i="3"/>
  <c r="F96" i="3"/>
  <c r="E96" i="3"/>
  <c r="D96" i="3"/>
  <c r="C97" i="3"/>
  <c r="C96" i="3"/>
  <c r="G103" i="3"/>
  <c r="F134" i="2"/>
  <c r="F133" i="2"/>
  <c r="F132" i="2"/>
  <c r="F131" i="2"/>
  <c r="F124" i="2"/>
  <c r="F123" i="2"/>
  <c r="F122" i="2"/>
  <c r="F118" i="2"/>
  <c r="F117" i="2"/>
  <c r="F116" i="2"/>
  <c r="F115" i="2"/>
  <c r="F114" i="2"/>
  <c r="F86" i="2"/>
  <c r="F85" i="2"/>
  <c r="D85" i="2"/>
  <c r="F82" i="2"/>
  <c r="F81" i="2"/>
  <c r="F80" i="2"/>
  <c r="F79" i="2"/>
  <c r="F72" i="2"/>
  <c r="F71" i="2"/>
  <c r="F70" i="2"/>
  <c r="F69" i="2"/>
  <c r="C112" i="3"/>
  <c r="D112" i="3" s="1"/>
  <c r="B112" i="3"/>
  <c r="D111" i="3"/>
  <c r="C111" i="3"/>
  <c r="H106" i="3"/>
  <c r="I106" i="3" s="1"/>
  <c r="J106" i="3" s="1"/>
  <c r="G106" i="3"/>
  <c r="G105" i="3"/>
  <c r="H105" i="3" s="1"/>
  <c r="I105" i="3" s="1"/>
  <c r="J105" i="3" s="1"/>
  <c r="I83" i="3"/>
  <c r="J83" i="3" s="1"/>
  <c r="K83" i="3" s="1"/>
  <c r="L83" i="3" s="1"/>
  <c r="M83" i="3" s="1"/>
  <c r="N83" i="3" s="1"/>
  <c r="O83" i="3" s="1"/>
  <c r="P83" i="3" s="1"/>
  <c r="Q83" i="3" s="1"/>
  <c r="R83" i="3" s="1"/>
  <c r="S83" i="3" s="1"/>
  <c r="T83" i="3" s="1"/>
  <c r="U83" i="3" s="1"/>
  <c r="C83" i="3"/>
  <c r="D83" i="3" s="1"/>
  <c r="E83" i="3" s="1"/>
  <c r="F83" i="3" s="1"/>
  <c r="G83" i="3" s="1"/>
  <c r="H83" i="3" s="1"/>
  <c r="C82" i="3"/>
  <c r="D82" i="3" s="1"/>
  <c r="E82" i="3" s="1"/>
  <c r="F82" i="3" s="1"/>
  <c r="G82" i="3" s="1"/>
  <c r="H82" i="3" s="1"/>
  <c r="I82" i="3" s="1"/>
  <c r="J82" i="3" s="1"/>
  <c r="K82" i="3" s="1"/>
  <c r="L82" i="3" s="1"/>
  <c r="M82" i="3" s="1"/>
  <c r="N82" i="3" s="1"/>
  <c r="O82" i="3" s="1"/>
  <c r="P82" i="3" s="1"/>
  <c r="Q82" i="3" s="1"/>
  <c r="R82" i="3" s="1"/>
  <c r="S82" i="3" s="1"/>
  <c r="T82" i="3" s="1"/>
  <c r="U82" i="3" s="1"/>
  <c r="J66" i="3"/>
  <c r="I66" i="3"/>
  <c r="H66" i="3"/>
  <c r="G66" i="3"/>
  <c r="F66" i="3"/>
  <c r="E66" i="3"/>
  <c r="D66" i="3"/>
  <c r="C66" i="3"/>
  <c r="J65" i="3"/>
  <c r="I65" i="3"/>
  <c r="H65" i="3"/>
  <c r="G65" i="3"/>
  <c r="F65" i="3"/>
  <c r="E65" i="3"/>
  <c r="D65" i="3"/>
  <c r="C65" i="3"/>
  <c r="AF64" i="3"/>
  <c r="AE64" i="3"/>
  <c r="AD64" i="3"/>
  <c r="AC64" i="3"/>
  <c r="AB64" i="3"/>
  <c r="AA64" i="3"/>
  <c r="K64" i="3"/>
  <c r="J64" i="3"/>
  <c r="I64" i="3"/>
  <c r="H64" i="3"/>
  <c r="G64" i="3"/>
  <c r="F64" i="3"/>
  <c r="E64" i="3"/>
  <c r="D64" i="3"/>
  <c r="C64" i="3"/>
  <c r="AF63" i="3"/>
  <c r="AE63" i="3"/>
  <c r="AD63" i="3"/>
  <c r="AC63" i="3"/>
  <c r="AB63" i="3"/>
  <c r="AA63" i="3"/>
  <c r="Z63" i="3"/>
  <c r="Y63" i="3"/>
  <c r="X63" i="3"/>
  <c r="F63" i="3"/>
  <c r="E63" i="3"/>
  <c r="D63" i="3"/>
  <c r="C63" i="3"/>
  <c r="AF62" i="3"/>
  <c r="AE62" i="3"/>
  <c r="AD62" i="3"/>
  <c r="AC62" i="3"/>
  <c r="AB62" i="3"/>
  <c r="AA62" i="3"/>
  <c r="Z62" i="3"/>
  <c r="Y62" i="3"/>
  <c r="X62" i="3"/>
  <c r="F62" i="3"/>
  <c r="E62" i="3"/>
  <c r="D62" i="3"/>
  <c r="C62" i="3"/>
  <c r="C14" i="3"/>
  <c r="D14" i="3" s="1"/>
  <c r="E14" i="3" s="1"/>
  <c r="F14" i="3" s="1"/>
  <c r="G14" i="3" s="1"/>
  <c r="H14" i="3" s="1"/>
  <c r="I14" i="3" s="1"/>
  <c r="J14" i="3" s="1"/>
  <c r="K14" i="3" s="1"/>
  <c r="L14" i="3" s="1"/>
  <c r="M14" i="3" s="1"/>
  <c r="C13" i="3"/>
  <c r="D13" i="3" s="1"/>
  <c r="E13" i="3" s="1"/>
  <c r="F13" i="3" s="1"/>
  <c r="G13" i="3" s="1"/>
  <c r="H13" i="3" s="1"/>
  <c r="I13" i="3" s="1"/>
  <c r="J13" i="3" s="1"/>
  <c r="K13" i="3" s="1"/>
  <c r="C12" i="3"/>
  <c r="D12" i="3" s="1"/>
  <c r="E12" i="3" s="1"/>
  <c r="F12" i="3" s="1"/>
  <c r="G12" i="3" s="1"/>
  <c r="H12" i="3" s="1"/>
  <c r="I12" i="3" s="1"/>
  <c r="J12" i="3" s="1"/>
  <c r="K12" i="3" s="1"/>
  <c r="L12" i="3" s="1"/>
  <c r="M12" i="3" s="1"/>
  <c r="N12" i="3" s="1"/>
  <c r="O12" i="3" s="1"/>
  <c r="P12" i="3" s="1"/>
  <c r="Q12" i="3" s="1"/>
  <c r="R12" i="3" s="1"/>
  <c r="S12" i="3" s="1"/>
  <c r="T12" i="3" s="1"/>
  <c r="U12" i="3" s="1"/>
  <c r="V12" i="3" s="1"/>
  <c r="W12" i="3" s="1"/>
  <c r="X12" i="3" s="1"/>
  <c r="Y12" i="3" s="1"/>
  <c r="Z12" i="3" s="1"/>
  <c r="AA12" i="3" s="1"/>
  <c r="AB12" i="3" s="1"/>
  <c r="AC12" i="3" s="1"/>
  <c r="AD12" i="3" s="1"/>
  <c r="AE12" i="3" s="1"/>
  <c r="AF12" i="3" s="1"/>
  <c r="C11" i="3"/>
  <c r="D11" i="3" s="1"/>
  <c r="E11" i="3" s="1"/>
  <c r="F11" i="3" s="1"/>
  <c r="G11" i="3" s="1"/>
  <c r="C10" i="3"/>
  <c r="D10" i="3" s="1"/>
  <c r="E10" i="3" s="1"/>
  <c r="F10" i="3" s="1"/>
  <c r="G10" i="3" s="1"/>
  <c r="C9" i="3"/>
  <c r="D9" i="3" s="1"/>
  <c r="D39" i="3" s="1"/>
  <c r="D61" i="3" s="1"/>
  <c r="C8" i="3"/>
  <c r="C38" i="3" s="1"/>
  <c r="C60" i="3" s="1"/>
  <c r="C7" i="3"/>
  <c r="C37" i="3" s="1"/>
  <c r="C59" i="3" s="1"/>
  <c r="C6" i="3"/>
  <c r="D6" i="3" s="1"/>
  <c r="C5" i="3"/>
  <c r="C4" i="3"/>
  <c r="D4" i="3" s="1"/>
  <c r="E4" i="3" s="1"/>
  <c r="F4" i="3" s="1"/>
  <c r="G4" i="3" s="1"/>
  <c r="H4" i="3" s="1"/>
  <c r="C3" i="3"/>
  <c r="D3" i="3" s="1"/>
  <c r="E3" i="3" s="1"/>
  <c r="F3" i="3" s="1"/>
  <c r="I130" i="2"/>
  <c r="I129" i="2"/>
  <c r="L65" i="2"/>
  <c r="C117" i="2" l="1"/>
  <c r="B106" i="2"/>
  <c r="C118" i="2"/>
  <c r="H5" i="2"/>
  <c r="C19" i="2"/>
  <c r="I24" i="2"/>
  <c r="C36" i="2"/>
  <c r="Q75" i="2"/>
  <c r="H3" i="2"/>
  <c r="I5" i="2"/>
  <c r="T75" i="2"/>
  <c r="C90" i="2"/>
  <c r="C20" i="2"/>
  <c r="B107" i="2"/>
  <c r="C37" i="2"/>
  <c r="F143" i="2"/>
  <c r="I22" i="2"/>
  <c r="T80" i="2"/>
  <c r="R131" i="2"/>
  <c r="J22" i="2"/>
  <c r="Q81" i="2"/>
  <c r="P132" i="2"/>
  <c r="I3" i="2"/>
  <c r="J24" i="2"/>
  <c r="C92" i="2"/>
  <c r="H143" i="2"/>
  <c r="B103" i="2"/>
  <c r="C114" i="2"/>
  <c r="C126" i="2"/>
  <c r="P134" i="2"/>
  <c r="J144" i="2"/>
  <c r="C8" i="2"/>
  <c r="D22" i="2"/>
  <c r="C28" i="2"/>
  <c r="T76" i="2"/>
  <c r="Q82" i="2"/>
  <c r="C94" i="2"/>
  <c r="B109" i="2"/>
  <c r="C123" i="2"/>
  <c r="F144" i="2"/>
  <c r="D3" i="2"/>
  <c r="D5" i="2"/>
  <c r="C9" i="2"/>
  <c r="E22" i="2"/>
  <c r="E24" i="2"/>
  <c r="C29" i="2"/>
  <c r="C40" i="2"/>
  <c r="Q77" i="2"/>
  <c r="T82" i="2"/>
  <c r="C95" i="2"/>
  <c r="B110" i="2"/>
  <c r="C124" i="2"/>
  <c r="R133" i="2"/>
  <c r="H144" i="2"/>
  <c r="E3" i="2"/>
  <c r="E5" i="2"/>
  <c r="C10" i="2"/>
  <c r="F22" i="2"/>
  <c r="F24" i="2"/>
  <c r="C30" i="2"/>
  <c r="C41" i="2"/>
  <c r="T77" i="2"/>
  <c r="Q84" i="2"/>
  <c r="F3" i="2"/>
  <c r="F5" i="2"/>
  <c r="C16" i="2"/>
  <c r="G22" i="2"/>
  <c r="G24" i="2"/>
  <c r="C33" i="2"/>
  <c r="Q69" i="2"/>
  <c r="Q78" i="2"/>
  <c r="C88" i="2"/>
  <c r="B104" i="2"/>
  <c r="C115" i="2"/>
  <c r="B129" i="2"/>
  <c r="R134" i="2"/>
  <c r="C3" i="2"/>
  <c r="J3" i="2"/>
  <c r="J5" i="2"/>
  <c r="C22" i="2"/>
  <c r="C24" i="2"/>
  <c r="C27" i="2"/>
  <c r="C38" i="2"/>
  <c r="Q76" i="2"/>
  <c r="T81" i="2"/>
  <c r="C93" i="2"/>
  <c r="B108" i="2"/>
  <c r="C122" i="2"/>
  <c r="R132" i="2"/>
  <c r="J143" i="2"/>
  <c r="C5" i="2"/>
  <c r="D24" i="2"/>
  <c r="C39" i="2"/>
  <c r="P133" i="2"/>
  <c r="G3" i="2"/>
  <c r="G5" i="2"/>
  <c r="C17" i="2"/>
  <c r="H22" i="2"/>
  <c r="H24" i="2"/>
  <c r="C34" i="2"/>
  <c r="Q73" i="2"/>
  <c r="Q80" i="2"/>
  <c r="C89" i="2"/>
  <c r="B105" i="2"/>
  <c r="C116" i="2"/>
  <c r="P131" i="2"/>
  <c r="D143" i="2"/>
  <c r="D5" i="3"/>
  <c r="E5" i="3" s="1"/>
  <c r="F5" i="3" s="1"/>
  <c r="G5" i="3" s="1"/>
  <c r="H5" i="3" s="1"/>
  <c r="I5" i="3" s="1"/>
  <c r="J5" i="3" s="1"/>
  <c r="K5" i="3" s="1"/>
  <c r="C39" i="3"/>
  <c r="C61" i="3" s="1"/>
  <c r="D7" i="3"/>
  <c r="D37" i="3" s="1"/>
  <c r="D59" i="3" s="1"/>
  <c r="N14" i="3"/>
  <c r="L13" i="3"/>
  <c r="G3" i="3"/>
  <c r="O41" i="3"/>
  <c r="O63" i="3" s="1"/>
  <c r="H41" i="3"/>
  <c r="H63" i="3" s="1"/>
  <c r="G41" i="3"/>
  <c r="G63" i="3" s="1"/>
  <c r="H11" i="3"/>
  <c r="I11" i="3" s="1"/>
  <c r="J11" i="3" s="1"/>
  <c r="K11" i="3" s="1"/>
  <c r="L11" i="3" s="1"/>
  <c r="M11" i="3" s="1"/>
  <c r="N11" i="3" s="1"/>
  <c r="O11" i="3" s="1"/>
  <c r="P11" i="3" s="1"/>
  <c r="Q11" i="3" s="1"/>
  <c r="R11" i="3" s="1"/>
  <c r="S11" i="3" s="1"/>
  <c r="T11" i="3" s="1"/>
  <c r="U11" i="3" s="1"/>
  <c r="V11" i="3" s="1"/>
  <c r="W11" i="3" s="1"/>
  <c r="X11" i="3" s="1"/>
  <c r="Y11" i="3" s="1"/>
  <c r="Z11" i="3" s="1"/>
  <c r="AA11" i="3" s="1"/>
  <c r="AB11" i="3" s="1"/>
  <c r="AC11" i="3" s="1"/>
  <c r="AD11" i="3" s="1"/>
  <c r="AE11" i="3" s="1"/>
  <c r="AF11" i="3" s="1"/>
  <c r="W41" i="3"/>
  <c r="W63" i="3" s="1"/>
  <c r="P41" i="3"/>
  <c r="P63" i="3" s="1"/>
  <c r="E6" i="3"/>
  <c r="I4" i="3"/>
  <c r="H10" i="3"/>
  <c r="I10" i="3" s="1"/>
  <c r="J10" i="3" s="1"/>
  <c r="K10" i="3" s="1"/>
  <c r="L10" i="3" s="1"/>
  <c r="M10" i="3" s="1"/>
  <c r="N10" i="3" s="1"/>
  <c r="O10" i="3" s="1"/>
  <c r="P10" i="3" s="1"/>
  <c r="Q10" i="3" s="1"/>
  <c r="R10" i="3" s="1"/>
  <c r="S10" i="3" s="1"/>
  <c r="T10" i="3" s="1"/>
  <c r="U10" i="3" s="1"/>
  <c r="V10" i="3" s="1"/>
  <c r="W10" i="3" s="1"/>
  <c r="X10" i="3" s="1"/>
  <c r="Y10" i="3" s="1"/>
  <c r="Z10" i="3" s="1"/>
  <c r="AA10" i="3" s="1"/>
  <c r="AB10" i="3" s="1"/>
  <c r="AC10" i="3" s="1"/>
  <c r="AD10" i="3" s="1"/>
  <c r="AE10" i="3" s="1"/>
  <c r="AF10" i="3" s="1"/>
  <c r="E9" i="3"/>
  <c r="D8" i="3"/>
  <c r="I41" i="3"/>
  <c r="I63" i="3" s="1"/>
  <c r="Q41" i="3"/>
  <c r="Q63" i="3" s="1"/>
  <c r="J41" i="3"/>
  <c r="J63" i="3" s="1"/>
  <c r="R41" i="3"/>
  <c r="R63" i="3" s="1"/>
  <c r="K41" i="3"/>
  <c r="K63" i="3" s="1"/>
  <c r="S41" i="3"/>
  <c r="S63" i="3" s="1"/>
  <c r="E112" i="3"/>
  <c r="E111" i="3"/>
  <c r="E7" i="3"/>
  <c r="L41" i="3"/>
  <c r="L63" i="3" s="1"/>
  <c r="T41" i="3"/>
  <c r="T63" i="3" s="1"/>
  <c r="M41" i="3"/>
  <c r="M63" i="3" s="1"/>
  <c r="U41" i="3"/>
  <c r="U63" i="3" s="1"/>
  <c r="AE103" i="3"/>
  <c r="W103" i="3"/>
  <c r="O103" i="3"/>
  <c r="AD103" i="3"/>
  <c r="V103" i="3"/>
  <c r="N103" i="3"/>
  <c r="AC103" i="3"/>
  <c r="U103" i="3"/>
  <c r="M103" i="3"/>
  <c r="AB103" i="3"/>
  <c r="T103" i="3"/>
  <c r="L103" i="3"/>
  <c r="AA103" i="3"/>
  <c r="S103" i="3"/>
  <c r="K103" i="3"/>
  <c r="Q103" i="3"/>
  <c r="P103" i="3"/>
  <c r="J103" i="3"/>
  <c r="AF103" i="3"/>
  <c r="I103" i="3"/>
  <c r="Z103" i="3"/>
  <c r="H103" i="3"/>
  <c r="Y103" i="3"/>
  <c r="X103" i="3"/>
  <c r="N41" i="3"/>
  <c r="N63" i="3" s="1"/>
  <c r="V41" i="3"/>
  <c r="V63" i="3" s="1"/>
  <c r="R103" i="3"/>
  <c r="C1" i="2"/>
  <c r="D1" i="2" s="1"/>
  <c r="E94" i="2" l="1"/>
  <c r="D94" i="2"/>
  <c r="M13" i="3"/>
  <c r="O14" i="3"/>
  <c r="J4" i="3"/>
  <c r="D38" i="3"/>
  <c r="E8" i="3"/>
  <c r="F112" i="3"/>
  <c r="F111" i="3"/>
  <c r="H3" i="3"/>
  <c r="E39" i="3"/>
  <c r="E61" i="3" s="1"/>
  <c r="F9" i="3"/>
  <c r="F6" i="3"/>
  <c r="E37" i="3"/>
  <c r="E59" i="3" s="1"/>
  <c r="F7" i="3"/>
  <c r="L5" i="3"/>
  <c r="E89" i="2"/>
  <c r="D89" i="2"/>
  <c r="E90" i="2"/>
  <c r="D90" i="2"/>
  <c r="E93" i="2"/>
  <c r="D93" i="2"/>
  <c r="D95" i="2"/>
  <c r="P14" i="3" l="1"/>
  <c r="M5" i="3"/>
  <c r="I3" i="3"/>
  <c r="G6" i="3"/>
  <c r="F39" i="3"/>
  <c r="F61" i="3" s="1"/>
  <c r="G9" i="3"/>
  <c r="E38" i="3"/>
  <c r="F8" i="3"/>
  <c r="K4" i="3"/>
  <c r="D60" i="3"/>
  <c r="N13" i="3"/>
  <c r="G7" i="3"/>
  <c r="F37" i="3"/>
  <c r="F59" i="3" s="1"/>
  <c r="G112" i="3"/>
  <c r="H112" i="3" s="1"/>
  <c r="H9" i="3" l="1"/>
  <c r="Q14" i="3"/>
  <c r="O13" i="3"/>
  <c r="H6" i="3"/>
  <c r="L4" i="3"/>
  <c r="I112" i="3"/>
  <c r="F38" i="3"/>
  <c r="F60" i="3" s="1"/>
  <c r="G8" i="3"/>
  <c r="E60" i="3"/>
  <c r="N5" i="3"/>
  <c r="J3" i="3"/>
  <c r="H7" i="3"/>
  <c r="G37" i="3"/>
  <c r="G59" i="3" s="1"/>
  <c r="R14" i="3" l="1"/>
  <c r="I7" i="3"/>
  <c r="H37" i="3"/>
  <c r="H59" i="3" s="1"/>
  <c r="O5" i="3"/>
  <c r="J112" i="3"/>
  <c r="I9" i="3"/>
  <c r="K3" i="3"/>
  <c r="I6" i="3"/>
  <c r="M4" i="3"/>
  <c r="G38" i="3"/>
  <c r="G60" i="3" s="1"/>
  <c r="H8" i="3"/>
  <c r="P13" i="3"/>
  <c r="Q13" i="3" l="1"/>
  <c r="S14" i="3"/>
  <c r="I8" i="3"/>
  <c r="H38" i="3"/>
  <c r="H60" i="3" s="1"/>
  <c r="L3" i="3"/>
  <c r="J6" i="3"/>
  <c r="K112" i="3"/>
  <c r="J9" i="3"/>
  <c r="N4" i="3"/>
  <c r="I37" i="3"/>
  <c r="I59" i="3" s="1"/>
  <c r="J7" i="3"/>
  <c r="P5" i="3"/>
  <c r="K6" i="3" l="1"/>
  <c r="O4" i="3"/>
  <c r="T14" i="3"/>
  <c r="J8" i="3"/>
  <c r="I38" i="3"/>
  <c r="I60" i="3" s="1"/>
  <c r="R13" i="3"/>
  <c r="Q5" i="3"/>
  <c r="L112" i="3"/>
  <c r="M3" i="3"/>
  <c r="K9" i="3"/>
  <c r="J37" i="3"/>
  <c r="J59" i="3" s="1"/>
  <c r="K7" i="3"/>
  <c r="R5" i="3" l="1"/>
  <c r="L9" i="3"/>
  <c r="N3" i="3"/>
  <c r="P4" i="3"/>
  <c r="S13" i="3"/>
  <c r="M112" i="3"/>
  <c r="K8" i="3"/>
  <c r="J38" i="3"/>
  <c r="J60" i="3" s="1"/>
  <c r="U14" i="3"/>
  <c r="K37" i="3"/>
  <c r="K59" i="3" s="1"/>
  <c r="L7" i="3"/>
  <c r="L6" i="3"/>
  <c r="O3" i="3" l="1"/>
  <c r="T13" i="3"/>
  <c r="K38" i="3"/>
  <c r="K60" i="3" s="1"/>
  <c r="L8" i="3"/>
  <c r="L37" i="3"/>
  <c r="L59" i="3" s="1"/>
  <c r="M7" i="3"/>
  <c r="M9" i="3"/>
  <c r="M6" i="3"/>
  <c r="S5" i="3"/>
  <c r="V14" i="3"/>
  <c r="N112" i="3"/>
  <c r="Q4" i="3"/>
  <c r="N6" i="3" l="1"/>
  <c r="W14" i="3"/>
  <c r="U13" i="3"/>
  <c r="N9" i="3"/>
  <c r="M37" i="3"/>
  <c r="M59" i="3" s="1"/>
  <c r="N7" i="3"/>
  <c r="P3" i="3"/>
  <c r="T5" i="3"/>
  <c r="O112" i="3"/>
  <c r="R4" i="3"/>
  <c r="L38" i="3"/>
  <c r="L60" i="3" s="1"/>
  <c r="M8" i="3"/>
  <c r="S4" i="3" l="1"/>
  <c r="Q3" i="3"/>
  <c r="V13" i="3"/>
  <c r="P112" i="3"/>
  <c r="X14" i="3"/>
  <c r="M38" i="3"/>
  <c r="M60" i="3" s="1"/>
  <c r="N8" i="3"/>
  <c r="O7" i="3"/>
  <c r="N37" i="3"/>
  <c r="N59" i="3" s="1"/>
  <c r="U5" i="3"/>
  <c r="O9" i="3"/>
  <c r="O6" i="3"/>
  <c r="Y14" i="3" l="1"/>
  <c r="W13" i="3"/>
  <c r="P9" i="3"/>
  <c r="V5" i="3"/>
  <c r="R3" i="3"/>
  <c r="Q112" i="3"/>
  <c r="N38" i="3"/>
  <c r="N60" i="3" s="1"/>
  <c r="O8" i="3"/>
  <c r="T4" i="3"/>
  <c r="P7" i="3"/>
  <c r="O37" i="3"/>
  <c r="O59" i="3" s="1"/>
  <c r="P6" i="3"/>
  <c r="O38" i="3" l="1"/>
  <c r="O60" i="3" s="1"/>
  <c r="P8" i="3"/>
  <c r="Q7" i="3"/>
  <c r="P37" i="3"/>
  <c r="P59" i="3" s="1"/>
  <c r="Q9" i="3"/>
  <c r="Q6" i="3"/>
  <c r="W5" i="3"/>
  <c r="R112" i="3"/>
  <c r="X13" i="3"/>
  <c r="U4" i="3"/>
  <c r="S3" i="3"/>
  <c r="Z14" i="3"/>
  <c r="Y13" i="3" l="1"/>
  <c r="R6" i="3"/>
  <c r="AA14" i="3"/>
  <c r="T3" i="3"/>
  <c r="X5" i="3"/>
  <c r="S112" i="3"/>
  <c r="V4" i="3"/>
  <c r="Q37" i="3"/>
  <c r="Q59" i="3" s="1"/>
  <c r="R7" i="3"/>
  <c r="R9" i="3"/>
  <c r="Q8" i="3"/>
  <c r="P38" i="3"/>
  <c r="P60" i="3" s="1"/>
  <c r="Y5" i="3" l="1"/>
  <c r="U3" i="3"/>
  <c r="S6" i="3"/>
  <c r="W4" i="3"/>
  <c r="S9" i="3"/>
  <c r="R37" i="3"/>
  <c r="R59" i="3" s="1"/>
  <c r="S7" i="3"/>
  <c r="Q38" i="3"/>
  <c r="Q60" i="3" s="1"/>
  <c r="R8" i="3"/>
  <c r="T112" i="3"/>
  <c r="AB14" i="3"/>
  <c r="Z13" i="3"/>
  <c r="X4" i="3" l="1"/>
  <c r="S8" i="3"/>
  <c r="R38" i="3"/>
  <c r="R60" i="3" s="1"/>
  <c r="T6" i="3"/>
  <c r="AC14" i="3"/>
  <c r="S37" i="3"/>
  <c r="S59" i="3" s="1"/>
  <c r="T7" i="3"/>
  <c r="V3" i="3"/>
  <c r="U112" i="3"/>
  <c r="AA13" i="3"/>
  <c r="T9" i="3"/>
  <c r="Z5" i="3"/>
  <c r="AB13" i="3" l="1"/>
  <c r="T37" i="3"/>
  <c r="T59" i="3" s="1"/>
  <c r="U7" i="3"/>
  <c r="S38" i="3"/>
  <c r="S60" i="3" s="1"/>
  <c r="T8" i="3"/>
  <c r="U6" i="3"/>
  <c r="W3" i="3"/>
  <c r="AA5" i="3"/>
  <c r="V112" i="3"/>
  <c r="AD14" i="3"/>
  <c r="U9" i="3"/>
  <c r="Y4" i="3"/>
  <c r="V9" i="3" l="1"/>
  <c r="U37" i="3"/>
  <c r="U59" i="3" s="1"/>
  <c r="V7" i="3"/>
  <c r="W112" i="3"/>
  <c r="Z4" i="3"/>
  <c r="AE14" i="3"/>
  <c r="X3" i="3"/>
  <c r="T38" i="3"/>
  <c r="T60" i="3" s="1"/>
  <c r="U8" i="3"/>
  <c r="AB5" i="3"/>
  <c r="V6" i="3"/>
  <c r="AC13" i="3"/>
  <c r="AD13" i="3" l="1"/>
  <c r="X112" i="3"/>
  <c r="W9" i="3"/>
  <c r="AA4" i="3"/>
  <c r="AC5" i="3"/>
  <c r="W6" i="3"/>
  <c r="Y3" i="3"/>
  <c r="U38" i="3"/>
  <c r="U60" i="3" s="1"/>
  <c r="V8" i="3"/>
  <c r="W7" i="3"/>
  <c r="AF14" i="3"/>
  <c r="X9" i="3" l="1"/>
  <c r="X7" i="3"/>
  <c r="X6" i="3"/>
  <c r="AE13" i="3"/>
  <c r="Z3" i="3"/>
  <c r="Y112" i="3"/>
  <c r="AD5" i="3"/>
  <c r="W8" i="3"/>
  <c r="AB4" i="3"/>
  <c r="X8" i="3" l="1"/>
  <c r="AA3" i="3"/>
  <c r="Y7" i="3"/>
  <c r="Y6" i="3"/>
  <c r="AE5" i="3"/>
  <c r="AF13" i="3"/>
  <c r="Y9" i="3"/>
  <c r="AC4" i="3"/>
  <c r="Z112" i="3"/>
  <c r="Z9" i="3" l="1"/>
  <c r="AF5" i="3"/>
  <c r="Z6" i="3"/>
  <c r="Z7" i="3"/>
  <c r="AA112" i="3"/>
  <c r="AB3" i="3"/>
  <c r="Y8" i="3"/>
  <c r="AD4" i="3"/>
  <c r="AC3" i="3" l="1"/>
  <c r="AA7" i="3"/>
  <c r="AA6" i="3"/>
  <c r="AE4" i="3"/>
  <c r="AB112" i="3"/>
  <c r="Z8" i="3"/>
  <c r="AA9" i="3"/>
  <c r="AA8" i="3" l="1"/>
  <c r="AC112" i="3"/>
  <c r="AB7" i="3"/>
  <c r="AF4" i="3"/>
  <c r="AB6" i="3"/>
  <c r="AB9" i="3"/>
  <c r="AD3" i="3"/>
  <c r="AE3" i="3" l="1"/>
  <c r="AC6" i="3"/>
  <c r="AC7" i="3"/>
  <c r="AD112" i="3"/>
  <c r="AC9" i="3"/>
  <c r="AB8" i="3"/>
  <c r="AE112" i="3" l="1"/>
  <c r="AD9" i="3"/>
  <c r="AC8" i="3"/>
  <c r="AD6" i="3"/>
  <c r="AD7" i="3"/>
  <c r="AF3" i="3"/>
  <c r="AE9" i="3" l="1"/>
  <c r="AD8" i="3"/>
  <c r="AE7" i="3"/>
  <c r="AE6" i="3"/>
  <c r="AF112" i="3"/>
  <c r="AF7" i="3" l="1"/>
  <c r="AF9" i="3"/>
  <c r="AE8" i="3"/>
  <c r="AF6" i="3"/>
  <c r="AF8" i="3" l="1"/>
  <c r="E25" i="2" l="1"/>
  <c r="D131" i="2"/>
  <c r="J25" i="2"/>
  <c r="I25" i="2"/>
  <c r="D132" i="2"/>
  <c r="I132" i="2" s="1"/>
  <c r="B132" i="2"/>
  <c r="P30" i="3" s="1"/>
  <c r="B131" i="2"/>
  <c r="C55" i="2" l="1"/>
  <c r="C57" i="2"/>
  <c r="F135" i="2"/>
  <c r="R28" i="7"/>
  <c r="P44" i="3"/>
  <c r="P66" i="3" s="1"/>
  <c r="C58" i="2"/>
  <c r="Y30" i="3"/>
  <c r="Z30" i="3"/>
  <c r="W30" i="3"/>
  <c r="AA30" i="3"/>
  <c r="V30" i="3"/>
  <c r="X30" i="3"/>
  <c r="O30" i="3"/>
  <c r="AD30" i="3"/>
  <c r="R30" i="3"/>
  <c r="T30" i="3"/>
  <c r="AF30" i="3"/>
  <c r="AB30" i="3"/>
  <c r="Q30" i="3"/>
  <c r="L30" i="3"/>
  <c r="U30" i="3"/>
  <c r="AC30" i="3"/>
  <c r="AE30" i="3"/>
  <c r="S30" i="3"/>
  <c r="R29" i="7"/>
  <c r="K30" i="3"/>
  <c r="M30" i="3"/>
  <c r="N30" i="3"/>
  <c r="H25" i="2"/>
  <c r="G25" i="2"/>
  <c r="B133" i="2"/>
  <c r="F25" i="2"/>
  <c r="C25" i="2"/>
  <c r="D25" i="2"/>
  <c r="W29" i="3" l="1"/>
  <c r="AF29" i="3"/>
  <c r="R29" i="3"/>
  <c r="T29" i="3"/>
  <c r="Y29" i="3"/>
  <c r="Q29" i="3"/>
  <c r="Z29" i="3"/>
  <c r="N29" i="3"/>
  <c r="M29" i="3"/>
  <c r="AD29" i="3"/>
  <c r="U29" i="3"/>
  <c r="AC29" i="3"/>
  <c r="R30" i="7"/>
  <c r="P29" i="3"/>
  <c r="O29" i="3"/>
  <c r="K29" i="3"/>
  <c r="X29" i="3"/>
  <c r="V29" i="3"/>
  <c r="AA29" i="3"/>
  <c r="AB29" i="3"/>
  <c r="S29" i="3"/>
  <c r="AE29" i="3"/>
  <c r="L29" i="3"/>
  <c r="N44" i="3"/>
  <c r="N66" i="3" s="1"/>
  <c r="L44" i="3"/>
  <c r="L66" i="3" s="1"/>
  <c r="X44" i="3"/>
  <c r="X66" i="3" s="1"/>
  <c r="M44" i="3"/>
  <c r="M66" i="3" s="1"/>
  <c r="Q44" i="3"/>
  <c r="Q66" i="3" s="1"/>
  <c r="V44" i="3"/>
  <c r="V66" i="3" s="1"/>
  <c r="U44" i="3"/>
  <c r="U66" i="3" s="1"/>
  <c r="O44" i="3"/>
  <c r="O66" i="3" s="1"/>
  <c r="K44" i="3"/>
  <c r="K66" i="3" s="1"/>
  <c r="K106" i="3"/>
  <c r="L106" i="3" s="1"/>
  <c r="M106" i="3" s="1"/>
  <c r="N106" i="3" s="1"/>
  <c r="O106" i="3" s="1"/>
  <c r="P106" i="3" s="1"/>
  <c r="Q106" i="3" s="1"/>
  <c r="R106" i="3" s="1"/>
  <c r="S106" i="3" s="1"/>
  <c r="T106" i="3" s="1"/>
  <c r="U106" i="3" s="1"/>
  <c r="V106" i="3" s="1"/>
  <c r="W106" i="3" s="1"/>
  <c r="X106" i="3" s="1"/>
  <c r="Y106" i="3" s="1"/>
  <c r="Z106" i="3" s="1"/>
  <c r="AA106" i="3" s="1"/>
  <c r="AB106" i="3" s="1"/>
  <c r="AC106" i="3" s="1"/>
  <c r="AD106" i="3" s="1"/>
  <c r="AE106" i="3" s="1"/>
  <c r="AF106" i="3" s="1"/>
  <c r="AB44" i="3"/>
  <c r="AB66" i="3" s="1"/>
  <c r="AA44" i="3"/>
  <c r="AA66" i="3" s="1"/>
  <c r="C56" i="2"/>
  <c r="AF44" i="3"/>
  <c r="AF66" i="3" s="1"/>
  <c r="W44" i="3"/>
  <c r="W66" i="3" s="1"/>
  <c r="D133" i="2"/>
  <c r="I133" i="2" s="1"/>
  <c r="S44" i="3"/>
  <c r="S66" i="3" s="1"/>
  <c r="T44" i="3"/>
  <c r="T66" i="3" s="1"/>
  <c r="Z44" i="3"/>
  <c r="Z66" i="3" s="1"/>
  <c r="D4" i="2"/>
  <c r="C4" i="2"/>
  <c r="AE44" i="3"/>
  <c r="AE66" i="3" s="1"/>
  <c r="R44" i="3"/>
  <c r="R66" i="3" s="1"/>
  <c r="Y44" i="3"/>
  <c r="Y66" i="3" s="1"/>
  <c r="C60" i="2"/>
  <c r="D30" i="2"/>
  <c r="AC44" i="3"/>
  <c r="AC66" i="3" s="1"/>
  <c r="AD44" i="3"/>
  <c r="AD66" i="3" s="1"/>
  <c r="I131" i="2"/>
  <c r="L28" i="3"/>
  <c r="C103" i="2" l="1"/>
  <c r="D103" i="2" s="1"/>
  <c r="S43" i="3"/>
  <c r="S65" i="3" s="1"/>
  <c r="D60" i="2"/>
  <c r="E30" i="2"/>
  <c r="AB43" i="3"/>
  <c r="AB65" i="3" s="1"/>
  <c r="AC43" i="3"/>
  <c r="AC65" i="3" s="1"/>
  <c r="T43" i="3"/>
  <c r="T65" i="3" s="1"/>
  <c r="Y43" i="3"/>
  <c r="Y65" i="3" s="1"/>
  <c r="AA43" i="3"/>
  <c r="AA65" i="3" s="1"/>
  <c r="U43" i="3"/>
  <c r="U65" i="3" s="1"/>
  <c r="R43" i="3"/>
  <c r="R65" i="3" s="1"/>
  <c r="P2" i="7"/>
  <c r="B102" i="2"/>
  <c r="V43" i="3"/>
  <c r="V65" i="3" s="1"/>
  <c r="AD43" i="3"/>
  <c r="AD65" i="3" s="1"/>
  <c r="AF43" i="3"/>
  <c r="AF65" i="3" s="1"/>
  <c r="O42" i="3"/>
  <c r="O64" i="3" s="1"/>
  <c r="Z42" i="3"/>
  <c r="Z64" i="3" s="1"/>
  <c r="X42" i="3"/>
  <c r="X64" i="3" s="1"/>
  <c r="P42" i="3"/>
  <c r="P64" i="3" s="1"/>
  <c r="M42" i="3"/>
  <c r="M64" i="3" s="1"/>
  <c r="U42" i="3"/>
  <c r="U64" i="3" s="1"/>
  <c r="Y42" i="3"/>
  <c r="Y64" i="3" s="1"/>
  <c r="S42" i="3"/>
  <c r="S64" i="3" s="1"/>
  <c r="T42" i="3"/>
  <c r="T64" i="3" s="1"/>
  <c r="L104" i="3"/>
  <c r="L42" i="3"/>
  <c r="L64" i="3" s="1"/>
  <c r="W42" i="3"/>
  <c r="W64" i="3" s="1"/>
  <c r="N42" i="3"/>
  <c r="N64" i="3" s="1"/>
  <c r="R42" i="3"/>
  <c r="R64" i="3" s="1"/>
  <c r="Q42" i="3"/>
  <c r="Q64" i="3" s="1"/>
  <c r="V42" i="3"/>
  <c r="V64" i="3" s="1"/>
  <c r="C108" i="2"/>
  <c r="D108" i="2" s="1"/>
  <c r="D111" i="2" s="1"/>
  <c r="E7" i="4" s="1"/>
  <c r="E20" i="4" s="1"/>
  <c r="D23" i="2"/>
  <c r="X43" i="3"/>
  <c r="X65" i="3" s="1"/>
  <c r="M43" i="3"/>
  <c r="M65" i="3" s="1"/>
  <c r="W43" i="3"/>
  <c r="W65" i="3" s="1"/>
  <c r="D29" i="2"/>
  <c r="C59" i="2"/>
  <c r="K43" i="3"/>
  <c r="K65" i="3" s="1"/>
  <c r="K105" i="3"/>
  <c r="L105" i="3" s="1"/>
  <c r="M105" i="3" s="1"/>
  <c r="N105" i="3" s="1"/>
  <c r="O105" i="3" s="1"/>
  <c r="P105" i="3" s="1"/>
  <c r="Q105" i="3" s="1"/>
  <c r="R105" i="3" s="1"/>
  <c r="S105" i="3" s="1"/>
  <c r="T105" i="3" s="1"/>
  <c r="U105" i="3" s="1"/>
  <c r="V105" i="3" s="1"/>
  <c r="W105" i="3" s="1"/>
  <c r="X105" i="3" s="1"/>
  <c r="Y105" i="3" s="1"/>
  <c r="Z105" i="3" s="1"/>
  <c r="AA105" i="3" s="1"/>
  <c r="AB105" i="3" s="1"/>
  <c r="AC105" i="3" s="1"/>
  <c r="AD105" i="3" s="1"/>
  <c r="AE105" i="3" s="1"/>
  <c r="AF105" i="3" s="1"/>
  <c r="N43" i="3"/>
  <c r="N65" i="3" s="1"/>
  <c r="C6" i="2"/>
  <c r="C12" i="2" s="1"/>
  <c r="D6" i="2"/>
  <c r="D12" i="2" s="1"/>
  <c r="R25" i="7"/>
  <c r="R4" i="7"/>
  <c r="T4" i="7"/>
  <c r="J4" i="2" s="1"/>
  <c r="J23" i="2" s="1"/>
  <c r="C23" i="2"/>
  <c r="R26" i="7"/>
  <c r="L43" i="3"/>
  <c r="L65" i="3" s="1"/>
  <c r="O43" i="3"/>
  <c r="O65" i="3" s="1"/>
  <c r="Z43" i="3"/>
  <c r="Z65" i="3" s="1"/>
  <c r="AE43" i="3"/>
  <c r="AE65" i="3" s="1"/>
  <c r="P43" i="3"/>
  <c r="P65" i="3" s="1"/>
  <c r="Q43" i="3"/>
  <c r="Q65" i="3" s="1"/>
  <c r="J6" i="2" l="1"/>
  <c r="L4" i="2"/>
  <c r="I4" i="2"/>
  <c r="E4" i="2"/>
  <c r="C14" i="2"/>
  <c r="C13" i="2"/>
  <c r="I115" i="2"/>
  <c r="C86" i="2"/>
  <c r="I94" i="2" s="1"/>
  <c r="D27" i="2"/>
  <c r="D28" i="2"/>
  <c r="AE104" i="3"/>
  <c r="X104" i="3"/>
  <c r="R104" i="3"/>
  <c r="Y104" i="3"/>
  <c r="AC104" i="3"/>
  <c r="Q104" i="3"/>
  <c r="S104" i="3"/>
  <c r="M104" i="3"/>
  <c r="T104" i="3"/>
  <c r="N104" i="3"/>
  <c r="AF104" i="3"/>
  <c r="AA104" i="3"/>
  <c r="O104" i="3"/>
  <c r="W104" i="3"/>
  <c r="V104" i="3"/>
  <c r="AB104" i="3"/>
  <c r="Z104" i="3"/>
  <c r="P104" i="3"/>
  <c r="U104" i="3"/>
  <c r="AD104" i="3"/>
  <c r="F30" i="2"/>
  <c r="E60" i="2"/>
  <c r="D59" i="2"/>
  <c r="E5" i="4" s="1"/>
  <c r="E18" i="4" s="1"/>
  <c r="E29" i="2"/>
  <c r="H4" i="2"/>
  <c r="D14" i="2"/>
  <c r="D13" i="2"/>
  <c r="G4" i="2"/>
  <c r="F4" i="2"/>
  <c r="I95" i="2" l="1"/>
  <c r="I93" i="2"/>
  <c r="G30" i="2"/>
  <c r="F60" i="2"/>
  <c r="G6" i="2"/>
  <c r="G23" i="2"/>
  <c r="F6" i="2"/>
  <c r="F23" i="2"/>
  <c r="J13" i="2"/>
  <c r="J14" i="2"/>
  <c r="J12" i="2"/>
  <c r="C35" i="2"/>
  <c r="C85" i="2"/>
  <c r="H6" i="2"/>
  <c r="H23" i="2"/>
  <c r="AE24" i="3"/>
  <c r="AE38" i="3" s="1"/>
  <c r="AE60" i="3" s="1"/>
  <c r="Y24" i="3"/>
  <c r="Y38" i="3" s="1"/>
  <c r="Y60" i="3" s="1"/>
  <c r="AB24" i="3"/>
  <c r="AB38" i="3" s="1"/>
  <c r="AB60" i="3" s="1"/>
  <c r="AA24" i="3"/>
  <c r="AA38" i="3" s="1"/>
  <c r="AA60" i="3" s="1"/>
  <c r="AD24" i="3"/>
  <c r="AD38" i="3" s="1"/>
  <c r="AD60" i="3" s="1"/>
  <c r="AC24" i="3"/>
  <c r="AC38" i="3" s="1"/>
  <c r="AC60" i="3" s="1"/>
  <c r="AF24" i="3"/>
  <c r="AF38" i="3" s="1"/>
  <c r="AF60" i="3" s="1"/>
  <c r="X24" i="3"/>
  <c r="X38" i="3" s="1"/>
  <c r="X60" i="3" s="1"/>
  <c r="W24" i="3"/>
  <c r="W38" i="3" s="1"/>
  <c r="W60" i="3" s="1"/>
  <c r="Z24" i="3"/>
  <c r="Z38" i="3" s="1"/>
  <c r="Z60" i="3" s="1"/>
  <c r="G95" i="2"/>
  <c r="G94" i="2"/>
  <c r="R21" i="7"/>
  <c r="G93" i="2"/>
  <c r="V24" i="3"/>
  <c r="E59" i="2"/>
  <c r="F29" i="2"/>
  <c r="D58" i="2"/>
  <c r="I6" i="2"/>
  <c r="I23" i="2"/>
  <c r="D57" i="2"/>
  <c r="E27" i="2"/>
  <c r="E6" i="2"/>
  <c r="E23" i="2"/>
  <c r="E28" i="2" s="1"/>
  <c r="E4" i="4" l="1"/>
  <c r="E17" i="4" s="1"/>
  <c r="K90" i="2"/>
  <c r="F27" i="2"/>
  <c r="E57" i="2"/>
  <c r="AA23" i="3"/>
  <c r="AA37" i="3" s="1"/>
  <c r="AA59" i="3" s="1"/>
  <c r="Z23" i="3"/>
  <c r="Z37" i="3" s="1"/>
  <c r="Z59" i="3" s="1"/>
  <c r="W23" i="3"/>
  <c r="W37" i="3" s="1"/>
  <c r="W59" i="3" s="1"/>
  <c r="AB23" i="3"/>
  <c r="AB37" i="3" s="1"/>
  <c r="AB59" i="3" s="1"/>
  <c r="X23" i="3"/>
  <c r="X37" i="3" s="1"/>
  <c r="X59" i="3" s="1"/>
  <c r="AC23" i="3"/>
  <c r="AC37" i="3" s="1"/>
  <c r="AC59" i="3" s="1"/>
  <c r="AD23" i="3"/>
  <c r="AD37" i="3" s="1"/>
  <c r="AD59" i="3" s="1"/>
  <c r="I89" i="2"/>
  <c r="V23" i="3"/>
  <c r="G90" i="2"/>
  <c r="R20" i="7"/>
  <c r="AE23" i="3"/>
  <c r="AE37" i="3" s="1"/>
  <c r="AE59" i="3" s="1"/>
  <c r="AF23" i="3"/>
  <c r="AF37" i="3" s="1"/>
  <c r="AF59" i="3" s="1"/>
  <c r="Y23" i="3"/>
  <c r="Y37" i="3" s="1"/>
  <c r="Y59" i="3" s="1"/>
  <c r="G89" i="2"/>
  <c r="I90" i="2"/>
  <c r="D36" i="2"/>
  <c r="C61" i="2"/>
  <c r="G14" i="2"/>
  <c r="G13" i="2"/>
  <c r="G12" i="2"/>
  <c r="H14" i="2"/>
  <c r="H13" i="2"/>
  <c r="H12" i="2"/>
  <c r="G29" i="2"/>
  <c r="F59" i="2"/>
  <c r="D17" i="2"/>
  <c r="E58" i="2"/>
  <c r="F28" i="2"/>
  <c r="C62" i="2"/>
  <c r="D37" i="2"/>
  <c r="I114" i="2"/>
  <c r="I121" i="2" s="1"/>
  <c r="R24" i="7"/>
  <c r="I14" i="2"/>
  <c r="I13" i="2"/>
  <c r="I12" i="2"/>
  <c r="F14" i="2"/>
  <c r="F13" i="2"/>
  <c r="F12" i="2"/>
  <c r="E14" i="2"/>
  <c r="E17" i="2" s="1"/>
  <c r="E13" i="2"/>
  <c r="E12" i="2"/>
  <c r="V38" i="3"/>
  <c r="V60" i="3" s="1"/>
  <c r="V83" i="3"/>
  <c r="H30" i="2"/>
  <c r="G60" i="2"/>
  <c r="D38" i="2"/>
  <c r="C63" i="2"/>
  <c r="K89" i="2" l="1"/>
  <c r="F17" i="2"/>
  <c r="I17" i="2"/>
  <c r="I56" i="2" s="1"/>
  <c r="E16" i="2"/>
  <c r="E55" i="2" s="1"/>
  <c r="I16" i="2"/>
  <c r="I55" i="2" s="1"/>
  <c r="E19" i="2"/>
  <c r="D16" i="2"/>
  <c r="H16" i="2"/>
  <c r="S25" i="3"/>
  <c r="AB25" i="3"/>
  <c r="V25" i="3"/>
  <c r="AF25" i="3"/>
  <c r="R25" i="3"/>
  <c r="Z25" i="3"/>
  <c r="AE25" i="3"/>
  <c r="X25" i="3"/>
  <c r="I124" i="2"/>
  <c r="Y25" i="3"/>
  <c r="AA25" i="3"/>
  <c r="N25" i="3"/>
  <c r="Q25" i="3"/>
  <c r="J25" i="3"/>
  <c r="AD25" i="3"/>
  <c r="T25" i="3"/>
  <c r="G25" i="3"/>
  <c r="P25" i="3"/>
  <c r="AC25" i="3"/>
  <c r="M25" i="3"/>
  <c r="W25" i="3"/>
  <c r="U25" i="3"/>
  <c r="L25" i="3"/>
  <c r="O25" i="3"/>
  <c r="H25" i="3"/>
  <c r="I25" i="3"/>
  <c r="K25" i="3"/>
  <c r="E56" i="2"/>
  <c r="D56" i="2"/>
  <c r="H17" i="2"/>
  <c r="G16" i="2"/>
  <c r="D63" i="2"/>
  <c r="E38" i="2"/>
  <c r="G17" i="2"/>
  <c r="F16" i="2"/>
  <c r="F57" i="2"/>
  <c r="G27" i="2"/>
  <c r="H29" i="2"/>
  <c r="G59" i="2"/>
  <c r="V37" i="3"/>
  <c r="V59" i="3" s="1"/>
  <c r="V82" i="3"/>
  <c r="J16" i="2"/>
  <c r="J55" i="2" s="1"/>
  <c r="J17" i="2"/>
  <c r="J56" i="2" s="1"/>
  <c r="G28" i="2"/>
  <c r="F58" i="2"/>
  <c r="W83" i="3"/>
  <c r="V86" i="3"/>
  <c r="F56" i="2"/>
  <c r="C64" i="2"/>
  <c r="I30" i="2"/>
  <c r="H60" i="2"/>
  <c r="D62" i="2"/>
  <c r="E37" i="2"/>
  <c r="E36" i="2"/>
  <c r="D61" i="2"/>
  <c r="C73" i="2" l="1"/>
  <c r="D73" i="2" s="1"/>
  <c r="E6" i="4"/>
  <c r="E19" i="4" s="1"/>
  <c r="I29" i="2"/>
  <c r="H59" i="2"/>
  <c r="L39" i="3"/>
  <c r="L61" i="3" s="1"/>
  <c r="AD39" i="3"/>
  <c r="AD61" i="3" s="1"/>
  <c r="AE39" i="3"/>
  <c r="AE61" i="3" s="1"/>
  <c r="D55" i="2"/>
  <c r="H145" i="2"/>
  <c r="O39" i="3"/>
  <c r="O61" i="3" s="1"/>
  <c r="U39" i="3"/>
  <c r="U61" i="3" s="1"/>
  <c r="J39" i="3"/>
  <c r="J61" i="3" s="1"/>
  <c r="Z39" i="3"/>
  <c r="Z61" i="3" s="1"/>
  <c r="F37" i="2"/>
  <c r="E62" i="2"/>
  <c r="K70" i="2"/>
  <c r="G55" i="2"/>
  <c r="W39" i="3"/>
  <c r="W61" i="3" s="1"/>
  <c r="Q39" i="3"/>
  <c r="Q61" i="3" s="1"/>
  <c r="R39" i="3"/>
  <c r="R61" i="3" s="1"/>
  <c r="J30" i="2"/>
  <c r="J60" i="2" s="1"/>
  <c r="I60" i="2"/>
  <c r="K69" i="2"/>
  <c r="V85" i="3"/>
  <c r="V84" i="3"/>
  <c r="W82" i="3"/>
  <c r="G56" i="2"/>
  <c r="H56" i="2"/>
  <c r="M39" i="3"/>
  <c r="M61" i="3" s="1"/>
  <c r="N39" i="3"/>
  <c r="N61" i="3" s="1"/>
  <c r="AF39" i="3"/>
  <c r="AF61" i="3" s="1"/>
  <c r="X39" i="3"/>
  <c r="X61" i="3" s="1"/>
  <c r="F36" i="2"/>
  <c r="E61" i="2"/>
  <c r="H27" i="2"/>
  <c r="G57" i="2"/>
  <c r="F38" i="2"/>
  <c r="E63" i="2"/>
  <c r="K39" i="3"/>
  <c r="K61" i="3" s="1"/>
  <c r="AC39" i="3"/>
  <c r="AC61" i="3" s="1"/>
  <c r="AA39" i="3"/>
  <c r="AA61" i="3" s="1"/>
  <c r="V39" i="3"/>
  <c r="V61" i="3" s="1"/>
  <c r="T39" i="3"/>
  <c r="T61" i="3" s="1"/>
  <c r="G58" i="2"/>
  <c r="H28" i="2"/>
  <c r="X83" i="3"/>
  <c r="W86" i="3"/>
  <c r="I39" i="3"/>
  <c r="I61" i="3" s="1"/>
  <c r="P39" i="3"/>
  <c r="P61" i="3" s="1"/>
  <c r="Y39" i="3"/>
  <c r="Y61" i="3" s="1"/>
  <c r="AB39" i="3"/>
  <c r="AB61" i="3" s="1"/>
  <c r="H55" i="2"/>
  <c r="F55" i="2"/>
  <c r="H39" i="3"/>
  <c r="H61" i="3" s="1"/>
  <c r="G101" i="3"/>
  <c r="G39" i="3"/>
  <c r="G61" i="3" s="1"/>
  <c r="S39" i="3"/>
  <c r="S61" i="3" s="1"/>
  <c r="C68" i="2" l="1"/>
  <c r="D68" i="2" s="1"/>
  <c r="E64" i="2"/>
  <c r="C76" i="2"/>
  <c r="D76" i="2" s="1"/>
  <c r="H101" i="3"/>
  <c r="J72" i="2"/>
  <c r="K72" i="2"/>
  <c r="F63" i="2"/>
  <c r="G38" i="2"/>
  <c r="W85" i="3"/>
  <c r="X82" i="3"/>
  <c r="W84" i="3"/>
  <c r="W90" i="3" s="1"/>
  <c r="C78" i="2"/>
  <c r="I27" i="2"/>
  <c r="H57" i="2"/>
  <c r="V90" i="3"/>
  <c r="C81" i="2"/>
  <c r="I59" i="2"/>
  <c r="J29" i="2"/>
  <c r="J59" i="2" s="1"/>
  <c r="X86" i="3"/>
  <c r="Y83" i="3"/>
  <c r="I28" i="2"/>
  <c r="H58" i="2"/>
  <c r="C80" i="2"/>
  <c r="D64" i="2"/>
  <c r="E3" i="4"/>
  <c r="E16" i="4" s="1"/>
  <c r="D3" i="4"/>
  <c r="F145" i="2"/>
  <c r="F61" i="2"/>
  <c r="G36" i="2"/>
  <c r="G37" i="2"/>
  <c r="F62" i="2"/>
  <c r="C71" i="2" l="1"/>
  <c r="N20" i="3" s="1"/>
  <c r="N34" i="3" s="1"/>
  <c r="N56" i="3" s="1"/>
  <c r="C75" i="2"/>
  <c r="C70" i="2" s="1"/>
  <c r="F64" i="2"/>
  <c r="Y86" i="3"/>
  <c r="Z83" i="3"/>
  <c r="J145" i="2"/>
  <c r="D81" i="2"/>
  <c r="R14" i="7"/>
  <c r="X85" i="3"/>
  <c r="X84" i="3"/>
  <c r="Y82" i="3"/>
  <c r="I58" i="2"/>
  <c r="J28" i="2"/>
  <c r="J58" i="2" s="1"/>
  <c r="K71" i="2"/>
  <c r="D5" i="4" s="1"/>
  <c r="J71" i="2"/>
  <c r="J27" i="2"/>
  <c r="I57" i="2"/>
  <c r="P20" i="3"/>
  <c r="P34" i="3" s="1"/>
  <c r="P56" i="3" s="1"/>
  <c r="G62" i="2"/>
  <c r="H37" i="2"/>
  <c r="R13" i="7"/>
  <c r="D80" i="2"/>
  <c r="G61" i="2"/>
  <c r="H36" i="2"/>
  <c r="D78" i="2"/>
  <c r="G63" i="2"/>
  <c r="H38" i="2"/>
  <c r="L72" i="2"/>
  <c r="I101" i="3"/>
  <c r="V20" i="3" l="1"/>
  <c r="V34" i="3" s="1"/>
  <c r="V56" i="3" s="1"/>
  <c r="U20" i="3"/>
  <c r="U34" i="3" s="1"/>
  <c r="U56" i="3" s="1"/>
  <c r="R9" i="7"/>
  <c r="S20" i="3"/>
  <c r="S34" i="3" s="1"/>
  <c r="S56" i="3" s="1"/>
  <c r="D71" i="2"/>
  <c r="T20" i="3"/>
  <c r="T34" i="3" s="1"/>
  <c r="T56" i="3" s="1"/>
  <c r="M20" i="3"/>
  <c r="M34" i="3" s="1"/>
  <c r="M56" i="3" s="1"/>
  <c r="R20" i="3"/>
  <c r="R34" i="3" s="1"/>
  <c r="R56" i="3" s="1"/>
  <c r="O20" i="3"/>
  <c r="O34" i="3" s="1"/>
  <c r="O56" i="3" s="1"/>
  <c r="Q20" i="3"/>
  <c r="Q34" i="3" s="1"/>
  <c r="Q56" i="3" s="1"/>
  <c r="D75" i="2"/>
  <c r="G64" i="2"/>
  <c r="C77" i="2"/>
  <c r="C72" i="2" s="1"/>
  <c r="X90" i="3"/>
  <c r="C82" i="2"/>
  <c r="L71" i="2"/>
  <c r="D18" i="4"/>
  <c r="C5" i="4" s="1"/>
  <c r="Y84" i="3"/>
  <c r="Y85" i="3"/>
  <c r="Y88" i="3" s="1"/>
  <c r="Y97" i="3" s="1"/>
  <c r="Z82" i="3"/>
  <c r="K79" i="2"/>
  <c r="V88" i="3"/>
  <c r="V97" i="3" s="1"/>
  <c r="X88" i="3"/>
  <c r="X97" i="3" s="1"/>
  <c r="W88" i="3"/>
  <c r="W97" i="3" s="1"/>
  <c r="I37" i="2"/>
  <c r="H62" i="2"/>
  <c r="Z86" i="3"/>
  <c r="Z89" i="3" s="1"/>
  <c r="AA83" i="3"/>
  <c r="K20" i="3"/>
  <c r="K34" i="3" s="1"/>
  <c r="K56" i="3" s="1"/>
  <c r="J20" i="3"/>
  <c r="J34" i="3" s="1"/>
  <c r="J56" i="3" s="1"/>
  <c r="D20" i="3"/>
  <c r="D34" i="3" s="1"/>
  <c r="D56" i="3" s="1"/>
  <c r="F20" i="3"/>
  <c r="F34" i="3" s="1"/>
  <c r="F56" i="3" s="1"/>
  <c r="C20" i="3"/>
  <c r="G20" i="3"/>
  <c r="G34" i="3" s="1"/>
  <c r="G56" i="3" s="1"/>
  <c r="E20" i="3"/>
  <c r="E34" i="3" s="1"/>
  <c r="E56" i="3" s="1"/>
  <c r="L20" i="3"/>
  <c r="L34" i="3" s="1"/>
  <c r="L56" i="3" s="1"/>
  <c r="I20" i="3"/>
  <c r="I34" i="3" s="1"/>
  <c r="I56" i="3" s="1"/>
  <c r="R8" i="7"/>
  <c r="D70" i="2"/>
  <c r="H20" i="3"/>
  <c r="H34" i="3" s="1"/>
  <c r="H56" i="3" s="1"/>
  <c r="J57" i="2"/>
  <c r="X87" i="3"/>
  <c r="X96" i="3" s="1"/>
  <c r="H61" i="2"/>
  <c r="V87" i="3"/>
  <c r="V96" i="3" s="1"/>
  <c r="W87" i="3"/>
  <c r="W96" i="3" s="1"/>
  <c r="I36" i="2"/>
  <c r="Y89" i="3"/>
  <c r="W89" i="3"/>
  <c r="X89" i="3"/>
  <c r="H63" i="2"/>
  <c r="I38" i="2"/>
  <c r="V89" i="3"/>
  <c r="J101" i="3"/>
  <c r="D77" i="2" l="1"/>
  <c r="C74" i="2"/>
  <c r="D74" i="2" s="1"/>
  <c r="H64" i="2"/>
  <c r="J37" i="2"/>
  <c r="I62" i="2"/>
  <c r="K78" i="2"/>
  <c r="D4" i="4" s="1"/>
  <c r="Y90" i="3"/>
  <c r="Y22" i="3"/>
  <c r="Y36" i="3" s="1"/>
  <c r="Y58" i="3" s="1"/>
  <c r="J22" i="3"/>
  <c r="J36" i="3" s="1"/>
  <c r="J58" i="3" s="1"/>
  <c r="M22" i="3"/>
  <c r="M36" i="3" s="1"/>
  <c r="M58" i="3" s="1"/>
  <c r="AE22" i="3"/>
  <c r="AE36" i="3" s="1"/>
  <c r="AE58" i="3" s="1"/>
  <c r="I22" i="3"/>
  <c r="I36" i="3" s="1"/>
  <c r="I58" i="3" s="1"/>
  <c r="X22" i="3"/>
  <c r="X36" i="3" s="1"/>
  <c r="X58" i="3" s="1"/>
  <c r="AF22" i="3"/>
  <c r="AF36" i="3" s="1"/>
  <c r="AF58" i="3" s="1"/>
  <c r="P22" i="3"/>
  <c r="P36" i="3" s="1"/>
  <c r="P58" i="3" s="1"/>
  <c r="L22" i="3"/>
  <c r="L36" i="3" s="1"/>
  <c r="L58" i="3" s="1"/>
  <c r="Z22" i="3"/>
  <c r="Z36" i="3" s="1"/>
  <c r="Z58" i="3" s="1"/>
  <c r="O22" i="3"/>
  <c r="O36" i="3" s="1"/>
  <c r="O58" i="3" s="1"/>
  <c r="N22" i="3"/>
  <c r="N36" i="3" s="1"/>
  <c r="N58" i="3" s="1"/>
  <c r="T22" i="3"/>
  <c r="T36" i="3" s="1"/>
  <c r="T58" i="3" s="1"/>
  <c r="Q22" i="3"/>
  <c r="Q36" i="3" s="1"/>
  <c r="Q58" i="3" s="1"/>
  <c r="V22" i="3"/>
  <c r="V36" i="3" s="1"/>
  <c r="V58" i="3" s="1"/>
  <c r="AD22" i="3"/>
  <c r="AD36" i="3" s="1"/>
  <c r="AD58" i="3" s="1"/>
  <c r="AB22" i="3"/>
  <c r="AB36" i="3" s="1"/>
  <c r="AB58" i="3" s="1"/>
  <c r="S22" i="3"/>
  <c r="S36" i="3" s="1"/>
  <c r="S58" i="3" s="1"/>
  <c r="K22" i="3"/>
  <c r="K36" i="3" s="1"/>
  <c r="K58" i="3" s="1"/>
  <c r="U22" i="3"/>
  <c r="U36" i="3" s="1"/>
  <c r="U58" i="3" s="1"/>
  <c r="W22" i="3"/>
  <c r="W36" i="3" s="1"/>
  <c r="W58" i="3" s="1"/>
  <c r="C22" i="3"/>
  <c r="D22" i="3"/>
  <c r="D36" i="3" s="1"/>
  <c r="D58" i="3" s="1"/>
  <c r="R15" i="7"/>
  <c r="AC22" i="3"/>
  <c r="AC36" i="3" s="1"/>
  <c r="AC58" i="3" s="1"/>
  <c r="AA22" i="3"/>
  <c r="AA36" i="3" s="1"/>
  <c r="AA58" i="3" s="1"/>
  <c r="E22" i="3"/>
  <c r="E36" i="3" s="1"/>
  <c r="E58" i="3" s="1"/>
  <c r="G22" i="3"/>
  <c r="G36" i="3" s="1"/>
  <c r="G58" i="3" s="1"/>
  <c r="H22" i="3"/>
  <c r="H36" i="3" s="1"/>
  <c r="H58" i="3" s="1"/>
  <c r="R22" i="3"/>
  <c r="R36" i="3" s="1"/>
  <c r="R58" i="3" s="1"/>
  <c r="D82" i="2"/>
  <c r="F22" i="3"/>
  <c r="F36" i="3" s="1"/>
  <c r="F58" i="3" s="1"/>
  <c r="C79" i="2"/>
  <c r="Z20" i="3"/>
  <c r="Z34" i="3" s="1"/>
  <c r="Z56" i="3" s="1"/>
  <c r="X20" i="3"/>
  <c r="X34" i="3" s="1"/>
  <c r="X56" i="3" s="1"/>
  <c r="AA20" i="3"/>
  <c r="AA34" i="3" s="1"/>
  <c r="AA56" i="3" s="1"/>
  <c r="W20" i="3"/>
  <c r="W34" i="3" s="1"/>
  <c r="W56" i="3" s="1"/>
  <c r="AD20" i="3"/>
  <c r="AD34" i="3" s="1"/>
  <c r="AD56" i="3" s="1"/>
  <c r="AF20" i="3"/>
  <c r="AF34" i="3" s="1"/>
  <c r="AF56" i="3" s="1"/>
  <c r="AB20" i="3"/>
  <c r="AB34" i="3" s="1"/>
  <c r="AB56" i="3" s="1"/>
  <c r="Y20" i="3"/>
  <c r="Y34" i="3" s="1"/>
  <c r="Y56" i="3" s="1"/>
  <c r="AC20" i="3"/>
  <c r="AC34" i="3" s="1"/>
  <c r="AC56" i="3" s="1"/>
  <c r="AE20" i="3"/>
  <c r="AE34" i="3" s="1"/>
  <c r="AE56" i="3" s="1"/>
  <c r="D72" i="2"/>
  <c r="R10" i="7"/>
  <c r="J36" i="2"/>
  <c r="I61" i="2"/>
  <c r="AB83" i="3"/>
  <c r="AA86" i="3"/>
  <c r="AA89" i="3" s="1"/>
  <c r="K101" i="3"/>
  <c r="C73" i="3"/>
  <c r="D73" i="3" s="1"/>
  <c r="E73" i="3" s="1"/>
  <c r="F73" i="3" s="1"/>
  <c r="G73" i="3" s="1"/>
  <c r="H73" i="3" s="1"/>
  <c r="I73" i="3" s="1"/>
  <c r="J73" i="3" s="1"/>
  <c r="K73" i="3" s="1"/>
  <c r="L73" i="3" s="1"/>
  <c r="M73" i="3" s="1"/>
  <c r="N73" i="3" s="1"/>
  <c r="O73" i="3" s="1"/>
  <c r="P73" i="3" s="1"/>
  <c r="Q73" i="3" s="1"/>
  <c r="R73" i="3" s="1"/>
  <c r="S73" i="3" s="1"/>
  <c r="T73" i="3" s="1"/>
  <c r="U73" i="3" s="1"/>
  <c r="V73" i="3" s="1"/>
  <c r="C34" i="3"/>
  <c r="C56" i="3" s="1"/>
  <c r="I63" i="2"/>
  <c r="J38" i="2"/>
  <c r="Y87" i="3"/>
  <c r="Y96" i="3" s="1"/>
  <c r="Z84" i="3"/>
  <c r="AA82" i="3"/>
  <c r="Z85" i="3"/>
  <c r="Z88" i="3" s="1"/>
  <c r="Z97" i="3" s="1"/>
  <c r="C69" i="2" l="1"/>
  <c r="I64" i="2"/>
  <c r="W73" i="3"/>
  <c r="X73" i="3" s="1"/>
  <c r="Y73" i="3" s="1"/>
  <c r="Z73" i="3" s="1"/>
  <c r="AA73" i="3" s="1"/>
  <c r="AB73" i="3" s="1"/>
  <c r="AC73" i="3" s="1"/>
  <c r="AD73" i="3" s="1"/>
  <c r="AE73" i="3" s="1"/>
  <c r="AF73" i="3" s="1"/>
  <c r="AF21" i="3"/>
  <c r="AF35" i="3" s="1"/>
  <c r="AF57" i="3" s="1"/>
  <c r="Z21" i="3"/>
  <c r="Z35" i="3" s="1"/>
  <c r="Z57" i="3" s="1"/>
  <c r="X21" i="3"/>
  <c r="X35" i="3" s="1"/>
  <c r="X57" i="3" s="1"/>
  <c r="T21" i="3"/>
  <c r="T35" i="3" s="1"/>
  <c r="T57" i="3" s="1"/>
  <c r="AE21" i="3"/>
  <c r="AE35" i="3" s="1"/>
  <c r="AE57" i="3" s="1"/>
  <c r="S21" i="3"/>
  <c r="S35" i="3" s="1"/>
  <c r="S57" i="3" s="1"/>
  <c r="U21" i="3"/>
  <c r="U35" i="3" s="1"/>
  <c r="U57" i="3" s="1"/>
  <c r="Y21" i="3"/>
  <c r="Y35" i="3" s="1"/>
  <c r="Y57" i="3" s="1"/>
  <c r="P21" i="3"/>
  <c r="P35" i="3" s="1"/>
  <c r="P57" i="3" s="1"/>
  <c r="AA21" i="3"/>
  <c r="AA35" i="3" s="1"/>
  <c r="AA57" i="3" s="1"/>
  <c r="AD21" i="3"/>
  <c r="AD35" i="3" s="1"/>
  <c r="AD57" i="3" s="1"/>
  <c r="R21" i="3"/>
  <c r="R35" i="3" s="1"/>
  <c r="R57" i="3" s="1"/>
  <c r="AB21" i="3"/>
  <c r="AB35" i="3" s="1"/>
  <c r="AB57" i="3" s="1"/>
  <c r="C21" i="3"/>
  <c r="H21" i="3"/>
  <c r="H35" i="3" s="1"/>
  <c r="H57" i="3" s="1"/>
  <c r="E21" i="3"/>
  <c r="E35" i="3" s="1"/>
  <c r="E57" i="3" s="1"/>
  <c r="O21" i="3"/>
  <c r="O35" i="3" s="1"/>
  <c r="O57" i="3" s="1"/>
  <c r="Q21" i="3"/>
  <c r="Q35" i="3" s="1"/>
  <c r="Q57" i="3" s="1"/>
  <c r="I21" i="3"/>
  <c r="I35" i="3" s="1"/>
  <c r="I57" i="3" s="1"/>
  <c r="D21" i="3"/>
  <c r="D35" i="3" s="1"/>
  <c r="D57" i="3" s="1"/>
  <c r="K21" i="3"/>
  <c r="K35" i="3" s="1"/>
  <c r="K57" i="3" s="1"/>
  <c r="N21" i="3"/>
  <c r="N35" i="3" s="1"/>
  <c r="N57" i="3" s="1"/>
  <c r="W21" i="3"/>
  <c r="W35" i="3" s="1"/>
  <c r="W57" i="3" s="1"/>
  <c r="G21" i="3"/>
  <c r="G35" i="3" s="1"/>
  <c r="G57" i="3" s="1"/>
  <c r="V21" i="3"/>
  <c r="V35" i="3" s="1"/>
  <c r="V57" i="3" s="1"/>
  <c r="AC21" i="3"/>
  <c r="AC35" i="3" s="1"/>
  <c r="AC57" i="3" s="1"/>
  <c r="M21" i="3"/>
  <c r="M35" i="3" s="1"/>
  <c r="M57" i="3" s="1"/>
  <c r="D79" i="2"/>
  <c r="J21" i="3"/>
  <c r="J35" i="3" s="1"/>
  <c r="J57" i="3" s="1"/>
  <c r="F21" i="3"/>
  <c r="F35" i="3" s="1"/>
  <c r="F57" i="3" s="1"/>
  <c r="R12" i="7"/>
  <c r="L21" i="3"/>
  <c r="L35" i="3" s="1"/>
  <c r="L57" i="3" s="1"/>
  <c r="J79" i="2"/>
  <c r="L79" i="2" s="1"/>
  <c r="J61" i="2"/>
  <c r="L101" i="3"/>
  <c r="AA85" i="3"/>
  <c r="AA88" i="3" s="1"/>
  <c r="AA97" i="3" s="1"/>
  <c r="AB82" i="3"/>
  <c r="AA84" i="3"/>
  <c r="Z90" i="3"/>
  <c r="Z87" i="3"/>
  <c r="Z96" i="3" s="1"/>
  <c r="K19" i="3"/>
  <c r="K33" i="3" s="1"/>
  <c r="AC19" i="3"/>
  <c r="AC33" i="3" s="1"/>
  <c r="AD19" i="3"/>
  <c r="AD33" i="3" s="1"/>
  <c r="V19" i="3"/>
  <c r="V33" i="3" s="1"/>
  <c r="Q19" i="3"/>
  <c r="Q33" i="3" s="1"/>
  <c r="L19" i="3"/>
  <c r="L33" i="3" s="1"/>
  <c r="G19" i="3"/>
  <c r="G33" i="3" s="1"/>
  <c r="F19" i="3"/>
  <c r="F33" i="3" s="1"/>
  <c r="U19" i="3"/>
  <c r="U33" i="3" s="1"/>
  <c r="O19" i="3"/>
  <c r="O33" i="3" s="1"/>
  <c r="T19" i="3"/>
  <c r="T33" i="3" s="1"/>
  <c r="AB19" i="3"/>
  <c r="AB33" i="3" s="1"/>
  <c r="H19" i="3"/>
  <c r="H33" i="3" s="1"/>
  <c r="R7" i="7"/>
  <c r="J19" i="3"/>
  <c r="J33" i="3" s="1"/>
  <c r="D69" i="2"/>
  <c r="S19" i="3"/>
  <c r="S33" i="3" s="1"/>
  <c r="E19" i="3"/>
  <c r="E33" i="3" s="1"/>
  <c r="Z19" i="3"/>
  <c r="Z33" i="3" s="1"/>
  <c r="AE19" i="3"/>
  <c r="AE33" i="3" s="1"/>
  <c r="AF19" i="3"/>
  <c r="AF33" i="3" s="1"/>
  <c r="AA19" i="3"/>
  <c r="AA33" i="3" s="1"/>
  <c r="N19" i="3"/>
  <c r="N33" i="3" s="1"/>
  <c r="W19" i="3"/>
  <c r="W33" i="3" s="1"/>
  <c r="I19" i="3"/>
  <c r="I33" i="3" s="1"/>
  <c r="C19" i="3"/>
  <c r="Y19" i="3"/>
  <c r="Y33" i="3" s="1"/>
  <c r="D19" i="3"/>
  <c r="D33" i="3" s="1"/>
  <c r="R19" i="3"/>
  <c r="R33" i="3" s="1"/>
  <c r="M19" i="3"/>
  <c r="M33" i="3" s="1"/>
  <c r="P19" i="3"/>
  <c r="P33" i="3" s="1"/>
  <c r="X19" i="3"/>
  <c r="X33" i="3" s="1"/>
  <c r="J69" i="2"/>
  <c r="J70" i="2"/>
  <c r="L70" i="2" s="1"/>
  <c r="C36" i="3"/>
  <c r="C58" i="3" s="1"/>
  <c r="C78" i="3"/>
  <c r="D78" i="3" s="1"/>
  <c r="E78" i="3" s="1"/>
  <c r="F78" i="3" s="1"/>
  <c r="G78" i="3" s="1"/>
  <c r="H78" i="3" s="1"/>
  <c r="I78" i="3" s="1"/>
  <c r="J78" i="3" s="1"/>
  <c r="K78" i="3" s="1"/>
  <c r="L78" i="3" s="1"/>
  <c r="M78" i="3" s="1"/>
  <c r="N78" i="3" s="1"/>
  <c r="O78" i="3" s="1"/>
  <c r="P78" i="3" s="1"/>
  <c r="Q78" i="3" s="1"/>
  <c r="R78" i="3" s="1"/>
  <c r="S78" i="3" s="1"/>
  <c r="T78" i="3" s="1"/>
  <c r="U78" i="3" s="1"/>
  <c r="V78" i="3" s="1"/>
  <c r="W78" i="3" s="1"/>
  <c r="X78" i="3" s="1"/>
  <c r="Y78" i="3" s="1"/>
  <c r="Z78" i="3" s="1"/>
  <c r="AA78" i="3" s="1"/>
  <c r="AB78" i="3" s="1"/>
  <c r="AC78" i="3" s="1"/>
  <c r="AD78" i="3" s="1"/>
  <c r="AE78" i="3" s="1"/>
  <c r="AF78" i="3" s="1"/>
  <c r="J62" i="2"/>
  <c r="J63" i="2"/>
  <c r="J78" i="2"/>
  <c r="AC83" i="3"/>
  <c r="AB86" i="3"/>
  <c r="AB89" i="3" s="1"/>
  <c r="AA55" i="3" l="1"/>
  <c r="AA69" i="3" s="1"/>
  <c r="AA118" i="3" s="1"/>
  <c r="AA121" i="3" s="1"/>
  <c r="O151" i="2" s="1"/>
  <c r="AA108" i="3"/>
  <c r="AA120" i="3" s="1"/>
  <c r="O150" i="2" s="1"/>
  <c r="L55" i="3"/>
  <c r="AA90" i="3"/>
  <c r="AA87" i="3"/>
  <c r="AA96" i="3" s="1"/>
  <c r="N55" i="3"/>
  <c r="K83" i="2"/>
  <c r="J83" i="2"/>
  <c r="H55" i="3"/>
  <c r="Q55" i="3"/>
  <c r="AB85" i="3"/>
  <c r="AB88" i="3" s="1"/>
  <c r="AB97" i="3" s="1"/>
  <c r="N151" i="2" s="1"/>
  <c r="AB84" i="3"/>
  <c r="AC82" i="3"/>
  <c r="G55" i="3"/>
  <c r="AF108" i="3"/>
  <c r="AF120" i="3" s="1"/>
  <c r="P150" i="2" s="1"/>
  <c r="AF55" i="3"/>
  <c r="AF69" i="3" s="1"/>
  <c r="AF118" i="3" s="1"/>
  <c r="AF121" i="3" s="1"/>
  <c r="P151" i="2" s="1"/>
  <c r="V55" i="3"/>
  <c r="J55" i="3"/>
  <c r="Y55" i="3"/>
  <c r="Y69" i="3" s="1"/>
  <c r="Y118" i="3" s="1"/>
  <c r="Y108" i="3"/>
  <c r="P55" i="3"/>
  <c r="R55" i="3"/>
  <c r="AE108" i="3"/>
  <c r="AE55" i="3"/>
  <c r="AE69" i="3" s="1"/>
  <c r="AE118" i="3" s="1"/>
  <c r="Z108" i="3"/>
  <c r="Z55" i="3"/>
  <c r="Z69" i="3" s="1"/>
  <c r="Z118" i="3" s="1"/>
  <c r="C33" i="3"/>
  <c r="C72" i="3"/>
  <c r="O55" i="3"/>
  <c r="J82" i="2"/>
  <c r="K82" i="2"/>
  <c r="J64" i="2"/>
  <c r="AB55" i="3"/>
  <c r="AB69" i="3" s="1"/>
  <c r="AB118" i="3" s="1"/>
  <c r="AB108" i="3"/>
  <c r="AD55" i="3"/>
  <c r="AD69" i="3" s="1"/>
  <c r="AD118" i="3" s="1"/>
  <c r="AD108" i="3"/>
  <c r="E55" i="3"/>
  <c r="E69" i="3" s="1"/>
  <c r="E118" i="3" s="1"/>
  <c r="E108" i="3"/>
  <c r="AD83" i="3"/>
  <c r="AC86" i="3"/>
  <c r="AC89" i="3" s="1"/>
  <c r="I55" i="3"/>
  <c r="S55" i="3"/>
  <c r="U55" i="3"/>
  <c r="K55" i="3"/>
  <c r="C35" i="3"/>
  <c r="C57" i="3" s="1"/>
  <c r="C77" i="3"/>
  <c r="M55" i="3"/>
  <c r="D108" i="3"/>
  <c r="D55" i="3"/>
  <c r="D69" i="3" s="1"/>
  <c r="D118" i="3" s="1"/>
  <c r="T55" i="3"/>
  <c r="D17" i="4"/>
  <c r="C4" i="4" s="1"/>
  <c r="L78" i="2"/>
  <c r="AC108" i="3"/>
  <c r="AC55" i="3"/>
  <c r="AC69" i="3" s="1"/>
  <c r="AC118" i="3" s="1"/>
  <c r="D16" i="4"/>
  <c r="C3" i="4" s="1"/>
  <c r="L69" i="2"/>
  <c r="J84" i="2"/>
  <c r="K84" i="2"/>
  <c r="X108" i="3"/>
  <c r="X55" i="3"/>
  <c r="X69" i="3" s="1"/>
  <c r="X118" i="3" s="1"/>
  <c r="W55" i="3"/>
  <c r="F108" i="3"/>
  <c r="F55" i="3"/>
  <c r="F69" i="3" s="1"/>
  <c r="F118" i="3" s="1"/>
  <c r="M101" i="3"/>
  <c r="D6" i="4" l="1"/>
  <c r="L83" i="2"/>
  <c r="L82" i="2"/>
  <c r="D19" i="4"/>
  <c r="C6" i="4" s="1"/>
  <c r="C79" i="3"/>
  <c r="D77" i="3"/>
  <c r="N101" i="3"/>
  <c r="AC85" i="3"/>
  <c r="AC88" i="3" s="1"/>
  <c r="AC97" i="3" s="1"/>
  <c r="AD82" i="3"/>
  <c r="AC84" i="3"/>
  <c r="AD86" i="3"/>
  <c r="AD89" i="3" s="1"/>
  <c r="AE83" i="3"/>
  <c r="D72" i="3"/>
  <c r="C74" i="3"/>
  <c r="AB90" i="3"/>
  <c r="AB87" i="3"/>
  <c r="AB96" i="3" s="1"/>
  <c r="N150" i="2" s="1"/>
  <c r="L84" i="2"/>
  <c r="J85" i="2"/>
  <c r="K85" i="2"/>
  <c r="L64" i="2"/>
  <c r="C108" i="3"/>
  <c r="C55" i="3"/>
  <c r="C69" i="3" s="1"/>
  <c r="C118" i="3" s="1"/>
  <c r="J98" i="2" l="1"/>
  <c r="J99" i="2" s="1"/>
  <c r="J100" i="2" s="1"/>
  <c r="L87" i="2"/>
  <c r="L85" i="2"/>
  <c r="J147" i="2"/>
  <c r="D79" i="3"/>
  <c r="E77" i="3"/>
  <c r="C81" i="3"/>
  <c r="C95" i="3" s="1"/>
  <c r="C80" i="3"/>
  <c r="C94" i="3" s="1"/>
  <c r="C76" i="3"/>
  <c r="C93" i="3" s="1"/>
  <c r="C75" i="3"/>
  <c r="C92" i="3" s="1"/>
  <c r="AC90" i="3"/>
  <c r="AC87" i="3"/>
  <c r="AC96" i="3" s="1"/>
  <c r="AE82" i="3"/>
  <c r="AD85" i="3"/>
  <c r="AD88" i="3" s="1"/>
  <c r="AD97" i="3" s="1"/>
  <c r="AD84" i="3"/>
  <c r="O101" i="3"/>
  <c r="D74" i="3"/>
  <c r="E72" i="3"/>
  <c r="AE86" i="3"/>
  <c r="AE89" i="3" s="1"/>
  <c r="AF83" i="3"/>
  <c r="AF86" i="3" s="1"/>
  <c r="AF89" i="3" s="1"/>
  <c r="C110" i="3" l="1"/>
  <c r="E74" i="3"/>
  <c r="F72" i="3"/>
  <c r="D81" i="3"/>
  <c r="D95" i="3" s="1"/>
  <c r="D80" i="3"/>
  <c r="D94" i="3" s="1"/>
  <c r="P101" i="3"/>
  <c r="AD90" i="3"/>
  <c r="AD87" i="3"/>
  <c r="AD96" i="3" s="1"/>
  <c r="E79" i="3"/>
  <c r="F77" i="3"/>
  <c r="D76" i="3"/>
  <c r="D93" i="3" s="1"/>
  <c r="D75" i="3"/>
  <c r="D92" i="3" s="1"/>
  <c r="AE84" i="3"/>
  <c r="AF82" i="3"/>
  <c r="AE85" i="3"/>
  <c r="AE88" i="3" s="1"/>
  <c r="AE97" i="3" s="1"/>
  <c r="D110" i="3" l="1"/>
  <c r="E76" i="3"/>
  <c r="E93" i="3" s="1"/>
  <c r="E75" i="3"/>
  <c r="E92" i="3" s="1"/>
  <c r="F79" i="3"/>
  <c r="G77" i="3"/>
  <c r="Q101" i="3"/>
  <c r="AE90" i="3"/>
  <c r="AE87" i="3"/>
  <c r="AE96" i="3" s="1"/>
  <c r="F74" i="3"/>
  <c r="G72" i="3"/>
  <c r="E80" i="3"/>
  <c r="E94" i="3" s="1"/>
  <c r="E81" i="3"/>
  <c r="E95" i="3" s="1"/>
  <c r="AF84" i="3"/>
  <c r="AF85" i="3"/>
  <c r="AF88" i="3" s="1"/>
  <c r="AF97" i="3" s="1"/>
  <c r="F76" i="3" l="1"/>
  <c r="F93" i="3" s="1"/>
  <c r="F75" i="3"/>
  <c r="F92" i="3" s="1"/>
  <c r="G79" i="3"/>
  <c r="H77" i="3"/>
  <c r="F81" i="3"/>
  <c r="F95" i="3" s="1"/>
  <c r="F80" i="3"/>
  <c r="F94" i="3" s="1"/>
  <c r="E110" i="3"/>
  <c r="AF90" i="3"/>
  <c r="AF87" i="3"/>
  <c r="AF96" i="3" s="1"/>
  <c r="G74" i="3"/>
  <c r="H72" i="3"/>
  <c r="R101" i="3"/>
  <c r="F110" i="3" l="1"/>
  <c r="H74" i="3"/>
  <c r="I72" i="3"/>
  <c r="G75" i="3"/>
  <c r="G92" i="3" s="1"/>
  <c r="G76" i="3"/>
  <c r="G93" i="3" s="1"/>
  <c r="H79" i="3"/>
  <c r="I77" i="3"/>
  <c r="S101" i="3"/>
  <c r="G81" i="3"/>
  <c r="G95" i="3" s="1"/>
  <c r="G80" i="3"/>
  <c r="G94" i="3" s="1"/>
  <c r="I79" i="3" l="1"/>
  <c r="J77" i="3"/>
  <c r="G110" i="3"/>
  <c r="I74" i="3"/>
  <c r="J72" i="3"/>
  <c r="T101" i="3"/>
  <c r="H81" i="3"/>
  <c r="H95" i="3" s="1"/>
  <c r="H80" i="3"/>
  <c r="H94" i="3" s="1"/>
  <c r="D134" i="2"/>
  <c r="B134" i="2" s="1"/>
  <c r="H76" i="3"/>
  <c r="H93" i="3" s="1"/>
  <c r="H75" i="3"/>
  <c r="H92" i="3" s="1"/>
  <c r="J74" i="3" l="1"/>
  <c r="K72" i="3"/>
  <c r="I75" i="3"/>
  <c r="I92" i="3" s="1"/>
  <c r="I76" i="3"/>
  <c r="I93" i="3" s="1"/>
  <c r="I81" i="3"/>
  <c r="I95" i="3" s="1"/>
  <c r="I80" i="3"/>
  <c r="I94" i="3" s="1"/>
  <c r="U101" i="3"/>
  <c r="J79" i="3"/>
  <c r="K77" i="3"/>
  <c r="H110" i="3"/>
  <c r="F136" i="2"/>
  <c r="R31" i="7"/>
  <c r="I110" i="3" l="1"/>
  <c r="L72" i="3"/>
  <c r="K74" i="3"/>
  <c r="K79" i="3"/>
  <c r="L77" i="3"/>
  <c r="J81" i="3"/>
  <c r="J95" i="3" s="1"/>
  <c r="J80" i="3"/>
  <c r="J94" i="3" s="1"/>
  <c r="V101" i="3"/>
  <c r="I134" i="2"/>
  <c r="J146" i="2" s="1"/>
  <c r="G26" i="3"/>
  <c r="J76" i="3"/>
  <c r="J93" i="3" s="1"/>
  <c r="J75" i="3"/>
  <c r="J92" i="3" s="1"/>
  <c r="J110" i="3" l="1"/>
  <c r="W101" i="3"/>
  <c r="K81" i="3"/>
  <c r="K95" i="3" s="1"/>
  <c r="K80" i="3"/>
  <c r="K94" i="3" s="1"/>
  <c r="O40" i="3"/>
  <c r="S40" i="3"/>
  <c r="W40" i="3"/>
  <c r="G102" i="3"/>
  <c r="T40" i="3"/>
  <c r="H40" i="3"/>
  <c r="L40" i="3"/>
  <c r="U40" i="3"/>
  <c r="M40" i="3"/>
  <c r="I40" i="3"/>
  <c r="K40" i="3"/>
  <c r="J40" i="3"/>
  <c r="Q40" i="3"/>
  <c r="V40" i="3"/>
  <c r="P40" i="3"/>
  <c r="R40" i="3"/>
  <c r="G40" i="3"/>
  <c r="N40" i="3"/>
  <c r="M72" i="3"/>
  <c r="L74" i="3"/>
  <c r="L79" i="3"/>
  <c r="M77" i="3"/>
  <c r="K76" i="3"/>
  <c r="K93" i="3" s="1"/>
  <c r="K75" i="3"/>
  <c r="K92" i="3" s="1"/>
  <c r="J148" i="2"/>
  <c r="D23" i="7" s="1"/>
  <c r="D20" i="4"/>
  <c r="C7" i="4" s="1"/>
  <c r="K62" i="3" l="1"/>
  <c r="K69" i="3" s="1"/>
  <c r="K118" i="3" s="1"/>
  <c r="K108" i="3"/>
  <c r="S62" i="3"/>
  <c r="S69" i="3" s="1"/>
  <c r="S118" i="3" s="1"/>
  <c r="S108" i="3"/>
  <c r="L81" i="3"/>
  <c r="L95" i="3" s="1"/>
  <c r="L80" i="3"/>
  <c r="L94" i="3" s="1"/>
  <c r="G62" i="3"/>
  <c r="G69" i="3" s="1"/>
  <c r="G118" i="3" s="1"/>
  <c r="G121" i="3" s="1"/>
  <c r="J151" i="2" s="1"/>
  <c r="G108" i="3"/>
  <c r="O62" i="3"/>
  <c r="O69" i="3" s="1"/>
  <c r="O118" i="3" s="1"/>
  <c r="O108" i="3"/>
  <c r="R62" i="3"/>
  <c r="R69" i="3" s="1"/>
  <c r="R118" i="3" s="1"/>
  <c r="R108" i="3"/>
  <c r="N62" i="3"/>
  <c r="N69" i="3" s="1"/>
  <c r="N118" i="3" s="1"/>
  <c r="N108" i="3"/>
  <c r="X101" i="3"/>
  <c r="I62" i="3"/>
  <c r="I69" i="3" s="1"/>
  <c r="I118" i="3" s="1"/>
  <c r="I108" i="3"/>
  <c r="M62" i="3"/>
  <c r="M69" i="3" s="1"/>
  <c r="M118" i="3" s="1"/>
  <c r="M108" i="3"/>
  <c r="M74" i="3"/>
  <c r="N72" i="3"/>
  <c r="H62" i="3"/>
  <c r="H69" i="3" s="1"/>
  <c r="H118" i="3" s="1"/>
  <c r="H108" i="3"/>
  <c r="L76" i="3"/>
  <c r="L93" i="3" s="1"/>
  <c r="L75" i="3"/>
  <c r="L92" i="3" s="1"/>
  <c r="U62" i="3"/>
  <c r="U69" i="3" s="1"/>
  <c r="U118" i="3" s="1"/>
  <c r="U108" i="3"/>
  <c r="P62" i="3"/>
  <c r="P69" i="3" s="1"/>
  <c r="P118" i="3" s="1"/>
  <c r="P108" i="3"/>
  <c r="L62" i="3"/>
  <c r="L69" i="3" s="1"/>
  <c r="L118" i="3" s="1"/>
  <c r="L121" i="3" s="1"/>
  <c r="K151" i="2" s="1"/>
  <c r="L108" i="3"/>
  <c r="L120" i="3" s="1"/>
  <c r="K150" i="2" s="1"/>
  <c r="V62" i="3"/>
  <c r="V69" i="3" s="1"/>
  <c r="V118" i="3" s="1"/>
  <c r="V121" i="3" s="1"/>
  <c r="M151" i="2" s="1"/>
  <c r="V108" i="3"/>
  <c r="V120" i="3" s="1"/>
  <c r="M150" i="2" s="1"/>
  <c r="T62" i="3"/>
  <c r="T69" i="3" s="1"/>
  <c r="T118" i="3" s="1"/>
  <c r="T108" i="3"/>
  <c r="W62" i="3"/>
  <c r="W69" i="3" s="1"/>
  <c r="W118" i="3" s="1"/>
  <c r="W108" i="3"/>
  <c r="K110" i="3"/>
  <c r="Q62" i="3"/>
  <c r="Q69" i="3" s="1"/>
  <c r="Q118" i="3" s="1"/>
  <c r="Q121" i="3" s="1"/>
  <c r="L151" i="2" s="1"/>
  <c r="Q108" i="3"/>
  <c r="Q120" i="3" s="1"/>
  <c r="L150" i="2" s="1"/>
  <c r="M79" i="3"/>
  <c r="N77" i="3"/>
  <c r="J62" i="3"/>
  <c r="J69" i="3" s="1"/>
  <c r="J118" i="3" s="1"/>
  <c r="J108" i="3"/>
  <c r="AA102" i="3"/>
  <c r="AF102" i="3"/>
  <c r="T102" i="3"/>
  <c r="T100" i="3" s="1"/>
  <c r="T111" i="3" s="1"/>
  <c r="U102" i="3"/>
  <c r="U100" i="3" s="1"/>
  <c r="U111" i="3" s="1"/>
  <c r="Z102" i="3"/>
  <c r="Y102" i="3"/>
  <c r="L102" i="3"/>
  <c r="L100" i="3" s="1"/>
  <c r="L111" i="3" s="1"/>
  <c r="N102" i="3"/>
  <c r="N100" i="3" s="1"/>
  <c r="N111" i="3" s="1"/>
  <c r="H102" i="3"/>
  <c r="H100" i="3" s="1"/>
  <c r="H111" i="3" s="1"/>
  <c r="R102" i="3"/>
  <c r="R100" i="3" s="1"/>
  <c r="R111" i="3" s="1"/>
  <c r="AC102" i="3"/>
  <c r="X102" i="3"/>
  <c r="AE102" i="3"/>
  <c r="S102" i="3"/>
  <c r="S100" i="3" s="1"/>
  <c r="S111" i="3" s="1"/>
  <c r="O102" i="3"/>
  <c r="O100" i="3" s="1"/>
  <c r="O111" i="3" s="1"/>
  <c r="V102" i="3"/>
  <c r="V100" i="3" s="1"/>
  <c r="V111" i="3" s="1"/>
  <c r="AB102" i="3"/>
  <c r="W102" i="3"/>
  <c r="W100" i="3" s="1"/>
  <c r="W111" i="3" s="1"/>
  <c r="AD102" i="3"/>
  <c r="P102" i="3"/>
  <c r="P100" i="3" s="1"/>
  <c r="P111" i="3" s="1"/>
  <c r="Q102" i="3"/>
  <c r="Q100" i="3" s="1"/>
  <c r="Q111" i="3" s="1"/>
  <c r="I102" i="3"/>
  <c r="I100" i="3" s="1"/>
  <c r="I111" i="3" s="1"/>
  <c r="K102" i="3"/>
  <c r="K100" i="3" s="1"/>
  <c r="K111" i="3" s="1"/>
  <c r="J102" i="3"/>
  <c r="J100" i="3" s="1"/>
  <c r="J111" i="3" s="1"/>
  <c r="M102" i="3"/>
  <c r="M100" i="3" s="1"/>
  <c r="M111" i="3" s="1"/>
  <c r="G100" i="3"/>
  <c r="G111" i="3" s="1"/>
  <c r="L110" i="3" l="1"/>
  <c r="X100" i="3"/>
  <c r="X111" i="3" s="1"/>
  <c r="Y101" i="3"/>
  <c r="N74" i="3"/>
  <c r="O72" i="3"/>
  <c r="M76" i="3"/>
  <c r="M93" i="3" s="1"/>
  <c r="M75" i="3"/>
  <c r="M92" i="3" s="1"/>
  <c r="G120" i="3"/>
  <c r="J150" i="2" s="1"/>
  <c r="AI108" i="3"/>
  <c r="H26" i="7" s="1"/>
  <c r="M81" i="3"/>
  <c r="M95" i="3" s="1"/>
  <c r="M80" i="3"/>
  <c r="M94" i="3" s="1"/>
  <c r="N79" i="3"/>
  <c r="O77" i="3"/>
  <c r="N76" i="3" l="1"/>
  <c r="N93" i="3" s="1"/>
  <c r="N75" i="3"/>
  <c r="N92" i="3" s="1"/>
  <c r="P77" i="3"/>
  <c r="O79" i="3"/>
  <c r="N81" i="3"/>
  <c r="N95" i="3" s="1"/>
  <c r="N80" i="3"/>
  <c r="N94" i="3" s="1"/>
  <c r="M110" i="3"/>
  <c r="O74" i="3"/>
  <c r="P72" i="3"/>
  <c r="Y100" i="3"/>
  <c r="Y111" i="3" s="1"/>
  <c r="Z101" i="3"/>
  <c r="O76" i="3" l="1"/>
  <c r="O93" i="3" s="1"/>
  <c r="O75" i="3"/>
  <c r="O92" i="3" s="1"/>
  <c r="P79" i="3"/>
  <c r="Q77" i="3"/>
  <c r="Z100" i="3"/>
  <c r="Z111" i="3" s="1"/>
  <c r="AA101" i="3"/>
  <c r="O81" i="3"/>
  <c r="O95" i="3" s="1"/>
  <c r="O80" i="3"/>
  <c r="O94" i="3" s="1"/>
  <c r="N110" i="3"/>
  <c r="P74" i="3"/>
  <c r="Q72" i="3"/>
  <c r="O110" i="3" l="1"/>
  <c r="R77" i="3"/>
  <c r="Q79" i="3"/>
  <c r="AA100" i="3"/>
  <c r="AA111" i="3" s="1"/>
  <c r="AB101" i="3"/>
  <c r="P81" i="3"/>
  <c r="P95" i="3" s="1"/>
  <c r="P80" i="3"/>
  <c r="P94" i="3" s="1"/>
  <c r="Q74" i="3"/>
  <c r="R72" i="3"/>
  <c r="P76" i="3"/>
  <c r="P93" i="3" s="1"/>
  <c r="P75" i="3"/>
  <c r="P92" i="3" s="1"/>
  <c r="P110" i="3" l="1"/>
  <c r="Q75" i="3"/>
  <c r="Q92" i="3" s="1"/>
  <c r="Q76" i="3"/>
  <c r="Q93" i="3" s="1"/>
  <c r="AB100" i="3"/>
  <c r="AB111" i="3" s="1"/>
  <c r="AC101" i="3"/>
  <c r="Q81" i="3"/>
  <c r="Q95" i="3" s="1"/>
  <c r="Q80" i="3"/>
  <c r="Q94" i="3" s="1"/>
  <c r="R79" i="3"/>
  <c r="S77" i="3"/>
  <c r="R74" i="3"/>
  <c r="S72" i="3"/>
  <c r="T72" i="3" l="1"/>
  <c r="S74" i="3"/>
  <c r="R81" i="3"/>
  <c r="R95" i="3" s="1"/>
  <c r="R80" i="3"/>
  <c r="R94" i="3" s="1"/>
  <c r="R75" i="3"/>
  <c r="R92" i="3" s="1"/>
  <c r="R76" i="3"/>
  <c r="R93" i="3" s="1"/>
  <c r="AC100" i="3"/>
  <c r="AC111" i="3" s="1"/>
  <c r="AD101" i="3"/>
  <c r="T77" i="3"/>
  <c r="S79" i="3"/>
  <c r="Q110" i="3"/>
  <c r="AD100" i="3" l="1"/>
  <c r="AD111" i="3" s="1"/>
  <c r="AE101" i="3"/>
  <c r="S81" i="3"/>
  <c r="S95" i="3" s="1"/>
  <c r="S80" i="3"/>
  <c r="S94" i="3" s="1"/>
  <c r="S76" i="3"/>
  <c r="S93" i="3" s="1"/>
  <c r="S75" i="3"/>
  <c r="S92" i="3" s="1"/>
  <c r="U72" i="3"/>
  <c r="T74" i="3"/>
  <c r="U77" i="3"/>
  <c r="T79" i="3"/>
  <c r="R110" i="3"/>
  <c r="V77" i="3" l="1"/>
  <c r="U79" i="3"/>
  <c r="T76" i="3"/>
  <c r="T93" i="3" s="1"/>
  <c r="T75" i="3"/>
  <c r="T92" i="3" s="1"/>
  <c r="T81" i="3"/>
  <c r="T95" i="3" s="1"/>
  <c r="T80" i="3"/>
  <c r="T94" i="3" s="1"/>
  <c r="AE100" i="3"/>
  <c r="AE111" i="3" s="1"/>
  <c r="AF101" i="3"/>
  <c r="AF100" i="3" s="1"/>
  <c r="AF111" i="3" s="1"/>
  <c r="S110" i="3"/>
  <c r="U74" i="3"/>
  <c r="V72" i="3"/>
  <c r="AI111" i="3" l="1"/>
  <c r="H28" i="7" s="1"/>
  <c r="T110" i="3"/>
  <c r="U75" i="3"/>
  <c r="U92" i="3" s="1"/>
  <c r="U76" i="3"/>
  <c r="U93" i="3" s="1"/>
  <c r="V79" i="3"/>
  <c r="W77" i="3"/>
  <c r="U81" i="3"/>
  <c r="U95" i="3" s="1"/>
  <c r="U80" i="3"/>
  <c r="U94" i="3" s="1"/>
  <c r="V74" i="3"/>
  <c r="W72" i="3"/>
  <c r="V76" i="3" l="1"/>
  <c r="V93" i="3" s="1"/>
  <c r="V75" i="3"/>
  <c r="V92" i="3" s="1"/>
  <c r="W79" i="3"/>
  <c r="X77" i="3"/>
  <c r="V81" i="3"/>
  <c r="V95" i="3" s="1"/>
  <c r="V80" i="3"/>
  <c r="V94" i="3" s="1"/>
  <c r="U110" i="3"/>
  <c r="W74" i="3"/>
  <c r="X72" i="3"/>
  <c r="Y77" i="3" l="1"/>
  <c r="X79" i="3"/>
  <c r="W81" i="3"/>
  <c r="W95" i="3" s="1"/>
  <c r="W80" i="3"/>
  <c r="W94" i="3" s="1"/>
  <c r="W76" i="3"/>
  <c r="W93" i="3" s="1"/>
  <c r="W75" i="3"/>
  <c r="W92" i="3" s="1"/>
  <c r="V110" i="3"/>
  <c r="X74" i="3"/>
  <c r="Y72" i="3"/>
  <c r="W110" i="3" l="1"/>
  <c r="X81" i="3"/>
  <c r="X95" i="3" s="1"/>
  <c r="X80" i="3"/>
  <c r="X94" i="3" s="1"/>
  <c r="Z77" i="3"/>
  <c r="Y79" i="3"/>
  <c r="Y74" i="3"/>
  <c r="Z72" i="3"/>
  <c r="X76" i="3"/>
  <c r="X93" i="3" s="1"/>
  <c r="X75" i="3"/>
  <c r="X92" i="3" s="1"/>
  <c r="X110" i="3" l="1"/>
  <c r="Y75" i="3"/>
  <c r="Y92" i="3" s="1"/>
  <c r="Y76" i="3"/>
  <c r="Y93" i="3" s="1"/>
  <c r="Z74" i="3"/>
  <c r="AA72" i="3"/>
  <c r="Y81" i="3"/>
  <c r="Y95" i="3" s="1"/>
  <c r="Y80" i="3"/>
  <c r="Y94" i="3" s="1"/>
  <c r="AA77" i="3"/>
  <c r="Z79" i="3"/>
  <c r="Z81" i="3" l="1"/>
  <c r="Z95" i="3" s="1"/>
  <c r="Z80" i="3"/>
  <c r="Z94" i="3" s="1"/>
  <c r="Z75" i="3"/>
  <c r="Z92" i="3" s="1"/>
  <c r="Z76" i="3"/>
  <c r="Z93" i="3" s="1"/>
  <c r="AA79" i="3"/>
  <c r="AB77" i="3"/>
  <c r="AA74" i="3"/>
  <c r="AB72" i="3"/>
  <c r="Y110" i="3"/>
  <c r="Z110" i="3" l="1"/>
  <c r="AC72" i="3"/>
  <c r="AB74" i="3"/>
  <c r="AC77" i="3"/>
  <c r="AB79" i="3"/>
  <c r="AA76" i="3"/>
  <c r="AA93" i="3" s="1"/>
  <c r="AA75" i="3"/>
  <c r="AA92" i="3" s="1"/>
  <c r="AA81" i="3"/>
  <c r="AA95" i="3" s="1"/>
  <c r="AA80" i="3"/>
  <c r="AA94" i="3" s="1"/>
  <c r="AA110" i="3" l="1"/>
  <c r="AB81" i="3"/>
  <c r="AB95" i="3" s="1"/>
  <c r="AB80" i="3"/>
  <c r="AB94" i="3" s="1"/>
  <c r="AC79" i="3"/>
  <c r="AD77" i="3"/>
  <c r="AB76" i="3"/>
  <c r="AB93" i="3" s="1"/>
  <c r="AB75" i="3"/>
  <c r="AB92" i="3" s="1"/>
  <c r="AD72" i="3"/>
  <c r="AC74" i="3"/>
  <c r="AD74" i="3" l="1"/>
  <c r="AE72" i="3"/>
  <c r="AB110" i="3"/>
  <c r="AE77" i="3"/>
  <c r="AD79" i="3"/>
  <c r="AC81" i="3"/>
  <c r="AC95" i="3" s="1"/>
  <c r="AC80" i="3"/>
  <c r="AC94" i="3" s="1"/>
  <c r="AC75" i="3"/>
  <c r="AC92" i="3" s="1"/>
  <c r="AC76" i="3"/>
  <c r="AC93" i="3" s="1"/>
  <c r="AD81" i="3" l="1"/>
  <c r="AD95" i="3" s="1"/>
  <c r="AD80" i="3"/>
  <c r="AD94" i="3" s="1"/>
  <c r="AC110" i="3"/>
  <c r="AF77" i="3"/>
  <c r="AF79" i="3" s="1"/>
  <c r="AE79" i="3"/>
  <c r="AE74" i="3"/>
  <c r="AF72" i="3"/>
  <c r="AF74" i="3" s="1"/>
  <c r="AD75" i="3"/>
  <c r="AD92" i="3" s="1"/>
  <c r="AD76" i="3"/>
  <c r="AD93" i="3" s="1"/>
  <c r="AF75" i="3" l="1"/>
  <c r="AF92" i="3" s="1"/>
  <c r="AF76" i="3"/>
  <c r="AF93" i="3" s="1"/>
  <c r="AE75" i="3"/>
  <c r="AE92" i="3" s="1"/>
  <c r="AE76" i="3"/>
  <c r="AE93" i="3" s="1"/>
  <c r="AE81" i="3"/>
  <c r="AE95" i="3" s="1"/>
  <c r="AE80" i="3"/>
  <c r="AE94" i="3" s="1"/>
  <c r="AF81" i="3"/>
  <c r="AF95" i="3" s="1"/>
  <c r="AF80" i="3"/>
  <c r="AF94" i="3" s="1"/>
  <c r="AD110" i="3"/>
  <c r="AE110" i="3" l="1"/>
  <c r="AF110" i="3"/>
  <c r="AI110" i="3" l="1"/>
  <c r="H27" i="7" s="1"/>
  <c r="H29" i="7" s="1"/>
</calcChain>
</file>

<file path=xl/sharedStrings.xml><?xml version="1.0" encoding="utf-8"?>
<sst xmlns="http://schemas.openxmlformats.org/spreadsheetml/2006/main" count="6111" uniqueCount="2236">
  <si>
    <t>2015年</t>
    <rPh sb="4" eb="5">
      <t>ネン</t>
    </rPh>
    <phoneticPr fontId="3"/>
  </si>
  <si>
    <t>2020年</t>
    <rPh sb="4" eb="5">
      <t>ネン</t>
    </rPh>
    <phoneticPr fontId="3"/>
  </si>
  <si>
    <t>2025年</t>
    <rPh sb="4" eb="5">
      <t>ネン</t>
    </rPh>
    <phoneticPr fontId="3"/>
  </si>
  <si>
    <t>2030年</t>
    <rPh sb="4" eb="5">
      <t>ネン</t>
    </rPh>
    <phoneticPr fontId="3"/>
  </si>
  <si>
    <t>2035年</t>
    <rPh sb="4" eb="5">
      <t>ネン</t>
    </rPh>
    <phoneticPr fontId="3"/>
  </si>
  <si>
    <t>2040年</t>
    <rPh sb="4" eb="5">
      <t>ネン</t>
    </rPh>
    <phoneticPr fontId="3"/>
  </si>
  <si>
    <t>2045年</t>
    <rPh sb="4" eb="5">
      <t>ネン</t>
    </rPh>
    <phoneticPr fontId="3"/>
  </si>
  <si>
    <t>2050年</t>
    <rPh sb="4" eb="5">
      <t>ネン</t>
    </rPh>
    <phoneticPr fontId="3"/>
  </si>
  <si>
    <t>2030まで</t>
  </si>
  <si>
    <t>2040まで</t>
  </si>
  <si>
    <t>2050まで</t>
  </si>
  <si>
    <t>2030年</t>
  </si>
  <si>
    <t>2040年</t>
  </si>
  <si>
    <t>2050年</t>
  </si>
  <si>
    <t>自家用自動車走行キロ（所在都道府県）</t>
    <rPh sb="0" eb="3">
      <t>ジカヨウ</t>
    </rPh>
    <rPh sb="3" eb="6">
      <t>ジドウシャ</t>
    </rPh>
    <rPh sb="6" eb="8">
      <t>ソウコウ</t>
    </rPh>
    <rPh sb="11" eb="13">
      <t>ショザイ</t>
    </rPh>
    <rPh sb="13" eb="17">
      <t>トドウフケン</t>
    </rPh>
    <phoneticPr fontId="3"/>
  </si>
  <si>
    <t>業務用自動車走行キロ（所在都道府県）</t>
    <rPh sb="0" eb="3">
      <t>ギョウムヨウ</t>
    </rPh>
    <rPh sb="3" eb="6">
      <t>ジドウシャ</t>
    </rPh>
    <rPh sb="6" eb="8">
      <t>ソウコウ</t>
    </rPh>
    <rPh sb="11" eb="13">
      <t>ショザイ</t>
    </rPh>
    <rPh sb="13" eb="17">
      <t>トドウフケン</t>
    </rPh>
    <phoneticPr fontId="3"/>
  </si>
  <si>
    <t>平均世帯人員</t>
  </si>
  <si>
    <t>うち電気代</t>
    <rPh sb="2" eb="5">
      <t>デンキダイ</t>
    </rPh>
    <phoneticPr fontId="6"/>
  </si>
  <si>
    <t>うちガス代</t>
    <rPh sb="4" eb="5">
      <t>ダイ</t>
    </rPh>
    <phoneticPr fontId="6"/>
  </si>
  <si>
    <t>家庭用電力需要価格</t>
    <rPh sb="0" eb="2">
      <t>カテイ</t>
    </rPh>
    <rPh sb="2" eb="3">
      <t>ヨウ</t>
    </rPh>
    <rPh sb="3" eb="5">
      <t>デンリョク</t>
    </rPh>
    <rPh sb="5" eb="7">
      <t>ジュヨウ</t>
    </rPh>
    <rPh sb="7" eb="9">
      <t>カカク</t>
    </rPh>
    <phoneticPr fontId="6"/>
  </si>
  <si>
    <t>家庭用熱需要価格</t>
    <rPh sb="0" eb="2">
      <t>カテイ</t>
    </rPh>
    <rPh sb="2" eb="3">
      <t>ヨウ</t>
    </rPh>
    <rPh sb="3" eb="4">
      <t>ネツ</t>
    </rPh>
    <rPh sb="4" eb="6">
      <t>ジュヨウ</t>
    </rPh>
    <rPh sb="6" eb="8">
      <t>カカク</t>
    </rPh>
    <phoneticPr fontId="6"/>
  </si>
  <si>
    <t>自家用自動車登録台数　</t>
    <rPh sb="3" eb="6">
      <t>ジドウシャ</t>
    </rPh>
    <rPh sb="6" eb="8">
      <t>トウロク</t>
    </rPh>
    <rPh sb="8" eb="10">
      <t>ダイスウ</t>
    </rPh>
    <phoneticPr fontId="6"/>
  </si>
  <si>
    <t>事業用自動車登録台数　</t>
    <rPh sb="0" eb="3">
      <t>ジギョウヨウ</t>
    </rPh>
    <rPh sb="3" eb="6">
      <t>ジドウシャ</t>
    </rPh>
    <rPh sb="6" eb="8">
      <t>トウロク</t>
    </rPh>
    <rPh sb="8" eb="10">
      <t>ダイスウ</t>
    </rPh>
    <phoneticPr fontId="6"/>
  </si>
  <si>
    <t>ガソリン消費熱量（2018）</t>
    <rPh sb="4" eb="6">
      <t>ショウヒ</t>
    </rPh>
    <rPh sb="6" eb="8">
      <t>ネツリョウ</t>
    </rPh>
    <phoneticPr fontId="3"/>
  </si>
  <si>
    <t>軽油消費熱量（2018）</t>
    <rPh sb="0" eb="2">
      <t>ケイユ</t>
    </rPh>
    <rPh sb="2" eb="4">
      <t>ショウヒ</t>
    </rPh>
    <rPh sb="4" eb="6">
      <t>ネツリョウ</t>
    </rPh>
    <phoneticPr fontId="3"/>
  </si>
  <si>
    <t>LPG消費熱量（2018）</t>
    <rPh sb="3" eb="5">
      <t>ショウヒ</t>
    </rPh>
    <rPh sb="5" eb="7">
      <t>ネツリョウ</t>
    </rPh>
    <phoneticPr fontId="3"/>
  </si>
  <si>
    <t>住宅当たり床面積</t>
    <rPh sb="0" eb="2">
      <t>ジュウタク</t>
    </rPh>
    <rPh sb="2" eb="3">
      <t>ア</t>
    </rPh>
    <rPh sb="5" eb="8">
      <t>ユカメンセキ</t>
    </rPh>
    <phoneticPr fontId="3"/>
  </si>
  <si>
    <t>必要住宅床面積</t>
  </si>
  <si>
    <t>必要法人所有非住宅床面積</t>
  </si>
  <si>
    <t>新設住宅</t>
    <rPh sb="0" eb="2">
      <t>シンセツ</t>
    </rPh>
    <rPh sb="2" eb="4">
      <t>ジュウタク</t>
    </rPh>
    <phoneticPr fontId="3"/>
  </si>
  <si>
    <t>新設非住宅</t>
    <rPh sb="0" eb="2">
      <t>シンセツ</t>
    </rPh>
    <rPh sb="2" eb="3">
      <t>ヒ</t>
    </rPh>
    <rPh sb="3" eb="5">
      <t>ジュウタク</t>
    </rPh>
    <phoneticPr fontId="3"/>
  </si>
  <si>
    <t>必要建て替え住宅床面積</t>
  </si>
  <si>
    <t>　台数</t>
    <rPh sb="1" eb="3">
      <t>ダイスウ</t>
    </rPh>
    <phoneticPr fontId="3"/>
  </si>
  <si>
    <t>　ガソリン</t>
  </si>
  <si>
    <t>　軽油</t>
    <rPh sb="1" eb="3">
      <t>ケイユ</t>
    </rPh>
    <phoneticPr fontId="3"/>
  </si>
  <si>
    <t>　LPG</t>
  </si>
  <si>
    <t>太陽光発電</t>
    <rPh sb="0" eb="3">
      <t>タイヨウコウ</t>
    </rPh>
    <rPh sb="3" eb="5">
      <t>ハツデン</t>
    </rPh>
    <phoneticPr fontId="6"/>
  </si>
  <si>
    <t>地熱発電</t>
    <rPh sb="0" eb="2">
      <t>チネツ</t>
    </rPh>
    <rPh sb="2" eb="4">
      <t>ハツデン</t>
    </rPh>
    <phoneticPr fontId="3"/>
  </si>
  <si>
    <t>風力発電</t>
    <rPh sb="0" eb="2">
      <t>フウリョク</t>
    </rPh>
    <rPh sb="2" eb="4">
      <t>ハツデン</t>
    </rPh>
    <phoneticPr fontId="3"/>
  </si>
  <si>
    <t>小水力発電（3万kW以下）</t>
    <rPh sb="0" eb="1">
      <t>ショウ</t>
    </rPh>
    <rPh sb="1" eb="3">
      <t>スイリョク</t>
    </rPh>
    <rPh sb="3" eb="5">
      <t>ハツデン</t>
    </rPh>
    <rPh sb="7" eb="8">
      <t>マン</t>
    </rPh>
    <rPh sb="10" eb="12">
      <t>イカ</t>
    </rPh>
    <phoneticPr fontId="6"/>
  </si>
  <si>
    <t>バイオマス発電</t>
    <rPh sb="5" eb="7">
      <t>ハツデン</t>
    </rPh>
    <phoneticPr fontId="3"/>
  </si>
  <si>
    <t>太陽熱利用</t>
    <rPh sb="0" eb="3">
      <t>タイヨウネツ</t>
    </rPh>
    <rPh sb="3" eb="5">
      <t>リヨウ</t>
    </rPh>
    <phoneticPr fontId="6"/>
  </si>
  <si>
    <t>地熱利用</t>
    <rPh sb="0" eb="2">
      <t>チネツ</t>
    </rPh>
    <rPh sb="2" eb="4">
      <t>リヨウ</t>
    </rPh>
    <phoneticPr fontId="3"/>
  </si>
  <si>
    <t>バイオマス熱利用</t>
    <rPh sb="5" eb="6">
      <t>ネツ</t>
    </rPh>
    <rPh sb="6" eb="8">
      <t>リヨウ</t>
    </rPh>
    <phoneticPr fontId="6"/>
  </si>
  <si>
    <t>駐車場面積</t>
    <rPh sb="0" eb="3">
      <t>チュウシャジョウ</t>
    </rPh>
    <rPh sb="3" eb="5">
      <t>メンセキ</t>
    </rPh>
    <phoneticPr fontId="3"/>
  </si>
  <si>
    <t>資材置き場面積</t>
    <rPh sb="0" eb="2">
      <t>シザイ</t>
    </rPh>
    <rPh sb="2" eb="3">
      <t>オ</t>
    </rPh>
    <rPh sb="4" eb="5">
      <t>バ</t>
    </rPh>
    <rPh sb="5" eb="7">
      <t>メンセキ</t>
    </rPh>
    <phoneticPr fontId="3"/>
  </si>
  <si>
    <t>貯水路・水路面積</t>
    <rPh sb="0" eb="2">
      <t>チョスイ</t>
    </rPh>
    <rPh sb="2" eb="3">
      <t>ロ</t>
    </rPh>
    <rPh sb="4" eb="6">
      <t>スイロ</t>
    </rPh>
    <rPh sb="6" eb="8">
      <t>メンセキ</t>
    </rPh>
    <phoneticPr fontId="3"/>
  </si>
  <si>
    <t>利用できない建物面積</t>
    <rPh sb="0" eb="2">
      <t>リヨウ</t>
    </rPh>
    <rPh sb="6" eb="8">
      <t>タテモノ</t>
    </rPh>
    <rPh sb="8" eb="10">
      <t>メンセキ</t>
    </rPh>
    <phoneticPr fontId="3"/>
  </si>
  <si>
    <t>空き地面積</t>
    <rPh sb="0" eb="1">
      <t>ア</t>
    </rPh>
    <rPh sb="2" eb="3">
      <t>チ</t>
    </rPh>
    <rPh sb="3" eb="5">
      <t>メンセキ</t>
    </rPh>
    <phoneticPr fontId="3"/>
  </si>
  <si>
    <t>田耕地面積（2018）</t>
    <rPh sb="0" eb="1">
      <t>タ</t>
    </rPh>
    <rPh sb="1" eb="3">
      <t>コウチ</t>
    </rPh>
    <rPh sb="3" eb="5">
      <t>メンセキ</t>
    </rPh>
    <phoneticPr fontId="3"/>
  </si>
  <si>
    <t>畑耕地面積（2018）</t>
    <rPh sb="0" eb="1">
      <t>ハタケ</t>
    </rPh>
    <rPh sb="1" eb="3">
      <t>コウチ</t>
    </rPh>
    <rPh sb="3" eb="5">
      <t>メンセキ</t>
    </rPh>
    <phoneticPr fontId="3"/>
  </si>
  <si>
    <t>耕作放棄地面積（2015）</t>
    <rPh sb="0" eb="2">
      <t>コウサク</t>
    </rPh>
    <rPh sb="2" eb="5">
      <t>ホウキチ</t>
    </rPh>
    <rPh sb="5" eb="7">
      <t>メンセキ</t>
    </rPh>
    <phoneticPr fontId="3"/>
  </si>
  <si>
    <t>区域面積</t>
    <rPh sb="0" eb="2">
      <t>クイキ</t>
    </rPh>
    <rPh sb="2" eb="4">
      <t>メンセキ</t>
    </rPh>
    <phoneticPr fontId="3"/>
  </si>
  <si>
    <t>陸上風力発電(kW)</t>
    <rPh sb="0" eb="2">
      <t>リクジョウ</t>
    </rPh>
    <rPh sb="2" eb="4">
      <t>フウリョク</t>
    </rPh>
    <rPh sb="4" eb="6">
      <t>ハツデン</t>
    </rPh>
    <phoneticPr fontId="3"/>
  </si>
  <si>
    <t>地熱蒸気フラッシュ150℃以上(kW)</t>
  </si>
  <si>
    <t>地熱バイナリー120～150℃(kW)</t>
  </si>
  <si>
    <t>人口(社人研予測/2050は年齢区分傾向を延長して推計）</t>
    <rPh sb="0" eb="2">
      <t>ジンコウ</t>
    </rPh>
    <rPh sb="3" eb="4">
      <t>シャ</t>
    </rPh>
    <rPh sb="4" eb="6">
      <t>ジンケン</t>
    </rPh>
    <rPh sb="6" eb="8">
      <t>ヨソク</t>
    </rPh>
    <rPh sb="14" eb="16">
      <t>ネンレイ</t>
    </rPh>
    <rPh sb="16" eb="18">
      <t>クブン</t>
    </rPh>
    <rPh sb="18" eb="20">
      <t>ケイコウ</t>
    </rPh>
    <rPh sb="21" eb="23">
      <t>エンチョウ</t>
    </rPh>
    <rPh sb="25" eb="27">
      <t>スイケイ</t>
    </rPh>
    <phoneticPr fontId="3"/>
  </si>
  <si>
    <t>人</t>
    <rPh sb="0" eb="1">
      <t>ニン</t>
    </rPh>
    <phoneticPr fontId="3"/>
  </si>
  <si>
    <t>2050/2020</t>
    <phoneticPr fontId="3"/>
  </si>
  <si>
    <t>人口（想定）</t>
    <rPh sb="0" eb="2">
      <t>ジンコウ</t>
    </rPh>
    <rPh sb="3" eb="5">
      <t>ソウテイ</t>
    </rPh>
    <phoneticPr fontId="3"/>
  </si>
  <si>
    <t>平均世帯人員（所在都道府県の傾向から推計）</t>
    <rPh sb="0" eb="2">
      <t>ヘイキン</t>
    </rPh>
    <rPh sb="2" eb="4">
      <t>セタイ</t>
    </rPh>
    <rPh sb="4" eb="6">
      <t>ジンイン</t>
    </rPh>
    <rPh sb="7" eb="9">
      <t>ショザイ</t>
    </rPh>
    <rPh sb="9" eb="13">
      <t>トドウフケン</t>
    </rPh>
    <rPh sb="14" eb="16">
      <t>ケイコウ</t>
    </rPh>
    <rPh sb="18" eb="20">
      <t>スイケイ</t>
    </rPh>
    <phoneticPr fontId="3"/>
  </si>
  <si>
    <t>人／世帯</t>
    <rPh sb="0" eb="1">
      <t>ニン</t>
    </rPh>
    <rPh sb="2" eb="4">
      <t>セタイ</t>
    </rPh>
    <phoneticPr fontId="3"/>
  </si>
  <si>
    <t>世帯数</t>
    <rPh sb="0" eb="3">
      <t>セタイスウ</t>
    </rPh>
    <phoneticPr fontId="3"/>
  </si>
  <si>
    <t>世帯</t>
    <rPh sb="0" eb="2">
      <t>セタイ</t>
    </rPh>
    <phoneticPr fontId="3"/>
  </si>
  <si>
    <t>一世帯当たり消費支出（全国消費実態調査2014）</t>
    <rPh sb="0" eb="1">
      <t>イチ</t>
    </rPh>
    <rPh sb="1" eb="3">
      <t>セタイ</t>
    </rPh>
    <rPh sb="3" eb="4">
      <t>ア</t>
    </rPh>
    <rPh sb="6" eb="8">
      <t>ショウヒ</t>
    </rPh>
    <rPh sb="8" eb="10">
      <t>シシュツ</t>
    </rPh>
    <rPh sb="11" eb="13">
      <t>ゼンコク</t>
    </rPh>
    <rPh sb="13" eb="15">
      <t>ショウヒ</t>
    </rPh>
    <rPh sb="15" eb="17">
      <t>ジッタイ</t>
    </rPh>
    <rPh sb="17" eb="19">
      <t>チョウサ</t>
    </rPh>
    <phoneticPr fontId="3"/>
  </si>
  <si>
    <t>円・月</t>
  </si>
  <si>
    <t>消費支出</t>
    <rPh sb="0" eb="2">
      <t>ショウヒ</t>
    </rPh>
    <rPh sb="2" eb="4">
      <t>シシュツ</t>
    </rPh>
    <phoneticPr fontId="3"/>
  </si>
  <si>
    <t>万円・年</t>
    <phoneticPr fontId="3"/>
  </si>
  <si>
    <t>家計による電気代総計</t>
    <rPh sb="0" eb="2">
      <t>カケイ</t>
    </rPh>
    <rPh sb="5" eb="8">
      <t>デンキダイ</t>
    </rPh>
    <rPh sb="8" eb="10">
      <t>ソウケイ</t>
    </rPh>
    <phoneticPr fontId="3"/>
  </si>
  <si>
    <t>家計によるガス代総計</t>
    <rPh sb="0" eb="2">
      <t>カケイ</t>
    </rPh>
    <rPh sb="8" eb="10">
      <t>ソウケイ</t>
    </rPh>
    <phoneticPr fontId="3"/>
  </si>
  <si>
    <t>家庭用電力需要　2018　</t>
    <rPh sb="0" eb="3">
      <t>カテイヨウ</t>
    </rPh>
    <rPh sb="3" eb="5">
      <t>デンリョク</t>
    </rPh>
    <rPh sb="5" eb="7">
      <t>ジュヨウ</t>
    </rPh>
    <phoneticPr fontId="6"/>
  </si>
  <si>
    <t>GWh・年</t>
  </si>
  <si>
    <t>家庭用熱需要　2018　</t>
    <rPh sb="0" eb="2">
      <t>カテイ</t>
    </rPh>
    <rPh sb="2" eb="3">
      <t>ヨウ</t>
    </rPh>
    <rPh sb="3" eb="4">
      <t>ネツ</t>
    </rPh>
    <rPh sb="4" eb="6">
      <t>ジュヨウ</t>
    </rPh>
    <phoneticPr fontId="6"/>
  </si>
  <si>
    <t>TJ・年</t>
  </si>
  <si>
    <t>万円/GWh</t>
    <phoneticPr fontId="3"/>
  </si>
  <si>
    <t>円/kWh</t>
    <rPh sb="0" eb="1">
      <t>エン</t>
    </rPh>
    <phoneticPr fontId="3"/>
  </si>
  <si>
    <t>万円/TJ</t>
    <phoneticPr fontId="3"/>
  </si>
  <si>
    <t>就業者人口（未来カルテ）</t>
    <rPh sb="0" eb="3">
      <t>シュウギョウシャ</t>
    </rPh>
    <rPh sb="3" eb="5">
      <t>ジンコウ</t>
    </rPh>
    <rPh sb="6" eb="8">
      <t>ミライ</t>
    </rPh>
    <phoneticPr fontId="3"/>
  </si>
  <si>
    <t>就業者人口（想定/人口想定から自動計算）</t>
    <rPh sb="0" eb="3">
      <t>シュウギョウシャ</t>
    </rPh>
    <rPh sb="3" eb="5">
      <t>ジンコウ</t>
    </rPh>
    <rPh sb="6" eb="8">
      <t>ソウテイ</t>
    </rPh>
    <rPh sb="9" eb="11">
      <t>ジンコウ</t>
    </rPh>
    <rPh sb="11" eb="13">
      <t>ソウテイ</t>
    </rPh>
    <rPh sb="15" eb="17">
      <t>ジドウ</t>
    </rPh>
    <rPh sb="17" eb="19">
      <t>ケイサン</t>
    </rPh>
    <phoneticPr fontId="3"/>
  </si>
  <si>
    <t>農林水産業就業者人口（未来カルテ）</t>
    <rPh sb="0" eb="2">
      <t>ノウリン</t>
    </rPh>
    <rPh sb="2" eb="5">
      <t>スイサンギョウ</t>
    </rPh>
    <rPh sb="5" eb="8">
      <t>シュウギョウシャ</t>
    </rPh>
    <rPh sb="8" eb="10">
      <t>ジンコウ</t>
    </rPh>
    <rPh sb="11" eb="13">
      <t>ミライ</t>
    </rPh>
    <phoneticPr fontId="3"/>
  </si>
  <si>
    <t>農林水産業就業者人口（想定）</t>
    <rPh sb="0" eb="10">
      <t>ノウリンスイサンギョウシュウギョウシャジンコウ</t>
    </rPh>
    <rPh sb="11" eb="13">
      <t>ソウテイ</t>
    </rPh>
    <phoneticPr fontId="3"/>
  </si>
  <si>
    <t>業務用電力需要　2018　</t>
    <rPh sb="0" eb="3">
      <t>ギョウムヨウ</t>
    </rPh>
    <rPh sb="3" eb="5">
      <t>デンリョク</t>
    </rPh>
    <rPh sb="5" eb="7">
      <t>ジュヨウ</t>
    </rPh>
    <phoneticPr fontId="3"/>
  </si>
  <si>
    <t>業務用熱需要　2018　</t>
    <rPh sb="0" eb="3">
      <t>ギョウムヨウ</t>
    </rPh>
    <rPh sb="3" eb="4">
      <t>ネツ</t>
    </rPh>
    <rPh sb="4" eb="6">
      <t>ジュヨウ</t>
    </rPh>
    <phoneticPr fontId="3"/>
  </si>
  <si>
    <t>農林水産業用電力需要　2018　</t>
    <rPh sb="0" eb="2">
      <t>ノウリン</t>
    </rPh>
    <rPh sb="2" eb="6">
      <t>スイサンギョウヨウ</t>
    </rPh>
    <rPh sb="6" eb="8">
      <t>デンリョク</t>
    </rPh>
    <rPh sb="8" eb="10">
      <t>ジュヨウ</t>
    </rPh>
    <phoneticPr fontId="3"/>
  </si>
  <si>
    <t>農林水産業用熱需要　2018　</t>
    <rPh sb="0" eb="2">
      <t>ノウリン</t>
    </rPh>
    <rPh sb="2" eb="6">
      <t>スイサンギョウヨウ</t>
    </rPh>
    <rPh sb="6" eb="7">
      <t>ネツ</t>
    </rPh>
    <rPh sb="7" eb="9">
      <t>ジュヨウ</t>
    </rPh>
    <phoneticPr fontId="3"/>
  </si>
  <si>
    <t>(経産省の都道府県別エネルギー需要を世帯数・従業員数で按分して算出）</t>
    <rPh sb="1" eb="4">
      <t>ケイサンショウ</t>
    </rPh>
    <rPh sb="5" eb="9">
      <t>トドウフケン</t>
    </rPh>
    <rPh sb="9" eb="10">
      <t>ベツ</t>
    </rPh>
    <rPh sb="15" eb="17">
      <t>ジュヨウ</t>
    </rPh>
    <rPh sb="18" eb="21">
      <t>セタイスウ</t>
    </rPh>
    <rPh sb="22" eb="25">
      <t>ジュウギョウイン</t>
    </rPh>
    <rPh sb="25" eb="26">
      <t>スウ</t>
    </rPh>
    <rPh sb="27" eb="29">
      <t>アンブン</t>
    </rPh>
    <rPh sb="31" eb="33">
      <t>サンシュツ</t>
    </rPh>
    <phoneticPr fontId="3"/>
  </si>
  <si>
    <t>台</t>
    <rPh sb="0" eb="1">
      <t>ダイ</t>
    </rPh>
    <phoneticPr fontId="3"/>
  </si>
  <si>
    <t>計　　　</t>
  </si>
  <si>
    <t>ガソリン消費量（2018）</t>
    <rPh sb="4" eb="7">
      <t>ショウヒリョウ</t>
    </rPh>
    <phoneticPr fontId="3"/>
  </si>
  <si>
    <t>㎘</t>
    <phoneticPr fontId="3"/>
  </si>
  <si>
    <t>軽油消費量（2018）</t>
    <rPh sb="0" eb="2">
      <t>ケイユ</t>
    </rPh>
    <rPh sb="2" eb="5">
      <t>ショウヒリョウ</t>
    </rPh>
    <phoneticPr fontId="3"/>
  </si>
  <si>
    <t>LPG消費量（2018）</t>
    <rPh sb="3" eb="6">
      <t>ショウヒリョウ</t>
    </rPh>
    <phoneticPr fontId="3"/>
  </si>
  <si>
    <t>TJ・年</t>
    <phoneticPr fontId="3"/>
  </si>
  <si>
    <t xml:space="preserve">ガソリン熱量 </t>
    <rPh sb="4" eb="6">
      <t>ネツリョウ</t>
    </rPh>
    <phoneticPr fontId="3"/>
  </si>
  <si>
    <t>MJ/リットル</t>
    <phoneticPr fontId="3"/>
  </si>
  <si>
    <t>軽油熱量</t>
    <rPh sb="0" eb="2">
      <t>ケイユ</t>
    </rPh>
    <rPh sb="2" eb="4">
      <t>ネツリョウ</t>
    </rPh>
    <phoneticPr fontId="3"/>
  </si>
  <si>
    <t>LPG熱量</t>
    <rPh sb="3" eb="5">
      <t>ネツリョウ</t>
    </rPh>
    <phoneticPr fontId="3"/>
  </si>
  <si>
    <t>ML/kg</t>
    <phoneticPr fontId="3"/>
  </si>
  <si>
    <t>LPG密度</t>
    <rPh sb="3" eb="5">
      <t>ミツド</t>
    </rPh>
    <phoneticPr fontId="3"/>
  </si>
  <si>
    <t>kg/リットル</t>
    <phoneticPr fontId="3"/>
  </si>
  <si>
    <t>民生・農林水産業用電力</t>
    <rPh sb="0" eb="2">
      <t>ミンセイ</t>
    </rPh>
    <rPh sb="3" eb="5">
      <t>ノウリン</t>
    </rPh>
    <rPh sb="5" eb="8">
      <t>スイサンギョウ</t>
    </rPh>
    <rPh sb="8" eb="9">
      <t>ヨウ</t>
    </rPh>
    <rPh sb="9" eb="11">
      <t>デンリョク</t>
    </rPh>
    <phoneticPr fontId="3"/>
  </si>
  <si>
    <t>t-CO2/MWh</t>
    <phoneticPr fontId="3"/>
  </si>
  <si>
    <t>一般送配電事業者：電気事業者別排出係数（特定排出者の温室効果ガス排出量算定用）
－平成30年度実績－　R2.1.7環境省・経済産業省公表</t>
    <rPh sb="0" eb="2">
      <t>イッパン</t>
    </rPh>
    <rPh sb="2" eb="5">
      <t>ソウハイデン</t>
    </rPh>
    <rPh sb="5" eb="8">
      <t>ジギョウシャ</t>
    </rPh>
    <phoneticPr fontId="3"/>
  </si>
  <si>
    <t>https://www.env.go.jp/press/ondanka/113100.pdf</t>
  </si>
  <si>
    <t>民生・農林水産業用ガス</t>
    <rPh sb="0" eb="2">
      <t>ミンセイ</t>
    </rPh>
    <rPh sb="3" eb="5">
      <t>ノウリン</t>
    </rPh>
    <rPh sb="5" eb="9">
      <t>スイサンギョウヨウ</t>
    </rPh>
    <phoneticPr fontId="3"/>
  </si>
  <si>
    <t>kg-CO2/MJ</t>
  </si>
  <si>
    <t>温室効果ガス総排出量算定方法ガイドラインVer.1.0 平成29年2月 環境省総合環境政策局環境計画課（LPG）</t>
  </si>
  <si>
    <t>https://www.env.go.jp/policy/local_keikaku/data/guideline.pdf</t>
  </si>
  <si>
    <t>輸送用ガソリン</t>
    <rPh sb="0" eb="2">
      <t>ユソウ</t>
    </rPh>
    <rPh sb="2" eb="3">
      <t>ヨウ</t>
    </rPh>
    <phoneticPr fontId="3"/>
  </si>
  <si>
    <t>kg-CO2/L</t>
  </si>
  <si>
    <t>温室効果ガス総排出量算定方法ガイドラインVer.1.0 平成29年2月 環境省総合環境政策局環境計画課</t>
  </si>
  <si>
    <t>輸送用軽油</t>
    <rPh sb="0" eb="3">
      <t>ユソウヨウ</t>
    </rPh>
    <rPh sb="3" eb="5">
      <t>ケイユ</t>
    </rPh>
    <phoneticPr fontId="3"/>
  </si>
  <si>
    <t>輸送用LPG</t>
    <rPh sb="0" eb="3">
      <t>ユソウヨウ</t>
    </rPh>
    <phoneticPr fontId="3"/>
  </si>
  <si>
    <t>kg-CO2/kg</t>
  </si>
  <si>
    <t>他から供給された熱</t>
    <rPh sb="0" eb="1">
      <t>タ</t>
    </rPh>
    <rPh sb="3" eb="5">
      <t>キョウキュウ</t>
    </rPh>
    <rPh sb="8" eb="9">
      <t>ネツ</t>
    </rPh>
    <phoneticPr fontId="3"/>
  </si>
  <si>
    <t>CO2排出量</t>
    <rPh sb="3" eb="6">
      <t>ハイシュツリョウ</t>
    </rPh>
    <phoneticPr fontId="3"/>
  </si>
  <si>
    <t>家庭用電力</t>
    <rPh sb="0" eb="2">
      <t>カテイ</t>
    </rPh>
    <rPh sb="2" eb="3">
      <t>ヨウ</t>
    </rPh>
    <rPh sb="3" eb="5">
      <t>デンリョク</t>
    </rPh>
    <phoneticPr fontId="3"/>
  </si>
  <si>
    <t>kg-CO2</t>
  </si>
  <si>
    <t>家庭用ガス</t>
    <rPh sb="0" eb="2">
      <t>カテイ</t>
    </rPh>
    <rPh sb="2" eb="3">
      <t>ヨウ</t>
    </rPh>
    <phoneticPr fontId="3"/>
  </si>
  <si>
    <t>業務用電力</t>
    <rPh sb="0" eb="3">
      <t>ギョウムヨウ</t>
    </rPh>
    <rPh sb="3" eb="5">
      <t>デンリョク</t>
    </rPh>
    <phoneticPr fontId="3"/>
  </si>
  <si>
    <t>業務用熱</t>
    <rPh sb="0" eb="3">
      <t>ギョウムヨウ</t>
    </rPh>
    <rPh sb="3" eb="4">
      <t>ネツ</t>
    </rPh>
    <phoneticPr fontId="3"/>
  </si>
  <si>
    <t>農林水産業用電力</t>
    <rPh sb="0" eb="2">
      <t>ノウリン</t>
    </rPh>
    <rPh sb="2" eb="6">
      <t>スイサンギョウヨウ</t>
    </rPh>
    <rPh sb="6" eb="8">
      <t>デンリョク</t>
    </rPh>
    <phoneticPr fontId="3"/>
  </si>
  <si>
    <t>農林水産業用熱</t>
    <rPh sb="0" eb="2">
      <t>ノウリン</t>
    </rPh>
    <rPh sb="2" eb="6">
      <t>スイサンギョウヨウ</t>
    </rPh>
    <rPh sb="6" eb="7">
      <t>ネツ</t>
    </rPh>
    <phoneticPr fontId="3"/>
  </si>
  <si>
    <t>t-CO2</t>
  </si>
  <si>
    <t>2050年の区域の姿</t>
    <rPh sb="4" eb="5">
      <t>ネン</t>
    </rPh>
    <rPh sb="6" eb="8">
      <t>クイキ</t>
    </rPh>
    <rPh sb="9" eb="10">
      <t>スガタ</t>
    </rPh>
    <phoneticPr fontId="3"/>
  </si>
  <si>
    <t>ZEB/ZEH化比率</t>
    <rPh sb="7" eb="10">
      <t>カヒリツ</t>
    </rPh>
    <phoneticPr fontId="3"/>
  </si>
  <si>
    <t>対策後排出量</t>
    <rPh sb="0" eb="2">
      <t>タイサク</t>
    </rPh>
    <rPh sb="2" eb="3">
      <t>ゴ</t>
    </rPh>
    <rPh sb="3" eb="6">
      <t>ハイシュツリョウ</t>
    </rPh>
    <phoneticPr fontId="3"/>
  </si>
  <si>
    <t>対策前排出量</t>
    <rPh sb="0" eb="2">
      <t>タイサク</t>
    </rPh>
    <rPh sb="2" eb="3">
      <t>マエ</t>
    </rPh>
    <rPh sb="3" eb="6">
      <t>ハイシュツリョウ</t>
    </rPh>
    <phoneticPr fontId="3"/>
  </si>
  <si>
    <t>削減比率</t>
    <rPh sb="0" eb="2">
      <t>サクゲン</t>
    </rPh>
    <rPh sb="2" eb="4">
      <t>ヒリツ</t>
    </rPh>
    <phoneticPr fontId="3"/>
  </si>
  <si>
    <t>住宅総数</t>
    <rPh sb="0" eb="2">
      <t>ジュウタク</t>
    </rPh>
    <rPh sb="2" eb="4">
      <t>ソウスウ</t>
    </rPh>
    <phoneticPr fontId="3"/>
  </si>
  <si>
    <t>件</t>
    <rPh sb="0" eb="1">
      <t>ケン</t>
    </rPh>
    <phoneticPr fontId="3"/>
  </si>
  <si>
    <t>　うち2020年に既設の住宅総数</t>
    <rPh sb="7" eb="8">
      <t>ネン</t>
    </rPh>
    <rPh sb="9" eb="11">
      <t>キセツ</t>
    </rPh>
    <rPh sb="12" eb="14">
      <t>ジュウタク</t>
    </rPh>
    <rPh sb="14" eb="16">
      <t>ソウスウ</t>
    </rPh>
    <phoneticPr fontId="3"/>
  </si>
  <si>
    <t>　うち2030年までに新設される住宅総数</t>
    <rPh sb="7" eb="8">
      <t>ネン</t>
    </rPh>
    <rPh sb="11" eb="13">
      <t>シンセツ</t>
    </rPh>
    <rPh sb="16" eb="18">
      <t>ジュウタク</t>
    </rPh>
    <rPh sb="18" eb="20">
      <t>ソウスウ</t>
    </rPh>
    <phoneticPr fontId="3"/>
  </si>
  <si>
    <t>　うち2030年から2040年までに新設される住宅総数</t>
    <rPh sb="7" eb="8">
      <t>ネン</t>
    </rPh>
    <rPh sb="14" eb="15">
      <t>ネン</t>
    </rPh>
    <rPh sb="18" eb="20">
      <t>シンセツ</t>
    </rPh>
    <rPh sb="23" eb="25">
      <t>ジュウタク</t>
    </rPh>
    <rPh sb="25" eb="27">
      <t>ソウスウ</t>
    </rPh>
    <phoneticPr fontId="3"/>
  </si>
  <si>
    <t>　うち2040年から2050年までに新設される住宅総数</t>
    <rPh sb="7" eb="8">
      <t>ネン</t>
    </rPh>
    <rPh sb="14" eb="15">
      <t>ネン</t>
    </rPh>
    <rPh sb="18" eb="20">
      <t>シンセツ</t>
    </rPh>
    <rPh sb="23" eb="25">
      <t>ジュウタク</t>
    </rPh>
    <rPh sb="25" eb="27">
      <t>ソウスウ</t>
    </rPh>
    <phoneticPr fontId="3"/>
  </si>
  <si>
    <t>住宅床面積</t>
    <rPh sb="0" eb="2">
      <t>ジュウタク</t>
    </rPh>
    <rPh sb="2" eb="5">
      <t>ユカメンセキ</t>
    </rPh>
    <phoneticPr fontId="3"/>
  </si>
  <si>
    <t>m2</t>
    <phoneticPr fontId="3"/>
  </si>
  <si>
    <t>D401</t>
    <phoneticPr fontId="3"/>
  </si>
  <si>
    <t>D376</t>
    <phoneticPr fontId="3"/>
  </si>
  <si>
    <t>E401</t>
    <phoneticPr fontId="3"/>
  </si>
  <si>
    <t>E376</t>
    <phoneticPr fontId="3"/>
  </si>
  <si>
    <t>F401</t>
    <phoneticPr fontId="3"/>
  </si>
  <si>
    <t>F376</t>
    <phoneticPr fontId="3"/>
  </si>
  <si>
    <t>法人所有建築物（工場外/非住宅）床面積</t>
    <rPh sb="0" eb="2">
      <t>ホウジン</t>
    </rPh>
    <rPh sb="2" eb="4">
      <t>ショユウ</t>
    </rPh>
    <rPh sb="4" eb="7">
      <t>ケンチクブツ</t>
    </rPh>
    <rPh sb="8" eb="10">
      <t>コウジョウ</t>
    </rPh>
    <rPh sb="10" eb="11">
      <t>ガイ</t>
    </rPh>
    <rPh sb="12" eb="13">
      <t>ヒ</t>
    </rPh>
    <rPh sb="13" eb="15">
      <t>ジュウタク</t>
    </rPh>
    <rPh sb="16" eb="19">
      <t>ユカメンセキ</t>
    </rPh>
    <phoneticPr fontId="3"/>
  </si>
  <si>
    <t>法人所有建築物（工場外/非住宅）床面積</t>
  </si>
  <si>
    <t>　うち2015年に既設の床面積</t>
    <rPh sb="7" eb="8">
      <t>ネン</t>
    </rPh>
    <rPh sb="9" eb="11">
      <t>キセツ</t>
    </rPh>
    <rPh sb="12" eb="15">
      <t>ユカメンセキ</t>
    </rPh>
    <phoneticPr fontId="3"/>
  </si>
  <si>
    <t>必要建て替え非住宅床面積</t>
  </si>
  <si>
    <t>　うち2030年までに新設される非住宅床面積</t>
    <rPh sb="7" eb="8">
      <t>ネン</t>
    </rPh>
    <rPh sb="11" eb="13">
      <t>シンセツ</t>
    </rPh>
    <rPh sb="16" eb="17">
      <t>ヒ</t>
    </rPh>
    <rPh sb="17" eb="19">
      <t>ジュウタク</t>
    </rPh>
    <rPh sb="19" eb="22">
      <t>ユカメンセキ</t>
    </rPh>
    <phoneticPr fontId="3"/>
  </si>
  <si>
    <t>D402</t>
    <phoneticPr fontId="3"/>
  </si>
  <si>
    <t>D380</t>
    <phoneticPr fontId="3"/>
  </si>
  <si>
    <t>　うち2030年から2040年までに新設される非住宅床面積</t>
    <rPh sb="7" eb="8">
      <t>ネン</t>
    </rPh>
    <rPh sb="14" eb="15">
      <t>ネン</t>
    </rPh>
    <rPh sb="18" eb="20">
      <t>シンセツ</t>
    </rPh>
    <rPh sb="23" eb="24">
      <t>ヒ</t>
    </rPh>
    <rPh sb="24" eb="26">
      <t>ジュウタク</t>
    </rPh>
    <rPh sb="26" eb="29">
      <t>ユカメンセキ</t>
    </rPh>
    <phoneticPr fontId="3"/>
  </si>
  <si>
    <t>E402</t>
    <phoneticPr fontId="3"/>
  </si>
  <si>
    <t>E380</t>
    <phoneticPr fontId="3"/>
  </si>
  <si>
    <t>　うち2040年から2050年までに新設される非住宅床面積</t>
    <rPh sb="7" eb="8">
      <t>ネン</t>
    </rPh>
    <rPh sb="14" eb="15">
      <t>ネン</t>
    </rPh>
    <rPh sb="18" eb="20">
      <t>シンセツ</t>
    </rPh>
    <rPh sb="23" eb="24">
      <t>ヒ</t>
    </rPh>
    <rPh sb="24" eb="26">
      <t>ジュウタク</t>
    </rPh>
    <rPh sb="26" eb="29">
      <t>ユカメンセキ</t>
    </rPh>
    <phoneticPr fontId="3"/>
  </si>
  <si>
    <t>F402</t>
    <phoneticPr fontId="3"/>
  </si>
  <si>
    <t>F380</t>
    <phoneticPr fontId="3"/>
  </si>
  <si>
    <t>車両削減比率</t>
    <rPh sb="0" eb="2">
      <t>シャリョウ</t>
    </rPh>
    <rPh sb="2" eb="4">
      <t>サクゲン</t>
    </rPh>
    <rPh sb="4" eb="6">
      <t>ヒリツ</t>
    </rPh>
    <phoneticPr fontId="3"/>
  </si>
  <si>
    <t>EV化比率</t>
    <rPh sb="2" eb="3">
      <t>カ</t>
    </rPh>
    <rPh sb="3" eb="5">
      <t>ヒリツ</t>
    </rPh>
    <phoneticPr fontId="3"/>
  </si>
  <si>
    <t>自家用自動車登録台数</t>
    <rPh sb="0" eb="3">
      <t>ジカヨウ</t>
    </rPh>
    <rPh sb="3" eb="6">
      <t>ジドウシャ</t>
    </rPh>
    <rPh sb="6" eb="8">
      <t>トウロク</t>
    </rPh>
    <rPh sb="8" eb="10">
      <t>ダイスウ</t>
    </rPh>
    <phoneticPr fontId="3"/>
  </si>
  <si>
    <t>業務用自動車登録台数</t>
    <rPh sb="0" eb="3">
      <t>ギョウムヨウ</t>
    </rPh>
    <rPh sb="3" eb="6">
      <t>ジドウシャ</t>
    </rPh>
    <rPh sb="6" eb="8">
      <t>トウロク</t>
    </rPh>
    <rPh sb="8" eb="10">
      <t>ダイスウ</t>
    </rPh>
    <phoneticPr fontId="3"/>
  </si>
  <si>
    <t>対策後/2020</t>
    <rPh sb="0" eb="3">
      <t>タイサクゴ</t>
    </rPh>
    <phoneticPr fontId="3"/>
  </si>
  <si>
    <t>　ガソリン</t>
    <phoneticPr fontId="3"/>
  </si>
  <si>
    <t>千km</t>
    <rPh sb="0" eb="1">
      <t>セン</t>
    </rPh>
    <phoneticPr fontId="3"/>
  </si>
  <si>
    <t>EV化走行キロ</t>
    <rPh sb="2" eb="3">
      <t>カ</t>
    </rPh>
    <rPh sb="3" eb="5">
      <t>ソウコウ</t>
    </rPh>
    <phoneticPr fontId="3"/>
  </si>
  <si>
    <t>原走行キロ</t>
    <rPh sb="0" eb="1">
      <t>ゲン</t>
    </rPh>
    <rPh sb="1" eb="3">
      <t>ソウコウ</t>
    </rPh>
    <phoneticPr fontId="3"/>
  </si>
  <si>
    <t>EV用電力（家庭）</t>
    <rPh sb="2" eb="3">
      <t>ヨウ</t>
    </rPh>
    <rPh sb="3" eb="5">
      <t>デンリョク</t>
    </rPh>
    <rPh sb="6" eb="8">
      <t>カテイ</t>
    </rPh>
    <phoneticPr fontId="3"/>
  </si>
  <si>
    <t>kWh</t>
    <phoneticPr fontId="3"/>
  </si>
  <si>
    <t>EV用電力（業務）</t>
    <rPh sb="2" eb="3">
      <t>ヨウ</t>
    </rPh>
    <rPh sb="3" eb="5">
      <t>デンリョク</t>
    </rPh>
    <rPh sb="6" eb="8">
      <t>ギョウム</t>
    </rPh>
    <phoneticPr fontId="3"/>
  </si>
  <si>
    <t>　LPG</t>
    <phoneticPr fontId="3"/>
  </si>
  <si>
    <t>EV消費電力</t>
    <rPh sb="2" eb="4">
      <t>ショウヒ</t>
    </rPh>
    <rPh sb="4" eb="6">
      <t>デンリョク</t>
    </rPh>
    <phoneticPr fontId="3"/>
  </si>
  <si>
    <t>km/kWh</t>
    <phoneticPr fontId="3"/>
  </si>
  <si>
    <t>なお残るCO2排出量をカバーできる太陽光パネルの広さ</t>
    <rPh sb="2" eb="3">
      <t>ノコ</t>
    </rPh>
    <rPh sb="7" eb="10">
      <t>ハイシュツリョウ</t>
    </rPh>
    <rPh sb="17" eb="20">
      <t>タイヨウコウ</t>
    </rPh>
    <rPh sb="24" eb="25">
      <t>ヒロ</t>
    </rPh>
    <phoneticPr fontId="3"/>
  </si>
  <si>
    <t>相当分</t>
    <rPh sb="0" eb="3">
      <t>ソウトウブン</t>
    </rPh>
    <phoneticPr fontId="3"/>
  </si>
  <si>
    <t>kW</t>
    <phoneticPr fontId="3"/>
  </si>
  <si>
    <t>現状の再生可能エネルギー導入状況</t>
    <rPh sb="0" eb="2">
      <t>ゲンジョウ</t>
    </rPh>
    <rPh sb="3" eb="5">
      <t>サイセイ</t>
    </rPh>
    <rPh sb="5" eb="7">
      <t>カノウ</t>
    </rPh>
    <rPh sb="12" eb="14">
      <t>ドウニュウ</t>
    </rPh>
    <rPh sb="14" eb="16">
      <t>ジョウキョウ</t>
    </rPh>
    <phoneticPr fontId="3"/>
  </si>
  <si>
    <t>再エネ電力</t>
    <rPh sb="0" eb="1">
      <t>サイ</t>
    </rPh>
    <rPh sb="3" eb="5">
      <t>デンリョク</t>
    </rPh>
    <phoneticPr fontId="3"/>
  </si>
  <si>
    <t>CO2換算</t>
    <rPh sb="3" eb="5">
      <t>カンサン</t>
    </rPh>
    <phoneticPr fontId="3"/>
  </si>
  <si>
    <t>kg</t>
    <phoneticPr fontId="3"/>
  </si>
  <si>
    <t>再エネ熱</t>
    <rPh sb="0" eb="1">
      <t>サイ</t>
    </rPh>
    <rPh sb="3" eb="4">
      <t>ネツ</t>
    </rPh>
    <phoneticPr fontId="3"/>
  </si>
  <si>
    <t>TJ</t>
    <phoneticPr fontId="3"/>
  </si>
  <si>
    <t>再エネCO2換算</t>
    <rPh sb="0" eb="1">
      <t>サイ</t>
    </rPh>
    <rPh sb="6" eb="8">
      <t>カンサン</t>
    </rPh>
    <phoneticPr fontId="3"/>
  </si>
  <si>
    <t>t-CO2</t>
    <phoneticPr fontId="3"/>
  </si>
  <si>
    <t>太陽光設置比率</t>
    <rPh sb="0" eb="3">
      <t>タイヨウコウ</t>
    </rPh>
    <rPh sb="3" eb="5">
      <t>セッチ</t>
    </rPh>
    <rPh sb="5" eb="7">
      <t>ヒリツ</t>
    </rPh>
    <phoneticPr fontId="3"/>
  </si>
  <si>
    <t>太陽光パネル設置面積(建物外新設）</t>
    <rPh sb="0" eb="3">
      <t>タイヨウコウ</t>
    </rPh>
    <rPh sb="6" eb="8">
      <t>セッチ</t>
    </rPh>
    <rPh sb="8" eb="10">
      <t>メンセキ</t>
    </rPh>
    <rPh sb="11" eb="13">
      <t>タテモノ</t>
    </rPh>
    <rPh sb="13" eb="14">
      <t>ガイ</t>
    </rPh>
    <rPh sb="14" eb="16">
      <t>シンセツ</t>
    </rPh>
    <phoneticPr fontId="3"/>
  </si>
  <si>
    <t>m2</t>
  </si>
  <si>
    <t>一般</t>
    <rPh sb="0" eb="2">
      <t>イッパン</t>
    </rPh>
    <phoneticPr fontId="3"/>
  </si>
  <si>
    <t>営農型</t>
    <rPh sb="0" eb="2">
      <t>エイノウ</t>
    </rPh>
    <rPh sb="2" eb="3">
      <t>ガタ</t>
    </rPh>
    <phoneticPr fontId="3"/>
  </si>
  <si>
    <t>一般太陽光</t>
    <rPh sb="0" eb="2">
      <t>イッパン</t>
    </rPh>
    <rPh sb="2" eb="5">
      <t>タイヨウコウ</t>
    </rPh>
    <phoneticPr fontId="3"/>
  </si>
  <si>
    <t>m2/kw</t>
  </si>
  <si>
    <t>営農型太陽光</t>
    <rPh sb="0" eb="2">
      <t>エイノウ</t>
    </rPh>
    <rPh sb="2" eb="3">
      <t>ガタ</t>
    </rPh>
    <rPh sb="3" eb="6">
      <t>タイヨウコウ</t>
    </rPh>
    <phoneticPr fontId="3"/>
  </si>
  <si>
    <t>太陽光パネル設備容量（建物外新設）</t>
    <rPh sb="0" eb="3">
      <t>タイヨウコウ</t>
    </rPh>
    <rPh sb="6" eb="8">
      <t>セツビ</t>
    </rPh>
    <rPh sb="8" eb="10">
      <t>ヨウリョウ</t>
    </rPh>
    <rPh sb="11" eb="14">
      <t>タテモノガイ</t>
    </rPh>
    <rPh sb="14" eb="16">
      <t>シンセツ</t>
    </rPh>
    <phoneticPr fontId="3"/>
  </si>
  <si>
    <t>太陽光稼働率</t>
    <rPh sb="0" eb="3">
      <t>タイヨウコウ</t>
    </rPh>
    <rPh sb="3" eb="6">
      <t>カドウリツ</t>
    </rPh>
    <phoneticPr fontId="3"/>
  </si>
  <si>
    <t>太陽光発電量</t>
    <rPh sb="0" eb="3">
      <t>タイヨウコウ</t>
    </rPh>
    <rPh sb="3" eb="6">
      <t>ハツデンリョウ</t>
    </rPh>
    <phoneticPr fontId="3"/>
  </si>
  <si>
    <t>kWh/年</t>
    <rPh sb="4" eb="5">
      <t>ネン</t>
    </rPh>
    <phoneticPr fontId="3"/>
  </si>
  <si>
    <t>資源ポテンシャル</t>
    <rPh sb="0" eb="2">
      <t>シゲン</t>
    </rPh>
    <phoneticPr fontId="3"/>
  </si>
  <si>
    <t>導入する割合を入力</t>
    <rPh sb="0" eb="2">
      <t>ドウニュウ</t>
    </rPh>
    <rPh sb="4" eb="6">
      <t>ワリアイ</t>
    </rPh>
    <rPh sb="7" eb="9">
      <t>ニュウリョク</t>
    </rPh>
    <phoneticPr fontId="3"/>
  </si>
  <si>
    <t>バイオマス発電（木質系）　木質チップ</t>
    <rPh sb="5" eb="7">
      <t>ハツデン</t>
    </rPh>
    <rPh sb="8" eb="10">
      <t>モクシツ</t>
    </rPh>
    <rPh sb="10" eb="11">
      <t>ケイ</t>
    </rPh>
    <rPh sb="13" eb="15">
      <t>モクシツ</t>
    </rPh>
    <phoneticPr fontId="3"/>
  </si>
  <si>
    <t>絶乾t/y</t>
    <rPh sb="0" eb="1">
      <t>ゼツ</t>
    </rPh>
    <rPh sb="1" eb="2">
      <t>カン</t>
    </rPh>
    <phoneticPr fontId="3"/>
  </si>
  <si>
    <t>バイオマス（木質）発電量</t>
    <rPh sb="6" eb="8">
      <t>モクシツ</t>
    </rPh>
    <rPh sb="9" eb="12">
      <t>ハツデンリョウ</t>
    </rPh>
    <phoneticPr fontId="3"/>
  </si>
  <si>
    <t>バイオマスボイラー設備利用率</t>
    <rPh sb="9" eb="11">
      <t>セツビ</t>
    </rPh>
    <rPh sb="11" eb="13">
      <t>リヨウ</t>
    </rPh>
    <rPh sb="13" eb="14">
      <t>リツ</t>
    </rPh>
    <phoneticPr fontId="3"/>
  </si>
  <si>
    <t>バイオマス発電（バガス）　バガス</t>
    <rPh sb="5" eb="7">
      <t>ハツデン</t>
    </rPh>
    <phoneticPr fontId="3"/>
  </si>
  <si>
    <t>t/y</t>
    <phoneticPr fontId="3"/>
  </si>
  <si>
    <t>バイオマス（バガス）発電量</t>
    <rPh sb="10" eb="13">
      <t>ハツデンリョウ</t>
    </rPh>
    <phoneticPr fontId="3"/>
  </si>
  <si>
    <t>設備容量</t>
    <rPh sb="0" eb="2">
      <t>セツビ</t>
    </rPh>
    <rPh sb="2" eb="4">
      <t>ヨウリョウ</t>
    </rPh>
    <phoneticPr fontId="3"/>
  </si>
  <si>
    <t>発電量</t>
    <rPh sb="0" eb="3">
      <t>ハツデンリョウ</t>
    </rPh>
    <phoneticPr fontId="3"/>
  </si>
  <si>
    <t>陸上風力発電</t>
    <rPh sb="0" eb="2">
      <t>リクジョウ</t>
    </rPh>
    <rPh sb="2" eb="4">
      <t>フウリョク</t>
    </rPh>
    <rPh sb="4" eb="6">
      <t>ハツデン</t>
    </rPh>
    <phoneticPr fontId="3"/>
  </si>
  <si>
    <t xml:space="preserve">kW </t>
    <phoneticPr fontId="3"/>
  </si>
  <si>
    <t>kWh/year</t>
    <phoneticPr fontId="3"/>
  </si>
  <si>
    <t>風力発電量</t>
    <rPh sb="0" eb="2">
      <t>フウリョク</t>
    </rPh>
    <rPh sb="2" eb="5">
      <t>ハツデンリョウ</t>
    </rPh>
    <phoneticPr fontId="3"/>
  </si>
  <si>
    <t>風力設備利用率</t>
    <rPh sb="0" eb="2">
      <t>フウリョク</t>
    </rPh>
    <rPh sb="2" eb="4">
      <t>セツビ</t>
    </rPh>
    <rPh sb="4" eb="6">
      <t>リヨウ</t>
    </rPh>
    <phoneticPr fontId="3"/>
  </si>
  <si>
    <t>中小水力発電</t>
    <rPh sb="0" eb="2">
      <t>チュウショウ</t>
    </rPh>
    <rPh sb="2" eb="4">
      <t>スイリョク</t>
    </rPh>
    <rPh sb="4" eb="6">
      <t>ハツデン</t>
    </rPh>
    <phoneticPr fontId="3"/>
  </si>
  <si>
    <t>水力発電量</t>
    <rPh sb="0" eb="2">
      <t>スイリョク</t>
    </rPh>
    <rPh sb="2" eb="5">
      <t>ハツデンリョウ</t>
    </rPh>
    <phoneticPr fontId="3"/>
  </si>
  <si>
    <t>小水力発電(kW)</t>
    <rPh sb="0" eb="3">
      <t>ショウスイリョク</t>
    </rPh>
    <rPh sb="3" eb="5">
      <t>ハツデン</t>
    </rPh>
    <phoneticPr fontId="3"/>
  </si>
  <si>
    <t>地熱発電(低温バイナリー除く）</t>
    <rPh sb="0" eb="2">
      <t>チネツ</t>
    </rPh>
    <rPh sb="2" eb="4">
      <t>ハツデン</t>
    </rPh>
    <rPh sb="5" eb="7">
      <t>テイオン</t>
    </rPh>
    <rPh sb="12" eb="13">
      <t>ノゾ</t>
    </rPh>
    <phoneticPr fontId="3"/>
  </si>
  <si>
    <t>地熱発電量</t>
    <rPh sb="0" eb="2">
      <t>チネツ</t>
    </rPh>
    <rPh sb="2" eb="5">
      <t>ハツデンリョウ</t>
    </rPh>
    <phoneticPr fontId="3"/>
  </si>
  <si>
    <t>バイオマス発電量</t>
    <rPh sb="5" eb="8">
      <t>ハツデンリョウ</t>
    </rPh>
    <phoneticPr fontId="3"/>
  </si>
  <si>
    <t>風力発電(2000kW)基数</t>
    <rPh sb="0" eb="2">
      <t>フウリョク</t>
    </rPh>
    <rPh sb="2" eb="4">
      <t>ハツデン</t>
    </rPh>
    <rPh sb="12" eb="14">
      <t>キスウ</t>
    </rPh>
    <phoneticPr fontId="3"/>
  </si>
  <si>
    <t>絶乾トン木質チップの低位発熱量</t>
    <rPh sb="0" eb="1">
      <t>ゼツ</t>
    </rPh>
    <rPh sb="1" eb="2">
      <t>カン</t>
    </rPh>
    <rPh sb="4" eb="6">
      <t>モクシツ</t>
    </rPh>
    <rPh sb="10" eb="12">
      <t>テイイ</t>
    </rPh>
    <rPh sb="12" eb="15">
      <t>ハツネツリョウ</t>
    </rPh>
    <phoneticPr fontId="3"/>
  </si>
  <si>
    <t>kWh/kg</t>
    <phoneticPr fontId="3"/>
  </si>
  <si>
    <t>木質系バイオマスボイラー(240kW)基数</t>
    <rPh sb="0" eb="3">
      <t>モクシツケイ</t>
    </rPh>
    <rPh sb="19" eb="21">
      <t>キスウ</t>
    </rPh>
    <phoneticPr fontId="3"/>
  </si>
  <si>
    <t>NEDOバイオマスエネルギーの地域自立システム化実証事業「バイオマスエネルギー地域自立システムの導入要件・技術指針 第5版　実践編（木質系バイオマス）」2021年4月 発行</t>
  </si>
  <si>
    <t>CO2削減量</t>
    <rPh sb="3" eb="6">
      <t>サクゲンリョウ</t>
    </rPh>
    <phoneticPr fontId="3"/>
  </si>
  <si>
    <t xml:space="preserve">t-CO2 </t>
    <phoneticPr fontId="3"/>
  </si>
  <si>
    <t>年間投資額が消費支出に占める割合</t>
  </si>
  <si>
    <t>人口増加が推計人口に占める割合</t>
  </si>
  <si>
    <t>省エネ・再エネ投資単価想定</t>
    <rPh sb="0" eb="1">
      <t>ショウ</t>
    </rPh>
    <rPh sb="4" eb="5">
      <t>サイ</t>
    </rPh>
    <rPh sb="7" eb="9">
      <t>トウシ</t>
    </rPh>
    <rPh sb="9" eb="11">
      <t>タンカ</t>
    </rPh>
    <rPh sb="11" eb="13">
      <t>ソウテイ</t>
    </rPh>
    <phoneticPr fontId="3"/>
  </si>
  <si>
    <t>既設の住宅の省エネ改修（万円/件）</t>
    <rPh sb="0" eb="2">
      <t>キセツ</t>
    </rPh>
    <rPh sb="3" eb="5">
      <t>ジュウタク</t>
    </rPh>
    <rPh sb="6" eb="7">
      <t>ショウ</t>
    </rPh>
    <rPh sb="9" eb="11">
      <t>カイシュウ</t>
    </rPh>
    <rPh sb="12" eb="14">
      <t>マンエン</t>
    </rPh>
    <rPh sb="15" eb="16">
      <t>ケン</t>
    </rPh>
    <phoneticPr fontId="3"/>
  </si>
  <si>
    <t>新設される住宅のZEB/ZEH化（万円/件）</t>
    <rPh sb="0" eb="2">
      <t>シンセツ</t>
    </rPh>
    <rPh sb="5" eb="7">
      <t>ジュウタク</t>
    </rPh>
    <rPh sb="15" eb="16">
      <t>カ</t>
    </rPh>
    <rPh sb="17" eb="19">
      <t>マンエン</t>
    </rPh>
    <rPh sb="20" eb="21">
      <t>ケン</t>
    </rPh>
    <phoneticPr fontId="3"/>
  </si>
  <si>
    <t>既設の業務用建物の省エネ改修（万円/m2）増加分想定</t>
    <rPh sb="0" eb="2">
      <t>キセツ</t>
    </rPh>
    <rPh sb="3" eb="6">
      <t>ギョウムヨウ</t>
    </rPh>
    <rPh sb="6" eb="8">
      <t>タテモノ</t>
    </rPh>
    <rPh sb="9" eb="10">
      <t>ショウ</t>
    </rPh>
    <rPh sb="12" eb="14">
      <t>カイシュウ</t>
    </rPh>
    <rPh sb="15" eb="17">
      <t>マンエン</t>
    </rPh>
    <rPh sb="21" eb="24">
      <t>ゾウカブン</t>
    </rPh>
    <rPh sb="24" eb="26">
      <t>ソウテイ</t>
    </rPh>
    <phoneticPr fontId="3"/>
  </si>
  <si>
    <t>新設される業務用建物のZEB/ZEH化（万円/m2）増加分想定</t>
    <rPh sb="0" eb="2">
      <t>シンセツ</t>
    </rPh>
    <rPh sb="5" eb="8">
      <t>ギョウムヨウ</t>
    </rPh>
    <rPh sb="8" eb="10">
      <t>タテモノ</t>
    </rPh>
    <rPh sb="18" eb="19">
      <t>カ</t>
    </rPh>
    <rPh sb="20" eb="22">
      <t>マンエン</t>
    </rPh>
    <rPh sb="26" eb="29">
      <t>ゾウカブン</t>
    </rPh>
    <rPh sb="29" eb="31">
      <t>ソウテイ</t>
    </rPh>
    <phoneticPr fontId="3"/>
  </si>
  <si>
    <t>自家用自動車のEV化(万円/台）増加分想定</t>
    <rPh sb="0" eb="3">
      <t>ジカヨウ</t>
    </rPh>
    <rPh sb="3" eb="6">
      <t>ジドウシャ</t>
    </rPh>
    <rPh sb="9" eb="10">
      <t>カ</t>
    </rPh>
    <rPh sb="11" eb="13">
      <t>マンエン</t>
    </rPh>
    <rPh sb="14" eb="15">
      <t>ダイ</t>
    </rPh>
    <rPh sb="16" eb="19">
      <t>ゾウカブン</t>
    </rPh>
    <rPh sb="19" eb="21">
      <t>ソウテイ</t>
    </rPh>
    <phoneticPr fontId="3"/>
  </si>
  <si>
    <t>業務用自動車のEV化（万円/台）増加分想定</t>
    <rPh sb="0" eb="3">
      <t>ギョウムヨウ</t>
    </rPh>
    <rPh sb="3" eb="6">
      <t>ジドウシャ</t>
    </rPh>
    <rPh sb="9" eb="10">
      <t>カ</t>
    </rPh>
    <rPh sb="11" eb="13">
      <t>マンエン</t>
    </rPh>
    <rPh sb="14" eb="15">
      <t>ダイ</t>
    </rPh>
    <rPh sb="16" eb="19">
      <t>ゾウカブン</t>
    </rPh>
    <rPh sb="19" eb="21">
      <t>ソウテイ</t>
    </rPh>
    <phoneticPr fontId="3"/>
  </si>
  <si>
    <t>太陽光（万円/kW）</t>
    <rPh sb="0" eb="3">
      <t>タイヨウコウ</t>
    </rPh>
    <rPh sb="4" eb="6">
      <t>マンエン</t>
    </rPh>
    <phoneticPr fontId="3"/>
  </si>
  <si>
    <t>240kWチップボイラー（万円/基）</t>
    <rPh sb="13" eb="15">
      <t>マンエン</t>
    </rPh>
    <rPh sb="16" eb="17">
      <t>キ</t>
    </rPh>
    <phoneticPr fontId="3"/>
  </si>
  <si>
    <t>1750kWバガス発電（万円/基）</t>
    <rPh sb="9" eb="11">
      <t>ハツデン</t>
    </rPh>
    <rPh sb="12" eb="14">
      <t>マンエン</t>
    </rPh>
    <rPh sb="15" eb="16">
      <t>キ</t>
    </rPh>
    <phoneticPr fontId="3"/>
  </si>
  <si>
    <t>2000kW風力発電（万円/基）</t>
    <rPh sb="6" eb="8">
      <t>フウリョク</t>
    </rPh>
    <rPh sb="8" eb="10">
      <t>ハツデン</t>
    </rPh>
    <rPh sb="11" eb="13">
      <t>マンエン</t>
    </rPh>
    <rPh sb="14" eb="15">
      <t>キ</t>
    </rPh>
    <phoneticPr fontId="3"/>
  </si>
  <si>
    <t>地熱発電（万円/kW）</t>
    <rPh sb="0" eb="2">
      <t>チネツ</t>
    </rPh>
    <rPh sb="2" eb="4">
      <t>ハツデン</t>
    </rPh>
    <rPh sb="5" eb="7">
      <t>マンエン</t>
    </rPh>
    <phoneticPr fontId="3"/>
  </si>
  <si>
    <t>水力発電（万円/kW）</t>
    <rPh sb="0" eb="2">
      <t>スイリョク</t>
    </rPh>
    <rPh sb="2" eb="4">
      <t>ハツデン</t>
    </rPh>
    <rPh sb="5" eb="7">
      <t>マンエン</t>
    </rPh>
    <phoneticPr fontId="3"/>
  </si>
  <si>
    <t>価格低下想定</t>
    <rPh sb="0" eb="4">
      <t>カカクテイカ</t>
    </rPh>
    <rPh sb="4" eb="6">
      <t>ソウテイ</t>
    </rPh>
    <phoneticPr fontId="3"/>
  </si>
  <si>
    <t>省エネ・再エネ投資時期想定</t>
    <rPh sb="0" eb="1">
      <t>ショウ</t>
    </rPh>
    <rPh sb="4" eb="5">
      <t>サイ</t>
    </rPh>
    <rPh sb="7" eb="9">
      <t>トウシ</t>
    </rPh>
    <rPh sb="9" eb="11">
      <t>ジキ</t>
    </rPh>
    <rPh sb="11" eb="13">
      <t>ソウテイ</t>
    </rPh>
    <phoneticPr fontId="3"/>
  </si>
  <si>
    <t>既設の住宅の省エネ改修（件）</t>
    <rPh sb="0" eb="2">
      <t>キセツ</t>
    </rPh>
    <rPh sb="3" eb="5">
      <t>ジュウタク</t>
    </rPh>
    <rPh sb="6" eb="7">
      <t>ショウ</t>
    </rPh>
    <rPh sb="9" eb="11">
      <t>カイシュウ</t>
    </rPh>
    <rPh sb="12" eb="13">
      <t>ケン</t>
    </rPh>
    <phoneticPr fontId="3"/>
  </si>
  <si>
    <t>新設される住宅のZEB/ZEH化（件）</t>
    <rPh sb="0" eb="2">
      <t>シンセツ</t>
    </rPh>
    <rPh sb="5" eb="7">
      <t>ジュウタク</t>
    </rPh>
    <rPh sb="15" eb="16">
      <t>カ</t>
    </rPh>
    <rPh sb="17" eb="18">
      <t>ケン</t>
    </rPh>
    <phoneticPr fontId="3"/>
  </si>
  <si>
    <t>既設の業務用建物の省エネ改修（m2）</t>
    <rPh sb="0" eb="2">
      <t>キセツ</t>
    </rPh>
    <rPh sb="3" eb="6">
      <t>ギョウムヨウ</t>
    </rPh>
    <rPh sb="6" eb="8">
      <t>タテモノ</t>
    </rPh>
    <rPh sb="9" eb="10">
      <t>ショウ</t>
    </rPh>
    <rPh sb="12" eb="14">
      <t>カイシュウ</t>
    </rPh>
    <phoneticPr fontId="3"/>
  </si>
  <si>
    <t>新設される業務用建物のZEB/ZEH化（m2）</t>
    <rPh sb="0" eb="2">
      <t>シンセツ</t>
    </rPh>
    <rPh sb="5" eb="8">
      <t>ギョウムヨウ</t>
    </rPh>
    <rPh sb="8" eb="10">
      <t>タテモノ</t>
    </rPh>
    <rPh sb="18" eb="19">
      <t>カ</t>
    </rPh>
    <phoneticPr fontId="3"/>
  </si>
  <si>
    <t>自家用自動車のEV化(台）</t>
    <rPh sb="0" eb="3">
      <t>ジカヨウ</t>
    </rPh>
    <rPh sb="3" eb="6">
      <t>ジドウシャ</t>
    </rPh>
    <rPh sb="9" eb="10">
      <t>カ</t>
    </rPh>
    <rPh sb="11" eb="12">
      <t>ダイ</t>
    </rPh>
    <phoneticPr fontId="3"/>
  </si>
  <si>
    <t>業務用自動車のEV化（台）</t>
    <rPh sb="0" eb="3">
      <t>ギョウムヨウ</t>
    </rPh>
    <rPh sb="3" eb="6">
      <t>ジドウシャ</t>
    </rPh>
    <rPh sb="9" eb="10">
      <t>カ</t>
    </rPh>
    <rPh sb="11" eb="12">
      <t>ダイ</t>
    </rPh>
    <phoneticPr fontId="3"/>
  </si>
  <si>
    <t>太陽光（kW）</t>
    <rPh sb="0" eb="3">
      <t>タイヨウコウ</t>
    </rPh>
    <phoneticPr fontId="3"/>
  </si>
  <si>
    <t>240kWチップボイラー（基）</t>
    <rPh sb="13" eb="14">
      <t>キ</t>
    </rPh>
    <phoneticPr fontId="3"/>
  </si>
  <si>
    <t>1750kWバガス発電（基）</t>
    <rPh sb="9" eb="11">
      <t>ハツデン</t>
    </rPh>
    <rPh sb="12" eb="13">
      <t>キ</t>
    </rPh>
    <phoneticPr fontId="3"/>
  </si>
  <si>
    <t>2000kW風力発電（基）</t>
    <rPh sb="6" eb="8">
      <t>フウリョク</t>
    </rPh>
    <rPh sb="8" eb="10">
      <t>ハツデン</t>
    </rPh>
    <rPh sb="11" eb="12">
      <t>キ</t>
    </rPh>
    <phoneticPr fontId="3"/>
  </si>
  <si>
    <t>地熱発電(kW）</t>
    <rPh sb="0" eb="2">
      <t>チネツ</t>
    </rPh>
    <rPh sb="2" eb="4">
      <t>ハツデン</t>
    </rPh>
    <phoneticPr fontId="3"/>
  </si>
  <si>
    <t>水力発電(kW）</t>
    <rPh sb="0" eb="2">
      <t>スイリョク</t>
    </rPh>
    <rPh sb="2" eb="4">
      <t>ハツデン</t>
    </rPh>
    <phoneticPr fontId="3"/>
  </si>
  <si>
    <t>年間投資額</t>
    <rPh sb="0" eb="2">
      <t>ネンカン</t>
    </rPh>
    <rPh sb="2" eb="5">
      <t>トウシガク</t>
    </rPh>
    <phoneticPr fontId="3"/>
  </si>
  <si>
    <t>既設の住宅の省エネ改修（万円）</t>
    <rPh sb="0" eb="2">
      <t>キセツ</t>
    </rPh>
    <rPh sb="3" eb="5">
      <t>ジュウタク</t>
    </rPh>
    <rPh sb="6" eb="7">
      <t>ショウ</t>
    </rPh>
    <rPh sb="9" eb="11">
      <t>カイシュウ</t>
    </rPh>
    <rPh sb="12" eb="14">
      <t>マンエン</t>
    </rPh>
    <phoneticPr fontId="3"/>
  </si>
  <si>
    <t>新設される住宅のZEB/ZEH化（万円）</t>
    <rPh sb="0" eb="2">
      <t>シンセツ</t>
    </rPh>
    <rPh sb="5" eb="7">
      <t>ジュウタク</t>
    </rPh>
    <rPh sb="15" eb="16">
      <t>カ</t>
    </rPh>
    <rPh sb="17" eb="19">
      <t>マンエン</t>
    </rPh>
    <phoneticPr fontId="3"/>
  </si>
  <si>
    <t>既設の業務用建物の省エネ改修（万円）</t>
    <rPh sb="0" eb="2">
      <t>キセツ</t>
    </rPh>
    <rPh sb="3" eb="6">
      <t>ギョウムヨウ</t>
    </rPh>
    <rPh sb="6" eb="8">
      <t>タテモノ</t>
    </rPh>
    <rPh sb="9" eb="10">
      <t>ショウ</t>
    </rPh>
    <rPh sb="12" eb="14">
      <t>カイシュウ</t>
    </rPh>
    <rPh sb="15" eb="17">
      <t>マンエン</t>
    </rPh>
    <phoneticPr fontId="3"/>
  </si>
  <si>
    <t>新設される業務用建物のZEB/ZEH化（万円）</t>
    <rPh sb="0" eb="2">
      <t>シンセツ</t>
    </rPh>
    <rPh sb="5" eb="8">
      <t>ギョウムヨウ</t>
    </rPh>
    <rPh sb="8" eb="10">
      <t>タテモノ</t>
    </rPh>
    <rPh sb="18" eb="19">
      <t>カ</t>
    </rPh>
    <rPh sb="20" eb="22">
      <t>マンエン</t>
    </rPh>
    <phoneticPr fontId="3"/>
  </si>
  <si>
    <t>自家用自動車のEV化(万円）</t>
    <rPh sb="0" eb="3">
      <t>ジカヨウ</t>
    </rPh>
    <rPh sb="3" eb="6">
      <t>ジドウシャ</t>
    </rPh>
    <rPh sb="9" eb="10">
      <t>カ</t>
    </rPh>
    <rPh sb="11" eb="13">
      <t>マンエン</t>
    </rPh>
    <phoneticPr fontId="3"/>
  </si>
  <si>
    <t>業務用自動車のEV化（万円）</t>
    <rPh sb="0" eb="3">
      <t>ギョウムヨウ</t>
    </rPh>
    <rPh sb="3" eb="6">
      <t>ジドウシャ</t>
    </rPh>
    <rPh sb="9" eb="10">
      <t>カ</t>
    </rPh>
    <rPh sb="11" eb="13">
      <t>マンエン</t>
    </rPh>
    <phoneticPr fontId="3"/>
  </si>
  <si>
    <t>太陽光（万円）</t>
    <rPh sb="0" eb="3">
      <t>タイヨウコウ</t>
    </rPh>
    <rPh sb="4" eb="6">
      <t>マンエン</t>
    </rPh>
    <phoneticPr fontId="3"/>
  </si>
  <si>
    <t>240kWチップボイラー（万円）</t>
    <rPh sb="13" eb="15">
      <t>マンエン</t>
    </rPh>
    <phoneticPr fontId="3"/>
  </si>
  <si>
    <t>1750kWバガス発電（万円）</t>
    <rPh sb="9" eb="11">
      <t>ハツデン</t>
    </rPh>
    <rPh sb="12" eb="14">
      <t>マンエン</t>
    </rPh>
    <phoneticPr fontId="3"/>
  </si>
  <si>
    <t>2000kW風力発電（万円）</t>
    <rPh sb="6" eb="8">
      <t>フウリョク</t>
    </rPh>
    <rPh sb="8" eb="10">
      <t>ハツデン</t>
    </rPh>
    <rPh sb="11" eb="13">
      <t>マンエン</t>
    </rPh>
    <phoneticPr fontId="3"/>
  </si>
  <si>
    <t>地熱発電（万円）</t>
    <rPh sb="0" eb="2">
      <t>チネツ</t>
    </rPh>
    <rPh sb="2" eb="4">
      <t>ハツデン</t>
    </rPh>
    <rPh sb="5" eb="7">
      <t>マンエン</t>
    </rPh>
    <phoneticPr fontId="3"/>
  </si>
  <si>
    <t>水力発電（万円）</t>
    <rPh sb="0" eb="2">
      <t>スイリョク</t>
    </rPh>
    <rPh sb="2" eb="4">
      <t>ハツデン</t>
    </rPh>
    <rPh sb="5" eb="7">
      <t>マンエン</t>
    </rPh>
    <phoneticPr fontId="3"/>
  </si>
  <si>
    <t>ランニングコスト比率</t>
    <rPh sb="8" eb="10">
      <t>ヒリツ</t>
    </rPh>
    <phoneticPr fontId="3"/>
  </si>
  <si>
    <t>太陽光</t>
    <rPh sb="0" eb="3">
      <t>タイヨウコウ</t>
    </rPh>
    <phoneticPr fontId="3"/>
  </si>
  <si>
    <t>240kWチップボイラー</t>
    <phoneticPr fontId="3"/>
  </si>
  <si>
    <t>1750kWバガス発電</t>
    <rPh sb="9" eb="11">
      <t>ハツデン</t>
    </rPh>
    <phoneticPr fontId="3"/>
  </si>
  <si>
    <t>2000kW風力発電</t>
    <rPh sb="6" eb="8">
      <t>フウリョク</t>
    </rPh>
    <rPh sb="8" eb="10">
      <t>ハツデン</t>
    </rPh>
    <phoneticPr fontId="3"/>
  </si>
  <si>
    <t>水力発電</t>
    <rPh sb="0" eb="2">
      <t>スイリョク</t>
    </rPh>
    <rPh sb="2" eb="4">
      <t>ハツデン</t>
    </rPh>
    <phoneticPr fontId="3"/>
  </si>
  <si>
    <t>地元業者受注可能額</t>
    <rPh sb="0" eb="2">
      <t>ジモト</t>
    </rPh>
    <rPh sb="2" eb="4">
      <t>ギョウシャ</t>
    </rPh>
    <rPh sb="4" eb="6">
      <t>ジュチュウ</t>
    </rPh>
    <rPh sb="6" eb="9">
      <t>カノウガク</t>
    </rPh>
    <phoneticPr fontId="3"/>
  </si>
  <si>
    <t>年間地元業者受注可能額（万円）</t>
    <rPh sb="0" eb="2">
      <t>ネンカン</t>
    </rPh>
    <rPh sb="2" eb="4">
      <t>ジモト</t>
    </rPh>
    <rPh sb="4" eb="6">
      <t>ギョウシャ</t>
    </rPh>
    <rPh sb="6" eb="8">
      <t>ジュチュウ</t>
    </rPh>
    <rPh sb="8" eb="11">
      <t>カノウガク</t>
    </rPh>
    <rPh sb="12" eb="14">
      <t>マンエン</t>
    </rPh>
    <phoneticPr fontId="3"/>
  </si>
  <si>
    <t>年間省エネ量</t>
    <rPh sb="0" eb="2">
      <t>ネンカン</t>
    </rPh>
    <rPh sb="2" eb="3">
      <t>ショウ</t>
    </rPh>
    <rPh sb="5" eb="6">
      <t>リョウ</t>
    </rPh>
    <phoneticPr fontId="3"/>
  </si>
  <si>
    <t>既設の住宅の省エネ改修（軒数）</t>
    <rPh sb="0" eb="2">
      <t>キセツ</t>
    </rPh>
    <rPh sb="3" eb="5">
      <t>ジュウタク</t>
    </rPh>
    <rPh sb="6" eb="7">
      <t>ショウ</t>
    </rPh>
    <rPh sb="9" eb="11">
      <t>カイシュウ</t>
    </rPh>
    <rPh sb="12" eb="14">
      <t>ケンスウ</t>
    </rPh>
    <phoneticPr fontId="3"/>
  </si>
  <si>
    <t>新設される住宅のZEB/ZEH化（軒数）</t>
    <rPh sb="0" eb="2">
      <t>シンセツ</t>
    </rPh>
    <rPh sb="5" eb="7">
      <t>ジュウタク</t>
    </rPh>
    <rPh sb="15" eb="16">
      <t>カ</t>
    </rPh>
    <rPh sb="17" eb="19">
      <t>ケンスウ</t>
    </rPh>
    <phoneticPr fontId="3"/>
  </si>
  <si>
    <t>2050年に存在する住宅に占めるZEB/ZEH比率</t>
    <rPh sb="4" eb="5">
      <t>ネン</t>
    </rPh>
    <rPh sb="6" eb="8">
      <t>ソンザイ</t>
    </rPh>
    <rPh sb="10" eb="12">
      <t>ジュウタク</t>
    </rPh>
    <rPh sb="13" eb="14">
      <t>シ</t>
    </rPh>
    <rPh sb="23" eb="25">
      <t>ヒリツ</t>
    </rPh>
    <phoneticPr fontId="3"/>
  </si>
  <si>
    <t>家庭用電力省エネ量(GWh）</t>
    <rPh sb="0" eb="3">
      <t>カテイヨウ</t>
    </rPh>
    <rPh sb="3" eb="5">
      <t>デンリョク</t>
    </rPh>
    <rPh sb="5" eb="6">
      <t>ショウ</t>
    </rPh>
    <rPh sb="8" eb="9">
      <t>リョウ</t>
    </rPh>
    <phoneticPr fontId="3"/>
  </si>
  <si>
    <t>家庭用熱省エネ量（TJ）</t>
    <rPh sb="0" eb="3">
      <t>カテイヨウ</t>
    </rPh>
    <rPh sb="3" eb="4">
      <t>ネツ</t>
    </rPh>
    <rPh sb="4" eb="5">
      <t>ショウ</t>
    </rPh>
    <rPh sb="7" eb="8">
      <t>リョウ</t>
    </rPh>
    <phoneticPr fontId="3"/>
  </si>
  <si>
    <t>2050年に存在する業務用建物に占めるZEB/ZEH比率</t>
    <rPh sb="4" eb="5">
      <t>ネン</t>
    </rPh>
    <rPh sb="6" eb="8">
      <t>ソンザイ</t>
    </rPh>
    <rPh sb="10" eb="13">
      <t>ギョウムヨウ</t>
    </rPh>
    <rPh sb="13" eb="15">
      <t>タテモノ</t>
    </rPh>
    <rPh sb="16" eb="17">
      <t>シ</t>
    </rPh>
    <rPh sb="26" eb="28">
      <t>ヒリツ</t>
    </rPh>
    <phoneticPr fontId="3"/>
  </si>
  <si>
    <t>業務用電力省エネ量(GWh）</t>
    <rPh sb="0" eb="3">
      <t>ギョウムヨウ</t>
    </rPh>
    <rPh sb="3" eb="5">
      <t>デンリョク</t>
    </rPh>
    <rPh sb="5" eb="6">
      <t>ショウ</t>
    </rPh>
    <rPh sb="8" eb="9">
      <t>リョウ</t>
    </rPh>
    <phoneticPr fontId="3"/>
  </si>
  <si>
    <t>業務用熱省エネ量(TJ)</t>
    <rPh sb="0" eb="3">
      <t>ギョウムヨウ</t>
    </rPh>
    <rPh sb="3" eb="4">
      <t>ネツ</t>
    </rPh>
    <rPh sb="4" eb="5">
      <t>ショウ</t>
    </rPh>
    <rPh sb="7" eb="8">
      <t>リョウ</t>
    </rPh>
    <phoneticPr fontId="3"/>
  </si>
  <si>
    <t>自家用自動車EV化（台数）</t>
    <rPh sb="0" eb="3">
      <t>ジカヨウ</t>
    </rPh>
    <rPh sb="3" eb="6">
      <t>ジドウシャ</t>
    </rPh>
    <rPh sb="8" eb="9">
      <t>カ</t>
    </rPh>
    <rPh sb="10" eb="12">
      <t>ダイスウ</t>
    </rPh>
    <phoneticPr fontId="3"/>
  </si>
  <si>
    <t>業務用自動車EV化（台数）</t>
    <rPh sb="0" eb="3">
      <t>ギョウムヨウ</t>
    </rPh>
    <rPh sb="3" eb="6">
      <t>ジドウシャ</t>
    </rPh>
    <rPh sb="8" eb="9">
      <t>カ</t>
    </rPh>
    <rPh sb="10" eb="12">
      <t>ダイスウ</t>
    </rPh>
    <phoneticPr fontId="3"/>
  </si>
  <si>
    <t>ガソリン車EV化走行キロ(千キロ）</t>
    <rPh sb="4" eb="5">
      <t>シャ</t>
    </rPh>
    <rPh sb="7" eb="8">
      <t>カ</t>
    </rPh>
    <rPh sb="8" eb="10">
      <t>ソウコウ</t>
    </rPh>
    <rPh sb="13" eb="14">
      <t>セン</t>
    </rPh>
    <phoneticPr fontId="3"/>
  </si>
  <si>
    <t>軽油車EV化走行キロ</t>
    <rPh sb="0" eb="2">
      <t>ケイユ</t>
    </rPh>
    <rPh sb="2" eb="3">
      <t>シャ</t>
    </rPh>
    <rPh sb="5" eb="6">
      <t>カ</t>
    </rPh>
    <rPh sb="6" eb="8">
      <t>ソウコウ</t>
    </rPh>
    <phoneticPr fontId="3"/>
  </si>
  <si>
    <t>LPG車EV化走行キロ</t>
    <rPh sb="3" eb="4">
      <t>シャ</t>
    </rPh>
    <rPh sb="6" eb="7">
      <t>カ</t>
    </rPh>
    <rPh sb="7" eb="9">
      <t>ソウコウ</t>
    </rPh>
    <phoneticPr fontId="3"/>
  </si>
  <si>
    <t>ガソリン節減量（㎘）</t>
    <rPh sb="4" eb="6">
      <t>セツゲン</t>
    </rPh>
    <rPh sb="6" eb="7">
      <t>リョウ</t>
    </rPh>
    <phoneticPr fontId="3"/>
  </si>
  <si>
    <t>軽油節減量（㎘）</t>
    <rPh sb="0" eb="2">
      <t>ケイユ</t>
    </rPh>
    <rPh sb="2" eb="4">
      <t>セツゲン</t>
    </rPh>
    <rPh sb="4" eb="5">
      <t>リョウ</t>
    </rPh>
    <phoneticPr fontId="3"/>
  </si>
  <si>
    <t>LPG節減量（㎘）</t>
    <rPh sb="3" eb="5">
      <t>セツゲン</t>
    </rPh>
    <rPh sb="5" eb="6">
      <t>リョウ</t>
    </rPh>
    <phoneticPr fontId="3"/>
  </si>
  <si>
    <t>EV用電気増加量(GWh)</t>
    <rPh sb="2" eb="3">
      <t>ヨウ</t>
    </rPh>
    <rPh sb="3" eb="5">
      <t>デンキ</t>
    </rPh>
    <rPh sb="5" eb="8">
      <t>ゾウカリョウ</t>
    </rPh>
    <phoneticPr fontId="3"/>
  </si>
  <si>
    <t>家庭用電力省エネ額(万円）</t>
    <rPh sb="0" eb="3">
      <t>カテイヨウ</t>
    </rPh>
    <rPh sb="3" eb="5">
      <t>デンリョク</t>
    </rPh>
    <rPh sb="5" eb="6">
      <t>ショウ</t>
    </rPh>
    <rPh sb="8" eb="9">
      <t>ガク</t>
    </rPh>
    <rPh sb="10" eb="12">
      <t>マンエン</t>
    </rPh>
    <phoneticPr fontId="3"/>
  </si>
  <si>
    <t>家庭用熱省エネ額(万円）</t>
    <rPh sb="0" eb="3">
      <t>カテイヨウ</t>
    </rPh>
    <rPh sb="3" eb="4">
      <t>ネツ</t>
    </rPh>
    <rPh sb="4" eb="5">
      <t>ショウ</t>
    </rPh>
    <rPh sb="7" eb="8">
      <t>ガク</t>
    </rPh>
    <rPh sb="9" eb="11">
      <t>マンエン</t>
    </rPh>
    <phoneticPr fontId="3"/>
  </si>
  <si>
    <t>業務用電力省エネ額（万円）</t>
    <rPh sb="0" eb="3">
      <t>ギョウムヨウ</t>
    </rPh>
    <rPh sb="3" eb="5">
      <t>デンリョク</t>
    </rPh>
    <rPh sb="5" eb="6">
      <t>ショウ</t>
    </rPh>
    <rPh sb="8" eb="9">
      <t>ガク</t>
    </rPh>
    <rPh sb="10" eb="12">
      <t>マンエン</t>
    </rPh>
    <phoneticPr fontId="3"/>
  </si>
  <si>
    <t>業務用熱省エネ額（万円）</t>
    <rPh sb="0" eb="3">
      <t>ギョウムヨウ</t>
    </rPh>
    <rPh sb="3" eb="4">
      <t>ネツ</t>
    </rPh>
    <rPh sb="4" eb="5">
      <t>ショウ</t>
    </rPh>
    <rPh sb="7" eb="8">
      <t>ガク</t>
    </rPh>
    <phoneticPr fontId="3"/>
  </si>
  <si>
    <t>ガソリン節減額（万円）</t>
    <rPh sb="4" eb="6">
      <t>セツゲン</t>
    </rPh>
    <rPh sb="6" eb="7">
      <t>ガク</t>
    </rPh>
    <phoneticPr fontId="3"/>
  </si>
  <si>
    <t>軽油節減額（万円）</t>
    <rPh sb="0" eb="2">
      <t>ケイユ</t>
    </rPh>
    <rPh sb="2" eb="4">
      <t>セツゲン</t>
    </rPh>
    <rPh sb="4" eb="5">
      <t>ガク</t>
    </rPh>
    <phoneticPr fontId="3"/>
  </si>
  <si>
    <t>LPG節減額（万円）</t>
    <rPh sb="3" eb="5">
      <t>セツゲン</t>
    </rPh>
    <rPh sb="5" eb="6">
      <t>ガク</t>
    </rPh>
    <phoneticPr fontId="3"/>
  </si>
  <si>
    <t>年間発電量（GWh・年　EV用電気増加量相殺）</t>
    <rPh sb="0" eb="2">
      <t>ネンカン</t>
    </rPh>
    <rPh sb="2" eb="5">
      <t>ハツデンリョウ</t>
    </rPh>
    <rPh sb="10" eb="11">
      <t>ネン</t>
    </rPh>
    <rPh sb="14" eb="15">
      <t>ヨウ</t>
    </rPh>
    <rPh sb="15" eb="17">
      <t>デンキ</t>
    </rPh>
    <rPh sb="17" eb="20">
      <t>ゾウカリョウ</t>
    </rPh>
    <rPh sb="20" eb="22">
      <t>ソウサイ</t>
    </rPh>
    <phoneticPr fontId="3"/>
  </si>
  <si>
    <t>太陽光発電設備容量</t>
    <rPh sb="0" eb="3">
      <t>タイヨウコウ</t>
    </rPh>
    <rPh sb="3" eb="5">
      <t>ハツデン</t>
    </rPh>
    <rPh sb="5" eb="7">
      <t>セツビ</t>
    </rPh>
    <rPh sb="7" eb="9">
      <t>ヨウリョウ</t>
    </rPh>
    <phoneticPr fontId="3"/>
  </si>
  <si>
    <t>チップボイラー設備容量</t>
    <rPh sb="7" eb="9">
      <t>セツビ</t>
    </rPh>
    <rPh sb="9" eb="11">
      <t>ヨウリョウ</t>
    </rPh>
    <phoneticPr fontId="3"/>
  </si>
  <si>
    <t>バガスボイラー設備容量</t>
    <rPh sb="7" eb="9">
      <t>セツビ</t>
    </rPh>
    <rPh sb="9" eb="11">
      <t>ヨウリョウ</t>
    </rPh>
    <phoneticPr fontId="3"/>
  </si>
  <si>
    <t>風力発電設備容量</t>
    <rPh sb="0" eb="2">
      <t>フウリョク</t>
    </rPh>
    <rPh sb="2" eb="4">
      <t>ハツデン</t>
    </rPh>
    <rPh sb="4" eb="6">
      <t>セツビ</t>
    </rPh>
    <rPh sb="6" eb="8">
      <t>ヨウリョウ</t>
    </rPh>
    <phoneticPr fontId="3"/>
  </si>
  <si>
    <t>地熱発電設備容量</t>
    <rPh sb="0" eb="2">
      <t>チネツ</t>
    </rPh>
    <rPh sb="2" eb="4">
      <t>ハツデン</t>
    </rPh>
    <rPh sb="4" eb="6">
      <t>セツビ</t>
    </rPh>
    <rPh sb="6" eb="8">
      <t>ヨウリョウ</t>
    </rPh>
    <phoneticPr fontId="3"/>
  </si>
  <si>
    <t>水力発電設備容量</t>
    <rPh sb="0" eb="2">
      <t>スイリョク</t>
    </rPh>
    <rPh sb="2" eb="4">
      <t>ハツデン</t>
    </rPh>
    <rPh sb="4" eb="6">
      <t>セツビ</t>
    </rPh>
    <rPh sb="6" eb="8">
      <t>ヨウリョウ</t>
    </rPh>
    <phoneticPr fontId="3"/>
  </si>
  <si>
    <t>年間投資額（万円）</t>
    <rPh sb="0" eb="2">
      <t>ネンカン</t>
    </rPh>
    <rPh sb="2" eb="5">
      <t>トウシガク</t>
    </rPh>
    <rPh sb="6" eb="8">
      <t>マンエン</t>
    </rPh>
    <phoneticPr fontId="3"/>
  </si>
  <si>
    <t>年間ランニングコスト額（万円）</t>
    <rPh sb="0" eb="2">
      <t>ネンカン</t>
    </rPh>
    <rPh sb="10" eb="11">
      <t>ガク</t>
    </rPh>
    <rPh sb="12" eb="14">
      <t>マンエン</t>
    </rPh>
    <phoneticPr fontId="3"/>
  </si>
  <si>
    <t>年間省エネ額（万円）</t>
    <rPh sb="0" eb="2">
      <t>ネンカン</t>
    </rPh>
    <rPh sb="2" eb="3">
      <t>ショウ</t>
    </rPh>
    <rPh sb="5" eb="6">
      <t>ガク</t>
    </rPh>
    <rPh sb="7" eb="9">
      <t>マンエン</t>
    </rPh>
    <phoneticPr fontId="3"/>
  </si>
  <si>
    <t>年間再エネ電気販売額（万円：EV用電気ーランニング費用相殺）</t>
    <rPh sb="0" eb="2">
      <t>ネンカン</t>
    </rPh>
    <rPh sb="2" eb="3">
      <t>サイ</t>
    </rPh>
    <rPh sb="5" eb="7">
      <t>デンキ</t>
    </rPh>
    <rPh sb="7" eb="9">
      <t>ハンバイ</t>
    </rPh>
    <rPh sb="9" eb="10">
      <t>ガク</t>
    </rPh>
    <rPh sb="10" eb="11">
      <t>サンガク</t>
    </rPh>
    <rPh sb="11" eb="13">
      <t>マンエン</t>
    </rPh>
    <rPh sb="16" eb="17">
      <t>ヨウ</t>
    </rPh>
    <rPh sb="17" eb="19">
      <t>デンキ</t>
    </rPh>
    <rPh sb="25" eb="27">
      <t>ヒヨウ</t>
    </rPh>
    <rPh sb="27" eb="29">
      <t>ソウサイ</t>
    </rPh>
    <phoneticPr fontId="3"/>
  </si>
  <si>
    <t>電気料金（円/kWh）</t>
    <rPh sb="0" eb="2">
      <t>デンキ</t>
    </rPh>
    <rPh sb="2" eb="4">
      <t>リョウキン</t>
    </rPh>
    <rPh sb="5" eb="6">
      <t>エン</t>
    </rPh>
    <phoneticPr fontId="3"/>
  </si>
  <si>
    <t>電気料金上昇想定</t>
    <rPh sb="0" eb="2">
      <t>デンキ</t>
    </rPh>
    <rPh sb="2" eb="4">
      <t>リョウキン</t>
    </rPh>
    <rPh sb="4" eb="6">
      <t>ジョウショウ</t>
    </rPh>
    <rPh sb="6" eb="8">
      <t>ソウテイ</t>
    </rPh>
    <phoneticPr fontId="3"/>
  </si>
  <si>
    <t>ランニングコスト比率想定</t>
    <rPh sb="8" eb="10">
      <t>ヒリツ</t>
    </rPh>
    <rPh sb="10" eb="12">
      <t>ソウテイ</t>
    </rPh>
    <phoneticPr fontId="3"/>
  </si>
  <si>
    <t>売上に占める人件費割合</t>
  </si>
  <si>
    <t>平均世帯収入(万円）</t>
  </si>
  <si>
    <t>人口増加推計（人）</t>
    <rPh sb="0" eb="2">
      <t>ジンコウ</t>
    </rPh>
    <rPh sb="2" eb="4">
      <t>ゾウカ</t>
    </rPh>
    <rPh sb="4" eb="6">
      <t>スイケイ</t>
    </rPh>
    <rPh sb="7" eb="8">
      <t>ニン</t>
    </rPh>
    <phoneticPr fontId="3"/>
  </si>
  <si>
    <t>年間投資額が消費支出に占める割合</t>
    <rPh sb="0" eb="2">
      <t>ネンカン</t>
    </rPh>
    <rPh sb="2" eb="5">
      <t>トウシガク</t>
    </rPh>
    <rPh sb="6" eb="8">
      <t>ショウヒ</t>
    </rPh>
    <rPh sb="8" eb="10">
      <t>シシュツ</t>
    </rPh>
    <rPh sb="11" eb="12">
      <t>シ</t>
    </rPh>
    <rPh sb="14" eb="16">
      <t>ワリアイ</t>
    </rPh>
    <phoneticPr fontId="3"/>
  </si>
  <si>
    <t>人口増加が推計人口に占める割合</t>
    <rPh sb="0" eb="2">
      <t>ジンコウ</t>
    </rPh>
    <rPh sb="2" eb="4">
      <t>ゾウカ</t>
    </rPh>
    <rPh sb="5" eb="7">
      <t>スイケイ</t>
    </rPh>
    <rPh sb="7" eb="9">
      <t>ジンコウ</t>
    </rPh>
    <rPh sb="10" eb="11">
      <t>シ</t>
    </rPh>
    <rPh sb="13" eb="15">
      <t>ワリアイ</t>
    </rPh>
    <phoneticPr fontId="3"/>
  </si>
  <si>
    <t>調達価格等算定委員会（第65回）（2020年12月23日）事務局資料</t>
  </si>
  <si>
    <t>地熱発電のコスト</t>
  </si>
  <si>
    <t>調査・探査</t>
  </si>
  <si>
    <t>4.1万円/kW</t>
  </si>
  <si>
    <t>掘削</t>
  </si>
  <si>
    <t>6.3万円/kW</t>
  </si>
  <si>
    <t>設備費</t>
  </si>
  <si>
    <t>41.8万円/kW</t>
  </si>
  <si>
    <t>工事費</t>
  </si>
  <si>
    <t>24.3万円/kW</t>
  </si>
  <si>
    <t>76.5万円/kW</t>
  </si>
  <si>
    <t>設備利用率84.2％</t>
  </si>
  <si>
    <t>中小水力発電のコスト</t>
  </si>
  <si>
    <t>水車</t>
  </si>
  <si>
    <t>11.6万円/kW</t>
  </si>
  <si>
    <t>水路等</t>
  </si>
  <si>
    <t>6.4万円/kW</t>
  </si>
  <si>
    <t>11.4万円/kW</t>
  </si>
  <si>
    <t>29.4万円/kW</t>
  </si>
  <si>
    <t>設備利用率67.1%</t>
  </si>
  <si>
    <t>事業用太陽光発電のコスト</t>
  </si>
  <si>
    <t>パネル</t>
  </si>
  <si>
    <t>8.5万円/kW</t>
  </si>
  <si>
    <t>パワコン・架台等4.5万円/kW</t>
  </si>
  <si>
    <t>3.9万円/kW</t>
  </si>
  <si>
    <t>土地造成費</t>
  </si>
  <si>
    <t>0.4万円/kW</t>
  </si>
  <si>
    <t>接続費</t>
  </si>
  <si>
    <t>0.9万円/kW</t>
  </si>
  <si>
    <t>18.2万円/kW</t>
  </si>
  <si>
    <t>設備利用率14.5%</t>
  </si>
  <si>
    <t>2050年（対策後）</t>
    <rPh sb="4" eb="5">
      <t>ネン</t>
    </rPh>
    <rPh sb="6" eb="9">
      <t>タイサクゴ</t>
    </rPh>
    <phoneticPr fontId="3"/>
  </si>
  <si>
    <t>2050年（対策なし）</t>
    <rPh sb="4" eb="5">
      <t>ネン</t>
    </rPh>
    <rPh sb="6" eb="8">
      <t>タイサク</t>
    </rPh>
    <phoneticPr fontId="3"/>
  </si>
  <si>
    <t>家庭部門</t>
    <rPh sb="0" eb="2">
      <t>カテイ</t>
    </rPh>
    <rPh sb="2" eb="4">
      <t>ブモン</t>
    </rPh>
    <phoneticPr fontId="3"/>
  </si>
  <si>
    <t>業務サービス部門</t>
    <rPh sb="0" eb="2">
      <t>ギョウム</t>
    </rPh>
    <rPh sb="6" eb="8">
      <t>ブモン</t>
    </rPh>
    <phoneticPr fontId="3"/>
  </si>
  <si>
    <t>農林業部門</t>
    <rPh sb="0" eb="3">
      <t>ノウリンギョウ</t>
    </rPh>
    <rPh sb="3" eb="5">
      <t>ブモン</t>
    </rPh>
    <phoneticPr fontId="3"/>
  </si>
  <si>
    <t>運輸部門(化石燃料由来）</t>
    <rPh sb="0" eb="2">
      <t>ウンユ</t>
    </rPh>
    <rPh sb="2" eb="4">
      <t>ブモン</t>
    </rPh>
    <rPh sb="5" eb="7">
      <t>カセキ</t>
    </rPh>
    <rPh sb="7" eb="9">
      <t>ネンリョウ</t>
    </rPh>
    <rPh sb="9" eb="11">
      <t>ユライ</t>
    </rPh>
    <phoneticPr fontId="3"/>
  </si>
  <si>
    <t>再生可能エネルギー</t>
    <rPh sb="0" eb="2">
      <t>サイセイ</t>
    </rPh>
    <rPh sb="2" eb="4">
      <t>カノウ</t>
    </rPh>
    <phoneticPr fontId="3"/>
  </si>
  <si>
    <t>再生可能エネルギー</t>
    <rPh sb="0" eb="4">
      <t>サイセイカノウ</t>
    </rPh>
    <phoneticPr fontId="3"/>
  </si>
  <si>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</si>
  <si>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</si>
  <si>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</si>
  <si>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</si>
  <si>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</si>
  <si>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</si>
  <si>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</si>
  <si>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</si>
  <si>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</si>
  <si>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</si>
  <si>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</si>
  <si>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</si>
  <si>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</si>
  <si>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</si>
  <si>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</si>
  <si>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</si>
  <si>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</si>
  <si>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</si>
  <si>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</si>
  <si>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</si>
  <si>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</si>
  <si>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</si>
  <si>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</si>
  <si>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</si>
  <si>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</si>
  <si>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</si>
  <si>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</si>
  <si>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</si>
  <si>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</si>
  <si>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</si>
  <si>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</si>
  <si>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</si>
  <si>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</si>
  <si>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</si>
  <si>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</si>
  <si>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</si>
  <si>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</si>
  <si>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</si>
  <si>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</si>
  <si>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</si>
  <si>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</si>
  <si>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</si>
  <si>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</si>
  <si>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</si>
  <si>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</si>
  <si>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</si>
  <si>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</si>
  <si>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</si>
  <si>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</si>
  <si>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</si>
  <si>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</si>
  <si>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</si>
  <si>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</si>
  <si>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</si>
  <si>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</si>
  <si>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</si>
  <si>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</si>
  <si>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</si>
  <si>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</si>
  <si>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</si>
  <si>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</si>
  <si>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</si>
  <si>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</si>
  <si>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</si>
  <si>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</si>
  <si>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</si>
  <si>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</si>
  <si>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</si>
  <si>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</si>
  <si>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</si>
  <si>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</si>
  <si>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</si>
  <si>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</si>
  <si>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</si>
  <si>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</si>
  <si>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</si>
  <si>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</si>
  <si>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</si>
  <si>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</si>
  <si>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</si>
  <si>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</si>
  <si>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</si>
  <si>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</si>
  <si>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</si>
  <si>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</si>
  <si>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</si>
  <si>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</si>
  <si>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</si>
  <si>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</si>
  <si>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</si>
  <si>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</si>
  <si>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</si>
  <si>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</si>
  <si>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</si>
  <si>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</si>
  <si>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</si>
  <si>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</si>
  <si>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</si>
  <si>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</si>
  <si>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</si>
  <si>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</si>
  <si>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</si>
  <si>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</si>
  <si>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</si>
  <si>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</si>
  <si>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</si>
  <si>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</si>
  <si>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</si>
  <si>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</si>
  <si>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</si>
  <si>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</si>
  <si>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</si>
  <si>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</si>
  <si>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</si>
  <si>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</si>
  <si>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</si>
  <si>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</si>
  <si>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</si>
  <si>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</si>
  <si>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</si>
  <si>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</si>
  <si>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</si>
  <si>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</si>
  <si>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</si>
  <si>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</si>
  <si>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</si>
  <si>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</si>
  <si>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</si>
  <si>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</si>
  <si>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</si>
  <si>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</si>
  <si>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</si>
  <si>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</si>
  <si>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</si>
  <si>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</si>
  <si>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</si>
  <si>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</si>
  <si>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</si>
  <si>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</si>
  <si>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</si>
  <si>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</si>
  <si>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</si>
  <si>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</si>
  <si>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</si>
  <si>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</si>
  <si>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</si>
  <si>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</si>
  <si>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</si>
  <si>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</si>
  <si>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</si>
  <si>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</si>
  <si>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</si>
  <si>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</si>
  <si>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</si>
  <si>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</si>
  <si>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</si>
  <si>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</si>
  <si>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</si>
  <si>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</si>
  <si>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</si>
  <si>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</si>
  <si>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</si>
  <si>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</si>
  <si>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</si>
  <si>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</si>
  <si>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</si>
  <si>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</si>
  <si>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</si>
  <si>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</si>
  <si>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</si>
  <si>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</si>
  <si>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</si>
  <si>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</si>
  <si>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</si>
  <si>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</si>
  <si>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</si>
  <si>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</si>
  <si>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</si>
  <si>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</si>
  <si>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</si>
  <si>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</si>
  <si>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</si>
  <si>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</si>
  <si>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</si>
  <si>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</si>
  <si>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</si>
  <si>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</si>
  <si>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</si>
  <si>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</si>
  <si>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</si>
  <si>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</si>
  <si>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</si>
  <si>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</si>
  <si>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</si>
  <si>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</si>
  <si>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</si>
  <si>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</si>
  <si>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</si>
  <si>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</si>
  <si>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</si>
  <si>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</si>
  <si>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</si>
  <si>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</si>
  <si>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</si>
  <si>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</si>
  <si>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</si>
  <si>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</si>
  <si>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</si>
  <si>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</si>
  <si>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</si>
  <si>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</si>
  <si>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</si>
  <si>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</si>
  <si>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</si>
  <si>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</si>
  <si>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</si>
  <si>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</si>
  <si>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</si>
  <si>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</si>
  <si>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</si>
  <si>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</si>
  <si>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</si>
  <si>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</si>
  <si>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</si>
  <si>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</si>
  <si>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</si>
  <si>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</si>
  <si>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</si>
  <si>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</si>
  <si>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</si>
  <si>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</si>
  <si>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</si>
  <si>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</si>
  <si>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</si>
  <si>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</si>
  <si>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0" eb="3">
      <t>タキザワシ</t>
    </rPh>
    <phoneticPr fontId="3"/>
  </si>
  <si>
    <t>滝沢市</t>
    <rPh sb="2" eb="3">
      <t>シ</t>
    </rPh>
    <phoneticPr fontId="3"/>
  </si>
  <si>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</si>
  <si>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</si>
  <si>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</si>
  <si>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</si>
  <si>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</si>
  <si>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</si>
  <si>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</si>
  <si>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</si>
  <si>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</si>
  <si>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</si>
  <si>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</si>
  <si>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</si>
  <si>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</si>
  <si>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</si>
  <si>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</si>
  <si>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</si>
  <si>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</si>
  <si>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</si>
  <si>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</si>
  <si>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</si>
  <si>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</si>
  <si>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</si>
  <si>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</si>
  <si>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</si>
  <si>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</si>
  <si>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</si>
  <si>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</si>
  <si>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</si>
  <si>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</si>
  <si>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</si>
  <si>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</si>
  <si>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</si>
  <si>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</si>
  <si>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0" eb="3">
      <t>トミヤシ</t>
    </rPh>
    <phoneticPr fontId="3"/>
  </si>
  <si>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</si>
  <si>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</si>
  <si>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</si>
  <si>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</si>
  <si>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</si>
  <si>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</si>
  <si>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</si>
  <si>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</si>
  <si>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</si>
  <si>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</si>
  <si>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</si>
  <si>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</si>
  <si>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</si>
  <si>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</si>
  <si>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</si>
  <si>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</si>
  <si>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</si>
  <si>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</si>
  <si>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</si>
  <si>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</si>
  <si>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</si>
  <si>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</si>
  <si>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</si>
  <si>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</si>
  <si>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</si>
  <si>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</si>
  <si>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</si>
  <si>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</si>
  <si>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</si>
  <si>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</si>
  <si>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</si>
  <si>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</si>
  <si>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</si>
  <si>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</si>
  <si>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</si>
  <si>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</si>
  <si>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</si>
  <si>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</si>
  <si>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</si>
  <si>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</si>
  <si>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</si>
  <si>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</si>
  <si>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</si>
  <si>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</si>
  <si>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</si>
  <si>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</si>
  <si>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</si>
  <si>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</si>
  <si>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</si>
  <si>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</si>
  <si>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</si>
  <si>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</si>
  <si>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</si>
  <si>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</si>
  <si>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</si>
  <si>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</si>
  <si>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</si>
  <si>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</si>
  <si>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</si>
  <si>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</si>
  <si>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</si>
  <si>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</si>
  <si>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</si>
  <si>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</si>
  <si>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</si>
  <si>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</si>
  <si>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</si>
  <si>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</si>
  <si>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</si>
  <si>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</si>
  <si>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</si>
  <si>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</si>
  <si>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</si>
  <si>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</si>
  <si>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</si>
  <si>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</si>
  <si>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</si>
  <si>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</si>
  <si>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</si>
  <si>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</si>
  <si>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</si>
  <si>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</si>
  <si>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</si>
  <si>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</si>
  <si>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</si>
  <si>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</si>
  <si>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</si>
  <si>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</si>
  <si>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</si>
  <si>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</si>
  <si>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</si>
  <si>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</si>
  <si>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</si>
  <si>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</si>
  <si>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</si>
  <si>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</si>
  <si>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</si>
  <si>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</si>
  <si>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</si>
  <si>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</si>
  <si>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</si>
  <si>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</si>
  <si>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</si>
  <si>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</si>
  <si>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</si>
  <si>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</si>
  <si>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</si>
  <si>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</si>
  <si>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</si>
  <si>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</si>
  <si>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</si>
  <si>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</si>
  <si>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</si>
  <si>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</si>
  <si>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</si>
  <si>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</si>
  <si>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</si>
  <si>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</si>
  <si>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</si>
  <si>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</si>
  <si>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</si>
  <si>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</si>
  <si>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</si>
  <si>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</si>
  <si>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</si>
  <si>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</si>
  <si>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</si>
  <si>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</si>
  <si>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</si>
  <si>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</si>
  <si>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</si>
  <si>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</si>
  <si>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</si>
  <si>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</si>
  <si>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</si>
  <si>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</si>
  <si>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</si>
  <si>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</si>
  <si>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</si>
  <si>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</si>
  <si>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</si>
  <si>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</si>
  <si>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</si>
  <si>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</si>
  <si>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</si>
  <si>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</si>
  <si>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</si>
  <si>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</si>
  <si>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</si>
  <si>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</si>
  <si>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</si>
  <si>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</si>
  <si>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</si>
  <si>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</si>
  <si>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</si>
  <si>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</si>
  <si>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</si>
  <si>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</si>
  <si>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</si>
  <si>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</si>
  <si>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</si>
  <si>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</si>
  <si>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</si>
  <si>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</si>
  <si>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</si>
  <si>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</si>
  <si>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</si>
  <si>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</si>
  <si>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</si>
  <si>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</si>
  <si>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</si>
  <si>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</si>
  <si>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</si>
  <si>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</si>
  <si>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</si>
  <si>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</si>
  <si>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</si>
  <si>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</si>
  <si>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</si>
  <si>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</si>
  <si>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</si>
  <si>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</si>
  <si>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</si>
  <si>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</si>
  <si>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</si>
  <si>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</si>
  <si>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</si>
  <si>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</si>
  <si>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</si>
  <si>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</si>
  <si>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</si>
  <si>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</si>
  <si>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</si>
  <si>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</si>
  <si>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</si>
  <si>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</si>
  <si>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</si>
  <si>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</si>
  <si>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</si>
  <si>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</si>
  <si>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</si>
  <si>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</si>
  <si>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</si>
  <si>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</si>
  <si>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</si>
  <si>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</si>
  <si>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</si>
  <si>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</si>
  <si>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岩舟町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</si>
  <si>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</si>
  <si>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</si>
  <si>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</si>
  <si>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</si>
  <si>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</si>
  <si>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</si>
  <si>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</si>
  <si>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</si>
  <si>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</si>
  <si>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</si>
  <si>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</si>
  <si>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</si>
  <si>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</si>
  <si>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</si>
  <si>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</si>
  <si>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</si>
  <si>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</si>
  <si>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</si>
  <si>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</si>
  <si>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</si>
  <si>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</si>
  <si>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</si>
  <si>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</si>
  <si>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</si>
  <si>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</si>
  <si>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</si>
  <si>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</si>
  <si>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</si>
  <si>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</si>
  <si>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</si>
  <si>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</si>
  <si>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</si>
  <si>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</si>
  <si>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</si>
  <si>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</si>
  <si>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</si>
  <si>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</si>
  <si>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</si>
  <si>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</si>
  <si>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</si>
  <si>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</si>
  <si>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</si>
  <si>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</si>
  <si>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</si>
  <si>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</si>
  <si>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</si>
  <si>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</si>
  <si>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</si>
  <si>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</si>
  <si>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</si>
  <si>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</si>
  <si>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</si>
  <si>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</si>
  <si>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</si>
  <si>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</si>
  <si>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</si>
  <si>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</si>
  <si>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</si>
  <si>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</si>
  <si>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</si>
  <si>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</si>
  <si>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</si>
  <si>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</si>
  <si>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</si>
  <si>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</si>
  <si>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</si>
  <si>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</si>
  <si>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</si>
  <si>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</si>
  <si>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</si>
  <si>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</si>
  <si>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</si>
  <si>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</si>
  <si>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</si>
  <si>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</si>
  <si>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</si>
  <si>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</si>
  <si>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</si>
  <si>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</si>
  <si>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</si>
  <si>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</si>
  <si>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</si>
  <si>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</si>
  <si>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</si>
  <si>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</si>
  <si>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</si>
  <si>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</si>
  <si>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</si>
  <si>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</si>
  <si>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</si>
  <si>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</si>
  <si>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</si>
  <si>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</si>
  <si>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</si>
  <si>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</si>
  <si>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</si>
  <si>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</si>
  <si>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</si>
  <si>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</si>
  <si>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</si>
  <si>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</si>
  <si>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</si>
  <si>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</si>
  <si>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</si>
  <si>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</si>
  <si>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</si>
  <si>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</si>
  <si>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</si>
  <si>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</si>
  <si>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</si>
  <si>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</si>
  <si>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</si>
  <si>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</si>
  <si>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</si>
  <si>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</si>
  <si>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</si>
  <si>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</si>
  <si>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</si>
  <si>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</si>
  <si>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</si>
  <si>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</si>
  <si>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</si>
  <si>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</si>
  <si>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</si>
  <si>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</si>
  <si>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</si>
  <si>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</si>
  <si>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</si>
  <si>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</si>
  <si>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</si>
  <si>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</si>
  <si>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</si>
  <si>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</si>
  <si>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</si>
  <si>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</si>
  <si>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</si>
  <si>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</si>
  <si>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</si>
  <si>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</si>
  <si>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3"/>
  </si>
  <si>
    <t>大網白里町</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</si>
  <si>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</si>
  <si>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</si>
  <si>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</si>
  <si>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</si>
  <si>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</si>
  <si>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</si>
  <si>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</si>
  <si>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</si>
  <si>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</si>
  <si>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</si>
  <si>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</si>
  <si>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</si>
  <si>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</si>
  <si>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</si>
  <si>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</si>
  <si>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</si>
  <si>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</si>
  <si>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</si>
  <si>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特別区部</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</si>
  <si>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</si>
  <si>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</si>
  <si>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</si>
  <si>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</si>
  <si>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</si>
  <si>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</si>
  <si>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</si>
  <si>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</si>
  <si>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</si>
  <si>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</si>
  <si>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</si>
  <si>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</si>
  <si>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</si>
  <si>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</si>
  <si>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</si>
  <si>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</si>
  <si>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</si>
  <si>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</si>
  <si>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</si>
  <si>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</si>
  <si>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</si>
  <si>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</si>
  <si>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</si>
  <si>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境界未定地域</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</si>
  <si>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</si>
  <si>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</si>
  <si>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</si>
  <si>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</si>
  <si>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</si>
  <si>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</si>
  <si>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</si>
  <si>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</si>
  <si>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</si>
  <si>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</si>
  <si>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</si>
  <si>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</si>
  <si>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</si>
  <si>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</si>
  <si>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</si>
  <si>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</si>
  <si>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</si>
  <si>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</si>
  <si>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</si>
  <si>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</si>
  <si>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</si>
  <si>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</si>
  <si>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</si>
  <si>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</si>
  <si>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</si>
  <si>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</si>
  <si>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</si>
  <si>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</si>
  <si>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</si>
  <si>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</si>
  <si>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</si>
  <si>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</si>
  <si>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</si>
  <si>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</si>
  <si>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</si>
  <si>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</si>
  <si>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</si>
  <si>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</si>
  <si>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</si>
  <si>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</si>
  <si>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</si>
  <si>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</si>
  <si>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</si>
  <si>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</si>
  <si>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</si>
  <si>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</si>
  <si>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</si>
  <si>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</si>
  <si>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</si>
  <si>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</si>
  <si>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</si>
  <si>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</si>
  <si>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</si>
  <si>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</si>
  <si>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</si>
  <si>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</si>
  <si>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</si>
  <si>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</si>
  <si>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</si>
  <si>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</si>
  <si>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</si>
  <si>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</si>
  <si>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</si>
  <si>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</si>
  <si>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</si>
  <si>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</si>
  <si>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</si>
  <si>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</si>
  <si>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</si>
  <si>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</si>
  <si>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</si>
  <si>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</si>
  <si>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</si>
  <si>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</si>
  <si>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</si>
  <si>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</si>
  <si>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</si>
  <si>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</si>
  <si>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</si>
  <si>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</si>
  <si>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</si>
  <si>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</si>
  <si>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</si>
  <si>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</si>
  <si>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</si>
  <si>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</si>
  <si>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</si>
  <si>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</si>
  <si>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</si>
  <si>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</si>
  <si>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</si>
  <si>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</si>
  <si>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</si>
  <si>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</si>
  <si>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</si>
  <si>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</si>
  <si>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</si>
  <si>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</si>
  <si>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</si>
  <si>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</si>
  <si>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</si>
  <si>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</si>
  <si>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</si>
  <si>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</si>
  <si>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</si>
  <si>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</si>
  <si>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</si>
  <si>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</si>
  <si>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</si>
  <si>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</si>
  <si>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</si>
  <si>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</si>
  <si>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</si>
  <si>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</si>
  <si>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</si>
  <si>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</si>
  <si>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</si>
  <si>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</si>
  <si>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</si>
  <si>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</si>
  <si>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</si>
  <si>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</si>
  <si>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</si>
  <si>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</si>
  <si>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</si>
  <si>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</si>
  <si>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</si>
  <si>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</si>
  <si>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</si>
  <si>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</si>
  <si>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</si>
  <si>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</si>
  <si>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</si>
  <si>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</si>
  <si>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</si>
  <si>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</si>
  <si>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</si>
  <si>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</si>
  <si>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</si>
  <si>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</si>
  <si>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</si>
  <si>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</si>
  <si>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</si>
  <si>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</si>
  <si>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</si>
  <si>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</si>
  <si>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</si>
  <si>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</si>
  <si>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</si>
  <si>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</si>
  <si>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</si>
  <si>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</si>
  <si>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</si>
  <si>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</si>
  <si>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</si>
  <si>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</si>
  <si>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</si>
  <si>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</si>
  <si>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</si>
  <si>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</si>
  <si>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</si>
  <si>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</si>
  <si>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</si>
  <si>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</si>
  <si>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</si>
  <si>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</si>
  <si>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</si>
  <si>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</si>
  <si>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</si>
  <si>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</si>
  <si>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</si>
  <si>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</si>
  <si>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</si>
  <si>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</si>
  <si>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</si>
  <si>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</si>
  <si>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</si>
  <si>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</si>
  <si>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</si>
  <si>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</si>
  <si>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</si>
  <si>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</si>
  <si>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</si>
  <si>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</si>
  <si>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</si>
  <si>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</si>
  <si>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</si>
  <si>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</si>
  <si>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</si>
  <si>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</si>
  <si>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</si>
  <si>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</si>
  <si>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</si>
  <si>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</si>
  <si>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</si>
  <si>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</si>
  <si>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</si>
  <si>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</si>
  <si>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</si>
  <si>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</si>
  <si>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</si>
  <si>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</si>
  <si>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</si>
  <si>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</si>
  <si>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</si>
  <si>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</si>
  <si>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</si>
  <si>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</si>
  <si>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</si>
  <si>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</si>
  <si>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</si>
  <si>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</si>
  <si>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</si>
  <si>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</si>
  <si>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</si>
  <si>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</si>
  <si>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</si>
  <si>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</si>
  <si>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</si>
  <si>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</si>
  <si>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</si>
  <si>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</si>
  <si>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</si>
  <si>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</si>
  <si>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</si>
  <si>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</si>
  <si>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</si>
  <si>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</si>
  <si>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</si>
  <si>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</si>
  <si>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</si>
  <si>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</si>
  <si>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</si>
  <si>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</si>
  <si>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</si>
  <si>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</si>
  <si>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</si>
  <si>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</si>
  <si>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</si>
  <si>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</si>
  <si>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</si>
  <si>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</si>
  <si>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</si>
  <si>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</si>
  <si>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</si>
  <si>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</si>
  <si>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</si>
  <si>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</si>
  <si>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</si>
  <si>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</si>
  <si>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</si>
  <si>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</si>
  <si>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</si>
  <si>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</si>
  <si>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</si>
  <si>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</si>
  <si>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</si>
  <si>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</si>
  <si>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</si>
  <si>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</si>
  <si>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</si>
  <si>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</si>
  <si>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</si>
  <si>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</si>
  <si>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</si>
  <si>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</si>
  <si>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</si>
  <si>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</si>
  <si>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</si>
  <si>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</si>
  <si>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</si>
  <si>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</si>
  <si>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</si>
  <si>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</si>
  <si>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</si>
  <si>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</si>
  <si>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</si>
  <si>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</si>
  <si>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</si>
  <si>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</si>
  <si>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</si>
  <si>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</si>
  <si>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</si>
  <si>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</si>
  <si>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</si>
  <si>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</si>
  <si>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</si>
  <si>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</si>
  <si>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</si>
  <si>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</si>
  <si>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</si>
  <si>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</si>
  <si>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</si>
  <si>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</si>
  <si>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</si>
  <si>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</si>
  <si>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</si>
  <si>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</si>
  <si>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</si>
  <si>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</si>
  <si>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</si>
  <si>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</si>
  <si>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</si>
  <si>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</si>
  <si>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</si>
  <si>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</si>
  <si>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</si>
  <si>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</si>
  <si>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</si>
  <si>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</si>
  <si>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</si>
  <si>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</si>
  <si>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</si>
  <si>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</si>
  <si>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</si>
  <si>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</si>
  <si>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</si>
  <si>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</si>
  <si>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</si>
  <si>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</si>
  <si>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</si>
  <si>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</si>
  <si>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</si>
  <si>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</si>
  <si>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</si>
  <si>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</si>
  <si>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</si>
  <si>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</si>
  <si>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</si>
  <si>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</si>
  <si>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</si>
  <si>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</si>
  <si>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</si>
  <si>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</si>
  <si>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</si>
  <si>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</si>
  <si>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</si>
  <si>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</si>
  <si>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</si>
  <si>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</si>
  <si>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</si>
  <si>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</si>
  <si>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</si>
  <si>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</si>
  <si>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</si>
  <si>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</si>
  <si>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</si>
  <si>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</si>
  <si>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</si>
  <si>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</si>
  <si>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</si>
  <si>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</si>
  <si>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</si>
  <si>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</si>
  <si>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</si>
  <si>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</si>
  <si>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</si>
  <si>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</si>
  <si>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</si>
  <si>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</si>
  <si>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</si>
  <si>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</si>
  <si>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</si>
  <si>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</si>
  <si>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</si>
  <si>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</si>
  <si>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</si>
  <si>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</si>
  <si>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</si>
  <si>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</si>
  <si>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</si>
  <si>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</si>
  <si>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</si>
  <si>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</si>
  <si>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</si>
  <si>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</si>
  <si>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</si>
  <si>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</si>
  <si>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</si>
  <si>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</si>
  <si>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</si>
  <si>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</si>
  <si>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</si>
  <si>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</si>
  <si>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</si>
  <si>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</si>
  <si>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</si>
  <si>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</si>
  <si>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</si>
  <si>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</si>
  <si>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</si>
  <si>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</si>
  <si>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</si>
  <si>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</si>
  <si>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</si>
  <si>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</si>
  <si>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</si>
  <si>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</si>
  <si>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</si>
  <si>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</si>
  <si>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</si>
  <si>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</si>
  <si>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</si>
  <si>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</si>
  <si>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</si>
  <si>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</si>
  <si>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</si>
  <si>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</si>
  <si>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</si>
  <si>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</si>
  <si>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</si>
  <si>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</si>
  <si>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</si>
  <si>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</si>
  <si>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</si>
  <si>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</si>
  <si>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</si>
  <si>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</si>
  <si>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</si>
  <si>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</si>
  <si>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</si>
  <si>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</si>
  <si>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</si>
  <si>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</si>
  <si>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</si>
  <si>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</si>
  <si>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</si>
  <si>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</si>
  <si>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</si>
  <si>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</si>
  <si>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</si>
  <si>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</si>
  <si>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</si>
  <si>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</si>
  <si>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</si>
  <si>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</si>
  <si>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</si>
  <si>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</si>
  <si>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</si>
  <si>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</si>
  <si>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</si>
  <si>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</si>
  <si>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</si>
  <si>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</si>
  <si>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</si>
  <si>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</si>
  <si>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</si>
  <si>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</si>
  <si>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</si>
  <si>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</si>
  <si>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</si>
  <si>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</si>
  <si>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</si>
  <si>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</si>
  <si>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</si>
  <si>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</si>
  <si>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</si>
  <si>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</si>
  <si>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</si>
  <si>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</si>
  <si>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</si>
  <si>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</si>
  <si>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</si>
  <si>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</si>
  <si>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</si>
  <si>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</si>
  <si>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</si>
  <si>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</si>
  <si>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</si>
  <si>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</si>
  <si>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</si>
  <si>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</si>
  <si>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</si>
  <si>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</si>
  <si>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</si>
  <si>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</si>
  <si>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</si>
  <si>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</si>
  <si>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</si>
  <si>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</si>
  <si>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</si>
  <si>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</si>
  <si>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</si>
  <si>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</si>
  <si>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</si>
  <si>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</si>
  <si>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</si>
  <si>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</si>
  <si>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</si>
  <si>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</si>
  <si>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</si>
  <si>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</si>
  <si>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</si>
  <si>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</si>
  <si>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</si>
  <si>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</si>
  <si>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</si>
  <si>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</si>
  <si>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</si>
  <si>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</si>
  <si>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</si>
  <si>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</si>
  <si>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</si>
  <si>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</si>
  <si>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</si>
  <si>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</si>
  <si>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</si>
  <si>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</si>
  <si>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</si>
  <si>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</si>
  <si>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</si>
  <si>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</si>
  <si>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</si>
  <si>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</si>
  <si>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</si>
  <si>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</si>
  <si>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</si>
  <si>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</si>
  <si>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</si>
  <si>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</si>
  <si>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</si>
  <si>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</si>
  <si>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</si>
  <si>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</si>
  <si>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</si>
  <si>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</si>
  <si>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</si>
  <si>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</si>
  <si>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篠山市</t>
  </si>
  <si>
    <t>丹波篠山市</t>
    <rPh sb="0" eb="2">
      <t>タンバ</t>
    </rPh>
    <phoneticPr fontId="3"/>
  </si>
  <si>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</si>
  <si>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</si>
  <si>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</si>
  <si>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</si>
  <si>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</si>
  <si>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</si>
  <si>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</si>
  <si>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</si>
  <si>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</si>
  <si>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</si>
  <si>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</si>
  <si>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</si>
  <si>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</si>
  <si>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</si>
  <si>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</si>
  <si>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</si>
  <si>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</si>
  <si>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</si>
  <si>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</si>
  <si>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</si>
  <si>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</si>
  <si>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</si>
  <si>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</si>
  <si>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</si>
  <si>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</si>
  <si>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</si>
  <si>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</si>
  <si>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</si>
  <si>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</si>
  <si>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</si>
  <si>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</si>
  <si>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</si>
  <si>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</si>
  <si>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</si>
  <si>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</si>
  <si>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</si>
  <si>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</si>
  <si>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</si>
  <si>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</si>
  <si>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</si>
  <si>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</si>
  <si>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</si>
  <si>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</si>
  <si>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</si>
  <si>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</si>
  <si>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</si>
  <si>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</si>
  <si>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</si>
  <si>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</si>
  <si>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</si>
  <si>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</si>
  <si>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</si>
  <si>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</si>
  <si>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</si>
  <si>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</si>
  <si>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</si>
  <si>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</si>
  <si>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</si>
  <si>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</si>
  <si>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</si>
  <si>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</si>
  <si>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</si>
  <si>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</si>
  <si>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</si>
  <si>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</si>
  <si>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</si>
  <si>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</si>
  <si>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</si>
  <si>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</si>
  <si>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</si>
  <si>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</si>
  <si>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</si>
  <si>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</si>
  <si>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</si>
  <si>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</si>
  <si>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</si>
  <si>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</si>
  <si>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</si>
  <si>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</si>
  <si>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</si>
  <si>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</si>
  <si>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</si>
  <si>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</si>
  <si>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</si>
  <si>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</si>
  <si>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</si>
  <si>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</si>
  <si>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</si>
  <si>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</si>
  <si>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</si>
  <si>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</si>
  <si>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</si>
  <si>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</si>
  <si>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</si>
  <si>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</si>
  <si>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</si>
  <si>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</si>
  <si>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</si>
  <si>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</si>
  <si>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</si>
  <si>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</si>
  <si>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</si>
  <si>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</si>
  <si>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</si>
  <si>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</si>
  <si>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</si>
  <si>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</si>
  <si>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</si>
  <si>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</si>
  <si>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</si>
  <si>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</si>
  <si>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</si>
  <si>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</si>
  <si>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</si>
  <si>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</si>
  <si>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</si>
  <si>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</si>
  <si>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</si>
  <si>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</si>
  <si>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</si>
  <si>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</si>
  <si>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</si>
  <si>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</si>
  <si>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</si>
  <si>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</si>
  <si>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</si>
  <si>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</si>
  <si>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</si>
  <si>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</si>
  <si>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</si>
  <si>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</si>
  <si>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</si>
  <si>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</si>
  <si>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</si>
  <si>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</si>
  <si>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</si>
  <si>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</si>
  <si>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</si>
  <si>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</si>
  <si>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</si>
  <si>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</si>
  <si>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</si>
  <si>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</si>
  <si>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</si>
  <si>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</si>
  <si>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</si>
  <si>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</si>
  <si>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</si>
  <si>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</si>
  <si>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</si>
  <si>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</si>
  <si>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</si>
  <si>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</si>
  <si>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</si>
  <si>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</si>
  <si>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</si>
  <si>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</si>
  <si>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</si>
  <si>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</si>
  <si>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</si>
  <si>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</si>
  <si>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</si>
  <si>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</si>
  <si>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</si>
  <si>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</si>
  <si>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</si>
  <si>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</si>
  <si>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</si>
  <si>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</si>
  <si>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</si>
  <si>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</si>
  <si>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</si>
  <si>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</si>
  <si>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</si>
  <si>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</si>
  <si>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</si>
  <si>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</si>
  <si>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</si>
  <si>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</si>
  <si>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</si>
  <si>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</si>
  <si>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</si>
  <si>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</si>
  <si>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</si>
  <si>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</si>
  <si>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</si>
  <si>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</si>
  <si>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</si>
  <si>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</si>
  <si>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</si>
  <si>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</si>
  <si>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</si>
  <si>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</si>
  <si>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</si>
  <si>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</si>
  <si>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</si>
  <si>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</si>
  <si>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</si>
  <si>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</si>
  <si>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</si>
  <si>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</si>
  <si>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</si>
  <si>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</si>
  <si>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</si>
  <si>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</si>
  <si>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</si>
  <si>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</si>
  <si>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</si>
  <si>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</si>
  <si>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</si>
  <si>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</si>
  <si>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</si>
  <si>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</si>
  <si>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</si>
  <si>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</si>
  <si>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</si>
  <si>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</si>
  <si>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</si>
  <si>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</si>
  <si>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</si>
  <si>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</si>
  <si>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</si>
  <si>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</si>
  <si>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</si>
  <si>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</si>
  <si>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</si>
  <si>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</si>
  <si>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</si>
  <si>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</si>
  <si>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</si>
  <si>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</si>
  <si>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</si>
  <si>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</si>
  <si>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</si>
  <si>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</si>
  <si>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</si>
  <si>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</si>
  <si>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</si>
  <si>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</si>
  <si>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</si>
  <si>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</si>
  <si>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</si>
  <si>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</si>
  <si>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</si>
  <si>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</si>
  <si>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</si>
  <si>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</si>
  <si>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</si>
  <si>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</si>
  <si>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</si>
  <si>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</si>
  <si>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</si>
  <si>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</si>
  <si>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</si>
  <si>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</si>
  <si>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</si>
  <si>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</si>
  <si>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</si>
  <si>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</si>
  <si>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</si>
  <si>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</si>
  <si>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</si>
  <si>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</si>
  <si>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</si>
  <si>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</si>
  <si>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</si>
  <si>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</si>
  <si>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</si>
  <si>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</si>
  <si>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</si>
  <si>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</si>
  <si>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</si>
  <si>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</si>
  <si>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</si>
  <si>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</si>
  <si>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</si>
  <si>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</si>
  <si>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</si>
  <si>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</si>
  <si>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</si>
  <si>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</si>
  <si>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</si>
  <si>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</si>
  <si>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</si>
  <si>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</si>
  <si>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phoneticPr fontId="3"/>
  </si>
  <si>
    <t>檮原町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</si>
  <si>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</si>
  <si>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</si>
  <si>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</si>
  <si>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</si>
  <si>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</si>
  <si>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</si>
  <si>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</si>
  <si>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</si>
  <si>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</si>
  <si>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</si>
  <si>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</si>
  <si>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</si>
  <si>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</si>
  <si>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</si>
  <si>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</si>
  <si>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</si>
  <si>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</si>
  <si>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</si>
  <si>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</si>
  <si>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</si>
  <si>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</si>
  <si>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</si>
  <si>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</si>
  <si>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</si>
  <si>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</si>
  <si>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</si>
  <si>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</si>
  <si>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</si>
  <si>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</si>
  <si>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</si>
  <si>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</si>
  <si>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</si>
  <si>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</si>
  <si>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</si>
  <si>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</si>
  <si>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rPh sb="3" eb="4">
      <t>シ</t>
    </rPh>
    <phoneticPr fontId="3"/>
  </si>
  <si>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</si>
  <si>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</si>
  <si>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</si>
  <si>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</si>
  <si>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</si>
  <si>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</si>
  <si>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</si>
  <si>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</si>
  <si>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</si>
  <si>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</si>
  <si>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</si>
  <si>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</si>
  <si>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</si>
  <si>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</si>
  <si>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</si>
  <si>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</si>
  <si>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</si>
  <si>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</si>
  <si>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</si>
  <si>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</si>
  <si>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</si>
  <si>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</si>
  <si>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</si>
  <si>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</si>
  <si>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</si>
  <si>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</si>
  <si>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</si>
  <si>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</si>
  <si>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</si>
  <si>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</si>
  <si>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</si>
  <si>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</si>
  <si>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</si>
  <si>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</si>
  <si>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</si>
  <si>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</si>
  <si>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</si>
  <si>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</si>
  <si>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</si>
  <si>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</si>
  <si>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</si>
  <si>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</si>
  <si>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</si>
  <si>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</si>
  <si>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</si>
  <si>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</si>
  <si>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</si>
  <si>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</si>
  <si>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</si>
  <si>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</si>
  <si>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</si>
  <si>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</si>
  <si>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</si>
  <si>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</si>
  <si>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</si>
  <si>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</si>
  <si>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</si>
  <si>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</si>
  <si>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</si>
  <si>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</si>
  <si>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</si>
  <si>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</si>
  <si>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</si>
  <si>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</si>
  <si>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</si>
  <si>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</si>
  <si>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</si>
  <si>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</si>
  <si>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</si>
  <si>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</si>
  <si>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</si>
  <si>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</si>
  <si>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</si>
  <si>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</si>
  <si>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</si>
  <si>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</si>
  <si>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</si>
  <si>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</si>
  <si>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</si>
  <si>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</si>
  <si>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</si>
  <si>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</si>
  <si>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</si>
  <si>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</si>
  <si>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</si>
  <si>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</si>
  <si>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</si>
  <si>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</si>
  <si>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</si>
  <si>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</si>
  <si>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</si>
  <si>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</si>
  <si>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</si>
  <si>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</si>
  <si>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</si>
  <si>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</si>
  <si>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</si>
  <si>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</si>
  <si>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</si>
  <si>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</si>
  <si>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</si>
  <si>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</si>
  <si>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</si>
  <si>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</si>
  <si>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</si>
  <si>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</si>
  <si>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</si>
  <si>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</si>
  <si>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</si>
  <si>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</si>
  <si>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</si>
  <si>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</si>
  <si>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</si>
  <si>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</si>
  <si>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</si>
  <si>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</si>
  <si>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</si>
  <si>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</si>
  <si>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</si>
  <si>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</si>
  <si>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</si>
  <si>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</si>
  <si>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</si>
  <si>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</si>
  <si>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</si>
  <si>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</si>
  <si>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</si>
  <si>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</si>
  <si>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</si>
  <si>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</si>
  <si>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</si>
  <si>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</si>
  <si>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</si>
  <si>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</si>
  <si>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</si>
  <si>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</si>
  <si>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</si>
  <si>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</si>
  <si>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</si>
  <si>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</si>
  <si>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</si>
  <si>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</si>
  <si>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</si>
  <si>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</si>
  <si>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</si>
  <si>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</si>
  <si>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</si>
  <si>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</si>
  <si>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</si>
  <si>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</si>
  <si>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</si>
  <si>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</si>
  <si>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</si>
  <si>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</si>
  <si>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</si>
  <si>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</si>
  <si>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</si>
  <si>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</si>
  <si>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</si>
  <si>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</si>
  <si>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</si>
  <si>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</si>
  <si>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</si>
  <si>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</si>
  <si>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</si>
  <si>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</si>
  <si>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</si>
  <si>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</si>
  <si>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</si>
  <si>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</si>
  <si>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</si>
  <si>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</si>
  <si>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</si>
  <si>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</si>
  <si>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</si>
  <si>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</si>
  <si>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</si>
  <si>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</si>
  <si>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</si>
  <si>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</si>
  <si>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</si>
  <si>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</si>
  <si>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</si>
  <si>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</si>
  <si>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</si>
  <si>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</si>
  <si>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</si>
  <si>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</si>
  <si>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</si>
  <si>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</si>
  <si>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</si>
  <si>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</si>
  <si>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</si>
  <si>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</si>
  <si>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</si>
  <si>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</si>
  <si>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</si>
  <si>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</si>
  <si>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</si>
  <si>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</si>
  <si>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</si>
  <si>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</si>
  <si>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</si>
  <si>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</si>
  <si>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種子島</t>
    <rPh sb="0" eb="3">
      <t>タネガシマ</t>
    </rPh>
    <phoneticPr fontId="3"/>
  </si>
  <si>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</si>
  <si>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</si>
  <si>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</si>
  <si>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</si>
  <si>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</si>
  <si>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</si>
  <si>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</si>
  <si>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</si>
  <si>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</si>
  <si>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</si>
  <si>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</si>
  <si>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</si>
  <si>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</si>
  <si>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</si>
  <si>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</si>
  <si>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</si>
  <si>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</si>
  <si>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</si>
  <si>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</si>
  <si>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</si>
  <si>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</si>
  <si>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</si>
  <si>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</si>
  <si>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</si>
  <si>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</si>
  <si>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</si>
  <si>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</si>
  <si>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</si>
  <si>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</si>
  <si>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</si>
  <si>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</si>
  <si>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</si>
  <si>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</si>
  <si>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</si>
  <si>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</si>
  <si>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</si>
  <si>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</si>
  <si>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</si>
  <si>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</si>
  <si>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</si>
  <si>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</si>
  <si>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</si>
  <si>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対象自治体コード</t>
    <rPh sb="0" eb="2">
      <t>タイショウ</t>
    </rPh>
    <rPh sb="2" eb="5">
      <t>ジチタイ</t>
    </rPh>
    <phoneticPr fontId="3"/>
  </si>
  <si>
    <t>対象自治体</t>
    <rPh sb="0" eb="2">
      <t>タイショウ</t>
    </rPh>
    <rPh sb="2" eb="5">
      <t>ジチタイ</t>
    </rPh>
    <phoneticPr fontId="3"/>
  </si>
  <si>
    <t>このまま推移したときの予測</t>
    <rPh sb="4" eb="6">
      <t>スイイ</t>
    </rPh>
    <rPh sb="11" eb="13">
      <t>ヨソク</t>
    </rPh>
    <phoneticPr fontId="3"/>
  </si>
  <si>
    <t>想定する2050年人口</t>
    <rPh sb="0" eb="2">
      <t>ソウテイ</t>
    </rPh>
    <rPh sb="8" eb="9">
      <t>ネン</t>
    </rPh>
    <rPh sb="9" eb="11">
      <t>ジンコウ</t>
    </rPh>
    <phoneticPr fontId="3"/>
  </si>
  <si>
    <t>2050年の人口</t>
    <rPh sb="4" eb="5">
      <t>ネン</t>
    </rPh>
    <rPh sb="6" eb="8">
      <t>ジンコウ</t>
    </rPh>
    <phoneticPr fontId="3"/>
  </si>
  <si>
    <t>2050年に使用される住宅のゼロエネルギー化（ZEH）</t>
    <rPh sb="4" eb="5">
      <t>ネン</t>
    </rPh>
    <rPh sb="6" eb="8">
      <t>シヨウ</t>
    </rPh>
    <rPh sb="11" eb="13">
      <t>ジュウタク</t>
    </rPh>
    <rPh sb="21" eb="22">
      <t>カ</t>
    </rPh>
    <phoneticPr fontId="3"/>
  </si>
  <si>
    <t>それぞれの建築時期別の件数</t>
    <rPh sb="5" eb="7">
      <t>ケンチク</t>
    </rPh>
    <rPh sb="7" eb="9">
      <t>ジキ</t>
    </rPh>
    <rPh sb="9" eb="10">
      <t>ベツ</t>
    </rPh>
    <rPh sb="11" eb="13">
      <t>ケンスウ</t>
    </rPh>
    <phoneticPr fontId="3"/>
  </si>
  <si>
    <t>左の件数の何％をZEH化するか</t>
    <rPh sb="0" eb="1">
      <t>ヒダリ</t>
    </rPh>
    <rPh sb="2" eb="4">
      <t>ケンスウ</t>
    </rPh>
    <rPh sb="5" eb="6">
      <t>ナン</t>
    </rPh>
    <rPh sb="11" eb="12">
      <t>カ</t>
    </rPh>
    <phoneticPr fontId="3"/>
  </si>
  <si>
    <r>
      <t>2020年までに建てられた住宅（件数</t>
    </r>
    <r>
      <rPr>
        <sz val="11"/>
        <color theme="1"/>
        <rFont val="メイリオ"/>
        <family val="3"/>
        <charset val="128"/>
      </rPr>
      <t>）</t>
    </r>
    <rPh sb="4" eb="5">
      <t>ネン</t>
    </rPh>
    <rPh sb="8" eb="9">
      <t>タ</t>
    </rPh>
    <rPh sb="13" eb="15">
      <t>ジュウタク</t>
    </rPh>
    <rPh sb="16" eb="18">
      <t>ケンスウ</t>
    </rPh>
    <phoneticPr fontId="3"/>
  </si>
  <si>
    <t>%</t>
    <phoneticPr fontId="3"/>
  </si>
  <si>
    <r>
      <t>2020～30年に建てられる住宅（件数</t>
    </r>
    <r>
      <rPr>
        <sz val="11"/>
        <color theme="1"/>
        <rFont val="メイリオ"/>
        <family val="3"/>
        <charset val="128"/>
      </rPr>
      <t>）</t>
    </r>
    <rPh sb="7" eb="8">
      <t>ネン</t>
    </rPh>
    <rPh sb="9" eb="10">
      <t>タ</t>
    </rPh>
    <rPh sb="14" eb="16">
      <t>ジュウタク</t>
    </rPh>
    <rPh sb="17" eb="19">
      <t>ケンスウ</t>
    </rPh>
    <phoneticPr fontId="3"/>
  </si>
  <si>
    <r>
      <t>2030～40年に建てられる住宅（件数</t>
    </r>
    <r>
      <rPr>
        <sz val="11"/>
        <color theme="1"/>
        <rFont val="メイリオ"/>
        <family val="3"/>
        <charset val="128"/>
      </rPr>
      <t>）</t>
    </r>
    <rPh sb="7" eb="8">
      <t>ネン</t>
    </rPh>
    <rPh sb="9" eb="10">
      <t>タ</t>
    </rPh>
    <rPh sb="14" eb="16">
      <t>ジュウタク</t>
    </rPh>
    <rPh sb="17" eb="19">
      <t>ケンスウ</t>
    </rPh>
    <phoneticPr fontId="3"/>
  </si>
  <si>
    <r>
      <t>2040～50年に建てられる住宅（件数</t>
    </r>
    <r>
      <rPr>
        <sz val="11"/>
        <color theme="1"/>
        <rFont val="メイリオ"/>
        <family val="3"/>
        <charset val="128"/>
      </rPr>
      <t>）</t>
    </r>
    <rPh sb="7" eb="8">
      <t>ネン</t>
    </rPh>
    <rPh sb="9" eb="10">
      <t>タ</t>
    </rPh>
    <rPh sb="14" eb="16">
      <t>ジュウタク</t>
    </rPh>
    <rPh sb="17" eb="19">
      <t>ケンスウ</t>
    </rPh>
    <phoneticPr fontId="3"/>
  </si>
  <si>
    <t>2050年に使用される住宅以外の建物のゼロエネルギー化（ZEB）</t>
    <rPh sb="4" eb="5">
      <t>ネン</t>
    </rPh>
    <rPh sb="6" eb="8">
      <t>シヨウ</t>
    </rPh>
    <rPh sb="11" eb="15">
      <t>ジュウタクイガイ</t>
    </rPh>
    <rPh sb="16" eb="18">
      <t>タテモノ</t>
    </rPh>
    <rPh sb="26" eb="27">
      <t>カ</t>
    </rPh>
    <phoneticPr fontId="3"/>
  </si>
  <si>
    <t>それぞれの建築時期別の床面積</t>
    <rPh sb="5" eb="7">
      <t>ケンチク</t>
    </rPh>
    <rPh sb="7" eb="9">
      <t>ジキ</t>
    </rPh>
    <rPh sb="9" eb="10">
      <t>ベツ</t>
    </rPh>
    <rPh sb="11" eb="14">
      <t>ユカメンセキ</t>
    </rPh>
    <phoneticPr fontId="3"/>
  </si>
  <si>
    <t>左の床面積の何％をZEB化するか</t>
    <rPh sb="0" eb="1">
      <t>ヒダリ</t>
    </rPh>
    <rPh sb="2" eb="5">
      <t>ユカメンセキ</t>
    </rPh>
    <rPh sb="6" eb="7">
      <t>ナン</t>
    </rPh>
    <rPh sb="12" eb="13">
      <t>カ</t>
    </rPh>
    <phoneticPr fontId="3"/>
  </si>
  <si>
    <r>
      <t>2020年までに建てられた住宅以外の建物（ｍ</t>
    </r>
    <r>
      <rPr>
        <vertAlign val="superscript"/>
        <sz val="11"/>
        <color theme="1"/>
        <rFont val="メイリオ"/>
        <family val="3"/>
        <charset val="128"/>
      </rPr>
      <t>2</t>
    </r>
    <r>
      <rPr>
        <sz val="11"/>
        <color theme="1"/>
        <rFont val="メイリオ"/>
        <family val="3"/>
        <charset val="128"/>
      </rPr>
      <t>）</t>
    </r>
    <rPh sb="4" eb="5">
      <t>ネン</t>
    </rPh>
    <rPh sb="8" eb="9">
      <t>タ</t>
    </rPh>
    <rPh sb="13" eb="15">
      <t>ジュウタク</t>
    </rPh>
    <rPh sb="15" eb="17">
      <t>イガイ</t>
    </rPh>
    <rPh sb="18" eb="20">
      <t>タテモノ</t>
    </rPh>
    <phoneticPr fontId="3"/>
  </si>
  <si>
    <r>
      <t>2020～30年に建てられる住宅以外の建物（ｍ</t>
    </r>
    <r>
      <rPr>
        <vertAlign val="superscript"/>
        <sz val="11"/>
        <color theme="1"/>
        <rFont val="メイリオ"/>
        <family val="3"/>
        <charset val="128"/>
      </rPr>
      <t>2</t>
    </r>
    <r>
      <rPr>
        <sz val="11"/>
        <color theme="1"/>
        <rFont val="メイリオ"/>
        <family val="3"/>
        <charset val="128"/>
      </rPr>
      <t>）</t>
    </r>
    <rPh sb="7" eb="8">
      <t>ネン</t>
    </rPh>
    <rPh sb="9" eb="10">
      <t>タ</t>
    </rPh>
    <rPh sb="14" eb="16">
      <t>ジュウタク</t>
    </rPh>
    <rPh sb="16" eb="18">
      <t>イガイ</t>
    </rPh>
    <rPh sb="19" eb="21">
      <t>タテモノ</t>
    </rPh>
    <phoneticPr fontId="3"/>
  </si>
  <si>
    <r>
      <t>2030～40年に建てられる住宅以外の建物（ｍ</t>
    </r>
    <r>
      <rPr>
        <vertAlign val="superscript"/>
        <sz val="11"/>
        <color theme="1"/>
        <rFont val="メイリオ"/>
        <family val="3"/>
        <charset val="128"/>
      </rPr>
      <t>2</t>
    </r>
    <r>
      <rPr>
        <sz val="11"/>
        <color theme="1"/>
        <rFont val="メイリオ"/>
        <family val="3"/>
        <charset val="128"/>
      </rPr>
      <t>）</t>
    </r>
    <rPh sb="7" eb="8">
      <t>ネン</t>
    </rPh>
    <rPh sb="9" eb="10">
      <t>タ</t>
    </rPh>
    <rPh sb="14" eb="16">
      <t>ジュウタク</t>
    </rPh>
    <rPh sb="16" eb="18">
      <t>イガイ</t>
    </rPh>
    <rPh sb="19" eb="21">
      <t>タテモノ</t>
    </rPh>
    <phoneticPr fontId="3"/>
  </si>
  <si>
    <r>
      <t>2040～50年に建てられる住宅以外の建物（ｍ</t>
    </r>
    <r>
      <rPr>
        <vertAlign val="superscript"/>
        <sz val="11"/>
        <color theme="1"/>
        <rFont val="メイリオ"/>
        <family val="3"/>
        <charset val="128"/>
      </rPr>
      <t>2</t>
    </r>
    <r>
      <rPr>
        <sz val="11"/>
        <color theme="1"/>
        <rFont val="メイリオ"/>
        <family val="3"/>
        <charset val="128"/>
      </rPr>
      <t>）</t>
    </r>
    <rPh sb="7" eb="8">
      <t>ネン</t>
    </rPh>
    <rPh sb="9" eb="10">
      <t>タ</t>
    </rPh>
    <rPh sb="14" eb="16">
      <t>ジュウタク</t>
    </rPh>
    <rPh sb="16" eb="18">
      <t>イガイ</t>
    </rPh>
    <rPh sb="19" eb="21">
      <t>タテモノ</t>
    </rPh>
    <phoneticPr fontId="3"/>
  </si>
  <si>
    <t>2050年までの自動車の走行量の削減</t>
    <rPh sb="4" eb="5">
      <t>ネン</t>
    </rPh>
    <rPh sb="8" eb="11">
      <t>ジドウシャ</t>
    </rPh>
    <rPh sb="12" eb="15">
      <t>ソウコウリョウ</t>
    </rPh>
    <rPh sb="16" eb="18">
      <t>サクゲン</t>
    </rPh>
    <phoneticPr fontId="3"/>
  </si>
  <si>
    <t>％</t>
    <phoneticPr fontId="3"/>
  </si>
  <si>
    <t>2050年に使用される自動車の電動化</t>
    <rPh sb="4" eb="5">
      <t>ネン</t>
    </rPh>
    <rPh sb="6" eb="8">
      <t>シヨウ</t>
    </rPh>
    <rPh sb="11" eb="14">
      <t>ジドウシャ</t>
    </rPh>
    <rPh sb="15" eb="18">
      <t>デンドウカ</t>
    </rPh>
    <phoneticPr fontId="3"/>
  </si>
  <si>
    <t>2050年に何台自動車があるか</t>
    <rPh sb="4" eb="5">
      <t>ネン</t>
    </rPh>
    <rPh sb="6" eb="8">
      <t>ナンダイ</t>
    </rPh>
    <rPh sb="8" eb="11">
      <t>ジドウシャ</t>
    </rPh>
    <phoneticPr fontId="3"/>
  </si>
  <si>
    <t>左の台数の何％を電動化するか</t>
    <rPh sb="0" eb="1">
      <t>ヒダリ</t>
    </rPh>
    <rPh sb="2" eb="4">
      <t>ダイスウ</t>
    </rPh>
    <rPh sb="5" eb="6">
      <t>ナン</t>
    </rPh>
    <rPh sb="8" eb="11">
      <t>デンドウカ</t>
    </rPh>
    <phoneticPr fontId="3"/>
  </si>
  <si>
    <r>
      <t>2050年に使用される</t>
    </r>
    <r>
      <rPr>
        <u/>
        <sz val="11"/>
        <color theme="1"/>
        <rFont val="メイリオ"/>
        <family val="3"/>
        <charset val="128"/>
      </rPr>
      <t>自家用車</t>
    </r>
    <r>
      <rPr>
        <sz val="11"/>
        <color theme="1"/>
        <rFont val="メイリオ"/>
        <family val="3"/>
        <charset val="128"/>
      </rPr>
      <t>の電気自動車比率</t>
    </r>
    <rPh sb="4" eb="5">
      <t>ネン</t>
    </rPh>
    <rPh sb="6" eb="8">
      <t>シヨウ</t>
    </rPh>
    <rPh sb="11" eb="15">
      <t>ジカヨウシャ</t>
    </rPh>
    <rPh sb="16" eb="21">
      <t>デンキジドウシャ</t>
    </rPh>
    <rPh sb="21" eb="23">
      <t>ヒリツ</t>
    </rPh>
    <phoneticPr fontId="3"/>
  </si>
  <si>
    <r>
      <t>2050年に使用される</t>
    </r>
    <r>
      <rPr>
        <u/>
        <sz val="11"/>
        <color theme="1"/>
        <rFont val="メイリオ"/>
        <family val="3"/>
        <charset val="128"/>
      </rPr>
      <t>業務用自動車</t>
    </r>
    <r>
      <rPr>
        <sz val="11"/>
        <color theme="1"/>
        <rFont val="メイリオ"/>
        <family val="3"/>
        <charset val="128"/>
      </rPr>
      <t>の電気自動車比率</t>
    </r>
    <rPh sb="4" eb="5">
      <t>ネン</t>
    </rPh>
    <rPh sb="6" eb="8">
      <t>シヨウ</t>
    </rPh>
    <rPh sb="11" eb="14">
      <t>ギョウムヨウ</t>
    </rPh>
    <rPh sb="14" eb="17">
      <t>ジドウシャ</t>
    </rPh>
    <rPh sb="18" eb="23">
      <t>デンキジドウシャ</t>
    </rPh>
    <rPh sb="23" eb="25">
      <t>ヒリツ</t>
    </rPh>
    <phoneticPr fontId="3"/>
  </si>
  <si>
    <t>2050年までの再生可能エネルギーの計画的導入</t>
    <rPh sb="4" eb="5">
      <t>ネン</t>
    </rPh>
    <rPh sb="8" eb="12">
      <t>サイセイカノウ</t>
    </rPh>
    <rPh sb="18" eb="21">
      <t>ケイカクテキ</t>
    </rPh>
    <rPh sb="21" eb="23">
      <t>ドウニュウ</t>
    </rPh>
    <phoneticPr fontId="3"/>
  </si>
  <si>
    <t>2050年にどのくらい土地があるか</t>
    <rPh sb="4" eb="5">
      <t>ネン</t>
    </rPh>
    <rPh sb="11" eb="13">
      <t>トチ</t>
    </rPh>
    <phoneticPr fontId="3"/>
  </si>
  <si>
    <t>左の面積の何％に設置するか</t>
    <rPh sb="0" eb="1">
      <t>ヒダリ</t>
    </rPh>
    <rPh sb="2" eb="4">
      <t>メンセキ</t>
    </rPh>
    <rPh sb="5" eb="6">
      <t>ナン</t>
    </rPh>
    <rPh sb="8" eb="10">
      <t>セッチ</t>
    </rPh>
    <phoneticPr fontId="3"/>
  </si>
  <si>
    <t>駐車場・空地などへの太陽光発電</t>
    <rPh sb="0" eb="3">
      <t>チュウシャジョウ</t>
    </rPh>
    <rPh sb="4" eb="6">
      <t>アキチ</t>
    </rPh>
    <rPh sb="10" eb="13">
      <t>タイヨウコウ</t>
    </rPh>
    <rPh sb="13" eb="15">
      <t>ハツデン</t>
    </rPh>
    <phoneticPr fontId="3"/>
  </si>
  <si>
    <t>耕作放棄地への太陽光発電</t>
    <rPh sb="0" eb="2">
      <t>コウサク</t>
    </rPh>
    <rPh sb="2" eb="5">
      <t>ホウキチ</t>
    </rPh>
    <rPh sb="7" eb="12">
      <t>タイヨウコウハツデン</t>
    </rPh>
    <phoneticPr fontId="3"/>
  </si>
  <si>
    <t>2050年までの総投資額（かかったお金）</t>
    <rPh sb="4" eb="5">
      <t>ネン</t>
    </rPh>
    <rPh sb="8" eb="12">
      <t>ソウトウシガク</t>
    </rPh>
    <rPh sb="18" eb="19">
      <t>カネ</t>
    </rPh>
    <phoneticPr fontId="3"/>
  </si>
  <si>
    <t>億円</t>
    <rPh sb="0" eb="2">
      <t>オクエン</t>
    </rPh>
    <phoneticPr fontId="3"/>
  </si>
  <si>
    <t>農地へのソーラーシェアリング（営農型太陽光発電）</t>
    <rPh sb="0" eb="2">
      <t>ノウチ</t>
    </rPh>
    <rPh sb="15" eb="17">
      <t>エイノウ</t>
    </rPh>
    <rPh sb="17" eb="18">
      <t>ガタ</t>
    </rPh>
    <rPh sb="18" eb="21">
      <t>タイヨウコウ</t>
    </rPh>
    <rPh sb="21" eb="23">
      <t>ハツデン</t>
    </rPh>
    <phoneticPr fontId="3"/>
  </si>
  <si>
    <t>2050年までの総省エネ額（節約できたお金）</t>
    <rPh sb="4" eb="5">
      <t>ネン</t>
    </rPh>
    <rPh sb="8" eb="9">
      <t>ソウ</t>
    </rPh>
    <rPh sb="9" eb="10">
      <t>ショウ</t>
    </rPh>
    <rPh sb="12" eb="13">
      <t>ガク</t>
    </rPh>
    <rPh sb="14" eb="16">
      <t>セツヤク</t>
    </rPh>
    <rPh sb="20" eb="21">
      <t>カネ</t>
    </rPh>
    <phoneticPr fontId="3"/>
  </si>
  <si>
    <t>2050年にどのくらいの設備を置けるか</t>
    <rPh sb="4" eb="5">
      <t>ネン</t>
    </rPh>
    <rPh sb="12" eb="14">
      <t>セツビ</t>
    </rPh>
    <rPh sb="15" eb="16">
      <t>オ</t>
    </rPh>
    <phoneticPr fontId="3"/>
  </si>
  <si>
    <t>左の設備の何％を設置するか</t>
    <rPh sb="0" eb="1">
      <t>ヒダリ</t>
    </rPh>
    <rPh sb="2" eb="4">
      <t>セツビ</t>
    </rPh>
    <rPh sb="5" eb="6">
      <t>ナン</t>
    </rPh>
    <rPh sb="8" eb="10">
      <t>セッチ</t>
    </rPh>
    <phoneticPr fontId="3"/>
  </si>
  <si>
    <t>2050年までの再生可能エネルギー販売額</t>
    <rPh sb="4" eb="5">
      <t>ネン</t>
    </rPh>
    <rPh sb="8" eb="10">
      <t>サイセイ</t>
    </rPh>
    <rPh sb="10" eb="12">
      <t>カノウ</t>
    </rPh>
    <rPh sb="17" eb="19">
      <t>ハンバイ</t>
    </rPh>
    <rPh sb="19" eb="20">
      <t>ガク</t>
    </rPh>
    <phoneticPr fontId="3"/>
  </si>
  <si>
    <t>差し引き</t>
    <rPh sb="0" eb="1">
      <t>サ</t>
    </rPh>
    <rPh sb="2" eb="3">
      <t>ヒ</t>
    </rPh>
    <phoneticPr fontId="3"/>
  </si>
  <si>
    <t>小水力発電</t>
    <rPh sb="0" eb="3">
      <t>ショウスイリョク</t>
    </rPh>
    <rPh sb="3" eb="5">
      <t>ハツデン</t>
    </rPh>
    <phoneticPr fontId="3"/>
  </si>
  <si>
    <t>木質系バイオマス発電</t>
    <rPh sb="0" eb="3">
      <t>モクシツケイ</t>
    </rPh>
    <rPh sb="8" eb="10">
      <t>ハツデン</t>
    </rPh>
    <phoneticPr fontId="3"/>
  </si>
  <si>
    <t>2015年</t>
    <rPh sb="4" eb="5">
      <t>ネン</t>
    </rPh>
    <phoneticPr fontId="2"/>
  </si>
  <si>
    <t>2020年</t>
    <rPh sb="4" eb="5">
      <t>ネン</t>
    </rPh>
    <phoneticPr fontId="2"/>
  </si>
  <si>
    <t>2025年</t>
    <rPh sb="4" eb="5">
      <t>ネン</t>
    </rPh>
    <phoneticPr fontId="2"/>
  </si>
  <si>
    <t>2030年</t>
    <rPh sb="4" eb="5">
      <t>ネン</t>
    </rPh>
    <phoneticPr fontId="2"/>
  </si>
  <si>
    <t>2035年</t>
    <rPh sb="4" eb="5">
      <t>ネン</t>
    </rPh>
    <phoneticPr fontId="2"/>
  </si>
  <si>
    <t>2040年</t>
    <rPh sb="4" eb="5">
      <t>ネン</t>
    </rPh>
    <phoneticPr fontId="2"/>
  </si>
  <si>
    <t>2045年</t>
    <rPh sb="4" eb="5">
      <t>ネン</t>
    </rPh>
    <phoneticPr fontId="2"/>
  </si>
  <si>
    <t>2050年</t>
    <rPh sb="4" eb="5">
      <t>ネン</t>
    </rPh>
    <phoneticPr fontId="2"/>
  </si>
  <si>
    <t>自家用自動車走行キロ（所在都道府県）</t>
    <rPh sb="0" eb="3">
      <t>ジカヨウ</t>
    </rPh>
    <rPh sb="3" eb="6">
      <t>ジドウシャ</t>
    </rPh>
    <rPh sb="6" eb="8">
      <t>ソウコウ</t>
    </rPh>
    <rPh sb="11" eb="13">
      <t>ショザイ</t>
    </rPh>
    <rPh sb="13" eb="17">
      <t>トドウフケン</t>
    </rPh>
    <phoneticPr fontId="2"/>
  </si>
  <si>
    <t>業務用自動車走行キロ（所在都道府県）</t>
    <rPh sb="0" eb="3">
      <t>ギョウムヨウ</t>
    </rPh>
    <rPh sb="3" eb="6">
      <t>ジドウシャ</t>
    </rPh>
    <rPh sb="6" eb="8">
      <t>ソウコウ</t>
    </rPh>
    <rPh sb="11" eb="13">
      <t>ショザイ</t>
    </rPh>
    <rPh sb="13" eb="17">
      <t>トドウフケン</t>
    </rPh>
    <phoneticPr fontId="2"/>
  </si>
  <si>
    <t>人口</t>
    <rPh sb="0" eb="2">
      <t>ジンコウ</t>
    </rPh>
    <phoneticPr fontId="2"/>
  </si>
  <si>
    <t>一世帯当たり消費支出</t>
    <rPh sb="0" eb="1">
      <t>イチ</t>
    </rPh>
    <rPh sb="1" eb="3">
      <t>セタイ</t>
    </rPh>
    <rPh sb="3" eb="4">
      <t>ア</t>
    </rPh>
    <rPh sb="6" eb="8">
      <t>ショウヒ</t>
    </rPh>
    <rPh sb="8" eb="10">
      <t>シシュツ</t>
    </rPh>
    <phoneticPr fontId="2"/>
  </si>
  <si>
    <t>うち電気代</t>
    <rPh sb="2" eb="5">
      <t>デンキダイ</t>
    </rPh>
    <phoneticPr fontId="16"/>
  </si>
  <si>
    <t>うちガス代</t>
    <rPh sb="4" eb="5">
      <t>ダイ</t>
    </rPh>
    <phoneticPr fontId="16"/>
  </si>
  <si>
    <t>家庭用電力需要</t>
    <rPh sb="0" eb="3">
      <t>カテイヨウ</t>
    </rPh>
    <rPh sb="3" eb="5">
      <t>デンリョク</t>
    </rPh>
    <rPh sb="5" eb="7">
      <t>ジュヨウ</t>
    </rPh>
    <phoneticPr fontId="16"/>
  </si>
  <si>
    <t>家庭用熱需要</t>
    <rPh sb="0" eb="2">
      <t>カテイ</t>
    </rPh>
    <rPh sb="2" eb="3">
      <t>ヨウ</t>
    </rPh>
    <rPh sb="3" eb="4">
      <t>ネツ</t>
    </rPh>
    <rPh sb="4" eb="6">
      <t>ジュヨウ</t>
    </rPh>
    <phoneticPr fontId="16"/>
  </si>
  <si>
    <t>家庭用電力需要価格</t>
    <rPh sb="0" eb="2">
      <t>カテイ</t>
    </rPh>
    <rPh sb="2" eb="3">
      <t>ヨウ</t>
    </rPh>
    <rPh sb="3" eb="5">
      <t>デンリョク</t>
    </rPh>
    <rPh sb="5" eb="7">
      <t>ジュヨウ</t>
    </rPh>
    <rPh sb="7" eb="9">
      <t>カカク</t>
    </rPh>
    <phoneticPr fontId="16"/>
  </si>
  <si>
    <t>家庭用熱需要価格</t>
    <rPh sb="0" eb="2">
      <t>カテイ</t>
    </rPh>
    <rPh sb="2" eb="3">
      <t>ヨウ</t>
    </rPh>
    <rPh sb="3" eb="4">
      <t>ネツ</t>
    </rPh>
    <rPh sb="4" eb="6">
      <t>ジュヨウ</t>
    </rPh>
    <rPh sb="6" eb="8">
      <t>カカク</t>
    </rPh>
    <phoneticPr fontId="16"/>
  </si>
  <si>
    <t>就業者人口</t>
    <rPh sb="0" eb="3">
      <t>シュウギョウシャ</t>
    </rPh>
    <rPh sb="3" eb="5">
      <t>ジンコウ</t>
    </rPh>
    <phoneticPr fontId="2"/>
  </si>
  <si>
    <t>農林水産業就業者人口</t>
    <rPh sb="0" eb="2">
      <t>ノウリン</t>
    </rPh>
    <rPh sb="2" eb="5">
      <t>スイサンギョウ</t>
    </rPh>
    <rPh sb="5" eb="8">
      <t>シュウギョウシャ</t>
    </rPh>
    <rPh sb="8" eb="10">
      <t>ジンコウ</t>
    </rPh>
    <phoneticPr fontId="2"/>
  </si>
  <si>
    <t>業務用電力需要</t>
    <rPh sb="0" eb="3">
      <t>ギョウムヨウ</t>
    </rPh>
    <rPh sb="3" eb="5">
      <t>デンリョク</t>
    </rPh>
    <rPh sb="5" eb="7">
      <t>ジュヨウ</t>
    </rPh>
    <phoneticPr fontId="2"/>
  </si>
  <si>
    <t>業務用熱需要</t>
    <rPh sb="0" eb="3">
      <t>ギョウムヨウ</t>
    </rPh>
    <rPh sb="3" eb="4">
      <t>ネツ</t>
    </rPh>
    <rPh sb="4" eb="6">
      <t>ジュヨウ</t>
    </rPh>
    <phoneticPr fontId="2"/>
  </si>
  <si>
    <t>農林水産業用電力需要</t>
    <rPh sb="0" eb="2">
      <t>ノウリン</t>
    </rPh>
    <rPh sb="2" eb="6">
      <t>スイサンギョウヨウ</t>
    </rPh>
    <rPh sb="6" eb="8">
      <t>デンリョク</t>
    </rPh>
    <rPh sb="8" eb="10">
      <t>ジュヨウ</t>
    </rPh>
    <phoneticPr fontId="2"/>
  </si>
  <si>
    <t>農林水産業用熱需要</t>
    <rPh sb="0" eb="2">
      <t>ノウリン</t>
    </rPh>
    <rPh sb="2" eb="6">
      <t>スイサンギョウヨウ</t>
    </rPh>
    <rPh sb="6" eb="7">
      <t>ネツ</t>
    </rPh>
    <rPh sb="7" eb="9">
      <t>ジュヨウ</t>
    </rPh>
    <phoneticPr fontId="2"/>
  </si>
  <si>
    <t>自家用自動車登録台数　</t>
    <rPh sb="3" eb="6">
      <t>ジドウシャ</t>
    </rPh>
    <rPh sb="6" eb="8">
      <t>トウロク</t>
    </rPh>
    <rPh sb="8" eb="10">
      <t>ダイスウ</t>
    </rPh>
    <phoneticPr fontId="16"/>
  </si>
  <si>
    <t>事業用自動車登録台数　</t>
    <rPh sb="0" eb="3">
      <t>ジギョウヨウ</t>
    </rPh>
    <rPh sb="3" eb="6">
      <t>ジドウシャ</t>
    </rPh>
    <rPh sb="6" eb="8">
      <t>トウロク</t>
    </rPh>
    <rPh sb="8" eb="10">
      <t>ダイスウ</t>
    </rPh>
    <phoneticPr fontId="16"/>
  </si>
  <si>
    <t>ガソリン消費量</t>
    <rPh sb="4" eb="7">
      <t>ショウヒリョウ</t>
    </rPh>
    <phoneticPr fontId="2"/>
  </si>
  <si>
    <t>軽油消費量</t>
    <rPh sb="0" eb="2">
      <t>ケイユ</t>
    </rPh>
    <rPh sb="2" eb="5">
      <t>ショウヒリョウ</t>
    </rPh>
    <phoneticPr fontId="2"/>
  </si>
  <si>
    <t>LPG消費量</t>
    <rPh sb="3" eb="6">
      <t>ショウヒリョウ</t>
    </rPh>
    <phoneticPr fontId="2"/>
  </si>
  <si>
    <t>ガソリン消費熱量（2018）</t>
    <rPh sb="4" eb="6">
      <t>ショウヒ</t>
    </rPh>
    <rPh sb="6" eb="8">
      <t>ネツリョウ</t>
    </rPh>
    <phoneticPr fontId="2"/>
  </si>
  <si>
    <t>軽油消費熱量（2018）</t>
    <rPh sb="0" eb="2">
      <t>ケイユ</t>
    </rPh>
    <rPh sb="2" eb="4">
      <t>ショウヒ</t>
    </rPh>
    <rPh sb="4" eb="6">
      <t>ネツリョウ</t>
    </rPh>
    <phoneticPr fontId="2"/>
  </si>
  <si>
    <t>LPG消費熱量（2018）</t>
    <rPh sb="3" eb="5">
      <t>ショウヒ</t>
    </rPh>
    <rPh sb="5" eb="7">
      <t>ネツリョウ</t>
    </rPh>
    <phoneticPr fontId="2"/>
  </si>
  <si>
    <t>住宅当たり床面積</t>
    <rPh sb="0" eb="2">
      <t>ジュウタク</t>
    </rPh>
    <rPh sb="2" eb="3">
      <t>ア</t>
    </rPh>
    <rPh sb="5" eb="8">
      <t>ユカメンセキ</t>
    </rPh>
    <phoneticPr fontId="2"/>
  </si>
  <si>
    <t>既設住宅件数</t>
    <rPh sb="0" eb="2">
      <t>キセツ</t>
    </rPh>
    <rPh sb="2" eb="4">
      <t>ジュウタク</t>
    </rPh>
    <rPh sb="4" eb="6">
      <t>ケンスウ</t>
    </rPh>
    <phoneticPr fontId="2"/>
  </si>
  <si>
    <t>新設住宅</t>
    <rPh sb="0" eb="2">
      <t>シンセツ</t>
    </rPh>
    <rPh sb="2" eb="4">
      <t>ジュウタク</t>
    </rPh>
    <phoneticPr fontId="2"/>
  </si>
  <si>
    <t>新設非住宅</t>
    <rPh sb="0" eb="2">
      <t>シンセツ</t>
    </rPh>
    <rPh sb="2" eb="3">
      <t>ヒ</t>
    </rPh>
    <rPh sb="3" eb="5">
      <t>ジュウタク</t>
    </rPh>
    <phoneticPr fontId="2"/>
  </si>
  <si>
    <t>必要建て替え非住宅床面積</t>
    <rPh sb="6" eb="7">
      <t>ヒ</t>
    </rPh>
    <phoneticPr fontId="2"/>
  </si>
  <si>
    <t>　台数</t>
    <rPh sb="1" eb="3">
      <t>ダイスウ</t>
    </rPh>
    <phoneticPr fontId="2"/>
  </si>
  <si>
    <t>ガソリン</t>
  </si>
  <si>
    <t>軽油</t>
    <rPh sb="0" eb="2">
      <t>ケイユ</t>
    </rPh>
    <phoneticPr fontId="2"/>
  </si>
  <si>
    <t>　軽油</t>
    <rPh sb="1" eb="3">
      <t>ケイユ</t>
    </rPh>
    <phoneticPr fontId="2"/>
  </si>
  <si>
    <t>太陽光発電</t>
    <rPh sb="0" eb="3">
      <t>タイヨウコウ</t>
    </rPh>
    <rPh sb="3" eb="5">
      <t>ハツデン</t>
    </rPh>
    <phoneticPr fontId="16"/>
  </si>
  <si>
    <t>地熱発電</t>
    <rPh sb="0" eb="2">
      <t>チネツ</t>
    </rPh>
    <rPh sb="2" eb="4">
      <t>ハツデン</t>
    </rPh>
    <phoneticPr fontId="2"/>
  </si>
  <si>
    <t>風力発電</t>
    <rPh sb="0" eb="2">
      <t>フウリョク</t>
    </rPh>
    <rPh sb="2" eb="4">
      <t>ハツデン</t>
    </rPh>
    <phoneticPr fontId="2"/>
  </si>
  <si>
    <t>小水力発電（3万kW以下）</t>
    <rPh sb="0" eb="1">
      <t>ショウ</t>
    </rPh>
    <rPh sb="1" eb="3">
      <t>スイリョク</t>
    </rPh>
    <rPh sb="3" eb="5">
      <t>ハツデン</t>
    </rPh>
    <rPh sb="7" eb="8">
      <t>マン</t>
    </rPh>
    <rPh sb="10" eb="12">
      <t>イカ</t>
    </rPh>
    <phoneticPr fontId="16"/>
  </si>
  <si>
    <t>バイオマス発電</t>
    <rPh sb="5" eb="7">
      <t>ハツデン</t>
    </rPh>
    <phoneticPr fontId="2"/>
  </si>
  <si>
    <t>太陽熱利用</t>
    <rPh sb="0" eb="3">
      <t>タイヨウネツ</t>
    </rPh>
    <rPh sb="3" eb="5">
      <t>リヨウ</t>
    </rPh>
    <phoneticPr fontId="16"/>
  </si>
  <si>
    <t>地熱利用</t>
    <rPh sb="0" eb="2">
      <t>チネツ</t>
    </rPh>
    <rPh sb="2" eb="4">
      <t>リヨウ</t>
    </rPh>
    <phoneticPr fontId="2"/>
  </si>
  <si>
    <t>バイオマス熱利用</t>
    <rPh sb="5" eb="6">
      <t>ネツ</t>
    </rPh>
    <rPh sb="6" eb="8">
      <t>リヨウ</t>
    </rPh>
    <phoneticPr fontId="16"/>
  </si>
  <si>
    <t>駐車場面積</t>
    <rPh sb="0" eb="3">
      <t>チュウシャジョウ</t>
    </rPh>
    <rPh sb="3" eb="5">
      <t>メンセキ</t>
    </rPh>
    <phoneticPr fontId="2"/>
  </si>
  <si>
    <t>資材置き場面積</t>
    <rPh sb="0" eb="2">
      <t>シザイ</t>
    </rPh>
    <rPh sb="2" eb="3">
      <t>オ</t>
    </rPh>
    <rPh sb="4" eb="5">
      <t>バ</t>
    </rPh>
    <rPh sb="5" eb="7">
      <t>メンセキ</t>
    </rPh>
    <phoneticPr fontId="2"/>
  </si>
  <si>
    <t>貯水路・水路面積</t>
    <rPh sb="0" eb="2">
      <t>チョスイ</t>
    </rPh>
    <rPh sb="2" eb="3">
      <t>ロ</t>
    </rPh>
    <rPh sb="4" eb="6">
      <t>スイロ</t>
    </rPh>
    <rPh sb="6" eb="8">
      <t>メンセキ</t>
    </rPh>
    <phoneticPr fontId="2"/>
  </si>
  <si>
    <t>利用できない建物面積</t>
    <rPh sb="0" eb="2">
      <t>リヨウ</t>
    </rPh>
    <rPh sb="6" eb="8">
      <t>タテモノ</t>
    </rPh>
    <rPh sb="8" eb="10">
      <t>メンセキ</t>
    </rPh>
    <phoneticPr fontId="2"/>
  </si>
  <si>
    <t>空き地面積</t>
    <rPh sb="0" eb="1">
      <t>ア</t>
    </rPh>
    <rPh sb="2" eb="3">
      <t>チ</t>
    </rPh>
    <rPh sb="3" eb="5">
      <t>メンセキ</t>
    </rPh>
    <phoneticPr fontId="2"/>
  </si>
  <si>
    <t>田耕地面積（2018）</t>
    <rPh sb="0" eb="1">
      <t>タ</t>
    </rPh>
    <rPh sb="1" eb="3">
      <t>コウチ</t>
    </rPh>
    <rPh sb="3" eb="5">
      <t>メンセキ</t>
    </rPh>
    <phoneticPr fontId="2"/>
  </si>
  <si>
    <t>畑耕地面積（2018）</t>
    <rPh sb="0" eb="1">
      <t>ハタケ</t>
    </rPh>
    <rPh sb="1" eb="3">
      <t>コウチ</t>
    </rPh>
    <rPh sb="3" eb="5">
      <t>メンセキ</t>
    </rPh>
    <phoneticPr fontId="2"/>
  </si>
  <si>
    <t>耕作放棄地面積（2015）</t>
    <rPh sb="0" eb="2">
      <t>コウサク</t>
    </rPh>
    <rPh sb="2" eb="5">
      <t>ホウキチ</t>
    </rPh>
    <rPh sb="5" eb="7">
      <t>メンセキ</t>
    </rPh>
    <phoneticPr fontId="2"/>
  </si>
  <si>
    <t>区域面積</t>
    <rPh sb="0" eb="2">
      <t>クイキ</t>
    </rPh>
    <rPh sb="2" eb="4">
      <t>メンセキ</t>
    </rPh>
    <phoneticPr fontId="2"/>
  </si>
  <si>
    <t>陸上風力発電(kW)</t>
    <rPh sb="0" eb="2">
      <t>リクジョウ</t>
    </rPh>
    <rPh sb="2" eb="4">
      <t>フウリョク</t>
    </rPh>
    <rPh sb="4" eb="6">
      <t>ハツデン</t>
    </rPh>
    <phoneticPr fontId="2"/>
  </si>
  <si>
    <t>中小水力発電(kW)</t>
    <rPh sb="0" eb="2">
      <t>チュウショウ</t>
    </rPh>
    <rPh sb="2" eb="4">
      <t>スイリョク</t>
    </rPh>
    <rPh sb="4" eb="6">
      <t>ハツデン</t>
    </rPh>
    <phoneticPr fontId="2"/>
  </si>
  <si>
    <t>陸上風力発電(kWh)</t>
    <rPh sb="0" eb="2">
      <t>リクジョウ</t>
    </rPh>
    <rPh sb="2" eb="4">
      <t>フウリョク</t>
    </rPh>
    <rPh sb="4" eb="6">
      <t>ハツデン</t>
    </rPh>
    <phoneticPr fontId="2"/>
  </si>
  <si>
    <t>小水力発電(kWh)</t>
    <rPh sb="0" eb="3">
      <t>ショウスイリョク</t>
    </rPh>
    <rPh sb="3" eb="5">
      <t>ハツデン</t>
    </rPh>
    <phoneticPr fontId="2"/>
  </si>
  <si>
    <t>地熱蒸気フラッシュ150℃以上(kWh)</t>
  </si>
  <si>
    <t>地熱バイナリー120～150℃(kWh)</t>
  </si>
  <si>
    <t>木質チップ</t>
    <rPh sb="0" eb="2">
      <t>モクシツ</t>
    </rPh>
    <phoneticPr fontId="2"/>
  </si>
  <si>
    <t>既設法人所有建築物（工場外/非住宅）</t>
    <rPh sb="0" eb="2">
      <t>キセツ</t>
    </rPh>
    <rPh sb="2" eb="4">
      <t>ホウジン</t>
    </rPh>
    <rPh sb="4" eb="6">
      <t>ショユウ</t>
    </rPh>
    <rPh sb="6" eb="9">
      <t>ケンチクブツ</t>
    </rPh>
    <rPh sb="10" eb="12">
      <t>コウジョウ</t>
    </rPh>
    <rPh sb="12" eb="13">
      <t>ガイ</t>
    </rPh>
    <rPh sb="14" eb="15">
      <t>ヒ</t>
    </rPh>
    <rPh sb="15" eb="17">
      <t>ジュウタク</t>
    </rPh>
    <phoneticPr fontId="2"/>
  </si>
  <si>
    <t>必要住宅数</t>
    <rPh sb="0" eb="2">
      <t>ヒツヨウ</t>
    </rPh>
    <rPh sb="2" eb="4">
      <t>ジュウタク</t>
    </rPh>
    <rPh sb="4" eb="5">
      <t>スウ</t>
    </rPh>
    <phoneticPr fontId="2"/>
  </si>
  <si>
    <t>必要建て替え住宅床面積</t>
    <rPh sb="0" eb="2">
      <t>ヒツヨウ</t>
    </rPh>
    <rPh sb="2" eb="3">
      <t>タ</t>
    </rPh>
    <rPh sb="4" eb="5">
      <t>カ</t>
    </rPh>
    <rPh sb="6" eb="8">
      <t>ジュウタク</t>
    </rPh>
    <rPh sb="8" eb="11">
      <t>ユカメンセキ</t>
    </rPh>
    <phoneticPr fontId="2"/>
  </si>
  <si>
    <t>滝沢市</t>
  </si>
  <si>
    <t>富谷市</t>
  </si>
  <si>
    <t>白岡市</t>
  </si>
  <si>
    <t/>
  </si>
  <si>
    <t>丹波篠山市</t>
  </si>
  <si>
    <t>種子島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</si>
</sst>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Red]\(0.00\)"/>
    <numFmt numFmtId="179" formatCode="0.0_);[Red]\(0.0\)"/>
    <numFmt numFmtId="180" formatCode="#0&quot;人&quot;"/>
    <numFmt numFmtId="181" formatCode="###0&quot;件&quot;"/>
    <numFmt numFmtId="182" formatCode="###0&quot;ｍ2&quot;"/>
    <numFmt numFmtId="183" formatCode="#0&quot;台&quot;"/>
    <numFmt numFmtId="184" formatCode="#0&quot;ha&quot;"/>
    <numFmt numFmtId="185" formatCode="###0&quot;kW&quot;"/>
  </numFmts>
  <fonts count="17" x14ac:knownFonts="1">
    <font>
      <sz val="11"/>
      <color theme="1"/>
      <name val="游ゴシック"/>
      <family val="2"/>
      <charset val="128"/>
      <scheme val="minor"/>
    </font>
    <font>
      <sz val="11"/>
      <color theme="1"/>
      <name val="游ゴシック"/>
      <family val="2"/>
      <charset val="128"/>
      <scheme val="minor"/>
    </font>
    <font>
      <sz val="11"/>
      <color rgb="FF9C0006"/>
      <name val="游ゴシック"/>
      <family val="2"/>
      <charset val="128"/>
      <scheme val="minor"/>
    </font>
    <font>
      <sz val="6"/>
      <name val="游ゴシック"/>
      <family val="2"/>
      <charset val="128"/>
      <scheme val="minor"/>
    </font>
    <font>
      <sz val="9"/>
      <color theme="1"/>
      <name val="游ゴシック"/>
      <family val="2"/>
      <charset val="128"/>
      <scheme val="minor"/>
    </font>
    <font>
      <sz val="9"/>
      <color theme="1"/>
      <name val="游ゴシック"/>
      <family val="3"/>
      <charset val="128"/>
      <scheme val="minor"/>
    </font>
    <font>
      <sz val="6"/>
      <name val="メイリオ"/>
      <family val="2"/>
      <charset val="128"/>
    </font>
    <font>
      <sz val="10"/>
      <color theme="1"/>
      <name val="メイリオ"/>
      <family val="2"/>
      <charset val="128"/>
    </font>
    <font>
      <sz val="11"/>
      <color theme="1"/>
      <name val="游ゴシック"/>
      <family val="3"/>
      <charset val="128"/>
      <scheme val="minor"/>
    </font>
    <font>
      <sz val="10"/>
      <color theme="1"/>
      <name val="游ゴシック"/>
      <family val="2"/>
      <charset val="128"/>
      <scheme val="minor"/>
    </font>
    <font>
      <b/>
      <sz val="11"/>
      <color rgb="FFFF0000"/>
      <name val="メイリオ"/>
      <family val="3"/>
      <charset val="128"/>
    </font>
    <font>
      <b/>
      <sz val="6"/>
      <color rgb="FFFF0000"/>
      <name val="メイリオ"/>
      <family val="3"/>
      <charset val="128"/>
    </font>
    <font>
      <sz val="11"/>
      <color theme="1"/>
      <name val="メイリオ"/>
      <family val="3"/>
      <charset val="128"/>
    </font>
    <font>
      <sz val="8"/>
      <color theme="1"/>
      <name val="メイリオ"/>
      <family val="3"/>
      <charset val="128"/>
    </font>
    <font>
      <vertAlign val="superscript"/>
      <sz val="11"/>
      <color theme="1"/>
      <name val="メイリオ"/>
      <family val="3"/>
      <charset val="128"/>
    </font>
    <font>
      <u/>
      <sz val="11"/>
      <color theme="1"/>
      <name val="メイリオ"/>
      <family val="3"/>
      <charset val="128"/>
    </font>
    <font>
      <sz val="20"/>
      <color rgb="FFFF0000"/>
      <name val="メイリオ"/>
      <family val="3"/>
      <charset val="128"/>
    </font>
  </fonts>
  <fills count="8">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5"/>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B0F0"/>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style="medium">
        <color rgb="FFFF0000"/>
      </top>
      <bottom style="medium">
        <color rgb="FFFF0000"/>
      </bottom>
      <diagonal/>
    </border>
  </borders>
  <cellStyleXfs count="4">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7" fillId="0" borderId="0">
      <alignment vertical="center"/>
    </xf>
  </cellStyleXfs>
  <cellXfs count="63">
    <xf numFmtId="0" fontId="0" fillId="0" borderId="0" xfId="0">
      <alignment vertical="center"/>
    </xf>
    <xf numFmtId="0" fontId="4" fillId="0" borderId="0" xfId="0" applyFont="1">
      <alignment vertical="center"/>
    </xf>
    <xf numFmtId="0" fontId="5" fillId="0" borderId="0" xfId="0" applyFont="1">
      <alignment vertical="center"/>
    </xf>
    <xf numFmtId="38" fontId="0" fillId="0" borderId="0" xfId="0" applyNumberFormat="1">
      <alignment vertical="center"/>
    </xf>
    <xf numFmtId="0" fontId="0" fillId="2" borderId="0" xfId="0" applyFill="1">
      <alignment vertical="center"/>
    </xf>
    <xf numFmtId="0" fontId="0" fillId="3" borderId="0" xfId="0" applyFill="1">
      <alignment vertical="center"/>
    </xf>
    <xf numFmtId="176" fontId="0" fillId="0" borderId="0" xfId="0" applyNumberFormat="1">
      <alignment vertical="center"/>
    </xf>
    <xf numFmtId="176" fontId="0" fillId="3" borderId="0" xfId="0" applyNumberFormat="1" applyFill="1">
      <alignment vertical="center"/>
    </xf>
    <xf numFmtId="177" fontId="0" fillId="0" borderId="0" xfId="2" applyNumberFormat="1" applyFont="1" applyFill="1">
      <alignment vertical="center"/>
    </xf>
    <xf numFmtId="9" fontId="0" fillId="0" borderId="0" xfId="2" applyFont="1" applyFill="1">
      <alignment vertical="center"/>
    </xf>
    <xf numFmtId="0" fontId="7" fillId="0" borderId="0" xfId="3">
      <alignment vertical="center"/>
    </xf>
    <xf numFmtId="176" fontId="0" fillId="2" borderId="0" xfId="0" applyNumberFormat="1" applyFill="1">
      <alignment vertical="center"/>
    </xf>
    <xf numFmtId="176" fontId="7" fillId="0" borderId="0" xfId="3" applyNumberFormat="1">
      <alignment vertical="center"/>
    </xf>
    <xf numFmtId="176" fontId="0" fillId="0" borderId="1" xfId="0" applyNumberFormat="1" applyBorder="1">
      <alignment vertical="center"/>
    </xf>
    <xf numFmtId="177" fontId="0" fillId="0" borderId="0" xfId="2" applyNumberFormat="1" applyFont="1">
      <alignment vertical="center"/>
    </xf>
    <xf numFmtId="178" fontId="0" fillId="0" borderId="0" xfId="0" applyNumberFormat="1">
      <alignment vertical="center"/>
    </xf>
    <xf numFmtId="9" fontId="0" fillId="0" borderId="0" xfId="2" applyFont="1">
      <alignment vertical="center"/>
    </xf>
    <xf numFmtId="9" fontId="0" fillId="3" borderId="0" xfId="2" applyFont="1" applyFill="1">
      <alignment vertical="center"/>
    </xf>
    <xf numFmtId="38" fontId="8" fillId="0" borderId="0" xfId="1" applyFont="1" applyBorder="1">
      <alignment vertical="center"/>
    </xf>
    <xf numFmtId="176" fontId="0" fillId="0" borderId="0" xfId="2" applyNumberFormat="1" applyFont="1" applyFill="1">
      <alignment vertical="center"/>
    </xf>
    <xf numFmtId="0" fontId="8" fillId="0" borderId="0" xfId="3" applyFont="1">
      <alignment vertical="center"/>
    </xf>
    <xf numFmtId="9" fontId="8" fillId="0" borderId="0" xfId="2" applyFont="1">
      <alignment vertical="center"/>
    </xf>
    <xf numFmtId="176" fontId="0" fillId="4" borderId="0" xfId="0" applyNumberFormat="1" applyFill="1">
      <alignment vertical="center"/>
    </xf>
    <xf numFmtId="9" fontId="0" fillId="0" borderId="0" xfId="0" applyNumberFormat="1">
      <alignment vertical="center"/>
    </xf>
    <xf numFmtId="177" fontId="0" fillId="5" borderId="0" xfId="2" applyNumberFormat="1" applyFont="1" applyFill="1">
      <alignment vertical="center"/>
    </xf>
    <xf numFmtId="0" fontId="0" fillId="6" borderId="0" xfId="0" applyFill="1">
      <alignment vertical="center"/>
    </xf>
    <xf numFmtId="179" fontId="0" fillId="0" borderId="0" xfId="2" applyNumberFormat="1" applyFont="1">
      <alignment vertical="center"/>
    </xf>
    <xf numFmtId="0" fontId="9" fillId="0" borderId="0" xfId="0" applyFont="1">
      <alignment vertical="center"/>
    </xf>
    <xf numFmtId="177" fontId="0" fillId="0" borderId="0" xfId="0" applyNumberFormat="1">
      <alignment vertical="center"/>
    </xf>
    <xf numFmtId="0" fontId="0" fillId="0" borderId="0" xfId="0" applyAlignment="1">
      <alignment horizontal="center" vertical="center"/>
    </xf>
    <xf numFmtId="176" fontId="0" fillId="0" borderId="0" xfId="0" applyNumberFormat="1" applyAlignment="1">
      <alignment horizontal="center" vertical="center"/>
    </xf>
    <xf numFmtId="0" fontId="0" fillId="7" borderId="0" xfId="0" applyFill="1">
      <alignment vertical="center"/>
    </xf>
    <xf numFmtId="0" fontId="10" fillId="0" borderId="0" xfId="0" applyFont="1">
      <alignment vertical="center"/>
    </xf>
    <xf numFmtId="0" fontId="0" fillId="3" borderId="1" xfId="0" applyFill="1" applyBorder="1" applyProtection="1">
      <alignment vertical="center"/>
      <protection locked="0"/>
    </xf>
    <xf numFmtId="0" fontId="11" fillId="0" borderId="2" xfId="0" applyFont="1" applyBorder="1" applyAlignment="1">
      <alignment vertical="center" wrapText="1"/>
    </xf>
    <xf numFmtId="180" fontId="0" fillId="0" borderId="2" xfId="0" applyNumberFormat="1" applyBorder="1">
      <alignment vertical="center"/>
    </xf>
    <xf numFmtId="180" fontId="0" fillId="0" borderId="0" xfId="0" applyNumberFormat="1">
      <alignment vertical="center"/>
    </xf>
    <xf numFmtId="176" fontId="0" fillId="3" borderId="1" xfId="0" applyNumberFormat="1" applyFill="1" applyBorder="1" applyProtection="1">
      <alignment vertical="center"/>
      <protection locked="0"/>
    </xf>
    <xf numFmtId="0" fontId="12" fillId="0" borderId="0" xfId="0" applyFont="1">
      <alignment vertical="center"/>
    </xf>
    <xf numFmtId="181" fontId="13" fillId="0" borderId="2" xfId="0" applyNumberFormat="1" applyFont="1" applyBorder="1" applyAlignment="1">
      <alignment horizontal="right" vertical="center"/>
    </xf>
    <xf numFmtId="9" fontId="12" fillId="0" borderId="0" xfId="0" applyNumberFormat="1" applyFont="1" applyAlignment="1">
      <alignment horizontal="right" vertical="center"/>
    </xf>
    <xf numFmtId="176" fontId="12" fillId="3" borderId="1" xfId="0" applyNumberFormat="1" applyFont="1" applyFill="1" applyBorder="1" applyProtection="1">
      <alignment vertical="center"/>
      <protection locked="0"/>
    </xf>
    <xf numFmtId="176" fontId="12" fillId="3" borderId="3" xfId="0" applyNumberFormat="1" applyFont="1" applyFill="1" applyBorder="1" applyProtection="1">
      <alignment vertical="center"/>
      <protection locked="0"/>
    </xf>
    <xf numFmtId="0" fontId="10" fillId="0" borderId="0" xfId="0" applyFont="1" applyAlignment="1">
      <alignment horizontal="left" vertical="center"/>
    </xf>
    <xf numFmtId="182" fontId="13" fillId="0" borderId="2" xfId="0" applyNumberFormat="1" applyFont="1" applyBorder="1" applyAlignment="1">
      <alignment horizontal="right" vertical="center"/>
    </xf>
    <xf numFmtId="176" fontId="12" fillId="0" borderId="0" xfId="0" applyNumberFormat="1" applyFont="1">
      <alignment vertical="center"/>
    </xf>
    <xf numFmtId="0" fontId="0" fillId="0" borderId="0" xfId="0" applyProtection="1">
      <alignment vertical="center"/>
      <protection locked="0"/>
    </xf>
    <xf numFmtId="0" fontId="12" fillId="0" borderId="0" xfId="0" applyFont="1" applyAlignment="1">
      <alignment horizontal="left" vertical="center"/>
    </xf>
    <xf numFmtId="183" fontId="13" fillId="0" borderId="2" xfId="0" applyNumberFormat="1" applyFont="1" applyBorder="1" applyAlignment="1">
      <alignment horizontal="right" vertical="center"/>
    </xf>
    <xf numFmtId="183" fontId="12" fillId="0" borderId="0" xfId="0" applyNumberFormat="1" applyFont="1" applyAlignment="1">
      <alignment horizontal="right" vertical="center"/>
    </xf>
    <xf numFmtId="184" fontId="13" fillId="0" borderId="2" xfId="0" applyNumberFormat="1" applyFont="1" applyBorder="1" applyAlignment="1">
      <alignment horizontal="right" vertical="center"/>
    </xf>
    <xf numFmtId="184" fontId="12" fillId="0" borderId="0" xfId="0" applyNumberFormat="1" applyFont="1" applyAlignment="1">
      <alignment horizontal="right" vertical="center"/>
    </xf>
    <xf numFmtId="38" fontId="12" fillId="0" borderId="10" xfId="1" applyFont="1" applyBorder="1">
      <alignment vertical="center"/>
    </xf>
    <xf numFmtId="0" fontId="16" fillId="0" borderId="0" xfId="0" applyFont="1">
      <alignment vertical="center"/>
    </xf>
    <xf numFmtId="185" fontId="13" fillId="0" borderId="2" xfId="0" applyNumberFormat="1" applyFont="1" applyBorder="1" applyAlignment="1">
      <alignment horizontal="right" vertical="center"/>
    </xf>
    <xf numFmtId="0" fontId="10" fillId="0" borderId="0" xfId="0" applyFont="1" applyAlignment="1">
      <alignment horizontal="left"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2" fillId="0" borderId="0" xfId="0" applyFont="1" applyAlignment="1">
      <alignment horizontal="left" vertical="center"/>
    </xf>
  </cellXfs>
  <cellStyles count="4">
    <cellStyle name="パーセント" xfId="2" builtinId="5"/>
    <cellStyle name="桁区切り" xfId="1" builtinId="6"/>
    <cellStyle name="標準" xfId="0" builtinId="0"/>
    <cellStyle name="標準 2 3" xfId="3" xr:uid="{7F40314D-CA23-4FC4-B41C-21263980ECF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externalLink" Target="externalLinks/externalLink8.xml"/><Relationship Id="rId10" Type="http://schemas.openxmlformats.org/officeDocument/2006/relationships/externalLink" Target="externalLinks/externalLink3.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メイリオ" panose="020B0604030504040204" pitchFamily="50" charset="-128"/>
                <a:ea typeface="メイリオ" panose="020B0604030504040204" pitchFamily="50" charset="-128"/>
                <a:cs typeface="+mn-cs"/>
              </a:defRPr>
            </a:pPr>
            <a:r>
              <a:rPr lang="ja-JP" altLang="en-US"/>
              <a:t>年間</a:t>
            </a:r>
            <a:r>
              <a:rPr lang="ja-JP"/>
              <a:t>二酸化炭素排出量</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メイリオ" panose="020B0604030504040204" pitchFamily="50" charset="-128"/>
              <a:ea typeface="メイリオ" panose="020B0604030504040204" pitchFamily="50" charset="-128"/>
              <a:cs typeface="+mn-cs"/>
            </a:defRPr>
          </a:pPr>
          <a:endParaRPr lang="ja-JP"/>
        </a:p>
      </c:txPr>
    </c:title>
    <c:autoTitleDeleted val="0"/>
    <c:plotArea>
      <c:layout/>
      <c:barChart>
        <c:barDir val="bar"/>
        <c:grouping val="stacked"/>
        <c:varyColors val="0"/>
        <c:ser>
          <c:idx val="0"/>
          <c:order val="0"/>
          <c:tx>
            <c:strRef>
              <c:f>二酸化炭素量内訳グラフ!$B$3</c:f>
              <c:strCache>
                <c:ptCount val="1"/>
                <c:pt idx="0">
                  <c:v>家庭部門</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二酸化炭素量内訳グラフ!$C$2:$E$2</c:f>
              <c:strCache>
                <c:ptCount val="3"/>
                <c:pt idx="0">
                  <c:v>2050年（対策後）</c:v>
                </c:pt>
                <c:pt idx="1">
                  <c:v>2050年（対策なし）</c:v>
                </c:pt>
                <c:pt idx="2">
                  <c:v>2020年</c:v>
                </c:pt>
              </c:strCache>
            </c:strRef>
          </c:cat>
          <c:val>
            <c:numRef>
              <c:f>二酸化炭素量内訳グラフ!$C$3:$E$3</c:f>
              <c:numCache>
                <c:formatCode>0_);[Red]\(0\)</c:formatCode>
                <c:ptCount val="3"/>
                <c:pt idx="0">
                  <c:v>776430.19145684142</c:v>
                </c:pt>
                <c:pt idx="1">
                  <c:v>776430.19145684142</c:v>
                </c:pt>
                <c:pt idx="2">
                  <c:v>849253.85605738882</c:v>
                </c:pt>
              </c:numCache>
            </c:numRef>
          </c:val>
          <c:extLst>
            <c:ext xmlns:c16="http://schemas.microsoft.com/office/drawing/2014/chart" uri="{C3380CC4-5D6E-409C-BE32-E72D297353CC}">
              <c16:uniqueId val="{00000000-7075-4ACE-AEA0-DD8F581A417E}"/>
            </c:ext>
          </c:extLst>
        </c:ser>
        <c:ser>
          <c:idx val="1"/>
          <c:order val="1"/>
          <c:tx>
            <c:strRef>
              <c:f>二酸化炭素量内訳グラフ!$B$4</c:f>
              <c:strCache>
                <c:ptCount val="1"/>
                <c:pt idx="0">
                  <c:v>業務サービス部門</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二酸化炭素量内訳グラフ!$C$2:$E$2</c:f>
              <c:strCache>
                <c:ptCount val="3"/>
                <c:pt idx="0">
                  <c:v>2050年（対策後）</c:v>
                </c:pt>
                <c:pt idx="1">
                  <c:v>2050年（対策なし）</c:v>
                </c:pt>
                <c:pt idx="2">
                  <c:v>2020年</c:v>
                </c:pt>
              </c:strCache>
            </c:strRef>
          </c:cat>
          <c:val>
            <c:numRef>
              <c:f>二酸化炭素量内訳グラフ!$C$4:$E$4</c:f>
              <c:numCache>
                <c:formatCode>0_);[Red]\(0\)</c:formatCode>
                <c:ptCount val="3"/>
                <c:pt idx="0">
                  <c:v>489583.47653506685</c:v>
                </c:pt>
                <c:pt idx="1">
                  <c:v>489583.47653506685</c:v>
                </c:pt>
                <c:pt idx="2">
                  <c:v>579811.17581655597</c:v>
                </c:pt>
              </c:numCache>
            </c:numRef>
          </c:val>
          <c:extLst>
            <c:ext xmlns:c16="http://schemas.microsoft.com/office/drawing/2014/chart" uri="{C3380CC4-5D6E-409C-BE32-E72D297353CC}">
              <c16:uniqueId val="{00000001-7075-4ACE-AEA0-DD8F581A417E}"/>
            </c:ext>
          </c:extLst>
        </c:ser>
        <c:ser>
          <c:idx val="2"/>
          <c:order val="2"/>
          <c:tx>
            <c:v>農林業部門</c:v>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二酸化炭素量内訳グラフ!$C$2:$E$2</c:f>
              <c:strCache>
                <c:ptCount val="3"/>
                <c:pt idx="0">
                  <c:v>2050年（対策後）</c:v>
                </c:pt>
                <c:pt idx="1">
                  <c:v>2050年（対策なし）</c:v>
                </c:pt>
                <c:pt idx="2">
                  <c:v>2020年</c:v>
                </c:pt>
              </c:strCache>
            </c:strRef>
          </c:cat>
          <c:val>
            <c:numLit>
              <c:formatCode>General</c:formatCode>
              <c:ptCount val="3"/>
              <c:pt idx="0">
                <c:v>4663.1508934921458</c:v>
              </c:pt>
              <c:pt idx="1">
                <c:v>4663.1508934921458</c:v>
              </c:pt>
              <c:pt idx="2">
                <c:v>7591.5651824741271</c:v>
              </c:pt>
            </c:numLit>
          </c:val>
          <c:extLst>
            <c:ext xmlns:c16="http://schemas.microsoft.com/office/drawing/2014/chart" uri="{C3380CC4-5D6E-409C-BE32-E72D297353CC}">
              <c16:uniqueId val="{00000002-7075-4ACE-AEA0-DD8F581A417E}"/>
            </c:ext>
          </c:extLst>
        </c:ser>
        <c:ser>
          <c:idx val="3"/>
          <c:order val="3"/>
          <c:tx>
            <c:strRef>
              <c:f>二酸化炭素量内訳グラフ!$B$6</c:f>
              <c:strCache>
                <c:ptCount val="1"/>
                <c:pt idx="0">
                  <c:v>運輸部門(化石燃料由来）</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二酸化炭素量内訳グラフ!$C$2:$E$2</c:f>
              <c:strCache>
                <c:ptCount val="3"/>
                <c:pt idx="0">
                  <c:v>2050年（対策後）</c:v>
                </c:pt>
                <c:pt idx="1">
                  <c:v>2050年（対策なし）</c:v>
                </c:pt>
                <c:pt idx="2">
                  <c:v>2020年</c:v>
                </c:pt>
              </c:strCache>
            </c:strRef>
          </c:cat>
          <c:val>
            <c:numRef>
              <c:f>二酸化炭素量内訳グラフ!$C$6:$E$6</c:f>
              <c:numCache>
                <c:formatCode>0_);[Red]\(0\)</c:formatCode>
                <c:ptCount val="3"/>
                <c:pt idx="0">
                  <c:v>370000.89452575322</c:v>
                </c:pt>
                <c:pt idx="1">
                  <c:v>370000.89452575322</c:v>
                </c:pt>
                <c:pt idx="2">
                  <c:v>425669.83437387325</c:v>
                </c:pt>
              </c:numCache>
            </c:numRef>
          </c:val>
          <c:extLst>
            <c:ext xmlns:c16="http://schemas.microsoft.com/office/drawing/2014/chart" uri="{C3380CC4-5D6E-409C-BE32-E72D297353CC}">
              <c16:uniqueId val="{00000003-7075-4ACE-AEA0-DD8F581A417E}"/>
            </c:ext>
          </c:extLst>
        </c:ser>
        <c:ser>
          <c:idx val="4"/>
          <c:order val="4"/>
          <c:tx>
            <c:strRef>
              <c:f>二酸化炭素量内訳グラフ!$B$20</c:f>
              <c:strCache>
                <c:ptCount val="1"/>
                <c:pt idx="0">
                  <c:v>再生可能エネルギー</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二酸化炭素量内訳グラフ!$C$2:$E$2</c:f>
              <c:strCache>
                <c:ptCount val="3"/>
                <c:pt idx="0">
                  <c:v>2050年（対策後）</c:v>
                </c:pt>
                <c:pt idx="1">
                  <c:v>2050年（対策なし）</c:v>
                </c:pt>
                <c:pt idx="2">
                  <c:v>2020年</c:v>
                </c:pt>
              </c:strCache>
            </c:strRef>
          </c:cat>
          <c:val>
            <c:numRef>
              <c:f>二酸化炭素量内訳グラフ!$D$20</c:f>
              <c:numCache>
                <c:formatCode>0_);[Red]\(0\)</c:formatCode>
                <c:ptCount val="1"/>
                <c:pt idx="0">
                  <c:v>0</c:v>
                </c:pt>
              </c:numCache>
            </c:numRef>
          </c:val>
          <c:extLst>
            <c:ext xmlns:c16="http://schemas.microsoft.com/office/drawing/2014/chart" uri="{C3380CC4-5D6E-409C-BE32-E72D297353CC}">
              <c16:uniqueId val="{00000004-7075-4ACE-AEA0-DD8F581A417E}"/>
            </c:ext>
          </c:extLst>
        </c:ser>
        <c:dLbls>
          <c:showLegendKey val="0"/>
          <c:showVal val="0"/>
          <c:showCatName val="0"/>
          <c:showSerName val="0"/>
          <c:showPercent val="0"/>
          <c:showBubbleSize val="0"/>
        </c:dLbls>
        <c:gapWidth val="65"/>
        <c:overlap val="100"/>
        <c:axId val="968975920"/>
        <c:axId val="968977168"/>
      </c:barChart>
      <c:catAx>
        <c:axId val="968975920"/>
        <c:scaling>
          <c:orientation val="minMax"/>
        </c:scaling>
        <c:delete val="0"/>
        <c:axPos val="l"/>
        <c:numFmt formatCode="General" sourceLinked="1"/>
        <c:majorTickMark val="none"/>
        <c:minorTickMark val="none"/>
        <c:tickLblPos val="low"/>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000" b="0" i="0" u="none" strike="noStrike" kern="1200" baseline="0">
                <a:solidFill>
                  <a:schemeClr val="lt1">
                    <a:lumMod val="85000"/>
                  </a:schemeClr>
                </a:solidFill>
                <a:latin typeface="メイリオ" panose="020B0604030504040204" pitchFamily="50" charset="-128"/>
                <a:ea typeface="メイリオ" panose="020B0604030504040204" pitchFamily="50" charset="-128"/>
                <a:cs typeface="+mn-cs"/>
              </a:defRPr>
            </a:pPr>
            <a:endParaRPr lang="ja-JP"/>
          </a:p>
        </c:txPr>
        <c:crossAx val="968977168"/>
        <c:crosses val="autoZero"/>
        <c:auto val="1"/>
        <c:lblAlgn val="ctr"/>
        <c:lblOffset val="100"/>
        <c:noMultiLvlLbl val="0"/>
      </c:catAx>
      <c:valAx>
        <c:axId val="968977168"/>
        <c:scaling>
          <c:orientation val="minMax"/>
        </c:scaling>
        <c:delete val="0"/>
        <c:axPos val="b"/>
        <c:majorGridlines>
          <c:spPr>
            <a:ln w="9525" cap="flat" cmpd="sng" algn="ctr">
              <a:solidFill>
                <a:schemeClr val="lt1">
                  <a:lumMod val="95000"/>
                  <a:alpha val="10000"/>
                </a:schemeClr>
              </a:solidFill>
              <a:round/>
            </a:ln>
            <a:effectLst/>
          </c:spPr>
        </c:majorGridlines>
        <c:title>
          <c:tx>
            <c:rich>
              <a:bodyPr rot="0" spcFirstLastPara="1" vertOverflow="ellipsis" vert="horz" wrap="square" anchor="ctr" anchorCtr="1"/>
              <a:lstStyle/>
              <a:p>
                <a:pPr>
                  <a:defRPr sz="900" b="1" i="0" u="none" strike="noStrike" kern="1200" cap="all" baseline="0">
                    <a:solidFill>
                      <a:schemeClr val="lt1">
                        <a:lumMod val="85000"/>
                      </a:schemeClr>
                    </a:solidFill>
                    <a:latin typeface="メイリオ" panose="020B0604030504040204" pitchFamily="50" charset="-128"/>
                    <a:ea typeface="メイリオ" panose="020B0604030504040204" pitchFamily="50" charset="-128"/>
                    <a:cs typeface="+mn-cs"/>
                  </a:defRPr>
                </a:pPr>
                <a:r>
                  <a:rPr lang="ja-JP"/>
                  <a:t>年間二酸化炭素排出量（万トン）</a:t>
                </a:r>
              </a:p>
            </c:rich>
          </c:tx>
          <c:layout>
            <c:manualLayout>
              <c:xMode val="edge"/>
              <c:yMode val="edge"/>
              <c:x val="0.34631396731616398"/>
              <c:y val="0.74803652155362155"/>
            </c:manualLayout>
          </c:layout>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メイリオ" panose="020B0604030504040204" pitchFamily="50" charset="-128"/>
                  <a:ea typeface="メイリオ" panose="020B0604030504040204" pitchFamily="50" charset="-128"/>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lt1">
                    <a:lumMod val="85000"/>
                  </a:schemeClr>
                </a:solidFill>
                <a:latin typeface="メイリオ" panose="020B0604030504040204" pitchFamily="50" charset="-128"/>
                <a:ea typeface="メイリオ" panose="020B0604030504040204" pitchFamily="50" charset="-128"/>
                <a:cs typeface="+mn-cs"/>
              </a:defRPr>
            </a:pPr>
            <a:endParaRPr lang="ja-JP"/>
          </a:p>
        </c:txPr>
        <c:crossAx val="968975920"/>
        <c:crosses val="autoZero"/>
        <c:crossBetween val="between"/>
        <c:dispUnits>
          <c:builtInUnit val="tenThousands"/>
        </c:dispUnits>
      </c:valAx>
      <c:spPr>
        <a:noFill/>
        <a:ln>
          <a:noFill/>
        </a:ln>
        <a:effectLst/>
      </c:spPr>
    </c:plotArea>
    <c:legend>
      <c:legendPos val="b"/>
      <c:layout>
        <c:manualLayout>
          <c:xMode val="edge"/>
          <c:yMode val="edge"/>
          <c:x val="0.10507437317720043"/>
          <c:y val="0.83444754755987671"/>
          <c:w val="0.78530274924778043"/>
          <c:h val="0.1655524524401232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ja-JP" altLang="en-US"/>
              <a:t>二酸化炭素排出量</a:t>
            </a:r>
            <a:endParaRPr lang="ja-JP"/>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ja-JP"/>
        </a:p>
      </c:txPr>
    </c:title>
    <c:autoTitleDeleted val="0"/>
    <c:plotArea>
      <c:layout/>
      <c:barChart>
        <c:barDir val="bar"/>
        <c:grouping val="stacked"/>
        <c:varyColors val="0"/>
        <c:ser>
          <c:idx val="0"/>
          <c:order val="0"/>
          <c:tx>
            <c:strRef>
              <c:f>二酸化炭素量内訳グラフ!$B$3</c:f>
              <c:strCache>
                <c:ptCount val="1"/>
                <c:pt idx="0">
                  <c:v>家庭部門</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二酸化炭素量内訳グラフ!$C$2:$E$2</c:f>
              <c:strCache>
                <c:ptCount val="3"/>
                <c:pt idx="0">
                  <c:v>2050年（対策後）</c:v>
                </c:pt>
                <c:pt idx="1">
                  <c:v>2050年（対策なし）</c:v>
                </c:pt>
                <c:pt idx="2">
                  <c:v>2020年</c:v>
                </c:pt>
              </c:strCache>
            </c:strRef>
          </c:cat>
          <c:val>
            <c:numRef>
              <c:f>二酸化炭素量内訳グラフ!$C$3:$E$3</c:f>
              <c:numCache>
                <c:formatCode>0_);[Red]\(0\)</c:formatCode>
                <c:ptCount val="3"/>
                <c:pt idx="0">
                  <c:v>776430.19145684142</c:v>
                </c:pt>
                <c:pt idx="1">
                  <c:v>776430.19145684142</c:v>
                </c:pt>
                <c:pt idx="2">
                  <c:v>849253.85605738882</c:v>
                </c:pt>
              </c:numCache>
            </c:numRef>
          </c:val>
          <c:extLst>
            <c:ext xmlns:c16="http://schemas.microsoft.com/office/drawing/2014/chart" uri="{C3380CC4-5D6E-409C-BE32-E72D297353CC}">
              <c16:uniqueId val="{00000000-7906-4783-BC38-2A655D5D132A}"/>
            </c:ext>
          </c:extLst>
        </c:ser>
        <c:ser>
          <c:idx val="1"/>
          <c:order val="1"/>
          <c:tx>
            <c:strRef>
              <c:f>二酸化炭素量内訳グラフ!$B$4</c:f>
              <c:strCache>
                <c:ptCount val="1"/>
                <c:pt idx="0">
                  <c:v>業務サービス部門</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二酸化炭素量内訳グラフ!$C$2:$E$2</c:f>
              <c:strCache>
                <c:ptCount val="3"/>
                <c:pt idx="0">
                  <c:v>2050年（対策後）</c:v>
                </c:pt>
                <c:pt idx="1">
                  <c:v>2050年（対策なし）</c:v>
                </c:pt>
                <c:pt idx="2">
                  <c:v>2020年</c:v>
                </c:pt>
              </c:strCache>
            </c:strRef>
          </c:cat>
          <c:val>
            <c:numRef>
              <c:f>二酸化炭素量内訳グラフ!$C$4:$E$4</c:f>
              <c:numCache>
                <c:formatCode>0_);[Red]\(0\)</c:formatCode>
                <c:ptCount val="3"/>
                <c:pt idx="0">
                  <c:v>489583.47653506685</c:v>
                </c:pt>
                <c:pt idx="1">
                  <c:v>489583.47653506685</c:v>
                </c:pt>
                <c:pt idx="2">
                  <c:v>579811.17581655597</c:v>
                </c:pt>
              </c:numCache>
            </c:numRef>
          </c:val>
          <c:extLst>
            <c:ext xmlns:c16="http://schemas.microsoft.com/office/drawing/2014/chart" uri="{C3380CC4-5D6E-409C-BE32-E72D297353CC}">
              <c16:uniqueId val="{00000001-7906-4783-BC38-2A655D5D132A}"/>
            </c:ext>
          </c:extLst>
        </c:ser>
        <c:ser>
          <c:idx val="2"/>
          <c:order val="2"/>
          <c:tx>
            <c:strRef>
              <c:f>二酸化炭素量内訳グラフ!$B$5</c:f>
              <c:strCache>
                <c:ptCount val="1"/>
                <c:pt idx="0">
                  <c:v>農林業部門</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二酸化炭素量内訳グラフ!$C$2:$E$2</c:f>
              <c:strCache>
                <c:ptCount val="3"/>
                <c:pt idx="0">
                  <c:v>2050年（対策後）</c:v>
                </c:pt>
                <c:pt idx="1">
                  <c:v>2050年（対策なし）</c:v>
                </c:pt>
                <c:pt idx="2">
                  <c:v>2020年</c:v>
                </c:pt>
              </c:strCache>
            </c:strRef>
          </c:cat>
          <c:val>
            <c:numRef>
              <c:f>二酸化炭素量内訳グラフ!$C$5:$E$5</c:f>
              <c:numCache>
                <c:formatCode>0_);[Red]\(0\)</c:formatCode>
                <c:ptCount val="3"/>
                <c:pt idx="0">
                  <c:v>2095.1872010517777</c:v>
                </c:pt>
                <c:pt idx="1">
                  <c:v>2095.1872010517777</c:v>
                </c:pt>
                <c:pt idx="2">
                  <c:v>2801.1640789721873</c:v>
                </c:pt>
              </c:numCache>
            </c:numRef>
          </c:val>
          <c:extLst>
            <c:ext xmlns:c16="http://schemas.microsoft.com/office/drawing/2014/chart" uri="{C3380CC4-5D6E-409C-BE32-E72D297353CC}">
              <c16:uniqueId val="{00000002-7906-4783-BC38-2A655D5D132A}"/>
            </c:ext>
          </c:extLst>
        </c:ser>
        <c:ser>
          <c:idx val="3"/>
          <c:order val="3"/>
          <c:tx>
            <c:strRef>
              <c:f>二酸化炭素量内訳グラフ!$B$6</c:f>
              <c:strCache>
                <c:ptCount val="1"/>
                <c:pt idx="0">
                  <c:v>運輸部門(化石燃料由来）</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二酸化炭素量内訳グラフ!$C$2:$E$2</c:f>
              <c:strCache>
                <c:ptCount val="3"/>
                <c:pt idx="0">
                  <c:v>2050年（対策後）</c:v>
                </c:pt>
                <c:pt idx="1">
                  <c:v>2050年（対策なし）</c:v>
                </c:pt>
                <c:pt idx="2">
                  <c:v>2020年</c:v>
                </c:pt>
              </c:strCache>
            </c:strRef>
          </c:cat>
          <c:val>
            <c:numRef>
              <c:f>二酸化炭素量内訳グラフ!$C$6:$E$6</c:f>
              <c:numCache>
                <c:formatCode>0_);[Red]\(0\)</c:formatCode>
                <c:ptCount val="3"/>
                <c:pt idx="0">
                  <c:v>370000.89452575322</c:v>
                </c:pt>
                <c:pt idx="1">
                  <c:v>370000.89452575322</c:v>
                </c:pt>
                <c:pt idx="2">
                  <c:v>425669.83437387325</c:v>
                </c:pt>
              </c:numCache>
            </c:numRef>
          </c:val>
          <c:extLst>
            <c:ext xmlns:c16="http://schemas.microsoft.com/office/drawing/2014/chart" uri="{C3380CC4-5D6E-409C-BE32-E72D297353CC}">
              <c16:uniqueId val="{00000003-7906-4783-BC38-2A655D5D132A}"/>
            </c:ext>
          </c:extLst>
        </c:ser>
        <c:ser>
          <c:idx val="4"/>
          <c:order val="4"/>
          <c:tx>
            <c:strRef>
              <c:f>二酸化炭素量内訳グラフ!$B$7</c:f>
              <c:strCache>
                <c:ptCount val="1"/>
                <c:pt idx="0">
                  <c:v>再生可能エネルギー</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二酸化炭素量内訳グラフ!$C$2:$E$2</c:f>
              <c:strCache>
                <c:ptCount val="3"/>
                <c:pt idx="0">
                  <c:v>2050年（対策後）</c:v>
                </c:pt>
                <c:pt idx="1">
                  <c:v>2050年（対策なし）</c:v>
                </c:pt>
                <c:pt idx="2">
                  <c:v>2020年</c:v>
                </c:pt>
              </c:strCache>
            </c:strRef>
          </c:cat>
          <c:val>
            <c:numRef>
              <c:f>二酸化炭素量内訳グラフ!$C$7:$E$7</c:f>
              <c:numCache>
                <c:formatCode>0_);[Red]\(0\)</c:formatCode>
                <c:ptCount val="3"/>
                <c:pt idx="0">
                  <c:v>0</c:v>
                </c:pt>
                <c:pt idx="1">
                  <c:v>0</c:v>
                </c:pt>
                <c:pt idx="2">
                  <c:v>-5237.1931148731428</c:v>
                </c:pt>
              </c:numCache>
            </c:numRef>
          </c:val>
          <c:extLst>
            <c:ext xmlns:c16="http://schemas.microsoft.com/office/drawing/2014/chart" uri="{C3380CC4-5D6E-409C-BE32-E72D297353CC}">
              <c16:uniqueId val="{00000004-7906-4783-BC38-2A655D5D132A}"/>
            </c:ext>
          </c:extLst>
        </c:ser>
        <c:dLbls>
          <c:showLegendKey val="0"/>
          <c:showVal val="0"/>
          <c:showCatName val="0"/>
          <c:showSerName val="0"/>
          <c:showPercent val="0"/>
          <c:showBubbleSize val="0"/>
        </c:dLbls>
        <c:gapWidth val="150"/>
        <c:overlap val="100"/>
        <c:axId val="968975920"/>
        <c:axId val="968977168"/>
      </c:barChart>
      <c:catAx>
        <c:axId val="968975920"/>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ja-JP"/>
          </a:p>
        </c:txPr>
        <c:crossAx val="968977168"/>
        <c:crosses val="autoZero"/>
        <c:auto val="1"/>
        <c:lblAlgn val="ctr"/>
        <c:lblOffset val="100"/>
        <c:noMultiLvlLbl val="0"/>
      </c:catAx>
      <c:valAx>
        <c:axId val="968977168"/>
        <c:scaling>
          <c:orientation val="minMax"/>
        </c:scaling>
        <c:delete val="0"/>
        <c:axPos val="b"/>
        <c:majorGridlines>
          <c:spPr>
            <a:ln w="9525" cap="flat" cmpd="sng" algn="ctr">
              <a:solidFill>
                <a:schemeClr val="lt1">
                  <a:lumMod val="95000"/>
                  <a:alpha val="10000"/>
                </a:schemeClr>
              </a:solidFill>
              <a:round/>
            </a:ln>
            <a:effectLst/>
          </c:spPr>
        </c:majorGridlines>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ja-JP" altLang="en-US"/>
                  <a:t>年間二酸化炭素排出量（万トン）</a:t>
                </a:r>
              </a:p>
            </c:rich>
          </c:tx>
          <c:layout>
            <c:manualLayout>
              <c:xMode val="edge"/>
              <c:yMode val="edge"/>
              <c:x val="0.35079389209336048"/>
              <c:y val="0.75953630796150484"/>
            </c:manualLayout>
          </c:layout>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ja-JP"/>
          </a:p>
        </c:txPr>
        <c:crossAx val="968975920"/>
        <c:crosses val="autoZero"/>
        <c:crossBetween val="between"/>
        <c:dispUnits>
          <c:builtInUnit val="ten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ja-JP"/>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ja-JP" altLang="en-US"/>
              <a:t>二酸化炭素排出量（脱炭素対策後）</a:t>
            </a:r>
            <a:endParaRPr lang="ja-JP"/>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ja-JP"/>
        </a:p>
      </c:txPr>
    </c:title>
    <c:autoTitleDeleted val="0"/>
    <c:plotArea>
      <c:layout/>
      <c:barChart>
        <c:barDir val="bar"/>
        <c:grouping val="stacked"/>
        <c:varyColors val="0"/>
        <c:ser>
          <c:idx val="0"/>
          <c:order val="0"/>
          <c:tx>
            <c:strRef>
              <c:f>二酸化炭素量内訳グラフ!$B$16</c:f>
              <c:strCache>
                <c:ptCount val="1"/>
                <c:pt idx="0">
                  <c:v>家庭部門</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二酸化炭素量内訳グラフ!$D$15:$E$15</c:f>
              <c:strCache>
                <c:ptCount val="2"/>
                <c:pt idx="0">
                  <c:v>2050年</c:v>
                </c:pt>
                <c:pt idx="1">
                  <c:v>2020年</c:v>
                </c:pt>
              </c:strCache>
            </c:strRef>
          </c:cat>
          <c:val>
            <c:numRef>
              <c:f>二酸化炭素量内訳グラフ!$D$16:$E$16</c:f>
              <c:numCache>
                <c:formatCode>0_);[Red]\(0\)</c:formatCode>
                <c:ptCount val="2"/>
                <c:pt idx="0">
                  <c:v>776430.19145684142</c:v>
                </c:pt>
                <c:pt idx="1">
                  <c:v>849253.85605738882</c:v>
                </c:pt>
              </c:numCache>
            </c:numRef>
          </c:val>
          <c:extLst>
            <c:ext xmlns:c16="http://schemas.microsoft.com/office/drawing/2014/chart" uri="{C3380CC4-5D6E-409C-BE32-E72D297353CC}">
              <c16:uniqueId val="{00000000-ABEF-4C80-B702-BF76076E0198}"/>
            </c:ext>
          </c:extLst>
        </c:ser>
        <c:ser>
          <c:idx val="1"/>
          <c:order val="1"/>
          <c:tx>
            <c:strRef>
              <c:f>二酸化炭素量内訳グラフ!$B$17</c:f>
              <c:strCache>
                <c:ptCount val="1"/>
                <c:pt idx="0">
                  <c:v>業務サービス部門</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二酸化炭素量内訳グラフ!$D$15:$E$15</c:f>
              <c:strCache>
                <c:ptCount val="2"/>
                <c:pt idx="0">
                  <c:v>2050年</c:v>
                </c:pt>
                <c:pt idx="1">
                  <c:v>2020年</c:v>
                </c:pt>
              </c:strCache>
            </c:strRef>
          </c:cat>
          <c:val>
            <c:numRef>
              <c:f>二酸化炭素量内訳グラフ!$D$17:$E$17</c:f>
              <c:numCache>
                <c:formatCode>0_);[Red]\(0\)</c:formatCode>
                <c:ptCount val="2"/>
                <c:pt idx="0">
                  <c:v>489583.47653506685</c:v>
                </c:pt>
                <c:pt idx="1">
                  <c:v>579811.17581655597</c:v>
                </c:pt>
              </c:numCache>
            </c:numRef>
          </c:val>
          <c:extLst>
            <c:ext xmlns:c16="http://schemas.microsoft.com/office/drawing/2014/chart" uri="{C3380CC4-5D6E-409C-BE32-E72D297353CC}">
              <c16:uniqueId val="{00000001-ABEF-4C80-B702-BF76076E0198}"/>
            </c:ext>
          </c:extLst>
        </c:ser>
        <c:ser>
          <c:idx val="2"/>
          <c:order val="2"/>
          <c:tx>
            <c:strRef>
              <c:f>二酸化炭素量内訳グラフ!$B$18</c:f>
              <c:strCache>
                <c:ptCount val="1"/>
                <c:pt idx="0">
                  <c:v>農林業部門</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二酸化炭素量内訳グラフ!$D$15:$E$15</c:f>
              <c:strCache>
                <c:ptCount val="2"/>
                <c:pt idx="0">
                  <c:v>2050年</c:v>
                </c:pt>
                <c:pt idx="1">
                  <c:v>2020年</c:v>
                </c:pt>
              </c:strCache>
            </c:strRef>
          </c:cat>
          <c:val>
            <c:numRef>
              <c:f>二酸化炭素量内訳グラフ!$D$18:$E$18</c:f>
              <c:numCache>
                <c:formatCode>0_);[Red]\(0\)</c:formatCode>
                <c:ptCount val="2"/>
                <c:pt idx="0">
                  <c:v>2095.1872010517777</c:v>
                </c:pt>
                <c:pt idx="1">
                  <c:v>2801.1640789721873</c:v>
                </c:pt>
              </c:numCache>
            </c:numRef>
          </c:val>
          <c:extLst>
            <c:ext xmlns:c16="http://schemas.microsoft.com/office/drawing/2014/chart" uri="{C3380CC4-5D6E-409C-BE32-E72D297353CC}">
              <c16:uniqueId val="{00000002-ABEF-4C80-B702-BF76076E0198}"/>
            </c:ext>
          </c:extLst>
        </c:ser>
        <c:ser>
          <c:idx val="3"/>
          <c:order val="3"/>
          <c:tx>
            <c:strRef>
              <c:f>二酸化炭素量内訳グラフ!$B$19</c:f>
              <c:strCache>
                <c:ptCount val="1"/>
                <c:pt idx="0">
                  <c:v>運輸部門(化石燃料由来）</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二酸化炭素量内訳グラフ!$D$15:$E$15</c:f>
              <c:strCache>
                <c:ptCount val="2"/>
                <c:pt idx="0">
                  <c:v>2050年</c:v>
                </c:pt>
                <c:pt idx="1">
                  <c:v>2020年</c:v>
                </c:pt>
              </c:strCache>
            </c:strRef>
          </c:cat>
          <c:val>
            <c:numRef>
              <c:f>二酸化炭素量内訳グラフ!$D$19:$E$19</c:f>
              <c:numCache>
                <c:formatCode>0_);[Red]\(0\)</c:formatCode>
                <c:ptCount val="2"/>
                <c:pt idx="0">
                  <c:v>370000.89452575322</c:v>
                </c:pt>
                <c:pt idx="1">
                  <c:v>425669.83437387325</c:v>
                </c:pt>
              </c:numCache>
            </c:numRef>
          </c:val>
          <c:extLst>
            <c:ext xmlns:c16="http://schemas.microsoft.com/office/drawing/2014/chart" uri="{C3380CC4-5D6E-409C-BE32-E72D297353CC}">
              <c16:uniqueId val="{00000003-ABEF-4C80-B702-BF76076E0198}"/>
            </c:ext>
          </c:extLst>
        </c:ser>
        <c:ser>
          <c:idx val="4"/>
          <c:order val="4"/>
          <c:tx>
            <c:strRef>
              <c:f>二酸化炭素量内訳グラフ!$B$20</c:f>
              <c:strCache>
                <c:ptCount val="1"/>
                <c:pt idx="0">
                  <c:v>再生可能エネルギー</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二酸化炭素量内訳グラフ!$D$15:$E$15</c:f>
              <c:strCache>
                <c:ptCount val="2"/>
                <c:pt idx="0">
                  <c:v>2050年</c:v>
                </c:pt>
                <c:pt idx="1">
                  <c:v>2020年</c:v>
                </c:pt>
              </c:strCache>
            </c:strRef>
          </c:cat>
          <c:val>
            <c:numRef>
              <c:f>二酸化炭素量内訳グラフ!$D$20:$E$20</c:f>
              <c:numCache>
                <c:formatCode>0_);[Red]\(0\)</c:formatCode>
                <c:ptCount val="2"/>
                <c:pt idx="0">
                  <c:v>0</c:v>
                </c:pt>
                <c:pt idx="1">
                  <c:v>-5237.1931148731428</c:v>
                </c:pt>
              </c:numCache>
            </c:numRef>
          </c:val>
          <c:extLst>
            <c:ext xmlns:c16="http://schemas.microsoft.com/office/drawing/2014/chart" uri="{C3380CC4-5D6E-409C-BE32-E72D297353CC}">
              <c16:uniqueId val="{00000004-ABEF-4C80-B702-BF76076E0198}"/>
            </c:ext>
          </c:extLst>
        </c:ser>
        <c:dLbls>
          <c:showLegendKey val="0"/>
          <c:showVal val="0"/>
          <c:showCatName val="0"/>
          <c:showSerName val="0"/>
          <c:showPercent val="0"/>
          <c:showBubbleSize val="0"/>
        </c:dLbls>
        <c:gapWidth val="150"/>
        <c:overlap val="100"/>
        <c:axId val="968975920"/>
        <c:axId val="968977168"/>
      </c:barChart>
      <c:catAx>
        <c:axId val="968975920"/>
        <c:scaling>
          <c:orientation val="minMax"/>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ja-JP"/>
          </a:p>
        </c:txPr>
        <c:crossAx val="968977168"/>
        <c:crosses val="autoZero"/>
        <c:auto val="1"/>
        <c:lblAlgn val="ctr"/>
        <c:lblOffset val="100"/>
        <c:noMultiLvlLbl val="0"/>
      </c:catAx>
      <c:valAx>
        <c:axId val="968977168"/>
        <c:scaling>
          <c:orientation val="minMax"/>
        </c:scaling>
        <c:delete val="0"/>
        <c:axPos val="b"/>
        <c:majorGridlines>
          <c:spPr>
            <a:ln w="9525" cap="flat" cmpd="sng" algn="ctr">
              <a:solidFill>
                <a:schemeClr val="lt1">
                  <a:lumMod val="95000"/>
                  <a:alpha val="10000"/>
                </a:schemeClr>
              </a:solidFill>
              <a:round/>
            </a:ln>
            <a:effectLst/>
          </c:spPr>
        </c:majorGridlines>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ja-JP" altLang="en-US"/>
                  <a:t>年間二酸化炭素排出量（万トン）</a:t>
                </a:r>
              </a:p>
            </c:rich>
          </c:tx>
          <c:layout>
            <c:manualLayout>
              <c:xMode val="edge"/>
              <c:yMode val="edge"/>
              <c:x val="0.35079389209336048"/>
              <c:y val="0.75953630796150484"/>
            </c:manualLayout>
          </c:layout>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ja-JP"/>
          </a:p>
        </c:txPr>
        <c:crossAx val="968975920"/>
        <c:crosses val="autoZero"/>
        <c:crossBetween val="between"/>
        <c:dispUnits>
          <c:builtInUnit val="ten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ja-JP"/>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2266-4028-B561-3CE0E3F900C3}"/>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2266-4028-B561-3CE0E3F900C3}"/>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2266-4028-B561-3CE0E3F900C3}"/>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2266-4028-B561-3CE0E3F900C3}"/>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2266-4028-B561-3CE0E3F900C3}"/>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2266-4028-B561-3CE0E3F900C3}"/>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2266-4028-B561-3CE0E3F900C3}"/>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2266-4028-B561-3CE0E3F900C3}"/>
              </c:ext>
            </c:extLst>
          </c:dPt>
          <c:dPt>
            <c:idx val="8"/>
            <c:bubble3D val="0"/>
            <c:spPr>
              <a:solidFill>
                <a:schemeClr val="accent3">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1-2266-4028-B561-3CE0E3F900C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ja-JP"/>
                </a:p>
              </c:txPr>
              <c:dLblPos val="outEnd"/>
              <c:showLegendKey val="0"/>
              <c:showVal val="0"/>
              <c:showCatName val="1"/>
              <c:showSerName val="0"/>
              <c:showPercent val="1"/>
              <c:showBubbleSize val="0"/>
              <c:extLst>
                <c:ext xmlns:c16="http://schemas.microsoft.com/office/drawing/2014/chart" uri="{C3380CC4-5D6E-409C-BE32-E72D297353CC}">
                  <c16:uniqueId val="{00000001-2266-4028-B561-3CE0E3F900C3}"/>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ja-JP"/>
                </a:p>
              </c:txPr>
              <c:dLblPos val="outEnd"/>
              <c:showLegendKey val="0"/>
              <c:showVal val="0"/>
              <c:showCatName val="1"/>
              <c:showSerName val="0"/>
              <c:showPercent val="1"/>
              <c:showBubbleSize val="0"/>
              <c:extLst>
                <c:ext xmlns:c16="http://schemas.microsoft.com/office/drawing/2014/chart" uri="{C3380CC4-5D6E-409C-BE32-E72D297353CC}">
                  <c16:uniqueId val="{00000003-2266-4028-B561-3CE0E3F900C3}"/>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ja-JP"/>
                </a:p>
              </c:txPr>
              <c:dLblPos val="outEnd"/>
              <c:showLegendKey val="0"/>
              <c:showVal val="0"/>
              <c:showCatName val="1"/>
              <c:showSerName val="0"/>
              <c:showPercent val="1"/>
              <c:showBubbleSize val="0"/>
              <c:extLst>
                <c:ext xmlns:c16="http://schemas.microsoft.com/office/drawing/2014/chart" uri="{C3380CC4-5D6E-409C-BE32-E72D297353CC}">
                  <c16:uniqueId val="{00000005-2266-4028-B561-3CE0E3F900C3}"/>
                </c:ext>
              </c:extLst>
            </c:dLbl>
            <c:dLbl>
              <c:idx val="3"/>
              <c:layout>
                <c:manualLayout>
                  <c:x val="-3.0555555555555568E-2"/>
                  <c:y val="0.12037037037037028"/>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66-4028-B561-3CE0E3F900C3}"/>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ja-JP"/>
                </a:p>
              </c:txPr>
              <c:dLblPos val="outEnd"/>
              <c:showLegendKey val="0"/>
              <c:showVal val="0"/>
              <c:showCatName val="1"/>
              <c:showSerName val="0"/>
              <c:showPercent val="1"/>
              <c:showBubbleSize val="0"/>
              <c:extLst>
                <c:ext xmlns:c16="http://schemas.microsoft.com/office/drawing/2014/chart" uri="{C3380CC4-5D6E-409C-BE32-E72D297353CC}">
                  <c16:uniqueId val="{00000009-2266-4028-B561-3CE0E3F900C3}"/>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ja-JP"/>
                </a:p>
              </c:txPr>
              <c:dLblPos val="outEnd"/>
              <c:showLegendKey val="0"/>
              <c:showVal val="0"/>
              <c:showCatName val="1"/>
              <c:showSerName val="0"/>
              <c:showPercent val="1"/>
              <c:showBubbleSize val="0"/>
              <c:extLst>
                <c:ext xmlns:c16="http://schemas.microsoft.com/office/drawing/2014/chart" uri="{C3380CC4-5D6E-409C-BE32-E72D297353CC}">
                  <c16:uniqueId val="{0000000B-2266-4028-B561-3CE0E3F900C3}"/>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ja-JP"/>
                </a:p>
              </c:txPr>
              <c:dLblPos val="outEnd"/>
              <c:showLegendKey val="0"/>
              <c:showVal val="0"/>
              <c:showCatName val="1"/>
              <c:showSerName val="0"/>
              <c:showPercent val="1"/>
              <c:showBubbleSize val="0"/>
              <c:extLst>
                <c:ext xmlns:c16="http://schemas.microsoft.com/office/drawing/2014/chart" uri="{C3380CC4-5D6E-409C-BE32-E72D297353CC}">
                  <c16:uniqueId val="{0000000D-2266-4028-B561-3CE0E3F900C3}"/>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ja-JP"/>
                </a:p>
              </c:txPr>
              <c:dLblPos val="outEnd"/>
              <c:showLegendKey val="0"/>
              <c:showVal val="0"/>
              <c:showCatName val="1"/>
              <c:showSerName val="0"/>
              <c:showPercent val="1"/>
              <c:showBubbleSize val="0"/>
              <c:extLst>
                <c:ext xmlns:c16="http://schemas.microsoft.com/office/drawing/2014/chart" uri="{C3380CC4-5D6E-409C-BE32-E72D297353CC}">
                  <c16:uniqueId val="{0000000F-2266-4028-B561-3CE0E3F900C3}"/>
                </c:ext>
              </c:extLst>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ja-JP"/>
                </a:p>
              </c:txPr>
              <c:dLblPos val="outEnd"/>
              <c:showLegendKey val="0"/>
              <c:showVal val="0"/>
              <c:showCatName val="1"/>
              <c:showSerName val="0"/>
              <c:showPercent val="1"/>
              <c:showBubbleSize val="0"/>
              <c:extLst>
                <c:ext xmlns:c16="http://schemas.microsoft.com/office/drawing/2014/chart" uri="{C3380CC4-5D6E-409C-BE32-E72D297353CC}">
                  <c16:uniqueId val="{00000011-2266-4028-B561-3CE0E3F900C3}"/>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'2050年二酸化炭素排出量推計'!$A$55:$A$63</c:f>
              <c:strCache>
                <c:ptCount val="9"/>
                <c:pt idx="0">
                  <c:v>家庭用電力</c:v>
                </c:pt>
                <c:pt idx="1">
                  <c:v>家庭用ガス</c:v>
                </c:pt>
                <c:pt idx="2">
                  <c:v>業務用電力</c:v>
                </c:pt>
                <c:pt idx="3">
                  <c:v>業務用熱</c:v>
                </c:pt>
                <c:pt idx="4">
                  <c:v>農林水産業用電力</c:v>
                </c:pt>
                <c:pt idx="5">
                  <c:v>農林水産業用熱</c:v>
                </c:pt>
                <c:pt idx="6">
                  <c:v>輸送用ガソリン</c:v>
                </c:pt>
                <c:pt idx="7">
                  <c:v>輸送用軽油</c:v>
                </c:pt>
                <c:pt idx="8">
                  <c:v>輸送用LPG</c:v>
                </c:pt>
              </c:strCache>
            </c:strRef>
          </c:cat>
          <c:val>
            <c:numRef>
              <c:f>'2050年二酸化炭素排出量推計'!$J$55:$J$63</c:f>
              <c:numCache>
                <c:formatCode>0_);[Red]\(0\)</c:formatCode>
                <c:ptCount val="9"/>
                <c:pt idx="0">
                  <c:v>553210165.4984436</c:v>
                </c:pt>
                <c:pt idx="1">
                  <c:v>223220025.95839784</c:v>
                </c:pt>
                <c:pt idx="2">
                  <c:v>488912490.43546689</c:v>
                </c:pt>
                <c:pt idx="3">
                  <c:v>670986.09959993733</c:v>
                </c:pt>
                <c:pt idx="4">
                  <c:v>1536566.8949617113</c:v>
                </c:pt>
                <c:pt idx="5">
                  <c:v>558620.30609006656</c:v>
                </c:pt>
                <c:pt idx="6">
                  <c:v>195800488.99342787</c:v>
                </c:pt>
                <c:pt idx="7">
                  <c:v>131997426.48583376</c:v>
                </c:pt>
                <c:pt idx="8">
                  <c:v>42202979.046491541</c:v>
                </c:pt>
              </c:numCache>
            </c:numRef>
          </c:val>
          <c:extLst>
            <c:ext xmlns:c16="http://schemas.microsoft.com/office/drawing/2014/chart" uri="{C3380CC4-5D6E-409C-BE32-E72D297353CC}">
              <c16:uniqueId val="{00000012-2266-4028-B561-3CE0E3F900C3}"/>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2</xdr:col>
      <xdr:colOff>542924</xdr:colOff>
      <xdr:row>0</xdr:row>
      <xdr:rowOff>95250</xdr:rowOff>
    </xdr:from>
    <xdr:ext cx="4611781" cy="805092"/>
    <xdr:sp macro="" textlink="">
      <xdr:nvSpPr>
        <xdr:cNvPr id="2" name="テキスト ボックス 1">
          <a:extLst>
            <a:ext uri="{FF2B5EF4-FFF2-40B4-BE49-F238E27FC236}">
              <a16:creationId xmlns:a16="http://schemas.microsoft.com/office/drawing/2014/main" id="{AC3D75C1-E792-4087-AB4C-EBEAD03E22A6}"/>
            </a:ext>
          </a:extLst>
        </xdr:cNvPr>
        <xdr:cNvSpPr txBox="1"/>
      </xdr:nvSpPr>
      <xdr:spPr>
        <a:xfrm>
          <a:off x="1022984" y="95250"/>
          <a:ext cx="4611781" cy="805092"/>
        </a:xfrm>
        <a:prstGeom prst="rect">
          <a:avLst/>
        </a:prstGeom>
        <a:ln w="34925" cmpd="db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kumimoji="1" lang="en-US" altLang="ja-JP" sz="1050" b="1">
              <a:latin typeface="メイリオ" panose="020B0604030504040204" pitchFamily="50" charset="-128"/>
              <a:ea typeface="メイリオ" panose="020B0604030504040204" pitchFamily="50" charset="-128"/>
            </a:rPr>
            <a:t>2050</a:t>
          </a:r>
          <a:r>
            <a:rPr kumimoji="1" lang="ja-JP" altLang="en-US" sz="1050" b="1">
              <a:latin typeface="メイリオ" panose="020B0604030504040204" pitchFamily="50" charset="-128"/>
              <a:ea typeface="メイリオ" panose="020B0604030504040204" pitchFamily="50" charset="-128"/>
            </a:rPr>
            <a:t>年の脱炭素を目指そう！</a:t>
          </a:r>
          <a:endParaRPr kumimoji="1" lang="en-US" altLang="ja-JP" sz="1050" b="1">
            <a:latin typeface="メイリオ" panose="020B0604030504040204" pitchFamily="50" charset="-128"/>
            <a:ea typeface="メイリオ" panose="020B0604030504040204" pitchFamily="50" charset="-128"/>
          </a:endParaRPr>
        </a:p>
        <a:p>
          <a:r>
            <a:rPr kumimoji="1" lang="ja-JP" altLang="en-US" sz="1800" b="1">
              <a:latin typeface="メイリオ" panose="020B0604030504040204" pitchFamily="50" charset="-128"/>
              <a:ea typeface="メイリオ" panose="020B0604030504040204" pitchFamily="50" charset="-128"/>
            </a:rPr>
            <a:t>カーボンニュートラルシミュレーター</a:t>
          </a:r>
          <a:r>
            <a:rPr kumimoji="1" lang="en-US" altLang="ja-JP" sz="1800" b="1" baseline="0">
              <a:latin typeface="メイリオ" panose="020B0604030504040204" pitchFamily="50" charset="-128"/>
              <a:ea typeface="メイリオ" panose="020B0604030504040204" pitchFamily="50" charset="-128"/>
            </a:rPr>
            <a:t> </a:t>
          </a:r>
          <a:r>
            <a:rPr kumimoji="1" lang="en-US" altLang="ja-JP" sz="900" b="1" baseline="0">
              <a:latin typeface="メイリオ" panose="020B0604030504040204" pitchFamily="50" charset="-128"/>
              <a:ea typeface="メイリオ" panose="020B0604030504040204" pitchFamily="50" charset="-128"/>
            </a:rPr>
            <a:t>ver.1-2</a:t>
          </a:r>
          <a:endParaRPr kumimoji="1" lang="ja-JP" altLang="en-US" sz="1800" b="1">
            <a:latin typeface="メイリオ" panose="020B0604030504040204" pitchFamily="50" charset="-128"/>
            <a:ea typeface="メイリオ" panose="020B0604030504040204" pitchFamily="50" charset="-128"/>
          </a:endParaRPr>
        </a:p>
      </xdr:txBody>
    </xdr:sp>
    <xdr:clientData/>
  </xdr:oneCellAnchor>
  <xdr:twoCellAnchor editAs="oneCell">
    <xdr:from>
      <xdr:col>0</xdr:col>
      <xdr:colOff>9525</xdr:colOff>
      <xdr:row>0</xdr:row>
      <xdr:rowOff>28574</xdr:rowOff>
    </xdr:from>
    <xdr:to>
      <xdr:col>2</xdr:col>
      <xdr:colOff>466712</xdr:colOff>
      <xdr:row>4</xdr:row>
      <xdr:rowOff>113645</xdr:rowOff>
    </xdr:to>
    <xdr:pic>
      <xdr:nvPicPr>
        <xdr:cNvPr id="3" name="図 2">
          <a:extLst>
            <a:ext uri="{FF2B5EF4-FFF2-40B4-BE49-F238E27FC236}">
              <a16:creationId xmlns:a16="http://schemas.microsoft.com/office/drawing/2014/main" id="{5A9A00BF-476E-47EA-8F78-8D4018CDBD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28574"/>
          <a:ext cx="937247" cy="1060431"/>
        </a:xfrm>
        <a:prstGeom prst="rect">
          <a:avLst/>
        </a:prstGeom>
      </xdr:spPr>
    </xdr:pic>
    <xdr:clientData/>
  </xdr:twoCellAnchor>
  <xdr:twoCellAnchor editAs="oneCell">
    <xdr:from>
      <xdr:col>0</xdr:col>
      <xdr:colOff>118631</xdr:colOff>
      <xdr:row>21</xdr:row>
      <xdr:rowOff>115357</xdr:rowOff>
    </xdr:from>
    <xdr:to>
      <xdr:col>2</xdr:col>
      <xdr:colOff>368940</xdr:colOff>
      <xdr:row>24</xdr:row>
      <xdr:rowOff>30949</xdr:rowOff>
    </xdr:to>
    <xdr:pic>
      <xdr:nvPicPr>
        <xdr:cNvPr id="4" name="図 3">
          <a:extLst>
            <a:ext uri="{FF2B5EF4-FFF2-40B4-BE49-F238E27FC236}">
              <a16:creationId xmlns:a16="http://schemas.microsoft.com/office/drawing/2014/main" id="{4741D3F9-591C-43B6-B586-5016E98A73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631" y="5136937"/>
          <a:ext cx="730369" cy="654732"/>
        </a:xfrm>
        <a:prstGeom prst="rect">
          <a:avLst/>
        </a:prstGeom>
      </xdr:spPr>
    </xdr:pic>
    <xdr:clientData/>
  </xdr:twoCellAnchor>
  <xdr:twoCellAnchor>
    <xdr:from>
      <xdr:col>0</xdr:col>
      <xdr:colOff>123472</xdr:colOff>
      <xdr:row>4</xdr:row>
      <xdr:rowOff>162278</xdr:rowOff>
    </xdr:from>
    <xdr:to>
      <xdr:col>9</xdr:col>
      <xdr:colOff>578556</xdr:colOff>
      <xdr:row>21</xdr:row>
      <xdr:rowOff>84666</xdr:rowOff>
    </xdr:to>
    <xdr:graphicFrame macro="">
      <xdr:nvGraphicFramePr>
        <xdr:cNvPr id="5" name="グラフ 4">
          <a:extLst>
            <a:ext uri="{FF2B5EF4-FFF2-40B4-BE49-F238E27FC236}">
              <a16:creationId xmlns:a16="http://schemas.microsoft.com/office/drawing/2014/main" id="{72F330E9-EA14-415A-A1FF-5F13F1B79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120650</xdr:colOff>
      <xdr:row>0</xdr:row>
      <xdr:rowOff>196850</xdr:rowOff>
    </xdr:from>
    <xdr:to>
      <xdr:col>17</xdr:col>
      <xdr:colOff>376296</xdr:colOff>
      <xdr:row>2</xdr:row>
      <xdr:rowOff>185695</xdr:rowOff>
    </xdr:to>
    <xdr:sp macro="" textlink="">
      <xdr:nvSpPr>
        <xdr:cNvPr id="2" name="テキスト ボックス 3">
          <a:extLst>
            <a:ext uri="{FF2B5EF4-FFF2-40B4-BE49-F238E27FC236}">
              <a16:creationId xmlns:a16="http://schemas.microsoft.com/office/drawing/2014/main" id="{BA04C9CF-4A32-44FA-B490-543E9C85C946}"/>
            </a:ext>
          </a:extLst>
        </xdr:cNvPr>
        <xdr:cNvSpPr txBox="1"/>
      </xdr:nvSpPr>
      <xdr:spPr>
        <a:xfrm>
          <a:off x="120650" y="196850"/>
          <a:ext cx="11655166" cy="446045"/>
        </a:xfrm>
        <a:prstGeom prst="rect">
          <a:avLst/>
        </a:prstGeom>
        <a:noFill/>
        <a:ln>
          <a:solidFill>
            <a:schemeClr val="tx1"/>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600"/>
            <a:t>カーボンニュートラル・シミュレーターの構造  </a:t>
          </a:r>
          <a:r>
            <a:rPr kumimoji="1" lang="ja-JP" altLang="en-US" sz="1400"/>
            <a:t>（このまま推移した場合の</a:t>
          </a:r>
          <a:r>
            <a:rPr kumimoji="1" lang="en-US" altLang="ja-JP" sz="1400"/>
            <a:t>2050</a:t>
          </a:r>
          <a:r>
            <a:rPr kumimoji="1" lang="ja-JP" altLang="en-US" sz="1400"/>
            <a:t>年予測をどのように行ったのか）</a:t>
          </a:r>
          <a:endParaRPr kumimoji="1" lang="en-US" sz="1400"/>
        </a:p>
      </xdr:txBody>
    </xdr:sp>
    <xdr:clientData/>
  </xdr:twoCellAnchor>
  <xdr:twoCellAnchor>
    <xdr:from>
      <xdr:col>0</xdr:col>
      <xdr:colOff>120650</xdr:colOff>
      <xdr:row>3</xdr:row>
      <xdr:rowOff>83567</xdr:rowOff>
    </xdr:from>
    <xdr:to>
      <xdr:col>3</xdr:col>
      <xdr:colOff>478552</xdr:colOff>
      <xdr:row>4</xdr:row>
      <xdr:rowOff>162744</xdr:rowOff>
    </xdr:to>
    <xdr:sp macro="" textlink="">
      <xdr:nvSpPr>
        <xdr:cNvPr id="3" name="テキスト ボックス 4">
          <a:extLst>
            <a:ext uri="{FF2B5EF4-FFF2-40B4-BE49-F238E27FC236}">
              <a16:creationId xmlns:a16="http://schemas.microsoft.com/office/drawing/2014/main" id="{796728E7-A8B3-4CF5-9DB0-080EC6A8E7EF}"/>
            </a:ext>
          </a:extLst>
        </xdr:cNvPr>
        <xdr:cNvSpPr txBox="1"/>
      </xdr:nvSpPr>
      <xdr:spPr>
        <a:xfrm>
          <a:off x="120650" y="769367"/>
          <a:ext cx="2369582"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a:t>人口・世帯数・就業者人口</a:t>
          </a:r>
          <a:endParaRPr kumimoji="1" lang="en-US" sz="1400"/>
        </a:p>
      </xdr:txBody>
    </xdr:sp>
    <xdr:clientData/>
  </xdr:twoCellAnchor>
  <xdr:twoCellAnchor>
    <xdr:from>
      <xdr:col>0</xdr:col>
      <xdr:colOff>439057</xdr:colOff>
      <xdr:row>4</xdr:row>
      <xdr:rowOff>186753</xdr:rowOff>
    </xdr:from>
    <xdr:to>
      <xdr:col>17</xdr:col>
      <xdr:colOff>552449</xdr:colOff>
      <xdr:row>13</xdr:row>
      <xdr:rowOff>211654</xdr:rowOff>
    </xdr:to>
    <xdr:sp macro="" textlink="">
      <xdr:nvSpPr>
        <xdr:cNvPr id="4" name="正方形/長方形 3">
          <a:extLst>
            <a:ext uri="{FF2B5EF4-FFF2-40B4-BE49-F238E27FC236}">
              <a16:creationId xmlns:a16="http://schemas.microsoft.com/office/drawing/2014/main" id="{96D97424-3404-44D5-9587-315C72ED4DCC}"/>
            </a:ext>
          </a:extLst>
        </xdr:cNvPr>
        <xdr:cNvSpPr/>
      </xdr:nvSpPr>
      <xdr:spPr>
        <a:xfrm>
          <a:off x="439057" y="1101153"/>
          <a:ext cx="11512912" cy="208230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a:t>国立社会保障・人口問題研究所「日本の地域別将来推計人口（平成</a:t>
          </a:r>
          <a:r>
            <a:rPr lang="en-US" altLang="ja-JP" sz="1200"/>
            <a:t>30</a:t>
          </a:r>
          <a:r>
            <a:rPr lang="ja-JP" altLang="en-US" sz="1200"/>
            <a:t>（</a:t>
          </a:r>
          <a:r>
            <a:rPr lang="en-US" altLang="ja-JP" sz="1200"/>
            <a:t>2018</a:t>
          </a:r>
          <a:r>
            <a:rPr lang="ja-JP" altLang="en-US" sz="1200"/>
            <a:t>）年推計）」による</a:t>
          </a:r>
          <a:r>
            <a:rPr lang="en-US" altLang="ja-JP" sz="1200"/>
            <a:t>2020</a:t>
          </a:r>
          <a:r>
            <a:rPr lang="ja-JP" altLang="en-US" sz="1200"/>
            <a:t>年から</a:t>
          </a:r>
          <a:r>
            <a:rPr lang="en-US" altLang="ja-JP" sz="1200"/>
            <a:t>2045</a:t>
          </a:r>
          <a:r>
            <a:rPr lang="ja-JP" altLang="en-US" sz="1200"/>
            <a:t>年までの自治体別人口予測における、各自治体の男女</a:t>
          </a:r>
          <a:r>
            <a:rPr lang="en-US" altLang="ja-JP" sz="1200"/>
            <a:t>5</a:t>
          </a:r>
          <a:r>
            <a:rPr lang="ja-JP" altLang="en-US" sz="1200"/>
            <a:t>歳区分別の人口推移の傾向を</a:t>
          </a:r>
          <a:r>
            <a:rPr lang="en-US" altLang="ja-JP" sz="1200"/>
            <a:t>2050</a:t>
          </a:r>
          <a:r>
            <a:rPr lang="ja-JP" altLang="en-US" sz="1200"/>
            <a:t>年に延長し、集計することによって各自治体の</a:t>
          </a:r>
          <a:r>
            <a:rPr lang="en-US" altLang="ja-JP" sz="1200"/>
            <a:t>2050</a:t>
          </a:r>
          <a:r>
            <a:rPr lang="ja-JP" altLang="en-US" sz="1200"/>
            <a:t>年人口を推計。</a:t>
          </a:r>
          <a:endParaRPr lang="en-US" altLang="ja-JP" sz="1200"/>
        </a:p>
        <a:p>
          <a:r>
            <a:rPr lang="ja-JP" altLang="en-US" sz="1200"/>
            <a:t>ただし、シミュレーターにおいて</a:t>
          </a:r>
          <a:r>
            <a:rPr lang="en-US" altLang="ja-JP" sz="1200"/>
            <a:t>2050</a:t>
          </a:r>
          <a:r>
            <a:rPr lang="ja-JP" altLang="en-US" sz="1200"/>
            <a:t>年人口は自由に設定することが可能であり、各自治体の人口ビジョン目標に沿った人口などを入れても構わない形としている。各当市町村が属する都道府県の</a:t>
          </a:r>
          <a:r>
            <a:rPr lang="en-US" altLang="ja-JP" sz="1200"/>
            <a:t>1</a:t>
          </a:r>
          <a:r>
            <a:rPr lang="ja-JP" altLang="en-US" sz="1200"/>
            <a:t>世帯当たり世帯人数の傾向を</a:t>
          </a:r>
          <a:r>
            <a:rPr lang="en-US" altLang="ja-JP" sz="1200"/>
            <a:t>2050</a:t>
          </a:r>
          <a:r>
            <a:rPr lang="ja-JP" altLang="en-US" sz="1200"/>
            <a:t>年まで延長し、</a:t>
          </a:r>
          <a:r>
            <a:rPr lang="en-US" altLang="ja-JP" sz="1200"/>
            <a:t>2050</a:t>
          </a:r>
          <a:r>
            <a:rPr lang="ja-JP" altLang="en-US" sz="1200"/>
            <a:t>年の当該市町村の</a:t>
          </a:r>
          <a:r>
            <a:rPr lang="en-US" altLang="ja-JP" sz="1200"/>
            <a:t>1</a:t>
          </a:r>
          <a:r>
            <a:rPr lang="ja-JP" altLang="en-US" sz="1200"/>
            <a:t>世帯当たり世帯人数を推計する。</a:t>
          </a:r>
          <a:r>
            <a:rPr lang="en-US" altLang="ja-JP" sz="1200"/>
            <a:t>2050</a:t>
          </a:r>
          <a:r>
            <a:rPr lang="ja-JP" altLang="en-US" sz="1200"/>
            <a:t>年の人口をこの値で除して、</a:t>
          </a:r>
          <a:r>
            <a:rPr lang="en-US" altLang="ja-JP" sz="1200"/>
            <a:t>2050</a:t>
          </a:r>
          <a:r>
            <a:rPr lang="ja-JP" altLang="en-US" sz="1200"/>
            <a:t>年の各市町村の世帯数を推計する。将来の就業者人口は、</a:t>
          </a:r>
          <a:r>
            <a:rPr lang="en-US" altLang="ja-JP" sz="1200"/>
            <a:t>2015</a:t>
          </a:r>
          <a:r>
            <a:rPr lang="ja-JP" altLang="en-US" sz="1200"/>
            <a:t>年の男女</a:t>
          </a:r>
          <a:r>
            <a:rPr lang="en-US" altLang="ja-JP" sz="1200"/>
            <a:t>5</a:t>
          </a:r>
          <a:r>
            <a:rPr lang="ja-JP" altLang="en-US" sz="1200"/>
            <a:t>歳区分の就業者人口比率を、当該市町村の将来の男女</a:t>
          </a:r>
          <a:r>
            <a:rPr lang="en-US" altLang="ja-JP" sz="1200"/>
            <a:t>5</a:t>
          </a:r>
          <a:r>
            <a:rPr lang="ja-JP" altLang="en-US" sz="1200"/>
            <a:t>歳区分人口予測に適用して、算出する。なお、福島県の人口予測については、国立社会保障・人口問題研究所「日本の地域別将来推計人口（平成</a:t>
          </a:r>
          <a:r>
            <a:rPr lang="en-US" altLang="ja-JP" sz="1200"/>
            <a:t>25</a:t>
          </a:r>
          <a:r>
            <a:rPr lang="ja-JP" altLang="en-US" sz="1200"/>
            <a:t>年</a:t>
          </a:r>
          <a:r>
            <a:rPr lang="en-US" altLang="ja-JP" sz="1200"/>
            <a:t>3</a:t>
          </a:r>
          <a:r>
            <a:rPr lang="ja-JP" altLang="en-US" sz="1200"/>
            <a:t>月推計）」による福島県の</a:t>
          </a:r>
          <a:r>
            <a:rPr lang="en-US" altLang="ja-JP" sz="1200"/>
            <a:t>2040</a:t>
          </a:r>
          <a:r>
            <a:rPr lang="ja-JP" altLang="en-US" sz="1200"/>
            <a:t>年までの人口予測を、</a:t>
          </a:r>
          <a:r>
            <a:rPr lang="en-US" altLang="ja-JP" sz="1200"/>
            <a:t>2010</a:t>
          </a:r>
          <a:r>
            <a:rPr lang="ja-JP" altLang="en-US" sz="1200"/>
            <a:t>年国勢調査人口で各市町村に按分し、そのトレンドを延長する形で各自治体の</a:t>
          </a:r>
          <a:r>
            <a:rPr lang="en-US" altLang="ja-JP" sz="1200"/>
            <a:t>2050</a:t>
          </a:r>
          <a:r>
            <a:rPr lang="ja-JP" altLang="en-US" sz="1200"/>
            <a:t>年人口を推計した。</a:t>
          </a:r>
          <a:endParaRPr lang="en-US" altLang="ja-JP" sz="1200"/>
        </a:p>
        <a:p>
          <a:endParaRPr lang="en-US" sz="1200"/>
        </a:p>
      </xdr:txBody>
    </xdr:sp>
    <xdr:clientData/>
  </xdr:twoCellAnchor>
  <xdr:twoCellAnchor>
    <xdr:from>
      <xdr:col>0</xdr:col>
      <xdr:colOff>120650</xdr:colOff>
      <xdr:row>13</xdr:row>
      <xdr:rowOff>27666</xdr:rowOff>
    </xdr:from>
    <xdr:to>
      <xdr:col>5</xdr:col>
      <xdr:colOff>414506</xdr:colOff>
      <xdr:row>14</xdr:row>
      <xdr:rowOff>106843</xdr:rowOff>
    </xdr:to>
    <xdr:sp macro="" textlink="">
      <xdr:nvSpPr>
        <xdr:cNvPr id="5" name="テキスト ボックス 7">
          <a:extLst>
            <a:ext uri="{FF2B5EF4-FFF2-40B4-BE49-F238E27FC236}">
              <a16:creationId xmlns:a16="http://schemas.microsoft.com/office/drawing/2014/main" id="{178FF665-4786-4086-9345-803436BA94EE}"/>
            </a:ext>
          </a:extLst>
        </xdr:cNvPr>
        <xdr:cNvSpPr txBox="1"/>
      </xdr:nvSpPr>
      <xdr:spPr>
        <a:xfrm>
          <a:off x="120650" y="2999466"/>
          <a:ext cx="3646656"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a:t>エネルギー消費量（家庭部門、業務部門）</a:t>
          </a:r>
          <a:endParaRPr kumimoji="1" lang="en-US" sz="1400"/>
        </a:p>
      </xdr:txBody>
    </xdr:sp>
    <xdr:clientData/>
  </xdr:twoCellAnchor>
  <xdr:twoCellAnchor>
    <xdr:from>
      <xdr:col>0</xdr:col>
      <xdr:colOff>350283</xdr:colOff>
      <xdr:row>14</xdr:row>
      <xdr:rowOff>193703</xdr:rowOff>
    </xdr:from>
    <xdr:to>
      <xdr:col>17</xdr:col>
      <xdr:colOff>552449</xdr:colOff>
      <xdr:row>22</xdr:row>
      <xdr:rowOff>1890</xdr:rowOff>
    </xdr:to>
    <xdr:sp macro="" textlink="">
      <xdr:nvSpPr>
        <xdr:cNvPr id="6" name="テキスト ボックス 8">
          <a:extLst>
            <a:ext uri="{FF2B5EF4-FFF2-40B4-BE49-F238E27FC236}">
              <a16:creationId xmlns:a16="http://schemas.microsoft.com/office/drawing/2014/main" id="{762B030D-2E99-4847-B455-DA959096ED90}"/>
            </a:ext>
          </a:extLst>
        </xdr:cNvPr>
        <xdr:cNvSpPr txBox="1"/>
      </xdr:nvSpPr>
      <xdr:spPr>
        <a:xfrm>
          <a:off x="350283" y="3394103"/>
          <a:ext cx="11601686" cy="163698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a:t>
          </a:r>
          <a:r>
            <a:rPr kumimoji="1" lang="en-US" altLang="ja-JP" sz="1200"/>
            <a:t>2019</a:t>
          </a:r>
          <a:r>
            <a:rPr kumimoji="1" lang="ja-JP" altLang="en-US" sz="1200"/>
            <a:t>年全国家計構造調査」における経済圏別の月消費支出に、各市町村を対応させて、各市町村の月あたりの消費支出額、電気代、ガス代を</a:t>
          </a:r>
          <a:r>
            <a:rPr lang="ja-JP" altLang="en-US" sz="1200"/>
            <a:t>把握。一方、各市町村のエネルギー消費量は、永続地帯研究で算出した値を使用。永続地帯研究では、以下のように算出。資源エネルギー庁の「都道府県別エネルギー消費統計」</a:t>
          </a:r>
          <a:r>
            <a:rPr lang="en-US" altLang="ja-JP" sz="1200"/>
            <a:t>(2017 </a:t>
          </a:r>
          <a:r>
            <a:rPr lang="ja-JP" altLang="en-US" sz="1200"/>
            <a:t>年度の確定値</a:t>
          </a:r>
          <a:r>
            <a:rPr lang="en-US" altLang="ja-JP" sz="1200"/>
            <a:t>)</a:t>
          </a:r>
          <a:r>
            <a:rPr lang="ja-JP" altLang="en-US" sz="1200"/>
            <a:t>の都道府県別の民生</a:t>
          </a:r>
          <a:r>
            <a:rPr lang="en-US" altLang="ja-JP" sz="1200"/>
            <a:t>(</a:t>
          </a:r>
          <a:r>
            <a:rPr lang="ja-JP" altLang="en-US" sz="1200"/>
            <a:t>家庭、業務</a:t>
          </a:r>
          <a:r>
            <a:rPr lang="en-US" altLang="ja-JP" sz="1200"/>
            <a:t>)</a:t>
          </a:r>
          <a:r>
            <a:rPr lang="ja-JP" altLang="en-US" sz="1200"/>
            <a:t>部門の年間電力使用量データを、「家庭用」については</a:t>
          </a:r>
          <a:r>
            <a:rPr lang="en-US" altLang="ja-JP" sz="1200"/>
            <a:t>2015 </a:t>
          </a:r>
          <a:r>
            <a:rPr lang="ja-JP" altLang="en-US" sz="1200"/>
            <a:t>年</a:t>
          </a:r>
          <a:r>
            <a:rPr lang="en-US" altLang="ja-JP" sz="1200"/>
            <a:t>10 </a:t>
          </a:r>
          <a:r>
            <a:rPr lang="ja-JP" altLang="en-US" sz="1200"/>
            <a:t>月の国勢調査の世帯数を住民基本台帳での世帯数の変化率で補正した値で、市町村に按分。「業務用」および「農林水産業」については、業務部門の従業員数</a:t>
          </a:r>
          <a:r>
            <a:rPr lang="en-US" altLang="ja-JP" sz="1200"/>
            <a:t>(</a:t>
          </a:r>
          <a:r>
            <a:rPr lang="ja-JP" altLang="en-US" sz="1200"/>
            <a:t>平成</a:t>
          </a:r>
          <a:r>
            <a:rPr lang="en-US" altLang="ja-JP" sz="1200"/>
            <a:t>26 </a:t>
          </a:r>
          <a:r>
            <a:rPr lang="ja-JP" altLang="en-US" sz="1200"/>
            <a:t>年経済センサス基礎調査の業種大分類</a:t>
          </a:r>
          <a:r>
            <a:rPr lang="en-US" altLang="ja-JP" sz="1200"/>
            <a:t>F,G,I</a:t>
          </a:r>
          <a:r>
            <a:rPr lang="ja-JP" altLang="en-US" sz="1200"/>
            <a:t>～</a:t>
          </a:r>
          <a:r>
            <a:rPr lang="en-US" altLang="ja-JP" sz="1200"/>
            <a:t>S </a:t>
          </a:r>
          <a:r>
            <a:rPr lang="ja-JP" altLang="en-US" sz="1200"/>
            <a:t>の</a:t>
          </a:r>
          <a:r>
            <a:rPr lang="en-US" altLang="ja-JP" sz="1200"/>
            <a:t>13 </a:t>
          </a:r>
          <a:r>
            <a:rPr lang="ja-JP" altLang="en-US" sz="1200"/>
            <a:t>分類</a:t>
          </a:r>
          <a:r>
            <a:rPr lang="en-US" altLang="ja-JP" sz="1200"/>
            <a:t>)</a:t>
          </a:r>
          <a:r>
            <a:rPr lang="ja-JP" altLang="en-US" sz="1200"/>
            <a:t>で、それぞれ市町村に按分。</a:t>
          </a:r>
          <a:r>
            <a:rPr lang="en-US" altLang="ja-JP" sz="1200"/>
            <a:t>2050</a:t>
          </a:r>
          <a:r>
            <a:rPr lang="ja-JP" altLang="en-US" sz="1200"/>
            <a:t>年の家庭部門のエネルギー消費量は、当該市町村の</a:t>
          </a:r>
          <a:r>
            <a:rPr lang="en-US" altLang="ja-JP" sz="1200"/>
            <a:t>2015</a:t>
          </a:r>
          <a:r>
            <a:rPr lang="ja-JP" altLang="en-US" sz="1200"/>
            <a:t>年人口と</a:t>
          </a:r>
          <a:r>
            <a:rPr lang="en-US" altLang="ja-JP" sz="1200"/>
            <a:t>2050</a:t>
          </a:r>
          <a:r>
            <a:rPr lang="ja-JP" altLang="en-US" sz="1200"/>
            <a:t>年人口の変化率に応じて、変化させる。</a:t>
          </a:r>
          <a:r>
            <a:rPr lang="en-US" altLang="ja-JP" sz="1200"/>
            <a:t>2050</a:t>
          </a:r>
          <a:r>
            <a:rPr lang="ja-JP" altLang="en-US" sz="1200"/>
            <a:t>年の業務部門のエネルギー消費量は、当該市町村の</a:t>
          </a:r>
          <a:r>
            <a:rPr lang="en-US" altLang="ja-JP" sz="1200"/>
            <a:t>2015</a:t>
          </a:r>
          <a:r>
            <a:rPr lang="ja-JP" altLang="en-US" sz="1200"/>
            <a:t>年就業者人口と</a:t>
          </a:r>
          <a:r>
            <a:rPr lang="en-US" altLang="ja-JP" sz="1200"/>
            <a:t>2050</a:t>
          </a:r>
          <a:r>
            <a:rPr lang="ja-JP" altLang="en-US" sz="1200"/>
            <a:t>年の就業者人口の変化率に応じて、変化させる。</a:t>
          </a:r>
          <a:endParaRPr kumimoji="1" lang="en-US" sz="1200"/>
        </a:p>
      </xdr:txBody>
    </xdr:sp>
    <xdr:clientData/>
  </xdr:twoCellAnchor>
  <xdr:twoCellAnchor>
    <xdr:from>
      <xdr:col>0</xdr:col>
      <xdr:colOff>86313</xdr:colOff>
      <xdr:row>22</xdr:row>
      <xdr:rowOff>22872</xdr:rowOff>
    </xdr:from>
    <xdr:to>
      <xdr:col>4</xdr:col>
      <xdr:colOff>142888</xdr:colOff>
      <xdr:row>23</xdr:row>
      <xdr:rowOff>102049</xdr:rowOff>
    </xdr:to>
    <xdr:sp macro="" textlink="">
      <xdr:nvSpPr>
        <xdr:cNvPr id="7" name="テキスト ボックス 10">
          <a:extLst>
            <a:ext uri="{FF2B5EF4-FFF2-40B4-BE49-F238E27FC236}">
              <a16:creationId xmlns:a16="http://schemas.microsoft.com/office/drawing/2014/main" id="{08EB7740-3A4D-40A1-84C9-E719B4AC36F9}"/>
            </a:ext>
          </a:extLst>
        </xdr:cNvPr>
        <xdr:cNvSpPr txBox="1"/>
      </xdr:nvSpPr>
      <xdr:spPr>
        <a:xfrm>
          <a:off x="86313" y="5052072"/>
          <a:ext cx="2738815"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a:t>エネルギー消費量（運輸部門）</a:t>
          </a:r>
          <a:endParaRPr kumimoji="1" lang="en-US" sz="1400"/>
        </a:p>
      </xdr:txBody>
    </xdr:sp>
    <xdr:clientData/>
  </xdr:twoCellAnchor>
  <xdr:twoCellAnchor>
    <xdr:from>
      <xdr:col>0</xdr:col>
      <xdr:colOff>345814</xdr:colOff>
      <xdr:row>23</xdr:row>
      <xdr:rowOff>187656</xdr:rowOff>
    </xdr:from>
    <xdr:to>
      <xdr:col>17</xdr:col>
      <xdr:colOff>547980</xdr:colOff>
      <xdr:row>28</xdr:row>
      <xdr:rowOff>166758</xdr:rowOff>
    </xdr:to>
    <xdr:sp macro="" textlink="">
      <xdr:nvSpPr>
        <xdr:cNvPr id="8" name="テキスト ボックス 11">
          <a:extLst>
            <a:ext uri="{FF2B5EF4-FFF2-40B4-BE49-F238E27FC236}">
              <a16:creationId xmlns:a16="http://schemas.microsoft.com/office/drawing/2014/main" id="{4729B91E-BB81-4D00-BED0-C2DEDA53F834}"/>
            </a:ext>
          </a:extLst>
        </xdr:cNvPr>
        <xdr:cNvSpPr txBox="1"/>
      </xdr:nvSpPr>
      <xdr:spPr>
        <a:xfrm>
          <a:off x="345814" y="5445456"/>
          <a:ext cx="11601686" cy="112210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市町村別自動車保有台数（自動車検査登録協会）と市町村別軽自動車保有台数（全国軽自動車協会連合会）により、現状の保有台数を把握する。</a:t>
          </a:r>
          <a:r>
            <a:rPr lang="ja-JP" altLang="en-US" sz="1200"/>
            <a:t>国土交通省の「自動車燃料消費量調査」によって、自家用・営業用の都道府県別・燃料別の</a:t>
          </a:r>
          <a:r>
            <a:rPr kumimoji="1" lang="ja-JP" altLang="en-US" sz="1200"/>
            <a:t>走行距離を把握し、各都道府県の保有台数に占める当該市町村の保有台数で按分して、各市町村の自家用車と業務用車の燃料別走行距離を推計する。</a:t>
          </a:r>
          <a:r>
            <a:rPr lang="ja-JP" altLang="en-US" sz="1200"/>
            <a:t>将来の走行距離については、自家用車は将来の人口予測に応じ、業務用車は将来の就業者人口予測に応じて、それぞれ現状値を変化させて推計する。</a:t>
          </a:r>
          <a:r>
            <a:rPr kumimoji="1" lang="ja-JP" altLang="en-US" sz="1200"/>
            <a:t>なお、</a:t>
          </a:r>
          <a:r>
            <a:rPr kumimoji="1" lang="en-US" altLang="ja-JP" sz="1200"/>
            <a:t>2050</a:t>
          </a:r>
          <a:r>
            <a:rPr kumimoji="1" lang="ja-JP" altLang="en-US" sz="1200"/>
            <a:t>年までの自動車走行量の政策的な削減比率を選択できるようにしている。</a:t>
          </a:r>
          <a:endParaRPr kumimoji="1" lang="en-US" sz="1200"/>
        </a:p>
      </xdr:txBody>
    </xdr:sp>
    <xdr:clientData/>
  </xdr:twoCellAnchor>
  <xdr:twoCellAnchor>
    <xdr:from>
      <xdr:col>0</xdr:col>
      <xdr:colOff>81844</xdr:colOff>
      <xdr:row>48</xdr:row>
      <xdr:rowOff>8640</xdr:rowOff>
    </xdr:from>
    <xdr:to>
      <xdr:col>3</xdr:col>
      <xdr:colOff>80673</xdr:colOff>
      <xdr:row>49</xdr:row>
      <xdr:rowOff>87817</xdr:rowOff>
    </xdr:to>
    <xdr:sp macro="" textlink="">
      <xdr:nvSpPr>
        <xdr:cNvPr id="9" name="テキスト ボックス 1">
          <a:extLst>
            <a:ext uri="{FF2B5EF4-FFF2-40B4-BE49-F238E27FC236}">
              <a16:creationId xmlns:a16="http://schemas.microsoft.com/office/drawing/2014/main" id="{4158C22A-D9E7-4C6C-A177-1E71FC29AE06}"/>
            </a:ext>
          </a:extLst>
        </xdr:cNvPr>
        <xdr:cNvSpPr txBox="1"/>
      </xdr:nvSpPr>
      <xdr:spPr>
        <a:xfrm>
          <a:off x="81844" y="10981440"/>
          <a:ext cx="2010509"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a:t>建造物（業務用建物）</a:t>
          </a:r>
          <a:endParaRPr kumimoji="1" lang="en-US" sz="1400"/>
        </a:p>
      </xdr:txBody>
    </xdr:sp>
    <xdr:clientData/>
  </xdr:twoCellAnchor>
  <xdr:twoCellAnchor>
    <xdr:from>
      <xdr:col>0</xdr:col>
      <xdr:colOff>259786</xdr:colOff>
      <xdr:row>49</xdr:row>
      <xdr:rowOff>180817</xdr:rowOff>
    </xdr:from>
    <xdr:to>
      <xdr:col>17</xdr:col>
      <xdr:colOff>436856</xdr:colOff>
      <xdr:row>61</xdr:row>
      <xdr:rowOff>73613</xdr:rowOff>
    </xdr:to>
    <xdr:sp macro="" textlink="">
      <xdr:nvSpPr>
        <xdr:cNvPr id="10" name="正方形/長方形 9">
          <a:extLst>
            <a:ext uri="{FF2B5EF4-FFF2-40B4-BE49-F238E27FC236}">
              <a16:creationId xmlns:a16="http://schemas.microsoft.com/office/drawing/2014/main" id="{58D942C9-1648-4D96-97C0-303DCE311C91}"/>
            </a:ext>
          </a:extLst>
        </xdr:cNvPr>
        <xdr:cNvSpPr/>
      </xdr:nvSpPr>
      <xdr:spPr>
        <a:xfrm>
          <a:off x="259786" y="11382217"/>
          <a:ext cx="11576590" cy="2635996"/>
        </a:xfrm>
        <a:prstGeom prst="rect">
          <a:avLst/>
        </a:prstGeom>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a:t>平成</a:t>
          </a:r>
          <a:r>
            <a:rPr lang="en-US" altLang="ja-JP" sz="1200"/>
            <a:t>30</a:t>
          </a:r>
          <a:r>
            <a:rPr lang="ja-JP" altLang="en-US" sz="1200"/>
            <a:t>年法人土地・建物基本調査に基づき、工場内及び工場外での</a:t>
          </a:r>
          <a:r>
            <a:rPr lang="en-US" altLang="ja-JP" sz="1200"/>
            <a:t>1</a:t>
          </a:r>
          <a:r>
            <a:rPr lang="ja-JP" altLang="en-US" sz="1200"/>
            <a:t>法人当たり建物総床面積を、業種別に算出し、経済センサスから得た当該市町村の産業分類別企業数を乗じて、当該市町村の法人所有の工場内及び工場外の建物床面積を推計する。なお、工場外の建物床面積から、住宅相当分は差し引く。将来の就業者人口に応じて、</a:t>
          </a:r>
          <a:r>
            <a:rPr lang="en-US" altLang="ja-JP" sz="1200"/>
            <a:t>2030</a:t>
          </a:r>
          <a:r>
            <a:rPr lang="ja-JP" altLang="en-US" sz="1200"/>
            <a:t>年、</a:t>
          </a:r>
          <a:r>
            <a:rPr lang="en-US" altLang="ja-JP" sz="1200"/>
            <a:t>2040</a:t>
          </a:r>
          <a:r>
            <a:rPr lang="ja-JP" altLang="en-US" sz="1200"/>
            <a:t>年、</a:t>
          </a:r>
          <a:r>
            <a:rPr lang="en-US" altLang="ja-JP" sz="1200"/>
            <a:t>2050</a:t>
          </a:r>
          <a:r>
            <a:rPr lang="ja-JP" altLang="en-US" sz="1200"/>
            <a:t>年に必要となる法人所有非住宅建物床面積を推計する。次に、法人土地・建物基本調査によって、業種別の工場内及び工場外の建物の建設時期を把握し、建築後</a:t>
          </a:r>
          <a:r>
            <a:rPr lang="en-US" altLang="ja-JP" sz="1200"/>
            <a:t>41-50</a:t>
          </a:r>
          <a:r>
            <a:rPr lang="ja-JP" altLang="en-US" sz="1200"/>
            <a:t>年の建物の</a:t>
          </a:r>
          <a:r>
            <a:rPr lang="en-US" altLang="ja-JP" sz="1200"/>
            <a:t>40</a:t>
          </a:r>
          <a:r>
            <a:rPr lang="ja-JP" altLang="en-US" sz="1200"/>
            <a:t>％、建築後</a:t>
          </a:r>
          <a:r>
            <a:rPr lang="en-US" altLang="ja-JP" sz="1200"/>
            <a:t>51</a:t>
          </a:r>
          <a:r>
            <a:rPr lang="ja-JP" altLang="en-US" sz="1200"/>
            <a:t>年以上の建物の</a:t>
          </a:r>
          <a:r>
            <a:rPr lang="en-US" altLang="ja-JP" sz="1200"/>
            <a:t>60</a:t>
          </a:r>
          <a:r>
            <a:rPr lang="ja-JP" altLang="en-US" sz="1200"/>
            <a:t>％が滅失するという仮定で、すでに建設されている建物であって、</a:t>
          </a:r>
          <a:r>
            <a:rPr lang="en-US" altLang="ja-JP" sz="1200"/>
            <a:t>2030</a:t>
          </a:r>
          <a:r>
            <a:rPr lang="ja-JP" altLang="en-US" sz="1200"/>
            <a:t>年、</a:t>
          </a:r>
          <a:r>
            <a:rPr lang="en-US" altLang="ja-JP" sz="1200"/>
            <a:t>2040</a:t>
          </a:r>
          <a:r>
            <a:rPr lang="ja-JP" altLang="en-US" sz="1200"/>
            <a:t>年、</a:t>
          </a:r>
          <a:r>
            <a:rPr lang="en-US" altLang="ja-JP" sz="1200"/>
            <a:t>2050</a:t>
          </a:r>
          <a:r>
            <a:rPr lang="ja-JP" altLang="en-US" sz="1200"/>
            <a:t>年に滅失する建物床面積を推計する。一方、建築着工統計調査の居住専用住宅及び居住専用準住宅以外の床面積合計の値を過去</a:t>
          </a:r>
          <a:r>
            <a:rPr lang="en-US" altLang="ja-JP" sz="1200"/>
            <a:t>5</a:t>
          </a:r>
          <a:r>
            <a:rPr lang="ja-JP" altLang="en-US" sz="1200"/>
            <a:t>年度分について平均し、当該市町村の就業者人口予測に合わせて変化させた値を</a:t>
          </a:r>
          <a:r>
            <a:rPr lang="en-US" altLang="ja-JP" sz="1200"/>
            <a:t>10</a:t>
          </a:r>
          <a:r>
            <a:rPr lang="ja-JP" altLang="en-US" sz="1200"/>
            <a:t>倍し、</a:t>
          </a:r>
          <a:r>
            <a:rPr lang="en-US" altLang="ja-JP" sz="1200"/>
            <a:t>2020</a:t>
          </a:r>
          <a:r>
            <a:rPr lang="ja-JP" altLang="en-US" sz="1200"/>
            <a:t>年台、</a:t>
          </a:r>
          <a:r>
            <a:rPr lang="en-US" altLang="ja-JP" sz="1200"/>
            <a:t>2030</a:t>
          </a:r>
          <a:r>
            <a:rPr lang="ja-JP" altLang="en-US" sz="1200"/>
            <a:t>年台、</a:t>
          </a:r>
          <a:r>
            <a:rPr lang="en-US" altLang="ja-JP" sz="1200"/>
            <a:t>2040</a:t>
          </a:r>
          <a:r>
            <a:rPr lang="ja-JP" altLang="en-US" sz="1200"/>
            <a:t>年台に新設される非住宅床面積を推計する。現状の床面積から、各年代に滅失する床面積を差し引き、新設される床面積を加えて、</a:t>
          </a:r>
          <a:r>
            <a:rPr lang="en-US" altLang="ja-JP" sz="1200"/>
            <a:t>2030</a:t>
          </a:r>
          <a:r>
            <a:rPr lang="ja-JP" altLang="en-US" sz="1200"/>
            <a:t>年、</a:t>
          </a:r>
          <a:r>
            <a:rPr lang="en-US" altLang="ja-JP" sz="1200"/>
            <a:t>2040</a:t>
          </a:r>
          <a:r>
            <a:rPr lang="ja-JP" altLang="en-US" sz="1200"/>
            <a:t>年、</a:t>
          </a:r>
          <a:r>
            <a:rPr lang="en-US" altLang="ja-JP" sz="1200"/>
            <a:t>2050</a:t>
          </a:r>
          <a:r>
            <a:rPr lang="ja-JP" altLang="en-US" sz="1200"/>
            <a:t>年に存在する非住宅床面積を推計する。存在する非住宅床面積が、必要非住宅床面積を下回る場合には、その差分が新設されると考えて、各年に存在する非住宅床面積を必要非住宅床面積に合わせる。存在する非住宅床面積が、必要非住宅床面積を上回る場合は、必要非住宅床面積分が稼働するものと考える。このとき、新設された非住宅床面積を稼働する非住宅床面積（必要非住宅床面積）に優先的にカウントする。</a:t>
          </a:r>
          <a:endParaRPr lang="ja-JP" altLang="en-US" sz="1200" b="1"/>
        </a:p>
        <a:p>
          <a:endParaRPr lang="ja-JP" altLang="en-US" sz="1200" b="1"/>
        </a:p>
      </xdr:txBody>
    </xdr:sp>
    <xdr:clientData/>
  </xdr:twoCellAnchor>
  <xdr:twoCellAnchor>
    <xdr:from>
      <xdr:col>0</xdr:col>
      <xdr:colOff>122532</xdr:colOff>
      <xdr:row>35</xdr:row>
      <xdr:rowOff>150284</xdr:rowOff>
    </xdr:from>
    <xdr:to>
      <xdr:col>2</xdr:col>
      <xdr:colOff>243152</xdr:colOff>
      <xdr:row>37</xdr:row>
      <xdr:rowOff>6035</xdr:rowOff>
    </xdr:to>
    <xdr:sp macro="" textlink="">
      <xdr:nvSpPr>
        <xdr:cNvPr id="11" name="テキスト ボックス 5">
          <a:extLst>
            <a:ext uri="{FF2B5EF4-FFF2-40B4-BE49-F238E27FC236}">
              <a16:creationId xmlns:a16="http://schemas.microsoft.com/office/drawing/2014/main" id="{609668EB-CEF8-4B65-9EAA-834F7ADF9708}"/>
            </a:ext>
          </a:extLst>
        </xdr:cNvPr>
        <xdr:cNvSpPr txBox="1"/>
      </xdr:nvSpPr>
      <xdr:spPr>
        <a:xfrm>
          <a:off x="122532" y="8151284"/>
          <a:ext cx="1461740" cy="31295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a:t>建造物（住宅）</a:t>
          </a:r>
          <a:endParaRPr kumimoji="1" lang="en-US" sz="1400"/>
        </a:p>
      </xdr:txBody>
    </xdr:sp>
    <xdr:clientData/>
  </xdr:twoCellAnchor>
  <xdr:twoCellAnchor>
    <xdr:from>
      <xdr:col>0</xdr:col>
      <xdr:colOff>241325</xdr:colOff>
      <xdr:row>37</xdr:row>
      <xdr:rowOff>77174</xdr:rowOff>
    </xdr:from>
    <xdr:to>
      <xdr:col>17</xdr:col>
      <xdr:colOff>493889</xdr:colOff>
      <xdr:row>48</xdr:row>
      <xdr:rowOff>24787</xdr:rowOff>
    </xdr:to>
    <xdr:sp macro="" textlink="">
      <xdr:nvSpPr>
        <xdr:cNvPr id="12" name="テキスト ボックス 6">
          <a:extLst>
            <a:ext uri="{FF2B5EF4-FFF2-40B4-BE49-F238E27FC236}">
              <a16:creationId xmlns:a16="http://schemas.microsoft.com/office/drawing/2014/main" id="{4BF86E8D-3451-4582-8434-6023E53BD738}"/>
            </a:ext>
          </a:extLst>
        </xdr:cNvPr>
        <xdr:cNvSpPr txBox="1"/>
      </xdr:nvSpPr>
      <xdr:spPr>
        <a:xfrm>
          <a:off x="241325" y="8535374"/>
          <a:ext cx="11652084" cy="246221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200"/>
            <a:t>2015</a:t>
          </a:r>
          <a:r>
            <a:rPr kumimoji="1" lang="ja-JP" altLang="en-US" sz="1200"/>
            <a:t>年の各市町村の世帯数と</a:t>
          </a:r>
          <a:r>
            <a:rPr lang="ja-JP" altLang="en-US" sz="1200"/>
            <a:t>住宅床面積（平成</a:t>
          </a:r>
          <a:r>
            <a:rPr lang="en-US" altLang="ja-JP" sz="1200"/>
            <a:t>30</a:t>
          </a:r>
          <a:r>
            <a:rPr lang="ja-JP" altLang="en-US" sz="1200"/>
            <a:t>年住宅・土地統計調査）の</a:t>
          </a:r>
          <a:r>
            <a:rPr kumimoji="1" lang="ja-JP" altLang="en-US" sz="1200"/>
            <a:t>比率を算出し、将来の世帯数予測に適用することによって、</a:t>
          </a:r>
          <a:r>
            <a:rPr kumimoji="1" lang="en-US" altLang="ja-JP" sz="1200"/>
            <a:t>2030</a:t>
          </a:r>
          <a:r>
            <a:rPr kumimoji="1" lang="ja-JP" altLang="en-US" sz="1200"/>
            <a:t>年、</a:t>
          </a:r>
          <a:r>
            <a:rPr kumimoji="1" lang="en-US" altLang="ja-JP" sz="1200"/>
            <a:t>2040</a:t>
          </a:r>
          <a:r>
            <a:rPr kumimoji="1" lang="ja-JP" altLang="en-US" sz="1200"/>
            <a:t>年、</a:t>
          </a:r>
          <a:r>
            <a:rPr kumimoji="1" lang="en-US" altLang="ja-JP" sz="1200"/>
            <a:t>2050</a:t>
          </a:r>
          <a:r>
            <a:rPr kumimoji="1" lang="ja-JP" altLang="en-US" sz="1200"/>
            <a:t>年の必要住宅床面積を算出する。次に、現状の住宅の建設時期を</a:t>
          </a:r>
          <a:r>
            <a:rPr lang="ja-JP" altLang="en-US" sz="1200"/>
            <a:t>平成</a:t>
          </a:r>
          <a:r>
            <a:rPr lang="en-US" altLang="ja-JP" sz="1200"/>
            <a:t>30</a:t>
          </a:r>
          <a:r>
            <a:rPr lang="ja-JP" altLang="en-US" sz="1200"/>
            <a:t>年住宅・土地統計調査によって把握し、建築後</a:t>
          </a:r>
          <a:r>
            <a:rPr lang="en-US" altLang="zh-TW" sz="1200"/>
            <a:t>41-50</a:t>
          </a:r>
          <a:r>
            <a:rPr lang="ja-JP" altLang="en-US" sz="1200"/>
            <a:t>年の住宅の</a:t>
          </a:r>
          <a:r>
            <a:rPr lang="en-US" altLang="ja-JP" sz="1200"/>
            <a:t>40</a:t>
          </a:r>
          <a:r>
            <a:rPr lang="ja-JP" altLang="en-US" sz="1200"/>
            <a:t>％、建築後</a:t>
          </a:r>
          <a:r>
            <a:rPr lang="en-US" altLang="zh-TW" sz="1200"/>
            <a:t>51</a:t>
          </a:r>
          <a:r>
            <a:rPr lang="ja-JP" altLang="en-US" sz="1200"/>
            <a:t>年以上の住宅の</a:t>
          </a:r>
          <a:r>
            <a:rPr lang="en-US" altLang="ja-JP" sz="1200"/>
            <a:t>60</a:t>
          </a:r>
          <a:r>
            <a:rPr lang="ja-JP" altLang="en-US" sz="1200"/>
            <a:t>％が滅失するという仮定で、</a:t>
          </a:r>
          <a:r>
            <a:rPr lang="en-US" altLang="ja-JP" sz="1200"/>
            <a:t>2020</a:t>
          </a:r>
          <a:r>
            <a:rPr lang="ja-JP" altLang="en-US" sz="1200"/>
            <a:t>年台、</a:t>
          </a:r>
          <a:r>
            <a:rPr lang="en-US" altLang="ja-JP" sz="1200"/>
            <a:t>2030</a:t>
          </a:r>
          <a:r>
            <a:rPr lang="ja-JP" altLang="en-US" sz="1200"/>
            <a:t>年台、</a:t>
          </a:r>
          <a:r>
            <a:rPr lang="en-US" altLang="ja-JP" sz="1200"/>
            <a:t>2040</a:t>
          </a:r>
          <a:r>
            <a:rPr lang="ja-JP" altLang="en-US" sz="1200"/>
            <a:t>年台に滅失する住宅床面積を推計する。一方、建築着工統計調査の居住専用住宅及び居住専用準住宅の床面積合計の値を過去</a:t>
          </a:r>
          <a:r>
            <a:rPr lang="en-US" altLang="ja-JP" sz="1200"/>
            <a:t>5</a:t>
          </a:r>
          <a:r>
            <a:rPr lang="ja-JP" altLang="en-US" sz="1200"/>
            <a:t>年度分について平均し、当該市町村の人口状況に合わせて変化させた値を</a:t>
          </a:r>
          <a:r>
            <a:rPr lang="en-US" altLang="ja-JP" sz="1200"/>
            <a:t>10</a:t>
          </a:r>
          <a:r>
            <a:rPr lang="ja-JP" altLang="en-US" sz="1200"/>
            <a:t>倍し、</a:t>
          </a:r>
          <a:r>
            <a:rPr lang="en-US" altLang="ja-JP" sz="1200"/>
            <a:t>2020</a:t>
          </a:r>
          <a:r>
            <a:rPr lang="ja-JP" altLang="en-US" sz="1200"/>
            <a:t>年台、</a:t>
          </a:r>
          <a:r>
            <a:rPr lang="en-US" altLang="ja-JP" sz="1200"/>
            <a:t>2030</a:t>
          </a:r>
          <a:r>
            <a:rPr lang="ja-JP" altLang="en-US" sz="1200"/>
            <a:t>年台、</a:t>
          </a:r>
          <a:r>
            <a:rPr lang="en-US" altLang="ja-JP" sz="1200"/>
            <a:t>2040</a:t>
          </a:r>
          <a:r>
            <a:rPr lang="ja-JP" altLang="en-US" sz="1200"/>
            <a:t>年台に新設される住宅床面積を推計する。現状の床面積から、各年代に滅失する床面積を差し引き、新設される床面積を加えて、</a:t>
          </a:r>
          <a:r>
            <a:rPr lang="en-US" altLang="ja-JP" sz="1200"/>
            <a:t>2030</a:t>
          </a:r>
          <a:r>
            <a:rPr lang="ja-JP" altLang="en-US" sz="1200"/>
            <a:t>年、</a:t>
          </a:r>
          <a:r>
            <a:rPr lang="en-US" altLang="ja-JP" sz="1200"/>
            <a:t>2040</a:t>
          </a:r>
          <a:r>
            <a:rPr lang="ja-JP" altLang="en-US" sz="1200"/>
            <a:t>年、</a:t>
          </a:r>
          <a:r>
            <a:rPr lang="en-US" altLang="ja-JP" sz="1200"/>
            <a:t>2050</a:t>
          </a:r>
          <a:r>
            <a:rPr lang="ja-JP" altLang="en-US" sz="1200"/>
            <a:t>年に存在する住宅床面積を推計する。存在する住宅床面積が、必要住宅床面積を下回る場合には、その差分が新設されると考えて、各年に存在する住宅床面積を必要住宅床面積に合わせる。存在する住宅床面積が、必要住宅床面積を上回る場合は、必要住宅床面積分が稼働するものと考える。このとき、新設された住宅床面積を稼働する住宅床面積（必要住宅床面積）に優先的にカウントする。住宅・土地統計調査の対象外の自治体の住宅建設時期については、同調査の各県集計値から、対象自治体の集計値を差し引いて、対象外自治体の概算値を導き、それを対象外自治体の人口比で按分した。また、対象外自治体の</a:t>
          </a:r>
          <a:r>
            <a:rPr lang="en-US" altLang="ja-JP" sz="1200"/>
            <a:t>1</a:t>
          </a:r>
          <a:r>
            <a:rPr lang="ja-JP" altLang="en-US" sz="1200"/>
            <a:t>住宅当たりの平均床面積は、当該自治体が属する都道府県値とした。</a:t>
          </a:r>
          <a:endParaRPr lang="en-US" altLang="ja-JP" sz="1200"/>
        </a:p>
      </xdr:txBody>
    </xdr:sp>
    <xdr:clientData/>
  </xdr:twoCellAnchor>
  <xdr:twoCellAnchor>
    <xdr:from>
      <xdr:col>0</xdr:col>
      <xdr:colOff>99012</xdr:colOff>
      <xdr:row>69</xdr:row>
      <xdr:rowOff>193012</xdr:rowOff>
    </xdr:from>
    <xdr:to>
      <xdr:col>4</xdr:col>
      <xdr:colOff>165777</xdr:colOff>
      <xdr:row>71</xdr:row>
      <xdr:rowOff>48763</xdr:rowOff>
    </xdr:to>
    <xdr:sp macro="" textlink="">
      <xdr:nvSpPr>
        <xdr:cNvPr id="13" name="テキスト ボックス 1">
          <a:extLst>
            <a:ext uri="{FF2B5EF4-FFF2-40B4-BE49-F238E27FC236}">
              <a16:creationId xmlns:a16="http://schemas.microsoft.com/office/drawing/2014/main" id="{C35D5563-3FB2-4249-B1F0-C07B573562F9}"/>
            </a:ext>
          </a:extLst>
        </xdr:cNvPr>
        <xdr:cNvSpPr txBox="1"/>
      </xdr:nvSpPr>
      <xdr:spPr>
        <a:xfrm>
          <a:off x="99012" y="15966412"/>
          <a:ext cx="2749005" cy="31295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a:t>風力・水力・地熱・バイオマス</a:t>
          </a:r>
          <a:endParaRPr kumimoji="1" lang="en-US" sz="1400"/>
        </a:p>
      </xdr:txBody>
    </xdr:sp>
    <xdr:clientData/>
  </xdr:twoCellAnchor>
  <xdr:twoCellAnchor>
    <xdr:from>
      <xdr:col>0</xdr:col>
      <xdr:colOff>318933</xdr:colOff>
      <xdr:row>71</xdr:row>
      <xdr:rowOff>169057</xdr:rowOff>
    </xdr:from>
    <xdr:to>
      <xdr:col>17</xdr:col>
      <xdr:colOff>539072</xdr:colOff>
      <xdr:row>77</xdr:row>
      <xdr:rowOff>171829</xdr:rowOff>
    </xdr:to>
    <xdr:sp macro="" textlink="">
      <xdr:nvSpPr>
        <xdr:cNvPr id="14" name="正方形/長方形 13">
          <a:extLst>
            <a:ext uri="{FF2B5EF4-FFF2-40B4-BE49-F238E27FC236}">
              <a16:creationId xmlns:a16="http://schemas.microsoft.com/office/drawing/2014/main" id="{812C6B00-CB4F-4FE5-8F63-0774787B1F21}"/>
            </a:ext>
          </a:extLst>
        </xdr:cNvPr>
        <xdr:cNvSpPr/>
      </xdr:nvSpPr>
      <xdr:spPr>
        <a:xfrm>
          <a:off x="318933" y="16399657"/>
          <a:ext cx="11619659" cy="1374372"/>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a:t>風力（陸上風力）・水力（中小河川水力）・地熱（フラッシュ</a:t>
          </a:r>
          <a:r>
            <a:rPr lang="en-US" altLang="ja-JP" sz="1200"/>
            <a:t>/</a:t>
          </a:r>
          <a:r>
            <a:rPr lang="ja-JP" altLang="en-US" sz="1200"/>
            <a:t>バイナリー発電）、太陽熱、地中熱については、環境省の再生可能エネルギー情報提供システム（</a:t>
          </a:r>
          <a:r>
            <a:rPr lang="en-US" altLang="ja-JP" sz="1200"/>
            <a:t>REPOS</a:t>
          </a:r>
          <a:r>
            <a:rPr lang="ja-JP" altLang="en-US" sz="1200"/>
            <a:t>）から得られる市町村別ポテンシャルデータを上限として、その獲得比率を入力する（太陽熱はレベル</a:t>
          </a:r>
          <a:r>
            <a:rPr lang="en-US" altLang="ja-JP" sz="1200"/>
            <a:t>3</a:t>
          </a:r>
          <a:r>
            <a:rPr lang="ja-JP" altLang="en-US" sz="1200"/>
            <a:t>）。バイオマスについては、林野庁の樹種別齢級別面積（平成</a:t>
          </a:r>
          <a:r>
            <a:rPr lang="en-US" altLang="ja-JP" sz="1200"/>
            <a:t>29</a:t>
          </a:r>
          <a:r>
            <a:rPr lang="ja-JP" altLang="en-US" sz="1200"/>
            <a:t>年</a:t>
          </a:r>
          <a:r>
            <a:rPr lang="en-US" altLang="ja-JP" sz="1200"/>
            <a:t>3</a:t>
          </a:r>
          <a:r>
            <a:rPr lang="ja-JP" altLang="en-US" sz="1200"/>
            <a:t>月</a:t>
          </a:r>
          <a:r>
            <a:rPr lang="en-US" altLang="ja-JP" sz="1200"/>
            <a:t>31</a:t>
          </a:r>
          <a:r>
            <a:rPr lang="ja-JP" altLang="en-US" sz="1200"/>
            <a:t>日現在）を用いて、森林計画区別の人工林齢級別面積を把握し、</a:t>
          </a:r>
          <a:r>
            <a:rPr lang="en-US" altLang="ja-JP" sz="1200"/>
            <a:t>10</a:t>
          </a:r>
          <a:r>
            <a:rPr lang="ja-JP" altLang="en-US" sz="1200"/>
            <a:t>齢級（</a:t>
          </a:r>
          <a:r>
            <a:rPr lang="en-US" altLang="ja-JP" sz="1200"/>
            <a:t>46</a:t>
          </a:r>
          <a:r>
            <a:rPr lang="ja-JP" altLang="en-US" sz="1200"/>
            <a:t>年</a:t>
          </a:r>
          <a:r>
            <a:rPr lang="en-US" altLang="ja-JP" sz="1200"/>
            <a:t>-51</a:t>
          </a:r>
          <a:r>
            <a:rPr lang="ja-JP" altLang="en-US" sz="1200"/>
            <a:t>年生）以上を伐採齢級とし、</a:t>
          </a:r>
          <a:r>
            <a:rPr lang="en-US" altLang="ja-JP" sz="1200"/>
            <a:t>5</a:t>
          </a:r>
          <a:r>
            <a:rPr lang="ja-JP" altLang="en-US" sz="1200"/>
            <a:t>年当たり</a:t>
          </a:r>
          <a:r>
            <a:rPr lang="en-US" altLang="ja-JP" sz="1200"/>
            <a:t>10</a:t>
          </a:r>
          <a:r>
            <a:rPr lang="ja-JP" altLang="en-US" sz="1200"/>
            <a:t>％を伐採・植林する仮定で、年間の伐採量を推計する。そして、当該森林計画区の森林面積に占める、当該市町村の森林比率を掛けて、当該市町村の伐採量を推計する。そして、その半分を木質チップとしてエネルギー利用する場合に得られる熱量を上限として、その獲得比率を入力する。</a:t>
          </a:r>
          <a:endParaRPr lang="en-US" altLang="ja-JP" sz="1200"/>
        </a:p>
      </xdr:txBody>
    </xdr:sp>
    <xdr:clientData/>
  </xdr:twoCellAnchor>
  <xdr:twoCellAnchor>
    <xdr:from>
      <xdr:col>0</xdr:col>
      <xdr:colOff>69145</xdr:colOff>
      <xdr:row>61</xdr:row>
      <xdr:rowOff>167688</xdr:rowOff>
    </xdr:from>
    <xdr:to>
      <xdr:col>4</xdr:col>
      <xdr:colOff>496338</xdr:colOff>
      <xdr:row>63</xdr:row>
      <xdr:rowOff>23439</xdr:rowOff>
    </xdr:to>
    <xdr:sp macro="" textlink="">
      <xdr:nvSpPr>
        <xdr:cNvPr id="15" name="テキスト ボックス 3">
          <a:extLst>
            <a:ext uri="{FF2B5EF4-FFF2-40B4-BE49-F238E27FC236}">
              <a16:creationId xmlns:a16="http://schemas.microsoft.com/office/drawing/2014/main" id="{810859D6-33BC-46EA-B0F0-C6D9FCA52195}"/>
            </a:ext>
          </a:extLst>
        </xdr:cNvPr>
        <xdr:cNvSpPr txBox="1"/>
      </xdr:nvSpPr>
      <xdr:spPr>
        <a:xfrm>
          <a:off x="69145" y="14112288"/>
          <a:ext cx="3109433" cy="31295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a:t>住宅・業務用建物以外の太陽光発電</a:t>
          </a:r>
          <a:endParaRPr kumimoji="1" lang="en-US" sz="1400"/>
        </a:p>
      </xdr:txBody>
    </xdr:sp>
    <xdr:clientData/>
  </xdr:twoCellAnchor>
  <xdr:twoCellAnchor>
    <xdr:from>
      <xdr:col>0</xdr:col>
      <xdr:colOff>290008</xdr:colOff>
      <xdr:row>63</xdr:row>
      <xdr:rowOff>155142</xdr:rowOff>
    </xdr:from>
    <xdr:to>
      <xdr:col>17</xdr:col>
      <xdr:colOff>452782</xdr:colOff>
      <xdr:row>69</xdr:row>
      <xdr:rowOff>163086</xdr:rowOff>
    </xdr:to>
    <xdr:sp macro="" textlink="">
      <xdr:nvSpPr>
        <xdr:cNvPr id="16" name="テキスト ボックス 4">
          <a:extLst>
            <a:ext uri="{FF2B5EF4-FFF2-40B4-BE49-F238E27FC236}">
              <a16:creationId xmlns:a16="http://schemas.microsoft.com/office/drawing/2014/main" id="{73FEAA59-62BE-41DE-8E27-E742780C4CB8}"/>
            </a:ext>
          </a:extLst>
        </xdr:cNvPr>
        <xdr:cNvSpPr txBox="1"/>
      </xdr:nvSpPr>
      <xdr:spPr>
        <a:xfrm>
          <a:off x="290008" y="14556942"/>
          <a:ext cx="11562294" cy="13795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住宅・業務用建物に附帯する太陽光発電については、</a:t>
          </a:r>
          <a:r>
            <a:rPr kumimoji="1" lang="en-US" altLang="ja-JP" sz="1200"/>
            <a:t>ZEB/ZEH</a:t>
          </a:r>
          <a:r>
            <a:rPr kumimoji="1" lang="ja-JP" altLang="en-US" sz="1200"/>
            <a:t>化の一環として処理するため、</a:t>
          </a:r>
          <a:r>
            <a:rPr lang="ja-JP" altLang="en-US" sz="1200"/>
            <a:t>その量を入力しない。その他の既開発土地であって、低利用土地（駐車場、資材置き場、貯水路・水路、利用できない建物、空き地）の面積については、平成</a:t>
          </a:r>
          <a:r>
            <a:rPr lang="en-US" altLang="ja-JP" sz="1200"/>
            <a:t>30</a:t>
          </a:r>
          <a:r>
            <a:rPr lang="ja-JP" altLang="en-US" sz="1200"/>
            <a:t>年法人土地・建物基本調査に基づき、業種別の</a:t>
          </a:r>
          <a:r>
            <a:rPr lang="en-US" altLang="ja-JP" sz="1200"/>
            <a:t>1</a:t>
          </a:r>
          <a:r>
            <a:rPr lang="ja-JP" altLang="en-US" sz="1200"/>
            <a:t>法人当たり保有面積を把握し、経済センサスから得た当該市町村の産業分類別企業数を乗じて、当該市町村の法人所有の低利用土地面積を推計し、これらへの導入比率を入力する。また、農地におけるソーラーシェアリングについては、当該市町村の耕地面積・耕作放棄地面積を、農業センサスから把握し、その導入比率を入力する。なお、林地については、野立て太陽光の対象としない。</a:t>
          </a:r>
          <a:endParaRPr kumimoji="1" lang="en-US" altLang="ja-JP" sz="1200"/>
        </a:p>
      </xdr:txBody>
    </xdr:sp>
    <xdr:clientData/>
  </xdr:twoCellAnchor>
  <xdr:twoCellAnchor>
    <xdr:from>
      <xdr:col>0</xdr:col>
      <xdr:colOff>121590</xdr:colOff>
      <xdr:row>29</xdr:row>
      <xdr:rowOff>3057</xdr:rowOff>
    </xdr:from>
    <xdr:to>
      <xdr:col>7</xdr:col>
      <xdr:colOff>82314</xdr:colOff>
      <xdr:row>30</xdr:row>
      <xdr:rowOff>172431</xdr:rowOff>
    </xdr:to>
    <xdr:sp macro="" textlink="">
      <xdr:nvSpPr>
        <xdr:cNvPr id="17" name="テキスト ボックス 7">
          <a:extLst>
            <a:ext uri="{FF2B5EF4-FFF2-40B4-BE49-F238E27FC236}">
              <a16:creationId xmlns:a16="http://schemas.microsoft.com/office/drawing/2014/main" id="{80C86BBE-C06F-41A0-B5C4-99CECB9F8B80}"/>
            </a:ext>
          </a:extLst>
        </xdr:cNvPr>
        <xdr:cNvSpPr txBox="1"/>
      </xdr:nvSpPr>
      <xdr:spPr>
        <a:xfrm>
          <a:off x="121590" y="6632457"/>
          <a:ext cx="4654644" cy="3979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a:t>産業系のエネルギー消費量の取扱いについて</a:t>
          </a:r>
          <a:endParaRPr kumimoji="1" lang="en-US" sz="1400"/>
        </a:p>
      </xdr:txBody>
    </xdr:sp>
    <xdr:clientData/>
  </xdr:twoCellAnchor>
  <xdr:twoCellAnchor>
    <xdr:from>
      <xdr:col>0</xdr:col>
      <xdr:colOff>321756</xdr:colOff>
      <xdr:row>30</xdr:row>
      <xdr:rowOff>172536</xdr:rowOff>
    </xdr:from>
    <xdr:to>
      <xdr:col>17</xdr:col>
      <xdr:colOff>541895</xdr:colOff>
      <xdr:row>35</xdr:row>
      <xdr:rowOff>156813</xdr:rowOff>
    </xdr:to>
    <xdr:sp macro="" textlink="">
      <xdr:nvSpPr>
        <xdr:cNvPr id="18" name="テキスト ボックス 8">
          <a:extLst>
            <a:ext uri="{FF2B5EF4-FFF2-40B4-BE49-F238E27FC236}">
              <a16:creationId xmlns:a16="http://schemas.microsoft.com/office/drawing/2014/main" id="{EA7F85AD-5CEB-4732-B4D8-F707379CE691}"/>
            </a:ext>
          </a:extLst>
        </xdr:cNvPr>
        <xdr:cNvSpPr txBox="1"/>
      </xdr:nvSpPr>
      <xdr:spPr>
        <a:xfrm>
          <a:off x="321756" y="7030536"/>
          <a:ext cx="11619659" cy="11272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solidFill>
                <a:srgbClr val="FF0000"/>
              </a:solidFill>
            </a:rPr>
            <a:t>このシミュレーターでは、工場・発電所におけるエネルギー消費量を対象としていない。</a:t>
          </a:r>
          <a:r>
            <a:rPr kumimoji="1" lang="ja-JP" altLang="en-US" sz="1200"/>
            <a:t>これらの部門については、国の産業政策の一環として、脱炭素化が進められるという前提で、自治体のカーボンニュートラル政策の範疇からひとまず区分したものである。しかしながら、各自治体は、これらの部門において脱炭素化が進められているかどうかについて、地球環境保全協定の締結、報告書の提出などの施策を通じて、毎年確認することが求められる。</a:t>
          </a:r>
          <a:r>
            <a:rPr lang="ja-JP" altLang="en-US" sz="1200"/>
            <a:t>なお、今後、各地域の産業特性などに応じて、導入可能と考えられる再エネ技術情報については、市町村コードと紐付ける形で整理して、情報源へのリンクなどを表示させる予定である。</a:t>
          </a:r>
          <a:endParaRPr kumimoji="1" lang="en-US" sz="1200"/>
        </a:p>
      </xdr:txBody>
    </xdr:sp>
    <xdr:clientData/>
  </xdr:twoCellAnchor>
  <xdr:twoCellAnchor>
    <xdr:from>
      <xdr:col>0</xdr:col>
      <xdr:colOff>120650</xdr:colOff>
      <xdr:row>78</xdr:row>
      <xdr:rowOff>14245</xdr:rowOff>
    </xdr:from>
    <xdr:to>
      <xdr:col>6</xdr:col>
      <xdr:colOff>128116</xdr:colOff>
      <xdr:row>79</xdr:row>
      <xdr:rowOff>93422</xdr:rowOff>
    </xdr:to>
    <xdr:sp macro="" textlink="">
      <xdr:nvSpPr>
        <xdr:cNvPr id="19" name="テキスト ボックス 9">
          <a:extLst>
            <a:ext uri="{FF2B5EF4-FFF2-40B4-BE49-F238E27FC236}">
              <a16:creationId xmlns:a16="http://schemas.microsoft.com/office/drawing/2014/main" id="{B497B530-2790-4759-9E3B-5FCAC1E12E50}"/>
            </a:ext>
          </a:extLst>
        </xdr:cNvPr>
        <xdr:cNvSpPr txBox="1"/>
      </xdr:nvSpPr>
      <xdr:spPr>
        <a:xfrm>
          <a:off x="120650" y="17845045"/>
          <a:ext cx="4030826"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a:t>対象としていない再生可能エネルギーについて</a:t>
          </a:r>
          <a:endParaRPr kumimoji="1" lang="en-US" sz="1400"/>
        </a:p>
      </xdr:txBody>
    </xdr:sp>
    <xdr:clientData/>
  </xdr:twoCellAnchor>
  <xdr:twoCellAnchor>
    <xdr:from>
      <xdr:col>0</xdr:col>
      <xdr:colOff>342688</xdr:colOff>
      <xdr:row>79</xdr:row>
      <xdr:rowOff>177148</xdr:rowOff>
    </xdr:from>
    <xdr:to>
      <xdr:col>17</xdr:col>
      <xdr:colOff>505463</xdr:colOff>
      <xdr:row>82</xdr:row>
      <xdr:rowOff>103740</xdr:rowOff>
    </xdr:to>
    <xdr:sp macro="" textlink="">
      <xdr:nvSpPr>
        <xdr:cNvPr id="20" name="テキスト ボックス 10">
          <a:extLst>
            <a:ext uri="{FF2B5EF4-FFF2-40B4-BE49-F238E27FC236}">
              <a16:creationId xmlns:a16="http://schemas.microsoft.com/office/drawing/2014/main" id="{C6D7150B-98A4-4453-9AB4-770697ABF238}"/>
            </a:ext>
          </a:extLst>
        </xdr:cNvPr>
        <xdr:cNvSpPr txBox="1"/>
      </xdr:nvSpPr>
      <xdr:spPr>
        <a:xfrm>
          <a:off x="342688" y="18236548"/>
          <a:ext cx="11562295" cy="61239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洋上風力発電、</a:t>
          </a:r>
          <a:r>
            <a:rPr lang="ja-JP" altLang="en-US" sz="1200"/>
            <a:t>畜産系バイオガス・下水処理場などのメタンを活用したエネルギー利用、</a:t>
          </a:r>
          <a:r>
            <a:rPr kumimoji="1" lang="ja-JP" altLang="en-US" sz="1200"/>
            <a:t>波力・海流・海上温度差などの海洋エネルギー利用は、このシミュレーターには含まれていない。今後、拡充していく可能性がある。</a:t>
          </a:r>
          <a:endParaRPr kumimoji="1" lang="en-US" sz="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442912</xdr:colOff>
      <xdr:row>0</xdr:row>
      <xdr:rowOff>95250</xdr:rowOff>
    </xdr:from>
    <xdr:to>
      <xdr:col>16</xdr:col>
      <xdr:colOff>495300</xdr:colOff>
      <xdr:row>11</xdr:row>
      <xdr:rowOff>219075</xdr:rowOff>
    </xdr:to>
    <xdr:graphicFrame macro="">
      <xdr:nvGraphicFramePr>
        <xdr:cNvPr id="2" name="グラフ 1">
          <a:extLst>
            <a:ext uri="{FF2B5EF4-FFF2-40B4-BE49-F238E27FC236}">
              <a16:creationId xmlns:a16="http://schemas.microsoft.com/office/drawing/2014/main" id="{90226481-C612-4B5B-A51C-B67A4AB23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438150</xdr:colOff>
      <xdr:row>14</xdr:row>
      <xdr:rowOff>0</xdr:rowOff>
    </xdr:from>
    <xdr:to>
      <xdr:col>16</xdr:col>
      <xdr:colOff>490538</xdr:colOff>
      <xdr:row>25</xdr:row>
      <xdr:rowOff>123825</xdr:rowOff>
    </xdr:to>
    <xdr:graphicFrame macro="">
      <xdr:nvGraphicFramePr>
        <xdr:cNvPr id="3" name="グラフ 2">
          <a:extLst>
            <a:ext uri="{FF2B5EF4-FFF2-40B4-BE49-F238E27FC236}">
              <a16:creationId xmlns:a16="http://schemas.microsoft.com/office/drawing/2014/main" id="{7FD17D97-CA4A-4FD6-9CE5-1AB60B0F4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472281</xdr:colOff>
      <xdr:row>52</xdr:row>
      <xdr:rowOff>5556</xdr:rowOff>
    </xdr:from>
    <xdr:to>
      <xdr:col>21</xdr:col>
      <xdr:colOff>432594</xdr:colOff>
      <xdr:row>63</xdr:row>
      <xdr:rowOff>208756</xdr:rowOff>
    </xdr:to>
    <xdr:graphicFrame macro="">
      <xdr:nvGraphicFramePr>
        <xdr:cNvPr id="2" name="グラフ 1">
          <a:extLst>
            <a:ext uri="{FF2B5EF4-FFF2-40B4-BE49-F238E27FC236}">
              <a16:creationId xmlns:a16="http://schemas.microsoft.com/office/drawing/2014/main" id="{9DC85556-B073-4E24-B54E-F4AAD875E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oukei12\&#21033;-&#20998;&#26512;\&#29983;&#27963;&#32113;&#35336;&#23460;&#65288;&#20154;&#21475;&#25945;&#32946;&#20418;&#65289;\&#24180;&#40802;&#21029;&#20154;&#21475;\&#9326;&#65374;&#9327;&#24180;&#40802;&#21029;&#20154;&#21475;\16&#35069;&#26412;&#29256;\&#24180;&#40802;&#21029;&#24066;\&#38745;&#23713;&#2406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a4308495\&#29289;&#20385;&#32113;&#35336;&#20418;\&#29289;&#20385;&#32113;&#35336;&#20418;\&#21462;&#12426;&#12414;&#12392;&#12417;\&#22793;&#21205;&#35201;&#22240;&#34920;\17&#24180;&#12288;&#26376;&#27425;&#22793;&#21205;&#35201;&#22240;&#34920;\17&#24180;&#12288;3&#26376;&#12288;&#22793;&#21205;&#35201;&#22240;&#25972;&#29702;&#34920;\32&#12288;&#23798;&#26681;&#12288;&#12381;&#12398;&#65297;&#65289;&#12288;17.0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V_N20\&#32113;&#35336;&#24773;&#22577;&#37096;\&#28417;&#29554;&#29677;\&#24179;&#25104;&#65304;&#24180;&#36895;&#22577;&#12487;&#12540;&#1247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V_N20\&#32113;&#35336;&#24773;&#22577;&#37096;\&#29983;&#29987;&#32113;&#35336;&#35506;\03&#22303;&#22320;&#36039;&#28304;&#32113;&#35336;&#29677;%2040MB&#12414;&#12391;\&#21033;&#29992;&#20418;\02_&#24310;&#12409;&#38754;&#31309;(H13)\04_&#31532;&#65297;&#22577;&#38306;&#20418;\02_&#22259;&#34920;&#65288;&#30333;&#40658;&#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29305;&#21029;&#20250;&#35336;&#12288;&#20462;&#27491;&#2925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ers\sekiyadoryoku\dropbox%2520sustainergy@sustainergy.co.jp\Dropbox\Sustainergy%2520Share\Project\&#35199;&#20043;&#34920;\03_2016&#24180;&#24230;&#12503;&#12525;&#12472;&#12455;&#12463;&#12488;\10_&#35519;&#26619;\06.&#20840;&#33324;\01.&#20877;&#12456;&#12493;&#36070;&#23384;&#37327;&#26908;&#35342;_20160527\&#27010;&#35201;&#29256;&#12456;&#12493;&#12523;&#12462;&#12540;&#12509;&#12486;&#12531;&#12471;&#12515;&#12523;_&#26681;&#25312;&#36039;&#26009;&#36870;&#31639;_2016052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sekiyadoryoku/dropbox%20sustainergy@sustainergy.co.jp/Dropbox/Sustainergy%20Share/Project/&#35199;&#20043;&#34920;/03_2016&#24180;&#24230;&#12503;&#12525;&#12472;&#12455;&#12463;&#12488;/10_&#35519;&#26619;/06.&#20840;&#33324;/01.&#20877;&#12456;&#12493;&#36070;&#23384;&#37327;&#26908;&#35342;_20160527/&#27010;&#35201;&#29256;&#12456;&#12493;&#12523;&#12462;&#12540;&#12509;&#12486;&#12531;&#12471;&#12515;&#12523;_&#26681;&#25312;&#36039;&#26009;&#36870;&#31639;_2016052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V_N20\&#32113;&#35336;&#24773;&#22577;&#37096;\&#29983;&#29987;&#32113;&#35336;&#35506;\04&#20316;&#29289;&#32113;&#35336;&#29677;%2030MB&#12414;&#12391;\&#27700;&#31282;&#24179;&#25104;14&#24180;&#29987;&#21462;&#12426;&#12414;&#12392;&#12417;\&#9316;10&#26376;15&#26085;&#29694;&#22312;&#65288;H.14&#65289;\&#31890;&#21402;&#21029;&#37325;&#37327;&#20998;&#24067;&#65288;14.10.15&#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s_toyama\common\MyDocuments2\Administration(&#32076;&#28168;)\&#29289;&#36035;\11&#26376;\&#20107;&#21209;&#25152;\00&#29289;&#36035;072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4308495\&#29289;&#20385;&#32113;&#35336;&#20418;\&#36786;&#26989;&#29289;&#20385;&#32113;&#35336;\17&#24180;\2005&#22793;&#21205;&#35201;&#222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静岡市"/>
    </sheetNames>
    <sheetDataSet>
      <sheetData sheetId="0">
        <row r="5">
          <cell r="AO5">
            <v>473649</v>
          </cell>
        </row>
        <row r="6">
          <cell r="AO6">
            <v>22177</v>
          </cell>
        </row>
        <row r="7">
          <cell r="AO7">
            <v>22084</v>
          </cell>
        </row>
        <row r="8">
          <cell r="AO8">
            <v>24468</v>
          </cell>
        </row>
        <row r="9">
          <cell r="AO9">
            <v>28278</v>
          </cell>
        </row>
        <row r="10">
          <cell r="AO10">
            <v>31440</v>
          </cell>
        </row>
        <row r="11">
          <cell r="AO11">
            <v>36342</v>
          </cell>
        </row>
        <row r="12">
          <cell r="AO12">
            <v>33276</v>
          </cell>
        </row>
        <row r="13">
          <cell r="AO13">
            <v>30366</v>
          </cell>
        </row>
        <row r="14">
          <cell r="AO14">
            <v>29747</v>
          </cell>
        </row>
        <row r="15">
          <cell r="AO15">
            <v>35401</v>
          </cell>
        </row>
        <row r="16">
          <cell r="AO16">
            <v>36987</v>
          </cell>
        </row>
        <row r="17">
          <cell r="AO17">
            <v>35348</v>
          </cell>
        </row>
        <row r="18">
          <cell r="AO18">
            <v>14384</v>
          </cell>
        </row>
        <row r="19">
          <cell r="AO19">
            <v>26013</v>
          </cell>
        </row>
        <row r="20">
          <cell r="AO20">
            <v>21400</v>
          </cell>
        </row>
        <row r="21">
          <cell r="AO21">
            <v>14165</v>
          </cell>
        </row>
        <row r="22">
          <cell r="AO22">
            <v>9257</v>
          </cell>
        </row>
        <row r="23">
          <cell r="AO23">
            <v>5397</v>
          </cell>
        </row>
        <row r="24">
          <cell r="AO24">
            <v>1940</v>
          </cell>
        </row>
        <row r="25">
          <cell r="AO25">
            <v>398</v>
          </cell>
        </row>
        <row r="26">
          <cell r="AO26">
            <v>41</v>
          </cell>
        </row>
        <row r="27">
          <cell r="AO27">
            <v>42</v>
          </cell>
        </row>
        <row r="28">
          <cell r="AO28">
            <v>231840</v>
          </cell>
        </row>
        <row r="29">
          <cell r="AO29">
            <v>11446</v>
          </cell>
        </row>
        <row r="30">
          <cell r="AO30">
            <v>11491</v>
          </cell>
        </row>
        <row r="31">
          <cell r="AO31">
            <v>12518</v>
          </cell>
        </row>
        <row r="32">
          <cell r="AO32">
            <v>14482</v>
          </cell>
        </row>
        <row r="33">
          <cell r="AO33">
            <v>15662</v>
          </cell>
        </row>
        <row r="34">
          <cell r="AO34">
            <v>18028</v>
          </cell>
        </row>
        <row r="35">
          <cell r="AO35">
            <v>16635</v>
          </cell>
        </row>
        <row r="36">
          <cell r="AO36">
            <v>15411</v>
          </cell>
        </row>
        <row r="37">
          <cell r="AO37">
            <v>14933</v>
          </cell>
        </row>
        <row r="38">
          <cell r="AO38">
            <v>17833</v>
          </cell>
        </row>
        <row r="39">
          <cell r="AO39">
            <v>18369</v>
          </cell>
        </row>
        <row r="40">
          <cell r="AO40">
            <v>17467</v>
          </cell>
        </row>
        <row r="41">
          <cell r="AO41">
            <v>14384</v>
          </cell>
        </row>
        <row r="42">
          <cell r="AO42">
            <v>12407</v>
          </cell>
        </row>
        <row r="43">
          <cell r="AO43">
            <v>9807</v>
          </cell>
        </row>
        <row r="44">
          <cell r="AO44">
            <v>5283</v>
          </cell>
        </row>
        <row r="45">
          <cell r="AO45">
            <v>3301</v>
          </cell>
        </row>
        <row r="46">
          <cell r="AO46">
            <v>1760</v>
          </cell>
        </row>
        <row r="47">
          <cell r="AO47">
            <v>502</v>
          </cell>
        </row>
        <row r="48">
          <cell r="AO48">
            <v>92</v>
          </cell>
        </row>
        <row r="49">
          <cell r="AO49">
            <v>2</v>
          </cell>
        </row>
        <row r="50">
          <cell r="AO50">
            <v>27</v>
          </cell>
        </row>
        <row r="51">
          <cell r="AO51">
            <v>241809</v>
          </cell>
        </row>
        <row r="52">
          <cell r="AO52">
            <v>10731</v>
          </cell>
        </row>
        <row r="53">
          <cell r="AO53">
            <v>10593</v>
          </cell>
        </row>
        <row r="54">
          <cell r="AO54">
            <v>11950</v>
          </cell>
        </row>
        <row r="55">
          <cell r="AO55">
            <v>13796</v>
          </cell>
        </row>
        <row r="56">
          <cell r="AO56">
            <v>15778</v>
          </cell>
        </row>
        <row r="57">
          <cell r="AO57">
            <v>18314</v>
          </cell>
        </row>
        <row r="58">
          <cell r="AO58">
            <v>16641</v>
          </cell>
        </row>
        <row r="59">
          <cell r="AO59">
            <v>14955</v>
          </cell>
        </row>
        <row r="60">
          <cell r="AO60">
            <v>14814</v>
          </cell>
        </row>
        <row r="61">
          <cell r="AO61">
            <v>17568</v>
          </cell>
        </row>
        <row r="62">
          <cell r="AO62">
            <v>18618</v>
          </cell>
        </row>
        <row r="63">
          <cell r="AO63">
            <v>17881</v>
          </cell>
        </row>
        <row r="64">
          <cell r="AO64">
            <v>14698</v>
          </cell>
        </row>
        <row r="65">
          <cell r="AO65">
            <v>13606</v>
          </cell>
        </row>
        <row r="66">
          <cell r="AO66">
            <v>11593</v>
          </cell>
        </row>
        <row r="67">
          <cell r="AO67">
            <v>8882</v>
          </cell>
        </row>
        <row r="68">
          <cell r="AO68">
            <v>5956</v>
          </cell>
        </row>
        <row r="69">
          <cell r="AO69">
            <v>3637</v>
          </cell>
        </row>
        <row r="70">
          <cell r="AO70">
            <v>1438</v>
          </cell>
        </row>
        <row r="71">
          <cell r="AO71">
            <v>306</v>
          </cell>
        </row>
        <row r="72">
          <cell r="AO72">
            <v>39</v>
          </cell>
        </row>
        <row r="73">
          <cell r="AO73">
            <v>15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ード表"/>
    </sheetNames>
    <sheetDataSet>
      <sheetData sheetId="0" refreshError="1">
        <row r="2">
          <cell r="A2" t="str">
            <v>コード番号（新基準）</v>
          </cell>
          <cell r="B2" t="str">
            <v>品目名</v>
          </cell>
        </row>
        <row r="3">
          <cell r="A3">
            <v>1010</v>
          </cell>
          <cell r="B3" t="str">
            <v>うるち玄米
政府売り米</v>
          </cell>
        </row>
        <row r="4">
          <cell r="A4">
            <v>1020</v>
          </cell>
          <cell r="B4" t="str">
            <v>うるち玄米
自主流通米</v>
          </cell>
        </row>
        <row r="5">
          <cell r="A5">
            <v>1030</v>
          </cell>
          <cell r="B5" t="str">
            <v>うるち玄米
計画外流通米</v>
          </cell>
        </row>
        <row r="6">
          <cell r="A6">
            <v>1040</v>
          </cell>
          <cell r="B6" t="str">
            <v>もち玄米
自主流通米</v>
          </cell>
        </row>
        <row r="7">
          <cell r="A7">
            <v>1050</v>
          </cell>
          <cell r="B7" t="str">
            <v>もち玄米
計画外流通米</v>
          </cell>
        </row>
        <row r="8">
          <cell r="A8">
            <v>1060</v>
          </cell>
          <cell r="B8" t="str">
            <v>うるち白米
計画外流通米</v>
          </cell>
        </row>
        <row r="9">
          <cell r="A9">
            <v>1120</v>
          </cell>
          <cell r="B9" t="str">
            <v>大豆</v>
          </cell>
        </row>
        <row r="10">
          <cell r="A10">
            <v>1130</v>
          </cell>
          <cell r="B10" t="str">
            <v>小豆</v>
          </cell>
        </row>
        <row r="11">
          <cell r="A11">
            <v>1170</v>
          </cell>
          <cell r="B11" t="str">
            <v>かんしょ・食用</v>
          </cell>
        </row>
        <row r="12">
          <cell r="A12">
            <v>1190</v>
          </cell>
          <cell r="B12" t="str">
            <v>ばれいしょ・食用</v>
          </cell>
        </row>
        <row r="13">
          <cell r="A13">
            <v>1340</v>
          </cell>
          <cell r="B13" t="str">
            <v>か　　　　き</v>
          </cell>
        </row>
        <row r="14">
          <cell r="A14">
            <v>1350</v>
          </cell>
          <cell r="B14" t="str">
            <v>ぶどう（デラウェア）</v>
          </cell>
        </row>
        <row r="15">
          <cell r="A15">
            <v>1490</v>
          </cell>
          <cell r="B15" t="str">
            <v>葉たばこ</v>
          </cell>
        </row>
        <row r="16">
          <cell r="A16">
            <v>1520</v>
          </cell>
          <cell r="B16" t="str">
            <v>茶・生葉</v>
          </cell>
        </row>
        <row r="17">
          <cell r="A17">
            <v>1530</v>
          </cell>
          <cell r="B17" t="str">
            <v>茶・荒茶</v>
          </cell>
        </row>
        <row r="18">
          <cell r="A18">
            <v>1580</v>
          </cell>
          <cell r="B18" t="str">
            <v>きく</v>
          </cell>
        </row>
        <row r="19">
          <cell r="A19">
            <v>1590</v>
          </cell>
          <cell r="B19" t="str">
            <v>ばら</v>
          </cell>
        </row>
        <row r="20">
          <cell r="A20">
            <v>1730</v>
          </cell>
          <cell r="B20" t="str">
            <v>シクラメン</v>
          </cell>
        </row>
        <row r="21">
          <cell r="A21">
            <v>1750</v>
          </cell>
          <cell r="B21" t="str">
            <v>鶏卵</v>
          </cell>
        </row>
        <row r="22">
          <cell r="A22">
            <v>1760</v>
          </cell>
          <cell r="B22" t="str">
            <v>生乳</v>
          </cell>
        </row>
        <row r="23">
          <cell r="A23">
            <v>1770</v>
          </cell>
          <cell r="B23" t="str">
            <v>肉用牛
去勢肥育和牛・若齢</v>
          </cell>
        </row>
        <row r="24">
          <cell r="A24">
            <v>1780</v>
          </cell>
          <cell r="B24" t="str">
            <v>肉用牛
めす肥育和牛</v>
          </cell>
        </row>
        <row r="25">
          <cell r="A25">
            <v>1790</v>
          </cell>
          <cell r="B25" t="str">
            <v>肉用牛
乳おす肥育（ホル）</v>
          </cell>
        </row>
        <row r="26">
          <cell r="A26">
            <v>1800</v>
          </cell>
          <cell r="B26" t="str">
            <v>肉用牛
乳用肥育（交雑）</v>
          </cell>
        </row>
        <row r="27">
          <cell r="A27">
            <v>1820</v>
          </cell>
          <cell r="B27" t="str">
            <v>肉豚
肥育豚</v>
          </cell>
        </row>
        <row r="28">
          <cell r="A28">
            <v>1860</v>
          </cell>
          <cell r="B28" t="str">
            <v>乳子牛
おす　　（ホル）</v>
          </cell>
        </row>
        <row r="29">
          <cell r="A29">
            <v>1870</v>
          </cell>
          <cell r="B29" t="str">
            <v>乳子牛
おす、めす（Ｆ１）</v>
          </cell>
        </row>
        <row r="30">
          <cell r="A30">
            <v>1900</v>
          </cell>
          <cell r="B30" t="str">
            <v>和子牛・めす</v>
          </cell>
        </row>
        <row r="31">
          <cell r="A31">
            <v>1910</v>
          </cell>
          <cell r="B31" t="str">
            <v>和子牛・おす</v>
          </cell>
        </row>
        <row r="32">
          <cell r="A32">
            <v>1980</v>
          </cell>
          <cell r="B32" t="str">
            <v>稲わら</v>
          </cell>
        </row>
        <row r="33">
          <cell r="A33">
            <v>2010</v>
          </cell>
          <cell r="B33" t="str">
            <v>きゅうり</v>
          </cell>
        </row>
        <row r="34">
          <cell r="A34">
            <v>2020</v>
          </cell>
          <cell r="B34" t="str">
            <v>なす</v>
          </cell>
        </row>
        <row r="35">
          <cell r="A35">
            <v>2030</v>
          </cell>
          <cell r="B35" t="str">
            <v>トマト</v>
          </cell>
        </row>
        <row r="36">
          <cell r="A36">
            <v>2070</v>
          </cell>
          <cell r="B36" t="str">
            <v>いちご</v>
          </cell>
        </row>
        <row r="37">
          <cell r="A37">
            <v>2140</v>
          </cell>
          <cell r="B37" t="str">
            <v>アムス系メロン</v>
          </cell>
        </row>
        <row r="38">
          <cell r="A38">
            <v>2170</v>
          </cell>
          <cell r="B38" t="str">
            <v>はくさい</v>
          </cell>
        </row>
        <row r="39">
          <cell r="A39">
            <v>2180</v>
          </cell>
          <cell r="B39" t="str">
            <v>キャベツ</v>
          </cell>
        </row>
        <row r="40">
          <cell r="A40">
            <v>2200</v>
          </cell>
          <cell r="B40" t="str">
            <v>ほうれんそう</v>
          </cell>
        </row>
        <row r="41">
          <cell r="A41">
            <v>2210</v>
          </cell>
          <cell r="B41" t="str">
            <v>ねぎ</v>
          </cell>
        </row>
        <row r="42">
          <cell r="A42">
            <v>2230</v>
          </cell>
          <cell r="B42" t="str">
            <v>青ねぎ</v>
          </cell>
        </row>
        <row r="43">
          <cell r="A43">
            <v>2240</v>
          </cell>
          <cell r="B43" t="str">
            <v>たまねぎ</v>
          </cell>
        </row>
        <row r="44">
          <cell r="A44">
            <v>2280</v>
          </cell>
          <cell r="B44" t="str">
            <v>ブロッコリー</v>
          </cell>
        </row>
        <row r="45">
          <cell r="A45">
            <v>2380</v>
          </cell>
          <cell r="B45" t="str">
            <v>だいこん</v>
          </cell>
        </row>
        <row r="46">
          <cell r="A46">
            <v>2410</v>
          </cell>
          <cell r="B46" t="str">
            <v>さといも</v>
          </cell>
        </row>
        <row r="47">
          <cell r="A47">
            <v>2420</v>
          </cell>
          <cell r="B47" t="str">
            <v>かぶ</v>
          </cell>
        </row>
        <row r="48">
          <cell r="A48">
            <v>3010</v>
          </cell>
          <cell r="B48" t="str">
            <v>種もみ</v>
          </cell>
        </row>
        <row r="49">
          <cell r="A49">
            <v>3020</v>
          </cell>
          <cell r="B49" t="str">
            <v>きゅうり種子</v>
          </cell>
        </row>
        <row r="50">
          <cell r="A50">
            <v>3050</v>
          </cell>
          <cell r="B50" t="str">
            <v>結球はくさい種子</v>
          </cell>
        </row>
        <row r="51">
          <cell r="A51">
            <v>3060</v>
          </cell>
          <cell r="B51" t="str">
            <v>キャベツ種子</v>
          </cell>
        </row>
        <row r="52">
          <cell r="A52">
            <v>3080</v>
          </cell>
          <cell r="B52" t="str">
            <v>たまねぎ種子</v>
          </cell>
        </row>
        <row r="53">
          <cell r="A53">
            <v>3090</v>
          </cell>
          <cell r="B53" t="str">
            <v>だいこん種子</v>
          </cell>
        </row>
        <row r="54">
          <cell r="A54">
            <v>3120</v>
          </cell>
          <cell r="B54" t="str">
            <v>ほうれんそう種子</v>
          </cell>
        </row>
        <row r="55">
          <cell r="A55">
            <v>3130</v>
          </cell>
          <cell r="B55" t="str">
            <v>種ばれいしょ</v>
          </cell>
        </row>
        <row r="56">
          <cell r="A56">
            <v>3140</v>
          </cell>
          <cell r="B56" t="str">
            <v>飼料用とうもろこし種子</v>
          </cell>
        </row>
        <row r="57">
          <cell r="A57">
            <v>3170</v>
          </cell>
          <cell r="B57" t="str">
            <v>水稲苗</v>
          </cell>
        </row>
        <row r="58">
          <cell r="A58">
            <v>3180</v>
          </cell>
          <cell r="B58" t="str">
            <v>きゅうり苗</v>
          </cell>
        </row>
        <row r="59">
          <cell r="A59">
            <v>3190</v>
          </cell>
          <cell r="B59" t="str">
            <v>なす苗</v>
          </cell>
        </row>
        <row r="60">
          <cell r="A60">
            <v>3200</v>
          </cell>
          <cell r="B60" t="str">
            <v>トマト苗</v>
          </cell>
        </row>
        <row r="61">
          <cell r="A61">
            <v>3260</v>
          </cell>
          <cell r="B61" t="str">
            <v>初生びな
卵用鶏</v>
          </cell>
        </row>
        <row r="62">
          <cell r="A62">
            <v>3330</v>
          </cell>
          <cell r="B62" t="str">
            <v>乳用牛
ホル純粋種めす</v>
          </cell>
        </row>
        <row r="63">
          <cell r="A63">
            <v>3340</v>
          </cell>
          <cell r="B63" t="str">
            <v>肉用牛
繁殖用和牛めす</v>
          </cell>
        </row>
        <row r="64">
          <cell r="A64">
            <v>3350</v>
          </cell>
          <cell r="B64" t="str">
            <v>肉用牛
去勢和牛若齢肥育用</v>
          </cell>
        </row>
        <row r="65">
          <cell r="A65">
            <v>3390</v>
          </cell>
          <cell r="B65" t="str">
            <v>肉用牛
乳用子牛（交雑）</v>
          </cell>
        </row>
        <row r="66">
          <cell r="A66">
            <v>3420</v>
          </cell>
          <cell r="B66" t="str">
            <v>硫安</v>
          </cell>
        </row>
        <row r="67">
          <cell r="A67">
            <v>3430</v>
          </cell>
          <cell r="B67" t="str">
            <v>石灰窒素</v>
          </cell>
        </row>
        <row r="68">
          <cell r="A68">
            <v>3450</v>
          </cell>
          <cell r="B68" t="str">
            <v>過りん酸石灰</v>
          </cell>
        </row>
        <row r="69">
          <cell r="A69">
            <v>3460</v>
          </cell>
          <cell r="B69" t="str">
            <v>よう成りん肥</v>
          </cell>
        </row>
        <row r="70">
          <cell r="A70">
            <v>3470</v>
          </cell>
          <cell r="B70" t="str">
            <v>重焼りん肥</v>
          </cell>
        </row>
        <row r="71">
          <cell r="A71">
            <v>3500</v>
          </cell>
          <cell r="B71" t="str">
            <v>高度化成
（基本成分のみ）</v>
          </cell>
        </row>
        <row r="72">
          <cell r="A72">
            <v>3510</v>
          </cell>
          <cell r="B72" t="str">
            <v>高度化成</v>
          </cell>
        </row>
        <row r="73">
          <cell r="A73">
            <v>3520</v>
          </cell>
          <cell r="B73" t="str">
            <v>普通化成</v>
          </cell>
        </row>
        <row r="74">
          <cell r="A74">
            <v>3530</v>
          </cell>
          <cell r="B74" t="str">
            <v>配合肥料</v>
          </cell>
        </row>
        <row r="75">
          <cell r="A75">
            <v>3540</v>
          </cell>
          <cell r="B75" t="str">
            <v>固形肥料</v>
          </cell>
        </row>
        <row r="76">
          <cell r="A76">
            <v>3550</v>
          </cell>
          <cell r="B76" t="str">
            <v>消石灰</v>
          </cell>
        </row>
        <row r="77">
          <cell r="A77">
            <v>3570</v>
          </cell>
          <cell r="B77" t="str">
            <v>けい酸石灰</v>
          </cell>
        </row>
        <row r="78">
          <cell r="A78">
            <v>3580</v>
          </cell>
          <cell r="B78" t="str">
            <v>水酸化苦土</v>
          </cell>
        </row>
        <row r="79">
          <cell r="A79">
            <v>3590</v>
          </cell>
          <cell r="B79" t="str">
            <v>なたね油かす</v>
          </cell>
        </row>
        <row r="80">
          <cell r="A80">
            <v>3600</v>
          </cell>
          <cell r="B80" t="str">
            <v>鶏ふん</v>
          </cell>
        </row>
        <row r="81">
          <cell r="A81">
            <v>3610</v>
          </cell>
          <cell r="B81" t="str">
            <v>圧ぺん大麦</v>
          </cell>
        </row>
        <row r="82">
          <cell r="A82">
            <v>3630</v>
          </cell>
          <cell r="B82" t="str">
            <v>一般ふすま</v>
          </cell>
        </row>
        <row r="83">
          <cell r="A83">
            <v>3650</v>
          </cell>
          <cell r="B83" t="str">
            <v>ヘイキューブ</v>
          </cell>
        </row>
        <row r="84">
          <cell r="A84">
            <v>3690</v>
          </cell>
          <cell r="B84" t="str">
            <v>ビートパルプ外国産</v>
          </cell>
        </row>
        <row r="85">
          <cell r="A85">
            <v>3730</v>
          </cell>
          <cell r="B85" t="str">
            <v>配合肥料
鶏・成鶏用</v>
          </cell>
        </row>
        <row r="86">
          <cell r="A86">
            <v>3800</v>
          </cell>
          <cell r="B86" t="str">
            <v>配合肥料
乳牛飼育用</v>
          </cell>
        </row>
        <row r="87">
          <cell r="A87">
            <v>3810</v>
          </cell>
          <cell r="B87" t="str">
            <v>配合肥料
肉牛肥育用</v>
          </cell>
        </row>
        <row r="88">
          <cell r="A88">
            <v>3820</v>
          </cell>
          <cell r="B88" t="str">
            <v>Ｄ－Ｄ剤</v>
          </cell>
        </row>
        <row r="89">
          <cell r="A89">
            <v>3830</v>
          </cell>
          <cell r="B89" t="str">
            <v>ダイアジノン粒剤</v>
          </cell>
        </row>
        <row r="90">
          <cell r="A90">
            <v>3840</v>
          </cell>
          <cell r="B90" t="str">
            <v>ＭＥＰ乳剤</v>
          </cell>
        </row>
        <row r="91">
          <cell r="A91">
            <v>3850</v>
          </cell>
          <cell r="B91" t="str">
            <v>アセフェート水和剤</v>
          </cell>
        </row>
        <row r="92">
          <cell r="A92">
            <v>3870</v>
          </cell>
          <cell r="B92" t="str">
            <v>プロペナゾール粒剤</v>
          </cell>
        </row>
        <row r="93">
          <cell r="A93">
            <v>3880</v>
          </cell>
          <cell r="B93" t="str">
            <v>ＴＰＮ水和剤</v>
          </cell>
        </row>
        <row r="94">
          <cell r="A94">
            <v>3890</v>
          </cell>
          <cell r="B94" t="str">
            <v>ピロキロン粒剤</v>
          </cell>
        </row>
        <row r="95">
          <cell r="A95">
            <v>3900</v>
          </cell>
          <cell r="B95" t="str">
            <v>マンゼブ水和剤</v>
          </cell>
        </row>
        <row r="96">
          <cell r="A96">
            <v>3910</v>
          </cell>
          <cell r="B96" t="str">
            <v>石灰硫黄合剤</v>
          </cell>
        </row>
        <row r="97">
          <cell r="A97">
            <v>3950</v>
          </cell>
          <cell r="B97" t="str">
            <v>プレチラクロール粒剤</v>
          </cell>
        </row>
        <row r="98">
          <cell r="A98">
            <v>3960</v>
          </cell>
          <cell r="B98" t="str">
            <v>トリフルラリン粒剤</v>
          </cell>
        </row>
        <row r="99">
          <cell r="A99">
            <v>3990</v>
          </cell>
          <cell r="B99" t="str">
            <v>ベンタゾン液剤</v>
          </cell>
        </row>
        <row r="100">
          <cell r="A100">
            <v>4000</v>
          </cell>
          <cell r="B100" t="str">
            <v>農業用ビニール</v>
          </cell>
        </row>
        <row r="101">
          <cell r="A101">
            <v>4010</v>
          </cell>
          <cell r="B101" t="str">
            <v>農業用ポリエチレン</v>
          </cell>
        </row>
        <row r="102">
          <cell r="A102">
            <v>4030</v>
          </cell>
          <cell r="B102" t="str">
            <v>穀物用紙袋</v>
          </cell>
        </row>
        <row r="103">
          <cell r="A103">
            <v>4050</v>
          </cell>
          <cell r="B103" t="str">
            <v>穀物用樹脂袋</v>
          </cell>
        </row>
        <row r="104">
          <cell r="A104">
            <v>4060</v>
          </cell>
          <cell r="B104" t="str">
            <v>梱包用樹脂製品</v>
          </cell>
        </row>
        <row r="105">
          <cell r="A105">
            <v>4080</v>
          </cell>
          <cell r="B105" t="str">
            <v>野菜用段ボール</v>
          </cell>
        </row>
        <row r="106">
          <cell r="A106">
            <v>4090</v>
          </cell>
          <cell r="B106" t="str">
            <v>果実用段ボール</v>
          </cell>
        </row>
        <row r="107">
          <cell r="A107">
            <v>4100</v>
          </cell>
          <cell r="B107" t="str">
            <v>稲わら</v>
          </cell>
        </row>
        <row r="108">
          <cell r="A108">
            <v>4130</v>
          </cell>
          <cell r="B108" t="str">
            <v>ガソリン</v>
          </cell>
        </row>
        <row r="109">
          <cell r="A109">
            <v>4140</v>
          </cell>
          <cell r="B109" t="str">
            <v>灯油</v>
          </cell>
        </row>
        <row r="110">
          <cell r="A110">
            <v>4150</v>
          </cell>
          <cell r="B110" t="str">
            <v>軽油</v>
          </cell>
        </row>
        <row r="111">
          <cell r="A111">
            <v>4160</v>
          </cell>
          <cell r="B111" t="str">
            <v>重油</v>
          </cell>
        </row>
        <row r="112">
          <cell r="A112">
            <v>4170</v>
          </cell>
          <cell r="B112" t="str">
            <v>モビール油</v>
          </cell>
        </row>
        <row r="113">
          <cell r="A113">
            <v>4190</v>
          </cell>
          <cell r="B113" t="str">
            <v>農用電力</v>
          </cell>
        </row>
        <row r="114">
          <cell r="A114">
            <v>4210</v>
          </cell>
          <cell r="B114" t="str">
            <v>くわ</v>
          </cell>
        </row>
        <row r="115">
          <cell r="A115">
            <v>4220</v>
          </cell>
          <cell r="B115" t="str">
            <v>かま</v>
          </cell>
        </row>
        <row r="116">
          <cell r="A116">
            <v>4230</v>
          </cell>
          <cell r="B116" t="str">
            <v>脚立</v>
          </cell>
        </row>
        <row r="117">
          <cell r="A117">
            <v>4240</v>
          </cell>
          <cell r="B117" t="str">
            <v>人力噴霧器</v>
          </cell>
        </row>
        <row r="118">
          <cell r="A118">
            <v>4280</v>
          </cell>
          <cell r="B118" t="str">
            <v>刈払機（草刈機）</v>
          </cell>
        </row>
        <row r="119">
          <cell r="A119">
            <v>4290</v>
          </cell>
          <cell r="B119" t="str">
            <v>動力田植機</v>
          </cell>
        </row>
        <row r="120">
          <cell r="A120">
            <v>4310</v>
          </cell>
          <cell r="B120" t="str">
            <v>動力噴霧器</v>
          </cell>
        </row>
        <row r="121">
          <cell r="A121">
            <v>4330</v>
          </cell>
          <cell r="B121" t="str">
            <v>動力耕うん機</v>
          </cell>
        </row>
        <row r="122">
          <cell r="A122">
            <v>4340</v>
          </cell>
          <cell r="B122" t="str">
            <v>乗用型トラクタ15ｐｓ内外</v>
          </cell>
        </row>
        <row r="123">
          <cell r="A123">
            <v>4350</v>
          </cell>
          <cell r="B123" t="str">
            <v>乗用型トラクタ35ｐｓ内外</v>
          </cell>
        </row>
        <row r="124">
          <cell r="A124">
            <v>4390</v>
          </cell>
          <cell r="B124" t="str">
            <v>自走式運搬車</v>
          </cell>
        </row>
        <row r="125">
          <cell r="A125">
            <v>4400</v>
          </cell>
          <cell r="B125" t="str">
            <v>バインダー２条刈り</v>
          </cell>
        </row>
        <row r="126">
          <cell r="A126">
            <v>4410</v>
          </cell>
          <cell r="B126" t="str">
            <v>コンバイン２条刈り</v>
          </cell>
        </row>
        <row r="127">
          <cell r="A127">
            <v>4430</v>
          </cell>
          <cell r="B127" t="str">
            <v>動力脱穀機</v>
          </cell>
        </row>
        <row r="128">
          <cell r="A128">
            <v>4440</v>
          </cell>
          <cell r="B128" t="str">
            <v>動力もみすり機</v>
          </cell>
        </row>
        <row r="129">
          <cell r="A129">
            <v>4480</v>
          </cell>
          <cell r="B129" t="str">
            <v>通風乾燥機16石型</v>
          </cell>
        </row>
        <row r="130">
          <cell r="A130">
            <v>4560</v>
          </cell>
          <cell r="B130" t="str">
            <v>管理機</v>
          </cell>
        </row>
        <row r="131">
          <cell r="A131">
            <v>4580</v>
          </cell>
          <cell r="B131" t="str">
            <v>軽四輪トラック</v>
          </cell>
        </row>
        <row r="132">
          <cell r="A132">
            <v>4590</v>
          </cell>
          <cell r="B132" t="str">
            <v>四輪トラック</v>
          </cell>
        </row>
        <row r="133">
          <cell r="A133">
            <v>4600</v>
          </cell>
          <cell r="B133" t="str">
            <v>ライトバン</v>
          </cell>
        </row>
        <row r="134">
          <cell r="A134">
            <v>4610</v>
          </cell>
          <cell r="B134" t="str">
            <v>自動車定期点検料</v>
          </cell>
        </row>
        <row r="135">
          <cell r="A135">
            <v>4620</v>
          </cell>
          <cell r="B135" t="str">
            <v>角材</v>
          </cell>
        </row>
        <row r="136">
          <cell r="A136">
            <v>4630</v>
          </cell>
          <cell r="B136" t="str">
            <v>板材</v>
          </cell>
        </row>
        <row r="137">
          <cell r="A137">
            <v>4640</v>
          </cell>
          <cell r="B137" t="str">
            <v>合板</v>
          </cell>
        </row>
        <row r="138">
          <cell r="A138">
            <v>4650</v>
          </cell>
          <cell r="B138" t="str">
            <v>トタン</v>
          </cell>
        </row>
        <row r="139">
          <cell r="A139">
            <v>4660</v>
          </cell>
          <cell r="B139" t="str">
            <v>くぎ</v>
          </cell>
        </row>
        <row r="140">
          <cell r="A140">
            <v>4670</v>
          </cell>
          <cell r="B140" t="str">
            <v>コンクリートブロック</v>
          </cell>
        </row>
        <row r="141">
          <cell r="A141">
            <v>4680</v>
          </cell>
          <cell r="B141" t="str">
            <v>セメント</v>
          </cell>
        </row>
        <row r="142">
          <cell r="A142">
            <v>4690</v>
          </cell>
          <cell r="B142" t="str">
            <v>かわら</v>
          </cell>
        </row>
        <row r="143">
          <cell r="A143">
            <v>4700</v>
          </cell>
          <cell r="B143" t="str">
            <v>アルミサッシ</v>
          </cell>
        </row>
        <row r="144">
          <cell r="A144">
            <v>4710</v>
          </cell>
          <cell r="B144" t="str">
            <v>シャッター</v>
          </cell>
        </row>
        <row r="145">
          <cell r="A145">
            <v>4720</v>
          </cell>
          <cell r="B145" t="str">
            <v>硬質塩化ビニール管</v>
          </cell>
        </row>
        <row r="146">
          <cell r="A146">
            <v>4730</v>
          </cell>
          <cell r="B146" t="str">
            <v>塗料</v>
          </cell>
        </row>
        <row r="147">
          <cell r="A147">
            <v>4740</v>
          </cell>
          <cell r="B147" t="str">
            <v>作業着（上下）</v>
          </cell>
        </row>
        <row r="148">
          <cell r="A148">
            <v>4770</v>
          </cell>
          <cell r="B148" t="str">
            <v>ゴム長ぐつ</v>
          </cell>
        </row>
        <row r="149">
          <cell r="A149">
            <v>4780</v>
          </cell>
          <cell r="B149" t="str">
            <v>雨合羽</v>
          </cell>
        </row>
        <row r="150">
          <cell r="A150">
            <v>4790</v>
          </cell>
          <cell r="B150" t="str">
            <v>動力耕うん賃
トラクタ使用</v>
          </cell>
        </row>
        <row r="151">
          <cell r="A151">
            <v>4800</v>
          </cell>
          <cell r="B151" t="str">
            <v>水稲耕紀・代かき料金
トラクタ使用</v>
          </cell>
        </row>
        <row r="152">
          <cell r="A152">
            <v>4810</v>
          </cell>
          <cell r="B152" t="str">
            <v>田植料金
田植機使用</v>
          </cell>
        </row>
        <row r="153">
          <cell r="A153">
            <v>4820</v>
          </cell>
          <cell r="B153" t="str">
            <v>稲刈料金
コンバイン使用</v>
          </cell>
        </row>
        <row r="154">
          <cell r="A154">
            <v>4830</v>
          </cell>
          <cell r="B154" t="str">
            <v>もみすり賃</v>
          </cell>
        </row>
        <row r="155">
          <cell r="A155">
            <v>4880</v>
          </cell>
          <cell r="B155" t="str">
            <v>共同施設料
稲</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魚種×大海区県速報"/>
      <sheetName val="魚種×大海区県確定"/>
    </sheetNames>
    <sheetDataSet>
      <sheetData sheetId="0"/>
      <sheetData sheetId="1" refreshError="1">
        <row r="9">
          <cell r="D9">
            <v>329925.08199999999</v>
          </cell>
          <cell r="E9">
            <v>204485.71799999999</v>
          </cell>
          <cell r="F9">
            <v>4272.165</v>
          </cell>
          <cell r="G9">
            <v>208.708</v>
          </cell>
          <cell r="H9">
            <v>102.062</v>
          </cell>
          <cell r="I9">
            <v>284.84399999999999</v>
          </cell>
          <cell r="J9">
            <v>2519.0880000000002</v>
          </cell>
          <cell r="K9">
            <v>1157</v>
          </cell>
          <cell r="L9">
            <v>0.46300000000000002</v>
          </cell>
          <cell r="M9">
            <v>500.38600000000002</v>
          </cell>
          <cell r="N9">
            <v>108.248</v>
          </cell>
          <cell r="O9">
            <v>208.13800000000001</v>
          </cell>
          <cell r="P9">
            <v>164</v>
          </cell>
          <cell r="Q9">
            <v>20</v>
          </cell>
          <cell r="R9">
            <v>859.38499999999999</v>
          </cell>
          <cell r="S9">
            <v>859.38499999999999</v>
          </cell>
          <cell r="U9">
            <v>166.41200000000001</v>
          </cell>
          <cell r="V9">
            <v>11681.16</v>
          </cell>
          <cell r="W9">
            <v>11241.414000000001</v>
          </cell>
          <cell r="X9">
            <v>439.74599999999998</v>
          </cell>
          <cell r="Z9">
            <v>574.79600000000005</v>
          </cell>
          <cell r="AA9">
            <v>11235.27</v>
          </cell>
          <cell r="AB9">
            <v>6933.47</v>
          </cell>
          <cell r="AD9">
            <v>4301.8</v>
          </cell>
          <cell r="AF9">
            <v>647.5</v>
          </cell>
          <cell r="AH9">
            <v>647.5</v>
          </cell>
          <cell r="AI9">
            <v>2755.8679999999999</v>
          </cell>
          <cell r="AJ9">
            <v>7000.9409999999998</v>
          </cell>
          <cell r="AK9">
            <v>100.517</v>
          </cell>
          <cell r="AL9">
            <v>5931.85</v>
          </cell>
          <cell r="AM9">
            <v>24.878</v>
          </cell>
          <cell r="AN9">
            <v>5906.9719999999998</v>
          </cell>
          <cell r="AO9">
            <v>63451.803</v>
          </cell>
          <cell r="AP9">
            <v>6653.55</v>
          </cell>
          <cell r="AQ9">
            <v>56798.252999999997</v>
          </cell>
          <cell r="AR9">
            <v>57838.18</v>
          </cell>
          <cell r="AS9">
            <v>290.17</v>
          </cell>
          <cell r="AT9">
            <v>2.59</v>
          </cell>
          <cell r="AU9">
            <v>2.4900000000000002</v>
          </cell>
          <cell r="BC9">
            <v>695.61099999999999</v>
          </cell>
          <cell r="BG9" t="str">
            <v>-</v>
          </cell>
          <cell r="BH9" t="str">
            <v>-</v>
          </cell>
          <cell r="BI9" t="str">
            <v>-</v>
          </cell>
          <cell r="BJ9">
            <v>0.19900000000000001</v>
          </cell>
          <cell r="BK9" t="str">
            <v>-</v>
          </cell>
          <cell r="BL9">
            <v>2.411</v>
          </cell>
          <cell r="BM9" t="str">
            <v>-</v>
          </cell>
          <cell r="BN9">
            <v>29412.853999999999</v>
          </cell>
          <cell r="BO9" t="str">
            <v>-</v>
          </cell>
          <cell r="BP9">
            <v>2.2469999999999999</v>
          </cell>
          <cell r="BQ9">
            <v>7060.9129999999996</v>
          </cell>
          <cell r="BR9">
            <v>28.117000000000001</v>
          </cell>
          <cell r="BS9" t="str">
            <v>-</v>
          </cell>
          <cell r="BT9" t="str">
            <v>-</v>
          </cell>
          <cell r="BU9">
            <v>28.117000000000001</v>
          </cell>
          <cell r="BV9">
            <v>2180.3249999999998</v>
          </cell>
          <cell r="BW9">
            <v>160.68899999999999</v>
          </cell>
          <cell r="BX9" t="str">
            <v>-</v>
          </cell>
          <cell r="BY9">
            <v>1060.5920000000001</v>
          </cell>
          <cell r="BZ9" t="str">
            <v>-</v>
          </cell>
          <cell r="CA9">
            <v>959.04399999999998</v>
          </cell>
          <cell r="CB9">
            <v>349.55500000000001</v>
          </cell>
          <cell r="CC9">
            <v>95819.112999999998</v>
          </cell>
          <cell r="CD9">
            <v>0.22900000000000001</v>
          </cell>
          <cell r="CE9" t="str">
            <v>-</v>
          </cell>
          <cell r="CF9" t="str">
            <v>-</v>
          </cell>
          <cell r="CG9" t="str">
            <v>-</v>
          </cell>
          <cell r="CH9">
            <v>95417.914999999994</v>
          </cell>
          <cell r="CI9">
            <v>303.66800000000001</v>
          </cell>
          <cell r="CJ9" t="str">
            <v>-</v>
          </cell>
          <cell r="CK9">
            <v>97.301000000000002</v>
          </cell>
          <cell r="CL9">
            <v>14571.588</v>
          </cell>
          <cell r="CM9" t="str">
            <v>-</v>
          </cell>
          <cell r="CN9">
            <v>5473.1090000000004</v>
          </cell>
          <cell r="CO9">
            <v>2181.3989999999999</v>
          </cell>
          <cell r="CP9">
            <v>6917.08</v>
          </cell>
          <cell r="CQ9">
            <v>5011.9589999999998</v>
          </cell>
          <cell r="CR9">
            <v>1217.7639999999999</v>
          </cell>
          <cell r="CS9">
            <v>410.28</v>
          </cell>
          <cell r="CT9" t="str">
            <v>-</v>
          </cell>
          <cell r="CU9">
            <v>123.21599999999999</v>
          </cell>
          <cell r="CV9">
            <v>5727.4470000000001</v>
          </cell>
          <cell r="CW9">
            <v>5560.3559999999998</v>
          </cell>
          <cell r="CX9">
            <v>144.77699999999999</v>
          </cell>
          <cell r="CY9" t="str">
            <v>-</v>
          </cell>
          <cell r="CZ9">
            <v>0.17499999999999999</v>
          </cell>
          <cell r="DA9">
            <v>22.138999999999999</v>
          </cell>
          <cell r="DB9">
            <v>329925.08199999999</v>
          </cell>
          <cell r="DC9">
            <v>648.11099999999999</v>
          </cell>
          <cell r="DD9">
            <v>3.2690000000000001</v>
          </cell>
          <cell r="DE9">
            <v>21347.335999999999</v>
          </cell>
          <cell r="DF9">
            <v>5117.0050000000001</v>
          </cell>
          <cell r="DG9">
            <v>100484.394</v>
          </cell>
          <cell r="DH9">
            <v>1.861</v>
          </cell>
          <cell r="DI9" t="str">
            <v>-</v>
          </cell>
          <cell r="DJ9">
            <v>146309.10200000001</v>
          </cell>
          <cell r="DK9">
            <v>36101.726999999999</v>
          </cell>
          <cell r="DL9" t="str">
            <v>-</v>
          </cell>
          <cell r="DM9" t="str">
            <v>-</v>
          </cell>
          <cell r="DN9">
            <v>19912.276999999998</v>
          </cell>
          <cell r="DO9">
            <v>329925.08199999999</v>
          </cell>
          <cell r="DP9">
            <v>38685.254999999997</v>
          </cell>
          <cell r="DQ9">
            <v>244211.829</v>
          </cell>
          <cell r="DR9">
            <v>47027.998</v>
          </cell>
        </row>
        <row r="10">
          <cell r="D10">
            <v>318963.71600000001</v>
          </cell>
          <cell r="E10">
            <v>151350.65100000001</v>
          </cell>
          <cell r="F10">
            <v>458.512</v>
          </cell>
          <cell r="J10">
            <v>454</v>
          </cell>
          <cell r="K10">
            <v>1</v>
          </cell>
          <cell r="L10">
            <v>3.512</v>
          </cell>
          <cell r="M10">
            <v>7</v>
          </cell>
          <cell r="O10">
            <v>7</v>
          </cell>
          <cell r="U10">
            <v>3.9390000000000001</v>
          </cell>
          <cell r="V10">
            <v>70127.766000000003</v>
          </cell>
          <cell r="W10">
            <v>49561.271000000001</v>
          </cell>
          <cell r="X10">
            <v>20566.494999999999</v>
          </cell>
          <cell r="Z10">
            <v>498.42200000000003</v>
          </cell>
          <cell r="AA10">
            <v>0.77</v>
          </cell>
          <cell r="AB10">
            <v>0.77</v>
          </cell>
          <cell r="AI10">
            <v>0.16600000000000001</v>
          </cell>
          <cell r="AJ10">
            <v>3152.6329999999998</v>
          </cell>
          <cell r="AL10">
            <v>2741.53</v>
          </cell>
          <cell r="AN10">
            <v>2741.53</v>
          </cell>
          <cell r="AO10">
            <v>25848.722000000002</v>
          </cell>
          <cell r="AP10">
            <v>4542.3580000000002</v>
          </cell>
          <cell r="AQ10">
            <v>21306.364000000001</v>
          </cell>
          <cell r="AR10">
            <v>34666.46</v>
          </cell>
          <cell r="AS10">
            <v>6.9720000000000004</v>
          </cell>
          <cell r="AT10">
            <v>477.65199999999999</v>
          </cell>
          <cell r="AU10">
            <v>17.166</v>
          </cell>
          <cell r="BC10">
            <v>247.447</v>
          </cell>
          <cell r="BD10">
            <v>8.1769999999999996</v>
          </cell>
          <cell r="BG10">
            <v>8.1769999999999996</v>
          </cell>
          <cell r="BH10" t="str">
            <v>-</v>
          </cell>
          <cell r="BI10" t="str">
            <v>-</v>
          </cell>
          <cell r="BJ10" t="str">
            <v>-</v>
          </cell>
          <cell r="BK10" t="str">
            <v>-</v>
          </cell>
          <cell r="BL10">
            <v>1.956</v>
          </cell>
          <cell r="BM10" t="str">
            <v>-</v>
          </cell>
          <cell r="BN10">
            <v>5340.94</v>
          </cell>
          <cell r="BO10" t="str">
            <v>-</v>
          </cell>
          <cell r="BP10">
            <v>0.60399999999999998</v>
          </cell>
          <cell r="BQ10">
            <v>7743.817</v>
          </cell>
          <cell r="BR10">
            <v>237.61699999999999</v>
          </cell>
          <cell r="BS10" t="str">
            <v>-</v>
          </cell>
          <cell r="BT10" t="str">
            <v>-</v>
          </cell>
          <cell r="BU10">
            <v>237.61699999999999</v>
          </cell>
          <cell r="BV10">
            <v>1486.171</v>
          </cell>
          <cell r="BW10">
            <v>160.97399999999999</v>
          </cell>
          <cell r="BX10">
            <v>15.224</v>
          </cell>
          <cell r="BY10" t="str">
            <v>-</v>
          </cell>
          <cell r="BZ10" t="str">
            <v>-</v>
          </cell>
          <cell r="CA10">
            <v>1309.973</v>
          </cell>
          <cell r="CB10" t="str">
            <v>-</v>
          </cell>
          <cell r="CC10">
            <v>144865.337</v>
          </cell>
          <cell r="CD10" t="str">
            <v>-</v>
          </cell>
          <cell r="CE10" t="str">
            <v>-</v>
          </cell>
          <cell r="CF10" t="str">
            <v>-</v>
          </cell>
          <cell r="CG10">
            <v>1.117</v>
          </cell>
          <cell r="CH10">
            <v>143775.005</v>
          </cell>
          <cell r="CI10">
            <v>410.267</v>
          </cell>
          <cell r="CJ10" t="str">
            <v>-</v>
          </cell>
          <cell r="CK10">
            <v>678.94799999999998</v>
          </cell>
          <cell r="CL10">
            <v>18255.258000000002</v>
          </cell>
          <cell r="CM10" t="str">
            <v>-</v>
          </cell>
          <cell r="CN10">
            <v>16441.566999999999</v>
          </cell>
          <cell r="CO10" t="str">
            <v>-</v>
          </cell>
          <cell r="CP10">
            <v>1813.691</v>
          </cell>
          <cell r="CQ10">
            <v>1611.3879999999999</v>
          </cell>
          <cell r="CR10">
            <v>270.25700000000001</v>
          </cell>
          <cell r="CS10">
            <v>106.679</v>
          </cell>
          <cell r="CT10">
            <v>29.04</v>
          </cell>
          <cell r="CU10">
            <v>30.31</v>
          </cell>
          <cell r="CV10">
            <v>721.00800000000004</v>
          </cell>
          <cell r="CW10">
            <v>719.74</v>
          </cell>
          <cell r="CX10" t="str">
            <v>-</v>
          </cell>
          <cell r="CY10" t="str">
            <v>-</v>
          </cell>
          <cell r="CZ10" t="str">
            <v>-</v>
          </cell>
          <cell r="DA10">
            <v>1.268</v>
          </cell>
          <cell r="DB10">
            <v>318963.71600000001</v>
          </cell>
          <cell r="DC10">
            <v>0.02</v>
          </cell>
          <cell r="DD10" t="str">
            <v>-</v>
          </cell>
          <cell r="DE10">
            <v>22163.68</v>
          </cell>
          <cell r="DF10">
            <v>1510.9490000000001</v>
          </cell>
          <cell r="DG10">
            <v>128070.10799999999</v>
          </cell>
          <cell r="DH10">
            <v>326.892</v>
          </cell>
          <cell r="DI10" t="str">
            <v>-</v>
          </cell>
          <cell r="DJ10">
            <v>62459.262000000002</v>
          </cell>
          <cell r="DK10">
            <v>7170.7150000000001</v>
          </cell>
          <cell r="DL10" t="str">
            <v>-</v>
          </cell>
          <cell r="DM10" t="str">
            <v>-</v>
          </cell>
          <cell r="DN10">
            <v>97262.09</v>
          </cell>
          <cell r="DO10">
            <v>318963.71600000001</v>
          </cell>
          <cell r="DP10">
            <v>7170.7150000000001</v>
          </cell>
          <cell r="DQ10">
            <v>190856.26199999999</v>
          </cell>
          <cell r="DR10">
            <v>120936.739</v>
          </cell>
        </row>
        <row r="11">
          <cell r="D11">
            <v>265291.36200000002</v>
          </cell>
          <cell r="E11">
            <v>189409.22399999999</v>
          </cell>
          <cell r="F11">
            <v>1364.75</v>
          </cell>
          <cell r="G11">
            <v>43.831000000000003</v>
          </cell>
          <cell r="H11">
            <v>271.80799999999999</v>
          </cell>
          <cell r="I11">
            <v>266</v>
          </cell>
          <cell r="J11">
            <v>466</v>
          </cell>
          <cell r="K11">
            <v>316</v>
          </cell>
          <cell r="L11">
            <v>1.111</v>
          </cell>
          <cell r="M11">
            <v>195.87700000000001</v>
          </cell>
          <cell r="N11">
            <v>36.825000000000003</v>
          </cell>
          <cell r="O11">
            <v>112</v>
          </cell>
          <cell r="P11">
            <v>28</v>
          </cell>
          <cell r="Q11">
            <v>19.052</v>
          </cell>
          <cell r="U11">
            <v>194.22900000000001</v>
          </cell>
          <cell r="V11">
            <v>64957.949000000001</v>
          </cell>
          <cell r="W11">
            <v>60896.093999999997</v>
          </cell>
          <cell r="X11">
            <v>4061.855</v>
          </cell>
          <cell r="Z11">
            <v>651.61800000000005</v>
          </cell>
          <cell r="AA11">
            <v>0.45900000000000002</v>
          </cell>
          <cell r="AB11">
            <v>0.45900000000000002</v>
          </cell>
          <cell r="AI11">
            <v>1.4E-2</v>
          </cell>
          <cell r="AJ11">
            <v>47199.305</v>
          </cell>
          <cell r="AK11">
            <v>9.9000000000000005E-2</v>
          </cell>
          <cell r="AL11">
            <v>8141.39</v>
          </cell>
          <cell r="AN11">
            <v>8141.39</v>
          </cell>
          <cell r="AO11">
            <v>48406.654999999999</v>
          </cell>
          <cell r="AP11">
            <v>22271.569</v>
          </cell>
          <cell r="AQ11">
            <v>26135.085999999999</v>
          </cell>
          <cell r="AR11">
            <v>5070.4309999999996</v>
          </cell>
          <cell r="AS11">
            <v>178.441</v>
          </cell>
          <cell r="AT11">
            <v>486.65800000000002</v>
          </cell>
          <cell r="AU11">
            <v>330.21800000000002</v>
          </cell>
          <cell r="BC11">
            <v>126.742</v>
          </cell>
          <cell r="BG11" t="str">
            <v>-</v>
          </cell>
          <cell r="BH11" t="str">
            <v>-</v>
          </cell>
          <cell r="BI11" t="str">
            <v>-</v>
          </cell>
          <cell r="BJ11">
            <v>0.76700000000000002</v>
          </cell>
          <cell r="BK11" t="str">
            <v>-</v>
          </cell>
          <cell r="BL11">
            <v>0.121</v>
          </cell>
          <cell r="BM11" t="str">
            <v>-</v>
          </cell>
          <cell r="BN11" t="str">
            <v>-</v>
          </cell>
          <cell r="BO11" t="str">
            <v>-</v>
          </cell>
          <cell r="BP11" t="str">
            <v>-</v>
          </cell>
          <cell r="BQ11">
            <v>12103.501</v>
          </cell>
          <cell r="BR11">
            <v>98.76</v>
          </cell>
          <cell r="BS11" t="str">
            <v>-</v>
          </cell>
          <cell r="BT11" t="str">
            <v>-</v>
          </cell>
          <cell r="BU11">
            <v>98.76</v>
          </cell>
          <cell r="BV11">
            <v>580.27800000000002</v>
          </cell>
          <cell r="BW11">
            <v>0.46300000000000002</v>
          </cell>
          <cell r="BX11" t="str">
            <v>-</v>
          </cell>
          <cell r="BY11" t="str">
            <v>-</v>
          </cell>
          <cell r="BZ11" t="str">
            <v>-</v>
          </cell>
          <cell r="CA11">
            <v>579.81500000000005</v>
          </cell>
          <cell r="CB11" t="str">
            <v>-</v>
          </cell>
          <cell r="CC11">
            <v>31085.761999999999</v>
          </cell>
          <cell r="CD11" t="str">
            <v>-</v>
          </cell>
          <cell r="CE11" t="str">
            <v>-</v>
          </cell>
          <cell r="CF11" t="str">
            <v>-</v>
          </cell>
          <cell r="CG11">
            <v>481.14600000000002</v>
          </cell>
          <cell r="CH11">
            <v>27626.203000000001</v>
          </cell>
          <cell r="CI11">
            <v>2092.9609999999998</v>
          </cell>
          <cell r="CJ11" t="str">
            <v>-</v>
          </cell>
          <cell r="CK11">
            <v>885.452</v>
          </cell>
          <cell r="CL11">
            <v>24081.969000000001</v>
          </cell>
          <cell r="CM11" t="str">
            <v>-</v>
          </cell>
          <cell r="CN11">
            <v>23179.017</v>
          </cell>
          <cell r="CO11">
            <v>411.02600000000001</v>
          </cell>
          <cell r="CP11">
            <v>491.92599999999999</v>
          </cell>
          <cell r="CQ11">
            <v>1708.106</v>
          </cell>
          <cell r="CR11">
            <v>485.12700000000001</v>
          </cell>
          <cell r="CS11">
            <v>14.476000000000001</v>
          </cell>
          <cell r="CT11" t="str">
            <v>-</v>
          </cell>
          <cell r="CU11">
            <v>260.40199999999999</v>
          </cell>
          <cell r="CV11">
            <v>17567.258000000002</v>
          </cell>
          <cell r="CW11">
            <v>16780.768</v>
          </cell>
          <cell r="CX11" t="str">
            <v>-</v>
          </cell>
          <cell r="CY11" t="str">
            <v>-</v>
          </cell>
          <cell r="CZ11" t="str">
            <v>-</v>
          </cell>
          <cell r="DA11">
            <v>786.49</v>
          </cell>
          <cell r="DB11">
            <v>265291.36200000002</v>
          </cell>
          <cell r="DC11">
            <v>4358.6469999999999</v>
          </cell>
          <cell r="DD11" t="str">
            <v>-</v>
          </cell>
          <cell r="DE11">
            <v>37665.821000000004</v>
          </cell>
          <cell r="DF11">
            <v>35660.336000000003</v>
          </cell>
          <cell r="DG11">
            <v>51355.356</v>
          </cell>
          <cell r="DH11">
            <v>319.68</v>
          </cell>
          <cell r="DI11">
            <v>799.04899999999998</v>
          </cell>
          <cell r="DJ11">
            <v>43237.17</v>
          </cell>
          <cell r="DK11">
            <v>11582.01</v>
          </cell>
          <cell r="DL11" t="str">
            <v>-</v>
          </cell>
          <cell r="DM11" t="str">
            <v>-</v>
          </cell>
          <cell r="DN11">
            <v>80313.293000000005</v>
          </cell>
          <cell r="DO11">
            <v>265291.36200000002</v>
          </cell>
          <cell r="DP11">
            <v>15490.021000000001</v>
          </cell>
          <cell r="DQ11">
            <v>91803.244000000006</v>
          </cell>
          <cell r="DR11">
            <v>157998.09700000001</v>
          </cell>
        </row>
        <row r="12">
          <cell r="D12">
            <v>250242.94699999999</v>
          </cell>
          <cell r="E12">
            <v>201254.17199999999</v>
          </cell>
          <cell r="F12">
            <v>2597.567</v>
          </cell>
          <cell r="G12">
            <v>221.52699999999999</v>
          </cell>
          <cell r="I12">
            <v>601.64400000000001</v>
          </cell>
          <cell r="J12">
            <v>374.88799999999998</v>
          </cell>
          <cell r="K12">
            <v>1373.5239999999999</v>
          </cell>
          <cell r="L12">
            <v>25.984000000000002</v>
          </cell>
          <cell r="M12">
            <v>545.80799999999999</v>
          </cell>
          <cell r="N12">
            <v>200.48599999999999</v>
          </cell>
          <cell r="O12">
            <v>262.459</v>
          </cell>
          <cell r="P12">
            <v>43.381999999999998</v>
          </cell>
          <cell r="Q12">
            <v>39.481000000000002</v>
          </cell>
          <cell r="R12">
            <v>6124.2269999999999</v>
          </cell>
          <cell r="S12">
            <v>6121.7269999999999</v>
          </cell>
          <cell r="T12">
            <v>2.5</v>
          </cell>
          <cell r="U12">
            <v>316.89999999999998</v>
          </cell>
          <cell r="V12">
            <v>14065.396000000001</v>
          </cell>
          <cell r="W12">
            <v>13403.385</v>
          </cell>
          <cell r="X12">
            <v>662.01099999999997</v>
          </cell>
          <cell r="Z12">
            <v>33.813000000000002</v>
          </cell>
          <cell r="AA12">
            <v>3250.6669999999999</v>
          </cell>
          <cell r="AB12">
            <v>1762.701</v>
          </cell>
          <cell r="AC12">
            <v>8</v>
          </cell>
          <cell r="AD12">
            <v>1473.568</v>
          </cell>
          <cell r="AE12">
            <v>6.3979999999999997</v>
          </cell>
          <cell r="AF12">
            <v>3017.596</v>
          </cell>
          <cell r="AG12">
            <v>3017.596</v>
          </cell>
          <cell r="AI12">
            <v>16340.062</v>
          </cell>
          <cell r="AJ12">
            <v>36621.216</v>
          </cell>
          <cell r="AL12">
            <v>4852.1980000000003</v>
          </cell>
          <cell r="AN12">
            <v>4852.1980000000003</v>
          </cell>
          <cell r="AO12">
            <v>58738.987000000001</v>
          </cell>
          <cell r="AP12">
            <v>7726.5749999999998</v>
          </cell>
          <cell r="AQ12">
            <v>51012.411999999997</v>
          </cell>
          <cell r="AR12">
            <v>5223.027</v>
          </cell>
          <cell r="AS12">
            <v>558.625</v>
          </cell>
          <cell r="AT12">
            <v>503.11700000000002</v>
          </cell>
          <cell r="AU12">
            <v>287.55099999999999</v>
          </cell>
          <cell r="BC12">
            <v>7.3239999999999998</v>
          </cell>
          <cell r="BG12" t="str">
            <v>-</v>
          </cell>
          <cell r="BH12" t="str">
            <v>-</v>
          </cell>
          <cell r="BI12">
            <v>1.9039999999999999</v>
          </cell>
          <cell r="BJ12" t="str">
            <v>-</v>
          </cell>
          <cell r="BK12" t="str">
            <v>-</v>
          </cell>
          <cell r="BL12">
            <v>4.0000000000000001E-3</v>
          </cell>
          <cell r="BM12" t="str">
            <v>-</v>
          </cell>
          <cell r="BN12" t="str">
            <v>-</v>
          </cell>
          <cell r="BO12" t="str">
            <v>-</v>
          </cell>
          <cell r="BP12" t="str">
            <v>-</v>
          </cell>
          <cell r="BQ12">
            <v>48168.182999999997</v>
          </cell>
          <cell r="BR12">
            <v>24.132999999999999</v>
          </cell>
          <cell r="BS12" t="str">
            <v>-</v>
          </cell>
          <cell r="BT12" t="str">
            <v>-</v>
          </cell>
          <cell r="BU12">
            <v>24.132999999999999</v>
          </cell>
          <cell r="BV12">
            <v>518.15800000000002</v>
          </cell>
          <cell r="BW12">
            <v>0.11899999999999999</v>
          </cell>
          <cell r="BX12">
            <v>45.463999999999999</v>
          </cell>
          <cell r="BY12" t="str">
            <v>-</v>
          </cell>
          <cell r="BZ12" t="str">
            <v>-</v>
          </cell>
          <cell r="CA12">
            <v>472.57499999999999</v>
          </cell>
          <cell r="CB12" t="str">
            <v>-</v>
          </cell>
          <cell r="CC12">
            <v>3776.0970000000002</v>
          </cell>
          <cell r="CD12" t="str">
            <v>-</v>
          </cell>
          <cell r="CE12" t="str">
            <v>-</v>
          </cell>
          <cell r="CF12" t="str">
            <v>-</v>
          </cell>
          <cell r="CG12">
            <v>979.84900000000005</v>
          </cell>
          <cell r="CH12" t="str">
            <v>-</v>
          </cell>
          <cell r="CI12">
            <v>438.81599999999997</v>
          </cell>
          <cell r="CJ12" t="str">
            <v>-</v>
          </cell>
          <cell r="CK12">
            <v>2357.4319999999998</v>
          </cell>
          <cell r="CL12">
            <v>7009.0690000000004</v>
          </cell>
          <cell r="CM12" t="str">
            <v>-</v>
          </cell>
          <cell r="CN12">
            <v>3529.1179999999999</v>
          </cell>
          <cell r="CO12">
            <v>1924.825</v>
          </cell>
          <cell r="CP12">
            <v>1555.126</v>
          </cell>
          <cell r="CQ12">
            <v>1419.5740000000001</v>
          </cell>
          <cell r="CR12">
            <v>195.298</v>
          </cell>
          <cell r="CS12" t="str">
            <v>-</v>
          </cell>
          <cell r="CT12">
            <v>18.539000000000001</v>
          </cell>
          <cell r="CU12">
            <v>4.2000000000000003E-2</v>
          </cell>
          <cell r="CV12">
            <v>36027.864999999998</v>
          </cell>
          <cell r="CW12">
            <v>36026.883999999998</v>
          </cell>
          <cell r="CX12" t="str">
            <v>-</v>
          </cell>
          <cell r="CY12" t="str">
            <v>-</v>
          </cell>
          <cell r="CZ12" t="str">
            <v>-</v>
          </cell>
          <cell r="DA12">
            <v>0.98099999999999998</v>
          </cell>
          <cell r="DB12">
            <v>250242.94699999999</v>
          </cell>
          <cell r="DC12">
            <v>15518.392</v>
          </cell>
          <cell r="DD12" t="str">
            <v>-</v>
          </cell>
          <cell r="DE12">
            <v>31869.052</v>
          </cell>
          <cell r="DF12">
            <v>15103.210999999999</v>
          </cell>
          <cell r="DG12">
            <v>16450.683000000001</v>
          </cell>
          <cell r="DH12" t="str">
            <v>-</v>
          </cell>
          <cell r="DI12" t="str">
            <v>-</v>
          </cell>
          <cell r="DJ12">
            <v>99232.534</v>
          </cell>
          <cell r="DK12">
            <v>59882.784</v>
          </cell>
          <cell r="DL12" t="str">
            <v>-</v>
          </cell>
          <cell r="DM12" t="str">
            <v>-</v>
          </cell>
          <cell r="DN12">
            <v>12186.290999999999</v>
          </cell>
          <cell r="DO12">
            <v>250242.94699999999</v>
          </cell>
          <cell r="DP12">
            <v>60062.446000000004</v>
          </cell>
          <cell r="DQ12">
            <v>115503.55499999999</v>
          </cell>
          <cell r="DR12">
            <v>74676.945999999996</v>
          </cell>
        </row>
        <row r="13">
          <cell r="D13">
            <v>33967.048000000003</v>
          </cell>
          <cell r="E13">
            <v>25958.678</v>
          </cell>
          <cell r="F13">
            <v>0.105</v>
          </cell>
          <cell r="G13">
            <v>0.10100000000000001</v>
          </cell>
          <cell r="K13">
            <v>4.0000000000000001E-3</v>
          </cell>
          <cell r="M13">
            <v>201.93799999999999</v>
          </cell>
          <cell r="N13">
            <v>112.07599999999999</v>
          </cell>
          <cell r="O13">
            <v>80.864000000000004</v>
          </cell>
          <cell r="P13">
            <v>8.8480000000000008</v>
          </cell>
          <cell r="Q13">
            <v>0.15</v>
          </cell>
          <cell r="R13">
            <v>33.625</v>
          </cell>
          <cell r="S13">
            <v>33.625</v>
          </cell>
          <cell r="U13">
            <v>157.08500000000001</v>
          </cell>
          <cell r="V13">
            <v>9845.8559999999998</v>
          </cell>
          <cell r="W13">
            <v>9128.643</v>
          </cell>
          <cell r="X13">
            <v>717.21299999999997</v>
          </cell>
          <cell r="Z13">
            <v>214.86699999999999</v>
          </cell>
          <cell r="AA13">
            <v>0.55200000000000005</v>
          </cell>
          <cell r="AB13">
            <v>0.55200000000000005</v>
          </cell>
          <cell r="AJ13">
            <v>10517.016</v>
          </cell>
          <cell r="AL13">
            <v>359.75</v>
          </cell>
          <cell r="AN13">
            <v>359.75</v>
          </cell>
          <cell r="AO13">
            <v>2997.962</v>
          </cell>
          <cell r="AP13">
            <v>195.678</v>
          </cell>
          <cell r="AQ13">
            <v>2802.2840000000001</v>
          </cell>
          <cell r="AR13">
            <v>236.816</v>
          </cell>
          <cell r="AS13">
            <v>5.25</v>
          </cell>
          <cell r="AT13">
            <v>5.4489999999999998</v>
          </cell>
          <cell r="AU13">
            <v>123.068</v>
          </cell>
          <cell r="BC13">
            <v>1.8360000000000001</v>
          </cell>
          <cell r="BG13" t="str">
            <v>-</v>
          </cell>
          <cell r="BH13" t="str">
            <v>-</v>
          </cell>
          <cell r="BI13" t="str">
            <v>-</v>
          </cell>
          <cell r="BJ13" t="str">
            <v>-</v>
          </cell>
          <cell r="BK13" t="str">
            <v>-</v>
          </cell>
          <cell r="BL13" t="str">
            <v>-</v>
          </cell>
          <cell r="BM13" t="str">
            <v>-</v>
          </cell>
          <cell r="BN13" t="str">
            <v>-</v>
          </cell>
          <cell r="BO13" t="str">
            <v>-</v>
          </cell>
          <cell r="BP13" t="str">
            <v>-</v>
          </cell>
          <cell r="BQ13">
            <v>1257.5029999999999</v>
          </cell>
          <cell r="BR13">
            <v>12.085000000000001</v>
          </cell>
          <cell r="BS13" t="str">
            <v>-</v>
          </cell>
          <cell r="BT13" t="str">
            <v>-</v>
          </cell>
          <cell r="BU13">
            <v>12.085000000000001</v>
          </cell>
          <cell r="BV13">
            <v>319.55700000000002</v>
          </cell>
          <cell r="BW13" t="str">
            <v>-</v>
          </cell>
          <cell r="BX13">
            <v>49.292000000000002</v>
          </cell>
          <cell r="BY13" t="str">
            <v>-</v>
          </cell>
          <cell r="BZ13" t="str">
            <v>-</v>
          </cell>
          <cell r="CA13">
            <v>270.26499999999999</v>
          </cell>
          <cell r="CB13" t="str">
            <v>-</v>
          </cell>
          <cell r="CC13">
            <v>1921.9259999999999</v>
          </cell>
          <cell r="CD13" t="str">
            <v>-</v>
          </cell>
          <cell r="CE13" t="str">
            <v>-</v>
          </cell>
          <cell r="CF13" t="str">
            <v>-</v>
          </cell>
          <cell r="CG13" t="str">
            <v>-</v>
          </cell>
          <cell r="CH13" t="str">
            <v>-</v>
          </cell>
          <cell r="CI13">
            <v>122.773</v>
          </cell>
          <cell r="CJ13" t="str">
            <v>-</v>
          </cell>
          <cell r="CK13">
            <v>1799.153</v>
          </cell>
          <cell r="CL13">
            <v>2631.0059999999999</v>
          </cell>
          <cell r="CM13" t="str">
            <v>-</v>
          </cell>
          <cell r="CN13">
            <v>2479.2020000000002</v>
          </cell>
          <cell r="CO13">
            <v>134.446</v>
          </cell>
          <cell r="CP13">
            <v>17.358000000000001</v>
          </cell>
          <cell r="CQ13">
            <v>466.04199999999997</v>
          </cell>
          <cell r="CR13">
            <v>15.417</v>
          </cell>
          <cell r="CS13" t="str">
            <v>-</v>
          </cell>
          <cell r="CT13" t="str">
            <v>-</v>
          </cell>
          <cell r="CU13" t="str">
            <v>-</v>
          </cell>
          <cell r="CV13">
            <v>2642.337</v>
          </cell>
          <cell r="CW13">
            <v>2617.616</v>
          </cell>
          <cell r="CX13" t="str">
            <v>-</v>
          </cell>
          <cell r="CY13" t="str">
            <v>-</v>
          </cell>
          <cell r="CZ13" t="str">
            <v>-</v>
          </cell>
          <cell r="DA13">
            <v>24.721</v>
          </cell>
          <cell r="DB13">
            <v>33967.048000000003</v>
          </cell>
          <cell r="DC13">
            <v>618.08799999999997</v>
          </cell>
          <cell r="DD13" t="str">
            <v>-</v>
          </cell>
          <cell r="DE13">
            <v>5672.2830000000004</v>
          </cell>
          <cell r="DF13">
            <v>2464.047</v>
          </cell>
          <cell r="DG13">
            <v>8875.8310000000001</v>
          </cell>
          <cell r="DH13" t="str">
            <v>-</v>
          </cell>
          <cell r="DI13" t="str">
            <v>-</v>
          </cell>
          <cell r="DJ13">
            <v>7995.9589999999998</v>
          </cell>
          <cell r="DK13" t="str">
            <v>-</v>
          </cell>
          <cell r="DL13" t="str">
            <v>-</v>
          </cell>
          <cell r="DM13" t="str">
            <v>-</v>
          </cell>
          <cell r="DN13">
            <v>8340.84</v>
          </cell>
          <cell r="DO13">
            <v>33967.048000000003</v>
          </cell>
          <cell r="DP13" t="str">
            <v>-</v>
          </cell>
          <cell r="DQ13">
            <v>16871.79</v>
          </cell>
          <cell r="DR13">
            <v>17095.258000000002</v>
          </cell>
        </row>
        <row r="14">
          <cell r="D14">
            <v>78366.471000000005</v>
          </cell>
          <cell r="E14">
            <v>34826.069000000003</v>
          </cell>
          <cell r="F14">
            <v>549.61699999999996</v>
          </cell>
          <cell r="H14">
            <v>86.774000000000001</v>
          </cell>
          <cell r="I14">
            <v>50.097000000000001</v>
          </cell>
          <cell r="J14">
            <v>278.447</v>
          </cell>
          <cell r="K14">
            <v>117.67</v>
          </cell>
          <cell r="L14">
            <v>16.629000000000001</v>
          </cell>
          <cell r="M14">
            <v>51.262</v>
          </cell>
          <cell r="N14">
            <v>13.981</v>
          </cell>
          <cell r="O14">
            <v>26.795999999999999</v>
          </cell>
          <cell r="P14">
            <v>9.32</v>
          </cell>
          <cell r="Q14">
            <v>1.165</v>
          </cell>
          <cell r="U14">
            <v>100.55500000000001</v>
          </cell>
          <cell r="V14">
            <v>15905.931</v>
          </cell>
          <cell r="W14">
            <v>15362.803</v>
          </cell>
          <cell r="X14">
            <v>543.12800000000004</v>
          </cell>
          <cell r="Z14">
            <v>10.952999999999999</v>
          </cell>
          <cell r="AA14">
            <v>1.7130000000000001</v>
          </cell>
          <cell r="AB14">
            <v>1.7130000000000001</v>
          </cell>
          <cell r="AI14">
            <v>1E-3</v>
          </cell>
          <cell r="AJ14">
            <v>4045.0410000000002</v>
          </cell>
          <cell r="AK14">
            <v>3.9E-2</v>
          </cell>
          <cell r="AL14">
            <v>839.61800000000005</v>
          </cell>
          <cell r="AM14">
            <v>0.13300000000000001</v>
          </cell>
          <cell r="AN14">
            <v>839.48500000000001</v>
          </cell>
          <cell r="AO14">
            <v>11017.612999999999</v>
          </cell>
          <cell r="AP14">
            <v>897.06299999999999</v>
          </cell>
          <cell r="AQ14">
            <v>10120.549999999999</v>
          </cell>
          <cell r="AR14">
            <v>549.10799999999995</v>
          </cell>
          <cell r="AS14">
            <v>50.545000000000002</v>
          </cell>
          <cell r="AT14">
            <v>73.781000000000006</v>
          </cell>
          <cell r="AU14">
            <v>212.25899999999999</v>
          </cell>
          <cell r="AZ14">
            <v>3.0000000000000001E-3</v>
          </cell>
          <cell r="BG14" t="str">
            <v>-</v>
          </cell>
          <cell r="BH14" t="str">
            <v>-</v>
          </cell>
          <cell r="BI14" t="str">
            <v>-</v>
          </cell>
          <cell r="BJ14" t="str">
            <v>-</v>
          </cell>
          <cell r="BK14" t="str">
            <v>-</v>
          </cell>
          <cell r="BL14" t="str">
            <v>-</v>
          </cell>
          <cell r="BM14" t="str">
            <v>-</v>
          </cell>
          <cell r="BN14" t="str">
            <v>-</v>
          </cell>
          <cell r="BO14" t="str">
            <v>-</v>
          </cell>
          <cell r="BP14" t="str">
            <v>-</v>
          </cell>
          <cell r="BQ14">
            <v>1418.03</v>
          </cell>
          <cell r="BR14">
            <v>151.52000000000001</v>
          </cell>
          <cell r="BS14" t="str">
            <v>-</v>
          </cell>
          <cell r="BT14" t="str">
            <v>-</v>
          </cell>
          <cell r="BU14">
            <v>151.52000000000001</v>
          </cell>
          <cell r="BV14">
            <v>119.325</v>
          </cell>
          <cell r="BW14" t="str">
            <v>-</v>
          </cell>
          <cell r="BX14">
            <v>0.248</v>
          </cell>
          <cell r="BY14" t="str">
            <v>-</v>
          </cell>
          <cell r="BZ14" t="str">
            <v>-</v>
          </cell>
          <cell r="CA14">
            <v>119.077</v>
          </cell>
          <cell r="CB14" t="str">
            <v>-</v>
          </cell>
          <cell r="CC14">
            <v>2194.2420000000002</v>
          </cell>
          <cell r="CD14" t="str">
            <v>-</v>
          </cell>
          <cell r="CE14" t="str">
            <v>-</v>
          </cell>
          <cell r="CF14" t="str">
            <v>-</v>
          </cell>
          <cell r="CG14" t="str">
            <v>-</v>
          </cell>
          <cell r="CH14">
            <v>6.4329999999999998</v>
          </cell>
          <cell r="CI14">
            <v>254.465</v>
          </cell>
          <cell r="CJ14">
            <v>2.0390000000000001</v>
          </cell>
          <cell r="CK14">
            <v>1931.3050000000001</v>
          </cell>
          <cell r="CL14">
            <v>4533.57</v>
          </cell>
          <cell r="CM14" t="str">
            <v>-</v>
          </cell>
          <cell r="CN14">
            <v>4478.8190000000004</v>
          </cell>
          <cell r="CO14">
            <v>43.591000000000001</v>
          </cell>
          <cell r="CP14">
            <v>11.16</v>
          </cell>
          <cell r="CQ14">
            <v>2994.8609999999999</v>
          </cell>
          <cell r="CR14">
            <v>201.96199999999999</v>
          </cell>
          <cell r="CS14">
            <v>94.042000000000002</v>
          </cell>
          <cell r="CT14" t="str">
            <v>-</v>
          </cell>
          <cell r="CU14">
            <v>11.106999999999999</v>
          </cell>
          <cell r="CV14">
            <v>33239.773000000001</v>
          </cell>
          <cell r="CW14">
            <v>32738.492999999999</v>
          </cell>
          <cell r="CX14" t="str">
            <v>-</v>
          </cell>
          <cell r="CY14" t="str">
            <v>-</v>
          </cell>
          <cell r="CZ14" t="str">
            <v>-</v>
          </cell>
          <cell r="DA14">
            <v>501.28</v>
          </cell>
          <cell r="DB14">
            <v>78366.471000000005</v>
          </cell>
          <cell r="DC14">
            <v>7525.6239999999998</v>
          </cell>
          <cell r="DD14" t="str">
            <v>-</v>
          </cell>
          <cell r="DE14">
            <v>31150.183000000001</v>
          </cell>
          <cell r="DF14">
            <v>4638.2089999999998</v>
          </cell>
          <cell r="DG14">
            <v>4558.1589999999997</v>
          </cell>
          <cell r="DH14">
            <v>65.744</v>
          </cell>
          <cell r="DI14" t="str">
            <v>-</v>
          </cell>
          <cell r="DJ14">
            <v>14730.887000000001</v>
          </cell>
          <cell r="DK14">
            <v>548.005</v>
          </cell>
          <cell r="DL14" t="str">
            <v>-</v>
          </cell>
          <cell r="DM14" t="str">
            <v>-</v>
          </cell>
          <cell r="DN14">
            <v>15149.66</v>
          </cell>
          <cell r="DO14">
            <v>78366.471000000005</v>
          </cell>
          <cell r="DP14">
            <v>642.50300000000004</v>
          </cell>
          <cell r="DQ14">
            <v>19260.292000000001</v>
          </cell>
          <cell r="DR14">
            <v>58463.675999999999</v>
          </cell>
        </row>
        <row r="15">
          <cell r="D15">
            <v>39896.125</v>
          </cell>
          <cell r="E15">
            <v>32853.519999999997</v>
          </cell>
          <cell r="F15">
            <v>234.09299999999999</v>
          </cell>
          <cell r="G15">
            <v>3.8260000000000001</v>
          </cell>
          <cell r="I15">
            <v>92.106999999999999</v>
          </cell>
          <cell r="J15">
            <v>48.612000000000002</v>
          </cell>
          <cell r="K15">
            <v>89.548000000000002</v>
          </cell>
          <cell r="M15">
            <v>299.34699999999998</v>
          </cell>
          <cell r="N15">
            <v>102.34099999999999</v>
          </cell>
          <cell r="O15">
            <v>191.88900000000001</v>
          </cell>
          <cell r="P15">
            <v>5.117</v>
          </cell>
          <cell r="U15">
            <v>256.22399999999999</v>
          </cell>
          <cell r="V15">
            <v>6149.375</v>
          </cell>
          <cell r="W15">
            <v>5953.7830000000004</v>
          </cell>
          <cell r="X15">
            <v>195.59200000000001</v>
          </cell>
          <cell r="Z15">
            <v>6.8789999999999996</v>
          </cell>
          <cell r="AA15">
            <v>31.33</v>
          </cell>
          <cell r="AB15">
            <v>31.33</v>
          </cell>
          <cell r="AI15">
            <v>10.8</v>
          </cell>
          <cell r="AJ15">
            <v>0.08</v>
          </cell>
          <cell r="AL15">
            <v>1664.7570000000001</v>
          </cell>
          <cell r="AM15">
            <v>18.434999999999999</v>
          </cell>
          <cell r="AN15">
            <v>1646.3219999999999</v>
          </cell>
          <cell r="AO15">
            <v>22447.441999999999</v>
          </cell>
          <cell r="AP15">
            <v>408.69299999999998</v>
          </cell>
          <cell r="AQ15">
            <v>22038.749</v>
          </cell>
          <cell r="AR15">
            <v>328.685</v>
          </cell>
          <cell r="AS15">
            <v>14.558999999999999</v>
          </cell>
          <cell r="AT15">
            <v>55.677999999999997</v>
          </cell>
          <cell r="AU15">
            <v>67.548000000000002</v>
          </cell>
          <cell r="AZ15">
            <v>1.21</v>
          </cell>
          <cell r="BC15">
            <v>31.803999999999998</v>
          </cell>
          <cell r="BG15" t="str">
            <v>-</v>
          </cell>
          <cell r="BH15" t="str">
            <v>-</v>
          </cell>
          <cell r="BI15" t="str">
            <v>-</v>
          </cell>
          <cell r="BJ15" t="str">
            <v>-</v>
          </cell>
          <cell r="BK15" t="str">
            <v>-</v>
          </cell>
          <cell r="BL15">
            <v>7.0000000000000007E-2</v>
          </cell>
          <cell r="BM15" t="str">
            <v>-</v>
          </cell>
          <cell r="BN15" t="str">
            <v>-</v>
          </cell>
          <cell r="BO15" t="str">
            <v>-</v>
          </cell>
          <cell r="BP15" t="str">
            <v>-</v>
          </cell>
          <cell r="BQ15">
            <v>1253.6389999999999</v>
          </cell>
          <cell r="BR15">
            <v>78.346999999999994</v>
          </cell>
          <cell r="BS15" t="str">
            <v>-</v>
          </cell>
          <cell r="BT15" t="str">
            <v>-</v>
          </cell>
          <cell r="BU15">
            <v>78.346999999999994</v>
          </cell>
          <cell r="BV15">
            <v>281.78199999999998</v>
          </cell>
          <cell r="BW15">
            <v>0.24</v>
          </cell>
          <cell r="BX15">
            <v>84.6</v>
          </cell>
          <cell r="BY15" t="str">
            <v>-</v>
          </cell>
          <cell r="BZ15" t="str">
            <v>-</v>
          </cell>
          <cell r="CA15">
            <v>196.94200000000001</v>
          </cell>
          <cell r="CB15" t="str">
            <v>-</v>
          </cell>
          <cell r="CC15">
            <v>3901.07</v>
          </cell>
          <cell r="CD15" t="str">
            <v>-</v>
          </cell>
          <cell r="CE15" t="str">
            <v>-</v>
          </cell>
          <cell r="CF15" t="str">
            <v>-</v>
          </cell>
          <cell r="CG15" t="str">
            <v>-</v>
          </cell>
          <cell r="CH15">
            <v>888.38</v>
          </cell>
          <cell r="CI15">
            <v>2192.94</v>
          </cell>
          <cell r="CJ15" t="str">
            <v>-</v>
          </cell>
          <cell r="CK15">
            <v>819.75</v>
          </cell>
          <cell r="CL15">
            <v>2062.1309999999999</v>
          </cell>
          <cell r="CM15" t="str">
            <v>-</v>
          </cell>
          <cell r="CN15">
            <v>2026.885</v>
          </cell>
          <cell r="CO15">
            <v>32.04</v>
          </cell>
          <cell r="CP15">
            <v>3.206</v>
          </cell>
          <cell r="CQ15">
            <v>508.89299999999997</v>
          </cell>
          <cell r="CR15">
            <v>73.701999999999998</v>
          </cell>
          <cell r="CS15">
            <v>43.42</v>
          </cell>
          <cell r="CT15" t="str">
            <v>-</v>
          </cell>
          <cell r="CU15">
            <v>5.13</v>
          </cell>
          <cell r="CV15">
            <v>88.13</v>
          </cell>
          <cell r="CW15">
            <v>64.36</v>
          </cell>
          <cell r="CX15">
            <v>16.440000000000001</v>
          </cell>
          <cell r="CY15" t="str">
            <v>-</v>
          </cell>
          <cell r="CZ15" t="str">
            <v>-</v>
          </cell>
          <cell r="DA15">
            <v>7.33</v>
          </cell>
          <cell r="DB15">
            <v>39896.125</v>
          </cell>
          <cell r="DC15">
            <v>1.25</v>
          </cell>
          <cell r="DD15" t="str">
            <v>-</v>
          </cell>
          <cell r="DE15">
            <v>7742.4520000000002</v>
          </cell>
          <cell r="DF15">
            <v>9350.3770000000004</v>
          </cell>
          <cell r="DG15">
            <v>1539.25</v>
          </cell>
          <cell r="DH15" t="str">
            <v>-</v>
          </cell>
          <cell r="DI15" t="str">
            <v>-</v>
          </cell>
          <cell r="DJ15">
            <v>15179.027</v>
          </cell>
          <cell r="DK15">
            <v>172.63900000000001</v>
          </cell>
          <cell r="DL15" t="str">
            <v>-</v>
          </cell>
          <cell r="DM15" t="str">
            <v>-</v>
          </cell>
          <cell r="DN15">
            <v>5911.13</v>
          </cell>
          <cell r="DO15">
            <v>39896.125</v>
          </cell>
          <cell r="DP15">
            <v>791.21900000000005</v>
          </cell>
          <cell r="DQ15">
            <v>16099.697</v>
          </cell>
          <cell r="DR15">
            <v>23005.208999999999</v>
          </cell>
        </row>
        <row r="16">
          <cell r="D16">
            <v>185197.72700000001</v>
          </cell>
          <cell r="E16">
            <v>94018.941999999995</v>
          </cell>
          <cell r="F16">
            <v>954.01599999999996</v>
          </cell>
          <cell r="G16">
            <v>145.03899999999999</v>
          </cell>
          <cell r="H16">
            <v>64.266999999999996</v>
          </cell>
          <cell r="I16">
            <v>100.81</v>
          </cell>
          <cell r="J16">
            <v>438.21</v>
          </cell>
          <cell r="K16">
            <v>205.69</v>
          </cell>
          <cell r="M16">
            <v>217.78</v>
          </cell>
          <cell r="N16">
            <v>78.08</v>
          </cell>
          <cell r="O16">
            <v>117.1</v>
          </cell>
          <cell r="P16">
            <v>21.6</v>
          </cell>
          <cell r="Q16">
            <v>1</v>
          </cell>
          <cell r="R16">
            <v>87.3</v>
          </cell>
          <cell r="S16">
            <v>87.3</v>
          </cell>
          <cell r="U16">
            <v>536.01499999999999</v>
          </cell>
          <cell r="V16">
            <v>9541.0679999999993</v>
          </cell>
          <cell r="W16">
            <v>8513.3819999999996</v>
          </cell>
          <cell r="X16">
            <v>1027.6859999999999</v>
          </cell>
          <cell r="Z16">
            <v>8.83</v>
          </cell>
          <cell r="AA16">
            <v>9492.4650000000001</v>
          </cell>
          <cell r="AB16">
            <v>7406.125</v>
          </cell>
          <cell r="AD16">
            <v>2086.34</v>
          </cell>
          <cell r="AF16">
            <v>34.35</v>
          </cell>
          <cell r="AG16">
            <v>34.35</v>
          </cell>
          <cell r="AI16">
            <v>4889.1769999999997</v>
          </cell>
          <cell r="AJ16">
            <v>12136.169</v>
          </cell>
          <cell r="AK16">
            <v>176.33600000000001</v>
          </cell>
          <cell r="AL16">
            <v>3194.6480000000001</v>
          </cell>
          <cell r="AM16">
            <v>141.56299999999999</v>
          </cell>
          <cell r="AN16">
            <v>3053.085</v>
          </cell>
          <cell r="AO16">
            <v>37033.078000000001</v>
          </cell>
          <cell r="AP16">
            <v>1057.489</v>
          </cell>
          <cell r="AQ16">
            <v>35975.589</v>
          </cell>
          <cell r="AR16">
            <v>12084.934999999999</v>
          </cell>
          <cell r="AU16">
            <v>209.43</v>
          </cell>
          <cell r="AZ16">
            <v>1.88</v>
          </cell>
          <cell r="BC16">
            <v>63.941000000000003</v>
          </cell>
          <cell r="BD16">
            <v>0.73</v>
          </cell>
          <cell r="BE16">
            <v>0.73</v>
          </cell>
          <cell r="BG16" t="str">
            <v>-</v>
          </cell>
          <cell r="BH16" t="str">
            <v>-</v>
          </cell>
          <cell r="BI16">
            <v>0.06</v>
          </cell>
          <cell r="BJ16">
            <v>0.03</v>
          </cell>
          <cell r="BK16" t="str">
            <v>-</v>
          </cell>
          <cell r="BL16" t="str">
            <v>-</v>
          </cell>
          <cell r="BM16">
            <v>0.02</v>
          </cell>
          <cell r="BN16">
            <v>421.33</v>
          </cell>
          <cell r="BO16" t="str">
            <v>-</v>
          </cell>
          <cell r="BP16">
            <v>5.0350000000000001</v>
          </cell>
          <cell r="BQ16">
            <v>2930.319</v>
          </cell>
          <cell r="BR16">
            <v>395.41300000000001</v>
          </cell>
          <cell r="BS16" t="str">
            <v>-</v>
          </cell>
          <cell r="BT16" t="str">
            <v>-</v>
          </cell>
          <cell r="BU16">
            <v>395.41300000000001</v>
          </cell>
          <cell r="BV16">
            <v>607.89</v>
          </cell>
          <cell r="BW16" t="str">
            <v>-</v>
          </cell>
          <cell r="BX16">
            <v>113.57</v>
          </cell>
          <cell r="BY16">
            <v>454.72</v>
          </cell>
          <cell r="BZ16" t="str">
            <v>-</v>
          </cell>
          <cell r="CA16">
            <v>39.6</v>
          </cell>
          <cell r="CB16" t="str">
            <v>-</v>
          </cell>
          <cell r="CC16">
            <v>1634.732</v>
          </cell>
          <cell r="CD16">
            <v>11.1</v>
          </cell>
          <cell r="CE16" t="str">
            <v>-</v>
          </cell>
          <cell r="CF16" t="str">
            <v>-</v>
          </cell>
          <cell r="CG16" t="str">
            <v>-</v>
          </cell>
          <cell r="CH16">
            <v>200.15</v>
          </cell>
          <cell r="CI16">
            <v>508.44</v>
          </cell>
          <cell r="CJ16" t="str">
            <v>-</v>
          </cell>
          <cell r="CK16">
            <v>915.04200000000003</v>
          </cell>
          <cell r="CL16">
            <v>69352.873000000007</v>
          </cell>
          <cell r="CM16" t="str">
            <v>-</v>
          </cell>
          <cell r="CN16">
            <v>59403.955000000002</v>
          </cell>
          <cell r="CO16">
            <v>6206.0879999999997</v>
          </cell>
          <cell r="CP16">
            <v>3742.83</v>
          </cell>
          <cell r="CQ16">
            <v>2802.6260000000002</v>
          </cell>
          <cell r="CR16">
            <v>738.27099999999996</v>
          </cell>
          <cell r="CS16">
            <v>133.75299999999999</v>
          </cell>
          <cell r="CT16" t="str">
            <v>-</v>
          </cell>
          <cell r="CU16">
            <v>2.145</v>
          </cell>
          <cell r="CV16">
            <v>15511.082</v>
          </cell>
          <cell r="CW16">
            <v>15349.507</v>
          </cell>
          <cell r="CX16">
            <v>85.378</v>
          </cell>
          <cell r="CY16">
            <v>2.67</v>
          </cell>
          <cell r="CZ16">
            <v>8.01</v>
          </cell>
          <cell r="DA16">
            <v>65.516999999999996</v>
          </cell>
          <cell r="DB16">
            <v>185197.72700000001</v>
          </cell>
          <cell r="DC16">
            <v>433.36599999999999</v>
          </cell>
          <cell r="DD16">
            <v>3.431</v>
          </cell>
          <cell r="DE16">
            <v>37700.286</v>
          </cell>
          <cell r="DF16">
            <v>37358.809000000001</v>
          </cell>
          <cell r="DG16">
            <v>12746.476000000001</v>
          </cell>
          <cell r="DH16">
            <v>1479.3150000000001</v>
          </cell>
          <cell r="DI16">
            <v>528.64</v>
          </cell>
          <cell r="DJ16">
            <v>7302.6059999999998</v>
          </cell>
          <cell r="DK16">
            <v>9081.1640000000007</v>
          </cell>
          <cell r="DL16">
            <v>11.27</v>
          </cell>
          <cell r="DM16">
            <v>5.27</v>
          </cell>
          <cell r="DN16">
            <v>78547.093999999997</v>
          </cell>
          <cell r="DO16">
            <v>185197.72700000001</v>
          </cell>
          <cell r="DP16">
            <v>9083.0139999999992</v>
          </cell>
          <cell r="DQ16">
            <v>22071.726999999999</v>
          </cell>
          <cell r="DR16">
            <v>154042.986</v>
          </cell>
        </row>
        <row r="17">
          <cell r="D17">
            <v>27044.401000000002</v>
          </cell>
          <cell r="E17">
            <v>19999.083999999999</v>
          </cell>
          <cell r="F17">
            <v>163.84200000000001</v>
          </cell>
          <cell r="G17">
            <v>20.23</v>
          </cell>
          <cell r="H17">
            <v>1.6120000000000001</v>
          </cell>
          <cell r="I17">
            <v>18</v>
          </cell>
          <cell r="J17">
            <v>123</v>
          </cell>
          <cell r="K17">
            <v>1</v>
          </cell>
          <cell r="M17">
            <v>12.09</v>
          </cell>
          <cell r="N17">
            <v>0.09</v>
          </cell>
          <cell r="O17">
            <v>9</v>
          </cell>
          <cell r="P17">
            <v>3</v>
          </cell>
          <cell r="R17">
            <v>4.8899999999999997</v>
          </cell>
          <cell r="T17">
            <v>4.8899999999999997</v>
          </cell>
          <cell r="U17">
            <v>8.1349999999999998</v>
          </cell>
          <cell r="V17">
            <v>1373.8440000000001</v>
          </cell>
          <cell r="W17">
            <v>1355.7670000000001</v>
          </cell>
          <cell r="X17">
            <v>18.077000000000002</v>
          </cell>
          <cell r="Z17">
            <v>6.984</v>
          </cell>
          <cell r="AA17">
            <v>0.38</v>
          </cell>
          <cell r="AB17">
            <v>0.1</v>
          </cell>
          <cell r="AD17">
            <v>0.28000000000000003</v>
          </cell>
          <cell r="AI17">
            <v>20.535</v>
          </cell>
          <cell r="AJ17">
            <v>0.2</v>
          </cell>
          <cell r="AK17">
            <v>2.23</v>
          </cell>
          <cell r="AL17">
            <v>2229.578</v>
          </cell>
          <cell r="AM17">
            <v>177.292</v>
          </cell>
          <cell r="AN17">
            <v>2052.2860000000001</v>
          </cell>
          <cell r="AO17">
            <v>4335.9089999999997</v>
          </cell>
          <cell r="AP17">
            <v>590.82100000000003</v>
          </cell>
          <cell r="AQ17">
            <v>3745.0880000000002</v>
          </cell>
          <cell r="AR17">
            <v>10732.004000000001</v>
          </cell>
          <cell r="AU17">
            <v>39.445999999999998</v>
          </cell>
          <cell r="BC17">
            <v>124.41500000000001</v>
          </cell>
          <cell r="BG17" t="str">
            <v>-</v>
          </cell>
          <cell r="BH17" t="str">
            <v>-</v>
          </cell>
          <cell r="BI17" t="str">
            <v>-</v>
          </cell>
          <cell r="BJ17">
            <v>35.5</v>
          </cell>
          <cell r="BK17" t="str">
            <v>-</v>
          </cell>
          <cell r="BL17" t="str">
            <v>-</v>
          </cell>
          <cell r="BM17" t="str">
            <v>-</v>
          </cell>
          <cell r="BN17">
            <v>102.1</v>
          </cell>
          <cell r="BO17" t="str">
            <v>-</v>
          </cell>
          <cell r="BP17">
            <v>11.1</v>
          </cell>
          <cell r="BQ17">
            <v>795.90200000000004</v>
          </cell>
          <cell r="BR17">
            <v>1172.5450000000001</v>
          </cell>
          <cell r="BS17" t="str">
            <v>-</v>
          </cell>
          <cell r="BT17" t="str">
            <v>-</v>
          </cell>
          <cell r="BU17">
            <v>1172.5450000000001</v>
          </cell>
          <cell r="BV17">
            <v>570.91</v>
          </cell>
          <cell r="BW17" t="str">
            <v>-</v>
          </cell>
          <cell r="BX17">
            <v>1.3</v>
          </cell>
          <cell r="BY17">
            <v>569.5</v>
          </cell>
          <cell r="BZ17" t="str">
            <v>-</v>
          </cell>
          <cell r="CA17">
            <v>0.11</v>
          </cell>
          <cell r="CB17" t="str">
            <v>-</v>
          </cell>
          <cell r="CC17">
            <v>223.72200000000001</v>
          </cell>
          <cell r="CD17">
            <v>5.66</v>
          </cell>
          <cell r="CE17" t="str">
            <v>-</v>
          </cell>
          <cell r="CF17" t="str">
            <v>-</v>
          </cell>
          <cell r="CG17" t="str">
            <v>-</v>
          </cell>
          <cell r="CH17">
            <v>16.8</v>
          </cell>
          <cell r="CI17">
            <v>49.48</v>
          </cell>
          <cell r="CJ17" t="str">
            <v>-</v>
          </cell>
          <cell r="CK17">
            <v>151.78200000000001</v>
          </cell>
          <cell r="CL17">
            <v>591.57799999999997</v>
          </cell>
          <cell r="CM17" t="str">
            <v>-</v>
          </cell>
          <cell r="CN17">
            <v>507.97800000000001</v>
          </cell>
          <cell r="CO17" t="str">
            <v>-</v>
          </cell>
          <cell r="CP17">
            <v>83.6</v>
          </cell>
          <cell r="CQ17">
            <v>3732.7620000000002</v>
          </cell>
          <cell r="CR17">
            <v>306.06</v>
          </cell>
          <cell r="CS17">
            <v>239.84</v>
          </cell>
          <cell r="CT17" t="str">
            <v>-</v>
          </cell>
          <cell r="CU17">
            <v>14.35</v>
          </cell>
          <cell r="CV17">
            <v>193.55</v>
          </cell>
          <cell r="CW17">
            <v>192.66</v>
          </cell>
          <cell r="CX17">
            <v>0.36</v>
          </cell>
          <cell r="CY17" t="str">
            <v>-</v>
          </cell>
          <cell r="CZ17" t="str">
            <v>-</v>
          </cell>
          <cell r="DA17">
            <v>0.53</v>
          </cell>
          <cell r="DB17">
            <v>27044.401000000002</v>
          </cell>
          <cell r="DC17" t="str">
            <v>-</v>
          </cell>
          <cell r="DD17">
            <v>13.65</v>
          </cell>
          <cell r="DE17">
            <v>5979.5379999999996</v>
          </cell>
          <cell r="DF17">
            <v>549.14099999999996</v>
          </cell>
          <cell r="DG17">
            <v>2397.19</v>
          </cell>
          <cell r="DH17">
            <v>52</v>
          </cell>
          <cell r="DI17">
            <v>4671.7520000000004</v>
          </cell>
          <cell r="DJ17">
            <v>10953.304</v>
          </cell>
          <cell r="DK17">
            <v>174.61199999999999</v>
          </cell>
          <cell r="DL17" t="str">
            <v>-</v>
          </cell>
          <cell r="DM17" t="str">
            <v>-</v>
          </cell>
          <cell r="DN17">
            <v>2253.2139999999999</v>
          </cell>
          <cell r="DO17">
            <v>27044.401000000002</v>
          </cell>
          <cell r="DP17">
            <v>174.61199999999999</v>
          </cell>
          <cell r="DQ17">
            <v>18074.245999999999</v>
          </cell>
          <cell r="DR17">
            <v>8795.5429999999997</v>
          </cell>
        </row>
        <row r="18">
          <cell r="D18">
            <v>4742.5060000000003</v>
          </cell>
          <cell r="E18">
            <v>4252.0020000000004</v>
          </cell>
          <cell r="U18">
            <v>0.189</v>
          </cell>
          <cell r="V18">
            <v>3783.0039999999999</v>
          </cell>
          <cell r="W18">
            <v>3781.0010000000002</v>
          </cell>
          <cell r="X18">
            <v>2.0030000000000001</v>
          </cell>
          <cell r="Z18">
            <v>0.78200000000000003</v>
          </cell>
          <cell r="AI18">
            <v>3.4000000000000002E-2</v>
          </cell>
          <cell r="AL18">
            <v>311.73599999999999</v>
          </cell>
          <cell r="AM18">
            <v>44.768000000000001</v>
          </cell>
          <cell r="AN18">
            <v>266.96800000000002</v>
          </cell>
          <cell r="AO18">
            <v>2.1840000000000002</v>
          </cell>
          <cell r="AP18">
            <v>2.0649999999999999</v>
          </cell>
          <cell r="AQ18">
            <v>0.11899999999999999</v>
          </cell>
          <cell r="AR18">
            <v>10.776999999999999</v>
          </cell>
          <cell r="AU18">
            <v>28.681999999999999</v>
          </cell>
          <cell r="BC18">
            <v>16.236999999999998</v>
          </cell>
          <cell r="BG18" t="str">
            <v>-</v>
          </cell>
          <cell r="BH18" t="str">
            <v>-</v>
          </cell>
          <cell r="BI18" t="str">
            <v>-</v>
          </cell>
          <cell r="BJ18" t="str">
            <v>-</v>
          </cell>
          <cell r="BK18" t="str">
            <v>-</v>
          </cell>
          <cell r="BL18">
            <v>0.123</v>
          </cell>
          <cell r="BM18">
            <v>3.2000000000000001E-2</v>
          </cell>
          <cell r="BN18" t="str">
            <v>-</v>
          </cell>
          <cell r="BO18" t="str">
            <v>-</v>
          </cell>
          <cell r="BP18">
            <v>0.109</v>
          </cell>
          <cell r="BQ18">
            <v>98.113</v>
          </cell>
          <cell r="BR18" t="str">
            <v>-</v>
          </cell>
          <cell r="BS18" t="str">
            <v>-</v>
          </cell>
          <cell r="BT18" t="str">
            <v>-</v>
          </cell>
          <cell r="BU18" t="str">
            <v>-</v>
          </cell>
          <cell r="BV18">
            <v>0.68899999999999995</v>
          </cell>
          <cell r="BW18" t="str">
            <v>-</v>
          </cell>
          <cell r="BX18" t="str">
            <v>-</v>
          </cell>
          <cell r="BY18" t="str">
            <v>-</v>
          </cell>
          <cell r="BZ18">
            <v>0.66200000000000003</v>
          </cell>
          <cell r="CA18">
            <v>2.7E-2</v>
          </cell>
          <cell r="CB18" t="str">
            <v>-</v>
          </cell>
          <cell r="CC18">
            <v>187.49799999999999</v>
          </cell>
          <cell r="CD18">
            <v>0.45</v>
          </cell>
          <cell r="CE18" t="str">
            <v>-</v>
          </cell>
          <cell r="CF18" t="str">
            <v>-</v>
          </cell>
          <cell r="CG18" t="str">
            <v>-</v>
          </cell>
          <cell r="CH18" t="str">
            <v>-</v>
          </cell>
          <cell r="CI18">
            <v>169.89099999999999</v>
          </cell>
          <cell r="CJ18" t="str">
            <v>-</v>
          </cell>
          <cell r="CK18">
            <v>17.157</v>
          </cell>
          <cell r="CL18">
            <v>27.559000000000001</v>
          </cell>
          <cell r="CM18" t="str">
            <v>-</v>
          </cell>
          <cell r="CN18">
            <v>11.733000000000001</v>
          </cell>
          <cell r="CO18" t="str">
            <v>-</v>
          </cell>
          <cell r="CP18">
            <v>15.826000000000001</v>
          </cell>
          <cell r="CQ18">
            <v>141.37299999999999</v>
          </cell>
          <cell r="CR18">
            <v>27.513999999999999</v>
          </cell>
          <cell r="CS18">
            <v>31.978000000000002</v>
          </cell>
          <cell r="CT18" t="str">
            <v>-</v>
          </cell>
          <cell r="CU18">
            <v>19.045000000000002</v>
          </cell>
          <cell r="CV18">
            <v>54.847999999999999</v>
          </cell>
          <cell r="CW18">
            <v>54.183</v>
          </cell>
          <cell r="CX18">
            <v>1.6E-2</v>
          </cell>
          <cell r="CY18" t="str">
            <v>-</v>
          </cell>
          <cell r="CZ18" t="str">
            <v>-</v>
          </cell>
          <cell r="DA18">
            <v>0.64900000000000002</v>
          </cell>
          <cell r="DB18">
            <v>4742.5060000000003</v>
          </cell>
          <cell r="DC18">
            <v>77.397000000000006</v>
          </cell>
          <cell r="DD18" t="str">
            <v>-</v>
          </cell>
          <cell r="DE18">
            <v>738.14099999999996</v>
          </cell>
          <cell r="DF18">
            <v>79.304000000000002</v>
          </cell>
          <cell r="DG18" t="str">
            <v>-</v>
          </cell>
          <cell r="DH18" t="str">
            <v>-</v>
          </cell>
          <cell r="DI18" t="str">
            <v>-</v>
          </cell>
          <cell r="DJ18" t="str">
            <v>-</v>
          </cell>
          <cell r="DK18" t="str">
            <v>-</v>
          </cell>
          <cell r="DL18" t="str">
            <v>-</v>
          </cell>
          <cell r="DM18" t="str">
            <v>-</v>
          </cell>
          <cell r="DN18">
            <v>3847.6640000000002</v>
          </cell>
          <cell r="DO18">
            <v>4742.5060000000003</v>
          </cell>
          <cell r="DP18" t="str">
            <v>-</v>
          </cell>
          <cell r="DQ18" t="str">
            <v>-</v>
          </cell>
          <cell r="DR18">
            <v>4742.5060000000003</v>
          </cell>
        </row>
        <row r="19">
          <cell r="D19">
            <v>107580.66800000001</v>
          </cell>
          <cell r="E19">
            <v>93483.441000000006</v>
          </cell>
          <cell r="F19">
            <v>152.94</v>
          </cell>
          <cell r="G19">
            <v>16.7</v>
          </cell>
          <cell r="L19">
            <v>136.24</v>
          </cell>
          <cell r="R19">
            <v>4.55</v>
          </cell>
          <cell r="S19">
            <v>3.64</v>
          </cell>
          <cell r="T19">
            <v>0.91</v>
          </cell>
          <cell r="U19">
            <v>30.094999999999999</v>
          </cell>
          <cell r="V19">
            <v>4766.6229999999996</v>
          </cell>
          <cell r="W19">
            <v>4595.4369999999999</v>
          </cell>
          <cell r="X19">
            <v>171.18600000000001</v>
          </cell>
          <cell r="Z19">
            <v>2.6760000000000002</v>
          </cell>
          <cell r="AA19">
            <v>2.96</v>
          </cell>
          <cell r="AB19">
            <v>2.96</v>
          </cell>
          <cell r="AI19">
            <v>340.15</v>
          </cell>
          <cell r="AK19">
            <v>54.4</v>
          </cell>
          <cell r="AL19">
            <v>3618.4859999999999</v>
          </cell>
          <cell r="AM19">
            <v>228.363</v>
          </cell>
          <cell r="AN19">
            <v>3390.123</v>
          </cell>
          <cell r="AO19">
            <v>39080.078999999998</v>
          </cell>
          <cell r="AP19">
            <v>3320.9580000000001</v>
          </cell>
          <cell r="AQ19">
            <v>35759.120999999999</v>
          </cell>
          <cell r="AR19">
            <v>41915.392</v>
          </cell>
          <cell r="AS19">
            <v>116.23</v>
          </cell>
          <cell r="AT19">
            <v>21.96</v>
          </cell>
          <cell r="AU19">
            <v>5.2610000000000001</v>
          </cell>
          <cell r="BC19">
            <v>634.75</v>
          </cell>
          <cell r="BG19" t="str">
            <v>-</v>
          </cell>
          <cell r="BH19" t="str">
            <v>-</v>
          </cell>
          <cell r="BI19" t="str">
            <v>-</v>
          </cell>
          <cell r="BJ19">
            <v>6.31</v>
          </cell>
          <cell r="BK19" t="str">
            <v>-</v>
          </cell>
          <cell r="BL19" t="str">
            <v>-</v>
          </cell>
          <cell r="BM19" t="str">
            <v>-</v>
          </cell>
          <cell r="BN19">
            <v>919.9</v>
          </cell>
          <cell r="BO19" t="str">
            <v>-</v>
          </cell>
          <cell r="BP19">
            <v>37.96</v>
          </cell>
          <cell r="BQ19">
            <v>1772.7190000000001</v>
          </cell>
          <cell r="BR19">
            <v>1342.27</v>
          </cell>
          <cell r="BS19" t="str">
            <v>-</v>
          </cell>
          <cell r="BT19" t="str">
            <v>-</v>
          </cell>
          <cell r="BU19">
            <v>1342.27</v>
          </cell>
          <cell r="BV19">
            <v>1039.8800000000001</v>
          </cell>
          <cell r="BW19" t="str">
            <v>-</v>
          </cell>
          <cell r="BX19">
            <v>22.34</v>
          </cell>
          <cell r="BY19">
            <v>998.45</v>
          </cell>
          <cell r="BZ19" t="str">
            <v>-</v>
          </cell>
          <cell r="CA19">
            <v>19.09</v>
          </cell>
          <cell r="CB19">
            <v>2.42</v>
          </cell>
          <cell r="CC19">
            <v>207.91</v>
          </cell>
          <cell r="CD19">
            <v>14.97</v>
          </cell>
          <cell r="CE19" t="str">
            <v>-</v>
          </cell>
          <cell r="CF19" t="str">
            <v>-</v>
          </cell>
          <cell r="CG19" t="str">
            <v>-</v>
          </cell>
          <cell r="CH19" t="str">
            <v>-</v>
          </cell>
          <cell r="CI19">
            <v>96.95</v>
          </cell>
          <cell r="CJ19" t="str">
            <v>-</v>
          </cell>
          <cell r="CK19">
            <v>95.99</v>
          </cell>
          <cell r="CL19">
            <v>8795.4339999999993</v>
          </cell>
          <cell r="CM19" t="str">
            <v>-</v>
          </cell>
          <cell r="CN19">
            <v>7122.4840000000004</v>
          </cell>
          <cell r="CO19">
            <v>285.57</v>
          </cell>
          <cell r="CP19">
            <v>1387.38</v>
          </cell>
          <cell r="CQ19">
            <v>1661.383</v>
          </cell>
          <cell r="CR19">
            <v>744.27</v>
          </cell>
          <cell r="CS19">
            <v>50.31</v>
          </cell>
          <cell r="CT19">
            <v>10.48</v>
          </cell>
          <cell r="CU19">
            <v>56.01</v>
          </cell>
          <cell r="CV19">
            <v>186.86</v>
          </cell>
          <cell r="CW19">
            <v>85.19</v>
          </cell>
          <cell r="CX19">
            <v>34.229999999999997</v>
          </cell>
          <cell r="CY19" t="str">
            <v>-</v>
          </cell>
          <cell r="CZ19" t="str">
            <v>-</v>
          </cell>
          <cell r="DA19">
            <v>67.44</v>
          </cell>
          <cell r="DB19">
            <v>107580.66800000001</v>
          </cell>
          <cell r="DC19">
            <v>64.53</v>
          </cell>
          <cell r="DD19">
            <v>0.32</v>
          </cell>
          <cell r="DE19">
            <v>6949.4560000000001</v>
          </cell>
          <cell r="DF19">
            <v>8912.4940000000006</v>
          </cell>
          <cell r="DG19">
            <v>9503.94</v>
          </cell>
          <cell r="DH19">
            <v>162.1</v>
          </cell>
          <cell r="DI19">
            <v>4231.4359999999997</v>
          </cell>
          <cell r="DJ19">
            <v>60425.752</v>
          </cell>
          <cell r="DK19">
            <v>6564.36</v>
          </cell>
          <cell r="DL19" t="str">
            <v>-</v>
          </cell>
          <cell r="DM19" t="str">
            <v>-</v>
          </cell>
          <cell r="DN19">
            <v>10766.28</v>
          </cell>
          <cell r="DO19">
            <v>107580.66800000001</v>
          </cell>
          <cell r="DP19">
            <v>6462</v>
          </cell>
          <cell r="DQ19">
            <v>74425.588000000003</v>
          </cell>
          <cell r="DR19">
            <v>26693.08</v>
          </cell>
        </row>
        <row r="20">
          <cell r="D20">
            <v>39848.862999999998</v>
          </cell>
          <cell r="E20">
            <v>22503.172999999999</v>
          </cell>
          <cell r="F20">
            <v>16.59</v>
          </cell>
          <cell r="G20">
            <v>2.59</v>
          </cell>
          <cell r="I20">
            <v>14</v>
          </cell>
          <cell r="M20">
            <v>90</v>
          </cell>
          <cell r="N20">
            <v>69</v>
          </cell>
          <cell r="O20">
            <v>21</v>
          </cell>
          <cell r="R20">
            <v>42</v>
          </cell>
          <cell r="S20">
            <v>42</v>
          </cell>
          <cell r="U20">
            <v>13.64</v>
          </cell>
          <cell r="V20">
            <v>3303.1729999999998</v>
          </cell>
          <cell r="W20">
            <v>2732.51</v>
          </cell>
          <cell r="X20">
            <v>570.66300000000001</v>
          </cell>
          <cell r="AA20">
            <v>0.45</v>
          </cell>
          <cell r="AB20">
            <v>0.45</v>
          </cell>
          <cell r="AI20">
            <v>3.72</v>
          </cell>
          <cell r="AK20">
            <v>5.58</v>
          </cell>
          <cell r="AL20">
            <v>434.19</v>
          </cell>
          <cell r="AM20">
            <v>99.95</v>
          </cell>
          <cell r="AN20">
            <v>334.24</v>
          </cell>
          <cell r="AO20">
            <v>12927.3</v>
          </cell>
          <cell r="AP20">
            <v>328.18</v>
          </cell>
          <cell r="AQ20">
            <v>12599.12</v>
          </cell>
          <cell r="AR20">
            <v>5178.6099999999997</v>
          </cell>
          <cell r="BC20">
            <v>66.53</v>
          </cell>
          <cell r="BD20">
            <v>1.1299999999999999</v>
          </cell>
          <cell r="BE20">
            <v>1.1299999999999999</v>
          </cell>
          <cell r="BG20" t="str">
            <v>-</v>
          </cell>
          <cell r="BH20" t="str">
            <v>-</v>
          </cell>
          <cell r="BI20" t="str">
            <v>-</v>
          </cell>
          <cell r="BJ20">
            <v>0.2</v>
          </cell>
          <cell r="BK20" t="str">
            <v>-</v>
          </cell>
          <cell r="BL20" t="str">
            <v>-</v>
          </cell>
          <cell r="BM20" t="str">
            <v>-</v>
          </cell>
          <cell r="BN20">
            <v>10.37</v>
          </cell>
          <cell r="BO20" t="str">
            <v>-</v>
          </cell>
          <cell r="BP20">
            <v>10.33</v>
          </cell>
          <cell r="BQ20">
            <v>399.36</v>
          </cell>
          <cell r="BR20">
            <v>105.43</v>
          </cell>
          <cell r="BS20" t="str">
            <v>-</v>
          </cell>
          <cell r="BT20" t="str">
            <v>-</v>
          </cell>
          <cell r="BU20">
            <v>105.43</v>
          </cell>
          <cell r="BV20">
            <v>243.45</v>
          </cell>
          <cell r="BW20" t="str">
            <v>-</v>
          </cell>
          <cell r="BX20" t="str">
            <v>-</v>
          </cell>
          <cell r="BY20">
            <v>243.2</v>
          </cell>
          <cell r="BZ20" t="str">
            <v>-</v>
          </cell>
          <cell r="CA20">
            <v>0.25</v>
          </cell>
          <cell r="CB20" t="str">
            <v>-</v>
          </cell>
          <cell r="CC20">
            <v>550.16</v>
          </cell>
          <cell r="CD20">
            <v>4.13</v>
          </cell>
          <cell r="CE20" t="str">
            <v>-</v>
          </cell>
          <cell r="CF20" t="str">
            <v>-</v>
          </cell>
          <cell r="CG20" t="str">
            <v>-</v>
          </cell>
          <cell r="CH20">
            <v>29.04</v>
          </cell>
          <cell r="CI20" t="str">
            <v>-</v>
          </cell>
          <cell r="CJ20" t="str">
            <v>-</v>
          </cell>
          <cell r="CK20">
            <v>516.99</v>
          </cell>
          <cell r="CL20">
            <v>15150.99</v>
          </cell>
          <cell r="CM20" t="str">
            <v>-</v>
          </cell>
          <cell r="CN20">
            <v>14763.25</v>
          </cell>
          <cell r="CO20">
            <v>337.2</v>
          </cell>
          <cell r="CP20">
            <v>50.54</v>
          </cell>
          <cell r="CQ20">
            <v>474.8</v>
          </cell>
          <cell r="CR20">
            <v>473.6</v>
          </cell>
          <cell r="CS20">
            <v>6.92</v>
          </cell>
          <cell r="CT20" t="str">
            <v>-</v>
          </cell>
          <cell r="CU20">
            <v>2.14</v>
          </cell>
          <cell r="CV20">
            <v>338.2</v>
          </cell>
          <cell r="CW20">
            <v>288.7</v>
          </cell>
          <cell r="CX20">
            <v>39.619999999999997</v>
          </cell>
          <cell r="CY20" t="str">
            <v>-</v>
          </cell>
          <cell r="CZ20" t="str">
            <v>-</v>
          </cell>
          <cell r="DA20">
            <v>9.8800000000000008</v>
          </cell>
          <cell r="DB20">
            <v>39848.862999999998</v>
          </cell>
          <cell r="DC20">
            <v>29.6</v>
          </cell>
          <cell r="DD20">
            <v>0.76</v>
          </cell>
          <cell r="DE20">
            <v>11096.49</v>
          </cell>
          <cell r="DF20">
            <v>9194.393</v>
          </cell>
          <cell r="DG20">
            <v>8078.5029999999997</v>
          </cell>
          <cell r="DH20">
            <v>1667.462</v>
          </cell>
          <cell r="DI20">
            <v>1988.2</v>
          </cell>
          <cell r="DJ20">
            <v>297.125</v>
          </cell>
          <cell r="DK20" t="str">
            <v>-</v>
          </cell>
          <cell r="DL20" t="str">
            <v>-</v>
          </cell>
          <cell r="DM20" t="str">
            <v>-</v>
          </cell>
          <cell r="DN20">
            <v>7496.33</v>
          </cell>
          <cell r="DO20">
            <v>39848.862999999998</v>
          </cell>
          <cell r="DP20" t="str">
            <v>-</v>
          </cell>
          <cell r="DQ20">
            <v>12031.29</v>
          </cell>
          <cell r="DR20">
            <v>27817.573</v>
          </cell>
        </row>
        <row r="22">
          <cell r="D22">
            <v>271211.34899999999</v>
          </cell>
          <cell r="E22">
            <v>113066.36900000001</v>
          </cell>
          <cell r="F22">
            <v>5969.1409999999996</v>
          </cell>
          <cell r="G22">
            <v>1591.0119999999999</v>
          </cell>
          <cell r="H22">
            <v>35.265000000000001</v>
          </cell>
          <cell r="I22">
            <v>780.47</v>
          </cell>
          <cell r="J22">
            <v>1881.6189999999999</v>
          </cell>
          <cell r="K22">
            <v>1673.4</v>
          </cell>
          <cell r="L22">
            <v>7.375</v>
          </cell>
          <cell r="M22">
            <v>387.27199999999999</v>
          </cell>
          <cell r="N22">
            <v>169.11600000000001</v>
          </cell>
          <cell r="O22">
            <v>167.15600000000001</v>
          </cell>
          <cell r="P22">
            <v>38.89</v>
          </cell>
          <cell r="Q22">
            <v>12.11</v>
          </cell>
          <cell r="R22">
            <v>2299.6370000000002</v>
          </cell>
          <cell r="S22">
            <v>2299.2869999999998</v>
          </cell>
          <cell r="T22">
            <v>0.35</v>
          </cell>
          <cell r="U22">
            <v>1677.75</v>
          </cell>
          <cell r="V22">
            <v>12822.594999999999</v>
          </cell>
          <cell r="W22">
            <v>11957.665000000001</v>
          </cell>
          <cell r="X22">
            <v>864.93</v>
          </cell>
          <cell r="Y22">
            <v>7.0000000000000007E-2</v>
          </cell>
          <cell r="Z22">
            <v>0.21199999999999999</v>
          </cell>
          <cell r="AA22">
            <v>37046.538999999997</v>
          </cell>
          <cell r="AB22">
            <v>23842.753000000001</v>
          </cell>
          <cell r="AC22">
            <v>2.2240000000000002</v>
          </cell>
          <cell r="AD22">
            <v>13201.562</v>
          </cell>
          <cell r="AF22">
            <v>3275.8359999999998</v>
          </cell>
          <cell r="AG22">
            <v>3275.8359999999998</v>
          </cell>
          <cell r="AI22">
            <v>22073.946</v>
          </cell>
          <cell r="AJ22">
            <v>3269.3739999999998</v>
          </cell>
          <cell r="AK22">
            <v>887.68200000000002</v>
          </cell>
          <cell r="AL22">
            <v>2592.127</v>
          </cell>
          <cell r="AM22">
            <v>878.30899999999997</v>
          </cell>
          <cell r="AN22">
            <v>1713.818</v>
          </cell>
          <cell r="AO22">
            <v>11340.768</v>
          </cell>
          <cell r="AP22">
            <v>2055.8780000000002</v>
          </cell>
          <cell r="AQ22">
            <v>9284.89</v>
          </cell>
          <cell r="AR22">
            <v>2308.1309999999999</v>
          </cell>
          <cell r="AS22">
            <v>117.867</v>
          </cell>
          <cell r="AT22">
            <v>416.52600000000001</v>
          </cell>
          <cell r="AU22">
            <v>18.734000000000002</v>
          </cell>
          <cell r="AZ22">
            <v>20.922999999999998</v>
          </cell>
          <cell r="BB22">
            <v>7.0000000000000001E-3</v>
          </cell>
          <cell r="BC22">
            <v>204.42500000000001</v>
          </cell>
          <cell r="BD22">
            <v>130.011</v>
          </cell>
          <cell r="BE22">
            <v>129.614</v>
          </cell>
          <cell r="BG22">
            <v>0.39700000000000002</v>
          </cell>
          <cell r="BH22" t="str">
            <v>-</v>
          </cell>
          <cell r="BI22">
            <v>2.4460000000000002</v>
          </cell>
          <cell r="BJ22">
            <v>43.872</v>
          </cell>
          <cell r="BK22">
            <v>0.317</v>
          </cell>
          <cell r="BL22">
            <v>9.1129999999999995</v>
          </cell>
          <cell r="BM22">
            <v>1.4990000000000001</v>
          </cell>
          <cell r="BN22">
            <v>2848.8649999999998</v>
          </cell>
          <cell r="BO22">
            <v>6.0000000000000001E-3</v>
          </cell>
          <cell r="BP22">
            <v>528.16099999999994</v>
          </cell>
          <cell r="BQ22">
            <v>2772.5169999999998</v>
          </cell>
          <cell r="BR22">
            <v>3.6059999999999999</v>
          </cell>
          <cell r="BS22" t="str">
            <v>-</v>
          </cell>
          <cell r="BT22">
            <v>2.4E-2</v>
          </cell>
          <cell r="BU22">
            <v>3.5819999999999999</v>
          </cell>
          <cell r="BV22">
            <v>465.91699999999997</v>
          </cell>
          <cell r="BW22" t="str">
            <v>-</v>
          </cell>
          <cell r="BX22" t="str">
            <v>-</v>
          </cell>
          <cell r="BY22">
            <v>0.318</v>
          </cell>
          <cell r="BZ22">
            <v>101.229</v>
          </cell>
          <cell r="CA22">
            <v>364.37</v>
          </cell>
          <cell r="CB22" t="str">
            <v>-</v>
          </cell>
          <cell r="CC22">
            <v>4610.8789999999999</v>
          </cell>
          <cell r="CD22">
            <v>25.925999999999998</v>
          </cell>
          <cell r="CE22">
            <v>3.1440000000000001</v>
          </cell>
          <cell r="CF22" t="str">
            <v>-</v>
          </cell>
          <cell r="CG22">
            <v>4.3579999999999997</v>
          </cell>
          <cell r="CH22">
            <v>3136.1680000000001</v>
          </cell>
          <cell r="CI22">
            <v>1006.203</v>
          </cell>
          <cell r="CJ22" t="str">
            <v>-</v>
          </cell>
          <cell r="CK22">
            <v>435.08</v>
          </cell>
          <cell r="CL22">
            <v>143510.777</v>
          </cell>
          <cell r="CM22">
            <v>2.1549999999999998</v>
          </cell>
          <cell r="CN22">
            <v>76206.981</v>
          </cell>
          <cell r="CO22">
            <v>27923.561000000002</v>
          </cell>
          <cell r="CP22">
            <v>39378.080000000002</v>
          </cell>
          <cell r="CQ22">
            <v>1969.76</v>
          </cell>
          <cell r="CR22">
            <v>778.24800000000005</v>
          </cell>
          <cell r="CS22">
            <v>664.36099999999999</v>
          </cell>
          <cell r="CT22">
            <v>8.7999999999999995E-2</v>
          </cell>
          <cell r="CU22">
            <v>197.81</v>
          </cell>
          <cell r="CV22">
            <v>5943.5339999999997</v>
          </cell>
          <cell r="CW22">
            <v>5476.1989999999996</v>
          </cell>
          <cell r="CX22">
            <v>112.318</v>
          </cell>
          <cell r="CY22" t="str">
            <v>-</v>
          </cell>
          <cell r="CZ22">
            <v>0.64200000000000002</v>
          </cell>
          <cell r="DA22">
            <v>354.375</v>
          </cell>
          <cell r="DB22">
            <v>271211.34899999999</v>
          </cell>
          <cell r="DC22">
            <v>290.23200000000003</v>
          </cell>
          <cell r="DD22">
            <v>307.06900000000002</v>
          </cell>
          <cell r="DE22">
            <v>28260.778999999999</v>
          </cell>
          <cell r="DF22">
            <v>13346.218000000001</v>
          </cell>
          <cell r="DG22">
            <v>23795.191999999999</v>
          </cell>
          <cell r="DH22">
            <v>1000.073</v>
          </cell>
          <cell r="DI22">
            <v>6763.125</v>
          </cell>
          <cell r="DJ22">
            <v>116266.21799999999</v>
          </cell>
          <cell r="DK22">
            <v>59313.978000000003</v>
          </cell>
          <cell r="DL22" t="str">
            <v>-</v>
          </cell>
          <cell r="DM22" t="str">
            <v>-</v>
          </cell>
          <cell r="DN22">
            <v>21868.465</v>
          </cell>
          <cell r="DO22">
            <v>271211.34899999999</v>
          </cell>
          <cell r="DP22">
            <v>52386.23</v>
          </cell>
          <cell r="DQ22">
            <v>154752.356</v>
          </cell>
          <cell r="DR22">
            <v>64072.762999999999</v>
          </cell>
        </row>
        <row r="23">
          <cell r="D23">
            <v>195371.15900000001</v>
          </cell>
          <cell r="E23">
            <v>128755.432</v>
          </cell>
          <cell r="F23">
            <v>7737.47</v>
          </cell>
          <cell r="G23">
            <v>146.14599999999999</v>
          </cell>
          <cell r="H23">
            <v>345.399</v>
          </cell>
          <cell r="I23">
            <v>2198.8000000000002</v>
          </cell>
          <cell r="J23">
            <v>3263.7979999999998</v>
          </cell>
          <cell r="K23">
            <v>1782.3309999999999</v>
          </cell>
          <cell r="L23">
            <v>0.996</v>
          </cell>
          <cell r="M23">
            <v>1659.7429999999999</v>
          </cell>
          <cell r="N23">
            <v>354.44900000000001</v>
          </cell>
          <cell r="O23">
            <v>969.80600000000004</v>
          </cell>
          <cell r="P23">
            <v>321.68299999999999</v>
          </cell>
          <cell r="Q23">
            <v>13.805</v>
          </cell>
          <cell r="R23">
            <v>116.93899999999999</v>
          </cell>
          <cell r="S23">
            <v>47.271000000000001</v>
          </cell>
          <cell r="T23">
            <v>69.668000000000006</v>
          </cell>
          <cell r="U23">
            <v>2462.7550000000001</v>
          </cell>
          <cell r="V23">
            <v>68208.042000000001</v>
          </cell>
          <cell r="W23">
            <v>67922.119000000006</v>
          </cell>
          <cell r="X23">
            <v>285.923</v>
          </cell>
          <cell r="Z23">
            <v>0.75900000000000001</v>
          </cell>
          <cell r="AA23">
            <v>1563.9169999999999</v>
          </cell>
          <cell r="AB23">
            <v>511.916</v>
          </cell>
          <cell r="AC23">
            <v>1.163</v>
          </cell>
          <cell r="AD23">
            <v>1050.838</v>
          </cell>
          <cell r="AF23">
            <v>80.602999999999994</v>
          </cell>
          <cell r="AG23">
            <v>80.515000000000001</v>
          </cell>
          <cell r="AH23">
            <v>8.7999999999999995E-2</v>
          </cell>
          <cell r="AI23">
            <v>20883.483</v>
          </cell>
          <cell r="AJ23">
            <v>12494.177</v>
          </cell>
          <cell r="AK23">
            <v>2022.771</v>
          </cell>
          <cell r="AL23">
            <v>447.71699999999998</v>
          </cell>
          <cell r="AM23">
            <v>126.866</v>
          </cell>
          <cell r="AN23">
            <v>320.851</v>
          </cell>
          <cell r="AO23">
            <v>6427.1019999999999</v>
          </cell>
          <cell r="AP23">
            <v>1762.454</v>
          </cell>
          <cell r="AQ23">
            <v>4664.6480000000001</v>
          </cell>
          <cell r="AR23">
            <v>2.573</v>
          </cell>
          <cell r="AS23">
            <v>28.75</v>
          </cell>
          <cell r="AT23">
            <v>140.06399999999999</v>
          </cell>
          <cell r="AZ23">
            <v>73.587000000000003</v>
          </cell>
          <cell r="BC23">
            <v>11.263</v>
          </cell>
          <cell r="BD23">
            <v>17.059000000000001</v>
          </cell>
          <cell r="BE23">
            <v>2.9689999999999999</v>
          </cell>
          <cell r="BF23">
            <v>14.067</v>
          </cell>
          <cell r="BG23">
            <v>2.3E-2</v>
          </cell>
          <cell r="BH23" t="str">
            <v>-</v>
          </cell>
          <cell r="BI23">
            <v>2.6139999999999999</v>
          </cell>
          <cell r="BJ23">
            <v>42.737000000000002</v>
          </cell>
          <cell r="BK23" t="str">
            <v>-</v>
          </cell>
          <cell r="BL23">
            <v>3.3580000000000001</v>
          </cell>
          <cell r="BM23">
            <v>4.8609999999999998</v>
          </cell>
          <cell r="BN23">
            <v>974.47</v>
          </cell>
          <cell r="BO23" t="str">
            <v>-</v>
          </cell>
          <cell r="BP23" t="str">
            <v>-</v>
          </cell>
          <cell r="BQ23">
            <v>3348.6179999999999</v>
          </cell>
          <cell r="BR23">
            <v>4.0069999999999997</v>
          </cell>
          <cell r="BS23" t="str">
            <v>-</v>
          </cell>
          <cell r="BT23" t="str">
            <v>-</v>
          </cell>
          <cell r="BU23">
            <v>4.0069999999999997</v>
          </cell>
          <cell r="BV23">
            <v>135.95099999999999</v>
          </cell>
          <cell r="BW23" t="str">
            <v>-</v>
          </cell>
          <cell r="BX23" t="str">
            <v>-</v>
          </cell>
          <cell r="BY23" t="str">
            <v>-</v>
          </cell>
          <cell r="BZ23">
            <v>28.655999999999999</v>
          </cell>
          <cell r="CA23">
            <v>107.295</v>
          </cell>
          <cell r="CB23">
            <v>28359.168000000001</v>
          </cell>
          <cell r="CC23">
            <v>486.87900000000002</v>
          </cell>
          <cell r="CD23">
            <v>318.30700000000002</v>
          </cell>
          <cell r="CE23" t="str">
            <v>-</v>
          </cell>
          <cell r="CF23" t="str">
            <v>-</v>
          </cell>
          <cell r="CG23">
            <v>11.260999999999999</v>
          </cell>
          <cell r="CH23">
            <v>27.518999999999998</v>
          </cell>
          <cell r="CI23">
            <v>2.2090000000000001</v>
          </cell>
          <cell r="CJ23" t="str">
            <v>-</v>
          </cell>
          <cell r="CK23">
            <v>127.583</v>
          </cell>
          <cell r="CL23">
            <v>29623.357</v>
          </cell>
          <cell r="CM23">
            <v>5.7000000000000002E-2</v>
          </cell>
          <cell r="CN23">
            <v>24085.08</v>
          </cell>
          <cell r="CO23">
            <v>5261.8029999999999</v>
          </cell>
          <cell r="CP23">
            <v>276.41699999999997</v>
          </cell>
          <cell r="CQ23">
            <v>1235.7860000000001</v>
          </cell>
          <cell r="CR23">
            <v>878.45500000000004</v>
          </cell>
          <cell r="CS23">
            <v>14.842000000000001</v>
          </cell>
          <cell r="CT23">
            <v>1248.0740000000001</v>
          </cell>
          <cell r="CU23">
            <v>322.017</v>
          </cell>
          <cell r="CV23">
            <v>4307.1909999999998</v>
          </cell>
          <cell r="CW23">
            <v>3313.835</v>
          </cell>
          <cell r="CX23">
            <v>843.81700000000001</v>
          </cell>
          <cell r="CY23">
            <v>10.861000000000001</v>
          </cell>
          <cell r="CZ23">
            <v>4.9189999999999996</v>
          </cell>
          <cell r="DA23">
            <v>133.75899999999999</v>
          </cell>
          <cell r="DB23">
            <v>195371.15900000001</v>
          </cell>
          <cell r="DC23">
            <v>1080.0070000000001</v>
          </cell>
          <cell r="DD23">
            <v>98.058999999999997</v>
          </cell>
          <cell r="DE23">
            <v>19475.749</v>
          </cell>
          <cell r="DF23">
            <v>33679.398999999998</v>
          </cell>
          <cell r="DG23">
            <v>15823.105</v>
          </cell>
          <cell r="DH23">
            <v>2607.7930000000001</v>
          </cell>
          <cell r="DI23">
            <v>15878.332</v>
          </cell>
          <cell r="DJ23">
            <v>7502.1379999999999</v>
          </cell>
          <cell r="DK23">
            <v>7898.125</v>
          </cell>
          <cell r="DL23" t="str">
            <v>-</v>
          </cell>
          <cell r="DM23" t="str">
            <v>-</v>
          </cell>
          <cell r="DN23">
            <v>91328.452000000005</v>
          </cell>
          <cell r="DO23">
            <v>195371.15900000001</v>
          </cell>
          <cell r="DP23">
            <v>8419.125</v>
          </cell>
          <cell r="DQ23">
            <v>41290.368000000002</v>
          </cell>
          <cell r="DR23">
            <v>145661.666</v>
          </cell>
        </row>
        <row r="24">
          <cell r="D24">
            <v>300470.527</v>
          </cell>
          <cell r="E24">
            <v>224695.27100000001</v>
          </cell>
          <cell r="F24">
            <v>47550.260999999999</v>
          </cell>
          <cell r="G24">
            <v>1080.02</v>
          </cell>
          <cell r="H24">
            <v>955.62599999999998</v>
          </cell>
          <cell r="I24">
            <v>9229.2039999999997</v>
          </cell>
          <cell r="J24">
            <v>24923.998</v>
          </cell>
          <cell r="K24">
            <v>11264.115</v>
          </cell>
          <cell r="L24">
            <v>97.298000000000002</v>
          </cell>
          <cell r="M24">
            <v>9780.3639999999996</v>
          </cell>
          <cell r="N24">
            <v>1577.115</v>
          </cell>
          <cell r="O24">
            <v>5968.9849999999997</v>
          </cell>
          <cell r="P24">
            <v>2101.7399999999998</v>
          </cell>
          <cell r="Q24">
            <v>132.524</v>
          </cell>
          <cell r="R24">
            <v>33593.690999999999</v>
          </cell>
          <cell r="S24">
            <v>33455.144</v>
          </cell>
          <cell r="T24">
            <v>138.547</v>
          </cell>
          <cell r="U24">
            <v>9262.4150000000009</v>
          </cell>
          <cell r="V24">
            <v>8851.5859999999993</v>
          </cell>
          <cell r="W24">
            <v>8774.5840000000007</v>
          </cell>
          <cell r="X24">
            <v>77.001999999999995</v>
          </cell>
          <cell r="Y24">
            <v>12.281000000000001</v>
          </cell>
          <cell r="Z24">
            <v>18.452000000000002</v>
          </cell>
          <cell r="AA24">
            <v>16687.345000000001</v>
          </cell>
          <cell r="AB24">
            <v>11760.645</v>
          </cell>
          <cell r="AC24">
            <v>14.297000000000001</v>
          </cell>
          <cell r="AD24">
            <v>4912.4030000000002</v>
          </cell>
          <cell r="AF24">
            <v>1401.23</v>
          </cell>
          <cell r="AG24">
            <v>1386.23</v>
          </cell>
          <cell r="AH24">
            <v>15</v>
          </cell>
          <cell r="AI24">
            <v>22458.124</v>
          </cell>
          <cell r="AJ24">
            <v>17137.223999999998</v>
          </cell>
          <cell r="AK24">
            <v>615.35500000000002</v>
          </cell>
          <cell r="AL24">
            <v>3877.2730000000001</v>
          </cell>
          <cell r="AM24">
            <v>194.04599999999999</v>
          </cell>
          <cell r="AN24">
            <v>3683.2269999999999</v>
          </cell>
          <cell r="AO24">
            <v>23538.665000000001</v>
          </cell>
          <cell r="AP24">
            <v>2714.1610000000001</v>
          </cell>
          <cell r="AQ24">
            <v>20824.504000000001</v>
          </cell>
          <cell r="AR24">
            <v>111.328</v>
          </cell>
          <cell r="AS24">
            <v>161.876</v>
          </cell>
          <cell r="AT24">
            <v>117.58499999999999</v>
          </cell>
          <cell r="AW24">
            <v>67.954999999999998</v>
          </cell>
          <cell r="AZ24">
            <v>873.63599999999997</v>
          </cell>
          <cell r="BB24">
            <v>4.5860000000000003</v>
          </cell>
          <cell r="BC24">
            <v>19.760000000000002</v>
          </cell>
          <cell r="BD24">
            <v>82.402000000000001</v>
          </cell>
          <cell r="BE24">
            <v>72.355000000000004</v>
          </cell>
          <cell r="BF24">
            <v>1.242</v>
          </cell>
          <cell r="BG24">
            <v>8.8049999999999997</v>
          </cell>
          <cell r="BH24">
            <v>0.13400000000000001</v>
          </cell>
          <cell r="BI24">
            <v>0.312</v>
          </cell>
          <cell r="BJ24">
            <v>16.266999999999999</v>
          </cell>
          <cell r="BK24">
            <v>128.83000000000001</v>
          </cell>
          <cell r="BL24">
            <v>89.876000000000005</v>
          </cell>
          <cell r="BM24">
            <v>182.875</v>
          </cell>
          <cell r="BN24">
            <v>10311.069</v>
          </cell>
          <cell r="BO24" t="str">
            <v>-</v>
          </cell>
          <cell r="BP24">
            <v>12.272</v>
          </cell>
          <cell r="BQ24">
            <v>17730.241999999998</v>
          </cell>
          <cell r="BR24">
            <v>76.44</v>
          </cell>
          <cell r="BS24" t="str">
            <v>-</v>
          </cell>
          <cell r="BT24">
            <v>2.5999999999999999E-2</v>
          </cell>
          <cell r="BU24">
            <v>76.414000000000001</v>
          </cell>
          <cell r="BV24">
            <v>1166.9549999999999</v>
          </cell>
          <cell r="BW24" t="str">
            <v>-</v>
          </cell>
          <cell r="BX24">
            <v>0.69399999999999995</v>
          </cell>
          <cell r="BY24" t="str">
            <v>-</v>
          </cell>
          <cell r="BZ24">
            <v>1.5649999999999999</v>
          </cell>
          <cell r="CA24">
            <v>1164.6959999999999</v>
          </cell>
          <cell r="CB24">
            <v>21390.74</v>
          </cell>
          <cell r="CC24">
            <v>2106.538</v>
          </cell>
          <cell r="CD24">
            <v>153.28700000000001</v>
          </cell>
          <cell r="CE24" t="str">
            <v>-</v>
          </cell>
          <cell r="CF24" t="str">
            <v>-</v>
          </cell>
          <cell r="CG24">
            <v>778.20799999999997</v>
          </cell>
          <cell r="CH24">
            <v>1.9E-2</v>
          </cell>
          <cell r="CI24">
            <v>435.23700000000002</v>
          </cell>
          <cell r="CJ24" t="str">
            <v>-</v>
          </cell>
          <cell r="CK24">
            <v>739.78700000000003</v>
          </cell>
          <cell r="CL24">
            <v>47909.703999999998</v>
          </cell>
          <cell r="CM24" t="str">
            <v>-</v>
          </cell>
          <cell r="CN24">
            <v>31250.632000000001</v>
          </cell>
          <cell r="CO24">
            <v>3563.8510000000001</v>
          </cell>
          <cell r="CP24">
            <v>13095.221</v>
          </cell>
          <cell r="CQ24">
            <v>1264.4369999999999</v>
          </cell>
          <cell r="CR24">
            <v>1161.1179999999999</v>
          </cell>
          <cell r="CS24">
            <v>23.776</v>
          </cell>
          <cell r="CT24">
            <v>8.0579999999999998</v>
          </cell>
          <cell r="CU24">
            <v>355.62200000000001</v>
          </cell>
          <cell r="CV24">
            <v>311.86799999999999</v>
          </cell>
          <cell r="CW24">
            <v>116.68</v>
          </cell>
          <cell r="CX24">
            <v>113.694</v>
          </cell>
          <cell r="CY24">
            <v>13.968999999999999</v>
          </cell>
          <cell r="CZ24">
            <v>1.802</v>
          </cell>
          <cell r="DA24">
            <v>65.722999999999999</v>
          </cell>
          <cell r="DB24">
            <v>300470.527</v>
          </cell>
          <cell r="DC24">
            <v>131.15700000000001</v>
          </cell>
          <cell r="DD24">
            <v>0.02</v>
          </cell>
          <cell r="DE24">
            <v>7488.0360000000001</v>
          </cell>
          <cell r="DF24">
            <v>16404.624</v>
          </cell>
          <cell r="DG24">
            <v>29832.233</v>
          </cell>
          <cell r="DH24">
            <v>3167.9760000000001</v>
          </cell>
          <cell r="DI24">
            <v>43790.029000000002</v>
          </cell>
          <cell r="DJ24">
            <v>57252.489000000001</v>
          </cell>
          <cell r="DK24">
            <v>117454.122</v>
          </cell>
          <cell r="DL24" t="str">
            <v>-</v>
          </cell>
          <cell r="DM24" t="str">
            <v>-</v>
          </cell>
          <cell r="DN24">
            <v>24949.841</v>
          </cell>
          <cell r="DO24">
            <v>300470.527</v>
          </cell>
          <cell r="DP24">
            <v>117945.476</v>
          </cell>
          <cell r="DQ24">
            <v>133551.37299999999</v>
          </cell>
          <cell r="DR24">
            <v>48973.678</v>
          </cell>
        </row>
        <row r="25">
          <cell r="D25">
            <v>138184.356</v>
          </cell>
          <cell r="E25">
            <v>120624.36199999999</v>
          </cell>
          <cell r="F25">
            <v>8088.9579999999996</v>
          </cell>
          <cell r="G25">
            <v>567.90300000000002</v>
          </cell>
          <cell r="H25">
            <v>67.146000000000001</v>
          </cell>
          <cell r="I25">
            <v>1179.06</v>
          </cell>
          <cell r="J25">
            <v>4467.777</v>
          </cell>
          <cell r="K25">
            <v>1696.43</v>
          </cell>
          <cell r="L25">
            <v>110.642</v>
          </cell>
          <cell r="M25">
            <v>1420.921</v>
          </cell>
          <cell r="N25">
            <v>263.35000000000002</v>
          </cell>
          <cell r="O25">
            <v>448.26299999999998</v>
          </cell>
          <cell r="P25">
            <v>672.87300000000005</v>
          </cell>
          <cell r="Q25">
            <v>36.435000000000002</v>
          </cell>
          <cell r="R25">
            <v>1109.752</v>
          </cell>
          <cell r="S25">
            <v>1108.021</v>
          </cell>
          <cell r="T25">
            <v>1.7310000000000001</v>
          </cell>
          <cell r="U25">
            <v>720.45299999999997</v>
          </cell>
          <cell r="V25">
            <v>5470.7269999999999</v>
          </cell>
          <cell r="W25">
            <v>5312.7470000000003</v>
          </cell>
          <cell r="X25">
            <v>157.97999999999999</v>
          </cell>
          <cell r="Y25">
            <v>6.6440000000000001</v>
          </cell>
          <cell r="Z25">
            <v>5.3999999999999999E-2</v>
          </cell>
          <cell r="AA25">
            <v>23536.423999999999</v>
          </cell>
          <cell r="AB25">
            <v>12634.130999999999</v>
          </cell>
          <cell r="AD25">
            <v>10524.102000000001</v>
          </cell>
          <cell r="AE25">
            <v>378.19099999999997</v>
          </cell>
          <cell r="AF25">
            <v>7622.7240000000002</v>
          </cell>
          <cell r="AG25">
            <v>7422.924</v>
          </cell>
          <cell r="AH25">
            <v>199.8</v>
          </cell>
          <cell r="AI25">
            <v>10618.89</v>
          </cell>
          <cell r="AJ25">
            <v>29890.208999999999</v>
          </cell>
          <cell r="AK25">
            <v>140.72399999999999</v>
          </cell>
          <cell r="AL25">
            <v>2957.0520000000001</v>
          </cell>
          <cell r="AM25">
            <v>538.74699999999996</v>
          </cell>
          <cell r="AN25">
            <v>2418.3049999999998</v>
          </cell>
          <cell r="AO25">
            <v>13230.912</v>
          </cell>
          <cell r="AP25">
            <v>1107.077</v>
          </cell>
          <cell r="AQ25">
            <v>12123.834999999999</v>
          </cell>
          <cell r="AR25">
            <v>10.191000000000001</v>
          </cell>
          <cell r="AS25">
            <v>44.345999999999997</v>
          </cell>
          <cell r="AT25">
            <v>3.9489999999999998</v>
          </cell>
          <cell r="AV25">
            <v>0.83</v>
          </cell>
          <cell r="AW25">
            <v>150.40899999999999</v>
          </cell>
          <cell r="AX25">
            <v>124.38</v>
          </cell>
          <cell r="AZ25">
            <v>669.06500000000005</v>
          </cell>
          <cell r="BB25">
            <v>4.7279999999999998</v>
          </cell>
          <cell r="BC25">
            <v>50.475000000000001</v>
          </cell>
          <cell r="BD25">
            <v>169.34399999999999</v>
          </cell>
          <cell r="BE25">
            <v>1.091</v>
          </cell>
          <cell r="BF25">
            <v>166.38</v>
          </cell>
          <cell r="BG25">
            <v>1.873</v>
          </cell>
          <cell r="BH25" t="str">
            <v>-</v>
          </cell>
          <cell r="BI25">
            <v>4.0789999999999997</v>
          </cell>
          <cell r="BJ25">
            <v>12.551</v>
          </cell>
          <cell r="BK25">
            <v>6.1059999999999999</v>
          </cell>
          <cell r="BL25">
            <v>0.22</v>
          </cell>
          <cell r="BM25">
            <v>208.96700000000001</v>
          </cell>
          <cell r="BN25">
            <v>11971.55</v>
          </cell>
          <cell r="BO25" t="str">
            <v>-</v>
          </cell>
          <cell r="BP25">
            <v>23.295999999999999</v>
          </cell>
          <cell r="BQ25">
            <v>2355.4319999999998</v>
          </cell>
          <cell r="BR25">
            <v>24.59</v>
          </cell>
          <cell r="BS25" t="str">
            <v>-</v>
          </cell>
          <cell r="BT25">
            <v>1.1679999999999999</v>
          </cell>
          <cell r="BU25">
            <v>23.422000000000001</v>
          </cell>
          <cell r="BV25">
            <v>599.82799999999997</v>
          </cell>
          <cell r="BW25" t="str">
            <v>-</v>
          </cell>
          <cell r="BX25">
            <v>161.90799999999999</v>
          </cell>
          <cell r="BY25">
            <v>215.43100000000001</v>
          </cell>
          <cell r="BZ25">
            <v>0.91100000000000003</v>
          </cell>
          <cell r="CA25">
            <v>221.578</v>
          </cell>
          <cell r="CB25">
            <v>3071.14</v>
          </cell>
          <cell r="CC25">
            <v>1191.76</v>
          </cell>
          <cell r="CD25">
            <v>23.774000000000001</v>
          </cell>
          <cell r="CE25" t="str">
            <v>-</v>
          </cell>
          <cell r="CF25" t="str">
            <v>-</v>
          </cell>
          <cell r="CG25">
            <v>106.608</v>
          </cell>
          <cell r="CH25">
            <v>0.80200000000000005</v>
          </cell>
          <cell r="CI25">
            <v>450.947</v>
          </cell>
          <cell r="CJ25" t="str">
            <v>-</v>
          </cell>
          <cell r="CK25">
            <v>609.62900000000002</v>
          </cell>
          <cell r="CL25">
            <v>10650.305</v>
          </cell>
          <cell r="CM25">
            <v>3.7639999999999998</v>
          </cell>
          <cell r="CN25">
            <v>9974.5810000000001</v>
          </cell>
          <cell r="CO25">
            <v>198.852</v>
          </cell>
          <cell r="CP25">
            <v>473.108</v>
          </cell>
          <cell r="CQ25">
            <v>1884.9290000000001</v>
          </cell>
          <cell r="CR25">
            <v>80.608000000000004</v>
          </cell>
          <cell r="CS25">
            <v>35.451000000000001</v>
          </cell>
          <cell r="CT25" t="str">
            <v>-</v>
          </cell>
          <cell r="CU25">
            <v>16.545999999999999</v>
          </cell>
          <cell r="CV25">
            <v>4.8369999999999997</v>
          </cell>
          <cell r="CW25" t="str">
            <v>-</v>
          </cell>
          <cell r="CX25">
            <v>4.8369999999999997</v>
          </cell>
          <cell r="CY25" t="str">
            <v>-</v>
          </cell>
          <cell r="CZ25" t="str">
            <v>-</v>
          </cell>
          <cell r="DA25" t="str">
            <v>-</v>
          </cell>
          <cell r="DB25">
            <v>138184.356</v>
          </cell>
          <cell r="DC25">
            <v>5.7370000000000001</v>
          </cell>
          <cell r="DD25" t="str">
            <v>-</v>
          </cell>
          <cell r="DE25">
            <v>8234.3760000000002</v>
          </cell>
          <cell r="DF25">
            <v>13663.974</v>
          </cell>
          <cell r="DG25">
            <v>5682.1930000000002</v>
          </cell>
          <cell r="DH25">
            <v>2949.0830000000001</v>
          </cell>
          <cell r="DI25">
            <v>28272.400000000001</v>
          </cell>
          <cell r="DJ25">
            <v>57204.480000000003</v>
          </cell>
          <cell r="DK25">
            <v>20795.023000000001</v>
          </cell>
          <cell r="DL25" t="str">
            <v>-</v>
          </cell>
          <cell r="DM25" t="str">
            <v>-</v>
          </cell>
          <cell r="DN25">
            <v>1377.09</v>
          </cell>
          <cell r="DO25">
            <v>138184.356</v>
          </cell>
          <cell r="DP25">
            <v>21036.422999999999</v>
          </cell>
          <cell r="DQ25">
            <v>93866.755999999994</v>
          </cell>
          <cell r="DR25">
            <v>23281.177</v>
          </cell>
        </row>
        <row r="26">
          <cell r="D26">
            <v>279357.28399999999</v>
          </cell>
          <cell r="E26">
            <v>235762.791</v>
          </cell>
          <cell r="F26">
            <v>1561.5429999999999</v>
          </cell>
          <cell r="G26">
            <v>0.28699999999999998</v>
          </cell>
          <cell r="I26">
            <v>512.14</v>
          </cell>
          <cell r="J26">
            <v>454.57799999999997</v>
          </cell>
          <cell r="K26">
            <v>307.35300000000001</v>
          </cell>
          <cell r="L26">
            <v>287.185</v>
          </cell>
          <cell r="M26">
            <v>136.334</v>
          </cell>
          <cell r="N26">
            <v>81.933000000000007</v>
          </cell>
          <cell r="O26">
            <v>33.180999999999997</v>
          </cell>
          <cell r="P26">
            <v>5.7839999999999998</v>
          </cell>
          <cell r="Q26">
            <v>15.436</v>
          </cell>
          <cell r="R26">
            <v>2507.8000000000002</v>
          </cell>
          <cell r="S26">
            <v>2500.6619999999998</v>
          </cell>
          <cell r="T26">
            <v>7.1379999999999999</v>
          </cell>
          <cell r="U26">
            <v>89.635999999999996</v>
          </cell>
          <cell r="V26">
            <v>1494.981</v>
          </cell>
          <cell r="W26">
            <v>1440.2439999999999</v>
          </cell>
          <cell r="X26">
            <v>54.737000000000002</v>
          </cell>
          <cell r="Y26">
            <v>0.89900000000000002</v>
          </cell>
          <cell r="AA26">
            <v>113169.97500000001</v>
          </cell>
          <cell r="AB26">
            <v>32732.036</v>
          </cell>
          <cell r="AC26">
            <v>90.4</v>
          </cell>
          <cell r="AD26">
            <v>77569.256999999998</v>
          </cell>
          <cell r="AE26">
            <v>2778.2820000000002</v>
          </cell>
          <cell r="AF26">
            <v>29033.694</v>
          </cell>
          <cell r="AG26">
            <v>29033.694</v>
          </cell>
          <cell r="AI26">
            <v>57240.974000000002</v>
          </cell>
          <cell r="AJ26">
            <v>11238.986000000001</v>
          </cell>
          <cell r="AK26">
            <v>506.21699999999998</v>
          </cell>
          <cell r="AL26">
            <v>835.44600000000003</v>
          </cell>
          <cell r="AM26">
            <v>324.06599999999997</v>
          </cell>
          <cell r="AN26">
            <v>511.38</v>
          </cell>
          <cell r="AO26">
            <v>50.308999999999997</v>
          </cell>
          <cell r="AP26">
            <v>43.344000000000001</v>
          </cell>
          <cell r="AQ26">
            <v>6.9649999999999999</v>
          </cell>
          <cell r="AS26">
            <v>1.5960000000000001</v>
          </cell>
          <cell r="AT26">
            <v>10.987</v>
          </cell>
          <cell r="AW26">
            <v>73.783000000000001</v>
          </cell>
          <cell r="AX26">
            <v>113.998</v>
          </cell>
          <cell r="AZ26">
            <v>156.047</v>
          </cell>
          <cell r="BB26">
            <v>5.78</v>
          </cell>
          <cell r="BC26">
            <v>39.36</v>
          </cell>
          <cell r="BD26">
            <v>800.375</v>
          </cell>
          <cell r="BE26">
            <v>97.534000000000006</v>
          </cell>
          <cell r="BF26">
            <v>702.17899999999997</v>
          </cell>
          <cell r="BG26">
            <v>0.66200000000000003</v>
          </cell>
          <cell r="BH26" t="str">
            <v>-</v>
          </cell>
          <cell r="BI26">
            <v>7.2149999999999999</v>
          </cell>
          <cell r="BJ26">
            <v>22.303999999999998</v>
          </cell>
          <cell r="BK26">
            <v>3.472</v>
          </cell>
          <cell r="BL26">
            <v>5.8000000000000003E-2</v>
          </cell>
          <cell r="BM26">
            <v>53.654000000000003</v>
          </cell>
          <cell r="BN26">
            <v>12190.511</v>
          </cell>
          <cell r="BO26">
            <v>4.0000000000000001E-3</v>
          </cell>
          <cell r="BP26">
            <v>56.957999999999998</v>
          </cell>
          <cell r="BQ26">
            <v>4359.8950000000004</v>
          </cell>
          <cell r="BR26">
            <v>181.68799999999999</v>
          </cell>
          <cell r="BS26">
            <v>1.1419999999999999</v>
          </cell>
          <cell r="BT26">
            <v>1.607</v>
          </cell>
          <cell r="BU26">
            <v>178.93899999999999</v>
          </cell>
          <cell r="BV26">
            <v>117.71599999999999</v>
          </cell>
          <cell r="BW26" t="str">
            <v>-</v>
          </cell>
          <cell r="BX26" t="str">
            <v>-</v>
          </cell>
          <cell r="BY26" t="str">
            <v>-</v>
          </cell>
          <cell r="BZ26">
            <v>71.364000000000004</v>
          </cell>
          <cell r="CA26">
            <v>46.351999999999997</v>
          </cell>
          <cell r="CB26">
            <v>5678.4179999999997</v>
          </cell>
          <cell r="CC26">
            <v>1562.5329999999999</v>
          </cell>
          <cell r="CD26">
            <v>11.731</v>
          </cell>
          <cell r="CE26" t="str">
            <v>-</v>
          </cell>
          <cell r="CF26">
            <v>1021.9</v>
          </cell>
          <cell r="CG26" t="str">
            <v>-</v>
          </cell>
          <cell r="CH26" t="str">
            <v>-</v>
          </cell>
          <cell r="CI26">
            <v>144.31200000000001</v>
          </cell>
          <cell r="CJ26" t="str">
            <v>-</v>
          </cell>
          <cell r="CK26">
            <v>384.59</v>
          </cell>
          <cell r="CL26">
            <v>35048.618000000002</v>
          </cell>
          <cell r="CM26">
            <v>7.5</v>
          </cell>
          <cell r="CN26">
            <v>32311.348999999998</v>
          </cell>
          <cell r="CO26">
            <v>673.06600000000003</v>
          </cell>
          <cell r="CP26">
            <v>2056.703</v>
          </cell>
          <cell r="CQ26">
            <v>887.45399999999995</v>
          </cell>
          <cell r="CR26">
            <v>5.242</v>
          </cell>
          <cell r="CS26">
            <v>7.7409999999999997</v>
          </cell>
          <cell r="CT26" t="str">
            <v>-</v>
          </cell>
          <cell r="CU26">
            <v>9.27</v>
          </cell>
          <cell r="CV26">
            <v>95.813000000000002</v>
          </cell>
          <cell r="CW26" t="str">
            <v>-</v>
          </cell>
          <cell r="CX26">
            <v>58.66</v>
          </cell>
          <cell r="CY26">
            <v>24.239000000000001</v>
          </cell>
          <cell r="CZ26" t="str">
            <v>-</v>
          </cell>
          <cell r="DA26">
            <v>12.914</v>
          </cell>
          <cell r="DB26">
            <v>279357.28399999999</v>
          </cell>
          <cell r="DC26">
            <v>51.988999999999997</v>
          </cell>
          <cell r="DD26" t="str">
            <v>-</v>
          </cell>
          <cell r="DE26">
            <v>25071.68</v>
          </cell>
          <cell r="DF26">
            <v>115.849</v>
          </cell>
          <cell r="DG26">
            <v>3656.6550000000002</v>
          </cell>
          <cell r="DH26" t="str">
            <v>-</v>
          </cell>
          <cell r="DI26">
            <v>219719.478</v>
          </cell>
          <cell r="DJ26">
            <v>25927.305</v>
          </cell>
          <cell r="DK26">
            <v>3872.7919999999999</v>
          </cell>
          <cell r="DL26" t="str">
            <v>-</v>
          </cell>
          <cell r="DM26" t="str">
            <v>-</v>
          </cell>
          <cell r="DN26">
            <v>941.53599999999994</v>
          </cell>
          <cell r="DO26">
            <v>279357.28399999999</v>
          </cell>
          <cell r="DP26">
            <v>3912.384</v>
          </cell>
          <cell r="DQ26">
            <v>249263.84599999999</v>
          </cell>
          <cell r="DR26">
            <v>26181.054</v>
          </cell>
        </row>
        <row r="28">
          <cell r="D28">
            <v>171692.87</v>
          </cell>
          <cell r="E28">
            <v>150480.60999999999</v>
          </cell>
          <cell r="F28">
            <v>711.50400000000002</v>
          </cell>
          <cell r="G28">
            <v>17.356000000000002</v>
          </cell>
          <cell r="I28">
            <v>302.46300000000002</v>
          </cell>
          <cell r="J28">
            <v>108.854</v>
          </cell>
          <cell r="K28">
            <v>58.84</v>
          </cell>
          <cell r="L28">
            <v>223.99100000000001</v>
          </cell>
          <cell r="M28">
            <v>504.66300000000001</v>
          </cell>
          <cell r="N28">
            <v>396.47300000000001</v>
          </cell>
          <cell r="O28">
            <v>89.834999999999994</v>
          </cell>
          <cell r="P28">
            <v>15.71</v>
          </cell>
          <cell r="Q28">
            <v>2.645</v>
          </cell>
          <cell r="R28">
            <v>2451.279</v>
          </cell>
          <cell r="S28">
            <v>2340.3530000000001</v>
          </cell>
          <cell r="T28">
            <v>110.926</v>
          </cell>
          <cell r="U28">
            <v>326.18799999999999</v>
          </cell>
          <cell r="V28">
            <v>744.18200000000002</v>
          </cell>
          <cell r="W28">
            <v>716.98699999999997</v>
          </cell>
          <cell r="X28">
            <v>27.195</v>
          </cell>
          <cell r="Y28">
            <v>2257.44</v>
          </cell>
          <cell r="AA28">
            <v>71688.835000000006</v>
          </cell>
          <cell r="AB28">
            <v>14843.83</v>
          </cell>
          <cell r="AC28">
            <v>526.726</v>
          </cell>
          <cell r="AD28">
            <v>56058.798000000003</v>
          </cell>
          <cell r="AE28">
            <v>259.48099999999999</v>
          </cell>
          <cell r="AF28">
            <v>25922.59</v>
          </cell>
          <cell r="AG28">
            <v>25888.755000000001</v>
          </cell>
          <cell r="AH28">
            <v>33.835000000000001</v>
          </cell>
          <cell r="AI28">
            <v>6161.94</v>
          </cell>
          <cell r="AJ28">
            <v>12733.793</v>
          </cell>
          <cell r="AK28">
            <v>5086.7470000000003</v>
          </cell>
          <cell r="AL28">
            <v>1209.6780000000001</v>
          </cell>
          <cell r="AM28">
            <v>356.50099999999998</v>
          </cell>
          <cell r="AN28">
            <v>853.17700000000002</v>
          </cell>
          <cell r="AS28">
            <v>132.1</v>
          </cell>
          <cell r="AT28">
            <v>0.94499999999999995</v>
          </cell>
          <cell r="AW28">
            <v>41.938000000000002</v>
          </cell>
          <cell r="AY28">
            <v>102.617</v>
          </cell>
          <cell r="AZ28">
            <v>406.22500000000002</v>
          </cell>
          <cell r="BB28">
            <v>256.18200000000002</v>
          </cell>
          <cell r="BC28">
            <v>53.165999999999997</v>
          </cell>
          <cell r="BD28">
            <v>330.71300000000002</v>
          </cell>
          <cell r="BE28">
            <v>148.60599999999999</v>
          </cell>
          <cell r="BF28">
            <v>148.679</v>
          </cell>
          <cell r="BG28">
            <v>33.427999999999997</v>
          </cell>
          <cell r="BH28">
            <v>207.02600000000001</v>
          </cell>
          <cell r="BI28">
            <v>9.0259999999999998</v>
          </cell>
          <cell r="BJ28">
            <v>73.308999999999997</v>
          </cell>
          <cell r="BK28">
            <v>234.83500000000001</v>
          </cell>
          <cell r="BL28">
            <v>263.10599999999999</v>
          </cell>
          <cell r="BM28">
            <v>1523.577</v>
          </cell>
          <cell r="BN28" t="str">
            <v>-</v>
          </cell>
          <cell r="BO28">
            <v>4.4619999999999997</v>
          </cell>
          <cell r="BP28">
            <v>97.899000000000001</v>
          </cell>
          <cell r="BQ28">
            <v>16944.645</v>
          </cell>
          <cell r="BR28">
            <v>307.98</v>
          </cell>
          <cell r="BS28">
            <v>190.77500000000001</v>
          </cell>
          <cell r="BT28">
            <v>13.903</v>
          </cell>
          <cell r="BU28">
            <v>103.30200000000001</v>
          </cell>
          <cell r="BV28">
            <v>32.783000000000001</v>
          </cell>
          <cell r="BW28">
            <v>8.4000000000000005E-2</v>
          </cell>
          <cell r="BX28">
            <v>0.42099999999999999</v>
          </cell>
          <cell r="BY28" t="str">
            <v>-</v>
          </cell>
          <cell r="BZ28">
            <v>8.7439999999999998</v>
          </cell>
          <cell r="CA28">
            <v>23.533999999999999</v>
          </cell>
          <cell r="CB28" t="str">
            <v>-</v>
          </cell>
          <cell r="CC28">
            <v>15046.665999999999</v>
          </cell>
          <cell r="CD28">
            <v>105.40900000000001</v>
          </cell>
          <cell r="CE28">
            <v>451.084</v>
          </cell>
          <cell r="CF28">
            <v>326.392</v>
          </cell>
          <cell r="CG28">
            <v>10566.503000000001</v>
          </cell>
          <cell r="CH28" t="str">
            <v>-</v>
          </cell>
          <cell r="CI28">
            <v>60.070999999999998</v>
          </cell>
          <cell r="CJ28" t="str">
            <v>-</v>
          </cell>
          <cell r="CK28">
            <v>3537.2069999999999</v>
          </cell>
          <cell r="CL28">
            <v>3062.1860000000001</v>
          </cell>
          <cell r="CM28">
            <v>29.526</v>
          </cell>
          <cell r="CN28">
            <v>2707.9250000000002</v>
          </cell>
          <cell r="CO28">
            <v>3.2109999999999999</v>
          </cell>
          <cell r="CP28">
            <v>321.524</v>
          </cell>
          <cell r="CQ28">
            <v>498.49299999999999</v>
          </cell>
          <cell r="CR28">
            <v>8.9149999999999991</v>
          </cell>
          <cell r="CS28">
            <v>14.803000000000001</v>
          </cell>
          <cell r="CT28" t="str">
            <v>-</v>
          </cell>
          <cell r="CU28">
            <v>37.698999999999998</v>
          </cell>
          <cell r="CV28">
            <v>2202.7350000000001</v>
          </cell>
          <cell r="CW28" t="str">
            <v>-</v>
          </cell>
          <cell r="CX28">
            <v>60.406999999999996</v>
          </cell>
          <cell r="CY28">
            <v>1660.7760000000001</v>
          </cell>
          <cell r="CZ28">
            <v>177.63399999999999</v>
          </cell>
          <cell r="DA28">
            <v>303.91800000000001</v>
          </cell>
          <cell r="DB28">
            <v>171692.87</v>
          </cell>
          <cell r="DC28">
            <v>2316.7249999999999</v>
          </cell>
          <cell r="DD28">
            <v>102.2</v>
          </cell>
          <cell r="DE28">
            <v>24419.991000000002</v>
          </cell>
          <cell r="DF28">
            <v>12128.907999999999</v>
          </cell>
          <cell r="DG28">
            <v>50784.73</v>
          </cell>
          <cell r="DH28">
            <v>2536.2849999999999</v>
          </cell>
          <cell r="DI28">
            <v>56733.245000000003</v>
          </cell>
          <cell r="DJ28">
            <v>8066.8590000000004</v>
          </cell>
          <cell r="DK28">
            <v>454.31599999999997</v>
          </cell>
          <cell r="DL28" t="str">
            <v>-</v>
          </cell>
          <cell r="DM28" t="str">
            <v>-</v>
          </cell>
          <cell r="DN28">
            <v>14149.611000000001</v>
          </cell>
          <cell r="DO28">
            <v>171692.87</v>
          </cell>
          <cell r="DP28">
            <v>368.63299999999998</v>
          </cell>
          <cell r="DQ28">
            <v>118206.802</v>
          </cell>
          <cell r="DR28">
            <v>53117.434999999998</v>
          </cell>
        </row>
        <row r="29">
          <cell r="D29">
            <v>155369.924</v>
          </cell>
          <cell r="E29">
            <v>87415.112999999998</v>
          </cell>
          <cell r="F29">
            <v>7575.4690000000001</v>
          </cell>
          <cell r="G29">
            <v>560.59799999999996</v>
          </cell>
          <cell r="H29">
            <v>167.06</v>
          </cell>
          <cell r="I29">
            <v>374.32499999999999</v>
          </cell>
          <cell r="J29">
            <v>2346.404</v>
          </cell>
          <cell r="K29">
            <v>4107.8100000000004</v>
          </cell>
          <cell r="L29">
            <v>19.271999999999998</v>
          </cell>
          <cell r="M29">
            <v>223.88800000000001</v>
          </cell>
          <cell r="N29">
            <v>61.061999999999998</v>
          </cell>
          <cell r="O29">
            <v>105.583</v>
          </cell>
          <cell r="P29">
            <v>53.338000000000001</v>
          </cell>
          <cell r="Q29">
            <v>3.9049999999999998</v>
          </cell>
          <cell r="R29">
            <v>15037.027</v>
          </cell>
          <cell r="S29">
            <v>15032.555</v>
          </cell>
          <cell r="T29">
            <v>4.4720000000000004</v>
          </cell>
          <cell r="U29">
            <v>232.774</v>
          </cell>
          <cell r="Y29">
            <v>5.5549999999999997</v>
          </cell>
          <cell r="AA29">
            <v>2745.4589999999998</v>
          </cell>
          <cell r="AB29">
            <v>2066.489</v>
          </cell>
          <cell r="AC29">
            <v>26.97</v>
          </cell>
          <cell r="AD29">
            <v>652</v>
          </cell>
          <cell r="AF29">
            <v>1474.5340000000001</v>
          </cell>
          <cell r="AG29">
            <v>630.83199999999999</v>
          </cell>
          <cell r="AH29">
            <v>843.702</v>
          </cell>
          <cell r="AI29">
            <v>5177.2839999999997</v>
          </cell>
          <cell r="AJ29">
            <v>2435.5</v>
          </cell>
          <cell r="AK29">
            <v>86.135000000000005</v>
          </cell>
          <cell r="AL29">
            <v>2693.4470000000001</v>
          </cell>
          <cell r="AM29">
            <v>2.056</v>
          </cell>
          <cell r="AN29">
            <v>2691.3910000000001</v>
          </cell>
          <cell r="AO29">
            <v>2649.32</v>
          </cell>
          <cell r="AP29">
            <v>115.86</v>
          </cell>
          <cell r="AQ29">
            <v>2533.46</v>
          </cell>
          <cell r="AR29">
            <v>0.08</v>
          </cell>
          <cell r="AS29">
            <v>1601.903</v>
          </cell>
          <cell r="AV29">
            <v>8.5760000000000005</v>
          </cell>
          <cell r="AW29">
            <v>17.216000000000001</v>
          </cell>
          <cell r="AZ29">
            <v>193.083</v>
          </cell>
          <cell r="BA29">
            <v>0.5</v>
          </cell>
          <cell r="BD29">
            <v>18.771999999999998</v>
          </cell>
          <cell r="BE29">
            <v>4.234</v>
          </cell>
          <cell r="BF29">
            <v>14.537000000000001</v>
          </cell>
          <cell r="BG29">
            <v>1E-3</v>
          </cell>
          <cell r="BH29">
            <v>89.647000000000006</v>
          </cell>
          <cell r="BI29">
            <v>31.628</v>
          </cell>
          <cell r="BJ29">
            <v>7.5250000000000004</v>
          </cell>
          <cell r="BK29">
            <v>248.19800000000001</v>
          </cell>
          <cell r="BL29">
            <v>52.357999999999997</v>
          </cell>
          <cell r="BM29">
            <v>147.065</v>
          </cell>
          <cell r="BN29" t="str">
            <v>-</v>
          </cell>
          <cell r="BO29">
            <v>1.94</v>
          </cell>
          <cell r="BP29" t="str">
            <v>-</v>
          </cell>
          <cell r="BQ29">
            <v>44660.23</v>
          </cell>
          <cell r="BR29">
            <v>263.82900000000001</v>
          </cell>
          <cell r="BS29">
            <v>67.81</v>
          </cell>
          <cell r="BT29" t="str">
            <v>-</v>
          </cell>
          <cell r="BU29">
            <v>196.01900000000001</v>
          </cell>
          <cell r="BV29">
            <v>37.377000000000002</v>
          </cell>
          <cell r="BW29" t="str">
            <v>-</v>
          </cell>
          <cell r="BX29" t="str">
            <v>-</v>
          </cell>
          <cell r="BY29">
            <v>36.061</v>
          </cell>
          <cell r="BZ29" t="str">
            <v>-</v>
          </cell>
          <cell r="CA29">
            <v>1.3160000000000001</v>
          </cell>
          <cell r="CB29" t="str">
            <v>-</v>
          </cell>
          <cell r="CC29">
            <v>850.19500000000005</v>
          </cell>
          <cell r="CD29">
            <v>4.7229999999999999</v>
          </cell>
          <cell r="CE29">
            <v>197.65199999999999</v>
          </cell>
          <cell r="CF29" t="str">
            <v>-</v>
          </cell>
          <cell r="CG29">
            <v>545.226</v>
          </cell>
          <cell r="CH29" t="str">
            <v>-</v>
          </cell>
          <cell r="CI29" t="str">
            <v>-</v>
          </cell>
          <cell r="CJ29" t="str">
            <v>-</v>
          </cell>
          <cell r="CK29">
            <v>102.59399999999999</v>
          </cell>
          <cell r="CL29">
            <v>7159.3760000000002</v>
          </cell>
          <cell r="CM29">
            <v>0.46</v>
          </cell>
          <cell r="CN29">
            <v>1.2070000000000001</v>
          </cell>
          <cell r="CO29">
            <v>485.524</v>
          </cell>
          <cell r="CP29">
            <v>6672.1850000000004</v>
          </cell>
          <cell r="CQ29">
            <v>2.3E-2</v>
          </cell>
          <cell r="CR29" t="str">
            <v>-</v>
          </cell>
          <cell r="CS29">
            <v>6.1529999999999996</v>
          </cell>
          <cell r="CT29" t="str">
            <v>-</v>
          </cell>
          <cell r="CU29">
            <v>58770.735999999997</v>
          </cell>
          <cell r="CV29">
            <v>867.12199999999996</v>
          </cell>
          <cell r="CW29" t="str">
            <v>-</v>
          </cell>
          <cell r="CX29" t="str">
            <v>-</v>
          </cell>
          <cell r="CY29" t="str">
            <v>-</v>
          </cell>
          <cell r="CZ29">
            <v>615.19000000000005</v>
          </cell>
          <cell r="DA29">
            <v>251.93199999999999</v>
          </cell>
          <cell r="DB29">
            <v>155369.924</v>
          </cell>
          <cell r="DC29">
            <v>379.53500000000003</v>
          </cell>
          <cell r="DD29" t="str">
            <v>-</v>
          </cell>
          <cell r="DE29">
            <v>2539.0039999999999</v>
          </cell>
          <cell r="DF29">
            <v>1375.3610000000001</v>
          </cell>
          <cell r="DG29">
            <v>1060.182</v>
          </cell>
          <cell r="DH29">
            <v>1.78</v>
          </cell>
          <cell r="DI29">
            <v>503.32</v>
          </cell>
          <cell r="DJ29">
            <v>7433.5110000000004</v>
          </cell>
          <cell r="DK29">
            <v>55130.059000000001</v>
          </cell>
          <cell r="DL29">
            <v>6769.9920000000002</v>
          </cell>
          <cell r="DM29">
            <v>80037.8</v>
          </cell>
          <cell r="DN29">
            <v>139.38</v>
          </cell>
          <cell r="DO29">
            <v>155369.924</v>
          </cell>
          <cell r="DP29">
            <v>136563.935</v>
          </cell>
          <cell r="DQ29">
            <v>14372.709000000001</v>
          </cell>
          <cell r="DR29">
            <v>4433.28</v>
          </cell>
        </row>
        <row r="30">
          <cell r="D30">
            <v>66578.307000000001</v>
          </cell>
          <cell r="E30">
            <v>45899.777999999998</v>
          </cell>
          <cell r="F30">
            <v>11496.937</v>
          </cell>
          <cell r="G30">
            <v>462.28899999999999</v>
          </cell>
          <cell r="H30">
            <v>0.31</v>
          </cell>
          <cell r="I30">
            <v>261.28199999999998</v>
          </cell>
          <cell r="J30">
            <v>7034.1869999999999</v>
          </cell>
          <cell r="K30">
            <v>3603.4189999999999</v>
          </cell>
          <cell r="L30">
            <v>135.44999999999999</v>
          </cell>
          <cell r="M30">
            <v>1755.7170000000001</v>
          </cell>
          <cell r="N30">
            <v>646.56500000000005</v>
          </cell>
          <cell r="O30">
            <v>525.59400000000005</v>
          </cell>
          <cell r="P30">
            <v>573.79499999999996</v>
          </cell>
          <cell r="Q30">
            <v>9.7629999999999999</v>
          </cell>
          <cell r="R30">
            <v>7342.9049999999997</v>
          </cell>
          <cell r="S30">
            <v>7211.308</v>
          </cell>
          <cell r="T30">
            <v>131.59700000000001</v>
          </cell>
          <cell r="U30">
            <v>121.011</v>
          </cell>
          <cell r="V30">
            <v>2.4E-2</v>
          </cell>
          <cell r="W30">
            <v>2.1000000000000001E-2</v>
          </cell>
          <cell r="X30">
            <v>3.0000000000000001E-3</v>
          </cell>
          <cell r="Y30">
            <v>627.34299999999996</v>
          </cell>
          <cell r="AA30">
            <v>11960.742</v>
          </cell>
          <cell r="AB30">
            <v>10121.395</v>
          </cell>
          <cell r="AC30">
            <v>209.702</v>
          </cell>
          <cell r="AD30">
            <v>1313.9190000000001</v>
          </cell>
          <cell r="AE30">
            <v>315.726</v>
          </cell>
          <cell r="AF30">
            <v>3188.7979999999998</v>
          </cell>
          <cell r="AG30">
            <v>2969.6120000000001</v>
          </cell>
          <cell r="AH30">
            <v>219.18600000000001</v>
          </cell>
          <cell r="AI30">
            <v>3691.6779999999999</v>
          </cell>
          <cell r="AJ30">
            <v>541.71100000000001</v>
          </cell>
          <cell r="AK30">
            <v>588.423</v>
          </cell>
          <cell r="AL30">
            <v>319.13799999999998</v>
          </cell>
          <cell r="AM30">
            <v>69.680000000000007</v>
          </cell>
          <cell r="AN30">
            <v>249.458</v>
          </cell>
          <cell r="AO30">
            <v>8.5999999999999993E-2</v>
          </cell>
          <cell r="AP30">
            <v>8.5999999999999993E-2</v>
          </cell>
          <cell r="AR30">
            <v>2E-3</v>
          </cell>
          <cell r="AS30">
            <v>3.3340000000000001</v>
          </cell>
          <cell r="AW30">
            <v>55.26</v>
          </cell>
          <cell r="AY30">
            <v>102.649</v>
          </cell>
          <cell r="AZ30">
            <v>588.25900000000001</v>
          </cell>
          <cell r="BA30">
            <v>0.32600000000000001</v>
          </cell>
          <cell r="BB30">
            <v>212.429</v>
          </cell>
          <cell r="BC30">
            <v>15.288</v>
          </cell>
          <cell r="BD30">
            <v>103.619</v>
          </cell>
          <cell r="BE30">
            <v>56.722000000000001</v>
          </cell>
          <cell r="BF30">
            <v>18.972000000000001</v>
          </cell>
          <cell r="BG30">
            <v>27.925000000000001</v>
          </cell>
          <cell r="BH30">
            <v>102.395</v>
          </cell>
          <cell r="BI30">
            <v>3.9340000000000002</v>
          </cell>
          <cell r="BJ30">
            <v>57.823999999999998</v>
          </cell>
          <cell r="BK30">
            <v>61.88</v>
          </cell>
          <cell r="BL30">
            <v>91.728999999999999</v>
          </cell>
          <cell r="BM30">
            <v>562.04700000000003</v>
          </cell>
          <cell r="BN30" t="str">
            <v>-</v>
          </cell>
          <cell r="BO30">
            <v>11.89</v>
          </cell>
          <cell r="BP30">
            <v>18.492000000000001</v>
          </cell>
          <cell r="BQ30">
            <v>2273.9079999999999</v>
          </cell>
          <cell r="BR30">
            <v>51.878999999999998</v>
          </cell>
          <cell r="BS30">
            <v>29.11</v>
          </cell>
          <cell r="BT30">
            <v>3.919</v>
          </cell>
          <cell r="BU30">
            <v>18.850000000000001</v>
          </cell>
          <cell r="BV30">
            <v>13.648999999999999</v>
          </cell>
          <cell r="BW30" t="str">
            <v>-</v>
          </cell>
          <cell r="BX30" t="str">
            <v>-</v>
          </cell>
          <cell r="BY30" t="str">
            <v>-</v>
          </cell>
          <cell r="BZ30">
            <v>0.61099999999999999</v>
          </cell>
          <cell r="CA30">
            <v>13.038</v>
          </cell>
          <cell r="CB30" t="str">
            <v>-</v>
          </cell>
          <cell r="CC30">
            <v>276.81200000000001</v>
          </cell>
          <cell r="CD30">
            <v>19.641999999999999</v>
          </cell>
          <cell r="CE30">
            <v>220.643</v>
          </cell>
          <cell r="CF30" t="str">
            <v>-</v>
          </cell>
          <cell r="CG30">
            <v>2.2189999999999999</v>
          </cell>
          <cell r="CH30" t="str">
            <v>-</v>
          </cell>
          <cell r="CI30" t="str">
            <v>-</v>
          </cell>
          <cell r="CJ30" t="str">
            <v>-</v>
          </cell>
          <cell r="CK30">
            <v>34.308</v>
          </cell>
          <cell r="CL30">
            <v>18960.526000000002</v>
          </cell>
          <cell r="CM30">
            <v>14.429</v>
          </cell>
          <cell r="CN30">
            <v>1649.962</v>
          </cell>
          <cell r="CO30">
            <v>2996.8960000000002</v>
          </cell>
          <cell r="CP30">
            <v>14299.239</v>
          </cell>
          <cell r="CQ30">
            <v>221.66800000000001</v>
          </cell>
          <cell r="CR30">
            <v>3.681</v>
          </cell>
          <cell r="CS30">
            <v>41.557000000000002</v>
          </cell>
          <cell r="CT30" t="str">
            <v>-</v>
          </cell>
          <cell r="CU30">
            <v>577.80899999999997</v>
          </cell>
          <cell r="CV30">
            <v>530.94799999999998</v>
          </cell>
          <cell r="CW30" t="str">
            <v>-</v>
          </cell>
          <cell r="CX30">
            <v>195.24199999999999</v>
          </cell>
          <cell r="CY30">
            <v>268.57600000000002</v>
          </cell>
          <cell r="CZ30">
            <v>51.564</v>
          </cell>
          <cell r="DA30">
            <v>15.566000000000001</v>
          </cell>
          <cell r="DB30">
            <v>66578.307000000001</v>
          </cell>
          <cell r="DC30">
            <v>51.243000000000002</v>
          </cell>
          <cell r="DD30">
            <v>4.1840000000000002</v>
          </cell>
          <cell r="DE30">
            <v>6527.4440000000004</v>
          </cell>
          <cell r="DF30">
            <v>636.73299999999995</v>
          </cell>
          <cell r="DG30">
            <v>7479.8310000000001</v>
          </cell>
          <cell r="DH30" t="str">
            <v>-</v>
          </cell>
          <cell r="DI30">
            <v>1776.3689999999999</v>
          </cell>
          <cell r="DJ30">
            <v>2114.723</v>
          </cell>
          <cell r="DK30">
            <v>36373.373</v>
          </cell>
          <cell r="DL30" t="str">
            <v>-</v>
          </cell>
          <cell r="DM30" t="str">
            <v>-</v>
          </cell>
          <cell r="DN30">
            <v>11614.406999999999</v>
          </cell>
          <cell r="DO30">
            <v>66578.307000000001</v>
          </cell>
          <cell r="DP30">
            <v>37095.942000000003</v>
          </cell>
          <cell r="DQ30">
            <v>10648.353999999999</v>
          </cell>
          <cell r="DR30">
            <v>18834.010999999999</v>
          </cell>
        </row>
        <row r="31">
          <cell r="D31">
            <v>248019.769</v>
          </cell>
          <cell r="E31">
            <v>236029.522</v>
          </cell>
          <cell r="F31">
            <v>29349.976999999999</v>
          </cell>
          <cell r="G31">
            <v>1082.597</v>
          </cell>
          <cell r="H31">
            <v>1193.5920000000001</v>
          </cell>
          <cell r="I31">
            <v>4600.6260000000002</v>
          </cell>
          <cell r="J31">
            <v>6646.2139999999999</v>
          </cell>
          <cell r="K31">
            <v>15802.312</v>
          </cell>
          <cell r="L31">
            <v>24.635999999999999</v>
          </cell>
          <cell r="M31">
            <v>780.202</v>
          </cell>
          <cell r="N31">
            <v>116.223</v>
          </cell>
          <cell r="O31">
            <v>427.41300000000001</v>
          </cell>
          <cell r="P31">
            <v>225.49799999999999</v>
          </cell>
          <cell r="Q31">
            <v>11.068</v>
          </cell>
          <cell r="R31">
            <v>82156.808000000005</v>
          </cell>
          <cell r="S31">
            <v>81821.201000000001</v>
          </cell>
          <cell r="T31">
            <v>335.60700000000003</v>
          </cell>
          <cell r="U31">
            <v>267.52699999999999</v>
          </cell>
          <cell r="Y31">
            <v>57.509</v>
          </cell>
          <cell r="AA31">
            <v>24224.398000000001</v>
          </cell>
          <cell r="AB31">
            <v>10144.315000000001</v>
          </cell>
          <cell r="AC31">
            <v>739.94600000000003</v>
          </cell>
          <cell r="AD31">
            <v>4775.6779999999999</v>
          </cell>
          <cell r="AE31">
            <v>8564.4590000000007</v>
          </cell>
          <cell r="AF31">
            <v>9713.5869999999995</v>
          </cell>
          <cell r="AG31">
            <v>6310.83</v>
          </cell>
          <cell r="AH31">
            <v>3402.7570000000001</v>
          </cell>
          <cell r="AI31">
            <v>74614.002999999997</v>
          </cell>
          <cell r="AJ31">
            <v>2577.87</v>
          </cell>
          <cell r="AK31">
            <v>312.13499999999999</v>
          </cell>
          <cell r="AL31">
            <v>156.024</v>
          </cell>
          <cell r="AM31">
            <v>104.117</v>
          </cell>
          <cell r="AN31">
            <v>51.906999999999996</v>
          </cell>
          <cell r="AS31">
            <v>0.97</v>
          </cell>
          <cell r="AT31">
            <v>1.4999999999999999E-2</v>
          </cell>
          <cell r="AW31">
            <v>36.695</v>
          </cell>
          <cell r="AX31">
            <v>0.372</v>
          </cell>
          <cell r="AY31">
            <v>29.457000000000001</v>
          </cell>
          <cell r="AZ31">
            <v>21.878</v>
          </cell>
          <cell r="BA31">
            <v>4.3819999999999997</v>
          </cell>
          <cell r="BB31">
            <v>439.64699999999999</v>
          </cell>
          <cell r="BC31">
            <v>8.7959999999999994</v>
          </cell>
          <cell r="BD31">
            <v>207.916</v>
          </cell>
          <cell r="BE31">
            <v>139.46799999999999</v>
          </cell>
          <cell r="BF31">
            <v>4.524</v>
          </cell>
          <cell r="BG31">
            <v>63.923999999999999</v>
          </cell>
          <cell r="BH31">
            <v>131.96700000000001</v>
          </cell>
          <cell r="BI31">
            <v>20.113</v>
          </cell>
          <cell r="BJ31">
            <v>98.512</v>
          </cell>
          <cell r="BK31">
            <v>109.271</v>
          </cell>
          <cell r="BL31">
            <v>104.68</v>
          </cell>
          <cell r="BM31">
            <v>82.894000000000005</v>
          </cell>
          <cell r="BN31" t="str">
            <v>-</v>
          </cell>
          <cell r="BO31">
            <v>27.234999999999999</v>
          </cell>
          <cell r="BP31">
            <v>37.000999999999998</v>
          </cell>
          <cell r="BQ31">
            <v>10457.681</v>
          </cell>
          <cell r="BR31">
            <v>2448.6869999999999</v>
          </cell>
          <cell r="BS31">
            <v>105.86499999999999</v>
          </cell>
          <cell r="BT31">
            <v>67.516000000000005</v>
          </cell>
          <cell r="BU31">
            <v>2275.306</v>
          </cell>
          <cell r="BV31">
            <v>2688.6080000000002</v>
          </cell>
          <cell r="BW31" t="str">
            <v>-</v>
          </cell>
          <cell r="BX31" t="str">
            <v>-</v>
          </cell>
          <cell r="BY31" t="str">
            <v>-</v>
          </cell>
          <cell r="BZ31">
            <v>20.091999999999999</v>
          </cell>
          <cell r="CA31">
            <v>2668.5160000000001</v>
          </cell>
          <cell r="CB31" t="str">
            <v>-</v>
          </cell>
          <cell r="CC31">
            <v>3086.0349999999999</v>
          </cell>
          <cell r="CD31">
            <v>34.206000000000003</v>
          </cell>
          <cell r="CE31">
            <v>397.9</v>
          </cell>
          <cell r="CF31">
            <v>1.49</v>
          </cell>
          <cell r="CG31">
            <v>2602.4259999999999</v>
          </cell>
          <cell r="CH31" t="str">
            <v>-</v>
          </cell>
          <cell r="CI31" t="str">
            <v>-</v>
          </cell>
          <cell r="CJ31" t="str">
            <v>-</v>
          </cell>
          <cell r="CK31">
            <v>50.012999999999998</v>
          </cell>
          <cell r="CL31">
            <v>2822.6379999999999</v>
          </cell>
          <cell r="CM31">
            <v>6.8410000000000002</v>
          </cell>
          <cell r="CN31">
            <v>1077.741</v>
          </cell>
          <cell r="CO31">
            <v>6.0000000000000001E-3</v>
          </cell>
          <cell r="CP31">
            <v>1738.05</v>
          </cell>
          <cell r="CQ31">
            <v>57.128999999999998</v>
          </cell>
          <cell r="CR31">
            <v>1E-3</v>
          </cell>
          <cell r="CS31">
            <v>72.537000000000006</v>
          </cell>
          <cell r="CT31">
            <v>15.75</v>
          </cell>
          <cell r="CU31">
            <v>0.59299999999999997</v>
          </cell>
          <cell r="CV31">
            <v>798.26900000000001</v>
          </cell>
          <cell r="CW31" t="str">
            <v>-</v>
          </cell>
          <cell r="CX31">
            <v>40.677999999999997</v>
          </cell>
          <cell r="CY31">
            <v>14.006</v>
          </cell>
          <cell r="CZ31">
            <v>725.85299999999995</v>
          </cell>
          <cell r="DA31">
            <v>17.731999999999999</v>
          </cell>
          <cell r="DB31">
            <v>248019.769</v>
          </cell>
          <cell r="DC31">
            <v>439.74400000000003</v>
          </cell>
          <cell r="DD31" t="str">
            <v>-</v>
          </cell>
          <cell r="DE31">
            <v>8490.7999999999993</v>
          </cell>
          <cell r="DF31">
            <v>14771.87</v>
          </cell>
          <cell r="DG31">
            <v>13816.262000000001</v>
          </cell>
          <cell r="DH31">
            <v>13488.781999999999</v>
          </cell>
          <cell r="DI31">
            <v>23214.941999999999</v>
          </cell>
          <cell r="DJ31">
            <v>60103</v>
          </cell>
          <cell r="DK31">
            <v>105280.959</v>
          </cell>
          <cell r="DL31" t="str">
            <v>-</v>
          </cell>
          <cell r="DM31" t="str">
            <v>-</v>
          </cell>
          <cell r="DN31">
            <v>8413.41</v>
          </cell>
          <cell r="DO31">
            <v>248019.769</v>
          </cell>
          <cell r="DP31">
            <v>103966.359</v>
          </cell>
          <cell r="DQ31">
            <v>111937.586</v>
          </cell>
          <cell r="DR31">
            <v>32115.824000000001</v>
          </cell>
        </row>
        <row r="32">
          <cell r="D32">
            <v>70825.464999999997</v>
          </cell>
          <cell r="E32">
            <v>39476.044999999998</v>
          </cell>
          <cell r="F32">
            <v>91.241</v>
          </cell>
          <cell r="I32">
            <v>31.315999999999999</v>
          </cell>
          <cell r="J32">
            <v>32.360999999999997</v>
          </cell>
          <cell r="K32">
            <v>27.564</v>
          </cell>
          <cell r="M32">
            <v>13.502000000000001</v>
          </cell>
          <cell r="N32">
            <v>5.218</v>
          </cell>
          <cell r="O32">
            <v>2.3370000000000002</v>
          </cell>
          <cell r="P32">
            <v>4.8250000000000002</v>
          </cell>
          <cell r="Q32">
            <v>1.1220000000000001</v>
          </cell>
          <cell r="R32">
            <v>0.39200000000000002</v>
          </cell>
          <cell r="S32">
            <v>0.39200000000000002</v>
          </cell>
          <cell r="U32">
            <v>6.6639999999999997</v>
          </cell>
          <cell r="Y32">
            <v>1216.5229999999999</v>
          </cell>
          <cell r="AA32">
            <v>20589.253000000001</v>
          </cell>
          <cell r="AB32">
            <v>7675.1840000000002</v>
          </cell>
          <cell r="AC32">
            <v>46.34</v>
          </cell>
          <cell r="AD32">
            <v>7298.1149999999998</v>
          </cell>
          <cell r="AE32">
            <v>5569.6139999999996</v>
          </cell>
          <cell r="AF32">
            <v>685.351</v>
          </cell>
          <cell r="AG32">
            <v>613.26300000000003</v>
          </cell>
          <cell r="AH32">
            <v>72.087999999999994</v>
          </cell>
          <cell r="AI32">
            <v>174.39400000000001</v>
          </cell>
          <cell r="AK32">
            <v>43.186999999999998</v>
          </cell>
          <cell r="AL32">
            <v>1460.6880000000001</v>
          </cell>
          <cell r="AM32">
            <v>107.477</v>
          </cell>
          <cell r="AN32">
            <v>1353.211</v>
          </cell>
          <cell r="AV32">
            <v>801.38300000000004</v>
          </cell>
          <cell r="AW32">
            <v>17.588000000000001</v>
          </cell>
          <cell r="AX32">
            <v>336.74299999999999</v>
          </cell>
          <cell r="AY32">
            <v>138.79499999999999</v>
          </cell>
          <cell r="AZ32">
            <v>998.83900000000006</v>
          </cell>
          <cell r="BA32">
            <v>50.37</v>
          </cell>
          <cell r="BB32">
            <v>71.427999999999997</v>
          </cell>
          <cell r="BC32">
            <v>44.142000000000003</v>
          </cell>
          <cell r="BD32">
            <v>469.02199999999999</v>
          </cell>
          <cell r="BE32">
            <v>195.10499999999999</v>
          </cell>
          <cell r="BG32">
            <v>273.91699999999997</v>
          </cell>
          <cell r="BH32">
            <v>73.203999999999994</v>
          </cell>
          <cell r="BI32">
            <v>2.2050000000000001</v>
          </cell>
          <cell r="BJ32">
            <v>0.52600000000000002</v>
          </cell>
          <cell r="BK32" t="str">
            <v>-</v>
          </cell>
          <cell r="BL32">
            <v>154.85</v>
          </cell>
          <cell r="BM32">
            <v>506.24599999999998</v>
          </cell>
          <cell r="BN32">
            <v>6964.1289999999999</v>
          </cell>
          <cell r="BO32">
            <v>18.766999999999999</v>
          </cell>
          <cell r="BP32">
            <v>201.959</v>
          </cell>
          <cell r="BQ32">
            <v>4344.6540000000005</v>
          </cell>
          <cell r="BR32">
            <v>1735.0709999999999</v>
          </cell>
          <cell r="BS32">
            <v>2.02</v>
          </cell>
          <cell r="BT32">
            <v>258.49</v>
          </cell>
          <cell r="BU32">
            <v>1474.5609999999999</v>
          </cell>
          <cell r="BV32">
            <v>346.678</v>
          </cell>
          <cell r="BW32" t="str">
            <v>-</v>
          </cell>
          <cell r="BX32" t="str">
            <v>-</v>
          </cell>
          <cell r="BY32" t="str">
            <v>-</v>
          </cell>
          <cell r="BZ32">
            <v>160.851</v>
          </cell>
          <cell r="CA32">
            <v>185.827</v>
          </cell>
          <cell r="CB32" t="str">
            <v>-</v>
          </cell>
          <cell r="CC32">
            <v>23770.172999999999</v>
          </cell>
          <cell r="CD32">
            <v>6.4790000000000001</v>
          </cell>
          <cell r="CE32">
            <v>9.7050000000000001</v>
          </cell>
          <cell r="CF32" t="str">
            <v>-</v>
          </cell>
          <cell r="CG32">
            <v>12058.357</v>
          </cell>
          <cell r="CH32" t="str">
            <v>-</v>
          </cell>
          <cell r="CI32" t="str">
            <v>-</v>
          </cell>
          <cell r="CJ32" t="str">
            <v>-</v>
          </cell>
          <cell r="CK32">
            <v>11695.632</v>
          </cell>
          <cell r="CL32">
            <v>838.39599999999996</v>
          </cell>
          <cell r="CM32">
            <v>123.902</v>
          </cell>
          <cell r="CN32">
            <v>243.929</v>
          </cell>
          <cell r="CO32" t="str">
            <v>-</v>
          </cell>
          <cell r="CP32">
            <v>470.565</v>
          </cell>
          <cell r="CQ32">
            <v>437.79599999999999</v>
          </cell>
          <cell r="CR32">
            <v>3.92</v>
          </cell>
          <cell r="CS32">
            <v>128.30600000000001</v>
          </cell>
          <cell r="CT32" t="str">
            <v>-</v>
          </cell>
          <cell r="CU32">
            <v>1113.385</v>
          </cell>
          <cell r="CV32">
            <v>2975.6950000000002</v>
          </cell>
          <cell r="CW32" t="str">
            <v>-</v>
          </cell>
          <cell r="CX32">
            <v>68.617000000000004</v>
          </cell>
          <cell r="CY32" t="str">
            <v>-</v>
          </cell>
          <cell r="CZ32">
            <v>16.79</v>
          </cell>
          <cell r="DA32">
            <v>2890.288</v>
          </cell>
          <cell r="DB32">
            <v>70825.464999999997</v>
          </cell>
          <cell r="DC32">
            <v>237.184</v>
          </cell>
          <cell r="DD32" t="str">
            <v>-</v>
          </cell>
          <cell r="DE32">
            <v>27570.091</v>
          </cell>
          <cell r="DF32">
            <v>6545.0429999999997</v>
          </cell>
          <cell r="DG32">
            <v>34912.603999999999</v>
          </cell>
          <cell r="DH32">
            <v>969.52499999999998</v>
          </cell>
          <cell r="DI32" t="str">
            <v>-</v>
          </cell>
          <cell r="DJ32" t="str">
            <v>-</v>
          </cell>
          <cell r="DK32">
            <v>109.152</v>
          </cell>
          <cell r="DL32" t="str">
            <v>-</v>
          </cell>
          <cell r="DM32" t="str">
            <v>-</v>
          </cell>
          <cell r="DN32">
            <v>481.86599999999999</v>
          </cell>
          <cell r="DO32">
            <v>70825.464999999997</v>
          </cell>
          <cell r="DP32">
            <v>109.152</v>
          </cell>
          <cell r="DQ32">
            <v>35882.129000000001</v>
          </cell>
          <cell r="DR32">
            <v>34834.184000000001</v>
          </cell>
        </row>
        <row r="33">
          <cell r="D33">
            <v>162044.15700000001</v>
          </cell>
          <cell r="E33">
            <v>140877.83100000001</v>
          </cell>
          <cell r="F33">
            <v>19980.776000000002</v>
          </cell>
          <cell r="G33">
            <v>606.36900000000003</v>
          </cell>
          <cell r="I33">
            <v>9047.8960000000006</v>
          </cell>
          <cell r="J33">
            <v>5687.308</v>
          </cell>
          <cell r="K33">
            <v>4386.7030000000004</v>
          </cell>
          <cell r="L33">
            <v>252.5</v>
          </cell>
          <cell r="M33">
            <v>915.70799999999997</v>
          </cell>
          <cell r="N33">
            <v>232.624</v>
          </cell>
          <cell r="O33">
            <v>269.19099999999997</v>
          </cell>
          <cell r="P33">
            <v>409.14</v>
          </cell>
          <cell r="Q33">
            <v>4.7530000000000001</v>
          </cell>
          <cell r="R33">
            <v>42291.968999999997</v>
          </cell>
          <cell r="S33">
            <v>41409.877</v>
          </cell>
          <cell r="T33">
            <v>882.09199999999998</v>
          </cell>
          <cell r="U33">
            <v>7.0940000000000003</v>
          </cell>
          <cell r="Y33">
            <v>250.59899999999999</v>
          </cell>
          <cell r="AA33">
            <v>27206.505000000001</v>
          </cell>
          <cell r="AB33">
            <v>9211.4169999999995</v>
          </cell>
          <cell r="AC33">
            <v>1463.4580000000001</v>
          </cell>
          <cell r="AD33">
            <v>16266.826999999999</v>
          </cell>
          <cell r="AE33">
            <v>264.803</v>
          </cell>
          <cell r="AF33">
            <v>7617.9610000000002</v>
          </cell>
          <cell r="AG33">
            <v>6342.009</v>
          </cell>
          <cell r="AH33">
            <v>1275.952</v>
          </cell>
          <cell r="AI33">
            <v>27659.89</v>
          </cell>
          <cell r="AJ33">
            <v>1720.971</v>
          </cell>
          <cell r="AK33">
            <v>1800.854</v>
          </cell>
          <cell r="AL33">
            <v>440.03</v>
          </cell>
          <cell r="AM33">
            <v>76.989000000000004</v>
          </cell>
          <cell r="AN33">
            <v>363.041</v>
          </cell>
          <cell r="AV33">
            <v>7.8E-2</v>
          </cell>
          <cell r="AW33">
            <v>4.4969999999999999</v>
          </cell>
          <cell r="AY33">
            <v>25.29</v>
          </cell>
          <cell r="AZ33">
            <v>420.03300000000002</v>
          </cell>
          <cell r="BA33">
            <v>21.472000000000001</v>
          </cell>
          <cell r="BB33">
            <v>81.492999999999995</v>
          </cell>
          <cell r="BC33">
            <v>36.993000000000002</v>
          </cell>
          <cell r="BD33">
            <v>453.28399999999999</v>
          </cell>
          <cell r="BE33">
            <v>346.29199999999997</v>
          </cell>
          <cell r="BF33">
            <v>22.332999999999998</v>
          </cell>
          <cell r="BG33">
            <v>84.659000000000006</v>
          </cell>
          <cell r="BH33">
            <v>280.43900000000002</v>
          </cell>
          <cell r="BI33">
            <v>16.318000000000001</v>
          </cell>
          <cell r="BJ33">
            <v>393.07</v>
          </cell>
          <cell r="BK33">
            <v>171.298</v>
          </cell>
          <cell r="BL33">
            <v>359.49599999999998</v>
          </cell>
          <cell r="BM33">
            <v>361.70100000000002</v>
          </cell>
          <cell r="BN33">
            <v>4611.799</v>
          </cell>
          <cell r="BO33">
            <v>19.178999999999998</v>
          </cell>
          <cell r="BP33">
            <v>101.94499999999999</v>
          </cell>
          <cell r="BQ33">
            <v>3627.0889999999999</v>
          </cell>
          <cell r="BR33">
            <v>342.43799999999999</v>
          </cell>
          <cell r="BS33">
            <v>131.44200000000001</v>
          </cell>
          <cell r="BT33">
            <v>16.855</v>
          </cell>
          <cell r="BU33">
            <v>194.14099999999999</v>
          </cell>
          <cell r="BV33">
            <v>63.6</v>
          </cell>
          <cell r="BW33" t="str">
            <v>-</v>
          </cell>
          <cell r="BX33" t="str">
            <v>-</v>
          </cell>
          <cell r="BY33" t="str">
            <v>-</v>
          </cell>
          <cell r="BZ33">
            <v>35.314999999999998</v>
          </cell>
          <cell r="CA33">
            <v>28.285</v>
          </cell>
          <cell r="CB33" t="str">
            <v>-</v>
          </cell>
          <cell r="CC33">
            <v>15051.33</v>
          </cell>
          <cell r="CD33">
            <v>131.84</v>
          </cell>
          <cell r="CE33">
            <v>930.375</v>
          </cell>
          <cell r="CF33">
            <v>5.0880000000000001</v>
          </cell>
          <cell r="CG33">
            <v>3689.8110000000001</v>
          </cell>
          <cell r="CH33" t="str">
            <v>-</v>
          </cell>
          <cell r="CI33" t="str">
            <v>-</v>
          </cell>
          <cell r="CJ33" t="str">
            <v>-</v>
          </cell>
          <cell r="CK33">
            <v>10294.216</v>
          </cell>
          <cell r="CL33">
            <v>1467.7560000000001</v>
          </cell>
          <cell r="CM33">
            <v>20.036000000000001</v>
          </cell>
          <cell r="CN33">
            <v>884.149</v>
          </cell>
          <cell r="CO33">
            <v>1.7999999999999999E-2</v>
          </cell>
          <cell r="CP33">
            <v>563.553</v>
          </cell>
          <cell r="CQ33">
            <v>503.726</v>
          </cell>
          <cell r="CR33">
            <v>17.231999999999999</v>
          </cell>
          <cell r="CS33">
            <v>476.23</v>
          </cell>
          <cell r="CT33" t="str">
            <v>-</v>
          </cell>
          <cell r="CU33">
            <v>146.29300000000001</v>
          </cell>
          <cell r="CV33">
            <v>3097.721</v>
          </cell>
          <cell r="CW33" t="str">
            <v>-</v>
          </cell>
          <cell r="CX33">
            <v>79.391000000000005</v>
          </cell>
          <cell r="CY33">
            <v>1104.3320000000001</v>
          </cell>
          <cell r="CZ33">
            <v>226.21899999999999</v>
          </cell>
          <cell r="DA33">
            <v>1687.779</v>
          </cell>
          <cell r="DB33">
            <v>162044.15700000001</v>
          </cell>
          <cell r="DC33">
            <v>1913.597</v>
          </cell>
          <cell r="DD33">
            <v>1.8740000000000001</v>
          </cell>
          <cell r="DE33">
            <v>18347.705999999998</v>
          </cell>
          <cell r="DF33">
            <v>7367.3680000000004</v>
          </cell>
          <cell r="DG33">
            <v>30143.161</v>
          </cell>
          <cell r="DH33">
            <v>21092.223000000002</v>
          </cell>
          <cell r="DI33">
            <v>9458.25</v>
          </cell>
          <cell r="DJ33">
            <v>19875.041000000001</v>
          </cell>
          <cell r="DK33">
            <v>42215.038999999997</v>
          </cell>
          <cell r="DL33" t="str">
            <v>-</v>
          </cell>
          <cell r="DM33" t="str">
            <v>-</v>
          </cell>
          <cell r="DN33">
            <v>11629.897999999999</v>
          </cell>
          <cell r="DO33">
            <v>162044.15700000001</v>
          </cell>
          <cell r="DP33">
            <v>42215.038999999997</v>
          </cell>
          <cell r="DQ33">
            <v>80568.675000000003</v>
          </cell>
          <cell r="DR33">
            <v>39260.442999999999</v>
          </cell>
        </row>
        <row r="35">
          <cell r="D35">
            <v>35708.184999999998</v>
          </cell>
          <cell r="E35">
            <v>33749.451000000001</v>
          </cell>
          <cell r="F35">
            <v>10444.912</v>
          </cell>
          <cell r="G35">
            <v>227.875</v>
          </cell>
          <cell r="I35">
            <v>3095.4630000000002</v>
          </cell>
          <cell r="J35">
            <v>4174.37</v>
          </cell>
          <cell r="K35">
            <v>2917.9569999999999</v>
          </cell>
          <cell r="L35">
            <v>29.247</v>
          </cell>
          <cell r="M35">
            <v>1638.729</v>
          </cell>
          <cell r="N35">
            <v>594.82299999999998</v>
          </cell>
          <cell r="O35">
            <v>389.36200000000002</v>
          </cell>
          <cell r="P35">
            <v>618.93299999999999</v>
          </cell>
          <cell r="Q35">
            <v>35.610999999999997</v>
          </cell>
          <cell r="R35">
            <v>2274.7170000000001</v>
          </cell>
          <cell r="S35">
            <v>1853.828</v>
          </cell>
          <cell r="T35">
            <v>420.88900000000001</v>
          </cell>
          <cell r="U35">
            <v>98.480999999999995</v>
          </cell>
          <cell r="Y35">
            <v>0.247</v>
          </cell>
          <cell r="AA35">
            <v>3714.471</v>
          </cell>
          <cell r="AB35">
            <v>1033.3209999999999</v>
          </cell>
          <cell r="AC35">
            <v>1606.6859999999999</v>
          </cell>
          <cell r="AD35">
            <v>307.017</v>
          </cell>
          <cell r="AE35">
            <v>767.447</v>
          </cell>
          <cell r="AF35">
            <v>5603.192</v>
          </cell>
          <cell r="AG35">
            <v>2307.7669999999998</v>
          </cell>
          <cell r="AH35">
            <v>3295.4250000000002</v>
          </cell>
          <cell r="AI35">
            <v>6369.893</v>
          </cell>
          <cell r="AJ35">
            <v>140.06899999999999</v>
          </cell>
          <cell r="AK35">
            <v>251.47399999999999</v>
          </cell>
          <cell r="AL35">
            <v>36.683999999999997</v>
          </cell>
          <cell r="AM35">
            <v>29.55</v>
          </cell>
          <cell r="AN35">
            <v>7.1340000000000003</v>
          </cell>
          <cell r="AW35">
            <v>0.44800000000000001</v>
          </cell>
          <cell r="AX35">
            <v>75.387</v>
          </cell>
          <cell r="AZ35">
            <v>0.28399999999999997</v>
          </cell>
          <cell r="BA35">
            <v>6.4240000000000004</v>
          </cell>
          <cell r="BB35">
            <v>940.32500000000005</v>
          </cell>
          <cell r="BC35">
            <v>7.8410000000000002</v>
          </cell>
          <cell r="BD35">
            <v>89.578999999999994</v>
          </cell>
          <cell r="BE35">
            <v>77.923000000000002</v>
          </cell>
          <cell r="BF35">
            <v>6.51</v>
          </cell>
          <cell r="BG35">
            <v>5.1459999999999999</v>
          </cell>
          <cell r="BH35">
            <v>314.23399999999998</v>
          </cell>
          <cell r="BI35">
            <v>126.232</v>
          </cell>
          <cell r="BJ35">
            <v>101.42400000000001</v>
          </cell>
          <cell r="BK35">
            <v>325.108</v>
          </cell>
          <cell r="BL35">
            <v>8.51</v>
          </cell>
          <cell r="BM35">
            <v>3.0630000000000002</v>
          </cell>
          <cell r="BN35">
            <v>3.4000000000000002E-2</v>
          </cell>
          <cell r="BO35">
            <v>2.3690000000000002</v>
          </cell>
          <cell r="BP35">
            <v>24.145</v>
          </cell>
          <cell r="BQ35">
            <v>1151.175</v>
          </cell>
          <cell r="BR35">
            <v>185.45500000000001</v>
          </cell>
          <cell r="BS35">
            <v>177.17500000000001</v>
          </cell>
          <cell r="BT35">
            <v>1.302</v>
          </cell>
          <cell r="BU35">
            <v>6.9779999999999998</v>
          </cell>
          <cell r="BV35">
            <v>13.651</v>
          </cell>
          <cell r="BW35" t="str">
            <v>-</v>
          </cell>
          <cell r="BX35" t="str">
            <v>-</v>
          </cell>
          <cell r="BY35" t="str">
            <v>-</v>
          </cell>
          <cell r="BZ35">
            <v>6.5350000000000001</v>
          </cell>
          <cell r="CA35">
            <v>7.1159999999999997</v>
          </cell>
          <cell r="CB35" t="str">
            <v>-</v>
          </cell>
          <cell r="CC35">
            <v>221.83199999999999</v>
          </cell>
          <cell r="CD35">
            <v>26.385999999999999</v>
          </cell>
          <cell r="CE35">
            <v>107.83499999999999</v>
          </cell>
          <cell r="CF35">
            <v>4.2999999999999997E-2</v>
          </cell>
          <cell r="CG35">
            <v>2.5049999999999999</v>
          </cell>
          <cell r="CH35" t="str">
            <v>-</v>
          </cell>
          <cell r="CI35" t="str">
            <v>-</v>
          </cell>
          <cell r="CJ35" t="str">
            <v>-</v>
          </cell>
          <cell r="CK35">
            <v>85.063000000000002</v>
          </cell>
          <cell r="CL35">
            <v>520.70600000000002</v>
          </cell>
          <cell r="CM35">
            <v>13.941000000000001</v>
          </cell>
          <cell r="CN35">
            <v>390.98599999999999</v>
          </cell>
          <cell r="CO35" t="str">
            <v>-</v>
          </cell>
          <cell r="CP35">
            <v>115.779</v>
          </cell>
          <cell r="CQ35">
            <v>13.473000000000001</v>
          </cell>
          <cell r="CR35">
            <v>4.4989999999999997</v>
          </cell>
          <cell r="CS35">
            <v>11.641999999999999</v>
          </cell>
          <cell r="CT35">
            <v>366.93400000000003</v>
          </cell>
          <cell r="CU35">
            <v>3.2770000000000001</v>
          </cell>
          <cell r="CV35">
            <v>617.26499999999999</v>
          </cell>
          <cell r="CW35" t="str">
            <v>-</v>
          </cell>
          <cell r="CX35">
            <v>8.3249999999999993</v>
          </cell>
          <cell r="CY35">
            <v>412.35599999999999</v>
          </cell>
          <cell r="CZ35">
            <v>104.467</v>
          </cell>
          <cell r="DA35">
            <v>92.117000000000004</v>
          </cell>
          <cell r="DB35">
            <v>35708.184999999998</v>
          </cell>
          <cell r="DC35">
            <v>177.87299999999999</v>
          </cell>
          <cell r="DD35">
            <v>266.04500000000002</v>
          </cell>
          <cell r="DE35">
            <v>4777.1400000000003</v>
          </cell>
          <cell r="DF35">
            <v>3474.5340000000001</v>
          </cell>
          <cell r="DG35">
            <v>13813.375</v>
          </cell>
          <cell r="DH35" t="str">
            <v>-</v>
          </cell>
          <cell r="DI35">
            <v>926.60599999999999</v>
          </cell>
          <cell r="DJ35">
            <v>3769.9949999999999</v>
          </cell>
          <cell r="DK35">
            <v>5911.2650000000003</v>
          </cell>
          <cell r="DL35" t="str">
            <v>-</v>
          </cell>
          <cell r="DM35" t="str">
            <v>-</v>
          </cell>
          <cell r="DN35">
            <v>2591.3519999999999</v>
          </cell>
          <cell r="DO35">
            <v>35708.184999999998</v>
          </cell>
          <cell r="DP35">
            <v>7369.1890000000003</v>
          </cell>
          <cell r="DQ35">
            <v>17052.052</v>
          </cell>
          <cell r="DR35">
            <v>11286.944</v>
          </cell>
        </row>
        <row r="36">
          <cell r="D36">
            <v>7628.4780000000001</v>
          </cell>
          <cell r="E36">
            <v>6499.7719999999999</v>
          </cell>
          <cell r="F36">
            <v>2240.9409999999998</v>
          </cell>
          <cell r="G36">
            <v>20.321000000000002</v>
          </cell>
          <cell r="I36">
            <v>1609.452</v>
          </cell>
          <cell r="J36">
            <v>348.19799999999998</v>
          </cell>
          <cell r="K36">
            <v>191.35900000000001</v>
          </cell>
          <cell r="L36">
            <v>71.611000000000004</v>
          </cell>
          <cell r="M36">
            <v>177.46600000000001</v>
          </cell>
          <cell r="N36">
            <v>72.64</v>
          </cell>
          <cell r="O36">
            <v>28.170999999999999</v>
          </cell>
          <cell r="P36">
            <v>74.706999999999994</v>
          </cell>
          <cell r="Q36">
            <v>1.948</v>
          </cell>
          <cell r="R36">
            <v>123.633</v>
          </cell>
          <cell r="S36">
            <v>86.869</v>
          </cell>
          <cell r="T36">
            <v>36.764000000000003</v>
          </cell>
          <cell r="U36">
            <v>37.610999999999997</v>
          </cell>
          <cell r="Y36">
            <v>8.0000000000000002E-3</v>
          </cell>
          <cell r="AA36">
            <v>1377.722</v>
          </cell>
          <cell r="AB36">
            <v>688.39700000000005</v>
          </cell>
          <cell r="AC36">
            <v>514.35599999999999</v>
          </cell>
          <cell r="AD36">
            <v>106.15</v>
          </cell>
          <cell r="AE36">
            <v>68.819000000000003</v>
          </cell>
          <cell r="AF36">
            <v>730.61</v>
          </cell>
          <cell r="AG36">
            <v>577.65499999999997</v>
          </cell>
          <cell r="AH36">
            <v>152.95500000000001</v>
          </cell>
          <cell r="AI36">
            <v>177.47200000000001</v>
          </cell>
          <cell r="AJ36">
            <v>6.7939999999999996</v>
          </cell>
          <cell r="AK36">
            <v>152.18</v>
          </cell>
          <cell r="AL36">
            <v>25.73</v>
          </cell>
          <cell r="AM36">
            <v>15.496</v>
          </cell>
          <cell r="AN36">
            <v>10.234</v>
          </cell>
          <cell r="AW36">
            <v>2.4169999999999998</v>
          </cell>
          <cell r="AX36">
            <v>34.03</v>
          </cell>
          <cell r="AY36">
            <v>1.603</v>
          </cell>
          <cell r="AZ36">
            <v>10.964</v>
          </cell>
          <cell r="BA36">
            <v>33.192999999999998</v>
          </cell>
          <cell r="BB36">
            <v>701.846</v>
          </cell>
          <cell r="BC36">
            <v>10.343</v>
          </cell>
          <cell r="BD36">
            <v>57.134</v>
          </cell>
          <cell r="BE36">
            <v>27.606999999999999</v>
          </cell>
          <cell r="BF36">
            <v>25.106000000000002</v>
          </cell>
          <cell r="BG36">
            <v>4.4210000000000003</v>
          </cell>
          <cell r="BH36">
            <v>33.941000000000003</v>
          </cell>
          <cell r="BI36">
            <v>2.0409999999999999</v>
          </cell>
          <cell r="BJ36">
            <v>39.545000000000002</v>
          </cell>
          <cell r="BK36">
            <v>34.201000000000001</v>
          </cell>
          <cell r="BL36">
            <v>5.8029999999999999</v>
          </cell>
          <cell r="BM36">
            <v>4.1760000000000002</v>
          </cell>
          <cell r="BN36" t="str">
            <v>-</v>
          </cell>
          <cell r="BO36">
            <v>37.253</v>
          </cell>
          <cell r="BP36">
            <v>21.704999999999998</v>
          </cell>
          <cell r="BQ36">
            <v>419.41</v>
          </cell>
          <cell r="BR36">
            <v>41.497</v>
          </cell>
          <cell r="BS36">
            <v>41.151000000000003</v>
          </cell>
          <cell r="BT36">
            <v>8.0000000000000002E-3</v>
          </cell>
          <cell r="BU36">
            <v>0.33800000000000002</v>
          </cell>
          <cell r="BV36">
            <v>2.1840000000000002</v>
          </cell>
          <cell r="BW36" t="str">
            <v>-</v>
          </cell>
          <cell r="BX36" t="str">
            <v>-</v>
          </cell>
          <cell r="BY36" t="str">
            <v>-</v>
          </cell>
          <cell r="BZ36">
            <v>0.152</v>
          </cell>
          <cell r="CA36">
            <v>2.032</v>
          </cell>
          <cell r="CB36" t="str">
            <v>-</v>
          </cell>
          <cell r="CC36">
            <v>237.81200000000001</v>
          </cell>
          <cell r="CD36">
            <v>64.748000000000005</v>
          </cell>
          <cell r="CE36">
            <v>89.231999999999999</v>
          </cell>
          <cell r="CF36" t="str">
            <v>-</v>
          </cell>
          <cell r="CG36" t="str">
            <v>-</v>
          </cell>
          <cell r="CH36" t="str">
            <v>-</v>
          </cell>
          <cell r="CI36" t="str">
            <v>-</v>
          </cell>
          <cell r="CJ36" t="str">
            <v>-</v>
          </cell>
          <cell r="CK36">
            <v>83.831999999999994</v>
          </cell>
          <cell r="CL36">
            <v>183.91</v>
          </cell>
          <cell r="CM36">
            <v>16.86</v>
          </cell>
          <cell r="CN36">
            <v>32.195999999999998</v>
          </cell>
          <cell r="CO36" t="str">
            <v>-</v>
          </cell>
          <cell r="CP36">
            <v>134.85400000000001</v>
          </cell>
          <cell r="CQ36">
            <v>32.136000000000003</v>
          </cell>
          <cell r="CR36">
            <v>95.733999999999995</v>
          </cell>
          <cell r="CS36">
            <v>22.609000000000002</v>
          </cell>
          <cell r="CT36" t="str">
            <v>-</v>
          </cell>
          <cell r="CU36" t="str">
            <v>-</v>
          </cell>
          <cell r="CV36">
            <v>512.82399999999996</v>
          </cell>
          <cell r="CW36" t="str">
            <v>-</v>
          </cell>
          <cell r="CX36">
            <v>0.06</v>
          </cell>
          <cell r="CY36">
            <v>355.07</v>
          </cell>
          <cell r="CZ36">
            <v>141.08500000000001</v>
          </cell>
          <cell r="DA36">
            <v>16.609000000000002</v>
          </cell>
          <cell r="DB36">
            <v>7628.4780000000001</v>
          </cell>
          <cell r="DC36">
            <v>16.690000000000001</v>
          </cell>
          <cell r="DD36" t="str">
            <v>-</v>
          </cell>
          <cell r="DE36">
            <v>2383.4470000000001</v>
          </cell>
          <cell r="DF36">
            <v>491.79899999999998</v>
          </cell>
          <cell r="DG36">
            <v>545.86500000000001</v>
          </cell>
          <cell r="DH36" t="str">
            <v>-</v>
          </cell>
          <cell r="DI36">
            <v>1715.4590000000001</v>
          </cell>
          <cell r="DJ36" t="str">
            <v>-</v>
          </cell>
          <cell r="DK36">
            <v>96.028999999999996</v>
          </cell>
          <cell r="DL36" t="str">
            <v>-</v>
          </cell>
          <cell r="DM36" t="str">
            <v>-</v>
          </cell>
          <cell r="DN36">
            <v>2379.1889999999999</v>
          </cell>
          <cell r="DO36">
            <v>7628.4780000000001</v>
          </cell>
          <cell r="DP36">
            <v>96.028999999999996</v>
          </cell>
          <cell r="DQ36">
            <v>2261.3240000000001</v>
          </cell>
          <cell r="DR36">
            <v>5271.125</v>
          </cell>
        </row>
        <row r="37">
          <cell r="D37">
            <v>105914.977</v>
          </cell>
          <cell r="E37">
            <v>103011.083</v>
          </cell>
          <cell r="F37">
            <v>28931.940999999999</v>
          </cell>
          <cell r="G37">
            <v>2562.3380000000002</v>
          </cell>
          <cell r="H37">
            <v>1668.194</v>
          </cell>
          <cell r="I37">
            <v>7670.6880000000001</v>
          </cell>
          <cell r="J37">
            <v>10453.129000000001</v>
          </cell>
          <cell r="K37">
            <v>6381.1760000000004</v>
          </cell>
          <cell r="L37">
            <v>196.416</v>
          </cell>
          <cell r="M37">
            <v>2349.806</v>
          </cell>
          <cell r="N37">
            <v>649.09299999999996</v>
          </cell>
          <cell r="O37">
            <v>869.76400000000001</v>
          </cell>
          <cell r="P37">
            <v>761.57600000000002</v>
          </cell>
          <cell r="Q37">
            <v>69.373000000000005</v>
          </cell>
          <cell r="R37">
            <v>30881.848000000002</v>
          </cell>
          <cell r="S37">
            <v>21419.791000000001</v>
          </cell>
          <cell r="T37">
            <v>9462.0570000000007</v>
          </cell>
          <cell r="U37">
            <v>180.21799999999999</v>
          </cell>
          <cell r="Y37">
            <v>3.9E-2</v>
          </cell>
          <cell r="AA37">
            <v>7524.6629999999996</v>
          </cell>
          <cell r="AB37">
            <v>2740.9920000000002</v>
          </cell>
          <cell r="AC37">
            <v>2485.2640000000001</v>
          </cell>
          <cell r="AD37">
            <v>1032.31</v>
          </cell>
          <cell r="AE37">
            <v>1266.097</v>
          </cell>
          <cell r="AF37">
            <v>8345.6170000000002</v>
          </cell>
          <cell r="AG37">
            <v>5347.1390000000001</v>
          </cell>
          <cell r="AH37">
            <v>2998.4780000000001</v>
          </cell>
          <cell r="AI37">
            <v>11479.178</v>
          </cell>
          <cell r="AJ37">
            <v>277.38</v>
          </cell>
          <cell r="AK37">
            <v>1250.3620000000001</v>
          </cell>
          <cell r="AL37">
            <v>113.087</v>
          </cell>
          <cell r="AM37">
            <v>89.837999999999994</v>
          </cell>
          <cell r="AN37">
            <v>23.248999999999999</v>
          </cell>
          <cell r="AV37">
            <v>1042.1980000000001</v>
          </cell>
          <cell r="AW37">
            <v>4.17</v>
          </cell>
          <cell r="AX37">
            <v>194.29</v>
          </cell>
          <cell r="AY37">
            <v>3.2280000000000002</v>
          </cell>
          <cell r="AZ37">
            <v>0.746</v>
          </cell>
          <cell r="BA37">
            <v>14.419</v>
          </cell>
          <cell r="BB37">
            <v>197.30500000000001</v>
          </cell>
          <cell r="BC37">
            <v>4.4240000000000004</v>
          </cell>
          <cell r="BD37">
            <v>258.09699999999998</v>
          </cell>
          <cell r="BE37">
            <v>154.86600000000001</v>
          </cell>
          <cell r="BF37">
            <v>71.855000000000004</v>
          </cell>
          <cell r="BG37">
            <v>31.376000000000001</v>
          </cell>
          <cell r="BH37">
            <v>295.14600000000002</v>
          </cell>
          <cell r="BI37">
            <v>43.084000000000003</v>
          </cell>
          <cell r="BJ37">
            <v>891.62800000000004</v>
          </cell>
          <cell r="BK37">
            <v>468.75599999999997</v>
          </cell>
          <cell r="BL37">
            <v>117.294</v>
          </cell>
          <cell r="BM37">
            <v>10.721</v>
          </cell>
          <cell r="BN37" t="str">
            <v>-</v>
          </cell>
          <cell r="BO37">
            <v>54.881</v>
          </cell>
          <cell r="BP37">
            <v>36.4</v>
          </cell>
          <cell r="BQ37">
            <v>8040.1570000000002</v>
          </cell>
          <cell r="BR37">
            <v>244.548</v>
          </cell>
          <cell r="BS37">
            <v>37.853999999999999</v>
          </cell>
          <cell r="BT37">
            <v>11.565</v>
          </cell>
          <cell r="BU37">
            <v>195.12899999999999</v>
          </cell>
          <cell r="BV37">
            <v>52.027000000000001</v>
          </cell>
          <cell r="BW37" t="str">
            <v>-</v>
          </cell>
          <cell r="BX37" t="str">
            <v>-</v>
          </cell>
          <cell r="BY37" t="str">
            <v>-</v>
          </cell>
          <cell r="BZ37">
            <v>23.486999999999998</v>
          </cell>
          <cell r="CA37">
            <v>28.54</v>
          </cell>
          <cell r="CB37" t="str">
            <v>-</v>
          </cell>
          <cell r="CC37">
            <v>690.63800000000003</v>
          </cell>
          <cell r="CD37">
            <v>2.7429999999999999</v>
          </cell>
          <cell r="CE37">
            <v>6.7169999999999996</v>
          </cell>
          <cell r="CF37" t="str">
            <v>-</v>
          </cell>
          <cell r="CG37">
            <v>505.733</v>
          </cell>
          <cell r="CH37" t="str">
            <v>-</v>
          </cell>
          <cell r="CI37" t="str">
            <v>-</v>
          </cell>
          <cell r="CJ37" t="str">
            <v>-</v>
          </cell>
          <cell r="CK37">
            <v>175.44499999999999</v>
          </cell>
          <cell r="CL37">
            <v>1723.6780000000001</v>
          </cell>
          <cell r="CM37">
            <v>54.676000000000002</v>
          </cell>
          <cell r="CN37">
            <v>1256.8230000000001</v>
          </cell>
          <cell r="CO37" t="str">
            <v>-</v>
          </cell>
          <cell r="CP37">
            <v>412.17899999999997</v>
          </cell>
          <cell r="CQ37">
            <v>33.042999999999999</v>
          </cell>
          <cell r="CR37">
            <v>55.466000000000001</v>
          </cell>
          <cell r="CS37">
            <v>1.2450000000000001</v>
          </cell>
          <cell r="CT37" t="str">
            <v>-</v>
          </cell>
          <cell r="CU37">
            <v>1.7370000000000001</v>
          </cell>
          <cell r="CV37">
            <v>101.512</v>
          </cell>
          <cell r="CW37" t="str">
            <v>-</v>
          </cell>
          <cell r="CX37" t="str">
            <v>-</v>
          </cell>
          <cell r="CY37" t="str">
            <v>-</v>
          </cell>
          <cell r="CZ37">
            <v>89.19</v>
          </cell>
          <cell r="DA37">
            <v>12.321999999999999</v>
          </cell>
          <cell r="DB37">
            <v>105914.977</v>
          </cell>
          <cell r="DC37">
            <v>61.619</v>
          </cell>
          <cell r="DD37">
            <v>43.271000000000001</v>
          </cell>
          <cell r="DE37">
            <v>17445.875</v>
          </cell>
          <cell r="DF37">
            <v>2600.8989999999999</v>
          </cell>
          <cell r="DG37">
            <v>25696.881000000001</v>
          </cell>
          <cell r="DH37">
            <v>2258.8150000000001</v>
          </cell>
          <cell r="DI37">
            <v>11133.064</v>
          </cell>
          <cell r="DJ37">
            <v>10237.089</v>
          </cell>
          <cell r="DK37">
            <v>17813.648000000001</v>
          </cell>
          <cell r="DL37" t="str">
            <v>-</v>
          </cell>
          <cell r="DM37" t="str">
            <v>-</v>
          </cell>
          <cell r="DN37">
            <v>18623.815999999999</v>
          </cell>
          <cell r="DO37">
            <v>105914.977</v>
          </cell>
          <cell r="DP37">
            <v>26965.405999999999</v>
          </cell>
          <cell r="DQ37">
            <v>40174.091</v>
          </cell>
          <cell r="DR37">
            <v>38775.480000000003</v>
          </cell>
        </row>
        <row r="38">
          <cell r="D38">
            <v>62887.622000000003</v>
          </cell>
          <cell r="E38">
            <v>56943.595999999998</v>
          </cell>
          <cell r="F38">
            <v>1477.9449999999999</v>
          </cell>
          <cell r="G38">
            <v>252.43700000000001</v>
          </cell>
          <cell r="I38">
            <v>40.179000000000002</v>
          </cell>
          <cell r="J38">
            <v>151.88200000000001</v>
          </cell>
          <cell r="K38">
            <v>1033.029</v>
          </cell>
          <cell r="L38">
            <v>0.41799999999999998</v>
          </cell>
          <cell r="M38">
            <v>25.248999999999999</v>
          </cell>
          <cell r="N38">
            <v>4.6669999999999998</v>
          </cell>
          <cell r="O38">
            <v>17.373999999999999</v>
          </cell>
          <cell r="P38">
            <v>3.2080000000000002</v>
          </cell>
          <cell r="R38">
            <v>7792.9920000000002</v>
          </cell>
          <cell r="S38">
            <v>7463.2240000000002</v>
          </cell>
          <cell r="T38">
            <v>329.76799999999997</v>
          </cell>
          <cell r="U38">
            <v>157.38999999999999</v>
          </cell>
          <cell r="Y38">
            <v>1.6120000000000001</v>
          </cell>
          <cell r="AA38">
            <v>8269.8919999999998</v>
          </cell>
          <cell r="AB38">
            <v>1091.979</v>
          </cell>
          <cell r="AC38">
            <v>1725.325</v>
          </cell>
          <cell r="AD38">
            <v>2911.826</v>
          </cell>
          <cell r="AE38">
            <v>2540.7620000000002</v>
          </cell>
          <cell r="AF38">
            <v>12564.723</v>
          </cell>
          <cell r="AG38">
            <v>11380.175999999999</v>
          </cell>
          <cell r="AH38">
            <v>1184.547</v>
          </cell>
          <cell r="AI38">
            <v>15391.489</v>
          </cell>
          <cell r="AK38">
            <v>586.67399999999998</v>
          </cell>
          <cell r="AL38">
            <v>135.03899999999999</v>
          </cell>
          <cell r="AM38">
            <v>16.478000000000002</v>
          </cell>
          <cell r="AN38">
            <v>118.56100000000001</v>
          </cell>
          <cell r="AV38">
            <v>209.8</v>
          </cell>
          <cell r="AW38">
            <v>67.02</v>
          </cell>
          <cell r="AX38">
            <v>860.56600000000003</v>
          </cell>
          <cell r="AY38">
            <v>390.06099999999998</v>
          </cell>
          <cell r="AZ38">
            <v>38.107999999999997</v>
          </cell>
          <cell r="BA38">
            <v>85.762</v>
          </cell>
          <cell r="BB38">
            <v>1011.337</v>
          </cell>
          <cell r="BC38">
            <v>4.7220000000000004</v>
          </cell>
          <cell r="BD38">
            <v>537.96299999999997</v>
          </cell>
          <cell r="BE38">
            <v>434.78399999999999</v>
          </cell>
          <cell r="BF38">
            <v>95.873999999999995</v>
          </cell>
          <cell r="BG38">
            <v>7.3049999999999997</v>
          </cell>
          <cell r="BH38">
            <v>248.14500000000001</v>
          </cell>
          <cell r="BI38">
            <v>7.226</v>
          </cell>
          <cell r="BJ38">
            <v>2.738</v>
          </cell>
          <cell r="BK38" t="str">
            <v>-</v>
          </cell>
          <cell r="BL38">
            <v>27.683</v>
          </cell>
          <cell r="BM38">
            <v>3.2709999999999999</v>
          </cell>
          <cell r="BN38" t="str">
            <v>-</v>
          </cell>
          <cell r="BO38">
            <v>25.727</v>
          </cell>
          <cell r="BP38">
            <v>45.356000000000002</v>
          </cell>
          <cell r="BQ38">
            <v>6975.1059999999998</v>
          </cell>
          <cell r="BR38">
            <v>254.87700000000001</v>
          </cell>
          <cell r="BS38">
            <v>2.9620000000000002</v>
          </cell>
          <cell r="BT38">
            <v>4.601</v>
          </cell>
          <cell r="BU38">
            <v>247.31399999999999</v>
          </cell>
          <cell r="BV38">
            <v>24.916</v>
          </cell>
          <cell r="BW38" t="str">
            <v>-</v>
          </cell>
          <cell r="BX38" t="str">
            <v>-</v>
          </cell>
          <cell r="BY38" t="str">
            <v>-</v>
          </cell>
          <cell r="BZ38">
            <v>20.914000000000001</v>
          </cell>
          <cell r="CA38">
            <v>4.0019999999999998</v>
          </cell>
          <cell r="CB38" t="str">
            <v>-</v>
          </cell>
          <cell r="CC38">
            <v>103.217</v>
          </cell>
          <cell r="CD38">
            <v>13.254</v>
          </cell>
          <cell r="CE38">
            <v>74.863</v>
          </cell>
          <cell r="CF38" t="str">
            <v>-</v>
          </cell>
          <cell r="CG38">
            <v>3.45</v>
          </cell>
          <cell r="CH38" t="str">
            <v>-</v>
          </cell>
          <cell r="CI38" t="str">
            <v>-</v>
          </cell>
          <cell r="CJ38" t="str">
            <v>-</v>
          </cell>
          <cell r="CK38">
            <v>11.65</v>
          </cell>
          <cell r="CL38">
            <v>4380.5039999999999</v>
          </cell>
          <cell r="CM38">
            <v>376.48700000000002</v>
          </cell>
          <cell r="CN38">
            <v>511.28800000000001</v>
          </cell>
          <cell r="CO38">
            <v>921.88199999999995</v>
          </cell>
          <cell r="CP38">
            <v>2570.8470000000002</v>
          </cell>
          <cell r="CQ38">
            <v>110.76300000000001</v>
          </cell>
          <cell r="CR38">
            <v>50.548000000000002</v>
          </cell>
          <cell r="CS38">
            <v>16.390999999999998</v>
          </cell>
          <cell r="CT38" t="str">
            <v>-</v>
          </cell>
          <cell r="CU38">
            <v>0.23100000000000001</v>
          </cell>
          <cell r="CV38">
            <v>1002.579</v>
          </cell>
          <cell r="CW38" t="str">
            <v>-</v>
          </cell>
          <cell r="CX38" t="str">
            <v>-</v>
          </cell>
          <cell r="CY38">
            <v>389.15899999999999</v>
          </cell>
          <cell r="CZ38">
            <v>599.27</v>
          </cell>
          <cell r="DA38">
            <v>14.15</v>
          </cell>
          <cell r="DB38">
            <v>62887.622000000003</v>
          </cell>
          <cell r="DC38">
            <v>61.845999999999997</v>
          </cell>
          <cell r="DD38" t="str">
            <v>-</v>
          </cell>
          <cell r="DE38">
            <v>14936.73</v>
          </cell>
          <cell r="DF38">
            <v>1352.799</v>
          </cell>
          <cell r="DG38">
            <v>6284.1679999999997</v>
          </cell>
          <cell r="DH38" t="str">
            <v>-</v>
          </cell>
          <cell r="DI38">
            <v>10270.700000000001</v>
          </cell>
          <cell r="DJ38">
            <v>21380.616000000002</v>
          </cell>
          <cell r="DK38">
            <v>8345.0669999999991</v>
          </cell>
          <cell r="DL38" t="str">
            <v>-</v>
          </cell>
          <cell r="DM38" t="str">
            <v>-</v>
          </cell>
          <cell r="DN38">
            <v>255.696</v>
          </cell>
          <cell r="DO38">
            <v>62887.622000000003</v>
          </cell>
          <cell r="DP38">
            <v>8162.4409999999998</v>
          </cell>
          <cell r="DQ38">
            <v>38118.11</v>
          </cell>
          <cell r="DR38">
            <v>16607.071</v>
          </cell>
        </row>
        <row r="39">
          <cell r="D39">
            <v>54446.739000000001</v>
          </cell>
          <cell r="E39">
            <v>52470.838000000003</v>
          </cell>
          <cell r="F39">
            <v>11775.107</v>
          </cell>
          <cell r="G39">
            <v>119.723</v>
          </cell>
          <cell r="I39">
            <v>4177.924</v>
          </cell>
          <cell r="J39">
            <v>3395.4349999999999</v>
          </cell>
          <cell r="K39">
            <v>4080.8150000000001</v>
          </cell>
          <cell r="L39">
            <v>1.21</v>
          </cell>
          <cell r="M39">
            <v>1231.778</v>
          </cell>
          <cell r="N39">
            <v>234.61199999999999</v>
          </cell>
          <cell r="O39">
            <v>414.94299999999998</v>
          </cell>
          <cell r="P39">
            <v>579.52700000000004</v>
          </cell>
          <cell r="Q39">
            <v>2.6960000000000002</v>
          </cell>
          <cell r="R39">
            <v>36.156999999999996</v>
          </cell>
          <cell r="S39">
            <v>19.677</v>
          </cell>
          <cell r="T39">
            <v>16.48</v>
          </cell>
          <cell r="U39">
            <v>92.9</v>
          </cell>
          <cell r="Y39">
            <v>101.07</v>
          </cell>
          <cell r="AA39">
            <v>9580.8040000000001</v>
          </cell>
          <cell r="AB39">
            <v>2548.3829999999998</v>
          </cell>
          <cell r="AC39">
            <v>2596.0970000000002</v>
          </cell>
          <cell r="AD39">
            <v>3855.1239999999998</v>
          </cell>
          <cell r="AE39">
            <v>581.20000000000005</v>
          </cell>
          <cell r="AF39">
            <v>8286.9779999999992</v>
          </cell>
          <cell r="AG39">
            <v>6633.45</v>
          </cell>
          <cell r="AH39">
            <v>1653.528</v>
          </cell>
          <cell r="AI39">
            <v>14399.593999999999</v>
          </cell>
          <cell r="AK39">
            <v>1016.629</v>
          </cell>
          <cell r="AL39">
            <v>146.042</v>
          </cell>
          <cell r="AM39">
            <v>52.991999999999997</v>
          </cell>
          <cell r="AN39">
            <v>93.05</v>
          </cell>
          <cell r="AW39">
            <v>44.55</v>
          </cell>
          <cell r="AX39">
            <v>121.017</v>
          </cell>
          <cell r="AY39">
            <v>10.08</v>
          </cell>
          <cell r="AZ39">
            <v>0.43</v>
          </cell>
          <cell r="BA39">
            <v>19.739999999999998</v>
          </cell>
          <cell r="BB39">
            <v>807.59100000000001</v>
          </cell>
          <cell r="BC39">
            <v>18.34</v>
          </cell>
          <cell r="BD39">
            <v>788.56799999999998</v>
          </cell>
          <cell r="BE39">
            <v>723.28800000000001</v>
          </cell>
          <cell r="BF39">
            <v>40.450000000000003</v>
          </cell>
          <cell r="BG39">
            <v>24.83</v>
          </cell>
          <cell r="BH39">
            <v>357.23599999999999</v>
          </cell>
          <cell r="BI39">
            <v>8.1319999999999997</v>
          </cell>
          <cell r="BJ39">
            <v>3.6110000000000002</v>
          </cell>
          <cell r="BK39">
            <v>11.67</v>
          </cell>
          <cell r="BL39">
            <v>24.68</v>
          </cell>
          <cell r="BM39">
            <v>6.48</v>
          </cell>
          <cell r="BN39" t="str">
            <v>-</v>
          </cell>
          <cell r="BO39">
            <v>28.79</v>
          </cell>
          <cell r="BP39">
            <v>85.954999999999998</v>
          </cell>
          <cell r="BQ39">
            <v>3466.9090000000001</v>
          </cell>
          <cell r="BR39">
            <v>273.56</v>
          </cell>
          <cell r="BS39">
            <v>21.68</v>
          </cell>
          <cell r="BT39">
            <v>74.53</v>
          </cell>
          <cell r="BU39">
            <v>177.35</v>
          </cell>
          <cell r="BV39">
            <v>22.6</v>
          </cell>
          <cell r="BW39" t="str">
            <v>-</v>
          </cell>
          <cell r="BX39" t="str">
            <v>-</v>
          </cell>
          <cell r="BY39" t="str">
            <v>-</v>
          </cell>
          <cell r="BZ39">
            <v>0.23</v>
          </cell>
          <cell r="CA39">
            <v>22.37</v>
          </cell>
          <cell r="CB39" t="str">
            <v>-</v>
          </cell>
          <cell r="CC39">
            <v>363.36500000000001</v>
          </cell>
          <cell r="CD39">
            <v>40.478000000000002</v>
          </cell>
          <cell r="CE39">
            <v>183.54300000000001</v>
          </cell>
          <cell r="CF39" t="str">
            <v>-</v>
          </cell>
          <cell r="CG39">
            <v>12.95</v>
          </cell>
          <cell r="CH39" t="str">
            <v>-</v>
          </cell>
          <cell r="CI39" t="str">
            <v>-</v>
          </cell>
          <cell r="CJ39" t="str">
            <v>-</v>
          </cell>
          <cell r="CK39">
            <v>126.39400000000001</v>
          </cell>
          <cell r="CL39">
            <v>582.74699999999996</v>
          </cell>
          <cell r="CM39">
            <v>242.94200000000001</v>
          </cell>
          <cell r="CN39">
            <v>102.526</v>
          </cell>
          <cell r="CO39" t="str">
            <v>-</v>
          </cell>
          <cell r="CP39">
            <v>237.279</v>
          </cell>
          <cell r="CQ39">
            <v>108.65300000000001</v>
          </cell>
          <cell r="CR39">
            <v>127.82599999999999</v>
          </cell>
          <cell r="CS39">
            <v>35.034999999999997</v>
          </cell>
          <cell r="CT39" t="str">
            <v>-</v>
          </cell>
          <cell r="CU39">
            <v>2.2799999999999998</v>
          </cell>
          <cell r="CV39">
            <v>459.83499999999998</v>
          </cell>
          <cell r="CW39" t="str">
            <v>-</v>
          </cell>
          <cell r="CX39" t="str">
            <v>-</v>
          </cell>
          <cell r="CY39">
            <v>260.63</v>
          </cell>
          <cell r="CZ39">
            <v>166.733</v>
          </cell>
          <cell r="DA39">
            <v>32.472000000000001</v>
          </cell>
          <cell r="DB39">
            <v>54446.739000000001</v>
          </cell>
          <cell r="DC39">
            <v>166.13399999999999</v>
          </cell>
          <cell r="DD39">
            <v>0.56000000000000005</v>
          </cell>
          <cell r="DE39">
            <v>7457.085</v>
          </cell>
          <cell r="DF39">
            <v>4760.1779999999999</v>
          </cell>
          <cell r="DG39">
            <v>17396.93</v>
          </cell>
          <cell r="DH39">
            <v>920</v>
          </cell>
          <cell r="DI39">
            <v>19945.914000000001</v>
          </cell>
          <cell r="DJ39">
            <v>2254.8000000000002</v>
          </cell>
          <cell r="DK39">
            <v>114.348</v>
          </cell>
          <cell r="DL39" t="str">
            <v>-</v>
          </cell>
          <cell r="DM39" t="str">
            <v>-</v>
          </cell>
          <cell r="DN39">
            <v>1430.79</v>
          </cell>
          <cell r="DO39">
            <v>54446.739000000001</v>
          </cell>
          <cell r="DP39">
            <v>1084.348</v>
          </cell>
          <cell r="DQ39">
            <v>39547.644</v>
          </cell>
          <cell r="DR39">
            <v>13814.746999999999</v>
          </cell>
        </row>
        <row r="40">
          <cell r="D40">
            <v>121594.72500000001</v>
          </cell>
          <cell r="E40">
            <v>119581.91800000001</v>
          </cell>
          <cell r="F40">
            <v>31684.142</v>
          </cell>
          <cell r="G40">
            <v>258.37099999999998</v>
          </cell>
          <cell r="I40">
            <v>10249.285</v>
          </cell>
          <cell r="J40">
            <v>2446.3620000000001</v>
          </cell>
          <cell r="K40">
            <v>5088.9610000000002</v>
          </cell>
          <cell r="L40">
            <v>13641.163</v>
          </cell>
          <cell r="M40">
            <v>1309.2270000000001</v>
          </cell>
          <cell r="N40">
            <v>642.23400000000004</v>
          </cell>
          <cell r="O40">
            <v>205.06800000000001</v>
          </cell>
          <cell r="P40">
            <v>377.209</v>
          </cell>
          <cell r="Q40">
            <v>84.715999999999994</v>
          </cell>
          <cell r="R40">
            <v>17754.097000000002</v>
          </cell>
          <cell r="S40">
            <v>16865.924999999999</v>
          </cell>
          <cell r="T40">
            <v>888.17200000000003</v>
          </cell>
          <cell r="U40">
            <v>173.44800000000001</v>
          </cell>
          <cell r="Y40">
            <v>10.763999999999999</v>
          </cell>
          <cell r="AA40">
            <v>25823.741000000002</v>
          </cell>
          <cell r="AB40">
            <v>10812.405000000001</v>
          </cell>
          <cell r="AC40">
            <v>8959.5630000000001</v>
          </cell>
          <cell r="AD40">
            <v>2528.7080000000001</v>
          </cell>
          <cell r="AE40">
            <v>3523.0650000000001</v>
          </cell>
          <cell r="AF40">
            <v>12848.964</v>
          </cell>
          <cell r="AG40">
            <v>8929.7070000000003</v>
          </cell>
          <cell r="AH40">
            <v>3919.2570000000001</v>
          </cell>
          <cell r="AI40">
            <v>22488.762999999999</v>
          </cell>
          <cell r="AJ40">
            <v>20.001999999999999</v>
          </cell>
          <cell r="AK40">
            <v>468.78899999999999</v>
          </cell>
          <cell r="AL40">
            <v>177.09899999999999</v>
          </cell>
          <cell r="AM40">
            <v>75.510999999999996</v>
          </cell>
          <cell r="AN40">
            <v>101.58799999999999</v>
          </cell>
          <cell r="AW40">
            <v>98.718000000000004</v>
          </cell>
          <cell r="AX40">
            <v>268.68400000000003</v>
          </cell>
          <cell r="AY40">
            <v>14.387</v>
          </cell>
          <cell r="AZ40">
            <v>8.3170000000000002</v>
          </cell>
          <cell r="BA40">
            <v>73.852999999999994</v>
          </cell>
          <cell r="BB40">
            <v>320.10899999999998</v>
          </cell>
          <cell r="BC40">
            <v>26.305</v>
          </cell>
          <cell r="BD40">
            <v>616.24</v>
          </cell>
          <cell r="BE40">
            <v>260.27600000000001</v>
          </cell>
          <cell r="BF40">
            <v>334.79199999999997</v>
          </cell>
          <cell r="BG40">
            <v>21.172000000000001</v>
          </cell>
          <cell r="BH40">
            <v>31.562000000000001</v>
          </cell>
          <cell r="BI40">
            <v>324.30900000000003</v>
          </cell>
          <cell r="BJ40">
            <v>1076.7560000000001</v>
          </cell>
          <cell r="BK40">
            <v>250.62200000000001</v>
          </cell>
          <cell r="BL40">
            <v>34.271000000000001</v>
          </cell>
          <cell r="BM40">
            <v>15.497</v>
          </cell>
          <cell r="BN40" t="str">
            <v>-</v>
          </cell>
          <cell r="BO40">
            <v>71.572000000000003</v>
          </cell>
          <cell r="BP40">
            <v>161.51499999999999</v>
          </cell>
          <cell r="BQ40">
            <v>3430.165</v>
          </cell>
          <cell r="BR40">
            <v>325.72399999999999</v>
          </cell>
          <cell r="BS40">
            <v>54.701999999999998</v>
          </cell>
          <cell r="BT40">
            <v>17.405999999999999</v>
          </cell>
          <cell r="BU40">
            <v>253.61600000000001</v>
          </cell>
          <cell r="BV40">
            <v>95.010999999999996</v>
          </cell>
          <cell r="BW40" t="str">
            <v>-</v>
          </cell>
          <cell r="BX40" t="str">
            <v>-</v>
          </cell>
          <cell r="BY40" t="str">
            <v>-</v>
          </cell>
          <cell r="BZ40">
            <v>55.023000000000003</v>
          </cell>
          <cell r="CA40">
            <v>39.988</v>
          </cell>
          <cell r="CB40" t="str">
            <v>-</v>
          </cell>
          <cell r="CC40">
            <v>170.43799999999999</v>
          </cell>
          <cell r="CD40">
            <v>3.1429999999999998</v>
          </cell>
          <cell r="CE40">
            <v>5.5609999999999999</v>
          </cell>
          <cell r="CF40">
            <v>35.817999999999998</v>
          </cell>
          <cell r="CG40">
            <v>1.5609999999999999</v>
          </cell>
          <cell r="CH40" t="str">
            <v>-</v>
          </cell>
          <cell r="CI40" t="str">
            <v>-</v>
          </cell>
          <cell r="CJ40" t="str">
            <v>-</v>
          </cell>
          <cell r="CK40">
            <v>124.355</v>
          </cell>
          <cell r="CL40">
            <v>752.64400000000001</v>
          </cell>
          <cell r="CM40">
            <v>424.62</v>
          </cell>
          <cell r="CN40">
            <v>100.68600000000001</v>
          </cell>
          <cell r="CO40" t="str">
            <v>-</v>
          </cell>
          <cell r="CP40">
            <v>227.33799999999999</v>
          </cell>
          <cell r="CQ40">
            <v>84.861000000000004</v>
          </cell>
          <cell r="CR40">
            <v>565.47500000000002</v>
          </cell>
          <cell r="CS40">
            <v>1.4339999999999999</v>
          </cell>
          <cell r="CT40" t="str">
            <v>-</v>
          </cell>
          <cell r="CU40" t="str">
            <v>-</v>
          </cell>
          <cell r="CV40">
            <v>17.22</v>
          </cell>
          <cell r="CW40" t="str">
            <v>-</v>
          </cell>
          <cell r="CX40">
            <v>0.59199999999999997</v>
          </cell>
          <cell r="CY40">
            <v>1.1599999999999999</v>
          </cell>
          <cell r="CZ40">
            <v>5.33</v>
          </cell>
          <cell r="DA40">
            <v>10.138</v>
          </cell>
          <cell r="DB40">
            <v>121594.72500000001</v>
          </cell>
          <cell r="DC40">
            <v>170.36799999999999</v>
          </cell>
          <cell r="DD40" t="str">
            <v>-</v>
          </cell>
          <cell r="DE40">
            <v>8157.1729999999998</v>
          </cell>
          <cell r="DF40">
            <v>14007.121999999999</v>
          </cell>
          <cell r="DG40">
            <v>52323.894</v>
          </cell>
          <cell r="DH40">
            <v>80.62</v>
          </cell>
          <cell r="DI40">
            <v>24522.9</v>
          </cell>
          <cell r="DJ40">
            <v>17766.132000000001</v>
          </cell>
          <cell r="DK40">
            <v>1200.018</v>
          </cell>
          <cell r="DL40" t="str">
            <v>-</v>
          </cell>
          <cell r="DM40" t="str">
            <v>-</v>
          </cell>
          <cell r="DN40">
            <v>3366.498</v>
          </cell>
          <cell r="DO40">
            <v>121594.72500000001</v>
          </cell>
          <cell r="DP40">
            <v>10155.393</v>
          </cell>
          <cell r="DQ40">
            <v>85738.171000000002</v>
          </cell>
          <cell r="DR40">
            <v>25701.161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図(計)"/>
      <sheetName val="表1"/>
      <sheetName val="３図(田)"/>
      <sheetName val="４図(畑)"/>
      <sheetName val="表２(2)"/>
      <sheetName val="表２"/>
      <sheetName val="表　幹部"/>
      <sheetName val="（削除）表1 (延べ、耕地利用率)"/>
      <sheetName val="（削除）表1（計）"/>
      <sheetName val="（削除）表1 (計田畑)"/>
      <sheetName val="（削除）図２"/>
      <sheetName val="（削除）図２（凡例） "/>
      <sheetName val="（削除）図２（値）"/>
      <sheetName val="（削除）表 (幹部)"/>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案"/>
      <sheetName val="決算書"/>
      <sheetName val="月別整理票"/>
      <sheetName val="総合(自動)"/>
      <sheetName val="繰入金"/>
      <sheetName val="事業収入 "/>
      <sheetName val="生命保険"/>
      <sheetName val="ガン保険"/>
      <sheetName val="繰越金"/>
      <sheetName val="Sheet1"/>
      <sheetName val="雑収入（利息）"/>
      <sheetName val="雑収入(その他)"/>
      <sheetName val="書記局書記賃金"/>
      <sheetName val="書記局諸経費"/>
      <sheetName val="行動旅費"/>
      <sheetName val="予備費"/>
      <sheetName val="総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6">
          <cell r="J66">
            <v>1234</v>
          </cell>
          <cell r="K66" t="str">
            <v>資料</v>
          </cell>
        </row>
        <row r="67">
          <cell r="J67">
            <v>2345</v>
          </cell>
          <cell r="K67" t="str">
            <v>定義</v>
          </cell>
        </row>
        <row r="68">
          <cell r="J68">
            <v>3456</v>
          </cell>
          <cell r="K68" t="str">
            <v>回数</v>
          </cell>
        </row>
      </sheetData>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データ入力"/>
      <sheetName val="面積、人口"/>
      <sheetName val="都道府県再エネ賦存量"/>
      <sheetName val="農業産出額入力"/>
      <sheetName val="推計方法の選択"/>
      <sheetName val="森林の現況入力"/>
      <sheetName val="ポテンシャル"/>
      <sheetName val="NEDOバイオマス賦存量データ"/>
      <sheetName val="＞＞＞個別検討"/>
      <sheetName val="3.水力"/>
      <sheetName val="4.地熱"/>
      <sheetName val="5-1.稲わらもみがら"/>
      <sheetName val="5-2.バガス"/>
      <sheetName val="5-3.家畜排せつ物"/>
      <sheetName val="5-5.焼酎粕"/>
      <sheetName val="5-6.廃食油"/>
      <sheetName val="7-1.地中熱"/>
      <sheetName val="7-2.下水熱"/>
      <sheetName val="8.その他"/>
      <sheetName val="&gt;&gt;&gt;出力"/>
      <sheetName val="面積、人口出力"/>
      <sheetName val="バイオマス集計"/>
      <sheetName val="森林の現況"/>
      <sheetName val="推計方法と按分比率"/>
      <sheetName val="再エネ賦存量"/>
      <sheetName val="利用可能エネルギー量"/>
      <sheetName val="グラフ"/>
      <sheetName val="賦存量と利用可能量"/>
      <sheetName val="概要版ポテンシャル逆算"/>
      <sheetName val="1.太陽光"/>
      <sheetName val="2.風力"/>
      <sheetName val="5-4.木質"/>
      <sheetName val="6.太陽熱利用"/>
      <sheetName val="＞＞＞参考資料"/>
      <sheetName val="都道府県農業生産額"/>
      <sheetName val="西之表市"/>
      <sheetName val="中種子町"/>
      <sheetName val="南種子町"/>
      <sheetName val="屋久島町"/>
    </sheetNames>
    <sheetDataSet>
      <sheetData sheetId="0"/>
      <sheetData sheetId="1">
        <row r="3">
          <cell r="C3" t="str">
            <v>鹿児島県</v>
          </cell>
          <cell r="D3" t="str">
            <v>熊毛</v>
          </cell>
          <cell r="E3" t="str">
            <v>西之表市</v>
          </cell>
        </row>
      </sheetData>
      <sheetData sheetId="2"/>
      <sheetData sheetId="3">
        <row r="7">
          <cell r="E7">
            <v>1.1203319502074689E-2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データ入力"/>
      <sheetName val="面積、人口"/>
      <sheetName val="都道府県再エネ賦存量"/>
      <sheetName val="農業産出額入力"/>
      <sheetName val="推計方法の選択"/>
      <sheetName val="森林の現況入力"/>
      <sheetName val="ポテンシャル"/>
      <sheetName val="NEDOバイオマス賦存量データ"/>
      <sheetName val="＞＞＞個別検討"/>
      <sheetName val="3.水力"/>
      <sheetName val="4.地熱"/>
      <sheetName val="5-1.稲わらもみがら"/>
      <sheetName val="5-2.バガス"/>
      <sheetName val="5-3.家畜排せつ物"/>
      <sheetName val="5-5.焼酎粕"/>
      <sheetName val="5-6.廃食油"/>
      <sheetName val="7-1.地中熱"/>
      <sheetName val="7-2.下水熱"/>
      <sheetName val="8.その他"/>
      <sheetName val="&gt;&gt;&gt;出力"/>
      <sheetName val="面積、人口出力"/>
      <sheetName val="バイオマス集計"/>
      <sheetName val="森林の現況"/>
      <sheetName val="推計方法と按分比率"/>
      <sheetName val="再エネ賦存量"/>
      <sheetName val="利用可能エネルギー量"/>
      <sheetName val="グラフ"/>
      <sheetName val="賦存量と利用可能量"/>
      <sheetName val="概要版ポテンシャル逆算"/>
      <sheetName val="1.太陽光"/>
      <sheetName val="2.風力"/>
      <sheetName val="5-4.木質"/>
      <sheetName val="6.太陽熱利用"/>
      <sheetName val="＞＞＞参考資料"/>
      <sheetName val="都道府県農業生産額"/>
      <sheetName val="西之表市"/>
      <sheetName val="中種子町"/>
      <sheetName val="南種子町"/>
      <sheetName val="屋久島町"/>
    </sheetNames>
    <sheetDataSet>
      <sheetData sheetId="0"/>
      <sheetData sheetId="1">
        <row r="3">
          <cell r="C3" t="str">
            <v>鹿児島県</v>
          </cell>
          <cell r="D3" t="str">
            <v>熊毛</v>
          </cell>
          <cell r="E3" t="str">
            <v>西之表市</v>
          </cell>
        </row>
      </sheetData>
      <sheetData sheetId="2"/>
      <sheetData sheetId="3">
        <row r="7">
          <cell r="E7">
            <v>1.1203319502074689E-2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 val="平成14年産"/>
      <sheetName val="平成14年産 (収量内訳)"/>
      <sheetName val="平成14年産 (換算収量)"/>
      <sheetName val="平成14年産(NO2)"/>
      <sheetName val="平成13年産"/>
      <sheetName val="対前年差"/>
      <sheetName val="速 報"/>
      <sheetName val="速報 (2)"/>
      <sheetName val="速報(2)"/>
      <sheetName val="解説"/>
      <sheetName val="解説 (2)"/>
      <sheetName val="実測筆数"/>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指定先等総括全体"/>
      <sheetName val="指定先等総括報告用"/>
      <sheetName val="ｺｰﾄﾞ表"/>
      <sheetName val="99迄の修正メモ"/>
      <sheetName val="99年計等修正一覧表"/>
      <sheetName val="00_01以降修正一覧表"/>
      <sheetName val="00銘柄変更"/>
      <sheetName val="00_Po修正"/>
      <sheetName val="99銘柄変更"/>
      <sheetName val="季節区分有りの銘柄変更"/>
      <sheetName val="2月Po修正"/>
      <sheetName val="乳価"/>
      <sheetName val="Egg"/>
      <sheetName val="事務所入力価格"/>
      <sheetName val="当月"/>
      <sheetName val="受信ファイル検討"/>
      <sheetName val="99_01～累積"/>
      <sheetName val="GEAE04A"/>
      <sheetName val="GEAE04B"/>
      <sheetName val="GEAE04C"/>
      <sheetName val="GEAE04D"/>
      <sheetName val="95GEAE05A"/>
      <sheetName val="95GEAE05B"/>
      <sheetName val="95GEAE05C"/>
      <sheetName val="95GEAE05D"/>
      <sheetName val="96GEAE05A"/>
      <sheetName val="96GEAE05B"/>
      <sheetName val="96GEAE05C"/>
      <sheetName val="96GEAE05D"/>
      <sheetName val="97GEAE05A"/>
      <sheetName val="97GEAE05B"/>
      <sheetName val="97GEAE05C"/>
      <sheetName val="97GEAE05D"/>
      <sheetName val="98GEAE05A"/>
      <sheetName val="98GEAE05B"/>
      <sheetName val="98GEAE05C"/>
      <sheetName val="98GEAE05D"/>
      <sheetName val="99GEAE05A"/>
      <sheetName val="99GEAE05B"/>
      <sheetName val="99GEAE05C"/>
      <sheetName val="99GEAE05D"/>
      <sheetName val="00GEAE05A"/>
      <sheetName val="00GEAE05B"/>
      <sheetName val="00GEAE05C"/>
      <sheetName val="00GEAE05D"/>
      <sheetName val="検GEAE05"/>
      <sheetName val="GEAJ01"/>
      <sheetName val="GEAJ01kai"/>
    </sheetNames>
    <sheetDataSet>
      <sheetData sheetId="0" refreshError="1"/>
      <sheetData sheetId="1" refreshError="1"/>
      <sheetData sheetId="2" refreshError="1">
        <row r="3">
          <cell r="G3" t="str">
            <v>新</v>
          </cell>
          <cell r="H3" t="str">
            <v>旧</v>
          </cell>
          <cell r="I3" t="str">
            <v>類区分</v>
          </cell>
          <cell r="J3" t="str">
            <v>品目名1</v>
          </cell>
          <cell r="K3" t="str">
            <v>品目名2</v>
          </cell>
          <cell r="L3" t="str">
            <v>品目名3</v>
          </cell>
          <cell r="M3" t="str">
            <v>品目名4</v>
          </cell>
          <cell r="N3" t="str">
            <v>類区分～単位まで合わせたもの</v>
          </cell>
          <cell r="O3" t="str">
            <v>銘柄等級</v>
          </cell>
          <cell r="P3" t="str">
            <v>単位</v>
          </cell>
          <cell r="Q3" t="str">
            <v>ウエイト</v>
          </cell>
          <cell r="R3" t="str">
            <v>ｺｰﾄﾞ符号1</v>
          </cell>
          <cell r="S3" t="str">
            <v>ｺｰﾄﾞ符号2</v>
          </cell>
          <cell r="T3" t="str">
            <v>ｺｰﾄﾞ符号1+2</v>
          </cell>
          <cell r="U3" t="str">
            <v>ｺｰﾄﾞ符号修正</v>
          </cell>
          <cell r="V3" t="str">
            <v>富山ｳｴｲﾄ表示用</v>
          </cell>
          <cell r="W3" t="str">
            <v>局ｳｴｲﾄ(富山該当分のみ)</v>
          </cell>
          <cell r="X3" t="str">
            <v>調査対象開始月1</v>
          </cell>
          <cell r="Y3" t="str">
            <v>調査対象終了月1</v>
          </cell>
          <cell r="Z3" t="str">
            <v>調査対象開始月2</v>
          </cell>
          <cell r="AA3" t="str">
            <v>調査対象終了月2</v>
          </cell>
          <cell r="AB3" t="str">
            <v>調査対象開始月3</v>
          </cell>
          <cell r="AC3" t="str">
            <v>調査対象終了月3</v>
          </cell>
          <cell r="AD3" t="str">
            <v>調査対象連結</v>
          </cell>
          <cell r="AE3" t="str">
            <v>年間調査件数</v>
          </cell>
          <cell r="AF3" t="str">
            <v>Ｐ・廃棄</v>
          </cell>
          <cell r="AG3">
            <v>1</v>
          </cell>
          <cell r="AH3">
            <v>2</v>
          </cell>
          <cell r="AI3">
            <v>3</v>
          </cell>
          <cell r="AJ3">
            <v>4</v>
          </cell>
          <cell r="AK3">
            <v>5</v>
          </cell>
          <cell r="AL3">
            <v>6</v>
          </cell>
          <cell r="AM3">
            <v>7</v>
          </cell>
          <cell r="AN3">
            <v>8</v>
          </cell>
          <cell r="AO3">
            <v>9</v>
          </cell>
          <cell r="AP3">
            <v>10</v>
          </cell>
          <cell r="AQ3">
            <v>11</v>
          </cell>
          <cell r="AR3">
            <v>12</v>
          </cell>
          <cell r="AS3" t="str">
            <v>指定先番号1</v>
          </cell>
          <cell r="AT3" t="str">
            <v>指定先番号2</v>
          </cell>
          <cell r="AU3" t="str">
            <v>指定先客体数</v>
          </cell>
          <cell r="AV3" t="str">
            <v>指定先名称1</v>
          </cell>
          <cell r="AW3" t="str">
            <v>指定先名称2</v>
          </cell>
          <cell r="AX3" t="str">
            <v>指定先番号1</v>
          </cell>
          <cell r="AY3" t="str">
            <v>指定先番号2</v>
          </cell>
          <cell r="AZ3" t="str">
            <v>指定先客体数</v>
          </cell>
          <cell r="BA3" t="str">
            <v>指定先名称1</v>
          </cell>
          <cell r="BB3" t="str">
            <v>指定先名称2</v>
          </cell>
          <cell r="BC3" t="str">
            <v>指定先番号1</v>
          </cell>
          <cell r="BD3" t="str">
            <v>指定先番号2</v>
          </cell>
          <cell r="BE3" t="str">
            <v>指定先客体数</v>
          </cell>
          <cell r="BF3" t="str">
            <v>指定先名称1</v>
          </cell>
          <cell r="BG3" t="str">
            <v>指定先名称2</v>
          </cell>
          <cell r="BH3" t="str">
            <v>指定先番号1</v>
          </cell>
          <cell r="BI3" t="str">
            <v>指定先番号2</v>
          </cell>
          <cell r="BJ3" t="str">
            <v>指定先客体数</v>
          </cell>
          <cell r="BK3" t="str">
            <v>指定先名称1</v>
          </cell>
          <cell r="BL3" t="str">
            <v>指定先名称2</v>
          </cell>
          <cell r="BM3" t="str">
            <v>調査数計</v>
          </cell>
          <cell r="BN3" t="str">
            <v>指定先番号1</v>
          </cell>
          <cell r="BO3" t="str">
            <v>指定先番号2</v>
          </cell>
          <cell r="BP3" t="str">
            <v>指定先客体数</v>
          </cell>
          <cell r="BQ3" t="str">
            <v>指定先名称1</v>
          </cell>
          <cell r="BR3" t="str">
            <v>指定先名称2</v>
          </cell>
          <cell r="BS3" t="str">
            <v>調査数計</v>
          </cell>
          <cell r="BT3" t="str">
            <v>接続価格品目</v>
          </cell>
          <cell r="BU3" t="str">
            <v>年次修正品目</v>
          </cell>
          <cell r="CS3" t="str">
            <v>出張所</v>
          </cell>
        </row>
        <row r="4">
          <cell r="G4">
            <v>1010</v>
          </cell>
          <cell r="H4">
            <v>1010</v>
          </cell>
          <cell r="I4" t="str">
            <v>米</v>
          </cell>
          <cell r="J4" t="str">
            <v>政府売り米</v>
          </cell>
          <cell r="K4" t="str">
            <v>うるち玄米</v>
          </cell>
          <cell r="N4" t="str">
            <v>米 政府売り米 うるち玄米   １等 60kg</v>
          </cell>
          <cell r="O4" t="str">
            <v>１等</v>
          </cell>
          <cell r="P4" t="str">
            <v>60kg</v>
          </cell>
          <cell r="Q4">
            <v>562</v>
          </cell>
          <cell r="R4" t="str">
            <v>*</v>
          </cell>
          <cell r="T4" t="str">
            <v xml:space="preserve">* </v>
          </cell>
          <cell r="U4" t="str">
            <v>98Po修,*/562</v>
          </cell>
          <cell r="V4" t="str">
            <v>* /562</v>
          </cell>
          <cell r="W4">
            <v>315</v>
          </cell>
          <cell r="X4">
            <v>9</v>
          </cell>
          <cell r="Y4">
            <v>10</v>
          </cell>
          <cell r="AD4" t="str">
            <v>9～10</v>
          </cell>
          <cell r="AE4">
            <v>2</v>
          </cell>
          <cell r="AO4">
            <v>9</v>
          </cell>
          <cell r="AP4">
            <v>10</v>
          </cell>
          <cell r="AS4">
            <v>1</v>
          </cell>
          <cell r="AU4">
            <v>1</v>
          </cell>
          <cell r="AV4" t="str">
            <v>富山市農協蜷川支所</v>
          </cell>
          <cell r="BL4">
            <v>0</v>
          </cell>
          <cell r="BM4">
            <v>1</v>
          </cell>
          <cell r="BP4">
            <v>0</v>
          </cell>
          <cell r="BS4">
            <v>1</v>
          </cell>
          <cell r="BV4" t="str">
            <v xml:space="preserve">1類 ｺｼﾋｶﾘ </v>
          </cell>
          <cell r="CS4">
            <v>1</v>
          </cell>
          <cell r="CT4" t="str">
            <v>富山</v>
          </cell>
        </row>
        <row r="5">
          <cell r="G5">
            <v>1020</v>
          </cell>
          <cell r="H5">
            <v>1020</v>
          </cell>
          <cell r="I5" t="str">
            <v>米</v>
          </cell>
          <cell r="J5" t="str">
            <v>自主流通米</v>
          </cell>
          <cell r="K5" t="str">
            <v>うるち玄米</v>
          </cell>
          <cell r="N5" t="str">
            <v>米 自主流通米 うるち玄米   １等 60kg</v>
          </cell>
          <cell r="O5" t="str">
            <v>１等</v>
          </cell>
          <cell r="P5" t="str">
            <v>60kg</v>
          </cell>
          <cell r="Q5">
            <v>6168</v>
          </cell>
          <cell r="R5" t="str">
            <v>*</v>
          </cell>
          <cell r="T5" t="str">
            <v xml:space="preserve">* </v>
          </cell>
          <cell r="V5" t="str">
            <v>* /6168</v>
          </cell>
          <cell r="W5">
            <v>4981</v>
          </cell>
          <cell r="X5">
            <v>9</v>
          </cell>
          <cell r="Y5">
            <v>10</v>
          </cell>
          <cell r="AD5" t="str">
            <v>9～10</v>
          </cell>
          <cell r="AE5">
            <v>2</v>
          </cell>
          <cell r="AO5">
            <v>9</v>
          </cell>
          <cell r="AP5">
            <v>10</v>
          </cell>
          <cell r="AS5">
            <v>2</v>
          </cell>
          <cell r="AU5">
            <v>1</v>
          </cell>
          <cell r="AV5" t="str">
            <v>富山県経済農業協同組合連合会米穀課</v>
          </cell>
          <cell r="BL5">
            <v>0</v>
          </cell>
          <cell r="BM5">
            <v>1</v>
          </cell>
          <cell r="BP5">
            <v>0</v>
          </cell>
          <cell r="BS5">
            <v>1</v>
          </cell>
          <cell r="BV5" t="str">
            <v xml:space="preserve">ｺｼﾋｶﾘ  </v>
          </cell>
          <cell r="CS5">
            <v>2</v>
          </cell>
          <cell r="CT5" t="str">
            <v>高岡</v>
          </cell>
        </row>
        <row r="6">
          <cell r="G6">
            <v>1030</v>
          </cell>
          <cell r="H6">
            <v>1030</v>
          </cell>
          <cell r="I6" t="str">
            <v>米</v>
          </cell>
          <cell r="J6" t="str">
            <v>自主流通米</v>
          </cell>
          <cell r="K6" t="str">
            <v>もち玄米</v>
          </cell>
          <cell r="N6" t="str">
            <v>米 自主流通米 もち玄米   １等 60kg</v>
          </cell>
          <cell r="O6" t="str">
            <v>１等</v>
          </cell>
          <cell r="P6" t="str">
            <v>60kg</v>
          </cell>
          <cell r="Q6">
            <v>270</v>
          </cell>
          <cell r="R6" t="str">
            <v>*</v>
          </cell>
          <cell r="T6" t="str">
            <v xml:space="preserve">* </v>
          </cell>
          <cell r="V6" t="str">
            <v>* /270</v>
          </cell>
          <cell r="W6">
            <v>107</v>
          </cell>
          <cell r="X6">
            <v>9</v>
          </cell>
          <cell r="Y6">
            <v>10</v>
          </cell>
          <cell r="AD6" t="str">
            <v>9～10</v>
          </cell>
          <cell r="AE6">
            <v>2</v>
          </cell>
          <cell r="AO6">
            <v>9</v>
          </cell>
          <cell r="AP6">
            <v>10</v>
          </cell>
          <cell r="AS6">
            <v>2</v>
          </cell>
          <cell r="AU6">
            <v>1</v>
          </cell>
          <cell r="AV6" t="str">
            <v>富山県経済農業協同組合連合会米穀課</v>
          </cell>
          <cell r="BL6">
            <v>0</v>
          </cell>
          <cell r="BM6">
            <v>1</v>
          </cell>
          <cell r="BP6">
            <v>0</v>
          </cell>
          <cell r="BS6">
            <v>1</v>
          </cell>
          <cell r="BV6" t="str">
            <v xml:space="preserve">新大正糯  </v>
          </cell>
          <cell r="CS6">
            <v>3</v>
          </cell>
          <cell r="CT6" t="str">
            <v>魚津</v>
          </cell>
        </row>
        <row r="7">
          <cell r="G7">
            <v>1040</v>
          </cell>
          <cell r="H7">
            <v>1040</v>
          </cell>
          <cell r="I7" t="str">
            <v>米</v>
          </cell>
          <cell r="J7" t="str">
            <v>計画外流通米</v>
          </cell>
          <cell r="K7" t="str">
            <v>うるち玄米</v>
          </cell>
          <cell r="N7" t="str">
            <v>米 計画外流通米 うるち玄米   １等程度 60kg</v>
          </cell>
          <cell r="O7" t="str">
            <v>１等程度</v>
          </cell>
          <cell r="P7" t="str">
            <v>60kg</v>
          </cell>
          <cell r="Q7">
            <v>471</v>
          </cell>
          <cell r="R7" t="str">
            <v>*</v>
          </cell>
          <cell r="T7" t="str">
            <v xml:space="preserve">* </v>
          </cell>
          <cell r="V7" t="str">
            <v>* /471</v>
          </cell>
          <cell r="W7">
            <v>1131</v>
          </cell>
          <cell r="X7">
            <v>1</v>
          </cell>
          <cell r="Y7">
            <v>12</v>
          </cell>
          <cell r="AD7" t="str">
            <v>1～12</v>
          </cell>
          <cell r="AE7">
            <v>12</v>
          </cell>
          <cell r="AG7">
            <v>1</v>
          </cell>
          <cell r="AH7">
            <v>2</v>
          </cell>
          <cell r="AI7">
            <v>3</v>
          </cell>
          <cell r="AJ7">
            <v>4</v>
          </cell>
          <cell r="AK7">
            <v>5</v>
          </cell>
          <cell r="AL7">
            <v>6</v>
          </cell>
          <cell r="AM7">
            <v>7</v>
          </cell>
          <cell r="AN7">
            <v>8</v>
          </cell>
          <cell r="AO7">
            <v>9</v>
          </cell>
          <cell r="AP7">
            <v>10</v>
          </cell>
          <cell r="AQ7">
            <v>11</v>
          </cell>
          <cell r="AR7">
            <v>12</v>
          </cell>
          <cell r="AS7">
            <v>1</v>
          </cell>
          <cell r="AU7">
            <v>1</v>
          </cell>
          <cell r="AV7" t="str">
            <v>富山市農協蜷川支所</v>
          </cell>
          <cell r="BL7">
            <v>0</v>
          </cell>
          <cell r="BM7">
            <v>1</v>
          </cell>
          <cell r="BP7">
            <v>0</v>
          </cell>
          <cell r="BS7">
            <v>1</v>
          </cell>
          <cell r="BV7" t="str">
            <v xml:space="preserve">ｺｼﾋｶﾘ  </v>
          </cell>
          <cell r="CS7">
            <v>4</v>
          </cell>
          <cell r="CT7" t="str">
            <v>福野</v>
          </cell>
        </row>
        <row r="8">
          <cell r="G8">
            <v>1050</v>
          </cell>
          <cell r="H8">
            <v>1050</v>
          </cell>
          <cell r="I8" t="str">
            <v>米</v>
          </cell>
          <cell r="J8" t="str">
            <v>計画外流通米</v>
          </cell>
          <cell r="K8" t="str">
            <v>もち玄米</v>
          </cell>
          <cell r="N8" t="str">
            <v>米 計画外流通米 もち玄米   １等程度 60kg</v>
          </cell>
          <cell r="O8" t="str">
            <v>１等程度</v>
          </cell>
          <cell r="P8" t="str">
            <v>60kg</v>
          </cell>
          <cell r="Q8">
            <v>46</v>
          </cell>
          <cell r="R8" t="str">
            <v>*</v>
          </cell>
          <cell r="T8" t="str">
            <v xml:space="preserve">* </v>
          </cell>
          <cell r="V8" t="str">
            <v>* /46</v>
          </cell>
          <cell r="W8">
            <v>80</v>
          </cell>
          <cell r="X8">
            <v>9</v>
          </cell>
          <cell r="Y8">
            <v>12</v>
          </cell>
          <cell r="AD8" t="str">
            <v>9～12</v>
          </cell>
          <cell r="AE8">
            <v>4</v>
          </cell>
          <cell r="AO8">
            <v>9</v>
          </cell>
          <cell r="AP8">
            <v>10</v>
          </cell>
          <cell r="AQ8">
            <v>11</v>
          </cell>
          <cell r="AR8">
            <v>12</v>
          </cell>
          <cell r="AS8">
            <v>1</v>
          </cell>
          <cell r="AU8">
            <v>1</v>
          </cell>
          <cell r="AV8" t="str">
            <v>富山市農協蜷川支所</v>
          </cell>
          <cell r="BL8">
            <v>0</v>
          </cell>
          <cell r="BM8">
            <v>1</v>
          </cell>
          <cell r="BP8">
            <v>0</v>
          </cell>
          <cell r="BS8">
            <v>1</v>
          </cell>
          <cell r="BV8" t="str">
            <v xml:space="preserve">新大正糯  </v>
          </cell>
          <cell r="CS8">
            <v>88</v>
          </cell>
          <cell r="CT8" t="str">
            <v>事務所(その他)</v>
          </cell>
        </row>
        <row r="9">
          <cell r="G9">
            <v>1060</v>
          </cell>
          <cell r="H9">
            <v>1060</v>
          </cell>
          <cell r="I9" t="str">
            <v>米</v>
          </cell>
          <cell r="J9" t="str">
            <v>計画外流通米</v>
          </cell>
          <cell r="K9" t="str">
            <v>うるち白米</v>
          </cell>
          <cell r="N9" t="str">
            <v>米 計画外流通米 うるち白米   １等程度 10kg</v>
          </cell>
          <cell r="O9" t="str">
            <v>１等程度</v>
          </cell>
          <cell r="P9" t="str">
            <v>10kg</v>
          </cell>
          <cell r="Q9">
            <v>286</v>
          </cell>
          <cell r="R9" t="str">
            <v>*</v>
          </cell>
          <cell r="T9" t="str">
            <v xml:space="preserve">* </v>
          </cell>
          <cell r="U9" t="str">
            <v>99/01Po修,*/286</v>
          </cell>
          <cell r="V9" t="str">
            <v>* /286</v>
          </cell>
          <cell r="W9">
            <v>454</v>
          </cell>
          <cell r="X9">
            <v>1</v>
          </cell>
          <cell r="Y9">
            <v>12</v>
          </cell>
          <cell r="AD9" t="str">
            <v>1～12</v>
          </cell>
          <cell r="AE9">
            <v>12</v>
          </cell>
          <cell r="AG9">
            <v>1</v>
          </cell>
          <cell r="AH9">
            <v>2</v>
          </cell>
          <cell r="AI9">
            <v>3</v>
          </cell>
          <cell r="AJ9">
            <v>4</v>
          </cell>
          <cell r="AK9">
            <v>5</v>
          </cell>
          <cell r="AL9">
            <v>6</v>
          </cell>
          <cell r="AM9">
            <v>7</v>
          </cell>
          <cell r="AN9">
            <v>8</v>
          </cell>
          <cell r="AO9">
            <v>9</v>
          </cell>
          <cell r="AP9">
            <v>10</v>
          </cell>
          <cell r="AQ9">
            <v>11</v>
          </cell>
          <cell r="AR9">
            <v>12</v>
          </cell>
          <cell r="AS9">
            <v>1</v>
          </cell>
          <cell r="AU9">
            <v>1</v>
          </cell>
          <cell r="AV9" t="str">
            <v>富山市農協蜷川支所</v>
          </cell>
          <cell r="BL9">
            <v>0</v>
          </cell>
          <cell r="BM9">
            <v>1</v>
          </cell>
          <cell r="BP9">
            <v>0</v>
          </cell>
          <cell r="BS9">
            <v>1</v>
          </cell>
          <cell r="BV9" t="str">
            <v xml:space="preserve">ｺｼﾋｶﾘ  </v>
          </cell>
          <cell r="CS9">
            <v>10</v>
          </cell>
          <cell r="CT9" t="str">
            <v>平均価格</v>
          </cell>
        </row>
        <row r="10">
          <cell r="G10">
            <v>1070</v>
          </cell>
          <cell r="H10">
            <v>1070</v>
          </cell>
          <cell r="I10" t="str">
            <v>米</v>
          </cell>
          <cell r="J10" t="str">
            <v>計画外流通米</v>
          </cell>
          <cell r="K10" t="str">
            <v>もち白米</v>
          </cell>
          <cell r="N10" t="str">
            <v>米 計画外流通米 もち白米   １等程度 10kg</v>
          </cell>
          <cell r="O10" t="str">
            <v>１等程度</v>
          </cell>
          <cell r="P10" t="str">
            <v>10kg</v>
          </cell>
          <cell r="Q10">
            <v>28</v>
          </cell>
          <cell r="R10" t="str">
            <v>*</v>
          </cell>
          <cell r="T10" t="str">
            <v xml:space="preserve">* </v>
          </cell>
          <cell r="V10" t="str">
            <v>* /28</v>
          </cell>
          <cell r="W10">
            <v>37</v>
          </cell>
          <cell r="X10">
            <v>9</v>
          </cell>
          <cell r="Y10">
            <v>12</v>
          </cell>
          <cell r="AD10" t="str">
            <v>9～12</v>
          </cell>
          <cell r="AE10">
            <v>4</v>
          </cell>
          <cell r="AO10">
            <v>9</v>
          </cell>
          <cell r="AP10">
            <v>10</v>
          </cell>
          <cell r="AQ10">
            <v>11</v>
          </cell>
          <cell r="AR10">
            <v>12</v>
          </cell>
          <cell r="AS10">
            <v>1</v>
          </cell>
          <cell r="AU10">
            <v>1</v>
          </cell>
          <cell r="AV10" t="str">
            <v>富山市農協蜷川支所</v>
          </cell>
          <cell r="BL10">
            <v>0</v>
          </cell>
          <cell r="BM10">
            <v>1</v>
          </cell>
          <cell r="BP10">
            <v>0</v>
          </cell>
          <cell r="BS10">
            <v>1</v>
          </cell>
          <cell r="BV10" t="str">
            <v xml:space="preserve">新大正糯  </v>
          </cell>
          <cell r="CS10">
            <v>20</v>
          </cell>
          <cell r="CT10" t="str">
            <v>報告価格</v>
          </cell>
        </row>
        <row r="11">
          <cell r="G11">
            <v>1100</v>
          </cell>
          <cell r="H11">
            <v>1100</v>
          </cell>
          <cell r="I11" t="str">
            <v>麦</v>
          </cell>
          <cell r="J11" t="str">
            <v>政府売り麦</v>
          </cell>
          <cell r="K11" t="str">
            <v>六条大麦</v>
          </cell>
          <cell r="N11" t="str">
            <v>麦 政府売り麦 六条大麦   １等 50kg</v>
          </cell>
          <cell r="O11" t="str">
            <v>１等</v>
          </cell>
          <cell r="P11" t="str">
            <v>50kg</v>
          </cell>
          <cell r="Q11" t="str">
            <v>価</v>
          </cell>
          <cell r="R11" t="str">
            <v>*</v>
          </cell>
          <cell r="T11" t="str">
            <v xml:space="preserve">* </v>
          </cell>
          <cell r="V11" t="str">
            <v>* /価</v>
          </cell>
          <cell r="W11">
            <v>1</v>
          </cell>
          <cell r="X11">
            <v>6</v>
          </cell>
          <cell r="Y11">
            <v>7</v>
          </cell>
          <cell r="AD11" t="str">
            <v>6～7</v>
          </cell>
          <cell r="AE11">
            <v>2</v>
          </cell>
          <cell r="AL11">
            <v>6</v>
          </cell>
          <cell r="AM11">
            <v>7</v>
          </cell>
          <cell r="AS11">
            <v>2</v>
          </cell>
          <cell r="AU11">
            <v>1</v>
          </cell>
          <cell r="AV11" t="str">
            <v>富山県経済農業協同組合連合会米穀課</v>
          </cell>
          <cell r="BL11">
            <v>0</v>
          </cell>
          <cell r="BM11">
            <v>1</v>
          </cell>
          <cell r="BP11">
            <v>0</v>
          </cell>
          <cell r="BS11">
            <v>1</v>
          </cell>
          <cell r="BV11" t="str">
            <v xml:space="preserve">ﾐﾉﾘﾑｷﾞ  ﾐﾉﾘﾑｷﾞ政府買入価格6931円 奨励金(品質改善奨励金410円+良品質麦生産奨励対策160円)あと，集約化80円があるが業者にはいるので除くこととした。 </v>
          </cell>
        </row>
        <row r="12">
          <cell r="G12">
            <v>1120</v>
          </cell>
          <cell r="H12">
            <v>1120</v>
          </cell>
          <cell r="I12" t="str">
            <v>豆</v>
          </cell>
          <cell r="J12" t="str">
            <v>大豆</v>
          </cell>
          <cell r="N12" t="str">
            <v>豆 大豆    黄色大豆 60kg</v>
          </cell>
          <cell r="O12" t="str">
            <v>黄色大豆</v>
          </cell>
          <cell r="P12" t="str">
            <v>60kg</v>
          </cell>
          <cell r="Q12">
            <v>48</v>
          </cell>
          <cell r="R12" t="str">
            <v>*</v>
          </cell>
          <cell r="T12" t="str">
            <v xml:space="preserve">* </v>
          </cell>
          <cell r="U12" t="str">
            <v>98Po修,*/48</v>
          </cell>
          <cell r="V12" t="str">
            <v>* /48</v>
          </cell>
          <cell r="W12">
            <v>20</v>
          </cell>
          <cell r="X12">
            <v>11</v>
          </cell>
          <cell r="Y12">
            <v>12</v>
          </cell>
          <cell r="AD12" t="str">
            <v>11～12</v>
          </cell>
          <cell r="AE12">
            <v>2</v>
          </cell>
          <cell r="AQ12">
            <v>11</v>
          </cell>
          <cell r="AR12">
            <v>12</v>
          </cell>
          <cell r="AS12">
            <v>4</v>
          </cell>
          <cell r="AU12">
            <v>1</v>
          </cell>
          <cell r="AV12" t="str">
            <v>富山県経済農業協同組合連合会特産園芸課</v>
          </cell>
          <cell r="BL12">
            <v>0</v>
          </cell>
          <cell r="BM12">
            <v>1</v>
          </cell>
          <cell r="BO12">
            <v>5</v>
          </cell>
          <cell r="BP12">
            <v>1</v>
          </cell>
          <cell r="BR12" t="str">
            <v>[事/富]本省指示価格</v>
          </cell>
          <cell r="BS12">
            <v>1</v>
          </cell>
          <cell r="BV12" t="str">
            <v xml:space="preserve">ｴﾝﾚｲ 大粒Ⅰ1等 銘柄区分Ⅰ,1等（ ｴﾝﾚｲ </v>
          </cell>
        </row>
        <row r="13">
          <cell r="G13">
            <v>1190</v>
          </cell>
          <cell r="H13">
            <v>1200</v>
          </cell>
          <cell r="I13" t="str">
            <v>いも</v>
          </cell>
          <cell r="J13" t="str">
            <v>ばれいしょ</v>
          </cell>
          <cell r="N13" t="str">
            <v>いも ばれいしょ    食用 10kg</v>
          </cell>
          <cell r="O13" t="str">
            <v>食用</v>
          </cell>
          <cell r="P13" t="str">
            <v>10kg</v>
          </cell>
          <cell r="Q13">
            <v>3</v>
          </cell>
          <cell r="R13" t="str">
            <v>*</v>
          </cell>
          <cell r="T13" t="str">
            <v xml:space="preserve">* </v>
          </cell>
          <cell r="V13" t="str">
            <v>* /3</v>
          </cell>
          <cell r="W13">
            <v>7</v>
          </cell>
          <cell r="X13">
            <v>6</v>
          </cell>
          <cell r="Y13">
            <v>7</v>
          </cell>
          <cell r="AD13" t="str">
            <v>6～7</v>
          </cell>
          <cell r="AE13">
            <v>2</v>
          </cell>
          <cell r="AL13">
            <v>6</v>
          </cell>
          <cell r="AM13">
            <v>7</v>
          </cell>
          <cell r="AS13">
            <v>6</v>
          </cell>
          <cell r="AU13">
            <v>1</v>
          </cell>
          <cell r="AV13" t="str">
            <v>八ヶ山青果出荷組合</v>
          </cell>
          <cell r="AX13">
            <v>2</v>
          </cell>
          <cell r="AZ13">
            <v>1</v>
          </cell>
          <cell r="BA13" t="str">
            <v>林 孝之</v>
          </cell>
          <cell r="BL13">
            <v>0</v>
          </cell>
          <cell r="BM13">
            <v>2</v>
          </cell>
          <cell r="BP13">
            <v>0</v>
          </cell>
          <cell r="BS13">
            <v>2</v>
          </cell>
          <cell r="BV13" t="str">
            <v xml:space="preserve">男爵食用L  男爵  </v>
          </cell>
        </row>
        <row r="14">
          <cell r="G14">
            <v>1340</v>
          </cell>
          <cell r="H14">
            <v>1360</v>
          </cell>
          <cell r="I14" t="str">
            <v>果実</v>
          </cell>
          <cell r="J14" t="str">
            <v>なし</v>
          </cell>
          <cell r="K14" t="str">
            <v>豊水</v>
          </cell>
          <cell r="N14" t="str">
            <v>果実 なし 豊水   秀－Ｌ 10kg</v>
          </cell>
          <cell r="O14" t="str">
            <v>秀－Ｌ</v>
          </cell>
          <cell r="P14" t="str">
            <v>10kg</v>
          </cell>
          <cell r="Q14">
            <v>32</v>
          </cell>
          <cell r="R14" t="str">
            <v>*</v>
          </cell>
          <cell r="T14" t="str">
            <v xml:space="preserve">* </v>
          </cell>
          <cell r="V14" t="str">
            <v>* /32</v>
          </cell>
          <cell r="W14">
            <v>63</v>
          </cell>
          <cell r="X14">
            <v>9</v>
          </cell>
          <cell r="Y14">
            <v>9</v>
          </cell>
          <cell r="AD14" t="str">
            <v>9～9</v>
          </cell>
          <cell r="AE14">
            <v>1</v>
          </cell>
          <cell r="AO14">
            <v>9</v>
          </cell>
          <cell r="AS14">
            <v>5</v>
          </cell>
          <cell r="AU14">
            <v>1</v>
          </cell>
          <cell r="AV14" t="str">
            <v>なのはな農協第1梨選果場</v>
          </cell>
          <cell r="BL14">
            <v>0</v>
          </cell>
          <cell r="BM14">
            <v>1</v>
          </cell>
          <cell r="BP14">
            <v>0</v>
          </cell>
          <cell r="BS14">
            <v>1</v>
          </cell>
          <cell r="BV14" t="str">
            <v xml:space="preserve">豊水36玉  </v>
          </cell>
        </row>
        <row r="15">
          <cell r="G15">
            <v>1350</v>
          </cell>
          <cell r="H15">
            <v>1370</v>
          </cell>
          <cell r="I15" t="str">
            <v>果実</v>
          </cell>
          <cell r="J15" t="str">
            <v>なし</v>
          </cell>
          <cell r="K15" t="str">
            <v>幸水</v>
          </cell>
          <cell r="N15" t="str">
            <v>果実 なし 幸水   秀－Ｌ 10kg</v>
          </cell>
          <cell r="O15" t="str">
            <v>秀－Ｌ</v>
          </cell>
          <cell r="P15" t="str">
            <v>10kg</v>
          </cell>
          <cell r="Q15">
            <v>88</v>
          </cell>
          <cell r="R15" t="str">
            <v>*</v>
          </cell>
          <cell r="T15" t="str">
            <v xml:space="preserve">* </v>
          </cell>
          <cell r="V15" t="str">
            <v>* /88</v>
          </cell>
          <cell r="W15">
            <v>140</v>
          </cell>
          <cell r="X15">
            <v>8</v>
          </cell>
          <cell r="Y15">
            <v>9</v>
          </cell>
          <cell r="AD15" t="str">
            <v>8～9</v>
          </cell>
          <cell r="AE15">
            <v>2</v>
          </cell>
          <cell r="AN15">
            <v>8</v>
          </cell>
          <cell r="AO15">
            <v>9</v>
          </cell>
          <cell r="AS15">
            <v>5</v>
          </cell>
          <cell r="AU15">
            <v>1</v>
          </cell>
          <cell r="AV15" t="str">
            <v>なのはな農協第1梨選果場</v>
          </cell>
          <cell r="BL15">
            <v>0</v>
          </cell>
          <cell r="BM15">
            <v>1</v>
          </cell>
          <cell r="BP15">
            <v>0</v>
          </cell>
          <cell r="BS15">
            <v>1</v>
          </cell>
          <cell r="BV15" t="str">
            <v xml:space="preserve">幸水36玉  </v>
          </cell>
        </row>
        <row r="16">
          <cell r="G16">
            <v>1500</v>
          </cell>
          <cell r="H16">
            <v>1530</v>
          </cell>
          <cell r="I16" t="str">
            <v>工芸農作物</v>
          </cell>
          <cell r="J16" t="str">
            <v>葉たばこ</v>
          </cell>
          <cell r="N16" t="str">
            <v>工芸農作物 葉たばこ    中葉，Ａタイプ  1kg</v>
          </cell>
          <cell r="O16" t="str">
            <v>中葉，Ａタイプ</v>
          </cell>
          <cell r="P16" t="str">
            <v xml:space="preserve"> 1kg</v>
          </cell>
          <cell r="Q16">
            <v>78</v>
          </cell>
          <cell r="R16" t="str">
            <v>*</v>
          </cell>
          <cell r="T16" t="str">
            <v xml:space="preserve">* </v>
          </cell>
          <cell r="V16" t="str">
            <v>* /78</v>
          </cell>
          <cell r="W16">
            <v>171</v>
          </cell>
          <cell r="X16">
            <v>10</v>
          </cell>
          <cell r="Y16">
            <v>12</v>
          </cell>
          <cell r="AD16" t="str">
            <v>10～12</v>
          </cell>
          <cell r="AE16">
            <v>3</v>
          </cell>
          <cell r="AP16">
            <v>10</v>
          </cell>
          <cell r="AQ16">
            <v>11</v>
          </cell>
          <cell r="AR16">
            <v>12</v>
          </cell>
          <cell r="BC16">
            <v>3</v>
          </cell>
          <cell r="BE16">
            <v>1</v>
          </cell>
          <cell r="BF16" t="str">
            <v>天沢 孝一</v>
          </cell>
          <cell r="BL16">
            <v>0</v>
          </cell>
          <cell r="BM16">
            <v>1</v>
          </cell>
          <cell r="BO16">
            <v>63</v>
          </cell>
          <cell r="BP16">
            <v>1</v>
          </cell>
          <cell r="BR16" t="str">
            <v>[事/魚]日本たばこ産業㈱金沢原料事務所</v>
          </cell>
          <cell r="BS16">
            <v>1</v>
          </cell>
          <cell r="BV16" t="str">
            <v xml:space="preserve">第2黄色種  </v>
          </cell>
        </row>
        <row r="17">
          <cell r="G17">
            <v>1590</v>
          </cell>
          <cell r="H17">
            <v>1620</v>
          </cell>
          <cell r="I17" t="str">
            <v>花き</v>
          </cell>
          <cell r="J17" t="str">
            <v>きく</v>
          </cell>
          <cell r="N17" t="str">
            <v>花き きく    中輪 100本</v>
          </cell>
          <cell r="O17" t="str">
            <v>中輪</v>
          </cell>
          <cell r="P17" t="str">
            <v>100本</v>
          </cell>
          <cell r="Q17">
            <v>78</v>
          </cell>
          <cell r="R17" t="str">
            <v>*</v>
          </cell>
          <cell r="T17" t="str">
            <v xml:space="preserve">* </v>
          </cell>
          <cell r="V17" t="str">
            <v>* /78</v>
          </cell>
          <cell r="W17">
            <v>43</v>
          </cell>
          <cell r="X17">
            <v>8</v>
          </cell>
          <cell r="Y17">
            <v>12</v>
          </cell>
          <cell r="AD17" t="str">
            <v>8～12</v>
          </cell>
          <cell r="AE17">
            <v>5</v>
          </cell>
          <cell r="AN17">
            <v>8</v>
          </cell>
          <cell r="AO17">
            <v>9</v>
          </cell>
          <cell r="AP17">
            <v>10</v>
          </cell>
          <cell r="AQ17">
            <v>11</v>
          </cell>
          <cell r="AR17">
            <v>12</v>
          </cell>
          <cell r="AS17">
            <v>7</v>
          </cell>
          <cell r="AU17">
            <v>1</v>
          </cell>
          <cell r="AV17" t="str">
            <v>富山中央花き園芸㈱</v>
          </cell>
          <cell r="BH17">
            <v>3</v>
          </cell>
          <cell r="BJ17">
            <v>1</v>
          </cell>
          <cell r="BK17" t="str">
            <v>稲葉 豊信</v>
          </cell>
          <cell r="BL17">
            <v>0</v>
          </cell>
          <cell r="BM17">
            <v>2</v>
          </cell>
          <cell r="BP17">
            <v>0</v>
          </cell>
          <cell r="BS17">
            <v>2</v>
          </cell>
          <cell r="BV17" t="str">
            <v xml:space="preserve">中輪 白 露地  </v>
          </cell>
        </row>
        <row r="18">
          <cell r="G18">
            <v>1600</v>
          </cell>
          <cell r="H18">
            <v>1630</v>
          </cell>
          <cell r="I18" t="str">
            <v>花き</v>
          </cell>
          <cell r="J18" t="str">
            <v>ばら</v>
          </cell>
          <cell r="N18" t="str">
            <v>花き ばら    赤 100本</v>
          </cell>
          <cell r="O18" t="str">
            <v>赤</v>
          </cell>
          <cell r="P18" t="str">
            <v>100本</v>
          </cell>
          <cell r="Q18">
            <v>26</v>
          </cell>
          <cell r="R18" t="str">
            <v>*</v>
          </cell>
          <cell r="T18" t="str">
            <v xml:space="preserve">* </v>
          </cell>
          <cell r="U18" t="str">
            <v>00/05Po修,*/26</v>
          </cell>
          <cell r="V18" t="str">
            <v>* /26</v>
          </cell>
          <cell r="X18">
            <v>5</v>
          </cell>
          <cell r="Y18">
            <v>11</v>
          </cell>
          <cell r="AD18" t="str">
            <v>5～11</v>
          </cell>
          <cell r="AE18">
            <v>7</v>
          </cell>
          <cell r="AK18">
            <v>5</v>
          </cell>
          <cell r="AL18">
            <v>6</v>
          </cell>
          <cell r="AM18">
            <v>7</v>
          </cell>
          <cell r="AN18">
            <v>8</v>
          </cell>
          <cell r="AO18">
            <v>9</v>
          </cell>
          <cell r="AP18">
            <v>10</v>
          </cell>
          <cell r="AQ18">
            <v>11</v>
          </cell>
          <cell r="BH18">
            <v>2</v>
          </cell>
          <cell r="BJ18">
            <v>1</v>
          </cell>
          <cell r="BK18" t="str">
            <v>田中 幸太郎</v>
          </cell>
          <cell r="BL18">
            <v>0</v>
          </cell>
          <cell r="BM18">
            <v>1</v>
          </cell>
          <cell r="BP18">
            <v>0</v>
          </cell>
          <cell r="BS18">
            <v>1</v>
          </cell>
          <cell r="BV18" t="str">
            <v xml:space="preserve">ﾘﾄﾙﾏｰﾍﾞﾙ (赤) </v>
          </cell>
        </row>
        <row r="19">
          <cell r="G19">
            <v>1650</v>
          </cell>
          <cell r="H19">
            <v>1690</v>
          </cell>
          <cell r="I19" t="str">
            <v>花き</v>
          </cell>
          <cell r="J19" t="str">
            <v>チューリップ</v>
          </cell>
          <cell r="N19" t="str">
            <v>花き チューリップ    球根 1000球</v>
          </cell>
          <cell r="O19" t="str">
            <v>球根</v>
          </cell>
          <cell r="P19" t="str">
            <v>1000球</v>
          </cell>
          <cell r="Q19">
            <v>250</v>
          </cell>
          <cell r="R19" t="str">
            <v>地</v>
          </cell>
          <cell r="T19" t="str">
            <v xml:space="preserve">地 </v>
          </cell>
          <cell r="U19" t="str">
            <v>99/08Po修,地 /250</v>
          </cell>
          <cell r="V19" t="str">
            <v>地 /250</v>
          </cell>
          <cell r="W19">
            <v>50</v>
          </cell>
          <cell r="X19">
            <v>8</v>
          </cell>
          <cell r="Y19">
            <v>8</v>
          </cell>
          <cell r="AD19" t="str">
            <v>8～8</v>
          </cell>
          <cell r="AE19">
            <v>1</v>
          </cell>
          <cell r="AN19">
            <v>8</v>
          </cell>
          <cell r="BH19">
            <v>1</v>
          </cell>
          <cell r="BJ19">
            <v>1</v>
          </cell>
          <cell r="BK19" t="str">
            <v>富山県花卉球根農業協組</v>
          </cell>
          <cell r="BL19">
            <v>0</v>
          </cell>
          <cell r="BM19">
            <v>1</v>
          </cell>
          <cell r="BP19">
            <v>0</v>
          </cell>
          <cell r="BS19">
            <v>1</v>
          </cell>
          <cell r="BU19" t="str">
            <v>99/01年次修正</v>
          </cell>
          <cell r="BV19" t="str">
            <v xml:space="preserve">黄小町  </v>
          </cell>
        </row>
        <row r="20">
          <cell r="G20">
            <v>1730</v>
          </cell>
          <cell r="H20">
            <v>1740</v>
          </cell>
          <cell r="I20" t="str">
            <v>畜産物</v>
          </cell>
          <cell r="J20" t="str">
            <v>鶏卵</v>
          </cell>
          <cell r="N20" t="str">
            <v>畜産物 鶏卵    Ｍ，１級 10kg</v>
          </cell>
          <cell r="O20" t="str">
            <v>Ｍ，１級</v>
          </cell>
          <cell r="P20" t="str">
            <v>10kg</v>
          </cell>
          <cell r="Q20">
            <v>467</v>
          </cell>
          <cell r="R20" t="str">
            <v>*</v>
          </cell>
          <cell r="T20" t="str">
            <v xml:space="preserve">* </v>
          </cell>
          <cell r="V20" t="str">
            <v>* /467</v>
          </cell>
          <cell r="W20">
            <v>417</v>
          </cell>
          <cell r="X20">
            <v>1</v>
          </cell>
          <cell r="Y20">
            <v>12</v>
          </cell>
          <cell r="AD20" t="str">
            <v>1～12</v>
          </cell>
          <cell r="AE20">
            <v>12</v>
          </cell>
          <cell r="AG20">
            <v>1</v>
          </cell>
          <cell r="AH20">
            <v>2</v>
          </cell>
          <cell r="AI20">
            <v>3</v>
          </cell>
          <cell r="AJ20">
            <v>4</v>
          </cell>
          <cell r="AK20">
            <v>5</v>
          </cell>
          <cell r="AL20">
            <v>6</v>
          </cell>
          <cell r="AM20">
            <v>7</v>
          </cell>
          <cell r="AN20">
            <v>8</v>
          </cell>
          <cell r="AO20">
            <v>9</v>
          </cell>
          <cell r="AP20">
            <v>10</v>
          </cell>
          <cell r="AQ20">
            <v>11</v>
          </cell>
          <cell r="AR20">
            <v>12</v>
          </cell>
          <cell r="AS20">
            <v>3</v>
          </cell>
          <cell r="AU20">
            <v>1</v>
          </cell>
          <cell r="AV20" t="str">
            <v>富山県経済農業協同組合連合会畜産総合課</v>
          </cell>
          <cell r="BL20">
            <v>0</v>
          </cell>
          <cell r="BM20">
            <v>1</v>
          </cell>
          <cell r="BO20">
            <v>62</v>
          </cell>
          <cell r="BP20">
            <v>1</v>
          </cell>
          <cell r="BR20" t="str">
            <v>[事/富]富山生鮮食料品流通情報センター</v>
          </cell>
          <cell r="BS20">
            <v>1</v>
          </cell>
          <cell r="BV20" t="str">
            <v xml:space="preserve">  </v>
          </cell>
        </row>
        <row r="21">
          <cell r="G21">
            <v>1740</v>
          </cell>
          <cell r="H21">
            <v>1750</v>
          </cell>
          <cell r="I21" t="str">
            <v>畜産物</v>
          </cell>
          <cell r="J21" t="str">
            <v>生乳</v>
          </cell>
          <cell r="N21" t="str">
            <v>畜産物 生乳    総合乳価 10kg</v>
          </cell>
          <cell r="O21" t="str">
            <v>総合乳価</v>
          </cell>
          <cell r="P21" t="str">
            <v>10kg</v>
          </cell>
          <cell r="Q21">
            <v>219</v>
          </cell>
          <cell r="R21" t="str">
            <v>*</v>
          </cell>
          <cell r="T21" t="str">
            <v xml:space="preserve">* </v>
          </cell>
          <cell r="U21" t="str">
            <v>98Po修Ok,*/219</v>
          </cell>
          <cell r="V21" t="str">
            <v>* /219</v>
          </cell>
          <cell r="W21">
            <v>270</v>
          </cell>
          <cell r="X21">
            <v>1</v>
          </cell>
          <cell r="Y21">
            <v>12</v>
          </cell>
          <cell r="AD21" t="str">
            <v>1～12</v>
          </cell>
          <cell r="AE21">
            <v>12</v>
          </cell>
          <cell r="AG21">
            <v>1</v>
          </cell>
          <cell r="AH21">
            <v>2</v>
          </cell>
          <cell r="AI21">
            <v>3</v>
          </cell>
          <cell r="AJ21">
            <v>4</v>
          </cell>
          <cell r="AK21">
            <v>5</v>
          </cell>
          <cell r="AL21">
            <v>6</v>
          </cell>
          <cell r="AM21">
            <v>7</v>
          </cell>
          <cell r="AN21">
            <v>8</v>
          </cell>
          <cell r="AO21">
            <v>9</v>
          </cell>
          <cell r="AP21">
            <v>10</v>
          </cell>
          <cell r="AQ21">
            <v>11</v>
          </cell>
          <cell r="AR21">
            <v>12</v>
          </cell>
          <cell r="AS21">
            <v>3</v>
          </cell>
          <cell r="AU21">
            <v>1</v>
          </cell>
          <cell r="AV21" t="str">
            <v>富山県経済農業協同組合連合会畜産総合課</v>
          </cell>
          <cell r="BL21">
            <v>0</v>
          </cell>
          <cell r="BM21">
            <v>1</v>
          </cell>
          <cell r="BO21">
            <v>22</v>
          </cell>
          <cell r="BP21">
            <v>1</v>
          </cell>
          <cell r="BR21" t="str">
            <v>[事/富]富山県経済農業協同組合連合会畜産総合課</v>
          </cell>
          <cell r="BS21">
            <v>1</v>
          </cell>
          <cell r="BU21" t="str">
            <v>99/01年次修正</v>
          </cell>
          <cell r="BV21" t="str">
            <v xml:space="preserve">  </v>
          </cell>
        </row>
        <row r="22">
          <cell r="G22">
            <v>1770</v>
          </cell>
          <cell r="H22">
            <v>1780</v>
          </cell>
          <cell r="I22" t="str">
            <v>畜産物</v>
          </cell>
          <cell r="J22" t="str">
            <v>肉畜</v>
          </cell>
          <cell r="K22" t="str">
            <v>肉用牛</v>
          </cell>
          <cell r="L22" t="str">
            <v>乳用おす肥育</v>
          </cell>
          <cell r="N22" t="str">
            <v>畜産物 肉畜 肉用牛 乳用おす肥育  ホルスタイン種，生後17～22か月 生体10kg</v>
          </cell>
          <cell r="O22" t="str">
            <v>ホルスタイン種，生後17～22か月</v>
          </cell>
          <cell r="P22" t="str">
            <v>生体10kg</v>
          </cell>
          <cell r="Q22">
            <v>80</v>
          </cell>
          <cell r="R22" t="str">
            <v>*</v>
          </cell>
          <cell r="T22" t="str">
            <v xml:space="preserve">* </v>
          </cell>
          <cell r="V22" t="str">
            <v>* /80</v>
          </cell>
          <cell r="W22">
            <v>70</v>
          </cell>
          <cell r="X22">
            <v>1</v>
          </cell>
          <cell r="Y22">
            <v>12</v>
          </cell>
          <cell r="AD22" t="str">
            <v>1～12</v>
          </cell>
          <cell r="AE22">
            <v>12</v>
          </cell>
          <cell r="AG22">
            <v>1</v>
          </cell>
          <cell r="AH22">
            <v>2</v>
          </cell>
          <cell r="AI22">
            <v>3</v>
          </cell>
          <cell r="AJ22">
            <v>4</v>
          </cell>
          <cell r="AK22">
            <v>5</v>
          </cell>
          <cell r="AL22">
            <v>6</v>
          </cell>
          <cell r="AM22">
            <v>7</v>
          </cell>
          <cell r="AN22">
            <v>8</v>
          </cell>
          <cell r="AO22">
            <v>9</v>
          </cell>
          <cell r="AP22">
            <v>10</v>
          </cell>
          <cell r="AQ22">
            <v>11</v>
          </cell>
          <cell r="AR22">
            <v>12</v>
          </cell>
          <cell r="AX22">
            <v>9</v>
          </cell>
          <cell r="AZ22">
            <v>1</v>
          </cell>
          <cell r="BA22" t="str">
            <v>富山県経済連畜産部畜産食肉課</v>
          </cell>
          <cell r="BL22">
            <v>0</v>
          </cell>
          <cell r="BM22">
            <v>1</v>
          </cell>
          <cell r="BP22">
            <v>0</v>
          </cell>
          <cell r="BS22">
            <v>1</v>
          </cell>
          <cell r="BU22" t="str">
            <v>99/01年次修正</v>
          </cell>
          <cell r="BV22" t="str">
            <v xml:space="preserve">ホルスタイン種に限定  </v>
          </cell>
        </row>
        <row r="23">
          <cell r="G23">
            <v>1780</v>
          </cell>
          <cell r="H23" t="str">
            <v>（1780）</v>
          </cell>
          <cell r="I23" t="str">
            <v>畜産物</v>
          </cell>
          <cell r="J23" t="str">
            <v>肉畜</v>
          </cell>
          <cell r="K23" t="str">
            <v>肉用牛</v>
          </cell>
          <cell r="L23" t="str">
            <v>乳用おす肥育</v>
          </cell>
          <cell r="N23" t="str">
            <v>畜産物 肉畜 肉用牛 乳用おす肥育  交雑種，生後17～22か月 生体10kg</v>
          </cell>
          <cell r="O23" t="str">
            <v>交雑種，生後17～22か月</v>
          </cell>
          <cell r="P23" t="str">
            <v>生体10kg</v>
          </cell>
          <cell r="Q23" t="str">
            <v>価</v>
          </cell>
          <cell r="R23" t="str">
            <v>価</v>
          </cell>
          <cell r="T23" t="str">
            <v xml:space="preserve">価 </v>
          </cell>
          <cell r="V23" t="str">
            <v>価 /価</v>
          </cell>
          <cell r="X23">
            <v>1</v>
          </cell>
          <cell r="Y23">
            <v>12</v>
          </cell>
          <cell r="AD23" t="str">
            <v>1～12</v>
          </cell>
          <cell r="AE23">
            <v>12</v>
          </cell>
          <cell r="AG23">
            <v>1</v>
          </cell>
          <cell r="AH23">
            <v>2</v>
          </cell>
          <cell r="AI23">
            <v>3</v>
          </cell>
          <cell r="AJ23">
            <v>4</v>
          </cell>
          <cell r="AK23">
            <v>5</v>
          </cell>
          <cell r="AL23">
            <v>6</v>
          </cell>
          <cell r="AM23">
            <v>7</v>
          </cell>
          <cell r="AN23">
            <v>8</v>
          </cell>
          <cell r="AO23">
            <v>9</v>
          </cell>
          <cell r="AP23">
            <v>10</v>
          </cell>
          <cell r="AQ23">
            <v>11</v>
          </cell>
          <cell r="AR23">
            <v>12</v>
          </cell>
          <cell r="AX23">
            <v>9</v>
          </cell>
          <cell r="AZ23">
            <v>1</v>
          </cell>
          <cell r="BA23" t="str">
            <v>富山県経済連畜産部畜産食肉課</v>
          </cell>
          <cell r="BL23">
            <v>0</v>
          </cell>
          <cell r="BM23">
            <v>1</v>
          </cell>
          <cell r="BP23">
            <v>0</v>
          </cell>
          <cell r="BS23">
            <v>1</v>
          </cell>
          <cell r="BU23" t="str">
            <v>99/01年次修正</v>
          </cell>
          <cell r="BV23" t="str">
            <v xml:space="preserve">交雑種に限定  </v>
          </cell>
        </row>
        <row r="24">
          <cell r="G24">
            <v>1790</v>
          </cell>
          <cell r="H24">
            <v>1790</v>
          </cell>
          <cell r="I24" t="str">
            <v>畜産物</v>
          </cell>
          <cell r="J24" t="str">
            <v>肉畜</v>
          </cell>
          <cell r="K24" t="str">
            <v>肉用牛</v>
          </cell>
          <cell r="L24" t="str">
            <v>乳廃牛</v>
          </cell>
          <cell r="N24" t="str">
            <v>畜産物 肉畜 肉用牛 乳廃牛   生体10kg</v>
          </cell>
          <cell r="P24" t="str">
            <v>生体10kg</v>
          </cell>
          <cell r="Q24" t="str">
            <v>価</v>
          </cell>
          <cell r="R24" t="str">
            <v>価</v>
          </cell>
          <cell r="T24" t="str">
            <v xml:space="preserve">価 </v>
          </cell>
          <cell r="V24" t="str">
            <v>価 /価</v>
          </cell>
          <cell r="X24">
            <v>1</v>
          </cell>
          <cell r="Y24">
            <v>12</v>
          </cell>
          <cell r="AD24" t="str">
            <v>1～12</v>
          </cell>
          <cell r="AE24">
            <v>12</v>
          </cell>
          <cell r="AG24">
            <v>1</v>
          </cell>
          <cell r="AH24">
            <v>2</v>
          </cell>
          <cell r="AI24">
            <v>3</v>
          </cell>
          <cell r="AJ24">
            <v>4</v>
          </cell>
          <cell r="AK24">
            <v>5</v>
          </cell>
          <cell r="AL24">
            <v>6</v>
          </cell>
          <cell r="AM24">
            <v>7</v>
          </cell>
          <cell r="AN24">
            <v>8</v>
          </cell>
          <cell r="AO24">
            <v>9</v>
          </cell>
          <cell r="AP24">
            <v>10</v>
          </cell>
          <cell r="AQ24">
            <v>11</v>
          </cell>
          <cell r="AR24">
            <v>12</v>
          </cell>
          <cell r="AX24">
            <v>9</v>
          </cell>
          <cell r="AZ24">
            <v>1</v>
          </cell>
          <cell r="BA24" t="str">
            <v>富山県経済連畜産部畜産食肉課</v>
          </cell>
          <cell r="BL24">
            <v>0</v>
          </cell>
          <cell r="BM24">
            <v>1</v>
          </cell>
          <cell r="BP24">
            <v>0</v>
          </cell>
          <cell r="BS24">
            <v>1</v>
          </cell>
          <cell r="BU24" t="str">
            <v>99/01年次修正</v>
          </cell>
          <cell r="BV24" t="str">
            <v xml:space="preserve">  </v>
          </cell>
        </row>
        <row r="25">
          <cell r="G25">
            <v>1800</v>
          </cell>
          <cell r="H25">
            <v>1800</v>
          </cell>
          <cell r="I25" t="str">
            <v>畜産物</v>
          </cell>
          <cell r="J25" t="str">
            <v>肉畜</v>
          </cell>
          <cell r="K25" t="str">
            <v>肉豚</v>
          </cell>
          <cell r="L25" t="str">
            <v>肥育豚</v>
          </cell>
          <cell r="N25" t="str">
            <v>畜産物 肉畜 肉豚 肥育豚   生体10kg</v>
          </cell>
          <cell r="P25" t="str">
            <v>生体10kg</v>
          </cell>
          <cell r="Q25">
            <v>258</v>
          </cell>
          <cell r="R25" t="str">
            <v>*</v>
          </cell>
          <cell r="T25" t="str">
            <v xml:space="preserve">* </v>
          </cell>
          <cell r="V25" t="str">
            <v>* /258</v>
          </cell>
          <cell r="W25">
            <v>330</v>
          </cell>
          <cell r="X25">
            <v>1</v>
          </cell>
          <cell r="Y25">
            <v>12</v>
          </cell>
          <cell r="AD25" t="str">
            <v>1～12</v>
          </cell>
          <cell r="AE25">
            <v>12</v>
          </cell>
          <cell r="AG25">
            <v>1</v>
          </cell>
          <cell r="AH25">
            <v>2</v>
          </cell>
          <cell r="AI25">
            <v>3</v>
          </cell>
          <cell r="AJ25">
            <v>4</v>
          </cell>
          <cell r="AK25">
            <v>5</v>
          </cell>
          <cell r="AL25">
            <v>6</v>
          </cell>
          <cell r="AM25">
            <v>7</v>
          </cell>
          <cell r="AN25">
            <v>8</v>
          </cell>
          <cell r="AO25">
            <v>9</v>
          </cell>
          <cell r="AP25">
            <v>10</v>
          </cell>
          <cell r="AQ25">
            <v>11</v>
          </cell>
          <cell r="AR25">
            <v>12</v>
          </cell>
          <cell r="AX25">
            <v>6</v>
          </cell>
          <cell r="AZ25">
            <v>1</v>
          </cell>
          <cell r="BA25" t="str">
            <v>富山県経済連畜産部畜産食肉課</v>
          </cell>
          <cell r="BL25">
            <v>0</v>
          </cell>
          <cell r="BM25">
            <v>1</v>
          </cell>
          <cell r="BP25">
            <v>0</v>
          </cell>
          <cell r="BS25">
            <v>1</v>
          </cell>
          <cell r="BU25" t="str">
            <v>99/01年次修正</v>
          </cell>
          <cell r="BV25" t="str">
            <v xml:space="preserve">  </v>
          </cell>
        </row>
        <row r="26">
          <cell r="G26">
            <v>1830</v>
          </cell>
          <cell r="H26">
            <v>1830</v>
          </cell>
          <cell r="I26" t="str">
            <v>畜産物</v>
          </cell>
          <cell r="J26" t="str">
            <v>子畜</v>
          </cell>
          <cell r="K26" t="str">
            <v>乳子牛</v>
          </cell>
          <cell r="L26" t="str">
            <v>ホルスタイン純粋種めす</v>
          </cell>
          <cell r="N26" t="str">
            <v>畜産物 子畜 乳子牛 ホルスタイン純粋種めす  生後６ヶ月程度 1頭</v>
          </cell>
          <cell r="O26" t="str">
            <v>生後６ヶ月程度</v>
          </cell>
          <cell r="P26" t="str">
            <v>1頭</v>
          </cell>
          <cell r="Q26">
            <v>13</v>
          </cell>
          <cell r="R26" t="str">
            <v>*</v>
          </cell>
          <cell r="T26" t="str">
            <v xml:space="preserve">* </v>
          </cell>
          <cell r="U26" t="str">
            <v>00/01Po修,*/13</v>
          </cell>
          <cell r="V26" t="str">
            <v>* /13</v>
          </cell>
          <cell r="X26">
            <v>1</v>
          </cell>
          <cell r="Y26">
            <v>12</v>
          </cell>
          <cell r="AD26" t="str">
            <v>1～12</v>
          </cell>
          <cell r="AE26">
            <v>12</v>
          </cell>
          <cell r="AG26">
            <v>1</v>
          </cell>
          <cell r="AH26">
            <v>2</v>
          </cell>
          <cell r="AI26">
            <v>3</v>
          </cell>
          <cell r="AJ26">
            <v>4</v>
          </cell>
          <cell r="AK26">
            <v>5</v>
          </cell>
          <cell r="AL26">
            <v>6</v>
          </cell>
          <cell r="AM26">
            <v>7</v>
          </cell>
          <cell r="AN26">
            <v>8</v>
          </cell>
          <cell r="AO26">
            <v>9</v>
          </cell>
          <cell r="AP26">
            <v>10</v>
          </cell>
          <cell r="AQ26">
            <v>11</v>
          </cell>
          <cell r="AR26">
            <v>12</v>
          </cell>
          <cell r="BL26">
            <v>0</v>
          </cell>
          <cell r="BN26">
            <v>31</v>
          </cell>
          <cell r="BP26">
            <v>1</v>
          </cell>
          <cell r="BQ26" t="str">
            <v>(事)富山県経済連畜産部畜産食肉課</v>
          </cell>
          <cell r="BS26">
            <v>1</v>
          </cell>
          <cell r="BU26" t="str">
            <v>99/01年次修正</v>
          </cell>
          <cell r="BV26" t="str">
            <v xml:space="preserve">  </v>
          </cell>
        </row>
        <row r="27">
          <cell r="G27">
            <v>2010</v>
          </cell>
          <cell r="H27">
            <v>2010</v>
          </cell>
          <cell r="I27" t="str">
            <v>野菜</v>
          </cell>
          <cell r="J27" t="str">
            <v>果菜</v>
          </cell>
          <cell r="K27" t="str">
            <v>きゅうり</v>
          </cell>
          <cell r="N27" t="str">
            <v>野菜 果菜 きゅうり    10kg</v>
          </cell>
          <cell r="P27" t="str">
            <v>10kg</v>
          </cell>
          <cell r="Q27">
            <v>16</v>
          </cell>
          <cell r="R27" t="str">
            <v>*</v>
          </cell>
          <cell r="T27" t="str">
            <v xml:space="preserve">* </v>
          </cell>
          <cell r="V27" t="str">
            <v>* /16</v>
          </cell>
          <cell r="W27">
            <v>69</v>
          </cell>
          <cell r="X27">
            <v>5</v>
          </cell>
          <cell r="Y27">
            <v>8</v>
          </cell>
          <cell r="AD27" t="str">
            <v>5～8</v>
          </cell>
          <cell r="AE27">
            <v>4</v>
          </cell>
          <cell r="AK27">
            <v>5</v>
          </cell>
          <cell r="AL27">
            <v>6</v>
          </cell>
          <cell r="AM27">
            <v>7</v>
          </cell>
          <cell r="AN27">
            <v>8</v>
          </cell>
          <cell r="AS27">
            <v>21</v>
          </cell>
          <cell r="AU27">
            <v>1</v>
          </cell>
          <cell r="AV27" t="str">
            <v>八ヶ山青果出荷組合</v>
          </cell>
          <cell r="AX27">
            <v>21</v>
          </cell>
          <cell r="AZ27">
            <v>1</v>
          </cell>
          <cell r="BA27" t="str">
            <v>丸果㈱高岡青果市場</v>
          </cell>
          <cell r="BH27">
            <v>21</v>
          </cell>
          <cell r="BJ27">
            <v>1</v>
          </cell>
          <cell r="BK27" t="str">
            <v>ＪＡとなみ野福野営農センター</v>
          </cell>
          <cell r="BL27">
            <v>0</v>
          </cell>
          <cell r="BM27">
            <v>3</v>
          </cell>
          <cell r="BP27">
            <v>0</v>
          </cell>
          <cell r="BS27">
            <v>3</v>
          </cell>
          <cell r="BV27" t="str">
            <v xml:space="preserve">ｼｬｰﾌﾟ ｾﾌﾞﾝ ｼｬｰﾌﾟ1 南極1号   </v>
          </cell>
        </row>
        <row r="28">
          <cell r="G28">
            <v>2020</v>
          </cell>
          <cell r="H28">
            <v>2020</v>
          </cell>
          <cell r="I28" t="str">
            <v>野菜</v>
          </cell>
          <cell r="J28" t="str">
            <v>果菜</v>
          </cell>
          <cell r="K28" t="str">
            <v>なす</v>
          </cell>
          <cell r="N28" t="str">
            <v>野菜 果菜 なす    10kg</v>
          </cell>
          <cell r="P28" t="str">
            <v>10kg</v>
          </cell>
          <cell r="Q28">
            <v>35</v>
          </cell>
          <cell r="R28" t="str">
            <v>*</v>
          </cell>
          <cell r="T28" t="str">
            <v xml:space="preserve">* </v>
          </cell>
          <cell r="V28" t="str">
            <v>* /35</v>
          </cell>
          <cell r="W28">
            <v>60</v>
          </cell>
          <cell r="X28">
            <v>7</v>
          </cell>
          <cell r="Y28">
            <v>9</v>
          </cell>
          <cell r="AD28" t="str">
            <v>7～9</v>
          </cell>
          <cell r="AE28">
            <v>3</v>
          </cell>
          <cell r="AM28">
            <v>7</v>
          </cell>
          <cell r="AN28">
            <v>8</v>
          </cell>
          <cell r="AO28">
            <v>9</v>
          </cell>
          <cell r="AS28">
            <v>21</v>
          </cell>
          <cell r="AU28">
            <v>1</v>
          </cell>
          <cell r="AV28" t="str">
            <v>八ヶ山青果出荷組合</v>
          </cell>
          <cell r="AX28">
            <v>21</v>
          </cell>
          <cell r="AZ28">
            <v>1</v>
          </cell>
          <cell r="BA28" t="str">
            <v>丸果㈱高岡青果市場</v>
          </cell>
          <cell r="BL28">
            <v>0</v>
          </cell>
          <cell r="BM28">
            <v>2</v>
          </cell>
          <cell r="BP28">
            <v>0</v>
          </cell>
          <cell r="BS28">
            <v>2</v>
          </cell>
          <cell r="BV28" t="str">
            <v xml:space="preserve">千両2号  </v>
          </cell>
        </row>
        <row r="29">
          <cell r="G29">
            <v>2030</v>
          </cell>
          <cell r="H29">
            <v>2030</v>
          </cell>
          <cell r="I29" t="str">
            <v>野菜</v>
          </cell>
          <cell r="J29" t="str">
            <v>果菜</v>
          </cell>
          <cell r="K29" t="str">
            <v>トマト</v>
          </cell>
          <cell r="N29" t="str">
            <v>野菜 果菜 トマト   生食用 10kg</v>
          </cell>
          <cell r="O29" t="str">
            <v>生食用</v>
          </cell>
          <cell r="P29" t="str">
            <v>10kg</v>
          </cell>
          <cell r="Q29">
            <v>21</v>
          </cell>
          <cell r="R29" t="str">
            <v>*</v>
          </cell>
          <cell r="T29" t="str">
            <v xml:space="preserve">* </v>
          </cell>
          <cell r="V29" t="str">
            <v>* /21</v>
          </cell>
          <cell r="W29">
            <v>89</v>
          </cell>
          <cell r="X29">
            <v>6</v>
          </cell>
          <cell r="Y29">
            <v>8</v>
          </cell>
          <cell r="AD29" t="str">
            <v>6～8</v>
          </cell>
          <cell r="AE29">
            <v>3</v>
          </cell>
          <cell r="AL29">
            <v>6</v>
          </cell>
          <cell r="AM29">
            <v>7</v>
          </cell>
          <cell r="AN29">
            <v>8</v>
          </cell>
          <cell r="AS29">
            <v>21</v>
          </cell>
          <cell r="AU29">
            <v>1</v>
          </cell>
          <cell r="AV29" t="str">
            <v>八ヶ山青果出荷組合</v>
          </cell>
          <cell r="AX29">
            <v>21</v>
          </cell>
          <cell r="AY29">
            <v>22</v>
          </cell>
          <cell r="AZ29">
            <v>2</v>
          </cell>
          <cell r="BA29" t="str">
            <v>丸果㈱高岡青果市場</v>
          </cell>
          <cell r="BB29" t="str">
            <v>氷見市農協青果物集荷センター</v>
          </cell>
          <cell r="BL29">
            <v>0</v>
          </cell>
          <cell r="BM29">
            <v>3</v>
          </cell>
          <cell r="BP29">
            <v>0</v>
          </cell>
          <cell r="BS29">
            <v>3</v>
          </cell>
          <cell r="BV29" t="str">
            <v xml:space="preserve">ﾊｳｽ桃太郎  桃太郎  美少年  </v>
          </cell>
        </row>
        <row r="30">
          <cell r="G30">
            <v>2050</v>
          </cell>
          <cell r="H30">
            <v>2050</v>
          </cell>
          <cell r="I30" t="str">
            <v>野菜</v>
          </cell>
          <cell r="J30" t="str">
            <v>果菜</v>
          </cell>
          <cell r="K30" t="str">
            <v>すいか</v>
          </cell>
          <cell r="N30" t="str">
            <v>野菜 果菜 すいか    10kg</v>
          </cell>
          <cell r="P30" t="str">
            <v>10kg</v>
          </cell>
          <cell r="Q30">
            <v>12</v>
          </cell>
          <cell r="R30" t="str">
            <v>*</v>
          </cell>
          <cell r="T30" t="str">
            <v xml:space="preserve">* </v>
          </cell>
          <cell r="U30" t="str">
            <v>00/07Po修,*/12</v>
          </cell>
          <cell r="V30" t="str">
            <v>* /12</v>
          </cell>
          <cell r="W30">
            <v>132</v>
          </cell>
          <cell r="X30">
            <v>7</v>
          </cell>
          <cell r="Y30">
            <v>8</v>
          </cell>
          <cell r="AD30" t="str">
            <v>7～8</v>
          </cell>
          <cell r="AE30">
            <v>2</v>
          </cell>
          <cell r="AM30">
            <v>7</v>
          </cell>
          <cell r="AN30">
            <v>8</v>
          </cell>
          <cell r="AS30">
            <v>22</v>
          </cell>
          <cell r="AT30">
            <v>23</v>
          </cell>
          <cell r="AU30">
            <v>2</v>
          </cell>
          <cell r="AV30" t="str">
            <v>八ヶ山青果出荷組合</v>
          </cell>
          <cell r="AW30" t="str">
            <v>八尾町農協</v>
          </cell>
          <cell r="AX30">
            <v>21</v>
          </cell>
          <cell r="AY30">
            <v>22</v>
          </cell>
          <cell r="AZ30">
            <v>2</v>
          </cell>
          <cell r="BA30" t="str">
            <v>丸果㈱高岡青果市場</v>
          </cell>
          <cell r="BB30" t="str">
            <v>氷見市農協青果物集荷センター</v>
          </cell>
          <cell r="BL30">
            <v>0</v>
          </cell>
          <cell r="BM30">
            <v>4</v>
          </cell>
          <cell r="BP30">
            <v>0</v>
          </cell>
          <cell r="BS30">
            <v>4</v>
          </cell>
          <cell r="BV30" t="str">
            <v xml:space="preserve">縞王  縞王  縞王  </v>
          </cell>
        </row>
        <row r="31">
          <cell r="G31">
            <v>2150</v>
          </cell>
          <cell r="H31">
            <v>2130</v>
          </cell>
          <cell r="I31" t="str">
            <v>野菜</v>
          </cell>
          <cell r="J31" t="str">
            <v>葉茎菜</v>
          </cell>
          <cell r="K31" t="str">
            <v>はくさい</v>
          </cell>
          <cell r="N31" t="str">
            <v>野菜 葉茎菜 はくさい   結球はくさい 10kg</v>
          </cell>
          <cell r="O31" t="str">
            <v>結球はくさい</v>
          </cell>
          <cell r="P31" t="str">
            <v>10kg</v>
          </cell>
          <cell r="Q31">
            <v>56</v>
          </cell>
          <cell r="R31" t="str">
            <v>*</v>
          </cell>
          <cell r="T31" t="str">
            <v xml:space="preserve">* </v>
          </cell>
          <cell r="V31" t="str">
            <v>* /56</v>
          </cell>
          <cell r="W31">
            <v>40</v>
          </cell>
          <cell r="X31">
            <v>10</v>
          </cell>
          <cell r="Y31">
            <v>12</v>
          </cell>
          <cell r="AD31" t="str">
            <v>10～12</v>
          </cell>
          <cell r="AE31">
            <v>3</v>
          </cell>
          <cell r="AP31">
            <v>10</v>
          </cell>
          <cell r="AQ31">
            <v>11</v>
          </cell>
          <cell r="AR31">
            <v>12</v>
          </cell>
          <cell r="AS31">
            <v>22</v>
          </cell>
          <cell r="AT31">
            <v>23</v>
          </cell>
          <cell r="AU31">
            <v>2</v>
          </cell>
          <cell r="AV31" t="str">
            <v>八ヶ山青果出荷組合</v>
          </cell>
          <cell r="AW31" t="str">
            <v>八尾町農協</v>
          </cell>
          <cell r="BC31">
            <v>22</v>
          </cell>
          <cell r="BE31">
            <v>1</v>
          </cell>
          <cell r="BF31" t="str">
            <v>新川青果市場㈱</v>
          </cell>
          <cell r="BH31">
            <v>21</v>
          </cell>
          <cell r="BJ31">
            <v>1</v>
          </cell>
          <cell r="BK31" t="str">
            <v>ＪＡとなみ野福野営農センター</v>
          </cell>
          <cell r="BL31">
            <v>0</v>
          </cell>
          <cell r="BM31">
            <v>4</v>
          </cell>
          <cell r="BP31">
            <v>0</v>
          </cell>
          <cell r="BS31">
            <v>4</v>
          </cell>
          <cell r="BV31" t="str">
            <v xml:space="preserve">空海  空海    </v>
          </cell>
        </row>
        <row r="32">
          <cell r="G32">
            <v>2160</v>
          </cell>
          <cell r="H32">
            <v>2140</v>
          </cell>
          <cell r="I32" t="str">
            <v>野菜</v>
          </cell>
          <cell r="J32" t="str">
            <v>葉茎菜</v>
          </cell>
          <cell r="K32" t="str">
            <v>キャベツ</v>
          </cell>
          <cell r="N32" t="str">
            <v>野菜 葉茎菜 キャベツ    10kg</v>
          </cell>
          <cell r="P32" t="str">
            <v>10kg</v>
          </cell>
          <cell r="Q32">
            <v>39</v>
          </cell>
          <cell r="R32" t="str">
            <v>*</v>
          </cell>
          <cell r="T32" t="str">
            <v xml:space="preserve">* </v>
          </cell>
          <cell r="V32" t="str">
            <v>* /39</v>
          </cell>
          <cell r="W32">
            <v>48</v>
          </cell>
          <cell r="X32">
            <v>5</v>
          </cell>
          <cell r="Y32">
            <v>6</v>
          </cell>
          <cell r="Z32">
            <v>10</v>
          </cell>
          <cell r="AA32">
            <v>11</v>
          </cell>
          <cell r="AD32" t="str">
            <v>5～6 10～11</v>
          </cell>
          <cell r="AE32">
            <v>4</v>
          </cell>
          <cell r="AK32">
            <v>5</v>
          </cell>
          <cell r="AL32">
            <v>6</v>
          </cell>
          <cell r="AP32">
            <v>10</v>
          </cell>
          <cell r="AQ32">
            <v>11</v>
          </cell>
          <cell r="AX32">
            <v>24</v>
          </cell>
          <cell r="AZ32">
            <v>1</v>
          </cell>
          <cell r="BA32" t="str">
            <v>高岡市地方卸売市場</v>
          </cell>
          <cell r="BL32">
            <v>0</v>
          </cell>
          <cell r="BM32">
            <v>1</v>
          </cell>
          <cell r="BP32">
            <v>0</v>
          </cell>
          <cell r="BS32">
            <v>1</v>
          </cell>
          <cell r="BV32" t="str">
            <v>来陽 中生SE 春一番</v>
          </cell>
        </row>
        <row r="33">
          <cell r="G33">
            <v>2180</v>
          </cell>
          <cell r="H33">
            <v>2160</v>
          </cell>
          <cell r="I33" t="str">
            <v>野菜</v>
          </cell>
          <cell r="J33" t="str">
            <v>葉茎菜</v>
          </cell>
          <cell r="K33" t="str">
            <v>ほうれんそう</v>
          </cell>
          <cell r="N33" t="str">
            <v>野菜 葉茎菜 ほうれんそう    10kg</v>
          </cell>
          <cell r="P33" t="str">
            <v>10kg</v>
          </cell>
          <cell r="Q33">
            <v>81</v>
          </cell>
          <cell r="R33" t="str">
            <v>*</v>
          </cell>
          <cell r="T33" t="str">
            <v xml:space="preserve">* </v>
          </cell>
          <cell r="V33" t="str">
            <v>* /81</v>
          </cell>
          <cell r="W33">
            <v>53</v>
          </cell>
          <cell r="X33">
            <v>4</v>
          </cell>
          <cell r="Y33">
            <v>6</v>
          </cell>
          <cell r="Z33">
            <v>10</v>
          </cell>
          <cell r="AA33">
            <v>11</v>
          </cell>
          <cell r="AD33" t="str">
            <v>4～6 10～11</v>
          </cell>
          <cell r="AE33">
            <v>5</v>
          </cell>
          <cell r="AJ33">
            <v>4</v>
          </cell>
          <cell r="AK33">
            <v>5</v>
          </cell>
          <cell r="AL33">
            <v>6</v>
          </cell>
          <cell r="AP33">
            <v>10</v>
          </cell>
          <cell r="AQ33">
            <v>11</v>
          </cell>
          <cell r="AS33">
            <v>21</v>
          </cell>
          <cell r="AU33">
            <v>1</v>
          </cell>
          <cell r="AV33" t="str">
            <v>八ヶ山青果出荷組合</v>
          </cell>
          <cell r="AX33">
            <v>24</v>
          </cell>
          <cell r="AZ33">
            <v>1</v>
          </cell>
          <cell r="BA33" t="str">
            <v>高岡市地方卸売市場</v>
          </cell>
          <cell r="BL33">
            <v>0</v>
          </cell>
          <cell r="BM33">
            <v>2</v>
          </cell>
          <cell r="BP33">
            <v>0</v>
          </cell>
          <cell r="BS33">
            <v>2</v>
          </cell>
          <cell r="BV33" t="str">
            <v>ﾊﾟﾙｸ ｱﾄﾗｽ ﾀｲﾀﾝ ｱｸﾃｨﾌﾞ ﾊﾟﾙｸ ｱﾄﾗｽ</v>
          </cell>
        </row>
        <row r="34">
          <cell r="G34">
            <v>2190</v>
          </cell>
          <cell r="H34">
            <v>2170</v>
          </cell>
          <cell r="I34" t="str">
            <v>野菜</v>
          </cell>
          <cell r="J34" t="str">
            <v>葉茎菜</v>
          </cell>
          <cell r="K34" t="str">
            <v>ねぎ</v>
          </cell>
          <cell r="N34" t="str">
            <v>野菜 葉茎菜 ねぎ   白ねぎ又は葉ねぎ 10kg</v>
          </cell>
          <cell r="O34" t="str">
            <v>白ねぎ又は葉ねぎ</v>
          </cell>
          <cell r="P34" t="str">
            <v>10kg</v>
          </cell>
          <cell r="Q34">
            <v>180</v>
          </cell>
          <cell r="R34" t="str">
            <v>*</v>
          </cell>
          <cell r="T34" t="str">
            <v xml:space="preserve">* </v>
          </cell>
          <cell r="V34" t="str">
            <v>* /180</v>
          </cell>
          <cell r="W34">
            <v>121</v>
          </cell>
          <cell r="X34">
            <v>7</v>
          </cell>
          <cell r="Y34">
            <v>12</v>
          </cell>
          <cell r="AD34" t="str">
            <v>7～12</v>
          </cell>
          <cell r="AE34">
            <v>6</v>
          </cell>
          <cell r="AM34">
            <v>7</v>
          </cell>
          <cell r="AN34">
            <v>8</v>
          </cell>
          <cell r="AO34">
            <v>9</v>
          </cell>
          <cell r="AP34">
            <v>10</v>
          </cell>
          <cell r="AQ34">
            <v>11</v>
          </cell>
          <cell r="AR34">
            <v>12</v>
          </cell>
          <cell r="AS34">
            <v>21</v>
          </cell>
          <cell r="AU34">
            <v>1</v>
          </cell>
          <cell r="AV34" t="str">
            <v>八ヶ山青果出荷組合</v>
          </cell>
          <cell r="BC34">
            <v>21</v>
          </cell>
          <cell r="BE34">
            <v>1</v>
          </cell>
          <cell r="BF34" t="str">
            <v>新川青果市場㈱</v>
          </cell>
          <cell r="BL34">
            <v>0</v>
          </cell>
          <cell r="BM34">
            <v>2</v>
          </cell>
          <cell r="BP34">
            <v>0</v>
          </cell>
          <cell r="BS34">
            <v>2</v>
          </cell>
          <cell r="BV34" t="str">
            <v xml:space="preserve">あきひこ    </v>
          </cell>
        </row>
        <row r="35">
          <cell r="G35">
            <v>2330</v>
          </cell>
          <cell r="H35">
            <v>2320</v>
          </cell>
          <cell r="I35" t="str">
            <v>野菜</v>
          </cell>
          <cell r="J35" t="str">
            <v>根菜</v>
          </cell>
          <cell r="K35" t="str">
            <v>だいこん</v>
          </cell>
          <cell r="N35" t="str">
            <v>野菜 根菜 だいこん    10kg</v>
          </cell>
          <cell r="P35" t="str">
            <v>10kg</v>
          </cell>
          <cell r="Q35">
            <v>35</v>
          </cell>
          <cell r="R35" t="str">
            <v>*</v>
          </cell>
          <cell r="T35" t="str">
            <v xml:space="preserve">* </v>
          </cell>
          <cell r="V35" t="str">
            <v>* /35</v>
          </cell>
          <cell r="W35">
            <v>126</v>
          </cell>
          <cell r="X35">
            <v>5</v>
          </cell>
          <cell r="Y35">
            <v>6</v>
          </cell>
          <cell r="Z35">
            <v>10</v>
          </cell>
          <cell r="AA35">
            <v>12</v>
          </cell>
          <cell r="AD35" t="str">
            <v>5～6 10～12</v>
          </cell>
          <cell r="AE35">
            <v>5</v>
          </cell>
          <cell r="AK35">
            <v>5</v>
          </cell>
          <cell r="AL35">
            <v>6</v>
          </cell>
          <cell r="AP35">
            <v>10</v>
          </cell>
          <cell r="AQ35">
            <v>11</v>
          </cell>
          <cell r="AR35">
            <v>12</v>
          </cell>
          <cell r="AS35">
            <v>22</v>
          </cell>
          <cell r="AU35">
            <v>1</v>
          </cell>
          <cell r="AV35" t="str">
            <v>八ヶ山青果出荷組合</v>
          </cell>
          <cell r="AX35">
            <v>24</v>
          </cell>
          <cell r="AY35">
            <v>22</v>
          </cell>
          <cell r="AZ35">
            <v>2</v>
          </cell>
          <cell r="BA35" t="str">
            <v>高岡市地方卸売市場</v>
          </cell>
          <cell r="BB35" t="str">
            <v>氷見市農協青果物集荷センター</v>
          </cell>
          <cell r="BC35">
            <v>21</v>
          </cell>
          <cell r="BE35">
            <v>1</v>
          </cell>
          <cell r="BF35" t="str">
            <v>新川青果市場㈱</v>
          </cell>
          <cell r="BH35">
            <v>22</v>
          </cell>
          <cell r="BJ35">
            <v>1</v>
          </cell>
          <cell r="BK35" t="str">
            <v>砺波青果地方卸売市場㈱</v>
          </cell>
          <cell r="BL35">
            <v>0</v>
          </cell>
          <cell r="BM35">
            <v>5</v>
          </cell>
          <cell r="BP35">
            <v>0</v>
          </cell>
          <cell r="BS35">
            <v>5</v>
          </cell>
          <cell r="BV35" t="str">
            <v xml:space="preserve">おはる 総太り 天舞天宝 耐病総太り 福味2号  </v>
          </cell>
        </row>
        <row r="36">
          <cell r="G36">
            <v>2360</v>
          </cell>
          <cell r="H36">
            <v>2350</v>
          </cell>
          <cell r="I36" t="str">
            <v>野菜</v>
          </cell>
          <cell r="J36" t="str">
            <v>根菜</v>
          </cell>
          <cell r="K36" t="str">
            <v>さといも</v>
          </cell>
          <cell r="N36" t="str">
            <v>野菜 根菜 さといも   こいも 10kg</v>
          </cell>
          <cell r="O36" t="str">
            <v>こいも</v>
          </cell>
          <cell r="P36" t="str">
            <v>10kg</v>
          </cell>
          <cell r="Q36">
            <v>31</v>
          </cell>
          <cell r="R36" t="str">
            <v>*</v>
          </cell>
          <cell r="T36" t="str">
            <v xml:space="preserve">* </v>
          </cell>
          <cell r="V36" t="str">
            <v>* /31</v>
          </cell>
          <cell r="W36">
            <v>60</v>
          </cell>
          <cell r="X36">
            <v>9</v>
          </cell>
          <cell r="Y36">
            <v>11</v>
          </cell>
          <cell r="AD36" t="str">
            <v>9～11</v>
          </cell>
          <cell r="AE36">
            <v>3</v>
          </cell>
          <cell r="AO36">
            <v>9</v>
          </cell>
          <cell r="AP36">
            <v>10</v>
          </cell>
          <cell r="AQ36">
            <v>11</v>
          </cell>
          <cell r="AS36">
            <v>22</v>
          </cell>
          <cell r="AU36">
            <v>1</v>
          </cell>
          <cell r="AV36" t="str">
            <v>八ヶ山青果出荷組合</v>
          </cell>
          <cell r="BC36">
            <v>22</v>
          </cell>
          <cell r="BE36">
            <v>1</v>
          </cell>
          <cell r="BF36" t="str">
            <v>新川青果市場㈱</v>
          </cell>
          <cell r="BH36">
            <v>21</v>
          </cell>
          <cell r="BJ36">
            <v>1</v>
          </cell>
          <cell r="BK36" t="str">
            <v>ＪＡとなみ野福野営農センター</v>
          </cell>
          <cell r="BL36">
            <v>0</v>
          </cell>
          <cell r="BM36">
            <v>3</v>
          </cell>
          <cell r="BP36">
            <v>0</v>
          </cell>
          <cell r="BS36">
            <v>3</v>
          </cell>
          <cell r="BV36" t="str">
            <v xml:space="preserve">大和      </v>
          </cell>
        </row>
        <row r="37">
          <cell r="G37">
            <v>2370</v>
          </cell>
          <cell r="H37">
            <v>2360</v>
          </cell>
          <cell r="I37" t="str">
            <v>野菜</v>
          </cell>
          <cell r="J37" t="str">
            <v>根菜</v>
          </cell>
          <cell r="K37" t="str">
            <v>かぶ</v>
          </cell>
          <cell r="N37" t="str">
            <v>野菜 根菜 かぶ    10kg</v>
          </cell>
          <cell r="P37" t="str">
            <v>10kg</v>
          </cell>
          <cell r="Q37">
            <v>12</v>
          </cell>
          <cell r="R37" t="str">
            <v>*</v>
          </cell>
          <cell r="T37" t="str">
            <v xml:space="preserve">* </v>
          </cell>
          <cell r="V37" t="str">
            <v>* /12</v>
          </cell>
          <cell r="X37">
            <v>1</v>
          </cell>
          <cell r="Y37">
            <v>1</v>
          </cell>
          <cell r="Z37">
            <v>5</v>
          </cell>
          <cell r="AA37">
            <v>5</v>
          </cell>
          <cell r="AB37">
            <v>10</v>
          </cell>
          <cell r="AC37">
            <v>12</v>
          </cell>
          <cell r="AD37" t="str">
            <v>1～1 5～5 10～12</v>
          </cell>
          <cell r="AE37">
            <v>5</v>
          </cell>
          <cell r="AG37">
            <v>1</v>
          </cell>
          <cell r="AK37">
            <v>5</v>
          </cell>
          <cell r="AP37">
            <v>10</v>
          </cell>
          <cell r="AQ37">
            <v>11</v>
          </cell>
          <cell r="AR37">
            <v>12</v>
          </cell>
          <cell r="AS37">
            <v>22</v>
          </cell>
          <cell r="AU37">
            <v>1</v>
          </cell>
          <cell r="AV37" t="str">
            <v>八ヶ山青果出荷組合</v>
          </cell>
          <cell r="AX37">
            <v>24</v>
          </cell>
          <cell r="AY37">
            <v>22</v>
          </cell>
          <cell r="AZ37">
            <v>2</v>
          </cell>
          <cell r="BA37" t="str">
            <v>高岡市地方卸売市場</v>
          </cell>
          <cell r="BB37" t="str">
            <v>氷見市農協青果物集荷センター</v>
          </cell>
          <cell r="BH37">
            <v>22</v>
          </cell>
          <cell r="BJ37">
            <v>1</v>
          </cell>
          <cell r="BK37" t="str">
            <v>砺波青果地方卸売市場㈱</v>
          </cell>
          <cell r="BL37">
            <v>0</v>
          </cell>
          <cell r="BM37">
            <v>4</v>
          </cell>
          <cell r="BP37">
            <v>0</v>
          </cell>
          <cell r="BS37">
            <v>4</v>
          </cell>
          <cell r="BV37" t="str">
            <v xml:space="preserve">ひかり 玉里 白鷹 早生大ｶﾌﾞ たまさく  </v>
          </cell>
        </row>
        <row r="38">
          <cell r="G38">
            <v>2420</v>
          </cell>
          <cell r="H38">
            <v>2410</v>
          </cell>
          <cell r="I38" t="str">
            <v>野菜</v>
          </cell>
          <cell r="J38" t="str">
            <v>まめ科野菜</v>
          </cell>
          <cell r="K38" t="str">
            <v>さやえんどう</v>
          </cell>
          <cell r="N38" t="str">
            <v>野菜 まめ科野菜 さやえんどう    10kg</v>
          </cell>
          <cell r="P38" t="str">
            <v>10kg</v>
          </cell>
          <cell r="Q38">
            <v>11</v>
          </cell>
          <cell r="R38" t="str">
            <v>*</v>
          </cell>
          <cell r="T38" t="str">
            <v xml:space="preserve">* </v>
          </cell>
          <cell r="V38" t="str">
            <v>* /11</v>
          </cell>
          <cell r="X38">
            <v>5</v>
          </cell>
          <cell r="Y38">
            <v>6</v>
          </cell>
          <cell r="AD38" t="str">
            <v>5～6</v>
          </cell>
          <cell r="AE38">
            <v>2</v>
          </cell>
          <cell r="AK38">
            <v>5</v>
          </cell>
          <cell r="AL38">
            <v>6</v>
          </cell>
          <cell r="AX38">
            <v>21</v>
          </cell>
          <cell r="AY38">
            <v>22</v>
          </cell>
          <cell r="AZ38">
            <v>2</v>
          </cell>
          <cell r="BA38" t="str">
            <v>丸果㈱高岡青果市場</v>
          </cell>
          <cell r="BB38" t="str">
            <v>氷見市農協青果物集荷センター</v>
          </cell>
          <cell r="BL38">
            <v>0</v>
          </cell>
          <cell r="BM38">
            <v>2</v>
          </cell>
          <cell r="BP38">
            <v>0</v>
          </cell>
          <cell r="BS38">
            <v>2</v>
          </cell>
          <cell r="BV38" t="str">
            <v xml:space="preserve">早生あさか きぬさや あまえんどう  </v>
          </cell>
        </row>
        <row r="39">
          <cell r="G39">
            <v>3010</v>
          </cell>
          <cell r="H39">
            <v>3010</v>
          </cell>
          <cell r="I39" t="str">
            <v>種苗及び苗木</v>
          </cell>
          <cell r="J39" t="str">
            <v>種もみ</v>
          </cell>
          <cell r="N39" t="str">
            <v>種苗及び苗木 種もみ    水稲 10㎏</v>
          </cell>
          <cell r="O39" t="str">
            <v>水稲</v>
          </cell>
          <cell r="P39" t="str">
            <v>10㎏</v>
          </cell>
          <cell r="Q39">
            <v>126</v>
          </cell>
          <cell r="R39" t="str">
            <v>*</v>
          </cell>
          <cell r="S39" t="str">
            <v>A</v>
          </cell>
          <cell r="T39" t="str">
            <v>* A</v>
          </cell>
          <cell r="V39" t="str">
            <v>* A/126</v>
          </cell>
          <cell r="W39">
            <v>154</v>
          </cell>
          <cell r="X39">
            <v>1</v>
          </cell>
          <cell r="Y39">
            <v>5</v>
          </cell>
          <cell r="Z39">
            <v>12</v>
          </cell>
          <cell r="AA39">
            <v>12</v>
          </cell>
          <cell r="AD39" t="str">
            <v>1～5 12～12</v>
          </cell>
          <cell r="AE39">
            <v>6</v>
          </cell>
          <cell r="AG39">
            <v>1</v>
          </cell>
          <cell r="AH39">
            <v>2</v>
          </cell>
          <cell r="AI39">
            <v>3</v>
          </cell>
          <cell r="AJ39">
            <v>4</v>
          </cell>
          <cell r="AK39">
            <v>5</v>
          </cell>
          <cell r="AR39">
            <v>12</v>
          </cell>
          <cell r="BC39">
            <v>34</v>
          </cell>
          <cell r="BE39">
            <v>1</v>
          </cell>
          <cell r="BF39" t="str">
            <v>魚津市農協</v>
          </cell>
          <cell r="BH39">
            <v>30</v>
          </cell>
          <cell r="BJ39">
            <v>1</v>
          </cell>
          <cell r="BK39" t="str">
            <v>ＪＡとなみ野福野営農センター</v>
          </cell>
          <cell r="BL39">
            <v>0</v>
          </cell>
          <cell r="BM39">
            <v>2</v>
          </cell>
          <cell r="BP39">
            <v>0</v>
          </cell>
          <cell r="BS39">
            <v>2</v>
          </cell>
          <cell r="BV39" t="str">
            <v xml:space="preserve">ｺｼﾋｶﾘ  </v>
          </cell>
        </row>
        <row r="40">
          <cell r="G40">
            <v>3020</v>
          </cell>
          <cell r="H40">
            <v>3020</v>
          </cell>
          <cell r="I40" t="str">
            <v>種苗及び苗木</v>
          </cell>
          <cell r="J40" t="str">
            <v>きゅうり種子</v>
          </cell>
          <cell r="N40" t="str">
            <v>種苗及び苗木 きゅうり種子    Ｆ１ 20ml</v>
          </cell>
          <cell r="O40" t="str">
            <v>Ｆ１</v>
          </cell>
          <cell r="P40" t="str">
            <v>20ml</v>
          </cell>
          <cell r="Q40">
            <v>22</v>
          </cell>
          <cell r="R40" t="str">
            <v>*</v>
          </cell>
          <cell r="S40" t="str">
            <v>A</v>
          </cell>
          <cell r="T40" t="str">
            <v>* A</v>
          </cell>
          <cell r="U40" t="str">
            <v>00/01Po修不採用6月まで接続,*A/22,99/02Po修正不採用</v>
          </cell>
          <cell r="V40" t="str">
            <v>* A/22</v>
          </cell>
          <cell r="X40">
            <v>1</v>
          </cell>
          <cell r="Y40">
            <v>6</v>
          </cell>
          <cell r="Z40">
            <v>9</v>
          </cell>
          <cell r="AA40">
            <v>12</v>
          </cell>
          <cell r="AD40" t="str">
            <v>1～6 9～12</v>
          </cell>
          <cell r="AE40">
            <v>10</v>
          </cell>
          <cell r="AG40">
            <v>1</v>
          </cell>
          <cell r="AH40">
            <v>2</v>
          </cell>
          <cell r="AI40">
            <v>3</v>
          </cell>
          <cell r="AJ40">
            <v>4</v>
          </cell>
          <cell r="AK40">
            <v>5</v>
          </cell>
          <cell r="AL40">
            <v>6</v>
          </cell>
          <cell r="AO40">
            <v>9</v>
          </cell>
          <cell r="AP40">
            <v>10</v>
          </cell>
          <cell r="AQ40">
            <v>11</v>
          </cell>
          <cell r="AR40">
            <v>12</v>
          </cell>
          <cell r="BC40">
            <v>31</v>
          </cell>
          <cell r="BE40">
            <v>1</v>
          </cell>
          <cell r="BF40" t="str">
            <v>松田種苗店</v>
          </cell>
          <cell r="BH40">
            <v>33</v>
          </cell>
          <cell r="BJ40">
            <v>1</v>
          </cell>
          <cell r="BK40" t="str">
            <v>モトイ種苗㈱</v>
          </cell>
          <cell r="BL40">
            <v>0</v>
          </cell>
          <cell r="BM40">
            <v>2</v>
          </cell>
          <cell r="BP40">
            <v>0</v>
          </cell>
          <cell r="BS40">
            <v>2</v>
          </cell>
          <cell r="BT40" t="str">
            <v>99/02接続処理</v>
          </cell>
          <cell r="BV40" t="str">
            <v xml:space="preserve">青力節成り5号  ﾀｷｲ 飛馬 </v>
          </cell>
        </row>
        <row r="41">
          <cell r="G41">
            <v>3030</v>
          </cell>
          <cell r="H41">
            <v>3100</v>
          </cell>
          <cell r="I41" t="str">
            <v>種苗及び苗木</v>
          </cell>
          <cell r="J41" t="str">
            <v>すいか種子</v>
          </cell>
          <cell r="N41" t="str">
            <v>種苗及び苗木 すいか種子     20ml</v>
          </cell>
          <cell r="P41" t="str">
            <v>20ml</v>
          </cell>
          <cell r="Q41" t="str">
            <v>価</v>
          </cell>
          <cell r="R41" t="str">
            <v>*</v>
          </cell>
          <cell r="S41" t="str">
            <v>A</v>
          </cell>
          <cell r="T41" t="str">
            <v>* A</v>
          </cell>
          <cell r="U41" t="str">
            <v>00/01Po修不採用4月まで接続,*A/価,99/02修正不採用</v>
          </cell>
          <cell r="V41" t="str">
            <v>* A/価</v>
          </cell>
          <cell r="W41">
            <v>78</v>
          </cell>
          <cell r="X41">
            <v>1</v>
          </cell>
          <cell r="Y41">
            <v>4</v>
          </cell>
          <cell r="Z41">
            <v>10</v>
          </cell>
          <cell r="AA41">
            <v>12</v>
          </cell>
          <cell r="AD41" t="str">
            <v>1～4 10～12</v>
          </cell>
          <cell r="AE41">
            <v>7</v>
          </cell>
          <cell r="AG41">
            <v>1</v>
          </cell>
          <cell r="AH41">
            <v>2</v>
          </cell>
          <cell r="AI41">
            <v>3</v>
          </cell>
          <cell r="AJ41">
            <v>4</v>
          </cell>
          <cell r="AP41">
            <v>10</v>
          </cell>
          <cell r="AQ41">
            <v>11</v>
          </cell>
          <cell r="AR41">
            <v>12</v>
          </cell>
          <cell r="BC41">
            <v>31</v>
          </cell>
          <cell r="BE41">
            <v>1</v>
          </cell>
          <cell r="BF41" t="str">
            <v>松田種苗店</v>
          </cell>
          <cell r="BH41">
            <v>33</v>
          </cell>
          <cell r="BJ41">
            <v>1</v>
          </cell>
          <cell r="BK41" t="str">
            <v>モトイ種苗㈱</v>
          </cell>
          <cell r="BL41">
            <v>0</v>
          </cell>
          <cell r="BM41">
            <v>2</v>
          </cell>
          <cell r="BP41">
            <v>0</v>
          </cell>
          <cell r="BS41">
            <v>2</v>
          </cell>
          <cell r="BT41" t="str">
            <v>99/02接続処理</v>
          </cell>
          <cell r="BV41" t="str">
            <v xml:space="preserve">縞王  ﾀｷｲ 瑞祥 </v>
          </cell>
        </row>
        <row r="42">
          <cell r="G42">
            <v>3050</v>
          </cell>
          <cell r="H42">
            <v>3040</v>
          </cell>
          <cell r="I42" t="str">
            <v>種苗及び苗木</v>
          </cell>
          <cell r="J42" t="str">
            <v>結球はくさい種子</v>
          </cell>
          <cell r="N42" t="str">
            <v>種苗及び苗木 結球はくさい種子    Ｆ１ 20ml</v>
          </cell>
          <cell r="O42" t="str">
            <v>Ｆ１</v>
          </cell>
          <cell r="P42" t="str">
            <v>20ml</v>
          </cell>
          <cell r="Q42">
            <v>7</v>
          </cell>
          <cell r="R42" t="str">
            <v>*</v>
          </cell>
          <cell r="S42" t="str">
            <v>A</v>
          </cell>
          <cell r="T42" t="str">
            <v>* A</v>
          </cell>
          <cell r="U42" t="str">
            <v>00/04Po修正*A</v>
          </cell>
          <cell r="V42" t="str">
            <v>* A/7</v>
          </cell>
          <cell r="W42">
            <v>5</v>
          </cell>
          <cell r="X42">
            <v>4</v>
          </cell>
          <cell r="Y42">
            <v>10</v>
          </cell>
          <cell r="AD42" t="str">
            <v>4～10</v>
          </cell>
          <cell r="AE42">
            <v>7</v>
          </cell>
          <cell r="AJ42">
            <v>4</v>
          </cell>
          <cell r="AK42">
            <v>5</v>
          </cell>
          <cell r="AL42">
            <v>6</v>
          </cell>
          <cell r="AM42">
            <v>7</v>
          </cell>
          <cell r="AN42">
            <v>8</v>
          </cell>
          <cell r="AO42">
            <v>9</v>
          </cell>
          <cell r="AP42">
            <v>10</v>
          </cell>
          <cell r="BC42">
            <v>31</v>
          </cell>
          <cell r="BE42">
            <v>1</v>
          </cell>
          <cell r="BF42" t="str">
            <v>松田種苗店</v>
          </cell>
          <cell r="BH42">
            <v>33</v>
          </cell>
          <cell r="BJ42">
            <v>1</v>
          </cell>
          <cell r="BK42" t="str">
            <v>モトイ種苗㈱</v>
          </cell>
          <cell r="BL42">
            <v>0</v>
          </cell>
          <cell r="BM42">
            <v>2</v>
          </cell>
          <cell r="BP42">
            <v>0</v>
          </cell>
          <cell r="BS42">
            <v>2</v>
          </cell>
          <cell r="BT42" t="str">
            <v>99/04接続処理</v>
          </cell>
          <cell r="BV42" t="str">
            <v xml:space="preserve">耐病60日  ﾀｷｲ 耐病60日 </v>
          </cell>
        </row>
        <row r="43">
          <cell r="G43">
            <v>3060</v>
          </cell>
          <cell r="H43">
            <v>3030</v>
          </cell>
          <cell r="I43" t="str">
            <v>種苗及び苗木</v>
          </cell>
          <cell r="J43" t="str">
            <v>キャベツ種子</v>
          </cell>
          <cell r="N43" t="str">
            <v>種苗及び苗木 キャベツ種子    Ｆ１ 20ml</v>
          </cell>
          <cell r="O43" t="str">
            <v>Ｆ１</v>
          </cell>
          <cell r="P43" t="str">
            <v>20ml</v>
          </cell>
          <cell r="Q43">
            <v>3</v>
          </cell>
          <cell r="R43" t="str">
            <v>*</v>
          </cell>
          <cell r="S43" t="str">
            <v>A</v>
          </cell>
          <cell r="T43" t="str">
            <v>* A</v>
          </cell>
          <cell r="U43" t="str">
            <v>00/07Po修正,00/01Po修不採用3月まで接続,*A/3,99/02Po修正不採用</v>
          </cell>
          <cell r="V43" t="str">
            <v>* A/3</v>
          </cell>
          <cell r="W43">
            <v>4</v>
          </cell>
          <cell r="X43">
            <v>1</v>
          </cell>
          <cell r="Y43">
            <v>3</v>
          </cell>
          <cell r="Z43">
            <v>7</v>
          </cell>
          <cell r="AA43">
            <v>12</v>
          </cell>
          <cell r="AD43" t="str">
            <v>1～3 7～12</v>
          </cell>
          <cell r="AE43">
            <v>9</v>
          </cell>
          <cell r="AG43">
            <v>1</v>
          </cell>
          <cell r="AH43">
            <v>2</v>
          </cell>
          <cell r="AI43">
            <v>3</v>
          </cell>
          <cell r="AM43">
            <v>7</v>
          </cell>
          <cell r="AN43">
            <v>8</v>
          </cell>
          <cell r="AO43">
            <v>9</v>
          </cell>
          <cell r="AP43">
            <v>10</v>
          </cell>
          <cell r="AQ43">
            <v>11</v>
          </cell>
          <cell r="AR43">
            <v>12</v>
          </cell>
          <cell r="BC43">
            <v>31</v>
          </cell>
          <cell r="BE43">
            <v>1</v>
          </cell>
          <cell r="BF43" t="str">
            <v>松田種苗店</v>
          </cell>
          <cell r="BH43">
            <v>33</v>
          </cell>
          <cell r="BJ43">
            <v>1</v>
          </cell>
          <cell r="BK43" t="str">
            <v>モトイ種苗㈱</v>
          </cell>
          <cell r="BL43">
            <v>0</v>
          </cell>
          <cell r="BM43">
            <v>2</v>
          </cell>
          <cell r="BP43">
            <v>0</v>
          </cell>
          <cell r="BS43">
            <v>2</v>
          </cell>
          <cell r="BT43" t="str">
            <v>99/02接続処理</v>
          </cell>
          <cell r="BV43" t="str">
            <v xml:space="preserve">初秋 (1年間) 2000/01～細部銘柄変更ﾀｷｲ 深みどり </v>
          </cell>
        </row>
        <row r="44">
          <cell r="G44">
            <v>3070</v>
          </cell>
          <cell r="H44">
            <v>3130</v>
          </cell>
          <cell r="I44" t="str">
            <v>種苗及び苗木</v>
          </cell>
          <cell r="J44" t="str">
            <v>ねぎ種子</v>
          </cell>
          <cell r="N44" t="str">
            <v>種苗及び苗木 ねぎ種子     20ml</v>
          </cell>
          <cell r="P44" t="str">
            <v>20ml</v>
          </cell>
          <cell r="Q44" t="str">
            <v>価</v>
          </cell>
          <cell r="R44" t="str">
            <v>*</v>
          </cell>
          <cell r="S44" t="str">
            <v>A</v>
          </cell>
          <cell r="T44" t="str">
            <v>* A</v>
          </cell>
          <cell r="U44" t="str">
            <v>00/01修ok,99/02修* A/価</v>
          </cell>
          <cell r="V44" t="str">
            <v>* A/価</v>
          </cell>
          <cell r="W44">
            <v>5</v>
          </cell>
          <cell r="X44">
            <v>1</v>
          </cell>
          <cell r="Y44">
            <v>9</v>
          </cell>
          <cell r="AD44" t="str">
            <v>1～9</v>
          </cell>
          <cell r="AE44">
            <v>9</v>
          </cell>
          <cell r="AG44">
            <v>1</v>
          </cell>
          <cell r="AH44">
            <v>2</v>
          </cell>
          <cell r="AI44">
            <v>3</v>
          </cell>
          <cell r="AJ44">
            <v>4</v>
          </cell>
          <cell r="AK44">
            <v>5</v>
          </cell>
          <cell r="AL44">
            <v>6</v>
          </cell>
          <cell r="AM44">
            <v>7</v>
          </cell>
          <cell r="AN44">
            <v>8</v>
          </cell>
          <cell r="AO44">
            <v>9</v>
          </cell>
          <cell r="BC44">
            <v>31</v>
          </cell>
          <cell r="BE44">
            <v>1</v>
          </cell>
          <cell r="BF44" t="str">
            <v>松田種苗店</v>
          </cell>
          <cell r="BH44">
            <v>33</v>
          </cell>
          <cell r="BJ44">
            <v>1</v>
          </cell>
          <cell r="BK44" t="str">
            <v>モトイ種苗㈱</v>
          </cell>
          <cell r="BL44">
            <v>0</v>
          </cell>
          <cell r="BM44">
            <v>2</v>
          </cell>
          <cell r="BP44">
            <v>0</v>
          </cell>
          <cell r="BS44">
            <v>2</v>
          </cell>
          <cell r="BV44" t="str">
            <v xml:space="preserve">石倉ねぎ  2000/01～細部銘柄変更ﾀｷｲ 清滝ﾈｷﾞ </v>
          </cell>
        </row>
        <row r="45">
          <cell r="G45">
            <v>3080</v>
          </cell>
          <cell r="H45">
            <v>3060</v>
          </cell>
          <cell r="I45" t="str">
            <v>種苗及び苗木</v>
          </cell>
          <cell r="J45" t="str">
            <v>たまねぎ種子</v>
          </cell>
          <cell r="N45" t="str">
            <v>種苗及び苗木 たまねぎ種子    黄玉系 20ml</v>
          </cell>
          <cell r="O45" t="str">
            <v>黄玉系</v>
          </cell>
          <cell r="P45" t="str">
            <v>20ml</v>
          </cell>
          <cell r="Q45" t="str">
            <v>価</v>
          </cell>
          <cell r="R45" t="str">
            <v>*</v>
          </cell>
          <cell r="S45" t="str">
            <v>A</v>
          </cell>
          <cell r="T45" t="str">
            <v>* A</v>
          </cell>
          <cell r="U45" t="str">
            <v>00/07修正，00/07修正したければ7月申請必要</v>
          </cell>
          <cell r="V45" t="str">
            <v>* A/価</v>
          </cell>
          <cell r="X45">
            <v>7</v>
          </cell>
          <cell r="Y45">
            <v>9</v>
          </cell>
          <cell r="AD45" t="str">
            <v>7～9</v>
          </cell>
          <cell r="AE45">
            <v>3</v>
          </cell>
          <cell r="AM45">
            <v>7</v>
          </cell>
          <cell r="AN45">
            <v>8</v>
          </cell>
          <cell r="AO45">
            <v>9</v>
          </cell>
          <cell r="BC45">
            <v>31</v>
          </cell>
          <cell r="BE45">
            <v>1</v>
          </cell>
          <cell r="BF45" t="str">
            <v>松田種苗店</v>
          </cell>
          <cell r="BH45">
            <v>33</v>
          </cell>
          <cell r="BJ45">
            <v>1</v>
          </cell>
          <cell r="BK45" t="str">
            <v>モトイ種苗㈱</v>
          </cell>
          <cell r="BL45">
            <v>0</v>
          </cell>
          <cell r="BM45">
            <v>2</v>
          </cell>
          <cell r="BP45">
            <v>0</v>
          </cell>
          <cell r="BS45">
            <v>2</v>
          </cell>
          <cell r="BV45" t="str">
            <v xml:space="preserve">アース  2000/01～細部銘柄変更ﾀｷｲ OL </v>
          </cell>
        </row>
        <row r="46">
          <cell r="G46">
            <v>3090</v>
          </cell>
          <cell r="H46">
            <v>3050</v>
          </cell>
          <cell r="I46" t="str">
            <v>種苗及び苗木</v>
          </cell>
          <cell r="J46" t="str">
            <v>だいこん種子</v>
          </cell>
          <cell r="N46" t="str">
            <v>種苗及び苗木 だいこん種子     20ml</v>
          </cell>
          <cell r="P46" t="str">
            <v>20ml</v>
          </cell>
          <cell r="Q46">
            <v>24</v>
          </cell>
          <cell r="R46" t="str">
            <v>*</v>
          </cell>
          <cell r="S46" t="str">
            <v>A</v>
          </cell>
          <cell r="T46" t="str">
            <v>* A</v>
          </cell>
          <cell r="V46" t="str">
            <v>* A/24</v>
          </cell>
          <cell r="W46">
            <v>32</v>
          </cell>
          <cell r="X46">
            <v>6</v>
          </cell>
          <cell r="Y46">
            <v>10</v>
          </cell>
          <cell r="AD46" t="str">
            <v>6～10</v>
          </cell>
          <cell r="AE46">
            <v>5</v>
          </cell>
          <cell r="AL46">
            <v>6</v>
          </cell>
          <cell r="AM46">
            <v>7</v>
          </cell>
          <cell r="AN46">
            <v>8</v>
          </cell>
          <cell r="AO46">
            <v>9</v>
          </cell>
          <cell r="AP46">
            <v>10</v>
          </cell>
          <cell r="BC46">
            <v>31</v>
          </cell>
          <cell r="BE46">
            <v>1</v>
          </cell>
          <cell r="BF46" t="str">
            <v>松田種苗店</v>
          </cell>
          <cell r="BH46">
            <v>33</v>
          </cell>
          <cell r="BJ46">
            <v>1</v>
          </cell>
          <cell r="BK46" t="str">
            <v>モトイ種苗㈱</v>
          </cell>
          <cell r="BL46">
            <v>0</v>
          </cell>
          <cell r="BM46">
            <v>2</v>
          </cell>
          <cell r="BP46">
            <v>0</v>
          </cell>
          <cell r="BS46">
            <v>2</v>
          </cell>
          <cell r="BV46" t="str">
            <v xml:space="preserve">耐病総太り  ﾀｷｲ 夏みの早生 </v>
          </cell>
        </row>
        <row r="47">
          <cell r="G47">
            <v>3100</v>
          </cell>
          <cell r="H47">
            <v>3070</v>
          </cell>
          <cell r="I47" t="str">
            <v>種苗及び苗木</v>
          </cell>
          <cell r="J47" t="str">
            <v>にんじん種子</v>
          </cell>
          <cell r="N47" t="str">
            <v>種苗及び苗木 にんじん種子    毛つきを除く 20ml</v>
          </cell>
          <cell r="O47" t="str">
            <v>毛つきを除く</v>
          </cell>
          <cell r="P47" t="str">
            <v>20ml</v>
          </cell>
          <cell r="Q47" t="str">
            <v>価</v>
          </cell>
          <cell r="R47" t="str">
            <v>*</v>
          </cell>
          <cell r="S47" t="str">
            <v>A</v>
          </cell>
          <cell r="T47" t="str">
            <v>* A</v>
          </cell>
          <cell r="U47" t="str">
            <v>00/03Po修*A/価</v>
          </cell>
          <cell r="V47" t="str">
            <v>* A/価</v>
          </cell>
          <cell r="X47">
            <v>3</v>
          </cell>
          <cell r="Y47">
            <v>9</v>
          </cell>
          <cell r="AD47" t="str">
            <v>3～9</v>
          </cell>
          <cell r="AE47">
            <v>7</v>
          </cell>
          <cell r="AI47">
            <v>3</v>
          </cell>
          <cell r="AJ47">
            <v>4</v>
          </cell>
          <cell r="AK47">
            <v>5</v>
          </cell>
          <cell r="AL47">
            <v>6</v>
          </cell>
          <cell r="AM47">
            <v>7</v>
          </cell>
          <cell r="AN47">
            <v>8</v>
          </cell>
          <cell r="AO47">
            <v>9</v>
          </cell>
          <cell r="BC47">
            <v>31</v>
          </cell>
          <cell r="BE47">
            <v>1</v>
          </cell>
          <cell r="BF47" t="str">
            <v>松田種苗店</v>
          </cell>
          <cell r="BH47">
            <v>33</v>
          </cell>
          <cell r="BJ47">
            <v>1</v>
          </cell>
          <cell r="BK47" t="str">
            <v>モトイ種苗㈱</v>
          </cell>
          <cell r="BL47">
            <v>0</v>
          </cell>
          <cell r="BM47">
            <v>2</v>
          </cell>
          <cell r="BP47">
            <v>0</v>
          </cell>
          <cell r="BS47">
            <v>2</v>
          </cell>
          <cell r="BV47" t="str">
            <v xml:space="preserve">あすべき5寸 2000/01～細部銘柄変更 ﾀｷｲ 夏蒔鮮紅5寸 </v>
          </cell>
        </row>
        <row r="48">
          <cell r="G48">
            <v>3110</v>
          </cell>
          <cell r="H48">
            <v>3090</v>
          </cell>
          <cell r="I48" t="str">
            <v>種苗及び苗木</v>
          </cell>
          <cell r="J48" t="str">
            <v>トマト種子</v>
          </cell>
          <cell r="N48" t="str">
            <v>種苗及び苗木 トマト種子     20ml</v>
          </cell>
          <cell r="P48" t="str">
            <v>20ml</v>
          </cell>
          <cell r="Q48" t="str">
            <v>価</v>
          </cell>
          <cell r="R48" t="str">
            <v>価</v>
          </cell>
          <cell r="S48" t="str">
            <v>B</v>
          </cell>
          <cell r="T48" t="str">
            <v>価 B</v>
          </cell>
          <cell r="V48" t="str">
            <v>価 B/価</v>
          </cell>
          <cell r="X48">
            <v>4</v>
          </cell>
          <cell r="Y48">
            <v>7</v>
          </cell>
          <cell r="AD48" t="str">
            <v>4～7</v>
          </cell>
          <cell r="AE48">
            <v>4</v>
          </cell>
          <cell r="AJ48">
            <v>4</v>
          </cell>
          <cell r="AK48">
            <v>5</v>
          </cell>
          <cell r="AL48">
            <v>6</v>
          </cell>
          <cell r="AM48">
            <v>7</v>
          </cell>
          <cell r="BC48">
            <v>31</v>
          </cell>
          <cell r="BE48">
            <v>1</v>
          </cell>
          <cell r="BF48" t="str">
            <v>松田種苗店</v>
          </cell>
          <cell r="BH48">
            <v>33</v>
          </cell>
          <cell r="BJ48">
            <v>1</v>
          </cell>
          <cell r="BK48" t="str">
            <v>モトイ種苗㈱</v>
          </cell>
          <cell r="BL48">
            <v>0</v>
          </cell>
          <cell r="BM48">
            <v>2</v>
          </cell>
          <cell r="BP48">
            <v>0</v>
          </cell>
          <cell r="BS48">
            <v>2</v>
          </cell>
          <cell r="BV48" t="str">
            <v xml:space="preserve">ｻﾀｰﾝ  ﾀｷｲ 桃太郎 </v>
          </cell>
        </row>
        <row r="49">
          <cell r="G49">
            <v>3120</v>
          </cell>
          <cell r="H49">
            <v>3080</v>
          </cell>
          <cell r="I49" t="str">
            <v>種苗及び苗木</v>
          </cell>
          <cell r="J49" t="str">
            <v>ほうれんそう種子</v>
          </cell>
          <cell r="N49" t="str">
            <v>種苗及び苗木 ほうれんそう種子     １l</v>
          </cell>
          <cell r="P49" t="str">
            <v>１l</v>
          </cell>
          <cell r="Q49">
            <v>9</v>
          </cell>
          <cell r="R49" t="str">
            <v>価</v>
          </cell>
          <cell r="S49" t="str">
            <v>B</v>
          </cell>
          <cell r="T49" t="str">
            <v>価 B</v>
          </cell>
          <cell r="V49" t="str">
            <v>価 B/9</v>
          </cell>
          <cell r="X49">
            <v>1</v>
          </cell>
          <cell r="Y49">
            <v>4</v>
          </cell>
          <cell r="Z49">
            <v>8</v>
          </cell>
          <cell r="AA49">
            <v>12</v>
          </cell>
          <cell r="AD49" t="str">
            <v>1～4 8～12</v>
          </cell>
          <cell r="AE49">
            <v>9</v>
          </cell>
          <cell r="AG49">
            <v>1</v>
          </cell>
          <cell r="AH49">
            <v>2</v>
          </cell>
          <cell r="AI49">
            <v>3</v>
          </cell>
          <cell r="AJ49">
            <v>4</v>
          </cell>
          <cell r="AN49">
            <v>8</v>
          </cell>
          <cell r="AO49">
            <v>9</v>
          </cell>
          <cell r="AP49">
            <v>10</v>
          </cell>
          <cell r="AQ49">
            <v>11</v>
          </cell>
          <cell r="AR49">
            <v>12</v>
          </cell>
          <cell r="BC49">
            <v>31</v>
          </cell>
          <cell r="BE49">
            <v>1</v>
          </cell>
          <cell r="BF49" t="str">
            <v>松田種苗店</v>
          </cell>
          <cell r="BH49">
            <v>33</v>
          </cell>
          <cell r="BJ49">
            <v>1</v>
          </cell>
          <cell r="BK49" t="str">
            <v>モトイ種苗㈱</v>
          </cell>
          <cell r="BL49">
            <v>0</v>
          </cell>
          <cell r="BM49">
            <v>2</v>
          </cell>
          <cell r="BP49">
            <v>0</v>
          </cell>
          <cell r="BS49">
            <v>2</v>
          </cell>
          <cell r="BV49" t="str">
            <v xml:space="preserve">ばんちゅうﾊﾟﾙﾌﾟ ｱﾄﾗｽ ﾀｷｲ ﾄﾗｲ </v>
          </cell>
        </row>
        <row r="50">
          <cell r="G50">
            <v>3140</v>
          </cell>
          <cell r="H50">
            <v>3210</v>
          </cell>
          <cell r="I50" t="str">
            <v>種苗及び苗木</v>
          </cell>
          <cell r="J50" t="str">
            <v>種ばれいしょ</v>
          </cell>
          <cell r="N50" t="str">
            <v>種苗及び苗木 種ばれいしょ     20㎏</v>
          </cell>
          <cell r="P50" t="str">
            <v>20㎏</v>
          </cell>
          <cell r="Q50">
            <v>7</v>
          </cell>
          <cell r="R50" t="str">
            <v>*</v>
          </cell>
          <cell r="S50" t="str">
            <v>A</v>
          </cell>
          <cell r="T50" t="str">
            <v>* A</v>
          </cell>
          <cell r="V50" t="str">
            <v>* A/7</v>
          </cell>
          <cell r="W50">
            <v>12</v>
          </cell>
          <cell r="X50">
            <v>1</v>
          </cell>
          <cell r="Y50">
            <v>3</v>
          </cell>
          <cell r="Z50">
            <v>12</v>
          </cell>
          <cell r="AA50">
            <v>12</v>
          </cell>
          <cell r="AD50" t="str">
            <v>1～3 12～12</v>
          </cell>
          <cell r="AE50">
            <v>4</v>
          </cell>
          <cell r="AG50">
            <v>1</v>
          </cell>
          <cell r="AH50">
            <v>2</v>
          </cell>
          <cell r="AI50">
            <v>3</v>
          </cell>
          <cell r="AR50">
            <v>12</v>
          </cell>
          <cell r="BC50">
            <v>31</v>
          </cell>
          <cell r="BE50">
            <v>1</v>
          </cell>
          <cell r="BF50" t="str">
            <v>松田種苗店</v>
          </cell>
          <cell r="BH50">
            <v>30</v>
          </cell>
          <cell r="BJ50">
            <v>1</v>
          </cell>
          <cell r="BK50" t="str">
            <v>ＪＡとなみ野福野営農センター</v>
          </cell>
          <cell r="BL50">
            <v>0</v>
          </cell>
          <cell r="BM50">
            <v>2</v>
          </cell>
          <cell r="BP50">
            <v>0</v>
          </cell>
          <cell r="BS50">
            <v>2</v>
          </cell>
          <cell r="BV50" t="str">
            <v xml:space="preserve">男爵 ﾒｰｸｨﾝ 男爵  </v>
          </cell>
        </row>
        <row r="51">
          <cell r="G51">
            <v>3160</v>
          </cell>
          <cell r="H51">
            <v>3240</v>
          </cell>
          <cell r="I51" t="str">
            <v>種苗及び苗木</v>
          </cell>
          <cell r="J51" t="str">
            <v>飼料用とうもろこし種子</v>
          </cell>
          <cell r="N51" t="str">
            <v>種苗及び苗木 飼料用とうもろこし種子     1 ㎏</v>
          </cell>
          <cell r="P51" t="str">
            <v>1 ㎏</v>
          </cell>
          <cell r="Q51" t="str">
            <v>価</v>
          </cell>
          <cell r="R51" t="str">
            <v>*</v>
          </cell>
          <cell r="S51" t="str">
            <v>A</v>
          </cell>
          <cell r="T51" t="str">
            <v>* A</v>
          </cell>
          <cell r="U51" t="str">
            <v>00/03Po修*A/価</v>
          </cell>
          <cell r="V51" t="str">
            <v>* A/価</v>
          </cell>
          <cell r="X51">
            <v>3</v>
          </cell>
          <cell r="Y51">
            <v>7</v>
          </cell>
          <cell r="AD51" t="str">
            <v>3～7</v>
          </cell>
          <cell r="AE51">
            <v>5</v>
          </cell>
          <cell r="AI51">
            <v>3</v>
          </cell>
          <cell r="AJ51">
            <v>4</v>
          </cell>
          <cell r="AK51">
            <v>5</v>
          </cell>
          <cell r="AL51">
            <v>6</v>
          </cell>
          <cell r="AM51">
            <v>7</v>
          </cell>
          <cell r="BC51">
            <v>34</v>
          </cell>
          <cell r="BE51">
            <v>1</v>
          </cell>
          <cell r="BF51" t="str">
            <v>魚津市農協</v>
          </cell>
          <cell r="BH51">
            <v>31</v>
          </cell>
          <cell r="BJ51">
            <v>1</v>
          </cell>
          <cell r="BK51" t="str">
            <v>ＪＡとなみ野福野営農センター</v>
          </cell>
          <cell r="BL51">
            <v>0</v>
          </cell>
          <cell r="BM51">
            <v>2</v>
          </cell>
          <cell r="BP51">
            <v>0</v>
          </cell>
          <cell r="BS51">
            <v>2</v>
          </cell>
          <cell r="BV51" t="str">
            <v xml:space="preserve">ﾛｲﾔﾙﾃﾞﾝﾄ100T 2000/01～細部銘柄変更 ﾛｲﾔﾙﾃﾞﾝﾄ  </v>
          </cell>
        </row>
        <row r="52">
          <cell r="G52">
            <v>3170</v>
          </cell>
          <cell r="H52">
            <v>3220</v>
          </cell>
          <cell r="I52" t="str">
            <v>種苗及び苗木</v>
          </cell>
          <cell r="J52" t="str">
            <v>イタリアンライグラス種子</v>
          </cell>
          <cell r="N52" t="str">
            <v>種苗及び苗木 イタリアンライグラス種子    国内育成種 1 ㎏</v>
          </cell>
          <cell r="O52" t="str">
            <v>国内育成種</v>
          </cell>
          <cell r="P52" t="str">
            <v>1 ㎏</v>
          </cell>
          <cell r="Q52" t="str">
            <v>価</v>
          </cell>
          <cell r="R52" t="str">
            <v>価</v>
          </cell>
          <cell r="S52" t="str">
            <v>B</v>
          </cell>
          <cell r="T52" t="str">
            <v>価 B</v>
          </cell>
          <cell r="U52" t="str">
            <v>00/01Po修不採用3月まで接続,価B/価</v>
          </cell>
          <cell r="V52" t="str">
            <v>価 B/価</v>
          </cell>
          <cell r="X52">
            <v>1</v>
          </cell>
          <cell r="Y52">
            <v>3</v>
          </cell>
          <cell r="Z52">
            <v>10</v>
          </cell>
          <cell r="AA52">
            <v>12</v>
          </cell>
          <cell r="AD52" t="str">
            <v>1～3 10～12</v>
          </cell>
          <cell r="AE52">
            <v>6</v>
          </cell>
          <cell r="AG52">
            <v>1</v>
          </cell>
          <cell r="AH52">
            <v>2</v>
          </cell>
          <cell r="AI52">
            <v>3</v>
          </cell>
          <cell r="AP52">
            <v>10</v>
          </cell>
          <cell r="AQ52">
            <v>11</v>
          </cell>
          <cell r="AR52">
            <v>12</v>
          </cell>
          <cell r="BC52">
            <v>34</v>
          </cell>
          <cell r="BE52">
            <v>1</v>
          </cell>
          <cell r="BF52" t="str">
            <v>魚津市農協</v>
          </cell>
          <cell r="BH52">
            <v>31</v>
          </cell>
          <cell r="BJ52">
            <v>1</v>
          </cell>
          <cell r="BK52" t="str">
            <v>ＪＡとなみ野福野営農センター</v>
          </cell>
          <cell r="BL52">
            <v>0</v>
          </cell>
          <cell r="BM52">
            <v>2</v>
          </cell>
          <cell r="BP52">
            <v>0</v>
          </cell>
          <cell r="BS52">
            <v>2</v>
          </cell>
          <cell r="BV52" t="str">
            <v xml:space="preserve">ｸﾐｱｲｲﾀﾘｱﾝ普通種  ﾐﾕｷｱｵﾊﾞ  </v>
          </cell>
        </row>
        <row r="53">
          <cell r="G53">
            <v>3180</v>
          </cell>
          <cell r="H53">
            <v>3230</v>
          </cell>
          <cell r="I53" t="str">
            <v>種苗及び苗木</v>
          </cell>
          <cell r="J53" t="str">
            <v>チモシー種子</v>
          </cell>
          <cell r="N53" t="str">
            <v>種苗及び苗木 チモシー種子     1 ㎏</v>
          </cell>
          <cell r="P53" t="str">
            <v>1 ㎏</v>
          </cell>
          <cell r="Q53" t="str">
            <v>価</v>
          </cell>
          <cell r="R53" t="str">
            <v>価</v>
          </cell>
          <cell r="S53" t="str">
            <v>B</v>
          </cell>
          <cell r="T53" t="str">
            <v>価 B</v>
          </cell>
          <cell r="V53" t="str">
            <v>価 B/価</v>
          </cell>
          <cell r="X53">
            <v>4</v>
          </cell>
          <cell r="Y53">
            <v>10</v>
          </cell>
          <cell r="AD53" t="str">
            <v>4～10</v>
          </cell>
          <cell r="AE53">
            <v>7</v>
          </cell>
          <cell r="AJ53">
            <v>4</v>
          </cell>
          <cell r="AK53">
            <v>5</v>
          </cell>
          <cell r="AL53">
            <v>6</v>
          </cell>
          <cell r="AM53">
            <v>7</v>
          </cell>
          <cell r="AN53">
            <v>8</v>
          </cell>
          <cell r="AO53">
            <v>9</v>
          </cell>
          <cell r="AP53">
            <v>10</v>
          </cell>
          <cell r="BC53">
            <v>34</v>
          </cell>
          <cell r="BE53">
            <v>1</v>
          </cell>
          <cell r="BF53" t="str">
            <v>魚津市農協</v>
          </cell>
          <cell r="BL53">
            <v>0</v>
          </cell>
          <cell r="BM53">
            <v>1</v>
          </cell>
          <cell r="BP53">
            <v>0</v>
          </cell>
          <cell r="BS53">
            <v>1</v>
          </cell>
          <cell r="BV53" t="str">
            <v xml:space="preserve">  </v>
          </cell>
        </row>
        <row r="54">
          <cell r="G54">
            <v>3190</v>
          </cell>
          <cell r="H54">
            <v>3160</v>
          </cell>
          <cell r="I54" t="str">
            <v>種苗及び苗木</v>
          </cell>
          <cell r="J54" t="str">
            <v>水稲苗</v>
          </cell>
          <cell r="N54" t="str">
            <v>種苗及び苗木 水稲苗    育苗箱もの １箱</v>
          </cell>
          <cell r="O54" t="str">
            <v>育苗箱もの</v>
          </cell>
          <cell r="P54" t="str">
            <v>１箱</v>
          </cell>
          <cell r="Q54">
            <v>695</v>
          </cell>
          <cell r="R54" t="str">
            <v>*</v>
          </cell>
          <cell r="S54" t="str">
            <v>A</v>
          </cell>
          <cell r="T54" t="str">
            <v>* A</v>
          </cell>
          <cell r="V54" t="str">
            <v>* A/695</v>
          </cell>
          <cell r="W54">
            <v>430</v>
          </cell>
          <cell r="X54">
            <v>4</v>
          </cell>
          <cell r="Y54">
            <v>7</v>
          </cell>
          <cell r="AD54" t="str">
            <v>4～7</v>
          </cell>
          <cell r="AE54">
            <v>4</v>
          </cell>
          <cell r="AJ54">
            <v>4</v>
          </cell>
          <cell r="AK54">
            <v>5</v>
          </cell>
          <cell r="AL54">
            <v>6</v>
          </cell>
          <cell r="AM54">
            <v>7</v>
          </cell>
          <cell r="BC54">
            <v>34</v>
          </cell>
          <cell r="BE54">
            <v>1</v>
          </cell>
          <cell r="BF54" t="str">
            <v>魚津市農協</v>
          </cell>
          <cell r="BH54">
            <v>30</v>
          </cell>
          <cell r="BJ54">
            <v>1</v>
          </cell>
          <cell r="BK54" t="str">
            <v>ＪＡとなみ野福野営農センター</v>
          </cell>
          <cell r="BL54">
            <v>0</v>
          </cell>
          <cell r="BM54">
            <v>2</v>
          </cell>
          <cell r="BP54">
            <v>0</v>
          </cell>
          <cell r="BS54">
            <v>2</v>
          </cell>
          <cell r="BV54" t="str">
            <v xml:space="preserve">ｺｼﾋｶﾘ  ｺｼﾋｶﾘ 当用買 </v>
          </cell>
        </row>
        <row r="55">
          <cell r="G55">
            <v>3200</v>
          </cell>
          <cell r="H55">
            <v>3190</v>
          </cell>
          <cell r="I55" t="str">
            <v>種苗及び苗木</v>
          </cell>
          <cell r="J55" t="str">
            <v>きゅうり苗</v>
          </cell>
          <cell r="N55" t="str">
            <v>種苗及び苗木 きゅうり苗     10本</v>
          </cell>
          <cell r="P55" t="str">
            <v>10本</v>
          </cell>
          <cell r="Q55" t="str">
            <v>価</v>
          </cell>
          <cell r="R55" t="str">
            <v>*</v>
          </cell>
          <cell r="S55" t="str">
            <v>A</v>
          </cell>
          <cell r="T55" t="str">
            <v>* A</v>
          </cell>
          <cell r="U55" t="str">
            <v>00/04Po修正しない。6月まで接続価格処理。年次修正不要品目4/27</v>
          </cell>
          <cell r="V55" t="str">
            <v>* A/価</v>
          </cell>
          <cell r="W55">
            <v>6</v>
          </cell>
          <cell r="X55">
            <v>4</v>
          </cell>
          <cell r="Y55">
            <v>6</v>
          </cell>
          <cell r="AD55" t="str">
            <v>4～6</v>
          </cell>
          <cell r="AE55">
            <v>3</v>
          </cell>
          <cell r="AJ55">
            <v>4</v>
          </cell>
          <cell r="AK55">
            <v>5</v>
          </cell>
          <cell r="AL55">
            <v>6</v>
          </cell>
          <cell r="BC55">
            <v>31</v>
          </cell>
          <cell r="BE55">
            <v>1</v>
          </cell>
          <cell r="BF55" t="str">
            <v>松田種苗店</v>
          </cell>
          <cell r="BH55">
            <v>33</v>
          </cell>
          <cell r="BJ55">
            <v>1</v>
          </cell>
          <cell r="BK55" t="str">
            <v>モトイ種苗㈱</v>
          </cell>
          <cell r="BL55">
            <v>0</v>
          </cell>
          <cell r="BM55">
            <v>2</v>
          </cell>
          <cell r="BP55">
            <v>0</v>
          </cell>
          <cell r="BS55">
            <v>2</v>
          </cell>
          <cell r="BV55" t="str">
            <v xml:space="preserve">直径9cmﾎﾟｯﾄ    </v>
          </cell>
        </row>
        <row r="56">
          <cell r="G56">
            <v>3210</v>
          </cell>
          <cell r="H56">
            <v>3200</v>
          </cell>
          <cell r="I56" t="str">
            <v>種苗及び苗木</v>
          </cell>
          <cell r="J56" t="str">
            <v>なす苗</v>
          </cell>
          <cell r="N56" t="str">
            <v>種苗及び苗木 なす苗     10本</v>
          </cell>
          <cell r="P56" t="str">
            <v>10本</v>
          </cell>
          <cell r="Q56">
            <v>36</v>
          </cell>
          <cell r="R56" t="str">
            <v>*</v>
          </cell>
          <cell r="S56" t="str">
            <v>A</v>
          </cell>
          <cell r="T56" t="str">
            <v>* A</v>
          </cell>
          <cell r="U56" t="str">
            <v>00/04Po修正しない。6月まで接続価格処理。年次修正不要品目4/27</v>
          </cell>
          <cell r="V56" t="str">
            <v>* A/36</v>
          </cell>
          <cell r="W56">
            <v>15</v>
          </cell>
          <cell r="X56">
            <v>4</v>
          </cell>
          <cell r="Y56">
            <v>6</v>
          </cell>
          <cell r="AD56" t="str">
            <v>4～6</v>
          </cell>
          <cell r="AE56">
            <v>3</v>
          </cell>
          <cell r="AJ56">
            <v>4</v>
          </cell>
          <cell r="AK56">
            <v>5</v>
          </cell>
          <cell r="AL56">
            <v>6</v>
          </cell>
          <cell r="BC56">
            <v>31</v>
          </cell>
          <cell r="BE56">
            <v>1</v>
          </cell>
          <cell r="BF56" t="str">
            <v>松田種苗店</v>
          </cell>
          <cell r="BH56">
            <v>33</v>
          </cell>
          <cell r="BJ56">
            <v>1</v>
          </cell>
          <cell r="BK56" t="str">
            <v>モトイ種苗㈱</v>
          </cell>
          <cell r="BL56">
            <v>0</v>
          </cell>
          <cell r="BM56">
            <v>2</v>
          </cell>
          <cell r="BP56">
            <v>0</v>
          </cell>
          <cell r="BS56">
            <v>2</v>
          </cell>
          <cell r="BV56" t="str">
            <v xml:space="preserve">直径9cmﾎﾟｯﾄ  千両2号  </v>
          </cell>
        </row>
        <row r="57">
          <cell r="G57">
            <v>3220</v>
          </cell>
          <cell r="H57">
            <v>3180</v>
          </cell>
          <cell r="I57" t="str">
            <v>種苗及び苗木</v>
          </cell>
          <cell r="J57" t="str">
            <v>トマト苗</v>
          </cell>
          <cell r="N57" t="str">
            <v>種苗及び苗木 トマト苗     10本</v>
          </cell>
          <cell r="P57" t="str">
            <v>10本</v>
          </cell>
          <cell r="Q57">
            <v>16</v>
          </cell>
          <cell r="R57" t="str">
            <v>*</v>
          </cell>
          <cell r="S57" t="str">
            <v>A</v>
          </cell>
          <cell r="T57" t="str">
            <v>* A</v>
          </cell>
          <cell r="U57" t="str">
            <v>00/04Po修正しない。6月まで接続価格処理。年次修正不要品目4/27</v>
          </cell>
          <cell r="V57" t="str">
            <v>* A/16</v>
          </cell>
          <cell r="W57">
            <v>7</v>
          </cell>
          <cell r="X57">
            <v>4</v>
          </cell>
          <cell r="Y57">
            <v>6</v>
          </cell>
          <cell r="AD57" t="str">
            <v>4～6</v>
          </cell>
          <cell r="AE57">
            <v>3</v>
          </cell>
          <cell r="AJ57">
            <v>4</v>
          </cell>
          <cell r="AK57">
            <v>5</v>
          </cell>
          <cell r="AL57">
            <v>6</v>
          </cell>
          <cell r="BC57">
            <v>31</v>
          </cell>
          <cell r="BE57">
            <v>1</v>
          </cell>
          <cell r="BF57" t="str">
            <v>松田種苗店</v>
          </cell>
          <cell r="BH57">
            <v>33</v>
          </cell>
          <cell r="BJ57">
            <v>1</v>
          </cell>
          <cell r="BK57" t="str">
            <v>モトイ種苗㈱</v>
          </cell>
          <cell r="BL57">
            <v>0</v>
          </cell>
          <cell r="BM57">
            <v>2</v>
          </cell>
          <cell r="BP57">
            <v>0</v>
          </cell>
          <cell r="BS57">
            <v>2</v>
          </cell>
          <cell r="BV57" t="str">
            <v xml:space="preserve">直径9cmﾎﾟｯﾄ  強力旭光  </v>
          </cell>
        </row>
        <row r="58">
          <cell r="G58">
            <v>3270</v>
          </cell>
          <cell r="H58" t="str">
            <v>-</v>
          </cell>
          <cell r="I58" t="str">
            <v>種苗及び苗木</v>
          </cell>
          <cell r="J58" t="str">
            <v>きく苗</v>
          </cell>
          <cell r="N58" t="str">
            <v>種苗及び苗木 きく苗     10本</v>
          </cell>
          <cell r="P58" t="str">
            <v>10本</v>
          </cell>
          <cell r="Q58" t="str">
            <v>価</v>
          </cell>
          <cell r="R58" t="str">
            <v>価</v>
          </cell>
          <cell r="S58" t="str">
            <v>B</v>
          </cell>
          <cell r="T58" t="str">
            <v>価 B</v>
          </cell>
          <cell r="V58" t="str">
            <v>価 B/価</v>
          </cell>
          <cell r="X58">
            <v>2</v>
          </cell>
          <cell r="Y58">
            <v>5</v>
          </cell>
          <cell r="AD58" t="str">
            <v>2～5</v>
          </cell>
          <cell r="AE58">
            <v>4</v>
          </cell>
          <cell r="AH58">
            <v>2</v>
          </cell>
          <cell r="AI58">
            <v>3</v>
          </cell>
          <cell r="AJ58">
            <v>4</v>
          </cell>
          <cell r="AK58">
            <v>5</v>
          </cell>
          <cell r="BH58">
            <v>33</v>
          </cell>
          <cell r="BJ58">
            <v>1</v>
          </cell>
          <cell r="BK58" t="str">
            <v>モトイ種苗㈱</v>
          </cell>
          <cell r="BL58">
            <v>0</v>
          </cell>
          <cell r="BM58">
            <v>1</v>
          </cell>
          <cell r="BP58">
            <v>0</v>
          </cell>
          <cell r="BS58">
            <v>1</v>
          </cell>
          <cell r="BV58" t="str">
            <v xml:space="preserve">ﾀｷｲ 特選ﾋｶﾘ花菊 </v>
          </cell>
        </row>
        <row r="59">
          <cell r="G59">
            <v>3290</v>
          </cell>
          <cell r="H59">
            <v>3290</v>
          </cell>
          <cell r="I59" t="str">
            <v>畜産用動物</v>
          </cell>
          <cell r="J59" t="str">
            <v>初生びな</v>
          </cell>
          <cell r="K59" t="str">
            <v>卵用鶏</v>
          </cell>
          <cell r="N59" t="str">
            <v>畜産用動物 初生びな 卵用鶏   外国系 １羽</v>
          </cell>
          <cell r="O59" t="str">
            <v>外国系</v>
          </cell>
          <cell r="P59" t="str">
            <v>１羽</v>
          </cell>
          <cell r="Q59">
            <v>94</v>
          </cell>
          <cell r="R59" t="str">
            <v>*</v>
          </cell>
          <cell r="S59" t="str">
            <v>A</v>
          </cell>
          <cell r="T59" t="str">
            <v>* A</v>
          </cell>
          <cell r="U59" t="str">
            <v>99/01Po修,*A/94</v>
          </cell>
          <cell r="V59" t="str">
            <v>* A/94</v>
          </cell>
          <cell r="W59">
            <v>34</v>
          </cell>
          <cell r="X59">
            <v>1</v>
          </cell>
          <cell r="Y59">
            <v>12</v>
          </cell>
          <cell r="AD59" t="str">
            <v>1～12</v>
          </cell>
          <cell r="AE59">
            <v>12</v>
          </cell>
          <cell r="AG59">
            <v>1</v>
          </cell>
          <cell r="AH59">
            <v>2</v>
          </cell>
          <cell r="AI59">
            <v>3</v>
          </cell>
          <cell r="AJ59">
            <v>4</v>
          </cell>
          <cell r="AK59">
            <v>5</v>
          </cell>
          <cell r="AL59">
            <v>6</v>
          </cell>
          <cell r="AM59">
            <v>7</v>
          </cell>
          <cell r="AN59">
            <v>8</v>
          </cell>
          <cell r="AO59">
            <v>9</v>
          </cell>
          <cell r="AP59">
            <v>10</v>
          </cell>
          <cell r="AQ59">
            <v>11</v>
          </cell>
          <cell r="AR59">
            <v>12</v>
          </cell>
          <cell r="BH59">
            <v>34</v>
          </cell>
          <cell r="BJ59">
            <v>1</v>
          </cell>
          <cell r="BK59" t="str">
            <v>権正園孵化場㈲</v>
          </cell>
          <cell r="BL59">
            <v>0</v>
          </cell>
          <cell r="BM59">
            <v>1</v>
          </cell>
          <cell r="BP59">
            <v>0</v>
          </cell>
          <cell r="BS59">
            <v>1</v>
          </cell>
          <cell r="BV59" t="str">
            <v xml:space="preserve">ｼｪｲﾊﾞｰｿｰﾚ  </v>
          </cell>
        </row>
        <row r="60">
          <cell r="G60">
            <v>3310</v>
          </cell>
          <cell r="H60">
            <v>3310</v>
          </cell>
          <cell r="I60" t="str">
            <v>畜産用動物</v>
          </cell>
          <cell r="J60" t="str">
            <v>中びな</v>
          </cell>
          <cell r="K60" t="str">
            <v>卵用鶏</v>
          </cell>
          <cell r="N60" t="str">
            <v>畜産用動物 中びな 卵用鶏   外国系，40～60日 １羽</v>
          </cell>
          <cell r="O60" t="str">
            <v>外国系，40～60日</v>
          </cell>
          <cell r="P60" t="str">
            <v>１羽</v>
          </cell>
          <cell r="Q60" t="str">
            <v>価</v>
          </cell>
          <cell r="R60" t="str">
            <v>*</v>
          </cell>
          <cell r="S60" t="str">
            <v>A</v>
          </cell>
          <cell r="T60" t="str">
            <v>* A</v>
          </cell>
          <cell r="U60" t="str">
            <v>99/01修,*A/価</v>
          </cell>
          <cell r="V60" t="str">
            <v>* A/価</v>
          </cell>
          <cell r="X60">
            <v>1</v>
          </cell>
          <cell r="Y60">
            <v>12</v>
          </cell>
          <cell r="AD60" t="str">
            <v>1～12</v>
          </cell>
          <cell r="AE60">
            <v>12</v>
          </cell>
          <cell r="AG60">
            <v>1</v>
          </cell>
          <cell r="AH60">
            <v>2</v>
          </cell>
          <cell r="AI60">
            <v>3</v>
          </cell>
          <cell r="AJ60">
            <v>4</v>
          </cell>
          <cell r="AK60">
            <v>5</v>
          </cell>
          <cell r="AL60">
            <v>6</v>
          </cell>
          <cell r="AM60">
            <v>7</v>
          </cell>
          <cell r="AN60">
            <v>8</v>
          </cell>
          <cell r="AO60">
            <v>9</v>
          </cell>
          <cell r="AP60">
            <v>10</v>
          </cell>
          <cell r="AQ60">
            <v>11</v>
          </cell>
          <cell r="AR60">
            <v>12</v>
          </cell>
          <cell r="BH60">
            <v>34</v>
          </cell>
          <cell r="BJ60">
            <v>1</v>
          </cell>
          <cell r="BK60" t="str">
            <v>権正園孵化場㈲</v>
          </cell>
          <cell r="BL60">
            <v>0</v>
          </cell>
          <cell r="BM60">
            <v>1</v>
          </cell>
          <cell r="BP60">
            <v>0</v>
          </cell>
          <cell r="BS60">
            <v>1</v>
          </cell>
          <cell r="BV60" t="str">
            <v xml:space="preserve">ｼｪｲﾊﾞｰｿｰﾚ  </v>
          </cell>
        </row>
        <row r="61">
          <cell r="G61">
            <v>3330</v>
          </cell>
          <cell r="H61">
            <v>3330</v>
          </cell>
          <cell r="I61" t="str">
            <v>畜産用動物</v>
          </cell>
          <cell r="J61" t="str">
            <v>子豚</v>
          </cell>
          <cell r="K61" t="str">
            <v>肉用</v>
          </cell>
          <cell r="N61" t="str">
            <v>畜産用動物 子豚 肉用   雑種，生後90～110日 １頭</v>
          </cell>
          <cell r="O61" t="str">
            <v>雑種，生後90～110日</v>
          </cell>
          <cell r="P61" t="str">
            <v>１頭</v>
          </cell>
          <cell r="Q61" t="str">
            <v>価</v>
          </cell>
          <cell r="R61" t="str">
            <v>*</v>
          </cell>
          <cell r="S61" t="str">
            <v>A</v>
          </cell>
          <cell r="T61" t="str">
            <v>* A</v>
          </cell>
          <cell r="V61" t="str">
            <v>* A/価</v>
          </cell>
          <cell r="X61">
            <v>1</v>
          </cell>
          <cell r="Y61">
            <v>12</v>
          </cell>
          <cell r="AD61" t="str">
            <v>1～12</v>
          </cell>
          <cell r="AE61">
            <v>12</v>
          </cell>
          <cell r="AG61">
            <v>1</v>
          </cell>
          <cell r="AH61">
            <v>2</v>
          </cell>
          <cell r="AI61">
            <v>3</v>
          </cell>
          <cell r="AJ61">
            <v>4</v>
          </cell>
          <cell r="AK61">
            <v>5</v>
          </cell>
          <cell r="AL61">
            <v>6</v>
          </cell>
          <cell r="AM61">
            <v>7</v>
          </cell>
          <cell r="AN61">
            <v>8</v>
          </cell>
          <cell r="AO61">
            <v>9</v>
          </cell>
          <cell r="AP61">
            <v>10</v>
          </cell>
          <cell r="AQ61">
            <v>11</v>
          </cell>
          <cell r="AR61">
            <v>12</v>
          </cell>
          <cell r="AX61">
            <v>10</v>
          </cell>
          <cell r="AZ61">
            <v>1</v>
          </cell>
          <cell r="BA61" t="str">
            <v>富山県経済連畜産部畜産食肉課</v>
          </cell>
          <cell r="BL61">
            <v>0</v>
          </cell>
          <cell r="BM61">
            <v>1</v>
          </cell>
          <cell r="BP61">
            <v>0</v>
          </cell>
          <cell r="BS61">
            <v>1</v>
          </cell>
          <cell r="BU61" t="str">
            <v>99/01年次修正</v>
          </cell>
          <cell r="BV61" t="str">
            <v xml:space="preserve">  </v>
          </cell>
        </row>
        <row r="62">
          <cell r="G62">
            <v>3360</v>
          </cell>
          <cell r="H62">
            <v>3360</v>
          </cell>
          <cell r="I62" t="str">
            <v>畜産用動物</v>
          </cell>
          <cell r="J62" t="str">
            <v>乳用牛</v>
          </cell>
          <cell r="K62" t="str">
            <v>成牛</v>
          </cell>
          <cell r="N62" t="str">
            <v>畜産用動物 乳用牛 成牛   ホルスタイン純粋種めす １頭</v>
          </cell>
          <cell r="O62" t="str">
            <v>ホルスタイン純粋種めす</v>
          </cell>
          <cell r="P62" t="str">
            <v>１頭</v>
          </cell>
          <cell r="Q62" t="str">
            <v>価</v>
          </cell>
          <cell r="R62" t="str">
            <v>*</v>
          </cell>
          <cell r="S62" t="str">
            <v>A</v>
          </cell>
          <cell r="T62" t="str">
            <v>* A</v>
          </cell>
          <cell r="V62" t="str">
            <v>* A/価</v>
          </cell>
          <cell r="X62">
            <v>1</v>
          </cell>
          <cell r="Y62">
            <v>12</v>
          </cell>
          <cell r="AD62" t="str">
            <v>1～12</v>
          </cell>
          <cell r="AE62">
            <v>12</v>
          </cell>
          <cell r="AG62">
            <v>1</v>
          </cell>
          <cell r="AH62">
            <v>2</v>
          </cell>
          <cell r="AI62">
            <v>3</v>
          </cell>
          <cell r="AJ62">
            <v>4</v>
          </cell>
          <cell r="AK62">
            <v>5</v>
          </cell>
          <cell r="AL62">
            <v>6</v>
          </cell>
          <cell r="AM62">
            <v>7</v>
          </cell>
          <cell r="AN62">
            <v>8</v>
          </cell>
          <cell r="AO62">
            <v>9</v>
          </cell>
          <cell r="AP62">
            <v>10</v>
          </cell>
          <cell r="AQ62">
            <v>11</v>
          </cell>
          <cell r="AR62">
            <v>12</v>
          </cell>
          <cell r="AX62">
            <v>10</v>
          </cell>
          <cell r="AZ62">
            <v>1</v>
          </cell>
          <cell r="BA62" t="str">
            <v>富山県経済連畜産部畜産食肉課</v>
          </cell>
          <cell r="BH62">
            <v>38</v>
          </cell>
          <cell r="BJ62">
            <v>1</v>
          </cell>
          <cell r="BK62" t="str">
            <v>石畠産業</v>
          </cell>
          <cell r="BL62">
            <v>0</v>
          </cell>
          <cell r="BM62">
            <v>2</v>
          </cell>
          <cell r="BP62">
            <v>0</v>
          </cell>
          <cell r="BS62">
            <v>2</v>
          </cell>
          <cell r="BU62" t="str">
            <v>99/01年次修正</v>
          </cell>
          <cell r="BV62" t="str">
            <v xml:space="preserve">  </v>
          </cell>
        </row>
        <row r="63">
          <cell r="G63">
            <v>3390</v>
          </cell>
          <cell r="H63">
            <v>3390</v>
          </cell>
          <cell r="I63" t="str">
            <v>畜産用動物</v>
          </cell>
          <cell r="J63" t="str">
            <v>肉用牛</v>
          </cell>
          <cell r="K63" t="str">
            <v>乳用おす肥育子牛</v>
          </cell>
          <cell r="N63" t="str">
            <v>畜産用動物 肉用牛 乳用おす肥育子牛   ホルスタイン種，生後６～7か月程度 １頭</v>
          </cell>
          <cell r="O63" t="str">
            <v>ホルスタイン種，生後６～7か月程度</v>
          </cell>
          <cell r="P63" t="str">
            <v>１頭</v>
          </cell>
          <cell r="Q63">
            <v>46</v>
          </cell>
          <cell r="R63" t="str">
            <v>*</v>
          </cell>
          <cell r="S63" t="str">
            <v>A</v>
          </cell>
          <cell r="T63" t="str">
            <v>* A</v>
          </cell>
          <cell r="U63" t="str">
            <v>99/01Po修,*A/46</v>
          </cell>
          <cell r="V63" t="str">
            <v>* A/46</v>
          </cell>
          <cell r="W63">
            <v>54</v>
          </cell>
          <cell r="X63">
            <v>1</v>
          </cell>
          <cell r="Y63">
            <v>12</v>
          </cell>
          <cell r="AD63" t="str">
            <v>1～12</v>
          </cell>
          <cell r="AE63">
            <v>12</v>
          </cell>
          <cell r="AG63">
            <v>1</v>
          </cell>
          <cell r="AH63">
            <v>2</v>
          </cell>
          <cell r="AI63">
            <v>3</v>
          </cell>
          <cell r="AJ63">
            <v>4</v>
          </cell>
          <cell r="AK63">
            <v>5</v>
          </cell>
          <cell r="AL63">
            <v>6</v>
          </cell>
          <cell r="AM63">
            <v>7</v>
          </cell>
          <cell r="AN63">
            <v>8</v>
          </cell>
          <cell r="AO63">
            <v>9</v>
          </cell>
          <cell r="AP63">
            <v>10</v>
          </cell>
          <cell r="AQ63">
            <v>11</v>
          </cell>
          <cell r="AR63">
            <v>12</v>
          </cell>
          <cell r="AX63">
            <v>10</v>
          </cell>
          <cell r="AZ63">
            <v>1</v>
          </cell>
          <cell r="BA63" t="str">
            <v>富山県経済連畜産部畜産食肉課</v>
          </cell>
          <cell r="BL63">
            <v>0</v>
          </cell>
          <cell r="BM63">
            <v>1</v>
          </cell>
          <cell r="BP63">
            <v>0</v>
          </cell>
          <cell r="BS63">
            <v>1</v>
          </cell>
          <cell r="BU63" t="str">
            <v>99/01年次修正</v>
          </cell>
          <cell r="BV63" t="str">
            <v xml:space="preserve">ホルスタイン種に限定  </v>
          </cell>
        </row>
        <row r="64">
          <cell r="G64">
            <v>3400</v>
          </cell>
          <cell r="H64" t="str">
            <v>（3390）</v>
          </cell>
          <cell r="I64" t="str">
            <v>畜産用動物</v>
          </cell>
          <cell r="J64" t="str">
            <v>肉用牛</v>
          </cell>
          <cell r="K64" t="str">
            <v>乳用おす肥育子牛</v>
          </cell>
          <cell r="N64" t="str">
            <v>畜産用動物 肉用牛 乳用おす肥育子牛   交雑種，生後６～７か月程度 １頭</v>
          </cell>
          <cell r="O64" t="str">
            <v>交雑種，生後６～７か月程度</v>
          </cell>
          <cell r="P64" t="str">
            <v>１頭</v>
          </cell>
          <cell r="Q64" t="str">
            <v>価</v>
          </cell>
          <cell r="R64" t="str">
            <v>価</v>
          </cell>
          <cell r="S64" t="str">
            <v>B</v>
          </cell>
          <cell r="T64" t="str">
            <v>価 B</v>
          </cell>
          <cell r="V64" t="str">
            <v>価 B/価</v>
          </cell>
          <cell r="X64">
            <v>1</v>
          </cell>
          <cell r="Y64">
            <v>12</v>
          </cell>
          <cell r="AD64" t="str">
            <v>1～12</v>
          </cell>
          <cell r="AE64">
            <v>12</v>
          </cell>
          <cell r="AG64">
            <v>1</v>
          </cell>
          <cell r="AH64">
            <v>2</v>
          </cell>
          <cell r="AI64">
            <v>3</v>
          </cell>
          <cell r="AJ64">
            <v>4</v>
          </cell>
          <cell r="AK64">
            <v>5</v>
          </cell>
          <cell r="AL64">
            <v>6</v>
          </cell>
          <cell r="AM64">
            <v>7</v>
          </cell>
          <cell r="AN64">
            <v>8</v>
          </cell>
          <cell r="AO64">
            <v>9</v>
          </cell>
          <cell r="AP64">
            <v>10</v>
          </cell>
          <cell r="AQ64">
            <v>11</v>
          </cell>
          <cell r="AR64">
            <v>12</v>
          </cell>
          <cell r="BH64">
            <v>38</v>
          </cell>
          <cell r="BJ64">
            <v>1</v>
          </cell>
          <cell r="BK64" t="str">
            <v>石畠産業</v>
          </cell>
          <cell r="BL64">
            <v>0</v>
          </cell>
          <cell r="BM64">
            <v>1</v>
          </cell>
          <cell r="BP64">
            <v>0</v>
          </cell>
          <cell r="BS64">
            <v>1</v>
          </cell>
          <cell r="BU64" t="str">
            <v>99/01年次修正</v>
          </cell>
          <cell r="BV64" t="str">
            <v xml:space="preserve">交雑種に限定  </v>
          </cell>
        </row>
        <row r="65">
          <cell r="G65">
            <v>3450</v>
          </cell>
          <cell r="H65">
            <v>3420</v>
          </cell>
          <cell r="I65" t="str">
            <v>肥料</v>
          </cell>
          <cell r="J65" t="str">
            <v>無機質</v>
          </cell>
          <cell r="K65" t="str">
            <v>硫安</v>
          </cell>
          <cell r="N65" t="str">
            <v>肥料 無機質 硫安   Ｎ21％ 樹脂袋20㎏</v>
          </cell>
          <cell r="O65" t="str">
            <v>Ｎ21％</v>
          </cell>
          <cell r="P65" t="str">
            <v>樹脂袋20㎏</v>
          </cell>
          <cell r="Q65">
            <v>17</v>
          </cell>
          <cell r="R65" t="str">
            <v>*</v>
          </cell>
          <cell r="S65" t="str">
            <v>A</v>
          </cell>
          <cell r="T65" t="str">
            <v>* A</v>
          </cell>
          <cell r="V65" t="str">
            <v>* A/17</v>
          </cell>
          <cell r="W65">
            <v>15</v>
          </cell>
          <cell r="X65">
            <v>1</v>
          </cell>
          <cell r="Y65">
            <v>12</v>
          </cell>
          <cell r="AD65" t="str">
            <v>1～12</v>
          </cell>
          <cell r="AE65">
            <v>12</v>
          </cell>
          <cell r="AG65">
            <v>1</v>
          </cell>
          <cell r="AH65">
            <v>2</v>
          </cell>
          <cell r="AI65">
            <v>3</v>
          </cell>
          <cell r="AJ65">
            <v>4</v>
          </cell>
          <cell r="AK65">
            <v>5</v>
          </cell>
          <cell r="AL65">
            <v>6</v>
          </cell>
          <cell r="AM65">
            <v>7</v>
          </cell>
          <cell r="AN65">
            <v>8</v>
          </cell>
          <cell r="AO65">
            <v>9</v>
          </cell>
          <cell r="AP65">
            <v>10</v>
          </cell>
          <cell r="AQ65">
            <v>11</v>
          </cell>
          <cell r="AR65">
            <v>12</v>
          </cell>
          <cell r="BC65">
            <v>33</v>
          </cell>
          <cell r="BE65">
            <v>1</v>
          </cell>
          <cell r="BF65" t="str">
            <v>魚津市農協</v>
          </cell>
          <cell r="BH65">
            <v>30</v>
          </cell>
          <cell r="BJ65">
            <v>1</v>
          </cell>
          <cell r="BK65" t="str">
            <v>ＪＡとなみ野福野営農センター</v>
          </cell>
          <cell r="BL65">
            <v>0</v>
          </cell>
          <cell r="BM65">
            <v>2</v>
          </cell>
          <cell r="BP65">
            <v>0</v>
          </cell>
          <cell r="BS65">
            <v>2</v>
          </cell>
          <cell r="BV65" t="str">
            <v xml:space="preserve">  </v>
          </cell>
        </row>
        <row r="66">
          <cell r="G66">
            <v>3460</v>
          </cell>
          <cell r="H66">
            <v>3430</v>
          </cell>
          <cell r="I66" t="str">
            <v>肥料</v>
          </cell>
          <cell r="J66" t="str">
            <v>無機質</v>
          </cell>
          <cell r="K66" t="str">
            <v>石灰窒素</v>
          </cell>
          <cell r="N66" t="str">
            <v>肥料 無機質 石灰窒素   Ｎ21％，粉状品 ﾋﾞﾆｰﾙ袋20㎏</v>
          </cell>
          <cell r="O66" t="str">
            <v>Ｎ21％，粉状品</v>
          </cell>
          <cell r="P66" t="str">
            <v>ﾋﾞﾆｰﾙ袋20㎏</v>
          </cell>
          <cell r="Q66">
            <v>47</v>
          </cell>
          <cell r="R66" t="str">
            <v>*</v>
          </cell>
          <cell r="S66" t="str">
            <v>A</v>
          </cell>
          <cell r="T66" t="str">
            <v>* A</v>
          </cell>
          <cell r="V66" t="str">
            <v>* A/47</v>
          </cell>
          <cell r="W66">
            <v>35</v>
          </cell>
          <cell r="X66">
            <v>1</v>
          </cell>
          <cell r="Y66">
            <v>12</v>
          </cell>
          <cell r="AD66" t="str">
            <v>1～12</v>
          </cell>
          <cell r="AE66">
            <v>12</v>
          </cell>
          <cell r="AG66">
            <v>1</v>
          </cell>
          <cell r="AH66">
            <v>2</v>
          </cell>
          <cell r="AI66">
            <v>3</v>
          </cell>
          <cell r="AJ66">
            <v>4</v>
          </cell>
          <cell r="AK66">
            <v>5</v>
          </cell>
          <cell r="AL66">
            <v>6</v>
          </cell>
          <cell r="AM66">
            <v>7</v>
          </cell>
          <cell r="AN66">
            <v>8</v>
          </cell>
          <cell r="AO66">
            <v>9</v>
          </cell>
          <cell r="AP66">
            <v>10</v>
          </cell>
          <cell r="AQ66">
            <v>11</v>
          </cell>
          <cell r="AR66">
            <v>12</v>
          </cell>
          <cell r="BC66">
            <v>33</v>
          </cell>
          <cell r="BE66">
            <v>1</v>
          </cell>
          <cell r="BF66" t="str">
            <v>魚津市農協</v>
          </cell>
          <cell r="BH66">
            <v>30</v>
          </cell>
          <cell r="BJ66">
            <v>1</v>
          </cell>
          <cell r="BK66" t="str">
            <v>ＪＡとなみ野福野営農センター</v>
          </cell>
          <cell r="BL66">
            <v>0</v>
          </cell>
          <cell r="BM66">
            <v>2</v>
          </cell>
          <cell r="BP66">
            <v>0</v>
          </cell>
          <cell r="BS66">
            <v>2</v>
          </cell>
          <cell r="BV66" t="str">
            <v xml:space="preserve">(粉)    </v>
          </cell>
        </row>
        <row r="67">
          <cell r="G67">
            <v>3470</v>
          </cell>
          <cell r="H67">
            <v>3440</v>
          </cell>
          <cell r="I67" t="str">
            <v>肥料</v>
          </cell>
          <cell r="J67" t="str">
            <v>無機質</v>
          </cell>
          <cell r="K67" t="str">
            <v>尿素</v>
          </cell>
          <cell r="N67" t="str">
            <v>肥料 無機質 尿素   Ｎ46％ 樹脂袋20㎏</v>
          </cell>
          <cell r="O67" t="str">
            <v>Ｎ46％</v>
          </cell>
          <cell r="P67" t="str">
            <v>樹脂袋20㎏</v>
          </cell>
          <cell r="Q67" t="str">
            <v>価</v>
          </cell>
          <cell r="R67" t="str">
            <v>*</v>
          </cell>
          <cell r="S67" t="str">
            <v>A</v>
          </cell>
          <cell r="T67" t="str">
            <v>* A</v>
          </cell>
          <cell r="V67" t="str">
            <v>* A/価</v>
          </cell>
          <cell r="W67">
            <v>15</v>
          </cell>
          <cell r="X67">
            <v>1</v>
          </cell>
          <cell r="Y67">
            <v>12</v>
          </cell>
          <cell r="AD67" t="str">
            <v>1～12</v>
          </cell>
          <cell r="AE67">
            <v>12</v>
          </cell>
          <cell r="AG67">
            <v>1</v>
          </cell>
          <cell r="AH67">
            <v>2</v>
          </cell>
          <cell r="AI67">
            <v>3</v>
          </cell>
          <cell r="AJ67">
            <v>4</v>
          </cell>
          <cell r="AK67">
            <v>5</v>
          </cell>
          <cell r="AL67">
            <v>6</v>
          </cell>
          <cell r="AM67">
            <v>7</v>
          </cell>
          <cell r="AN67">
            <v>8</v>
          </cell>
          <cell r="AO67">
            <v>9</v>
          </cell>
          <cell r="AP67">
            <v>10</v>
          </cell>
          <cell r="AQ67">
            <v>11</v>
          </cell>
          <cell r="AR67">
            <v>12</v>
          </cell>
          <cell r="BC67">
            <v>33</v>
          </cell>
          <cell r="BE67">
            <v>1</v>
          </cell>
          <cell r="BF67" t="str">
            <v>魚津市農協</v>
          </cell>
          <cell r="BH67">
            <v>30</v>
          </cell>
          <cell r="BJ67">
            <v>1</v>
          </cell>
          <cell r="BK67" t="str">
            <v>ＪＡとなみ野福野営農センター</v>
          </cell>
          <cell r="BL67">
            <v>0</v>
          </cell>
          <cell r="BM67">
            <v>2</v>
          </cell>
          <cell r="BP67">
            <v>0</v>
          </cell>
          <cell r="BS67">
            <v>2</v>
          </cell>
          <cell r="BV67" t="str">
            <v xml:space="preserve">  </v>
          </cell>
        </row>
        <row r="68">
          <cell r="G68">
            <v>3480</v>
          </cell>
          <cell r="H68">
            <v>3450</v>
          </cell>
          <cell r="I68" t="str">
            <v>肥料</v>
          </cell>
          <cell r="J68" t="str">
            <v>無機質</v>
          </cell>
          <cell r="K68" t="str">
            <v>過りん酸石灰</v>
          </cell>
          <cell r="N68" t="str">
            <v>肥料 無機質 過りん酸石灰   可溶性りん酸17％以上 樹脂袋20㎏</v>
          </cell>
          <cell r="O68" t="str">
            <v>可溶性りん酸17％以上</v>
          </cell>
          <cell r="P68" t="str">
            <v>樹脂袋20㎏</v>
          </cell>
          <cell r="Q68">
            <v>26</v>
          </cell>
          <cell r="R68" t="str">
            <v>*</v>
          </cell>
          <cell r="S68" t="str">
            <v>A</v>
          </cell>
          <cell r="T68" t="str">
            <v>* A</v>
          </cell>
          <cell r="V68" t="str">
            <v>* A/26</v>
          </cell>
          <cell r="W68">
            <v>13</v>
          </cell>
          <cell r="X68">
            <v>1</v>
          </cell>
          <cell r="Y68">
            <v>12</v>
          </cell>
          <cell r="AD68" t="str">
            <v>1～12</v>
          </cell>
          <cell r="AE68">
            <v>12</v>
          </cell>
          <cell r="AG68">
            <v>1</v>
          </cell>
          <cell r="AH68">
            <v>2</v>
          </cell>
          <cell r="AI68">
            <v>3</v>
          </cell>
          <cell r="AJ68">
            <v>4</v>
          </cell>
          <cell r="AK68">
            <v>5</v>
          </cell>
          <cell r="AL68">
            <v>6</v>
          </cell>
          <cell r="AM68">
            <v>7</v>
          </cell>
          <cell r="AN68">
            <v>8</v>
          </cell>
          <cell r="AO68">
            <v>9</v>
          </cell>
          <cell r="AP68">
            <v>10</v>
          </cell>
          <cell r="AQ68">
            <v>11</v>
          </cell>
          <cell r="AR68">
            <v>12</v>
          </cell>
          <cell r="BC68">
            <v>33</v>
          </cell>
          <cell r="BE68">
            <v>1</v>
          </cell>
          <cell r="BF68" t="str">
            <v>魚津市農協</v>
          </cell>
          <cell r="BH68">
            <v>30</v>
          </cell>
          <cell r="BJ68">
            <v>1</v>
          </cell>
          <cell r="BK68" t="str">
            <v>ＪＡとなみ野福野営農センター</v>
          </cell>
          <cell r="BL68">
            <v>0</v>
          </cell>
          <cell r="BM68">
            <v>2</v>
          </cell>
          <cell r="BP68">
            <v>0</v>
          </cell>
          <cell r="BS68">
            <v>2</v>
          </cell>
          <cell r="BV68" t="str">
            <v xml:space="preserve">過石    </v>
          </cell>
        </row>
        <row r="69">
          <cell r="G69">
            <v>3490</v>
          </cell>
          <cell r="H69">
            <v>3460</v>
          </cell>
          <cell r="I69" t="str">
            <v>肥料</v>
          </cell>
          <cell r="J69" t="str">
            <v>無機質</v>
          </cell>
          <cell r="K69" t="str">
            <v>よう成りん肥</v>
          </cell>
          <cell r="N69" t="str">
            <v>肥料 無機質 よう成りん肥   く溶性りん酸20％ 樹脂袋20㎏</v>
          </cell>
          <cell r="O69" t="str">
            <v>く溶性りん酸20％</v>
          </cell>
          <cell r="P69" t="str">
            <v>樹脂袋20㎏</v>
          </cell>
          <cell r="Q69">
            <v>109</v>
          </cell>
          <cell r="R69" t="str">
            <v>*</v>
          </cell>
          <cell r="S69" t="str">
            <v>A</v>
          </cell>
          <cell r="T69" t="str">
            <v>* A</v>
          </cell>
          <cell r="V69" t="str">
            <v>* A/109</v>
          </cell>
          <cell r="W69">
            <v>44</v>
          </cell>
          <cell r="X69">
            <v>1</v>
          </cell>
          <cell r="Y69">
            <v>12</v>
          </cell>
          <cell r="AD69" t="str">
            <v>1～12</v>
          </cell>
          <cell r="AE69">
            <v>12</v>
          </cell>
          <cell r="AG69">
            <v>1</v>
          </cell>
          <cell r="AH69">
            <v>2</v>
          </cell>
          <cell r="AI69">
            <v>3</v>
          </cell>
          <cell r="AJ69">
            <v>4</v>
          </cell>
          <cell r="AK69">
            <v>5</v>
          </cell>
          <cell r="AL69">
            <v>6</v>
          </cell>
          <cell r="AM69">
            <v>7</v>
          </cell>
          <cell r="AN69">
            <v>8</v>
          </cell>
          <cell r="AO69">
            <v>9</v>
          </cell>
          <cell r="AP69">
            <v>10</v>
          </cell>
          <cell r="AQ69">
            <v>11</v>
          </cell>
          <cell r="AR69">
            <v>12</v>
          </cell>
          <cell r="BC69">
            <v>33</v>
          </cell>
          <cell r="BE69">
            <v>1</v>
          </cell>
          <cell r="BF69" t="str">
            <v>魚津市農協</v>
          </cell>
          <cell r="BH69">
            <v>30</v>
          </cell>
          <cell r="BJ69">
            <v>1</v>
          </cell>
          <cell r="BK69" t="str">
            <v>ＪＡとなみ野福野営農センター</v>
          </cell>
          <cell r="BL69">
            <v>0</v>
          </cell>
          <cell r="BM69">
            <v>2</v>
          </cell>
          <cell r="BP69">
            <v>0</v>
          </cell>
          <cell r="BS69">
            <v>2</v>
          </cell>
          <cell r="BV69" t="str">
            <v xml:space="preserve">熔燐    </v>
          </cell>
        </row>
        <row r="70">
          <cell r="G70">
            <v>3500</v>
          </cell>
          <cell r="H70">
            <v>3470</v>
          </cell>
          <cell r="I70" t="str">
            <v>肥料</v>
          </cell>
          <cell r="J70" t="str">
            <v>無機質</v>
          </cell>
          <cell r="K70" t="str">
            <v>重焼りん肥</v>
          </cell>
          <cell r="N70" t="str">
            <v>肥料 無機質 重焼りん肥   く溶性りん酸35％ 樹脂袋20㎏</v>
          </cell>
          <cell r="O70" t="str">
            <v>く溶性りん酸35％</v>
          </cell>
          <cell r="P70" t="str">
            <v>樹脂袋20㎏</v>
          </cell>
          <cell r="Q70">
            <v>66</v>
          </cell>
          <cell r="R70" t="str">
            <v>*</v>
          </cell>
          <cell r="S70" t="str">
            <v>A</v>
          </cell>
          <cell r="T70" t="str">
            <v>* A</v>
          </cell>
          <cell r="V70" t="str">
            <v>* A/66</v>
          </cell>
          <cell r="W70">
            <v>34</v>
          </cell>
          <cell r="X70">
            <v>1</v>
          </cell>
          <cell r="Y70">
            <v>12</v>
          </cell>
          <cell r="AD70" t="str">
            <v>1～12</v>
          </cell>
          <cell r="AE70">
            <v>12</v>
          </cell>
          <cell r="AG70">
            <v>1</v>
          </cell>
          <cell r="AH70">
            <v>2</v>
          </cell>
          <cell r="AI70">
            <v>3</v>
          </cell>
          <cell r="AJ70">
            <v>4</v>
          </cell>
          <cell r="AK70">
            <v>5</v>
          </cell>
          <cell r="AL70">
            <v>6</v>
          </cell>
          <cell r="AM70">
            <v>7</v>
          </cell>
          <cell r="AN70">
            <v>8</v>
          </cell>
          <cell r="AO70">
            <v>9</v>
          </cell>
          <cell r="AP70">
            <v>10</v>
          </cell>
          <cell r="AQ70">
            <v>11</v>
          </cell>
          <cell r="AR70">
            <v>12</v>
          </cell>
          <cell r="BC70">
            <v>33</v>
          </cell>
          <cell r="BE70">
            <v>1</v>
          </cell>
          <cell r="BF70" t="str">
            <v>魚津市農協</v>
          </cell>
          <cell r="BH70">
            <v>30</v>
          </cell>
          <cell r="BJ70">
            <v>1</v>
          </cell>
          <cell r="BK70" t="str">
            <v>ＪＡとなみ野福野営農センター</v>
          </cell>
          <cell r="BL70">
            <v>0</v>
          </cell>
          <cell r="BM70">
            <v>2</v>
          </cell>
          <cell r="BP70">
            <v>0</v>
          </cell>
          <cell r="BS70">
            <v>2</v>
          </cell>
          <cell r="BV70" t="str">
            <v xml:space="preserve">苦土重焼燐    </v>
          </cell>
        </row>
        <row r="71">
          <cell r="G71">
            <v>3510</v>
          </cell>
          <cell r="H71">
            <v>3480</v>
          </cell>
          <cell r="I71" t="str">
            <v>肥料</v>
          </cell>
          <cell r="J71" t="str">
            <v>無機質</v>
          </cell>
          <cell r="K71" t="str">
            <v>硫酸カリ</v>
          </cell>
          <cell r="N71" t="str">
            <v>肥料 無機質 硫酸カリ   水溶性カリ50％ 樹脂袋20㎏</v>
          </cell>
          <cell r="O71" t="str">
            <v>水溶性カリ50％</v>
          </cell>
          <cell r="P71" t="str">
            <v>樹脂袋20㎏</v>
          </cell>
          <cell r="Q71" t="str">
            <v>価</v>
          </cell>
          <cell r="R71" t="str">
            <v>価</v>
          </cell>
          <cell r="S71" t="str">
            <v>A</v>
          </cell>
          <cell r="T71" t="str">
            <v>価 A</v>
          </cell>
          <cell r="V71" t="str">
            <v>価 A/価</v>
          </cell>
          <cell r="X71">
            <v>1</v>
          </cell>
          <cell r="Y71">
            <v>12</v>
          </cell>
          <cell r="AD71" t="str">
            <v>1～12</v>
          </cell>
          <cell r="AE71">
            <v>12</v>
          </cell>
          <cell r="AG71">
            <v>1</v>
          </cell>
          <cell r="AH71">
            <v>2</v>
          </cell>
          <cell r="AI71">
            <v>3</v>
          </cell>
          <cell r="AJ71">
            <v>4</v>
          </cell>
          <cell r="AK71">
            <v>5</v>
          </cell>
          <cell r="AL71">
            <v>6</v>
          </cell>
          <cell r="AM71">
            <v>7</v>
          </cell>
          <cell r="AN71">
            <v>8</v>
          </cell>
          <cell r="AO71">
            <v>9</v>
          </cell>
          <cell r="AP71">
            <v>10</v>
          </cell>
          <cell r="AQ71">
            <v>11</v>
          </cell>
          <cell r="AR71">
            <v>12</v>
          </cell>
          <cell r="BC71">
            <v>33</v>
          </cell>
          <cell r="BE71">
            <v>1</v>
          </cell>
          <cell r="BF71" t="str">
            <v>魚津市農協</v>
          </cell>
          <cell r="BH71">
            <v>30</v>
          </cell>
          <cell r="BJ71">
            <v>1</v>
          </cell>
          <cell r="BK71" t="str">
            <v>ＪＡとなみ野福野営農センター</v>
          </cell>
          <cell r="BL71">
            <v>0</v>
          </cell>
          <cell r="BM71">
            <v>2</v>
          </cell>
          <cell r="BP71">
            <v>0</v>
          </cell>
          <cell r="BS71">
            <v>2</v>
          </cell>
          <cell r="BV71" t="str">
            <v xml:space="preserve">(粉)    </v>
          </cell>
        </row>
        <row r="72">
          <cell r="G72">
            <v>3520</v>
          </cell>
          <cell r="H72">
            <v>3490</v>
          </cell>
          <cell r="I72" t="str">
            <v>肥料</v>
          </cell>
          <cell r="J72" t="str">
            <v>無機質</v>
          </cell>
          <cell r="K72" t="str">
            <v>塩化カリ</v>
          </cell>
          <cell r="N72" t="str">
            <v>肥料 無機質 塩化カリ   水溶性カリ60％ 樹脂袋20㎏</v>
          </cell>
          <cell r="O72" t="str">
            <v>水溶性カリ60％</v>
          </cell>
          <cell r="P72" t="str">
            <v>樹脂袋20㎏</v>
          </cell>
          <cell r="Q72" t="str">
            <v>価</v>
          </cell>
          <cell r="R72" t="str">
            <v>価</v>
          </cell>
          <cell r="S72" t="str">
            <v>A</v>
          </cell>
          <cell r="T72" t="str">
            <v>価 A</v>
          </cell>
          <cell r="V72" t="str">
            <v>価 A/価</v>
          </cell>
          <cell r="X72">
            <v>1</v>
          </cell>
          <cell r="Y72">
            <v>12</v>
          </cell>
          <cell r="AD72" t="str">
            <v>1～12</v>
          </cell>
          <cell r="AE72">
            <v>12</v>
          </cell>
          <cell r="AG72">
            <v>1</v>
          </cell>
          <cell r="AH72">
            <v>2</v>
          </cell>
          <cell r="AI72">
            <v>3</v>
          </cell>
          <cell r="AJ72">
            <v>4</v>
          </cell>
          <cell r="AK72">
            <v>5</v>
          </cell>
          <cell r="AL72">
            <v>6</v>
          </cell>
          <cell r="AM72">
            <v>7</v>
          </cell>
          <cell r="AN72">
            <v>8</v>
          </cell>
          <cell r="AO72">
            <v>9</v>
          </cell>
          <cell r="AP72">
            <v>10</v>
          </cell>
          <cell r="AQ72">
            <v>11</v>
          </cell>
          <cell r="AR72">
            <v>12</v>
          </cell>
          <cell r="BC72">
            <v>33</v>
          </cell>
          <cell r="BE72">
            <v>1</v>
          </cell>
          <cell r="BF72" t="str">
            <v>魚津市農協</v>
          </cell>
          <cell r="BH72">
            <v>30</v>
          </cell>
          <cell r="BJ72">
            <v>1</v>
          </cell>
          <cell r="BK72" t="str">
            <v>ＪＡとなみ野福野営農センター</v>
          </cell>
          <cell r="BL72">
            <v>0</v>
          </cell>
          <cell r="BM72">
            <v>2</v>
          </cell>
          <cell r="BP72">
            <v>0</v>
          </cell>
          <cell r="BS72">
            <v>2</v>
          </cell>
          <cell r="BV72" t="str">
            <v xml:space="preserve">(粒)    </v>
          </cell>
        </row>
        <row r="73">
          <cell r="G73">
            <v>3530</v>
          </cell>
          <cell r="H73">
            <v>3500</v>
          </cell>
          <cell r="I73" t="str">
            <v>肥料</v>
          </cell>
          <cell r="J73" t="str">
            <v>無機質</v>
          </cell>
          <cell r="K73" t="str">
            <v>複合肥料</v>
          </cell>
          <cell r="L73" t="str">
            <v>高度化成</v>
          </cell>
          <cell r="N73" t="str">
            <v>肥料 無機質 複合肥料 高度化成  Ｎ15％・Ｐ15％・Ｋ15％ 樹脂袋20㎏</v>
          </cell>
          <cell r="O73" t="str">
            <v>Ｎ15％・Ｐ15％・Ｋ15％</v>
          </cell>
          <cell r="P73" t="str">
            <v>樹脂袋20㎏</v>
          </cell>
          <cell r="Q73">
            <v>396</v>
          </cell>
          <cell r="R73" t="str">
            <v>*</v>
          </cell>
          <cell r="S73" t="str">
            <v>A</v>
          </cell>
          <cell r="T73" t="str">
            <v>* A</v>
          </cell>
          <cell r="V73" t="str">
            <v>* A/396</v>
          </cell>
          <cell r="W73">
            <v>252</v>
          </cell>
          <cell r="X73">
            <v>1</v>
          </cell>
          <cell r="Y73">
            <v>12</v>
          </cell>
          <cell r="AD73" t="str">
            <v>1～12</v>
          </cell>
          <cell r="AE73">
            <v>12</v>
          </cell>
          <cell r="AG73">
            <v>1</v>
          </cell>
          <cell r="AH73">
            <v>2</v>
          </cell>
          <cell r="AI73">
            <v>3</v>
          </cell>
          <cell r="AJ73">
            <v>4</v>
          </cell>
          <cell r="AK73">
            <v>5</v>
          </cell>
          <cell r="AL73">
            <v>6</v>
          </cell>
          <cell r="AM73">
            <v>7</v>
          </cell>
          <cell r="AN73">
            <v>8</v>
          </cell>
          <cell r="AO73">
            <v>9</v>
          </cell>
          <cell r="AP73">
            <v>10</v>
          </cell>
          <cell r="AQ73">
            <v>11</v>
          </cell>
          <cell r="AR73">
            <v>12</v>
          </cell>
          <cell r="BC73">
            <v>33</v>
          </cell>
          <cell r="BE73">
            <v>1</v>
          </cell>
          <cell r="BF73" t="str">
            <v>魚津市農協</v>
          </cell>
          <cell r="BH73">
            <v>30</v>
          </cell>
          <cell r="BJ73">
            <v>1</v>
          </cell>
          <cell r="BK73" t="str">
            <v>ＪＡとなみ野福野営農センター</v>
          </cell>
          <cell r="BL73">
            <v>0</v>
          </cell>
          <cell r="BM73">
            <v>2</v>
          </cell>
          <cell r="BP73">
            <v>0</v>
          </cell>
          <cell r="BS73">
            <v>2</v>
          </cell>
          <cell r="BV73" t="str">
            <v xml:space="preserve">燐加安15号  側条15号  </v>
          </cell>
        </row>
        <row r="74">
          <cell r="G74">
            <v>3540</v>
          </cell>
          <cell r="H74">
            <v>3510</v>
          </cell>
          <cell r="I74" t="str">
            <v>肥料</v>
          </cell>
          <cell r="J74" t="str">
            <v>無機質</v>
          </cell>
          <cell r="K74" t="str">
            <v>複合肥料</v>
          </cell>
          <cell r="L74" t="str">
            <v>普通化成</v>
          </cell>
          <cell r="N74" t="str">
            <v>肥料 無機質 複合肥料 普通化成  Ｎ８％・Ｐ８％・Ｋ５％ 樹脂袋20㎏</v>
          </cell>
          <cell r="O74" t="str">
            <v>Ｎ８％・Ｐ８％・Ｋ５％</v>
          </cell>
          <cell r="P74" t="str">
            <v>樹脂袋20㎏</v>
          </cell>
          <cell r="Q74">
            <v>14</v>
          </cell>
          <cell r="R74" t="str">
            <v>*</v>
          </cell>
          <cell r="S74" t="str">
            <v>A</v>
          </cell>
          <cell r="T74" t="str">
            <v>* A</v>
          </cell>
          <cell r="V74" t="str">
            <v>* A/14</v>
          </cell>
          <cell r="W74">
            <v>71</v>
          </cell>
          <cell r="X74">
            <v>1</v>
          </cell>
          <cell r="Y74">
            <v>12</v>
          </cell>
          <cell r="AD74" t="str">
            <v>1～12</v>
          </cell>
          <cell r="AE74">
            <v>12</v>
          </cell>
          <cell r="AG74">
            <v>1</v>
          </cell>
          <cell r="AH74">
            <v>2</v>
          </cell>
          <cell r="AI74">
            <v>3</v>
          </cell>
          <cell r="AJ74">
            <v>4</v>
          </cell>
          <cell r="AK74">
            <v>5</v>
          </cell>
          <cell r="AL74">
            <v>6</v>
          </cell>
          <cell r="AM74">
            <v>7</v>
          </cell>
          <cell r="AN74">
            <v>8</v>
          </cell>
          <cell r="AO74">
            <v>9</v>
          </cell>
          <cell r="AP74">
            <v>10</v>
          </cell>
          <cell r="AQ74">
            <v>11</v>
          </cell>
          <cell r="AR74">
            <v>12</v>
          </cell>
          <cell r="BC74">
            <v>33</v>
          </cell>
          <cell r="BE74">
            <v>1</v>
          </cell>
          <cell r="BF74" t="str">
            <v>魚津市農協</v>
          </cell>
          <cell r="BL74">
            <v>0</v>
          </cell>
          <cell r="BM74">
            <v>1</v>
          </cell>
          <cell r="BP74">
            <v>0</v>
          </cell>
          <cell r="BS74">
            <v>1</v>
          </cell>
          <cell r="BV74" t="str">
            <v xml:space="preserve">化成8号  </v>
          </cell>
        </row>
        <row r="75">
          <cell r="G75">
            <v>3550</v>
          </cell>
          <cell r="H75">
            <v>3520</v>
          </cell>
          <cell r="I75" t="str">
            <v>肥料</v>
          </cell>
          <cell r="J75" t="str">
            <v>無機質</v>
          </cell>
          <cell r="K75" t="str">
            <v>複合肥料</v>
          </cell>
          <cell r="L75" t="str">
            <v>配合化成</v>
          </cell>
          <cell r="N75" t="str">
            <v>肥料 無機質 複合肥料 配合化成  Ｎ８％・Ｐ８％・Ｋ５％ 樹脂袋20㎏</v>
          </cell>
          <cell r="O75" t="str">
            <v>Ｎ８％・Ｐ８％・Ｋ５％</v>
          </cell>
          <cell r="P75" t="str">
            <v>樹脂袋20㎏</v>
          </cell>
          <cell r="Q75">
            <v>234</v>
          </cell>
          <cell r="R75" t="str">
            <v>*</v>
          </cell>
          <cell r="S75" t="str">
            <v>A</v>
          </cell>
          <cell r="T75" t="str">
            <v>* A</v>
          </cell>
          <cell r="V75" t="str">
            <v>* A/234</v>
          </cell>
          <cell r="W75">
            <v>310</v>
          </cell>
          <cell r="X75">
            <v>1</v>
          </cell>
          <cell r="Y75">
            <v>12</v>
          </cell>
          <cell r="AD75" t="str">
            <v>1～12</v>
          </cell>
          <cell r="AE75">
            <v>12</v>
          </cell>
          <cell r="AG75">
            <v>1</v>
          </cell>
          <cell r="AH75">
            <v>2</v>
          </cell>
          <cell r="AI75">
            <v>3</v>
          </cell>
          <cell r="AJ75">
            <v>4</v>
          </cell>
          <cell r="AK75">
            <v>5</v>
          </cell>
          <cell r="AL75">
            <v>6</v>
          </cell>
          <cell r="AM75">
            <v>7</v>
          </cell>
          <cell r="AN75">
            <v>8</v>
          </cell>
          <cell r="AO75">
            <v>9</v>
          </cell>
          <cell r="AP75">
            <v>10</v>
          </cell>
          <cell r="AQ75">
            <v>11</v>
          </cell>
          <cell r="AR75">
            <v>12</v>
          </cell>
          <cell r="BC75">
            <v>33</v>
          </cell>
          <cell r="BE75">
            <v>1</v>
          </cell>
          <cell r="BF75" t="str">
            <v>魚津市農協</v>
          </cell>
          <cell r="BL75">
            <v>0</v>
          </cell>
          <cell r="BM75">
            <v>1</v>
          </cell>
          <cell r="BP75">
            <v>0</v>
          </cell>
          <cell r="BS75">
            <v>1</v>
          </cell>
          <cell r="BV75" t="str">
            <v xml:space="preserve">苗代配合  </v>
          </cell>
        </row>
        <row r="76">
          <cell r="G76">
            <v>3560</v>
          </cell>
          <cell r="H76">
            <v>3530</v>
          </cell>
          <cell r="I76" t="str">
            <v>肥料</v>
          </cell>
          <cell r="J76" t="str">
            <v>無機質</v>
          </cell>
          <cell r="K76" t="str">
            <v>複合肥料</v>
          </cell>
          <cell r="L76" t="str">
            <v>固形肥料</v>
          </cell>
          <cell r="N76" t="str">
            <v>肥料 無機質 複合肥料 固形肥料  Ｎ５％・Ｐ５％・Ｋ５％ ﾋﾞﾆｰﾙ袋20㎏</v>
          </cell>
          <cell r="O76" t="str">
            <v>Ｎ５％・Ｐ５％・Ｋ５％</v>
          </cell>
          <cell r="P76" t="str">
            <v>ﾋﾞﾆｰﾙ袋20㎏</v>
          </cell>
          <cell r="Q76" t="str">
            <v>価</v>
          </cell>
          <cell r="R76" t="str">
            <v>*</v>
          </cell>
          <cell r="S76" t="str">
            <v>A</v>
          </cell>
          <cell r="T76" t="str">
            <v>* A</v>
          </cell>
          <cell r="U76" t="str">
            <v>98修,*A/価</v>
          </cell>
          <cell r="V76" t="str">
            <v>* A/価</v>
          </cell>
          <cell r="X76">
            <v>1</v>
          </cell>
          <cell r="Y76">
            <v>12</v>
          </cell>
          <cell r="AD76" t="str">
            <v>1～12</v>
          </cell>
          <cell r="AE76">
            <v>12</v>
          </cell>
          <cell r="AG76">
            <v>1</v>
          </cell>
          <cell r="AH76">
            <v>2</v>
          </cell>
          <cell r="AI76">
            <v>3</v>
          </cell>
          <cell r="AJ76">
            <v>4</v>
          </cell>
          <cell r="AK76">
            <v>5</v>
          </cell>
          <cell r="AL76">
            <v>6</v>
          </cell>
          <cell r="AM76">
            <v>7</v>
          </cell>
          <cell r="AN76">
            <v>8</v>
          </cell>
          <cell r="AO76">
            <v>9</v>
          </cell>
          <cell r="AP76">
            <v>10</v>
          </cell>
          <cell r="AQ76">
            <v>11</v>
          </cell>
          <cell r="AR76">
            <v>12</v>
          </cell>
          <cell r="BC76">
            <v>33</v>
          </cell>
          <cell r="BE76">
            <v>1</v>
          </cell>
          <cell r="BF76" t="str">
            <v>魚津市農協</v>
          </cell>
          <cell r="BH76">
            <v>30</v>
          </cell>
          <cell r="BJ76">
            <v>1</v>
          </cell>
          <cell r="BK76" t="str">
            <v>ＪＡとなみ野福野営農センター</v>
          </cell>
          <cell r="BL76">
            <v>0</v>
          </cell>
          <cell r="BM76">
            <v>2</v>
          </cell>
          <cell r="BP76">
            <v>0</v>
          </cell>
          <cell r="BS76">
            <v>2</v>
          </cell>
          <cell r="BV76" t="str">
            <v xml:space="preserve">固形1号  </v>
          </cell>
        </row>
        <row r="77">
          <cell r="G77">
            <v>3570</v>
          </cell>
          <cell r="H77">
            <v>3540</v>
          </cell>
          <cell r="I77" t="str">
            <v>肥料</v>
          </cell>
          <cell r="J77" t="str">
            <v>無機質</v>
          </cell>
          <cell r="K77" t="str">
            <v>消石灰</v>
          </cell>
          <cell r="N77" t="str">
            <v>肥料 無機質 消石灰   アルカリ分60％以上 ﾋﾞﾆｰﾙ袋20㎏</v>
          </cell>
          <cell r="O77" t="str">
            <v>アルカリ分60％以上</v>
          </cell>
          <cell r="P77" t="str">
            <v>ﾋﾞﾆｰﾙ袋20㎏</v>
          </cell>
          <cell r="Q77" t="str">
            <v>価</v>
          </cell>
          <cell r="R77" t="str">
            <v>*</v>
          </cell>
          <cell r="S77" t="str">
            <v>A</v>
          </cell>
          <cell r="T77" t="str">
            <v>* A</v>
          </cell>
          <cell r="V77" t="str">
            <v>* A/価</v>
          </cell>
          <cell r="W77">
            <v>26</v>
          </cell>
          <cell r="X77">
            <v>1</v>
          </cell>
          <cell r="Y77">
            <v>12</v>
          </cell>
          <cell r="AD77" t="str">
            <v>1～12</v>
          </cell>
          <cell r="AE77">
            <v>12</v>
          </cell>
          <cell r="AG77">
            <v>1</v>
          </cell>
          <cell r="AH77">
            <v>2</v>
          </cell>
          <cell r="AI77">
            <v>3</v>
          </cell>
          <cell r="AJ77">
            <v>4</v>
          </cell>
          <cell r="AK77">
            <v>5</v>
          </cell>
          <cell r="AL77">
            <v>6</v>
          </cell>
          <cell r="AM77">
            <v>7</v>
          </cell>
          <cell r="AN77">
            <v>8</v>
          </cell>
          <cell r="AO77">
            <v>9</v>
          </cell>
          <cell r="AP77">
            <v>10</v>
          </cell>
          <cell r="AQ77">
            <v>11</v>
          </cell>
          <cell r="AR77">
            <v>12</v>
          </cell>
          <cell r="BC77">
            <v>33</v>
          </cell>
          <cell r="BE77">
            <v>1</v>
          </cell>
          <cell r="BF77" t="str">
            <v>魚津市農協</v>
          </cell>
          <cell r="BH77">
            <v>30</v>
          </cell>
          <cell r="BJ77">
            <v>1</v>
          </cell>
          <cell r="BK77" t="str">
            <v>ＪＡとなみ野福野営農センター</v>
          </cell>
          <cell r="BL77">
            <v>0</v>
          </cell>
          <cell r="BM77">
            <v>2</v>
          </cell>
          <cell r="BP77">
            <v>0</v>
          </cell>
          <cell r="BS77">
            <v>2</v>
          </cell>
          <cell r="BV77" t="str">
            <v xml:space="preserve">  </v>
          </cell>
        </row>
        <row r="78">
          <cell r="G78">
            <v>3580</v>
          </cell>
          <cell r="H78">
            <v>3550</v>
          </cell>
          <cell r="I78" t="str">
            <v>肥料</v>
          </cell>
          <cell r="J78" t="str">
            <v>無機質</v>
          </cell>
          <cell r="K78" t="str">
            <v>炭酸カルシウム</v>
          </cell>
          <cell r="N78" t="str">
            <v>肥料 無機質 炭酸カルシウム   アルカリ分53～60％未満 紙袋30㎏</v>
          </cell>
          <cell r="O78" t="str">
            <v>アルカリ分53～60％未満</v>
          </cell>
          <cell r="P78" t="str">
            <v>紙袋30㎏</v>
          </cell>
          <cell r="Q78" t="str">
            <v>価</v>
          </cell>
          <cell r="R78" t="str">
            <v>*</v>
          </cell>
          <cell r="S78" t="str">
            <v>A</v>
          </cell>
          <cell r="T78" t="str">
            <v>* A</v>
          </cell>
          <cell r="U78" t="str">
            <v>97修,*A/価</v>
          </cell>
          <cell r="V78" t="str">
            <v>* A/価</v>
          </cell>
          <cell r="X78">
            <v>1</v>
          </cell>
          <cell r="Y78">
            <v>12</v>
          </cell>
          <cell r="AD78" t="str">
            <v>1～12</v>
          </cell>
          <cell r="AE78">
            <v>12</v>
          </cell>
          <cell r="AG78">
            <v>1</v>
          </cell>
          <cell r="AH78">
            <v>2</v>
          </cell>
          <cell r="AI78">
            <v>3</v>
          </cell>
          <cell r="AJ78">
            <v>4</v>
          </cell>
          <cell r="AK78">
            <v>5</v>
          </cell>
          <cell r="AL78">
            <v>6</v>
          </cell>
          <cell r="AM78">
            <v>7</v>
          </cell>
          <cell r="AN78">
            <v>8</v>
          </cell>
          <cell r="AO78">
            <v>9</v>
          </cell>
          <cell r="AP78">
            <v>10</v>
          </cell>
          <cell r="AQ78">
            <v>11</v>
          </cell>
          <cell r="AR78">
            <v>12</v>
          </cell>
          <cell r="BC78">
            <v>33</v>
          </cell>
          <cell r="BE78">
            <v>1</v>
          </cell>
          <cell r="BF78" t="str">
            <v>魚津市農協</v>
          </cell>
          <cell r="BL78">
            <v>0</v>
          </cell>
          <cell r="BM78">
            <v>1</v>
          </cell>
          <cell r="BP78">
            <v>0</v>
          </cell>
          <cell r="BS78">
            <v>1</v>
          </cell>
          <cell r="BV78" t="str">
            <v xml:space="preserve">炭ｶﾙ  </v>
          </cell>
        </row>
        <row r="79">
          <cell r="G79">
            <v>3590</v>
          </cell>
          <cell r="H79">
            <v>3560</v>
          </cell>
          <cell r="I79" t="str">
            <v>肥料</v>
          </cell>
          <cell r="J79" t="str">
            <v>無機質</v>
          </cell>
          <cell r="K79" t="str">
            <v>けい酸石灰</v>
          </cell>
          <cell r="N79" t="str">
            <v>肥料 無機質 けい酸石灰   可溶性けい酸20%・ｱﾙｶﾘ分35%内外 樹脂袋20㎏</v>
          </cell>
          <cell r="O79" t="str">
            <v>可溶性けい酸20%・ｱﾙｶﾘ分35%内外</v>
          </cell>
          <cell r="P79" t="str">
            <v>樹脂袋20㎏</v>
          </cell>
          <cell r="Q79">
            <v>88</v>
          </cell>
          <cell r="R79" t="str">
            <v>*</v>
          </cell>
          <cell r="S79" t="str">
            <v>A</v>
          </cell>
          <cell r="T79" t="str">
            <v>* A</v>
          </cell>
          <cell r="V79" t="str">
            <v>* A/88</v>
          </cell>
          <cell r="W79">
            <v>53</v>
          </cell>
          <cell r="X79">
            <v>1</v>
          </cell>
          <cell r="Y79">
            <v>12</v>
          </cell>
          <cell r="AD79" t="str">
            <v>1～12</v>
          </cell>
          <cell r="AE79">
            <v>12</v>
          </cell>
          <cell r="AG79">
            <v>1</v>
          </cell>
          <cell r="AH79">
            <v>2</v>
          </cell>
          <cell r="AI79">
            <v>3</v>
          </cell>
          <cell r="AJ79">
            <v>4</v>
          </cell>
          <cell r="AK79">
            <v>5</v>
          </cell>
          <cell r="AL79">
            <v>6</v>
          </cell>
          <cell r="AM79">
            <v>7</v>
          </cell>
          <cell r="AN79">
            <v>8</v>
          </cell>
          <cell r="AO79">
            <v>9</v>
          </cell>
          <cell r="AP79">
            <v>10</v>
          </cell>
          <cell r="AQ79">
            <v>11</v>
          </cell>
          <cell r="AR79">
            <v>12</v>
          </cell>
          <cell r="BC79">
            <v>33</v>
          </cell>
          <cell r="BE79">
            <v>1</v>
          </cell>
          <cell r="BF79" t="str">
            <v>魚津市農協</v>
          </cell>
          <cell r="BH79">
            <v>30</v>
          </cell>
          <cell r="BJ79">
            <v>1</v>
          </cell>
          <cell r="BK79" t="str">
            <v>ＪＡとなみ野福野営農センター</v>
          </cell>
          <cell r="BL79">
            <v>0</v>
          </cell>
          <cell r="BM79">
            <v>2</v>
          </cell>
          <cell r="BP79">
            <v>0</v>
          </cell>
          <cell r="BS79">
            <v>2</v>
          </cell>
          <cell r="BV79" t="str">
            <v xml:space="preserve">珪酸石灰    </v>
          </cell>
        </row>
        <row r="80">
          <cell r="G80">
            <v>3600</v>
          </cell>
          <cell r="H80">
            <v>3570</v>
          </cell>
          <cell r="I80" t="str">
            <v>肥料</v>
          </cell>
          <cell r="J80" t="str">
            <v>無機質</v>
          </cell>
          <cell r="K80" t="str">
            <v>水酸化苦土</v>
          </cell>
          <cell r="N80" t="str">
            <v>肥料 無機質 水酸化苦土   苦土50～60％ 紙袋20㎏</v>
          </cell>
          <cell r="O80" t="str">
            <v>苦土50～60％</v>
          </cell>
          <cell r="P80" t="str">
            <v>紙袋20㎏</v>
          </cell>
          <cell r="Q80" t="str">
            <v>価</v>
          </cell>
          <cell r="R80" t="str">
            <v>*</v>
          </cell>
          <cell r="S80" t="str">
            <v>A</v>
          </cell>
          <cell r="T80" t="str">
            <v>* A</v>
          </cell>
          <cell r="V80" t="str">
            <v>* A/価</v>
          </cell>
          <cell r="W80">
            <v>27</v>
          </cell>
          <cell r="X80">
            <v>1</v>
          </cell>
          <cell r="Y80">
            <v>12</v>
          </cell>
          <cell r="AD80" t="str">
            <v>1～12</v>
          </cell>
          <cell r="AE80">
            <v>12</v>
          </cell>
          <cell r="AG80">
            <v>1</v>
          </cell>
          <cell r="AH80">
            <v>2</v>
          </cell>
          <cell r="AI80">
            <v>3</v>
          </cell>
          <cell r="AJ80">
            <v>4</v>
          </cell>
          <cell r="AK80">
            <v>5</v>
          </cell>
          <cell r="AL80">
            <v>6</v>
          </cell>
          <cell r="AM80">
            <v>7</v>
          </cell>
          <cell r="AN80">
            <v>8</v>
          </cell>
          <cell r="AO80">
            <v>9</v>
          </cell>
          <cell r="AP80">
            <v>10</v>
          </cell>
          <cell r="AQ80">
            <v>11</v>
          </cell>
          <cell r="AR80">
            <v>12</v>
          </cell>
          <cell r="BC80">
            <v>33</v>
          </cell>
          <cell r="BE80">
            <v>1</v>
          </cell>
          <cell r="BF80" t="str">
            <v>魚津市農協</v>
          </cell>
          <cell r="BH80">
            <v>30</v>
          </cell>
          <cell r="BJ80">
            <v>1</v>
          </cell>
          <cell r="BK80" t="str">
            <v>ＪＡとなみ野福野営農センター</v>
          </cell>
          <cell r="BL80">
            <v>0</v>
          </cell>
          <cell r="BM80">
            <v>2</v>
          </cell>
          <cell r="BP80">
            <v>0</v>
          </cell>
          <cell r="BS80">
            <v>2</v>
          </cell>
          <cell r="BV80" t="str">
            <v xml:space="preserve">水ﾏｸﾞ    </v>
          </cell>
        </row>
        <row r="81">
          <cell r="G81">
            <v>3610</v>
          </cell>
          <cell r="H81">
            <v>3580</v>
          </cell>
          <cell r="I81" t="str">
            <v>肥料</v>
          </cell>
          <cell r="J81" t="str">
            <v>有機質</v>
          </cell>
          <cell r="K81" t="str">
            <v>なたね油かす</v>
          </cell>
          <cell r="N81" t="str">
            <v>肥料 有機質 なたね油かす    紙袋20㎏</v>
          </cell>
          <cell r="P81" t="str">
            <v>紙袋20㎏</v>
          </cell>
          <cell r="Q81">
            <v>25</v>
          </cell>
          <cell r="R81" t="str">
            <v>*</v>
          </cell>
          <cell r="S81" t="str">
            <v>A</v>
          </cell>
          <cell r="T81" t="str">
            <v>* A</v>
          </cell>
          <cell r="V81" t="str">
            <v>* A/25</v>
          </cell>
          <cell r="W81">
            <v>20</v>
          </cell>
          <cell r="X81">
            <v>1</v>
          </cell>
          <cell r="Y81">
            <v>12</v>
          </cell>
          <cell r="AD81" t="str">
            <v>1～12</v>
          </cell>
          <cell r="AE81">
            <v>12</v>
          </cell>
          <cell r="AG81">
            <v>1</v>
          </cell>
          <cell r="AH81">
            <v>2</v>
          </cell>
          <cell r="AI81">
            <v>3</v>
          </cell>
          <cell r="AJ81">
            <v>4</v>
          </cell>
          <cell r="AK81">
            <v>5</v>
          </cell>
          <cell r="AL81">
            <v>6</v>
          </cell>
          <cell r="AM81">
            <v>7</v>
          </cell>
          <cell r="AN81">
            <v>8</v>
          </cell>
          <cell r="AO81">
            <v>9</v>
          </cell>
          <cell r="AP81">
            <v>10</v>
          </cell>
          <cell r="AQ81">
            <v>11</v>
          </cell>
          <cell r="AR81">
            <v>12</v>
          </cell>
          <cell r="BC81">
            <v>33</v>
          </cell>
          <cell r="BE81">
            <v>1</v>
          </cell>
          <cell r="BF81" t="str">
            <v>魚津市農協</v>
          </cell>
          <cell r="BH81">
            <v>30</v>
          </cell>
          <cell r="BJ81">
            <v>1</v>
          </cell>
          <cell r="BK81" t="str">
            <v>ＪＡとなみ野福野営農センター</v>
          </cell>
          <cell r="BL81">
            <v>0</v>
          </cell>
          <cell r="BM81">
            <v>2</v>
          </cell>
          <cell r="BP81">
            <v>0</v>
          </cell>
          <cell r="BS81">
            <v>2</v>
          </cell>
          <cell r="BV81" t="str">
            <v xml:space="preserve">菜種油粕    </v>
          </cell>
        </row>
        <row r="82">
          <cell r="G82">
            <v>3620</v>
          </cell>
          <cell r="H82">
            <v>3590</v>
          </cell>
          <cell r="I82" t="str">
            <v>肥料</v>
          </cell>
          <cell r="J82" t="str">
            <v>有機質</v>
          </cell>
          <cell r="K82" t="str">
            <v>鶏ふん</v>
          </cell>
          <cell r="N82" t="str">
            <v>肥料 有機質 鶏ふん   乾燥鶏ふん 紙袋15㎏</v>
          </cell>
          <cell r="O82" t="str">
            <v>乾燥鶏ふん</v>
          </cell>
          <cell r="P82" t="str">
            <v>紙袋15㎏</v>
          </cell>
          <cell r="Q82">
            <v>49</v>
          </cell>
          <cell r="R82" t="str">
            <v>*</v>
          </cell>
          <cell r="S82" t="str">
            <v>A</v>
          </cell>
          <cell r="T82" t="str">
            <v>* A</v>
          </cell>
          <cell r="U82" t="str">
            <v>99/01Po修,*A/49</v>
          </cell>
          <cell r="V82" t="str">
            <v>* A/49</v>
          </cell>
          <cell r="X82">
            <v>1</v>
          </cell>
          <cell r="Y82">
            <v>12</v>
          </cell>
          <cell r="AD82" t="str">
            <v>1～12</v>
          </cell>
          <cell r="AE82">
            <v>12</v>
          </cell>
          <cell r="AG82">
            <v>1</v>
          </cell>
          <cell r="AH82">
            <v>2</v>
          </cell>
          <cell r="AI82">
            <v>3</v>
          </cell>
          <cell r="AJ82">
            <v>4</v>
          </cell>
          <cell r="AK82">
            <v>5</v>
          </cell>
          <cell r="AL82">
            <v>6</v>
          </cell>
          <cell r="AM82">
            <v>7</v>
          </cell>
          <cell r="AN82">
            <v>8</v>
          </cell>
          <cell r="AO82">
            <v>9</v>
          </cell>
          <cell r="AP82">
            <v>10</v>
          </cell>
          <cell r="AQ82">
            <v>11</v>
          </cell>
          <cell r="AR82">
            <v>12</v>
          </cell>
          <cell r="BC82">
            <v>33</v>
          </cell>
          <cell r="BE82">
            <v>1</v>
          </cell>
          <cell r="BF82" t="str">
            <v>魚津市農協</v>
          </cell>
          <cell r="BH82">
            <v>30</v>
          </cell>
          <cell r="BJ82">
            <v>1</v>
          </cell>
          <cell r="BK82" t="str">
            <v>ＪＡとなみ野福野営農センター</v>
          </cell>
          <cell r="BL82">
            <v>0</v>
          </cell>
          <cell r="BM82">
            <v>2</v>
          </cell>
          <cell r="BP82">
            <v>0</v>
          </cell>
          <cell r="BS82">
            <v>2</v>
          </cell>
          <cell r="BV82" t="str">
            <v xml:space="preserve">発酵鶏糞  発酵けいふん  </v>
          </cell>
        </row>
        <row r="83">
          <cell r="G83">
            <v>3630</v>
          </cell>
          <cell r="H83">
            <v>3600</v>
          </cell>
          <cell r="I83" t="str">
            <v>飼料</v>
          </cell>
          <cell r="J83" t="str">
            <v>大麦</v>
          </cell>
          <cell r="K83" t="str">
            <v>圧ぺん大麦</v>
          </cell>
          <cell r="N83" t="str">
            <v>飼料 大麦 圧ぺん大麦   皮つき又は皮むき 紙袋20㎏</v>
          </cell>
          <cell r="O83" t="str">
            <v>皮つき又は皮むき</v>
          </cell>
          <cell r="P83" t="str">
            <v>紙袋20㎏</v>
          </cell>
          <cell r="Q83" t="str">
            <v>価</v>
          </cell>
          <cell r="R83" t="str">
            <v>*</v>
          </cell>
          <cell r="S83" t="str">
            <v>A</v>
          </cell>
          <cell r="T83" t="str">
            <v>* A</v>
          </cell>
          <cell r="V83" t="str">
            <v>* A/価</v>
          </cell>
          <cell r="W83">
            <v>23</v>
          </cell>
          <cell r="X83">
            <v>1</v>
          </cell>
          <cell r="Y83">
            <v>12</v>
          </cell>
          <cell r="AD83" t="str">
            <v>1～12</v>
          </cell>
          <cell r="AE83">
            <v>12</v>
          </cell>
          <cell r="AG83">
            <v>1</v>
          </cell>
          <cell r="AH83">
            <v>2</v>
          </cell>
          <cell r="AI83">
            <v>3</v>
          </cell>
          <cell r="AJ83">
            <v>4</v>
          </cell>
          <cell r="AK83">
            <v>5</v>
          </cell>
          <cell r="AL83">
            <v>6</v>
          </cell>
          <cell r="AM83">
            <v>7</v>
          </cell>
          <cell r="AN83">
            <v>8</v>
          </cell>
          <cell r="AO83">
            <v>9</v>
          </cell>
          <cell r="AP83">
            <v>10</v>
          </cell>
          <cell r="AQ83">
            <v>11</v>
          </cell>
          <cell r="AR83">
            <v>12</v>
          </cell>
          <cell r="BC83">
            <v>34</v>
          </cell>
          <cell r="BE83">
            <v>1</v>
          </cell>
          <cell r="BF83" t="str">
            <v>魚津市農協</v>
          </cell>
          <cell r="BH83">
            <v>31</v>
          </cell>
          <cell r="BJ83">
            <v>1</v>
          </cell>
          <cell r="BK83" t="str">
            <v>ＪＡとなみ野福野営農センター</v>
          </cell>
          <cell r="BL83">
            <v>0</v>
          </cell>
          <cell r="BM83">
            <v>2</v>
          </cell>
          <cell r="BP83">
            <v>0</v>
          </cell>
          <cell r="BS83">
            <v>2</v>
          </cell>
          <cell r="BV83" t="str">
            <v xml:space="preserve">  皮むき  </v>
          </cell>
        </row>
        <row r="84">
          <cell r="G84">
            <v>3640</v>
          </cell>
          <cell r="H84">
            <v>3610</v>
          </cell>
          <cell r="I84" t="str">
            <v>飼料</v>
          </cell>
          <cell r="J84" t="str">
            <v>大麦</v>
          </cell>
          <cell r="K84" t="str">
            <v>ばん砕大麦</v>
          </cell>
          <cell r="N84" t="str">
            <v>飼料 大麦 ばん砕大麦   皮つき又は皮むき 紙袋20㎏</v>
          </cell>
          <cell r="O84" t="str">
            <v>皮つき又は皮むき</v>
          </cell>
          <cell r="P84" t="str">
            <v>紙袋20㎏</v>
          </cell>
          <cell r="Q84" t="str">
            <v>価</v>
          </cell>
          <cell r="R84" t="str">
            <v>価</v>
          </cell>
          <cell r="S84" t="str">
            <v>A</v>
          </cell>
          <cell r="T84" t="str">
            <v>価 A</v>
          </cell>
          <cell r="V84" t="str">
            <v>価 A/価</v>
          </cell>
          <cell r="X84">
            <v>1</v>
          </cell>
          <cell r="Y84">
            <v>12</v>
          </cell>
          <cell r="AD84" t="str">
            <v>1～12</v>
          </cell>
          <cell r="AE84">
            <v>12</v>
          </cell>
          <cell r="AG84">
            <v>1</v>
          </cell>
          <cell r="AH84">
            <v>2</v>
          </cell>
          <cell r="AI84">
            <v>3</v>
          </cell>
          <cell r="AJ84">
            <v>4</v>
          </cell>
          <cell r="AK84">
            <v>5</v>
          </cell>
          <cell r="AL84">
            <v>6</v>
          </cell>
          <cell r="AM84">
            <v>7</v>
          </cell>
          <cell r="AN84">
            <v>8</v>
          </cell>
          <cell r="AO84">
            <v>9</v>
          </cell>
          <cell r="AP84">
            <v>10</v>
          </cell>
          <cell r="AQ84">
            <v>11</v>
          </cell>
          <cell r="AR84">
            <v>12</v>
          </cell>
          <cell r="BC84">
            <v>34</v>
          </cell>
          <cell r="BE84">
            <v>1</v>
          </cell>
          <cell r="BF84" t="str">
            <v>魚津市農協</v>
          </cell>
          <cell r="BL84">
            <v>0</v>
          </cell>
          <cell r="BM84">
            <v>1</v>
          </cell>
          <cell r="BP84">
            <v>0</v>
          </cell>
          <cell r="BS84">
            <v>1</v>
          </cell>
          <cell r="BV84" t="str">
            <v xml:space="preserve">  </v>
          </cell>
        </row>
        <row r="85">
          <cell r="G85">
            <v>3650</v>
          </cell>
          <cell r="H85">
            <v>3620</v>
          </cell>
          <cell r="I85" t="str">
            <v>飼料</v>
          </cell>
          <cell r="J85" t="str">
            <v>ふすま</v>
          </cell>
          <cell r="K85" t="str">
            <v>一般ふすま</v>
          </cell>
          <cell r="N85" t="str">
            <v>飼料 ふすま 一般ふすま    紙袋30㎏</v>
          </cell>
          <cell r="P85" t="str">
            <v>紙袋30㎏</v>
          </cell>
          <cell r="Q85" t="str">
            <v>価</v>
          </cell>
          <cell r="R85" t="str">
            <v>*</v>
          </cell>
          <cell r="S85" t="str">
            <v>A</v>
          </cell>
          <cell r="T85" t="str">
            <v>* A</v>
          </cell>
          <cell r="V85" t="str">
            <v>* A/価</v>
          </cell>
          <cell r="X85">
            <v>1</v>
          </cell>
          <cell r="Y85">
            <v>12</v>
          </cell>
          <cell r="AD85" t="str">
            <v>1～12</v>
          </cell>
          <cell r="AE85">
            <v>12</v>
          </cell>
          <cell r="AG85">
            <v>1</v>
          </cell>
          <cell r="AH85">
            <v>2</v>
          </cell>
          <cell r="AI85">
            <v>3</v>
          </cell>
          <cell r="AJ85">
            <v>4</v>
          </cell>
          <cell r="AK85">
            <v>5</v>
          </cell>
          <cell r="AL85">
            <v>6</v>
          </cell>
          <cell r="AM85">
            <v>7</v>
          </cell>
          <cell r="AN85">
            <v>8</v>
          </cell>
          <cell r="AO85">
            <v>9</v>
          </cell>
          <cell r="AP85">
            <v>10</v>
          </cell>
          <cell r="AQ85">
            <v>11</v>
          </cell>
          <cell r="AR85">
            <v>12</v>
          </cell>
          <cell r="BC85">
            <v>34</v>
          </cell>
          <cell r="BE85">
            <v>1</v>
          </cell>
          <cell r="BF85" t="str">
            <v>魚津市農協</v>
          </cell>
          <cell r="BH85">
            <v>31</v>
          </cell>
          <cell r="BJ85">
            <v>1</v>
          </cell>
          <cell r="BK85" t="str">
            <v>ＪＡとなみ野福野営農センター</v>
          </cell>
          <cell r="BL85">
            <v>0</v>
          </cell>
          <cell r="BM85">
            <v>2</v>
          </cell>
          <cell r="BP85">
            <v>0</v>
          </cell>
          <cell r="BS85">
            <v>2</v>
          </cell>
          <cell r="BV85" t="str">
            <v xml:space="preserve">25kgでしか調査できない    </v>
          </cell>
        </row>
        <row r="86">
          <cell r="G86">
            <v>3670</v>
          </cell>
          <cell r="H86">
            <v>3660</v>
          </cell>
          <cell r="I86" t="str">
            <v>飼料</v>
          </cell>
          <cell r="J86" t="str">
            <v>ヘイキューブ</v>
          </cell>
          <cell r="N86" t="str">
            <v>飼料 ヘイキューブ    アメリカ産 麻袋50㎏</v>
          </cell>
          <cell r="O86" t="str">
            <v>アメリカ産</v>
          </cell>
          <cell r="P86" t="str">
            <v>麻袋50㎏</v>
          </cell>
          <cell r="Q86">
            <v>22</v>
          </cell>
          <cell r="R86" t="str">
            <v>*</v>
          </cell>
          <cell r="S86" t="str">
            <v>A</v>
          </cell>
          <cell r="T86" t="str">
            <v>* A</v>
          </cell>
          <cell r="V86" t="str">
            <v>* A/22</v>
          </cell>
          <cell r="W86">
            <v>32</v>
          </cell>
          <cell r="X86">
            <v>1</v>
          </cell>
          <cell r="Y86">
            <v>12</v>
          </cell>
          <cell r="AD86" t="str">
            <v>1～12</v>
          </cell>
          <cell r="AE86">
            <v>12</v>
          </cell>
          <cell r="AG86">
            <v>1</v>
          </cell>
          <cell r="AH86">
            <v>2</v>
          </cell>
          <cell r="AI86">
            <v>3</v>
          </cell>
          <cell r="AJ86">
            <v>4</v>
          </cell>
          <cell r="AK86">
            <v>5</v>
          </cell>
          <cell r="AL86">
            <v>6</v>
          </cell>
          <cell r="AM86">
            <v>7</v>
          </cell>
          <cell r="AN86">
            <v>8</v>
          </cell>
          <cell r="AO86">
            <v>9</v>
          </cell>
          <cell r="AP86">
            <v>10</v>
          </cell>
          <cell r="AQ86">
            <v>11</v>
          </cell>
          <cell r="AR86">
            <v>12</v>
          </cell>
          <cell r="BC86">
            <v>34</v>
          </cell>
          <cell r="BE86">
            <v>1</v>
          </cell>
          <cell r="BF86" t="str">
            <v>魚津市農協</v>
          </cell>
          <cell r="BH86">
            <v>31</v>
          </cell>
          <cell r="BJ86">
            <v>1</v>
          </cell>
          <cell r="BK86" t="str">
            <v>ＪＡとなみ野福野営農センター</v>
          </cell>
          <cell r="BL86">
            <v>0</v>
          </cell>
          <cell r="BM86">
            <v>2</v>
          </cell>
          <cell r="BP86">
            <v>0</v>
          </cell>
          <cell r="BS86">
            <v>2</v>
          </cell>
          <cell r="BV86" t="str">
            <v xml:space="preserve">45kgでしか調査できない    </v>
          </cell>
        </row>
        <row r="87">
          <cell r="G87">
            <v>3690</v>
          </cell>
          <cell r="H87">
            <v>3680</v>
          </cell>
          <cell r="I87" t="str">
            <v>飼料</v>
          </cell>
          <cell r="J87" t="str">
            <v>大豆油かす</v>
          </cell>
          <cell r="N87" t="str">
            <v>飼料 大豆油かす     紙袋20㎏</v>
          </cell>
          <cell r="P87" t="str">
            <v>紙袋20㎏</v>
          </cell>
          <cell r="Q87" t="str">
            <v>価</v>
          </cell>
          <cell r="R87" t="str">
            <v>価</v>
          </cell>
          <cell r="S87" t="str">
            <v>A</v>
          </cell>
          <cell r="T87" t="str">
            <v>価 A</v>
          </cell>
          <cell r="V87" t="str">
            <v>価 A/価</v>
          </cell>
          <cell r="X87">
            <v>1</v>
          </cell>
          <cell r="Y87">
            <v>12</v>
          </cell>
          <cell r="AD87" t="str">
            <v>1～12</v>
          </cell>
          <cell r="AE87">
            <v>12</v>
          </cell>
          <cell r="AG87">
            <v>1</v>
          </cell>
          <cell r="AH87">
            <v>2</v>
          </cell>
          <cell r="AI87">
            <v>3</v>
          </cell>
          <cell r="AJ87">
            <v>4</v>
          </cell>
          <cell r="AK87">
            <v>5</v>
          </cell>
          <cell r="AL87">
            <v>6</v>
          </cell>
          <cell r="AM87">
            <v>7</v>
          </cell>
          <cell r="AN87">
            <v>8</v>
          </cell>
          <cell r="AO87">
            <v>9</v>
          </cell>
          <cell r="AP87">
            <v>10</v>
          </cell>
          <cell r="AQ87">
            <v>11</v>
          </cell>
          <cell r="AR87">
            <v>12</v>
          </cell>
          <cell r="BC87">
            <v>34</v>
          </cell>
          <cell r="BE87">
            <v>1</v>
          </cell>
          <cell r="BF87" t="str">
            <v>魚津市農協</v>
          </cell>
          <cell r="BH87">
            <v>31</v>
          </cell>
          <cell r="BJ87">
            <v>1</v>
          </cell>
          <cell r="BK87" t="str">
            <v>ＪＡとなみ野福野営農センター</v>
          </cell>
          <cell r="BL87">
            <v>0</v>
          </cell>
          <cell r="BM87">
            <v>2</v>
          </cell>
          <cell r="BP87">
            <v>0</v>
          </cell>
          <cell r="BS87">
            <v>2</v>
          </cell>
          <cell r="BV87" t="str">
            <v xml:space="preserve">  </v>
          </cell>
        </row>
        <row r="88">
          <cell r="G88">
            <v>3710</v>
          </cell>
          <cell r="H88">
            <v>3700</v>
          </cell>
          <cell r="I88" t="str">
            <v>飼料</v>
          </cell>
          <cell r="J88" t="str">
            <v>ビートパルプ</v>
          </cell>
          <cell r="K88" t="str">
            <v>外国産</v>
          </cell>
          <cell r="N88" t="str">
            <v>飼料 ビートパルプ 外国産    麻袋50㎏</v>
          </cell>
          <cell r="P88" t="str">
            <v>麻袋50㎏</v>
          </cell>
          <cell r="Q88">
            <v>29</v>
          </cell>
          <cell r="R88" t="str">
            <v>*</v>
          </cell>
          <cell r="S88" t="str">
            <v>A</v>
          </cell>
          <cell r="T88" t="str">
            <v>* A</v>
          </cell>
          <cell r="V88" t="str">
            <v>* A/29</v>
          </cell>
          <cell r="W88">
            <v>25</v>
          </cell>
          <cell r="X88">
            <v>1</v>
          </cell>
          <cell r="Y88">
            <v>12</v>
          </cell>
          <cell r="AD88" t="str">
            <v>1～12</v>
          </cell>
          <cell r="AE88">
            <v>12</v>
          </cell>
          <cell r="AG88">
            <v>1</v>
          </cell>
          <cell r="AH88">
            <v>2</v>
          </cell>
          <cell r="AI88">
            <v>3</v>
          </cell>
          <cell r="AJ88">
            <v>4</v>
          </cell>
          <cell r="AK88">
            <v>5</v>
          </cell>
          <cell r="AL88">
            <v>6</v>
          </cell>
          <cell r="AM88">
            <v>7</v>
          </cell>
          <cell r="AN88">
            <v>8</v>
          </cell>
          <cell r="AO88">
            <v>9</v>
          </cell>
          <cell r="AP88">
            <v>10</v>
          </cell>
          <cell r="AQ88">
            <v>11</v>
          </cell>
          <cell r="AR88">
            <v>12</v>
          </cell>
          <cell r="BC88">
            <v>34</v>
          </cell>
          <cell r="BE88">
            <v>1</v>
          </cell>
          <cell r="BF88" t="str">
            <v>魚津市農協</v>
          </cell>
          <cell r="BH88">
            <v>31</v>
          </cell>
          <cell r="BJ88">
            <v>1</v>
          </cell>
          <cell r="BK88" t="str">
            <v>ＪＡとなみ野福野営農センター</v>
          </cell>
          <cell r="BL88">
            <v>0</v>
          </cell>
          <cell r="BM88">
            <v>2</v>
          </cell>
          <cell r="BP88">
            <v>0</v>
          </cell>
          <cell r="BS88">
            <v>2</v>
          </cell>
          <cell r="BV88" t="str">
            <v xml:space="preserve">  </v>
          </cell>
        </row>
        <row r="89">
          <cell r="G89">
            <v>3730</v>
          </cell>
          <cell r="H89">
            <v>3720</v>
          </cell>
          <cell r="I89" t="str">
            <v>飼料</v>
          </cell>
          <cell r="J89" t="str">
            <v>とうもろこし</v>
          </cell>
          <cell r="N89" t="str">
            <v>飼料 とうもろこし    圧ぺん バラ１ｔ</v>
          </cell>
          <cell r="O89" t="str">
            <v>圧ぺん</v>
          </cell>
          <cell r="P89" t="str">
            <v>バラ１ｔ</v>
          </cell>
          <cell r="Q89" t="str">
            <v>価</v>
          </cell>
          <cell r="R89" t="str">
            <v>*</v>
          </cell>
          <cell r="S89" t="str">
            <v>A</v>
          </cell>
          <cell r="T89" t="str">
            <v>* A</v>
          </cell>
          <cell r="V89" t="str">
            <v>* A/価</v>
          </cell>
          <cell r="X89">
            <v>1</v>
          </cell>
          <cell r="Y89">
            <v>12</v>
          </cell>
          <cell r="AD89" t="str">
            <v>1～12</v>
          </cell>
          <cell r="AE89">
            <v>12</v>
          </cell>
          <cell r="AG89">
            <v>1</v>
          </cell>
          <cell r="AH89">
            <v>2</v>
          </cell>
          <cell r="AI89">
            <v>3</v>
          </cell>
          <cell r="AJ89">
            <v>4</v>
          </cell>
          <cell r="AK89">
            <v>5</v>
          </cell>
          <cell r="AL89">
            <v>6</v>
          </cell>
          <cell r="AM89">
            <v>7</v>
          </cell>
          <cell r="AN89">
            <v>8</v>
          </cell>
          <cell r="AO89">
            <v>9</v>
          </cell>
          <cell r="AP89">
            <v>10</v>
          </cell>
          <cell r="AQ89">
            <v>11</v>
          </cell>
          <cell r="AR89">
            <v>12</v>
          </cell>
          <cell r="BC89">
            <v>34</v>
          </cell>
          <cell r="BE89">
            <v>1</v>
          </cell>
          <cell r="BF89" t="str">
            <v>魚津市農協</v>
          </cell>
          <cell r="BL89">
            <v>0</v>
          </cell>
          <cell r="BM89">
            <v>1</v>
          </cell>
          <cell r="BP89">
            <v>0</v>
          </cell>
          <cell r="BS89">
            <v>1</v>
          </cell>
          <cell r="BV89" t="str">
            <v xml:space="preserve">ｺｰﾝﾌﾚｰｸﾊﾞﾗ  </v>
          </cell>
        </row>
        <row r="90">
          <cell r="G90">
            <v>3740</v>
          </cell>
          <cell r="H90">
            <v>3730</v>
          </cell>
          <cell r="I90" t="str">
            <v>飼料</v>
          </cell>
          <cell r="J90" t="str">
            <v>配合飼料</v>
          </cell>
          <cell r="K90" t="str">
            <v>鶏</v>
          </cell>
          <cell r="L90" t="str">
            <v>育すう</v>
          </cell>
          <cell r="M90" t="str">
            <v>後期</v>
          </cell>
          <cell r="N90" t="str">
            <v>飼料 配合飼料 鶏 育すう 後期 6週齢～産卵開始前・粗たん白質14～18％ バラ１ｔ</v>
          </cell>
          <cell r="O90" t="str">
            <v>6週齢～産卵開始前・粗たん白質14～18％</v>
          </cell>
          <cell r="P90" t="str">
            <v>バラ１ｔ</v>
          </cell>
          <cell r="Q90">
            <v>5</v>
          </cell>
          <cell r="S90" t="str">
            <v>地</v>
          </cell>
          <cell r="T90" t="str">
            <v xml:space="preserve"> 地</v>
          </cell>
          <cell r="V90" t="str">
            <v xml:space="preserve"> 地/5</v>
          </cell>
          <cell r="X90">
            <v>1</v>
          </cell>
          <cell r="Y90">
            <v>12</v>
          </cell>
          <cell r="AD90" t="str">
            <v>1～12</v>
          </cell>
          <cell r="AE90">
            <v>12</v>
          </cell>
          <cell r="AG90">
            <v>1</v>
          </cell>
          <cell r="AH90">
            <v>2</v>
          </cell>
          <cell r="AI90">
            <v>3</v>
          </cell>
          <cell r="AJ90">
            <v>4</v>
          </cell>
          <cell r="AK90">
            <v>5</v>
          </cell>
          <cell r="AL90">
            <v>6</v>
          </cell>
          <cell r="AM90">
            <v>7</v>
          </cell>
          <cell r="AN90">
            <v>8</v>
          </cell>
          <cell r="AO90">
            <v>9</v>
          </cell>
          <cell r="AP90">
            <v>10</v>
          </cell>
          <cell r="AQ90">
            <v>11</v>
          </cell>
          <cell r="AR90">
            <v>12</v>
          </cell>
          <cell r="BC90">
            <v>34</v>
          </cell>
          <cell r="BE90">
            <v>1</v>
          </cell>
          <cell r="BF90" t="str">
            <v>魚津市農協</v>
          </cell>
          <cell r="BH90">
            <v>31</v>
          </cell>
          <cell r="BJ90">
            <v>1</v>
          </cell>
          <cell r="BK90" t="str">
            <v>ＪＡとなみ野福野営農センター</v>
          </cell>
          <cell r="BL90">
            <v>0</v>
          </cell>
          <cell r="BM90">
            <v>2</v>
          </cell>
          <cell r="BP90">
            <v>0</v>
          </cell>
          <cell r="BS90">
            <v>2</v>
          </cell>
          <cell r="BT90" t="str">
            <v>99/04接続処理</v>
          </cell>
          <cell r="BV90" t="str">
            <v xml:space="preserve">ﾊｲﾊﾟﾜｰﾁｯｸ後期ﾊｲFBI 20kgでしか調査できない ﾊｲﾊﾟﾜｰﾁｯｸ後期  </v>
          </cell>
        </row>
        <row r="91">
          <cell r="G91">
            <v>3750</v>
          </cell>
          <cell r="H91">
            <v>3740</v>
          </cell>
          <cell r="I91" t="str">
            <v>飼料</v>
          </cell>
          <cell r="J91" t="str">
            <v>配合飼料</v>
          </cell>
          <cell r="K91" t="str">
            <v>鶏</v>
          </cell>
          <cell r="L91" t="str">
            <v>成鶏用</v>
          </cell>
          <cell r="N91" t="str">
            <v>飼料 配合飼料 鶏 成鶏用  粗たん白質15～19％ バラ１ｔ</v>
          </cell>
          <cell r="O91" t="str">
            <v>粗たん白質15～19％</v>
          </cell>
          <cell r="P91" t="str">
            <v>バラ１ｔ</v>
          </cell>
          <cell r="Q91">
            <v>50</v>
          </cell>
          <cell r="R91" t="str">
            <v>*</v>
          </cell>
          <cell r="S91" t="str">
            <v>A</v>
          </cell>
          <cell r="T91" t="str">
            <v>* A</v>
          </cell>
          <cell r="U91" t="str">
            <v>97Po修,*A/50</v>
          </cell>
          <cell r="V91" t="str">
            <v>* A/50</v>
          </cell>
          <cell r="W91">
            <v>99</v>
          </cell>
          <cell r="X91">
            <v>1</v>
          </cell>
          <cell r="Y91">
            <v>12</v>
          </cell>
          <cell r="AD91" t="str">
            <v>1～12</v>
          </cell>
          <cell r="AE91">
            <v>12</v>
          </cell>
          <cell r="AG91">
            <v>1</v>
          </cell>
          <cell r="AH91">
            <v>2</v>
          </cell>
          <cell r="AI91">
            <v>3</v>
          </cell>
          <cell r="AJ91">
            <v>4</v>
          </cell>
          <cell r="AK91">
            <v>5</v>
          </cell>
          <cell r="AL91">
            <v>6</v>
          </cell>
          <cell r="AM91">
            <v>7</v>
          </cell>
          <cell r="AN91">
            <v>8</v>
          </cell>
          <cell r="AO91">
            <v>9</v>
          </cell>
          <cell r="AP91">
            <v>10</v>
          </cell>
          <cell r="AQ91">
            <v>11</v>
          </cell>
          <cell r="AR91">
            <v>12</v>
          </cell>
          <cell r="BC91">
            <v>34</v>
          </cell>
          <cell r="BE91">
            <v>1</v>
          </cell>
          <cell r="BF91" t="str">
            <v>魚津市農協</v>
          </cell>
          <cell r="BH91">
            <v>43</v>
          </cell>
          <cell r="BJ91">
            <v>1</v>
          </cell>
          <cell r="BK91" t="str">
            <v>ＪＡ南砺</v>
          </cell>
          <cell r="BL91">
            <v>0</v>
          </cell>
          <cell r="BM91">
            <v>2</v>
          </cell>
          <cell r="BP91">
            <v>0</v>
          </cell>
          <cell r="BS91">
            <v>2</v>
          </cell>
          <cell r="BT91" t="str">
            <v>99/04接続処理</v>
          </cell>
          <cell r="BV91" t="str">
            <v xml:space="preserve">ﾊｲﾊﾟｰﾚｲﾔ18 20kgでしか調査できない ﾊｲﾊﾟｰﾚｲｱ  </v>
          </cell>
        </row>
        <row r="92">
          <cell r="G92">
            <v>3770</v>
          </cell>
          <cell r="H92">
            <v>3760</v>
          </cell>
          <cell r="I92" t="str">
            <v>飼料</v>
          </cell>
          <cell r="J92" t="str">
            <v>配合飼料</v>
          </cell>
          <cell r="K92" t="str">
            <v>豚</v>
          </cell>
          <cell r="L92" t="str">
            <v>ほ乳期子豚育成用</v>
          </cell>
          <cell r="N92" t="str">
            <v>飼料 配合飼料 豚 ほ乳期子豚育成用  生後2か月以内粗たん白質15～19％ 紙袋20㎏</v>
          </cell>
          <cell r="O92" t="str">
            <v>生後2か月以内粗たん白質15～19％</v>
          </cell>
          <cell r="P92" t="str">
            <v>紙袋20㎏</v>
          </cell>
          <cell r="Q92" t="str">
            <v>価</v>
          </cell>
          <cell r="R92" t="str">
            <v>価</v>
          </cell>
          <cell r="S92" t="str">
            <v>A</v>
          </cell>
          <cell r="T92" t="str">
            <v>価 A</v>
          </cell>
          <cell r="U92" t="str">
            <v>97修,価A/価</v>
          </cell>
          <cell r="V92" t="str">
            <v>価 A/価</v>
          </cell>
          <cell r="W92">
            <v>100</v>
          </cell>
          <cell r="X92">
            <v>1</v>
          </cell>
          <cell r="Y92">
            <v>12</v>
          </cell>
          <cell r="AD92" t="str">
            <v>1～12</v>
          </cell>
          <cell r="AE92">
            <v>12</v>
          </cell>
          <cell r="AG92">
            <v>1</v>
          </cell>
          <cell r="AH92">
            <v>2</v>
          </cell>
          <cell r="AI92">
            <v>3</v>
          </cell>
          <cell r="AJ92">
            <v>4</v>
          </cell>
          <cell r="AK92">
            <v>5</v>
          </cell>
          <cell r="AL92">
            <v>6</v>
          </cell>
          <cell r="AM92">
            <v>7</v>
          </cell>
          <cell r="AN92">
            <v>8</v>
          </cell>
          <cell r="AO92">
            <v>9</v>
          </cell>
          <cell r="AP92">
            <v>10</v>
          </cell>
          <cell r="AQ92">
            <v>11</v>
          </cell>
          <cell r="AR92">
            <v>12</v>
          </cell>
          <cell r="BC92">
            <v>34</v>
          </cell>
          <cell r="BE92">
            <v>1</v>
          </cell>
          <cell r="BF92" t="str">
            <v>魚津市農協</v>
          </cell>
          <cell r="BH92">
            <v>43</v>
          </cell>
          <cell r="BJ92">
            <v>1</v>
          </cell>
          <cell r="BK92" t="str">
            <v>ＪＡ南砺</v>
          </cell>
          <cell r="BL92">
            <v>0</v>
          </cell>
          <cell r="BM92">
            <v>2</v>
          </cell>
          <cell r="BP92">
            <v>0</v>
          </cell>
          <cell r="BS92">
            <v>2</v>
          </cell>
          <cell r="BT92" t="str">
            <v>99/04接続処理</v>
          </cell>
          <cell r="BV92" t="str">
            <v xml:space="preserve">健強AぐんぐんEX  すこやか  </v>
          </cell>
        </row>
        <row r="93">
          <cell r="G93">
            <v>3780</v>
          </cell>
          <cell r="H93">
            <v>3770</v>
          </cell>
          <cell r="I93" t="str">
            <v>飼料</v>
          </cell>
          <cell r="J93" t="str">
            <v>配合飼料</v>
          </cell>
          <cell r="K93" t="str">
            <v>豚</v>
          </cell>
          <cell r="L93" t="str">
            <v>幼齢</v>
          </cell>
          <cell r="M93" t="str">
            <v>育成用</v>
          </cell>
          <cell r="N93" t="str">
            <v>飼料 配合飼料 豚 幼齢 育成用 2～4か月・粗たん白質15～19％ バラ１ｔ</v>
          </cell>
          <cell r="O93" t="str">
            <v>2～4か月・粗たん白質15～19％</v>
          </cell>
          <cell r="P93" t="str">
            <v>バラ１ｔ</v>
          </cell>
          <cell r="Q93" t="str">
            <v>価</v>
          </cell>
          <cell r="R93" t="str">
            <v>*</v>
          </cell>
          <cell r="S93" t="str">
            <v>A</v>
          </cell>
          <cell r="T93" t="str">
            <v>* A</v>
          </cell>
          <cell r="U93" t="str">
            <v>97修,*A/価</v>
          </cell>
          <cell r="V93" t="str">
            <v>* A/価</v>
          </cell>
          <cell r="W93">
            <v>64</v>
          </cell>
          <cell r="X93">
            <v>1</v>
          </cell>
          <cell r="Y93">
            <v>12</v>
          </cell>
          <cell r="AD93" t="str">
            <v>1～12</v>
          </cell>
          <cell r="AE93">
            <v>12</v>
          </cell>
          <cell r="AG93">
            <v>1</v>
          </cell>
          <cell r="AH93">
            <v>2</v>
          </cell>
          <cell r="AI93">
            <v>3</v>
          </cell>
          <cell r="AJ93">
            <v>4</v>
          </cell>
          <cell r="AK93">
            <v>5</v>
          </cell>
          <cell r="AL93">
            <v>6</v>
          </cell>
          <cell r="AM93">
            <v>7</v>
          </cell>
          <cell r="AN93">
            <v>8</v>
          </cell>
          <cell r="AO93">
            <v>9</v>
          </cell>
          <cell r="AP93">
            <v>10</v>
          </cell>
          <cell r="AQ93">
            <v>11</v>
          </cell>
          <cell r="AR93">
            <v>12</v>
          </cell>
          <cell r="BC93">
            <v>34</v>
          </cell>
          <cell r="BE93">
            <v>1</v>
          </cell>
          <cell r="BF93" t="str">
            <v>魚津市農協</v>
          </cell>
          <cell r="BH93">
            <v>43</v>
          </cell>
          <cell r="BJ93">
            <v>1</v>
          </cell>
          <cell r="BK93" t="str">
            <v>ＪＡ南砺</v>
          </cell>
          <cell r="BL93">
            <v>0</v>
          </cell>
          <cell r="BM93">
            <v>2</v>
          </cell>
          <cell r="BP93">
            <v>0</v>
          </cell>
          <cell r="BS93">
            <v>2</v>
          </cell>
          <cell r="BT93" t="str">
            <v>99/04接続処理</v>
          </cell>
          <cell r="BV93" t="str">
            <v xml:space="preserve">ｳﾙﾄﾗBさわやか 20kgでしか調査できない Bﾍﾟﾚｯﾄ  </v>
          </cell>
        </row>
        <row r="94">
          <cell r="G94">
            <v>3790</v>
          </cell>
          <cell r="H94">
            <v>3780</v>
          </cell>
          <cell r="I94" t="str">
            <v>飼料</v>
          </cell>
          <cell r="J94" t="str">
            <v>配合飼料</v>
          </cell>
          <cell r="K94" t="str">
            <v>豚</v>
          </cell>
          <cell r="L94" t="str">
            <v>若齢</v>
          </cell>
          <cell r="M94" t="str">
            <v>育成用</v>
          </cell>
          <cell r="N94" t="str">
            <v>飼料 配合飼料 豚 若齢 育成用 4～8か月・粗たん白質12.5～16.5％ バラ１ｔ</v>
          </cell>
          <cell r="O94" t="str">
            <v>4～8か月・粗たん白質12.5～16.5％</v>
          </cell>
          <cell r="P94" t="str">
            <v>バラ１ｔ</v>
          </cell>
          <cell r="Q94">
            <v>19</v>
          </cell>
          <cell r="R94" t="str">
            <v>*</v>
          </cell>
          <cell r="S94" t="str">
            <v>A</v>
          </cell>
          <cell r="T94" t="str">
            <v>* A</v>
          </cell>
          <cell r="U94" t="str">
            <v>97Po修,*A/19</v>
          </cell>
          <cell r="V94" t="str">
            <v>* A/19</v>
          </cell>
          <cell r="W94">
            <v>237</v>
          </cell>
          <cell r="X94">
            <v>1</v>
          </cell>
          <cell r="Y94">
            <v>12</v>
          </cell>
          <cell r="AD94" t="str">
            <v>1～12</v>
          </cell>
          <cell r="AE94">
            <v>12</v>
          </cell>
          <cell r="AG94">
            <v>1</v>
          </cell>
          <cell r="AH94">
            <v>2</v>
          </cell>
          <cell r="AI94">
            <v>3</v>
          </cell>
          <cell r="AJ94">
            <v>4</v>
          </cell>
          <cell r="AK94">
            <v>5</v>
          </cell>
          <cell r="AL94">
            <v>6</v>
          </cell>
          <cell r="AM94">
            <v>7</v>
          </cell>
          <cell r="AN94">
            <v>8</v>
          </cell>
          <cell r="AO94">
            <v>9</v>
          </cell>
          <cell r="AP94">
            <v>10</v>
          </cell>
          <cell r="AQ94">
            <v>11</v>
          </cell>
          <cell r="AR94">
            <v>12</v>
          </cell>
          <cell r="BC94">
            <v>34</v>
          </cell>
          <cell r="BE94">
            <v>1</v>
          </cell>
          <cell r="BF94" t="str">
            <v>魚津市農協</v>
          </cell>
          <cell r="BH94">
            <v>43</v>
          </cell>
          <cell r="BJ94">
            <v>1</v>
          </cell>
          <cell r="BK94" t="str">
            <v>ＪＡ南砺</v>
          </cell>
          <cell r="BL94">
            <v>0</v>
          </cell>
          <cell r="BM94">
            <v>2</v>
          </cell>
          <cell r="BP94">
            <v>0</v>
          </cell>
          <cell r="BS94">
            <v>2</v>
          </cell>
          <cell r="BT94" t="str">
            <v>99/04接続処理</v>
          </cell>
          <cell r="BV94" t="str">
            <v xml:space="preserve">ｳﾙﾄﾗCさわやか 20kgでしか調査できない 強健A  </v>
          </cell>
        </row>
        <row r="95">
          <cell r="G95">
            <v>3800</v>
          </cell>
          <cell r="H95">
            <v>3790</v>
          </cell>
          <cell r="I95" t="str">
            <v>飼料</v>
          </cell>
          <cell r="J95" t="str">
            <v>配合飼料</v>
          </cell>
          <cell r="K95" t="str">
            <v>乳牛</v>
          </cell>
          <cell r="L95" t="str">
            <v>幼齢</v>
          </cell>
          <cell r="M95" t="str">
            <v>育成用</v>
          </cell>
          <cell r="N95" t="str">
            <v>飼料 配合飼料 乳牛 幼齢 育成用 3～6か月・粗たん白質16～19％ バラ１ｔ</v>
          </cell>
          <cell r="O95" t="str">
            <v>3～6か月・粗たん白質16～19％</v>
          </cell>
          <cell r="P95" t="str">
            <v>バラ１ｔ</v>
          </cell>
          <cell r="Q95" t="str">
            <v>価</v>
          </cell>
          <cell r="R95" t="str">
            <v>価</v>
          </cell>
          <cell r="S95" t="str">
            <v>A</v>
          </cell>
          <cell r="T95" t="str">
            <v>価 A</v>
          </cell>
          <cell r="V95" t="str">
            <v>価 A/価</v>
          </cell>
          <cell r="X95">
            <v>1</v>
          </cell>
          <cell r="Y95">
            <v>12</v>
          </cell>
          <cell r="AD95" t="str">
            <v>1～12</v>
          </cell>
          <cell r="AE95">
            <v>12</v>
          </cell>
          <cell r="AG95">
            <v>1</v>
          </cell>
          <cell r="AH95">
            <v>2</v>
          </cell>
          <cell r="AI95">
            <v>3</v>
          </cell>
          <cell r="AJ95">
            <v>4</v>
          </cell>
          <cell r="AK95">
            <v>5</v>
          </cell>
          <cell r="AL95">
            <v>6</v>
          </cell>
          <cell r="AM95">
            <v>7</v>
          </cell>
          <cell r="AN95">
            <v>8</v>
          </cell>
          <cell r="AO95">
            <v>9</v>
          </cell>
          <cell r="AP95">
            <v>10</v>
          </cell>
          <cell r="AQ95">
            <v>11</v>
          </cell>
          <cell r="AR95">
            <v>12</v>
          </cell>
          <cell r="BH95">
            <v>43</v>
          </cell>
          <cell r="BJ95">
            <v>1</v>
          </cell>
          <cell r="BK95" t="str">
            <v>ＪＡ南砺</v>
          </cell>
          <cell r="BL95">
            <v>0</v>
          </cell>
          <cell r="BM95">
            <v>1</v>
          </cell>
          <cell r="BP95">
            <v>0</v>
          </cell>
          <cell r="BS95">
            <v>1</v>
          </cell>
          <cell r="BV95" t="str">
            <v xml:space="preserve">ﾓｰﾚｯﾄｸﾞﾘｰﾝ  </v>
          </cell>
        </row>
        <row r="96">
          <cell r="G96">
            <v>3810</v>
          </cell>
          <cell r="H96">
            <v>3800</v>
          </cell>
          <cell r="I96" t="str">
            <v>飼料</v>
          </cell>
          <cell r="J96" t="str">
            <v>配合飼料</v>
          </cell>
          <cell r="K96" t="str">
            <v>乳牛</v>
          </cell>
          <cell r="L96" t="str">
            <v>若齢</v>
          </cell>
          <cell r="M96" t="str">
            <v>育成用</v>
          </cell>
          <cell r="N96" t="str">
            <v>飼料 配合飼料 乳牛 若齢 育成用 6～18か月・粗たん白質13～15％ バラ１ｔ</v>
          </cell>
          <cell r="O96" t="str">
            <v>6～18か月・粗たん白質13～15％</v>
          </cell>
          <cell r="P96" t="str">
            <v>バラ１ｔ</v>
          </cell>
          <cell r="Q96" t="str">
            <v>価</v>
          </cell>
          <cell r="R96" t="str">
            <v>価</v>
          </cell>
          <cell r="S96" t="str">
            <v>A</v>
          </cell>
          <cell r="T96" t="str">
            <v>価 A</v>
          </cell>
          <cell r="V96" t="str">
            <v>価 A/価</v>
          </cell>
          <cell r="X96">
            <v>1</v>
          </cell>
          <cell r="Y96">
            <v>12</v>
          </cell>
          <cell r="AD96" t="str">
            <v>1～12</v>
          </cell>
          <cell r="AE96">
            <v>12</v>
          </cell>
          <cell r="AG96">
            <v>1</v>
          </cell>
          <cell r="AH96">
            <v>2</v>
          </cell>
          <cell r="AI96">
            <v>3</v>
          </cell>
          <cell r="AJ96">
            <v>4</v>
          </cell>
          <cell r="AK96">
            <v>5</v>
          </cell>
          <cell r="AL96">
            <v>6</v>
          </cell>
          <cell r="AM96">
            <v>7</v>
          </cell>
          <cell r="AN96">
            <v>8</v>
          </cell>
          <cell r="AO96">
            <v>9</v>
          </cell>
          <cell r="AP96">
            <v>10</v>
          </cell>
          <cell r="AQ96">
            <v>11</v>
          </cell>
          <cell r="AR96">
            <v>12</v>
          </cell>
          <cell r="BC96">
            <v>34</v>
          </cell>
          <cell r="BE96">
            <v>1</v>
          </cell>
          <cell r="BF96" t="str">
            <v>魚津市農協</v>
          </cell>
          <cell r="BH96">
            <v>43</v>
          </cell>
          <cell r="BJ96">
            <v>1</v>
          </cell>
          <cell r="BK96" t="str">
            <v>ＪＡ南砺</v>
          </cell>
          <cell r="BL96">
            <v>0</v>
          </cell>
          <cell r="BM96">
            <v>2</v>
          </cell>
          <cell r="BP96">
            <v>0</v>
          </cell>
          <cell r="BS96">
            <v>2</v>
          </cell>
          <cell r="BT96" t="str">
            <v>99/04接続処理</v>
          </cell>
          <cell r="BV96" t="str">
            <v xml:space="preserve">ﾓｰｽﾀｰ17ﾏｯｼｭ 20kgでしか調査できない ﾍﾞｽﾄ育成  </v>
          </cell>
        </row>
        <row r="97">
          <cell r="G97">
            <v>3820</v>
          </cell>
          <cell r="H97">
            <v>3810</v>
          </cell>
          <cell r="I97" t="str">
            <v>飼料</v>
          </cell>
          <cell r="J97" t="str">
            <v>配合飼料</v>
          </cell>
          <cell r="K97" t="str">
            <v>乳牛</v>
          </cell>
          <cell r="L97" t="str">
            <v>飼育用</v>
          </cell>
          <cell r="N97" t="str">
            <v>飼料 配合飼料 乳牛 飼育用  18か月以後，粗たん白質15～18％ バラ１ｔ</v>
          </cell>
          <cell r="O97" t="str">
            <v>18か月以後，粗たん白質15～18％</v>
          </cell>
          <cell r="P97" t="str">
            <v>バラ１ｔ</v>
          </cell>
          <cell r="Q97">
            <v>25</v>
          </cell>
          <cell r="R97" t="str">
            <v>*</v>
          </cell>
          <cell r="S97" t="str">
            <v>A</v>
          </cell>
          <cell r="T97" t="str">
            <v>* A</v>
          </cell>
          <cell r="V97" t="str">
            <v>* A/25</v>
          </cell>
          <cell r="W97">
            <v>218</v>
          </cell>
          <cell r="X97">
            <v>1</v>
          </cell>
          <cell r="Y97">
            <v>12</v>
          </cell>
          <cell r="AD97" t="str">
            <v>1～12</v>
          </cell>
          <cell r="AE97">
            <v>12</v>
          </cell>
          <cell r="AG97">
            <v>1</v>
          </cell>
          <cell r="AH97">
            <v>2</v>
          </cell>
          <cell r="AI97">
            <v>3</v>
          </cell>
          <cell r="AJ97">
            <v>4</v>
          </cell>
          <cell r="AK97">
            <v>5</v>
          </cell>
          <cell r="AL97">
            <v>6</v>
          </cell>
          <cell r="AM97">
            <v>7</v>
          </cell>
          <cell r="AN97">
            <v>8</v>
          </cell>
          <cell r="AO97">
            <v>9</v>
          </cell>
          <cell r="AP97">
            <v>10</v>
          </cell>
          <cell r="AQ97">
            <v>11</v>
          </cell>
          <cell r="AR97">
            <v>12</v>
          </cell>
          <cell r="BC97">
            <v>34</v>
          </cell>
          <cell r="BE97">
            <v>1</v>
          </cell>
          <cell r="BF97" t="str">
            <v>魚津市農協</v>
          </cell>
          <cell r="BH97">
            <v>43</v>
          </cell>
          <cell r="BJ97">
            <v>1</v>
          </cell>
          <cell r="BK97" t="str">
            <v>ＪＡ南砺</v>
          </cell>
          <cell r="BL97">
            <v>0</v>
          </cell>
          <cell r="BM97">
            <v>2</v>
          </cell>
          <cell r="BP97">
            <v>0</v>
          </cell>
          <cell r="BS97">
            <v>2</v>
          </cell>
          <cell r="BT97" t="str">
            <v>99/04接続処理</v>
          </cell>
          <cell r="BV97" t="str">
            <v xml:space="preserve">ﾆｭｰﾓｰｽﾀｰ17ﾊﾞﾙｷﾞｰ 20kgでしか調査できない ﾐﾙｸﾛｰﾄﾞ  </v>
          </cell>
        </row>
        <row r="98">
          <cell r="G98">
            <v>3830</v>
          </cell>
          <cell r="H98">
            <v>3820</v>
          </cell>
          <cell r="I98" t="str">
            <v>飼料</v>
          </cell>
          <cell r="J98" t="str">
            <v>配合飼料</v>
          </cell>
          <cell r="K98" t="str">
            <v>肉牛</v>
          </cell>
          <cell r="L98" t="str">
            <v>肥育用</v>
          </cell>
          <cell r="N98" t="str">
            <v>飼料 配合飼料 肉牛 肥育用  6か月以後，粗たん白質12～15％ バラ１ｔ</v>
          </cell>
          <cell r="O98" t="str">
            <v>6か月以後，粗たん白質12～15％</v>
          </cell>
          <cell r="P98" t="str">
            <v>バラ１ｔ</v>
          </cell>
          <cell r="Q98">
            <v>12</v>
          </cell>
          <cell r="R98" t="str">
            <v>*</v>
          </cell>
          <cell r="S98" t="str">
            <v>A</v>
          </cell>
          <cell r="T98" t="str">
            <v>* A</v>
          </cell>
          <cell r="V98" t="str">
            <v>* A/12</v>
          </cell>
          <cell r="W98">
            <v>31</v>
          </cell>
          <cell r="X98">
            <v>1</v>
          </cell>
          <cell r="Y98">
            <v>12</v>
          </cell>
          <cell r="AD98" t="str">
            <v>1～12</v>
          </cell>
          <cell r="AE98">
            <v>12</v>
          </cell>
          <cell r="AG98">
            <v>1</v>
          </cell>
          <cell r="AH98">
            <v>2</v>
          </cell>
          <cell r="AI98">
            <v>3</v>
          </cell>
          <cell r="AJ98">
            <v>4</v>
          </cell>
          <cell r="AK98">
            <v>5</v>
          </cell>
          <cell r="AL98">
            <v>6</v>
          </cell>
          <cell r="AM98">
            <v>7</v>
          </cell>
          <cell r="AN98">
            <v>8</v>
          </cell>
          <cell r="AO98">
            <v>9</v>
          </cell>
          <cell r="AP98">
            <v>10</v>
          </cell>
          <cell r="AQ98">
            <v>11</v>
          </cell>
          <cell r="AR98">
            <v>12</v>
          </cell>
          <cell r="BC98">
            <v>34</v>
          </cell>
          <cell r="BE98">
            <v>1</v>
          </cell>
          <cell r="BF98" t="str">
            <v>魚津市農協</v>
          </cell>
          <cell r="BH98">
            <v>43</v>
          </cell>
          <cell r="BJ98">
            <v>1</v>
          </cell>
          <cell r="BK98" t="str">
            <v>ＪＡ南砺</v>
          </cell>
          <cell r="BL98">
            <v>0</v>
          </cell>
          <cell r="BM98">
            <v>2</v>
          </cell>
          <cell r="BP98">
            <v>0</v>
          </cell>
          <cell r="BS98">
            <v>2</v>
          </cell>
          <cell r="BT98" t="str">
            <v>99/04接続処理</v>
          </cell>
          <cell r="BV98" t="str">
            <v xml:space="preserve">ﾐﾙｸﾛｰﾄﾞ 調査不能2000/01～ ﾍﾞｽﾄ74  </v>
          </cell>
        </row>
        <row r="99">
          <cell r="G99">
            <v>3850</v>
          </cell>
          <cell r="H99">
            <v>3840</v>
          </cell>
          <cell r="I99" t="str">
            <v>農業薬剤</v>
          </cell>
          <cell r="J99" t="str">
            <v>殺虫剤</v>
          </cell>
          <cell r="K99" t="str">
            <v>ダイアジノン粒剤</v>
          </cell>
          <cell r="N99" t="str">
            <v>農業薬剤 殺虫剤 ダイアジノン粒剤   ﾀﾞｲｱｼﾞﾉﾝ5％ ３㎏</v>
          </cell>
          <cell r="O99" t="str">
            <v>ﾀﾞｲｱｼﾞﾉﾝ5％</v>
          </cell>
          <cell r="P99" t="str">
            <v>３㎏</v>
          </cell>
          <cell r="Q99">
            <v>159</v>
          </cell>
          <cell r="R99" t="str">
            <v>*</v>
          </cell>
          <cell r="S99" t="str">
            <v>A</v>
          </cell>
          <cell r="T99" t="str">
            <v>* A</v>
          </cell>
          <cell r="V99" t="str">
            <v>* A/159</v>
          </cell>
          <cell r="W99">
            <v>173</v>
          </cell>
          <cell r="X99">
            <v>1</v>
          </cell>
          <cell r="Y99">
            <v>12</v>
          </cell>
          <cell r="AD99" t="str">
            <v>1～12</v>
          </cell>
          <cell r="AE99">
            <v>12</v>
          </cell>
          <cell r="AG99">
            <v>1</v>
          </cell>
          <cell r="AH99">
            <v>2</v>
          </cell>
          <cell r="AI99">
            <v>3</v>
          </cell>
          <cell r="AJ99">
            <v>4</v>
          </cell>
          <cell r="AK99">
            <v>5</v>
          </cell>
          <cell r="AL99">
            <v>6</v>
          </cell>
          <cell r="AM99">
            <v>7</v>
          </cell>
          <cell r="AN99">
            <v>8</v>
          </cell>
          <cell r="AO99">
            <v>9</v>
          </cell>
          <cell r="AP99">
            <v>10</v>
          </cell>
          <cell r="AQ99">
            <v>11</v>
          </cell>
          <cell r="AR99">
            <v>12</v>
          </cell>
          <cell r="BC99">
            <v>33</v>
          </cell>
          <cell r="BE99">
            <v>1</v>
          </cell>
          <cell r="BF99" t="str">
            <v>魚津市農協</v>
          </cell>
          <cell r="BH99">
            <v>30</v>
          </cell>
          <cell r="BJ99">
            <v>1</v>
          </cell>
          <cell r="BK99" t="str">
            <v>ＪＡとなみ野福野営農センター</v>
          </cell>
          <cell r="BL99">
            <v>0</v>
          </cell>
          <cell r="BM99">
            <v>2</v>
          </cell>
          <cell r="BP99">
            <v>0</v>
          </cell>
          <cell r="BS99">
            <v>2</v>
          </cell>
          <cell r="BV99" t="str">
            <v xml:space="preserve">ﾀﾞｲｱｼﾞﾉﾝ粒剤5 5%に変更 </v>
          </cell>
        </row>
        <row r="100">
          <cell r="G100">
            <v>3860</v>
          </cell>
          <cell r="H100">
            <v>3850</v>
          </cell>
          <cell r="I100" t="str">
            <v>農業薬剤</v>
          </cell>
          <cell r="J100" t="str">
            <v>殺虫剤</v>
          </cell>
          <cell r="K100" t="str">
            <v>クロルピクリン</v>
          </cell>
          <cell r="N100" t="str">
            <v>農業薬剤 殺虫剤 クロルピクリン   ｸﾛﾙﾋﾟｸﾘﾝ80％ １㎏</v>
          </cell>
          <cell r="O100" t="str">
            <v>ｸﾛﾙﾋﾟｸﾘﾝ80％</v>
          </cell>
          <cell r="P100" t="str">
            <v>１㎏</v>
          </cell>
          <cell r="Q100" t="str">
            <v>(159)</v>
          </cell>
          <cell r="R100" t="str">
            <v>*</v>
          </cell>
          <cell r="S100" t="str">
            <v>A</v>
          </cell>
          <cell r="T100" t="str">
            <v>* A</v>
          </cell>
          <cell r="V100" t="str">
            <v>* A/(159)</v>
          </cell>
          <cell r="W100">
            <v>173</v>
          </cell>
          <cell r="X100">
            <v>1</v>
          </cell>
          <cell r="Y100">
            <v>12</v>
          </cell>
          <cell r="AD100" t="str">
            <v>1～12</v>
          </cell>
          <cell r="AE100">
            <v>12</v>
          </cell>
          <cell r="AG100">
            <v>1</v>
          </cell>
          <cell r="AH100">
            <v>2</v>
          </cell>
          <cell r="AI100">
            <v>3</v>
          </cell>
          <cell r="AJ100">
            <v>4</v>
          </cell>
          <cell r="AK100">
            <v>5</v>
          </cell>
          <cell r="AL100">
            <v>6</v>
          </cell>
          <cell r="AM100">
            <v>7</v>
          </cell>
          <cell r="AN100">
            <v>8</v>
          </cell>
          <cell r="AO100">
            <v>9</v>
          </cell>
          <cell r="AP100">
            <v>10</v>
          </cell>
          <cell r="AQ100">
            <v>11</v>
          </cell>
          <cell r="AR100">
            <v>12</v>
          </cell>
          <cell r="BC100">
            <v>33</v>
          </cell>
          <cell r="BE100">
            <v>1</v>
          </cell>
          <cell r="BF100" t="str">
            <v>魚津市農協</v>
          </cell>
          <cell r="BH100">
            <v>30</v>
          </cell>
          <cell r="BJ100">
            <v>1</v>
          </cell>
          <cell r="BK100" t="str">
            <v>ＪＡとなみ野福野営農センター</v>
          </cell>
          <cell r="BL100">
            <v>0</v>
          </cell>
          <cell r="BM100">
            <v>2</v>
          </cell>
          <cell r="BP100">
            <v>0</v>
          </cell>
          <cell r="BS100">
            <v>2</v>
          </cell>
          <cell r="BV100" t="str">
            <v xml:space="preserve">ﾄﾞｼﾞｮｳﾋﾟｸﾘﾝ 修正 ｸﾛﾋﾟｸ80 修正 </v>
          </cell>
        </row>
        <row r="101">
          <cell r="G101">
            <v>3870</v>
          </cell>
          <cell r="H101">
            <v>3860</v>
          </cell>
          <cell r="I101" t="str">
            <v>農業薬剤</v>
          </cell>
          <cell r="J101" t="str">
            <v>殺虫剤</v>
          </cell>
          <cell r="K101" t="str">
            <v>エチルチオメトン粒剤</v>
          </cell>
          <cell r="N101" t="str">
            <v>農業薬剤 殺虫剤 エチルチオメトン粒剤   ｴﾁﾙﾁｵﾒﾄﾝ5％ ３㎏</v>
          </cell>
          <cell r="O101" t="str">
            <v>ｴﾁﾙﾁｵﾒﾄﾝ5％</v>
          </cell>
          <cell r="P101" t="str">
            <v>３㎏</v>
          </cell>
          <cell r="Q101" t="str">
            <v>(159)</v>
          </cell>
          <cell r="R101" t="str">
            <v>*</v>
          </cell>
          <cell r="S101" t="str">
            <v>A</v>
          </cell>
          <cell r="T101" t="str">
            <v>* A</v>
          </cell>
          <cell r="V101" t="str">
            <v>* A/(159)</v>
          </cell>
          <cell r="W101">
            <v>173</v>
          </cell>
          <cell r="X101">
            <v>1</v>
          </cell>
          <cell r="Y101">
            <v>12</v>
          </cell>
          <cell r="AD101" t="str">
            <v>1～12</v>
          </cell>
          <cell r="AE101">
            <v>12</v>
          </cell>
          <cell r="AG101">
            <v>1</v>
          </cell>
          <cell r="AH101">
            <v>2</v>
          </cell>
          <cell r="AI101">
            <v>3</v>
          </cell>
          <cell r="AJ101">
            <v>4</v>
          </cell>
          <cell r="AK101">
            <v>5</v>
          </cell>
          <cell r="AL101">
            <v>6</v>
          </cell>
          <cell r="AM101">
            <v>7</v>
          </cell>
          <cell r="AN101">
            <v>8</v>
          </cell>
          <cell r="AO101">
            <v>9</v>
          </cell>
          <cell r="AP101">
            <v>10</v>
          </cell>
          <cell r="AQ101">
            <v>11</v>
          </cell>
          <cell r="AR101">
            <v>12</v>
          </cell>
          <cell r="BC101">
            <v>33</v>
          </cell>
          <cell r="BE101">
            <v>1</v>
          </cell>
          <cell r="BF101" t="str">
            <v>魚津市農協</v>
          </cell>
          <cell r="BH101">
            <v>30</v>
          </cell>
          <cell r="BJ101">
            <v>1</v>
          </cell>
          <cell r="BK101" t="str">
            <v>ＪＡとなみ野福野営農センター</v>
          </cell>
          <cell r="BL101">
            <v>0</v>
          </cell>
          <cell r="BM101">
            <v>2</v>
          </cell>
          <cell r="BP101">
            <v>0</v>
          </cell>
          <cell r="BS101">
            <v>2</v>
          </cell>
          <cell r="BV101" t="str">
            <v xml:space="preserve">ﾀﾞｲｼｽﾄﾝ粒剤 3kg ﾀﾞｲｼｽﾄﾝ粒剤  </v>
          </cell>
        </row>
        <row r="102">
          <cell r="G102">
            <v>3890</v>
          </cell>
          <cell r="H102" t="str">
            <v>-</v>
          </cell>
          <cell r="I102" t="str">
            <v>農業薬剤</v>
          </cell>
          <cell r="J102" t="str">
            <v>殺菌剤</v>
          </cell>
          <cell r="K102" t="str">
            <v>プロベナゾール粒剤</v>
          </cell>
          <cell r="N102" t="str">
            <v>農業薬剤 殺菌剤 プロベナゾール粒剤   ﾌﾟﾛﾍﾞﾅｿﾞｰﾙ8％ ３㎏</v>
          </cell>
          <cell r="O102" t="str">
            <v>ﾌﾟﾛﾍﾞﾅｿﾞｰﾙ8％</v>
          </cell>
          <cell r="P102" t="str">
            <v>３㎏</v>
          </cell>
          <cell r="Q102">
            <v>405</v>
          </cell>
          <cell r="R102" t="str">
            <v>*</v>
          </cell>
          <cell r="S102" t="str">
            <v>A</v>
          </cell>
          <cell r="T102" t="str">
            <v>* A</v>
          </cell>
          <cell r="V102" t="str">
            <v>* A/405</v>
          </cell>
          <cell r="W102">
            <v>308</v>
          </cell>
          <cell r="X102">
            <v>1</v>
          </cell>
          <cell r="Y102">
            <v>12</v>
          </cell>
          <cell r="AD102" t="str">
            <v>1～12</v>
          </cell>
          <cell r="AE102">
            <v>12</v>
          </cell>
          <cell r="AG102">
            <v>1</v>
          </cell>
          <cell r="AH102">
            <v>2</v>
          </cell>
          <cell r="AI102">
            <v>3</v>
          </cell>
          <cell r="AJ102">
            <v>4</v>
          </cell>
          <cell r="AK102">
            <v>5</v>
          </cell>
          <cell r="AL102">
            <v>6</v>
          </cell>
          <cell r="AM102">
            <v>7</v>
          </cell>
          <cell r="AN102">
            <v>8</v>
          </cell>
          <cell r="AO102">
            <v>9</v>
          </cell>
          <cell r="AP102">
            <v>10</v>
          </cell>
          <cell r="AQ102">
            <v>11</v>
          </cell>
          <cell r="AR102">
            <v>12</v>
          </cell>
          <cell r="BC102">
            <v>33</v>
          </cell>
          <cell r="BE102">
            <v>1</v>
          </cell>
          <cell r="BF102" t="str">
            <v>魚津市農協</v>
          </cell>
          <cell r="BH102">
            <v>30</v>
          </cell>
          <cell r="BJ102">
            <v>1</v>
          </cell>
          <cell r="BK102" t="str">
            <v>ＪＡとなみ野福野営農センター</v>
          </cell>
          <cell r="BL102">
            <v>0</v>
          </cell>
          <cell r="BM102">
            <v>2</v>
          </cell>
          <cell r="BP102">
            <v>0</v>
          </cell>
          <cell r="BS102">
            <v>2</v>
          </cell>
          <cell r="BV102" t="str">
            <v xml:space="preserve">ｵﾘｾﾞﾒｰﾄ粒剤3kg  </v>
          </cell>
        </row>
        <row r="103">
          <cell r="G103">
            <v>3900</v>
          </cell>
          <cell r="H103">
            <v>3890</v>
          </cell>
          <cell r="I103" t="str">
            <v>農業薬剤</v>
          </cell>
          <cell r="J103" t="str">
            <v>殺菌剤</v>
          </cell>
          <cell r="K103" t="str">
            <v>IBP粒剤</v>
          </cell>
          <cell r="N103" t="str">
            <v>農業薬剤 殺菌剤 IBP粒剤   IBP17％ ３㎏</v>
          </cell>
          <cell r="O103" t="str">
            <v>IBP17％</v>
          </cell>
          <cell r="P103" t="str">
            <v>３㎏</v>
          </cell>
          <cell r="Q103" t="str">
            <v>(405)</v>
          </cell>
          <cell r="R103" t="str">
            <v>*</v>
          </cell>
          <cell r="S103" t="str">
            <v>A</v>
          </cell>
          <cell r="T103" t="str">
            <v>* A</v>
          </cell>
          <cell r="U103" t="str">
            <v>97Po修,*A/(405)</v>
          </cell>
          <cell r="V103" t="str">
            <v>* A/(405)</v>
          </cell>
          <cell r="W103">
            <v>308</v>
          </cell>
          <cell r="X103">
            <v>1</v>
          </cell>
          <cell r="Y103">
            <v>12</v>
          </cell>
          <cell r="AD103" t="str">
            <v>1～12</v>
          </cell>
          <cell r="AE103">
            <v>12</v>
          </cell>
          <cell r="AG103">
            <v>1</v>
          </cell>
          <cell r="AH103">
            <v>2</v>
          </cell>
          <cell r="AI103">
            <v>3</v>
          </cell>
          <cell r="AJ103">
            <v>4</v>
          </cell>
          <cell r="AK103">
            <v>5</v>
          </cell>
          <cell r="AL103">
            <v>6</v>
          </cell>
          <cell r="AM103">
            <v>7</v>
          </cell>
          <cell r="AN103">
            <v>8</v>
          </cell>
          <cell r="AO103">
            <v>9</v>
          </cell>
          <cell r="AP103">
            <v>10</v>
          </cell>
          <cell r="AQ103">
            <v>11</v>
          </cell>
          <cell r="AR103">
            <v>12</v>
          </cell>
          <cell r="BC103">
            <v>33</v>
          </cell>
          <cell r="BE103">
            <v>1</v>
          </cell>
          <cell r="BF103" t="str">
            <v>魚津市農協</v>
          </cell>
          <cell r="BH103">
            <v>30</v>
          </cell>
          <cell r="BJ103">
            <v>1</v>
          </cell>
          <cell r="BK103" t="str">
            <v>ＪＡとなみ野福野営農センター</v>
          </cell>
          <cell r="BL103">
            <v>0</v>
          </cell>
          <cell r="BM103">
            <v>2</v>
          </cell>
          <cell r="BP103">
            <v>0</v>
          </cell>
          <cell r="BS103">
            <v>2</v>
          </cell>
          <cell r="BV103" t="str">
            <v xml:space="preserve">ｷﾀｼﾞﾝP粒剤  </v>
          </cell>
        </row>
        <row r="104">
          <cell r="G104">
            <v>3910</v>
          </cell>
          <cell r="H104" t="str">
            <v>-</v>
          </cell>
          <cell r="I104" t="str">
            <v>農業薬剤</v>
          </cell>
          <cell r="J104" t="str">
            <v>殺菌剤</v>
          </cell>
          <cell r="K104" t="str">
            <v>ピロキロン粒剤</v>
          </cell>
          <cell r="N104" t="str">
            <v>農業薬剤 殺菌剤 ピロキロン粒剤   ﾋﾟﾛｷﾛﾝ5％ ３㎏</v>
          </cell>
          <cell r="O104" t="str">
            <v>ﾋﾟﾛｷﾛﾝ5％</v>
          </cell>
          <cell r="P104" t="str">
            <v>３㎏</v>
          </cell>
          <cell r="Q104" t="str">
            <v>(405)</v>
          </cell>
          <cell r="R104" t="str">
            <v>*</v>
          </cell>
          <cell r="S104" t="str">
            <v>A</v>
          </cell>
          <cell r="T104" t="str">
            <v>* A</v>
          </cell>
          <cell r="V104" t="str">
            <v>* A/(405)</v>
          </cell>
          <cell r="W104">
            <v>308</v>
          </cell>
          <cell r="X104">
            <v>1</v>
          </cell>
          <cell r="Y104">
            <v>12</v>
          </cell>
          <cell r="AD104" t="str">
            <v>1～12</v>
          </cell>
          <cell r="AE104">
            <v>12</v>
          </cell>
          <cell r="AG104">
            <v>1</v>
          </cell>
          <cell r="AH104">
            <v>2</v>
          </cell>
          <cell r="AI104">
            <v>3</v>
          </cell>
          <cell r="AJ104">
            <v>4</v>
          </cell>
          <cell r="AK104">
            <v>5</v>
          </cell>
          <cell r="AL104">
            <v>6</v>
          </cell>
          <cell r="AM104">
            <v>7</v>
          </cell>
          <cell r="AN104">
            <v>8</v>
          </cell>
          <cell r="AO104">
            <v>9</v>
          </cell>
          <cell r="AP104">
            <v>10</v>
          </cell>
          <cell r="AQ104">
            <v>11</v>
          </cell>
          <cell r="AR104">
            <v>12</v>
          </cell>
          <cell r="BC104">
            <v>33</v>
          </cell>
          <cell r="BE104">
            <v>1</v>
          </cell>
          <cell r="BF104" t="str">
            <v>魚津市農協</v>
          </cell>
          <cell r="BH104">
            <v>30</v>
          </cell>
          <cell r="BJ104">
            <v>1</v>
          </cell>
          <cell r="BK104" t="str">
            <v>ＪＡとなみ野福野営農センター</v>
          </cell>
          <cell r="BL104">
            <v>0</v>
          </cell>
          <cell r="BM104">
            <v>2</v>
          </cell>
          <cell r="BP104">
            <v>0</v>
          </cell>
          <cell r="BS104">
            <v>2</v>
          </cell>
          <cell r="BV104" t="str">
            <v xml:space="preserve">ｺﾗﾄｯﾌﾟ粒剤5  </v>
          </cell>
        </row>
        <row r="105">
          <cell r="G105">
            <v>3920</v>
          </cell>
          <cell r="H105">
            <v>3910</v>
          </cell>
          <cell r="I105" t="str">
            <v>農業薬剤</v>
          </cell>
          <cell r="J105" t="str">
            <v>殺菌剤</v>
          </cell>
          <cell r="K105" t="str">
            <v>イソプロチオラン粒剤</v>
          </cell>
          <cell r="N105" t="str">
            <v>農業薬剤 殺菌剤 イソプロチオラン粒剤   ｲｿﾌﾟﾛﾁｵﾗﾝ12％ ３㎏</v>
          </cell>
          <cell r="O105" t="str">
            <v>ｲｿﾌﾟﾛﾁｵﾗﾝ12％</v>
          </cell>
          <cell r="P105" t="str">
            <v>３㎏</v>
          </cell>
          <cell r="Q105" t="str">
            <v>(405)</v>
          </cell>
          <cell r="R105" t="str">
            <v>*</v>
          </cell>
          <cell r="S105" t="str">
            <v>A</v>
          </cell>
          <cell r="T105" t="str">
            <v>* A</v>
          </cell>
          <cell r="V105" t="str">
            <v>* A/(405)</v>
          </cell>
          <cell r="W105">
            <v>308</v>
          </cell>
          <cell r="X105">
            <v>1</v>
          </cell>
          <cell r="Y105">
            <v>12</v>
          </cell>
          <cell r="AD105" t="str">
            <v>1～12</v>
          </cell>
          <cell r="AE105">
            <v>12</v>
          </cell>
          <cell r="AG105">
            <v>1</v>
          </cell>
          <cell r="AH105">
            <v>2</v>
          </cell>
          <cell r="AI105">
            <v>3</v>
          </cell>
          <cell r="AJ105">
            <v>4</v>
          </cell>
          <cell r="AK105">
            <v>5</v>
          </cell>
          <cell r="AL105">
            <v>6</v>
          </cell>
          <cell r="AM105">
            <v>7</v>
          </cell>
          <cell r="AN105">
            <v>8</v>
          </cell>
          <cell r="AO105">
            <v>9</v>
          </cell>
          <cell r="AP105">
            <v>10</v>
          </cell>
          <cell r="AQ105">
            <v>11</v>
          </cell>
          <cell r="AR105">
            <v>12</v>
          </cell>
          <cell r="BC105">
            <v>33</v>
          </cell>
          <cell r="BE105">
            <v>1</v>
          </cell>
          <cell r="BF105" t="str">
            <v>魚津市農協</v>
          </cell>
          <cell r="BL105">
            <v>0</v>
          </cell>
          <cell r="BM105">
            <v>1</v>
          </cell>
          <cell r="BP105">
            <v>0</v>
          </cell>
          <cell r="BS105">
            <v>1</v>
          </cell>
          <cell r="BV105" t="str">
            <v xml:space="preserve">ﾌｼﾞﾜﾝ粒剤  </v>
          </cell>
        </row>
        <row r="106">
          <cell r="G106">
            <v>3940</v>
          </cell>
          <cell r="H106">
            <v>3930</v>
          </cell>
          <cell r="I106" t="str">
            <v>農業薬剤</v>
          </cell>
          <cell r="J106" t="str">
            <v>除草剤</v>
          </cell>
          <cell r="K106" t="str">
            <v>プレチラクロール粒剤</v>
          </cell>
          <cell r="N106" t="str">
            <v>農業薬剤 除草剤 プレチラクロール粒剤   ﾌﾟﾚﾁﾗｸﾛｰﾙ4％ １㎏</v>
          </cell>
          <cell r="O106" t="str">
            <v>ﾌﾟﾚﾁﾗｸﾛｰﾙ4％</v>
          </cell>
          <cell r="P106" t="str">
            <v>１㎏</v>
          </cell>
          <cell r="Q106">
            <v>558</v>
          </cell>
          <cell r="R106" t="str">
            <v>*</v>
          </cell>
          <cell r="S106" t="str">
            <v>A</v>
          </cell>
          <cell r="T106" t="str">
            <v>* A</v>
          </cell>
          <cell r="V106" t="str">
            <v>* A/558</v>
          </cell>
          <cell r="W106">
            <v>469</v>
          </cell>
          <cell r="X106">
            <v>1</v>
          </cell>
          <cell r="Y106">
            <v>12</v>
          </cell>
          <cell r="AD106" t="str">
            <v>1～12</v>
          </cell>
          <cell r="AE106">
            <v>12</v>
          </cell>
          <cell r="AG106">
            <v>1</v>
          </cell>
          <cell r="AH106">
            <v>2</v>
          </cell>
          <cell r="AI106">
            <v>3</v>
          </cell>
          <cell r="AJ106">
            <v>4</v>
          </cell>
          <cell r="AK106">
            <v>5</v>
          </cell>
          <cell r="AL106">
            <v>6</v>
          </cell>
          <cell r="AM106">
            <v>7</v>
          </cell>
          <cell r="AN106">
            <v>8</v>
          </cell>
          <cell r="AO106">
            <v>9</v>
          </cell>
          <cell r="AP106">
            <v>10</v>
          </cell>
          <cell r="AQ106">
            <v>11</v>
          </cell>
          <cell r="AR106">
            <v>12</v>
          </cell>
          <cell r="BH106">
            <v>30</v>
          </cell>
          <cell r="BJ106">
            <v>1</v>
          </cell>
          <cell r="BK106" t="str">
            <v>ＪＡとなみ野福野営農センター</v>
          </cell>
          <cell r="BL106">
            <v>0</v>
          </cell>
          <cell r="BM106">
            <v>1</v>
          </cell>
          <cell r="BP106">
            <v>0</v>
          </cell>
          <cell r="BS106">
            <v>1</v>
          </cell>
          <cell r="BV106" t="str">
            <v xml:space="preserve">ｿﾙﾈｯﾄ1kg粒剤  </v>
          </cell>
        </row>
        <row r="107">
          <cell r="G107">
            <v>3950</v>
          </cell>
          <cell r="H107">
            <v>3940</v>
          </cell>
          <cell r="I107" t="str">
            <v>農業薬剤</v>
          </cell>
          <cell r="J107" t="str">
            <v>除草剤</v>
          </cell>
          <cell r="K107" t="str">
            <v>トリフルラリン粒剤</v>
          </cell>
          <cell r="N107" t="str">
            <v>農業薬剤 除草剤 トリフルラリン粒剤   ﾄﾘﾌﾙﾗﾘﾝ2.5％ ３㎏</v>
          </cell>
          <cell r="O107" t="str">
            <v>ﾄﾘﾌﾙﾗﾘﾝ2.5％</v>
          </cell>
          <cell r="P107" t="str">
            <v>３㎏</v>
          </cell>
          <cell r="Q107" t="str">
            <v>(558)</v>
          </cell>
          <cell r="R107" t="str">
            <v>*</v>
          </cell>
          <cell r="S107" t="str">
            <v>A</v>
          </cell>
          <cell r="T107" t="str">
            <v>* A</v>
          </cell>
          <cell r="U107" t="str">
            <v>00/03Po修正しない。12月まで接続価格処理。年次修正品目</v>
          </cell>
          <cell r="V107" t="str">
            <v>* A/(558)</v>
          </cell>
          <cell r="W107">
            <v>469</v>
          </cell>
          <cell r="X107">
            <v>1</v>
          </cell>
          <cell r="Y107">
            <v>12</v>
          </cell>
          <cell r="AD107" t="str">
            <v>1～12</v>
          </cell>
          <cell r="AE107">
            <v>12</v>
          </cell>
          <cell r="AG107">
            <v>1</v>
          </cell>
          <cell r="AH107">
            <v>2</v>
          </cell>
          <cell r="AI107">
            <v>3</v>
          </cell>
          <cell r="AJ107">
            <v>4</v>
          </cell>
          <cell r="AK107">
            <v>5</v>
          </cell>
          <cell r="AL107">
            <v>6</v>
          </cell>
          <cell r="AM107">
            <v>7</v>
          </cell>
          <cell r="AN107">
            <v>8</v>
          </cell>
          <cell r="AO107">
            <v>9</v>
          </cell>
          <cell r="AP107">
            <v>10</v>
          </cell>
          <cell r="AQ107">
            <v>11</v>
          </cell>
          <cell r="AR107">
            <v>12</v>
          </cell>
          <cell r="BC107">
            <v>33</v>
          </cell>
          <cell r="BE107">
            <v>1</v>
          </cell>
          <cell r="BF107" t="str">
            <v>魚津市農協</v>
          </cell>
          <cell r="BH107">
            <v>30</v>
          </cell>
          <cell r="BJ107">
            <v>1</v>
          </cell>
          <cell r="BK107" t="str">
            <v>ＪＡとなみ野福野営農センター</v>
          </cell>
          <cell r="BL107">
            <v>0</v>
          </cell>
          <cell r="BM107">
            <v>2</v>
          </cell>
          <cell r="BP107">
            <v>0</v>
          </cell>
          <cell r="BS107">
            <v>2</v>
          </cell>
          <cell r="BV107" t="str">
            <v xml:space="preserve">ﾄﾚﾌｧﾉｻｲﾄﾞ粒剤2.5  </v>
          </cell>
        </row>
        <row r="108">
          <cell r="G108">
            <v>3960</v>
          </cell>
          <cell r="H108" t="str">
            <v>-</v>
          </cell>
          <cell r="I108" t="str">
            <v>農業薬剤</v>
          </cell>
          <cell r="J108" t="str">
            <v>除草剤</v>
          </cell>
          <cell r="K108" t="str">
            <v>ﾋﾟﾗｿﾞｽﾙﾌﾛﾝｴﾁﾙﾒﾌｪﾅｾｯﾄ粒剤</v>
          </cell>
          <cell r="N108" t="str">
            <v>農業薬剤 除草剤 ﾋﾟﾗｿﾞｽﾙﾌﾛﾝｴﾁﾙﾒﾌｪﾅｾｯﾄ粒剤   ﾋﾟﾗｿﾞｽﾙﾌﾛﾝｴﾁﾙ0.3％,ﾒﾌｪﾅｾｯﾄ10％ １㎏</v>
          </cell>
          <cell r="O108" t="str">
            <v>ﾋﾟﾗｿﾞｽﾙﾌﾛﾝｴﾁﾙ0.3％,ﾒﾌｪﾅｾｯﾄ10％</v>
          </cell>
          <cell r="P108" t="str">
            <v>１㎏</v>
          </cell>
          <cell r="Q108" t="str">
            <v>(558)</v>
          </cell>
          <cell r="R108" t="str">
            <v>*</v>
          </cell>
          <cell r="S108" t="str">
            <v>A</v>
          </cell>
          <cell r="T108" t="str">
            <v>* A</v>
          </cell>
          <cell r="V108" t="str">
            <v>* A/(558)</v>
          </cell>
          <cell r="W108">
            <v>469</v>
          </cell>
          <cell r="X108">
            <v>1</v>
          </cell>
          <cell r="Y108">
            <v>12</v>
          </cell>
          <cell r="AD108" t="str">
            <v>1～12</v>
          </cell>
          <cell r="AE108">
            <v>12</v>
          </cell>
          <cell r="AG108">
            <v>1</v>
          </cell>
          <cell r="AH108">
            <v>2</v>
          </cell>
          <cell r="AI108">
            <v>3</v>
          </cell>
          <cell r="AJ108">
            <v>4</v>
          </cell>
          <cell r="AK108">
            <v>5</v>
          </cell>
          <cell r="AL108">
            <v>6</v>
          </cell>
          <cell r="AM108">
            <v>7</v>
          </cell>
          <cell r="AN108">
            <v>8</v>
          </cell>
          <cell r="AO108">
            <v>9</v>
          </cell>
          <cell r="AP108">
            <v>10</v>
          </cell>
          <cell r="AQ108">
            <v>11</v>
          </cell>
          <cell r="AR108">
            <v>12</v>
          </cell>
          <cell r="BC108">
            <v>33</v>
          </cell>
          <cell r="BE108">
            <v>1</v>
          </cell>
          <cell r="BF108" t="str">
            <v>魚津市農協</v>
          </cell>
          <cell r="BH108">
            <v>30</v>
          </cell>
          <cell r="BJ108">
            <v>1</v>
          </cell>
          <cell r="BK108" t="str">
            <v>ＪＡとなみ野福野営農センター</v>
          </cell>
          <cell r="BL108">
            <v>0</v>
          </cell>
          <cell r="BM108">
            <v>2</v>
          </cell>
          <cell r="BP108">
            <v>0</v>
          </cell>
          <cell r="BS108">
            <v>2</v>
          </cell>
          <cell r="BV108" t="str">
            <v xml:space="preserve">ｱｸﾄ1kg粒剤  </v>
          </cell>
        </row>
        <row r="109">
          <cell r="G109">
            <v>3970</v>
          </cell>
          <cell r="H109">
            <v>3960</v>
          </cell>
          <cell r="I109" t="str">
            <v>農業薬剤</v>
          </cell>
          <cell r="J109" t="str">
            <v>除草剤</v>
          </cell>
          <cell r="K109" t="str">
            <v>ｸﾞﾘﾎｻｰﾄｲｿﾌﾟﾛﾋﾟﾙｱﾐﾝ塩液剤</v>
          </cell>
          <cell r="N109" t="str">
            <v>農業薬剤 除草剤 ｸﾞﾘﾎｻｰﾄｲｿﾌﾟﾛﾋﾟﾙｱﾐﾝ塩液剤   ｸﾞﾘﾎｻｰﾄｲｿﾌﾟﾛﾋﾟﾙｱﾐﾝ塩41％ 500cc</v>
          </cell>
          <cell r="O109" t="str">
            <v>ｸﾞﾘﾎｻｰﾄｲｿﾌﾟﾛﾋﾟﾙｱﾐﾝ塩41％</v>
          </cell>
          <cell r="P109" t="str">
            <v>500cc</v>
          </cell>
          <cell r="Q109" t="str">
            <v>(558)</v>
          </cell>
          <cell r="R109" t="str">
            <v>*</v>
          </cell>
          <cell r="S109" t="str">
            <v>A</v>
          </cell>
          <cell r="T109" t="str">
            <v>* A</v>
          </cell>
          <cell r="V109" t="str">
            <v>* A/(558)</v>
          </cell>
          <cell r="W109">
            <v>469</v>
          </cell>
          <cell r="X109">
            <v>1</v>
          </cell>
          <cell r="Y109">
            <v>12</v>
          </cell>
          <cell r="AD109" t="str">
            <v>1～12</v>
          </cell>
          <cell r="AE109">
            <v>12</v>
          </cell>
          <cell r="AG109">
            <v>1</v>
          </cell>
          <cell r="AH109">
            <v>2</v>
          </cell>
          <cell r="AI109">
            <v>3</v>
          </cell>
          <cell r="AJ109">
            <v>4</v>
          </cell>
          <cell r="AK109">
            <v>5</v>
          </cell>
          <cell r="AL109">
            <v>6</v>
          </cell>
          <cell r="AM109">
            <v>7</v>
          </cell>
          <cell r="AN109">
            <v>8</v>
          </cell>
          <cell r="AO109">
            <v>9</v>
          </cell>
          <cell r="AP109">
            <v>10</v>
          </cell>
          <cell r="AQ109">
            <v>11</v>
          </cell>
          <cell r="AR109">
            <v>12</v>
          </cell>
          <cell r="BC109">
            <v>33</v>
          </cell>
          <cell r="BE109">
            <v>1</v>
          </cell>
          <cell r="BF109" t="str">
            <v>魚津市農協</v>
          </cell>
          <cell r="BH109">
            <v>30</v>
          </cell>
          <cell r="BJ109">
            <v>1</v>
          </cell>
          <cell r="BK109" t="str">
            <v>ＪＡとなみ野福野営農センター</v>
          </cell>
          <cell r="BL109">
            <v>0</v>
          </cell>
          <cell r="BM109">
            <v>2</v>
          </cell>
          <cell r="BP109">
            <v>0</v>
          </cell>
          <cell r="BS109">
            <v>2</v>
          </cell>
          <cell r="BV109" t="str">
            <v xml:space="preserve">ﾗｳﾝﾄﾞｱｯﾌﾟ  </v>
          </cell>
        </row>
        <row r="110">
          <cell r="G110">
            <v>3980</v>
          </cell>
          <cell r="H110">
            <v>3970</v>
          </cell>
          <cell r="I110" t="str">
            <v>農業薬剤</v>
          </cell>
          <cell r="J110" t="str">
            <v>除草剤</v>
          </cell>
          <cell r="K110" t="str">
            <v>ｼﾒﾄﾘﾝ・ﾓﾘﾈｰﾄMCPB粒剤</v>
          </cell>
          <cell r="N110" t="str">
            <v>農業薬剤 除草剤 ｼﾒﾄﾘﾝ・ﾓﾘﾈｰﾄMCPB粒剤   ｼﾒﾄﾘﾝ4.5％,ﾓﾘﾈｰﾄ24％,MCPB2.4％ １㎏</v>
          </cell>
          <cell r="O110" t="str">
            <v>ｼﾒﾄﾘﾝ4.5％,ﾓﾘﾈｰﾄ24％,MCPB2.4％</v>
          </cell>
          <cell r="P110" t="str">
            <v>１㎏</v>
          </cell>
          <cell r="Q110" t="str">
            <v>(558)</v>
          </cell>
          <cell r="R110" t="str">
            <v>*</v>
          </cell>
          <cell r="S110" t="str">
            <v>A</v>
          </cell>
          <cell r="T110" t="str">
            <v>* A</v>
          </cell>
          <cell r="V110" t="str">
            <v>* A/(558)</v>
          </cell>
          <cell r="W110">
            <v>469</v>
          </cell>
          <cell r="X110">
            <v>1</v>
          </cell>
          <cell r="Y110">
            <v>12</v>
          </cell>
          <cell r="AD110" t="str">
            <v>1～12</v>
          </cell>
          <cell r="AE110">
            <v>12</v>
          </cell>
          <cell r="AG110">
            <v>1</v>
          </cell>
          <cell r="AH110">
            <v>2</v>
          </cell>
          <cell r="AI110">
            <v>3</v>
          </cell>
          <cell r="AJ110">
            <v>4</v>
          </cell>
          <cell r="AK110">
            <v>5</v>
          </cell>
          <cell r="AL110">
            <v>6</v>
          </cell>
          <cell r="AM110">
            <v>7</v>
          </cell>
          <cell r="AN110">
            <v>8</v>
          </cell>
          <cell r="AO110">
            <v>9</v>
          </cell>
          <cell r="AP110">
            <v>10</v>
          </cell>
          <cell r="AQ110">
            <v>11</v>
          </cell>
          <cell r="AR110">
            <v>12</v>
          </cell>
          <cell r="BC110">
            <v>33</v>
          </cell>
          <cell r="BE110">
            <v>1</v>
          </cell>
          <cell r="BF110" t="str">
            <v>魚津市農協</v>
          </cell>
          <cell r="BH110">
            <v>30</v>
          </cell>
          <cell r="BJ110">
            <v>1</v>
          </cell>
          <cell r="BK110" t="str">
            <v>ＪＡとなみ野福野営農センター</v>
          </cell>
          <cell r="BL110">
            <v>0</v>
          </cell>
          <cell r="BM110">
            <v>2</v>
          </cell>
          <cell r="BP110">
            <v>0</v>
          </cell>
          <cell r="BS110">
            <v>2</v>
          </cell>
          <cell r="BV110" t="str">
            <v xml:space="preserve">ﾏﾒｯﾄSM1kg粒剤 1kg剤に変更 </v>
          </cell>
        </row>
        <row r="111">
          <cell r="G111">
            <v>4020</v>
          </cell>
          <cell r="H111">
            <v>4020</v>
          </cell>
          <cell r="I111" t="str">
            <v>諸材料</v>
          </cell>
          <cell r="J111" t="str">
            <v>農業用ビニール</v>
          </cell>
          <cell r="N111" t="str">
            <v>諸材料 農業用ビニール    厚さ0.1㎜，幅1.35ｍ 100ｍ</v>
          </cell>
          <cell r="O111" t="str">
            <v>厚さ0.1㎜，幅1.35ｍ</v>
          </cell>
          <cell r="P111" t="str">
            <v>100ｍ</v>
          </cell>
          <cell r="Q111">
            <v>62</v>
          </cell>
          <cell r="R111" t="str">
            <v>*</v>
          </cell>
          <cell r="S111" t="str">
            <v>B</v>
          </cell>
          <cell r="T111" t="str">
            <v>* B</v>
          </cell>
          <cell r="V111" t="str">
            <v>* B/62</v>
          </cell>
          <cell r="W111">
            <v>82</v>
          </cell>
          <cell r="X111">
            <v>1</v>
          </cell>
          <cell r="Y111">
            <v>12</v>
          </cell>
          <cell r="AD111" t="str">
            <v>1～12</v>
          </cell>
          <cell r="AE111">
            <v>12</v>
          </cell>
          <cell r="AG111">
            <v>1</v>
          </cell>
          <cell r="AH111">
            <v>2</v>
          </cell>
          <cell r="AI111">
            <v>3</v>
          </cell>
          <cell r="AJ111">
            <v>4</v>
          </cell>
          <cell r="AK111">
            <v>5</v>
          </cell>
          <cell r="AL111">
            <v>6</v>
          </cell>
          <cell r="AM111">
            <v>7</v>
          </cell>
          <cell r="AN111">
            <v>8</v>
          </cell>
          <cell r="AO111">
            <v>9</v>
          </cell>
          <cell r="AP111">
            <v>10</v>
          </cell>
          <cell r="AQ111">
            <v>11</v>
          </cell>
          <cell r="AR111">
            <v>12</v>
          </cell>
          <cell r="BH111">
            <v>33</v>
          </cell>
          <cell r="BJ111">
            <v>1</v>
          </cell>
          <cell r="BK111" t="str">
            <v>モトイ種苗㈱</v>
          </cell>
          <cell r="BL111">
            <v>0</v>
          </cell>
          <cell r="BM111">
            <v>1</v>
          </cell>
          <cell r="BP111">
            <v>0</v>
          </cell>
          <cell r="BS111">
            <v>1</v>
          </cell>
          <cell r="BV111" t="str">
            <v xml:space="preserve">  </v>
          </cell>
        </row>
        <row r="112">
          <cell r="G112">
            <v>4030</v>
          </cell>
          <cell r="H112">
            <v>4030</v>
          </cell>
          <cell r="I112" t="str">
            <v>諸材料</v>
          </cell>
          <cell r="J112" t="str">
            <v>農業用ポリエチレン</v>
          </cell>
          <cell r="N112" t="str">
            <v>諸材料 農業用ポリエチレン    厚さ0.05㎜・幅1.80ｍ 100ｍ</v>
          </cell>
          <cell r="O112" t="str">
            <v>厚さ0.05㎜・幅1.80ｍ</v>
          </cell>
          <cell r="P112" t="str">
            <v>100ｍ</v>
          </cell>
          <cell r="Q112">
            <v>57</v>
          </cell>
          <cell r="R112" t="str">
            <v>*</v>
          </cell>
          <cell r="S112" t="str">
            <v>B</v>
          </cell>
          <cell r="T112" t="str">
            <v>* B</v>
          </cell>
          <cell r="V112" t="str">
            <v>* B/57</v>
          </cell>
          <cell r="W112">
            <v>46</v>
          </cell>
          <cell r="X112">
            <v>1</v>
          </cell>
          <cell r="Y112">
            <v>12</v>
          </cell>
          <cell r="AD112" t="str">
            <v>1～12</v>
          </cell>
          <cell r="AE112">
            <v>12</v>
          </cell>
          <cell r="AG112">
            <v>1</v>
          </cell>
          <cell r="AH112">
            <v>2</v>
          </cell>
          <cell r="AI112">
            <v>3</v>
          </cell>
          <cell r="AJ112">
            <v>4</v>
          </cell>
          <cell r="AK112">
            <v>5</v>
          </cell>
          <cell r="AL112">
            <v>6</v>
          </cell>
          <cell r="AM112">
            <v>7</v>
          </cell>
          <cell r="AN112">
            <v>8</v>
          </cell>
          <cell r="AO112">
            <v>9</v>
          </cell>
          <cell r="AP112">
            <v>10</v>
          </cell>
          <cell r="AQ112">
            <v>11</v>
          </cell>
          <cell r="AR112">
            <v>12</v>
          </cell>
          <cell r="BH112">
            <v>33</v>
          </cell>
          <cell r="BJ112">
            <v>1</v>
          </cell>
          <cell r="BK112" t="str">
            <v>モトイ種苗㈱</v>
          </cell>
          <cell r="BL112">
            <v>0</v>
          </cell>
          <cell r="BM112">
            <v>1</v>
          </cell>
          <cell r="BP112">
            <v>0</v>
          </cell>
          <cell r="BS112">
            <v>1</v>
          </cell>
          <cell r="BV112" t="str">
            <v xml:space="preserve">  </v>
          </cell>
        </row>
        <row r="113">
          <cell r="G113">
            <v>4040</v>
          </cell>
          <cell r="H113">
            <v>4040</v>
          </cell>
          <cell r="I113" t="str">
            <v>諸材料</v>
          </cell>
          <cell r="J113" t="str">
            <v>袋掛用紙袋</v>
          </cell>
          <cell r="N113" t="str">
            <v>諸材料 袋掛用紙袋    防疫又は防虫用，二重袋ワックス付 1000枚</v>
          </cell>
          <cell r="O113" t="str">
            <v>防疫又は防虫用，二重袋ワックス付</v>
          </cell>
          <cell r="P113" t="str">
            <v>1000枚</v>
          </cell>
          <cell r="Q113" t="str">
            <v>価</v>
          </cell>
          <cell r="R113" t="str">
            <v>*</v>
          </cell>
          <cell r="S113" t="str">
            <v>A</v>
          </cell>
          <cell r="T113" t="str">
            <v>* A</v>
          </cell>
          <cell r="V113" t="str">
            <v>* A/価</v>
          </cell>
          <cell r="W113">
            <v>32</v>
          </cell>
          <cell r="X113">
            <v>1</v>
          </cell>
          <cell r="Y113">
            <v>12</v>
          </cell>
          <cell r="AD113" t="str">
            <v>1～12</v>
          </cell>
          <cell r="AE113">
            <v>12</v>
          </cell>
          <cell r="AG113">
            <v>1</v>
          </cell>
          <cell r="AH113">
            <v>2</v>
          </cell>
          <cell r="AI113">
            <v>3</v>
          </cell>
          <cell r="AJ113">
            <v>4</v>
          </cell>
          <cell r="AK113">
            <v>5</v>
          </cell>
          <cell r="AL113">
            <v>6</v>
          </cell>
          <cell r="AM113">
            <v>7</v>
          </cell>
          <cell r="AN113">
            <v>8</v>
          </cell>
          <cell r="AO113">
            <v>9</v>
          </cell>
          <cell r="AP113">
            <v>10</v>
          </cell>
          <cell r="AQ113">
            <v>11</v>
          </cell>
          <cell r="AR113">
            <v>12</v>
          </cell>
          <cell r="BC113">
            <v>34</v>
          </cell>
          <cell r="BE113">
            <v>1</v>
          </cell>
          <cell r="BF113" t="str">
            <v>魚津市農協</v>
          </cell>
          <cell r="BL113">
            <v>0</v>
          </cell>
          <cell r="BM113">
            <v>1</v>
          </cell>
          <cell r="BP113">
            <v>0</v>
          </cell>
          <cell r="BS113">
            <v>1</v>
          </cell>
          <cell r="BV113" t="str">
            <v xml:space="preserve">  </v>
          </cell>
        </row>
        <row r="114">
          <cell r="G114">
            <v>4050</v>
          </cell>
          <cell r="H114">
            <v>4060</v>
          </cell>
          <cell r="I114" t="str">
            <v>諸材料</v>
          </cell>
          <cell r="J114" t="str">
            <v>穀物用紙袋</v>
          </cell>
          <cell r="N114" t="str">
            <v>諸材料 穀物用紙袋    30㎏,3層角底紙バンド付 １枚</v>
          </cell>
          <cell r="O114" t="str">
            <v>30㎏,3層角底紙バンド付</v>
          </cell>
          <cell r="P114" t="str">
            <v>１枚</v>
          </cell>
          <cell r="Q114">
            <v>251</v>
          </cell>
          <cell r="R114" t="str">
            <v>*</v>
          </cell>
          <cell r="S114" t="str">
            <v>D</v>
          </cell>
          <cell r="T114" t="str">
            <v>* D</v>
          </cell>
          <cell r="V114" t="str">
            <v>* D/251</v>
          </cell>
          <cell r="W114">
            <v>181</v>
          </cell>
          <cell r="X114">
            <v>1</v>
          </cell>
          <cell r="Y114">
            <v>12</v>
          </cell>
          <cell r="AD114" t="str">
            <v>1～12</v>
          </cell>
          <cell r="AE114">
            <v>12</v>
          </cell>
          <cell r="AG114">
            <v>1</v>
          </cell>
          <cell r="AH114">
            <v>2</v>
          </cell>
          <cell r="AI114">
            <v>3</v>
          </cell>
          <cell r="AJ114">
            <v>4</v>
          </cell>
          <cell r="AK114">
            <v>5</v>
          </cell>
          <cell r="AL114">
            <v>6</v>
          </cell>
          <cell r="AM114">
            <v>7</v>
          </cell>
          <cell r="AN114">
            <v>8</v>
          </cell>
          <cell r="AO114">
            <v>9</v>
          </cell>
          <cell r="AP114">
            <v>10</v>
          </cell>
          <cell r="AQ114">
            <v>11</v>
          </cell>
          <cell r="AR114">
            <v>12</v>
          </cell>
          <cell r="BC114">
            <v>33</v>
          </cell>
          <cell r="BE114">
            <v>1</v>
          </cell>
          <cell r="BF114" t="str">
            <v>魚津市農協</v>
          </cell>
          <cell r="BL114">
            <v>0</v>
          </cell>
          <cell r="BM114">
            <v>1</v>
          </cell>
          <cell r="BO114">
            <v>2</v>
          </cell>
          <cell r="BP114">
            <v>1</v>
          </cell>
          <cell r="BR114" t="str">
            <v>[事/魚]本省調査品目(D品目)</v>
          </cell>
          <cell r="BS114">
            <v>1</v>
          </cell>
          <cell r="BV114" t="str">
            <v xml:space="preserve">新品    </v>
          </cell>
        </row>
        <row r="115">
          <cell r="G115">
            <v>4060</v>
          </cell>
          <cell r="H115">
            <v>4070</v>
          </cell>
          <cell r="I115" t="str">
            <v>諸材料</v>
          </cell>
          <cell r="J115" t="str">
            <v>穀物用麻袋</v>
          </cell>
          <cell r="N115" t="str">
            <v>諸材料 穀物用麻袋    60㎏入り用 １枚</v>
          </cell>
          <cell r="O115" t="str">
            <v>60㎏入り用</v>
          </cell>
          <cell r="P115" t="str">
            <v>１枚</v>
          </cell>
          <cell r="Q115" t="str">
            <v>価</v>
          </cell>
          <cell r="R115" t="str">
            <v>*</v>
          </cell>
          <cell r="S115" t="str">
            <v>D</v>
          </cell>
          <cell r="T115" t="str">
            <v>* D</v>
          </cell>
          <cell r="V115" t="str">
            <v>* D/価</v>
          </cell>
          <cell r="X115">
            <v>1</v>
          </cell>
          <cell r="Y115">
            <v>12</v>
          </cell>
          <cell r="AD115" t="str">
            <v>1～12</v>
          </cell>
          <cell r="AE115">
            <v>12</v>
          </cell>
          <cell r="AG115">
            <v>1</v>
          </cell>
          <cell r="AH115">
            <v>2</v>
          </cell>
          <cell r="AI115">
            <v>3</v>
          </cell>
          <cell r="AJ115">
            <v>4</v>
          </cell>
          <cell r="AK115">
            <v>5</v>
          </cell>
          <cell r="AL115">
            <v>6</v>
          </cell>
          <cell r="AM115">
            <v>7</v>
          </cell>
          <cell r="AN115">
            <v>8</v>
          </cell>
          <cell r="AO115">
            <v>9</v>
          </cell>
          <cell r="AP115">
            <v>10</v>
          </cell>
          <cell r="AQ115">
            <v>11</v>
          </cell>
          <cell r="AR115">
            <v>12</v>
          </cell>
          <cell r="BC115">
            <v>33</v>
          </cell>
          <cell r="BE115">
            <v>1</v>
          </cell>
          <cell r="BF115" t="str">
            <v>魚津市農協</v>
          </cell>
          <cell r="BL115">
            <v>0</v>
          </cell>
          <cell r="BM115">
            <v>1</v>
          </cell>
          <cell r="BO115">
            <v>2</v>
          </cell>
          <cell r="BP115">
            <v>1</v>
          </cell>
          <cell r="BR115" t="str">
            <v>[事/魚]本省調査品目(D品目)</v>
          </cell>
          <cell r="BS115">
            <v>1</v>
          </cell>
          <cell r="BV115" t="str">
            <v xml:space="preserve">新品    </v>
          </cell>
        </row>
        <row r="116">
          <cell r="G116">
            <v>4070</v>
          </cell>
          <cell r="H116">
            <v>4080</v>
          </cell>
          <cell r="I116" t="str">
            <v>諸材料</v>
          </cell>
          <cell r="J116" t="str">
            <v>穀物用樹脂袋</v>
          </cell>
          <cell r="N116" t="str">
            <v>諸材料 穀物用樹脂袋    自脱ｺﾝﾊﾞｲﾝ用，ﾁｬｯｸ付 １枚</v>
          </cell>
          <cell r="O116" t="str">
            <v>自脱ｺﾝﾊﾞｲﾝ用，ﾁｬｯｸ付</v>
          </cell>
          <cell r="P116" t="str">
            <v>１枚</v>
          </cell>
          <cell r="Q116">
            <v>14</v>
          </cell>
          <cell r="R116" t="str">
            <v>*</v>
          </cell>
          <cell r="S116" t="str">
            <v>B</v>
          </cell>
          <cell r="T116" t="str">
            <v>* B</v>
          </cell>
          <cell r="V116" t="str">
            <v>* B/14</v>
          </cell>
          <cell r="W116">
            <v>26</v>
          </cell>
          <cell r="X116">
            <v>1</v>
          </cell>
          <cell r="Y116">
            <v>12</v>
          </cell>
          <cell r="AD116" t="str">
            <v>1～12</v>
          </cell>
          <cell r="AE116">
            <v>12</v>
          </cell>
          <cell r="AG116">
            <v>1</v>
          </cell>
          <cell r="AH116">
            <v>2</v>
          </cell>
          <cell r="AI116">
            <v>3</v>
          </cell>
          <cell r="AJ116">
            <v>4</v>
          </cell>
          <cell r="AK116">
            <v>5</v>
          </cell>
          <cell r="AL116">
            <v>6</v>
          </cell>
          <cell r="AM116">
            <v>7</v>
          </cell>
          <cell r="AN116">
            <v>8</v>
          </cell>
          <cell r="AO116">
            <v>9</v>
          </cell>
          <cell r="AP116">
            <v>10</v>
          </cell>
          <cell r="AQ116">
            <v>11</v>
          </cell>
          <cell r="AR116">
            <v>12</v>
          </cell>
          <cell r="BC116">
            <v>33</v>
          </cell>
          <cell r="BE116">
            <v>1</v>
          </cell>
          <cell r="BF116" t="str">
            <v>魚津市農協</v>
          </cell>
          <cell r="BL116">
            <v>0</v>
          </cell>
          <cell r="BM116">
            <v>1</v>
          </cell>
          <cell r="BP116">
            <v>0</v>
          </cell>
          <cell r="BS116">
            <v>1</v>
          </cell>
          <cell r="BV116" t="str">
            <v xml:space="preserve">  </v>
          </cell>
        </row>
        <row r="117">
          <cell r="G117">
            <v>4090</v>
          </cell>
          <cell r="H117">
            <v>4100</v>
          </cell>
          <cell r="I117" t="str">
            <v>諸材料</v>
          </cell>
          <cell r="J117" t="str">
            <v>ポリ袋</v>
          </cell>
          <cell r="N117" t="str">
            <v>諸材料 ポリ袋    野菜出荷用，10㎏入り用 100枚</v>
          </cell>
          <cell r="O117" t="str">
            <v>野菜出荷用，10㎏入り用</v>
          </cell>
          <cell r="P117" t="str">
            <v>100枚</v>
          </cell>
          <cell r="Q117" t="str">
            <v>価</v>
          </cell>
          <cell r="R117" t="str">
            <v>価</v>
          </cell>
          <cell r="S117" t="str">
            <v>B</v>
          </cell>
          <cell r="T117" t="str">
            <v>価 B</v>
          </cell>
          <cell r="V117" t="str">
            <v>価 B/価</v>
          </cell>
          <cell r="X117">
            <v>1</v>
          </cell>
          <cell r="Y117">
            <v>12</v>
          </cell>
          <cell r="AD117" t="str">
            <v>1～12</v>
          </cell>
          <cell r="AE117">
            <v>12</v>
          </cell>
          <cell r="AG117">
            <v>1</v>
          </cell>
          <cell r="AH117">
            <v>2</v>
          </cell>
          <cell r="AI117">
            <v>3</v>
          </cell>
          <cell r="AJ117">
            <v>4</v>
          </cell>
          <cell r="AK117">
            <v>5</v>
          </cell>
          <cell r="AL117">
            <v>6</v>
          </cell>
          <cell r="AM117">
            <v>7</v>
          </cell>
          <cell r="AN117">
            <v>8</v>
          </cell>
          <cell r="AO117">
            <v>9</v>
          </cell>
          <cell r="AP117">
            <v>10</v>
          </cell>
          <cell r="AQ117">
            <v>11</v>
          </cell>
          <cell r="AR117">
            <v>12</v>
          </cell>
          <cell r="BH117">
            <v>30</v>
          </cell>
          <cell r="BJ117">
            <v>1</v>
          </cell>
          <cell r="BK117" t="str">
            <v>ＪＡとなみ野福野営農センター</v>
          </cell>
          <cell r="BL117">
            <v>0</v>
          </cell>
          <cell r="BM117">
            <v>1</v>
          </cell>
          <cell r="BP117">
            <v>0</v>
          </cell>
          <cell r="BS117">
            <v>1</v>
          </cell>
          <cell r="BV117" t="str">
            <v xml:space="preserve">かぶ用  </v>
          </cell>
        </row>
        <row r="118">
          <cell r="G118">
            <v>4100</v>
          </cell>
          <cell r="H118">
            <v>4110</v>
          </cell>
          <cell r="I118" t="str">
            <v>諸材料</v>
          </cell>
          <cell r="J118" t="str">
            <v>野菜用段ボール</v>
          </cell>
          <cell r="N118" t="str">
            <v>諸材料 野菜用段ボール    10㎏入り用 １箱</v>
          </cell>
          <cell r="O118" t="str">
            <v>10㎏入り用</v>
          </cell>
          <cell r="P118" t="str">
            <v>１箱</v>
          </cell>
          <cell r="Q118">
            <v>6</v>
          </cell>
          <cell r="R118" t="str">
            <v>*</v>
          </cell>
          <cell r="S118" t="str">
            <v>B</v>
          </cell>
          <cell r="T118" t="str">
            <v>* B</v>
          </cell>
          <cell r="V118" t="str">
            <v>* B/6</v>
          </cell>
          <cell r="W118">
            <v>152</v>
          </cell>
          <cell r="X118">
            <v>1</v>
          </cell>
          <cell r="Y118">
            <v>12</v>
          </cell>
          <cell r="AD118" t="str">
            <v>1～12</v>
          </cell>
          <cell r="AE118">
            <v>12</v>
          </cell>
          <cell r="AG118">
            <v>1</v>
          </cell>
          <cell r="AH118">
            <v>2</v>
          </cell>
          <cell r="AI118">
            <v>3</v>
          </cell>
          <cell r="AJ118">
            <v>4</v>
          </cell>
          <cell r="AK118">
            <v>5</v>
          </cell>
          <cell r="AL118">
            <v>6</v>
          </cell>
          <cell r="AM118">
            <v>7</v>
          </cell>
          <cell r="AN118">
            <v>8</v>
          </cell>
          <cell r="AO118">
            <v>9</v>
          </cell>
          <cell r="AP118">
            <v>10</v>
          </cell>
          <cell r="AQ118">
            <v>11</v>
          </cell>
          <cell r="AR118">
            <v>12</v>
          </cell>
          <cell r="BH118">
            <v>30</v>
          </cell>
          <cell r="BJ118">
            <v>1</v>
          </cell>
          <cell r="BK118" t="str">
            <v>ＪＡとなみ野福野営農センター</v>
          </cell>
          <cell r="BL118">
            <v>0</v>
          </cell>
          <cell r="BM118">
            <v>1</v>
          </cell>
          <cell r="BP118">
            <v>0</v>
          </cell>
          <cell r="BS118">
            <v>1</v>
          </cell>
          <cell r="BV118" t="str">
            <v xml:space="preserve">きゅうり5kg入用  </v>
          </cell>
        </row>
        <row r="119">
          <cell r="G119">
            <v>4110</v>
          </cell>
          <cell r="H119">
            <v>4120</v>
          </cell>
          <cell r="I119" t="str">
            <v>諸材料</v>
          </cell>
          <cell r="J119" t="str">
            <v>果実用段ボール</v>
          </cell>
          <cell r="N119" t="str">
            <v>諸材料 果実用段ボール    10㎏入り用(みかん又はりんご用) １箱</v>
          </cell>
          <cell r="O119" t="str">
            <v>10㎏入り用(みかん又はりんご用)</v>
          </cell>
          <cell r="P119" t="str">
            <v>１箱</v>
          </cell>
          <cell r="Q119">
            <v>9</v>
          </cell>
          <cell r="R119" t="str">
            <v>*</v>
          </cell>
          <cell r="S119" t="str">
            <v>B</v>
          </cell>
          <cell r="T119" t="str">
            <v>* B</v>
          </cell>
          <cell r="V119" t="str">
            <v>* B/9</v>
          </cell>
          <cell r="W119">
            <v>34</v>
          </cell>
          <cell r="X119">
            <v>1</v>
          </cell>
          <cell r="Y119">
            <v>12</v>
          </cell>
          <cell r="AD119" t="str">
            <v>1～12</v>
          </cell>
          <cell r="AE119">
            <v>12</v>
          </cell>
          <cell r="AG119">
            <v>1</v>
          </cell>
          <cell r="AH119">
            <v>2</v>
          </cell>
          <cell r="AI119">
            <v>3</v>
          </cell>
          <cell r="AJ119">
            <v>4</v>
          </cell>
          <cell r="AK119">
            <v>5</v>
          </cell>
          <cell r="AL119">
            <v>6</v>
          </cell>
          <cell r="AM119">
            <v>7</v>
          </cell>
          <cell r="AN119">
            <v>8</v>
          </cell>
          <cell r="AO119">
            <v>9</v>
          </cell>
          <cell r="AP119">
            <v>10</v>
          </cell>
          <cell r="AQ119">
            <v>11</v>
          </cell>
          <cell r="AR119">
            <v>12</v>
          </cell>
          <cell r="BC119">
            <v>34</v>
          </cell>
          <cell r="BE119">
            <v>1</v>
          </cell>
          <cell r="BF119" t="str">
            <v>魚津市農協</v>
          </cell>
          <cell r="BL119">
            <v>0</v>
          </cell>
          <cell r="BM119">
            <v>1</v>
          </cell>
          <cell r="BP119">
            <v>0</v>
          </cell>
          <cell r="BS119">
            <v>1</v>
          </cell>
          <cell r="BV119" t="str">
            <v xml:space="preserve">  </v>
          </cell>
        </row>
        <row r="120">
          <cell r="G120">
            <v>4120</v>
          </cell>
          <cell r="H120">
            <v>4130</v>
          </cell>
          <cell r="I120" t="str">
            <v>諸材料</v>
          </cell>
          <cell r="J120" t="str">
            <v>稲わら</v>
          </cell>
          <cell r="N120" t="str">
            <v>諸材料 稲わら    乾燥稲わら 10㎏</v>
          </cell>
          <cell r="O120" t="str">
            <v>乾燥稲わら</v>
          </cell>
          <cell r="P120" t="str">
            <v>10㎏</v>
          </cell>
          <cell r="Q120" t="str">
            <v>価</v>
          </cell>
          <cell r="R120" t="str">
            <v>*</v>
          </cell>
          <cell r="S120" t="str">
            <v>A</v>
          </cell>
          <cell r="T120" t="str">
            <v>* A</v>
          </cell>
          <cell r="V120" t="str">
            <v>* A/価</v>
          </cell>
          <cell r="X120">
            <v>1</v>
          </cell>
          <cell r="Y120">
            <v>12</v>
          </cell>
          <cell r="AD120" t="str">
            <v>1～12</v>
          </cell>
          <cell r="AE120">
            <v>12</v>
          </cell>
          <cell r="AG120">
            <v>1</v>
          </cell>
          <cell r="AH120">
            <v>2</v>
          </cell>
          <cell r="AI120">
            <v>3</v>
          </cell>
          <cell r="AJ120">
            <v>4</v>
          </cell>
          <cell r="AK120">
            <v>5</v>
          </cell>
          <cell r="AL120">
            <v>6</v>
          </cell>
          <cell r="AM120">
            <v>7</v>
          </cell>
          <cell r="AN120">
            <v>8</v>
          </cell>
          <cell r="AO120">
            <v>9</v>
          </cell>
          <cell r="AP120">
            <v>10</v>
          </cell>
          <cell r="AQ120">
            <v>11</v>
          </cell>
          <cell r="AR120">
            <v>12</v>
          </cell>
          <cell r="BH120">
            <v>39</v>
          </cell>
          <cell r="BJ120">
            <v>1</v>
          </cell>
          <cell r="BK120" t="str">
            <v>沢田製縄所</v>
          </cell>
          <cell r="BL120">
            <v>0</v>
          </cell>
          <cell r="BM120">
            <v>1</v>
          </cell>
          <cell r="BP120">
            <v>0</v>
          </cell>
          <cell r="BS120">
            <v>1</v>
          </cell>
          <cell r="BV120" t="str">
            <v xml:space="preserve">  </v>
          </cell>
        </row>
        <row r="121">
          <cell r="G121">
            <v>4150</v>
          </cell>
          <cell r="H121">
            <v>4160</v>
          </cell>
          <cell r="I121" t="str">
            <v>光熱動力</v>
          </cell>
          <cell r="J121" t="str">
            <v>ガソリン</v>
          </cell>
          <cell r="N121" t="str">
            <v>光熱動力 ガソリン    自動車用，2号ｶﾞｿﾘﾝ（無鉛） １l</v>
          </cell>
          <cell r="O121" t="str">
            <v>自動車用，2号ｶﾞｿﾘﾝ（無鉛）</v>
          </cell>
          <cell r="P121" t="str">
            <v>１l</v>
          </cell>
          <cell r="Q121">
            <v>93</v>
          </cell>
          <cell r="R121" t="str">
            <v>*</v>
          </cell>
          <cell r="S121" t="str">
            <v>B</v>
          </cell>
          <cell r="T121" t="str">
            <v>* B</v>
          </cell>
          <cell r="V121" t="str">
            <v>* B/93</v>
          </cell>
          <cell r="W121">
            <v>129</v>
          </cell>
          <cell r="X121">
            <v>1</v>
          </cell>
          <cell r="Y121">
            <v>12</v>
          </cell>
          <cell r="AD121" t="str">
            <v>1～12</v>
          </cell>
          <cell r="AE121">
            <v>12</v>
          </cell>
          <cell r="AG121">
            <v>1</v>
          </cell>
          <cell r="AH121">
            <v>2</v>
          </cell>
          <cell r="AI121">
            <v>3</v>
          </cell>
          <cell r="AJ121">
            <v>4</v>
          </cell>
          <cell r="AK121">
            <v>5</v>
          </cell>
          <cell r="AL121">
            <v>6</v>
          </cell>
          <cell r="AM121">
            <v>7</v>
          </cell>
          <cell r="AN121">
            <v>8</v>
          </cell>
          <cell r="AO121">
            <v>9</v>
          </cell>
          <cell r="AP121">
            <v>10</v>
          </cell>
          <cell r="AQ121">
            <v>11</v>
          </cell>
          <cell r="AR121">
            <v>12</v>
          </cell>
          <cell r="BC121">
            <v>40</v>
          </cell>
          <cell r="BE121">
            <v>1</v>
          </cell>
          <cell r="BF121" t="str">
            <v>富山石油㈱魚津東ｻｰﾋﾞｽｽﾃｰｼｮﾝ</v>
          </cell>
          <cell r="BL121">
            <v>0</v>
          </cell>
          <cell r="BM121">
            <v>1</v>
          </cell>
          <cell r="BP121">
            <v>0</v>
          </cell>
          <cell r="BS121">
            <v>1</v>
          </cell>
          <cell r="BV121" t="str">
            <v xml:space="preserve">  </v>
          </cell>
        </row>
        <row r="122">
          <cell r="G122">
            <v>4160</v>
          </cell>
          <cell r="H122">
            <v>4170</v>
          </cell>
          <cell r="I122" t="str">
            <v>光熱動力</v>
          </cell>
          <cell r="J122" t="str">
            <v>灯油</v>
          </cell>
          <cell r="N122" t="str">
            <v>光熱動力 灯油    白灯油 18l</v>
          </cell>
          <cell r="O122" t="str">
            <v>白灯油</v>
          </cell>
          <cell r="P122" t="str">
            <v>18l</v>
          </cell>
          <cell r="Q122">
            <v>46</v>
          </cell>
          <cell r="R122" t="str">
            <v>*</v>
          </cell>
          <cell r="S122" t="str">
            <v>B</v>
          </cell>
          <cell r="T122" t="str">
            <v>* B</v>
          </cell>
          <cell r="V122" t="str">
            <v>* B/46</v>
          </cell>
          <cell r="W122">
            <v>54</v>
          </cell>
          <cell r="X122">
            <v>1</v>
          </cell>
          <cell r="Y122">
            <v>12</v>
          </cell>
          <cell r="AD122" t="str">
            <v>1～12</v>
          </cell>
          <cell r="AE122">
            <v>12</v>
          </cell>
          <cell r="AG122">
            <v>1</v>
          </cell>
          <cell r="AH122">
            <v>2</v>
          </cell>
          <cell r="AI122">
            <v>3</v>
          </cell>
          <cell r="AJ122">
            <v>4</v>
          </cell>
          <cell r="AK122">
            <v>5</v>
          </cell>
          <cell r="AL122">
            <v>6</v>
          </cell>
          <cell r="AM122">
            <v>7</v>
          </cell>
          <cell r="AN122">
            <v>8</v>
          </cell>
          <cell r="AO122">
            <v>9</v>
          </cell>
          <cell r="AP122">
            <v>10</v>
          </cell>
          <cell r="AQ122">
            <v>11</v>
          </cell>
          <cell r="AR122">
            <v>12</v>
          </cell>
          <cell r="BC122">
            <v>40</v>
          </cell>
          <cell r="BE122">
            <v>1</v>
          </cell>
          <cell r="BF122" t="str">
            <v>富山石油㈱魚津東ｻｰﾋﾞｽｽﾃｰｼｮﾝ</v>
          </cell>
          <cell r="BL122">
            <v>0</v>
          </cell>
          <cell r="BM122">
            <v>1</v>
          </cell>
          <cell r="BP122">
            <v>0</v>
          </cell>
          <cell r="BS122">
            <v>1</v>
          </cell>
          <cell r="BV122" t="str">
            <v xml:space="preserve">  </v>
          </cell>
        </row>
        <row r="123">
          <cell r="G123">
            <v>4170</v>
          </cell>
          <cell r="H123">
            <v>4180</v>
          </cell>
          <cell r="I123" t="str">
            <v>光熱動力</v>
          </cell>
          <cell r="J123" t="str">
            <v>軽油</v>
          </cell>
          <cell r="N123" t="str">
            <v>光熱動力 軽油    引取税込みのもの 18l</v>
          </cell>
          <cell r="O123" t="str">
            <v>引取税込みのもの</v>
          </cell>
          <cell r="P123" t="str">
            <v>18l</v>
          </cell>
          <cell r="Q123">
            <v>59</v>
          </cell>
          <cell r="R123" t="str">
            <v>*</v>
          </cell>
          <cell r="S123" t="str">
            <v>B</v>
          </cell>
          <cell r="T123" t="str">
            <v>* B</v>
          </cell>
          <cell r="V123" t="str">
            <v>* B/59</v>
          </cell>
          <cell r="W123">
            <v>83</v>
          </cell>
          <cell r="X123">
            <v>1</v>
          </cell>
          <cell r="Y123">
            <v>12</v>
          </cell>
          <cell r="AD123" t="str">
            <v>1～12</v>
          </cell>
          <cell r="AE123">
            <v>12</v>
          </cell>
          <cell r="AG123">
            <v>1</v>
          </cell>
          <cell r="AH123">
            <v>2</v>
          </cell>
          <cell r="AI123">
            <v>3</v>
          </cell>
          <cell r="AJ123">
            <v>4</v>
          </cell>
          <cell r="AK123">
            <v>5</v>
          </cell>
          <cell r="AL123">
            <v>6</v>
          </cell>
          <cell r="AM123">
            <v>7</v>
          </cell>
          <cell r="AN123">
            <v>8</v>
          </cell>
          <cell r="AO123">
            <v>9</v>
          </cell>
          <cell r="AP123">
            <v>10</v>
          </cell>
          <cell r="AQ123">
            <v>11</v>
          </cell>
          <cell r="AR123">
            <v>12</v>
          </cell>
          <cell r="BC123">
            <v>40</v>
          </cell>
          <cell r="BE123">
            <v>1</v>
          </cell>
          <cell r="BF123" t="str">
            <v>富山石油㈱魚津東ｻｰﾋﾞｽｽﾃｰｼｮﾝ</v>
          </cell>
          <cell r="BL123">
            <v>0</v>
          </cell>
          <cell r="BM123">
            <v>1</v>
          </cell>
          <cell r="BP123">
            <v>0</v>
          </cell>
          <cell r="BS123">
            <v>1</v>
          </cell>
          <cell r="BV123" t="str">
            <v xml:space="preserve">  </v>
          </cell>
        </row>
        <row r="124">
          <cell r="G124">
            <v>4180</v>
          </cell>
          <cell r="H124">
            <v>4190</v>
          </cell>
          <cell r="I124" t="str">
            <v>光熱動力</v>
          </cell>
          <cell r="J124" t="str">
            <v>重油</v>
          </cell>
          <cell r="N124" t="str">
            <v>光熱動力 重油    燃料用（Ａ重油） 200l</v>
          </cell>
          <cell r="O124" t="str">
            <v>燃料用（Ａ重油）</v>
          </cell>
          <cell r="P124" t="str">
            <v>200l</v>
          </cell>
          <cell r="Q124">
            <v>55</v>
          </cell>
          <cell r="R124" t="str">
            <v>*</v>
          </cell>
          <cell r="S124" t="str">
            <v>B</v>
          </cell>
          <cell r="T124" t="str">
            <v>* B</v>
          </cell>
          <cell r="V124" t="str">
            <v>* B/55</v>
          </cell>
          <cell r="X124">
            <v>1</v>
          </cell>
          <cell r="Y124">
            <v>12</v>
          </cell>
          <cell r="AD124" t="str">
            <v>1～12</v>
          </cell>
          <cell r="AE124">
            <v>12</v>
          </cell>
          <cell r="AG124">
            <v>1</v>
          </cell>
          <cell r="AH124">
            <v>2</v>
          </cell>
          <cell r="AI124">
            <v>3</v>
          </cell>
          <cell r="AJ124">
            <v>4</v>
          </cell>
          <cell r="AK124">
            <v>5</v>
          </cell>
          <cell r="AL124">
            <v>6</v>
          </cell>
          <cell r="AM124">
            <v>7</v>
          </cell>
          <cell r="AN124">
            <v>8</v>
          </cell>
          <cell r="AO124">
            <v>9</v>
          </cell>
          <cell r="AP124">
            <v>10</v>
          </cell>
          <cell r="AQ124">
            <v>11</v>
          </cell>
          <cell r="AR124">
            <v>12</v>
          </cell>
          <cell r="BC124">
            <v>40</v>
          </cell>
          <cell r="BE124">
            <v>1</v>
          </cell>
          <cell r="BF124" t="str">
            <v>富山石油㈱魚津東ｻｰﾋﾞｽｽﾃｰｼｮﾝ</v>
          </cell>
          <cell r="BL124">
            <v>0</v>
          </cell>
          <cell r="BM124">
            <v>1</v>
          </cell>
          <cell r="BP124">
            <v>0</v>
          </cell>
          <cell r="BS124">
            <v>1</v>
          </cell>
          <cell r="BV124" t="str">
            <v xml:space="preserve">  </v>
          </cell>
        </row>
        <row r="125">
          <cell r="G125">
            <v>4190</v>
          </cell>
          <cell r="H125">
            <v>4200</v>
          </cell>
          <cell r="I125" t="str">
            <v>光熱動力</v>
          </cell>
          <cell r="J125" t="str">
            <v>モビール油</v>
          </cell>
          <cell r="N125" t="str">
            <v>光熱動力 モビール油    粘度30番内外 １l</v>
          </cell>
          <cell r="O125" t="str">
            <v>粘度30番内外</v>
          </cell>
          <cell r="P125" t="str">
            <v>１l</v>
          </cell>
          <cell r="Q125">
            <v>17</v>
          </cell>
          <cell r="R125" t="str">
            <v>*</v>
          </cell>
          <cell r="S125" t="str">
            <v>B</v>
          </cell>
          <cell r="T125" t="str">
            <v>* B</v>
          </cell>
          <cell r="V125" t="str">
            <v>* B/17</v>
          </cell>
          <cell r="W125">
            <v>13</v>
          </cell>
          <cell r="X125">
            <v>1</v>
          </cell>
          <cell r="Y125">
            <v>12</v>
          </cell>
          <cell r="AD125" t="str">
            <v>1～12</v>
          </cell>
          <cell r="AE125">
            <v>12</v>
          </cell>
          <cell r="AG125">
            <v>1</v>
          </cell>
          <cell r="AH125">
            <v>2</v>
          </cell>
          <cell r="AI125">
            <v>3</v>
          </cell>
          <cell r="AJ125">
            <v>4</v>
          </cell>
          <cell r="AK125">
            <v>5</v>
          </cell>
          <cell r="AL125">
            <v>6</v>
          </cell>
          <cell r="AM125">
            <v>7</v>
          </cell>
          <cell r="AN125">
            <v>8</v>
          </cell>
          <cell r="AO125">
            <v>9</v>
          </cell>
          <cell r="AP125">
            <v>10</v>
          </cell>
          <cell r="AQ125">
            <v>11</v>
          </cell>
          <cell r="AR125">
            <v>12</v>
          </cell>
          <cell r="BC125">
            <v>40</v>
          </cell>
          <cell r="BE125">
            <v>1</v>
          </cell>
          <cell r="BF125" t="str">
            <v>富山石油㈱魚津東ｻｰﾋﾞｽｽﾃｰｼｮﾝ</v>
          </cell>
          <cell r="BL125">
            <v>0</v>
          </cell>
          <cell r="BM125">
            <v>1</v>
          </cell>
          <cell r="BP125">
            <v>0</v>
          </cell>
          <cell r="BS125">
            <v>1</v>
          </cell>
          <cell r="BV125" t="str">
            <v xml:space="preserve">ﾕﾆﾌﾛｽｰﾌﾟﾚｯｸｽ10W-30W  </v>
          </cell>
        </row>
        <row r="126">
          <cell r="G126">
            <v>4200</v>
          </cell>
          <cell r="H126" t="str">
            <v>-</v>
          </cell>
          <cell r="I126" t="str">
            <v>光熱動力</v>
          </cell>
          <cell r="J126" t="str">
            <v>混合油</v>
          </cell>
          <cell r="N126" t="str">
            <v>光熱動力 混合油    ｶﾞｿﾘﾝ及び2ｻｲｸﾙｵｲﾙ 18l</v>
          </cell>
          <cell r="O126" t="str">
            <v>ｶﾞｿﾘﾝ及び2ｻｲｸﾙｵｲﾙ</v>
          </cell>
          <cell r="P126" t="str">
            <v>18l</v>
          </cell>
          <cell r="Q126">
            <v>35</v>
          </cell>
          <cell r="R126" t="str">
            <v>価</v>
          </cell>
          <cell r="S126" t="str">
            <v>B</v>
          </cell>
          <cell r="T126" t="str">
            <v>価 B</v>
          </cell>
          <cell r="V126" t="str">
            <v>価 B/35</v>
          </cell>
          <cell r="W126">
            <v>20</v>
          </cell>
          <cell r="X126">
            <v>1</v>
          </cell>
          <cell r="Y126">
            <v>12</v>
          </cell>
          <cell r="AD126" t="str">
            <v>1～12</v>
          </cell>
          <cell r="AE126">
            <v>12</v>
          </cell>
          <cell r="AG126">
            <v>1</v>
          </cell>
          <cell r="AH126">
            <v>2</v>
          </cell>
          <cell r="AI126">
            <v>3</v>
          </cell>
          <cell r="AJ126">
            <v>4</v>
          </cell>
          <cell r="AK126">
            <v>5</v>
          </cell>
          <cell r="AL126">
            <v>6</v>
          </cell>
          <cell r="AM126">
            <v>7</v>
          </cell>
          <cell r="AN126">
            <v>8</v>
          </cell>
          <cell r="AO126">
            <v>9</v>
          </cell>
          <cell r="AP126">
            <v>10</v>
          </cell>
          <cell r="AQ126">
            <v>11</v>
          </cell>
          <cell r="AR126">
            <v>12</v>
          </cell>
          <cell r="BC126">
            <v>40</v>
          </cell>
          <cell r="BE126">
            <v>1</v>
          </cell>
          <cell r="BF126" t="str">
            <v>富山石油㈱魚津東ｻｰﾋﾞｽｽﾃｰｼｮﾝ</v>
          </cell>
          <cell r="BL126">
            <v>0</v>
          </cell>
          <cell r="BM126">
            <v>1</v>
          </cell>
          <cell r="BP126">
            <v>0</v>
          </cell>
          <cell r="BS126">
            <v>1</v>
          </cell>
          <cell r="BV126" t="str">
            <v xml:space="preserve">  </v>
          </cell>
        </row>
        <row r="127">
          <cell r="G127">
            <v>4210</v>
          </cell>
          <cell r="H127">
            <v>4210</v>
          </cell>
          <cell r="I127" t="str">
            <v>光熱動力</v>
          </cell>
          <cell r="J127" t="str">
            <v>農用電力</v>
          </cell>
          <cell r="N127" t="str">
            <v>光熱動力 農用電力    小口電力，低圧 1か月30kwh</v>
          </cell>
          <cell r="O127" t="str">
            <v>小口電力，低圧</v>
          </cell>
          <cell r="P127" t="str">
            <v>1か月30kwh</v>
          </cell>
          <cell r="Q127">
            <v>101</v>
          </cell>
          <cell r="R127" t="str">
            <v>*</v>
          </cell>
          <cell r="S127" t="str">
            <v>D</v>
          </cell>
          <cell r="T127" t="str">
            <v>* D</v>
          </cell>
          <cell r="V127" t="str">
            <v>* D/101</v>
          </cell>
          <cell r="W127">
            <v>131</v>
          </cell>
          <cell r="X127">
            <v>1</v>
          </cell>
          <cell r="Y127">
            <v>12</v>
          </cell>
          <cell r="AD127" t="str">
            <v>1～12</v>
          </cell>
          <cell r="AE127">
            <v>12</v>
          </cell>
          <cell r="AG127">
            <v>1</v>
          </cell>
          <cell r="AH127">
            <v>2</v>
          </cell>
          <cell r="AI127">
            <v>3</v>
          </cell>
          <cell r="AJ127">
            <v>4</v>
          </cell>
          <cell r="AK127">
            <v>5</v>
          </cell>
          <cell r="AL127">
            <v>6</v>
          </cell>
          <cell r="AM127">
            <v>7</v>
          </cell>
          <cell r="AN127">
            <v>8</v>
          </cell>
          <cell r="AO127">
            <v>9</v>
          </cell>
          <cell r="AP127">
            <v>10</v>
          </cell>
          <cell r="AQ127">
            <v>11</v>
          </cell>
          <cell r="AR127">
            <v>12</v>
          </cell>
          <cell r="BL127">
            <v>0</v>
          </cell>
          <cell r="BN127">
            <v>1</v>
          </cell>
          <cell r="BP127">
            <v>1</v>
          </cell>
          <cell r="BQ127" t="str">
            <v>(事)本省調査品目(D品目)</v>
          </cell>
          <cell r="BS127">
            <v>1</v>
          </cell>
          <cell r="BV127" t="str">
            <v xml:space="preserve">  </v>
          </cell>
        </row>
        <row r="128">
          <cell r="G128">
            <v>4220</v>
          </cell>
          <cell r="H128" t="str">
            <v>-</v>
          </cell>
          <cell r="I128" t="str">
            <v>光熱動力</v>
          </cell>
          <cell r="J128" t="str">
            <v>水道料</v>
          </cell>
          <cell r="N128" t="str">
            <v>光熱動力 水道料    計量制，基本料込み 1か月40m3</v>
          </cell>
          <cell r="O128" t="str">
            <v>計量制，基本料込み</v>
          </cell>
          <cell r="P128" t="str">
            <v>1か月40m3</v>
          </cell>
          <cell r="Q128" t="str">
            <v>価</v>
          </cell>
          <cell r="R128" t="str">
            <v>*</v>
          </cell>
          <cell r="S128" t="str">
            <v>A</v>
          </cell>
          <cell r="T128" t="str">
            <v>* A</v>
          </cell>
          <cell r="U128" t="str">
            <v>99修,*A/価</v>
          </cell>
          <cell r="V128" t="str">
            <v>* A/価</v>
          </cell>
          <cell r="W128">
            <v>20</v>
          </cell>
          <cell r="X128">
            <v>1</v>
          </cell>
          <cell r="Y128">
            <v>12</v>
          </cell>
          <cell r="AD128" t="str">
            <v>1～12</v>
          </cell>
          <cell r="AE128">
            <v>12</v>
          </cell>
          <cell r="AG128">
            <v>1</v>
          </cell>
          <cell r="AH128">
            <v>2</v>
          </cell>
          <cell r="AI128">
            <v>3</v>
          </cell>
          <cell r="AJ128">
            <v>4</v>
          </cell>
          <cell r="AK128">
            <v>5</v>
          </cell>
          <cell r="AL128">
            <v>6</v>
          </cell>
          <cell r="AM128">
            <v>7</v>
          </cell>
          <cell r="AN128">
            <v>8</v>
          </cell>
          <cell r="AO128">
            <v>9</v>
          </cell>
          <cell r="AP128">
            <v>10</v>
          </cell>
          <cell r="AQ128">
            <v>11</v>
          </cell>
          <cell r="AR128">
            <v>12</v>
          </cell>
          <cell r="BL128">
            <v>0</v>
          </cell>
          <cell r="BN128">
            <v>11</v>
          </cell>
          <cell r="BP128">
            <v>1</v>
          </cell>
          <cell r="BQ128" t="str">
            <v>(事)富山市水道局営業課料金係</v>
          </cell>
          <cell r="BS128">
            <v>1</v>
          </cell>
          <cell r="BV128" t="str">
            <v xml:space="preserve">  </v>
          </cell>
        </row>
        <row r="129">
          <cell r="G129">
            <v>4230</v>
          </cell>
          <cell r="H129">
            <v>4220</v>
          </cell>
          <cell r="I129" t="str">
            <v>農機具</v>
          </cell>
          <cell r="J129" t="str">
            <v>小農具</v>
          </cell>
          <cell r="K129" t="str">
            <v>くわ</v>
          </cell>
          <cell r="N129" t="str">
            <v>農機具 小農具 くわ   平くわ，柄つき １丁</v>
          </cell>
          <cell r="O129" t="str">
            <v>平くわ，柄つき</v>
          </cell>
          <cell r="P129" t="str">
            <v>１丁</v>
          </cell>
          <cell r="Q129">
            <v>135</v>
          </cell>
          <cell r="R129" t="str">
            <v>*</v>
          </cell>
          <cell r="S129" t="str">
            <v>A</v>
          </cell>
          <cell r="T129" t="str">
            <v>* A</v>
          </cell>
          <cell r="U129" t="str">
            <v>00/01Po修ok,*A/135</v>
          </cell>
          <cell r="V129" t="str">
            <v>* A/135</v>
          </cell>
          <cell r="X129">
            <v>1</v>
          </cell>
          <cell r="Y129">
            <v>12</v>
          </cell>
          <cell r="AD129" t="str">
            <v>1～12</v>
          </cell>
          <cell r="AE129">
            <v>12</v>
          </cell>
          <cell r="AG129">
            <v>1</v>
          </cell>
          <cell r="AH129">
            <v>2</v>
          </cell>
          <cell r="AI129">
            <v>3</v>
          </cell>
          <cell r="AJ129">
            <v>4</v>
          </cell>
          <cell r="AK129">
            <v>5</v>
          </cell>
          <cell r="AL129">
            <v>6</v>
          </cell>
          <cell r="AM129">
            <v>7</v>
          </cell>
          <cell r="AN129">
            <v>8</v>
          </cell>
          <cell r="AO129">
            <v>9</v>
          </cell>
          <cell r="AP129">
            <v>10</v>
          </cell>
          <cell r="AQ129">
            <v>11</v>
          </cell>
          <cell r="AR129">
            <v>12</v>
          </cell>
          <cell r="BC129">
            <v>36</v>
          </cell>
          <cell r="BE129">
            <v>1</v>
          </cell>
          <cell r="BF129" t="str">
            <v>立花金物店</v>
          </cell>
          <cell r="BH129">
            <v>41</v>
          </cell>
          <cell r="BJ129">
            <v>1</v>
          </cell>
          <cell r="BK129" t="str">
            <v>㈱河合金物店</v>
          </cell>
          <cell r="BL129">
            <v>0</v>
          </cell>
          <cell r="BM129">
            <v>2</v>
          </cell>
          <cell r="BP129">
            <v>0</v>
          </cell>
          <cell r="BS129">
            <v>2</v>
          </cell>
          <cell r="BT129" t="str">
            <v>99/04接続処理</v>
          </cell>
          <cell r="BV129" t="str">
            <v xml:space="preserve"> 2000/01～細部銘柄変更   </v>
          </cell>
        </row>
        <row r="130">
          <cell r="G130">
            <v>4240</v>
          </cell>
          <cell r="H130">
            <v>4230</v>
          </cell>
          <cell r="I130" t="str">
            <v>農機具</v>
          </cell>
          <cell r="J130" t="str">
            <v>小農具</v>
          </cell>
          <cell r="K130" t="str">
            <v>かま</v>
          </cell>
          <cell r="N130" t="str">
            <v>農機具 小農具 かま   薄刃草刈がま，23㎝内外，柄つき １丁</v>
          </cell>
          <cell r="O130" t="str">
            <v>薄刃草刈がま，23㎝内外，柄つき</v>
          </cell>
          <cell r="P130" t="str">
            <v>１丁</v>
          </cell>
          <cell r="Q130">
            <v>107</v>
          </cell>
          <cell r="R130" t="str">
            <v>*</v>
          </cell>
          <cell r="S130" t="str">
            <v>A</v>
          </cell>
          <cell r="T130" t="str">
            <v>* A</v>
          </cell>
          <cell r="V130" t="str">
            <v>* A/107</v>
          </cell>
          <cell r="W130">
            <v>38</v>
          </cell>
          <cell r="X130">
            <v>1</v>
          </cell>
          <cell r="Y130">
            <v>12</v>
          </cell>
          <cell r="AD130" t="str">
            <v>1～12</v>
          </cell>
          <cell r="AE130">
            <v>12</v>
          </cell>
          <cell r="AG130">
            <v>1</v>
          </cell>
          <cell r="AH130">
            <v>2</v>
          </cell>
          <cell r="AI130">
            <v>3</v>
          </cell>
          <cell r="AJ130">
            <v>4</v>
          </cell>
          <cell r="AK130">
            <v>5</v>
          </cell>
          <cell r="AL130">
            <v>6</v>
          </cell>
          <cell r="AM130">
            <v>7</v>
          </cell>
          <cell r="AN130">
            <v>8</v>
          </cell>
          <cell r="AO130">
            <v>9</v>
          </cell>
          <cell r="AP130">
            <v>10</v>
          </cell>
          <cell r="AQ130">
            <v>11</v>
          </cell>
          <cell r="AR130">
            <v>12</v>
          </cell>
          <cell r="BC130">
            <v>36</v>
          </cell>
          <cell r="BE130">
            <v>1</v>
          </cell>
          <cell r="BF130" t="str">
            <v>立花金物店</v>
          </cell>
          <cell r="BH130">
            <v>41</v>
          </cell>
          <cell r="BJ130">
            <v>1</v>
          </cell>
          <cell r="BK130" t="str">
            <v>㈱河合金物店</v>
          </cell>
          <cell r="BL130">
            <v>0</v>
          </cell>
          <cell r="BM130">
            <v>2</v>
          </cell>
          <cell r="BP130">
            <v>0</v>
          </cell>
          <cell r="BS130">
            <v>2</v>
          </cell>
          <cell r="BV130" t="str">
            <v xml:space="preserve">千代武    </v>
          </cell>
        </row>
        <row r="131">
          <cell r="G131">
            <v>4250</v>
          </cell>
          <cell r="H131">
            <v>4240</v>
          </cell>
          <cell r="I131" t="str">
            <v>農機具</v>
          </cell>
          <cell r="J131" t="str">
            <v>小農具</v>
          </cell>
          <cell r="K131" t="str">
            <v>脚立</v>
          </cell>
          <cell r="N131" t="str">
            <v>農機具 小農具 脚立   ｱﾙﾐ合金性，H型，高さ150㎝程度 １台</v>
          </cell>
          <cell r="O131" t="str">
            <v>ｱﾙﾐ合金性，H型，高さ150㎝程度</v>
          </cell>
          <cell r="P131" t="str">
            <v>１台</v>
          </cell>
          <cell r="Q131">
            <v>130</v>
          </cell>
          <cell r="R131" t="str">
            <v>価</v>
          </cell>
          <cell r="S131" t="str">
            <v>B</v>
          </cell>
          <cell r="T131" t="str">
            <v>価 B</v>
          </cell>
          <cell r="V131" t="str">
            <v>価 B/130</v>
          </cell>
          <cell r="X131">
            <v>1</v>
          </cell>
          <cell r="Y131">
            <v>12</v>
          </cell>
          <cell r="AD131" t="str">
            <v>1～12</v>
          </cell>
          <cell r="AE131">
            <v>12</v>
          </cell>
          <cell r="AG131">
            <v>1</v>
          </cell>
          <cell r="AH131">
            <v>2</v>
          </cell>
          <cell r="AI131">
            <v>3</v>
          </cell>
          <cell r="AJ131">
            <v>4</v>
          </cell>
          <cell r="AK131">
            <v>5</v>
          </cell>
          <cell r="AL131">
            <v>6</v>
          </cell>
          <cell r="AM131">
            <v>7</v>
          </cell>
          <cell r="AN131">
            <v>8</v>
          </cell>
          <cell r="AO131">
            <v>9</v>
          </cell>
          <cell r="AP131">
            <v>10</v>
          </cell>
          <cell r="AQ131">
            <v>11</v>
          </cell>
          <cell r="AR131">
            <v>12</v>
          </cell>
          <cell r="BC131">
            <v>36</v>
          </cell>
          <cell r="BE131">
            <v>1</v>
          </cell>
          <cell r="BF131" t="str">
            <v>立花金物店</v>
          </cell>
          <cell r="BH131">
            <v>41</v>
          </cell>
          <cell r="BJ131">
            <v>1</v>
          </cell>
          <cell r="BK131" t="str">
            <v>㈱河合金物店</v>
          </cell>
          <cell r="BL131">
            <v>0</v>
          </cell>
          <cell r="BM131">
            <v>2</v>
          </cell>
          <cell r="BP131">
            <v>0</v>
          </cell>
          <cell r="BS131">
            <v>2</v>
          </cell>
          <cell r="BV131" t="str">
            <v xml:space="preserve">ﾎｸｾｲ150cm    </v>
          </cell>
        </row>
        <row r="132">
          <cell r="G132">
            <v>4260</v>
          </cell>
          <cell r="H132">
            <v>4250</v>
          </cell>
          <cell r="I132" t="str">
            <v>農機具</v>
          </cell>
          <cell r="J132" t="str">
            <v>小農具</v>
          </cell>
          <cell r="K132" t="str">
            <v>人力噴霧機</v>
          </cell>
          <cell r="N132" t="str">
            <v>農機具 小農具 人力噴霧機   背負い式，ﾐｽﾄ兼用機 １箱</v>
          </cell>
          <cell r="O132" t="str">
            <v>背負い式，ﾐｽﾄ兼用機</v>
          </cell>
          <cell r="P132" t="str">
            <v>１箱</v>
          </cell>
          <cell r="Q132" t="str">
            <v>価</v>
          </cell>
          <cell r="R132" t="str">
            <v>*</v>
          </cell>
          <cell r="S132" t="str">
            <v>B</v>
          </cell>
          <cell r="T132" t="str">
            <v>* B</v>
          </cell>
          <cell r="V132" t="str">
            <v>* B/価</v>
          </cell>
          <cell r="W132">
            <v>124</v>
          </cell>
          <cell r="X132">
            <v>1</v>
          </cell>
          <cell r="Y132">
            <v>12</v>
          </cell>
          <cell r="AD132" t="str">
            <v>1～12</v>
          </cell>
          <cell r="AE132">
            <v>12</v>
          </cell>
          <cell r="AG132">
            <v>1</v>
          </cell>
          <cell r="AH132">
            <v>2</v>
          </cell>
          <cell r="AI132">
            <v>3</v>
          </cell>
          <cell r="AJ132">
            <v>4</v>
          </cell>
          <cell r="AK132">
            <v>5</v>
          </cell>
          <cell r="AL132">
            <v>6</v>
          </cell>
          <cell r="AM132">
            <v>7</v>
          </cell>
          <cell r="AN132">
            <v>8</v>
          </cell>
          <cell r="AO132">
            <v>9</v>
          </cell>
          <cell r="AP132">
            <v>10</v>
          </cell>
          <cell r="AQ132">
            <v>11</v>
          </cell>
          <cell r="AR132">
            <v>12</v>
          </cell>
          <cell r="BC132">
            <v>37</v>
          </cell>
          <cell r="BE132">
            <v>1</v>
          </cell>
          <cell r="BF132" t="str">
            <v>富山クボタ㈱新川営業所</v>
          </cell>
          <cell r="BH132">
            <v>40</v>
          </cell>
          <cell r="BJ132">
            <v>1</v>
          </cell>
          <cell r="BK132" t="str">
            <v>北陸三菱農機販売㈱</v>
          </cell>
          <cell r="BL132">
            <v>0</v>
          </cell>
          <cell r="BM132">
            <v>2</v>
          </cell>
          <cell r="BP132">
            <v>0</v>
          </cell>
          <cell r="BS132">
            <v>2</v>
          </cell>
          <cell r="BV132" t="str">
            <v xml:space="preserve">ｸﾎﾞﾀ MHC11 丸山 MH-13P </v>
          </cell>
        </row>
        <row r="133">
          <cell r="G133">
            <v>4270</v>
          </cell>
          <cell r="H133">
            <v>4270</v>
          </cell>
          <cell r="I133" t="str">
            <v>農機具</v>
          </cell>
          <cell r="J133" t="str">
            <v>小農具</v>
          </cell>
          <cell r="K133" t="str">
            <v>育苗箱</v>
          </cell>
          <cell r="N133" t="str">
            <v>農機具 小農具 育苗箱   ﾌﾟﾗｽﾁｯｸ製580mm×280mm×30mm １箱</v>
          </cell>
          <cell r="O133" t="str">
            <v>ﾌﾟﾗｽﾁｯｸ製580mm×280mm×30mm</v>
          </cell>
          <cell r="P133" t="str">
            <v>１箱</v>
          </cell>
          <cell r="Q133" t="str">
            <v>価</v>
          </cell>
          <cell r="R133" t="str">
            <v>*</v>
          </cell>
          <cell r="S133" t="str">
            <v>B</v>
          </cell>
          <cell r="T133" t="str">
            <v>* B</v>
          </cell>
          <cell r="V133" t="str">
            <v>* B/価</v>
          </cell>
          <cell r="W133">
            <v>147</v>
          </cell>
          <cell r="X133">
            <v>1</v>
          </cell>
          <cell r="Y133">
            <v>12</v>
          </cell>
          <cell r="AD133" t="str">
            <v>1～12</v>
          </cell>
          <cell r="AE133">
            <v>12</v>
          </cell>
          <cell r="AG133">
            <v>1</v>
          </cell>
          <cell r="AH133">
            <v>2</v>
          </cell>
          <cell r="AI133">
            <v>3</v>
          </cell>
          <cell r="AJ133">
            <v>4</v>
          </cell>
          <cell r="AK133">
            <v>5</v>
          </cell>
          <cell r="AL133">
            <v>6</v>
          </cell>
          <cell r="AM133">
            <v>7</v>
          </cell>
          <cell r="AN133">
            <v>8</v>
          </cell>
          <cell r="AO133">
            <v>9</v>
          </cell>
          <cell r="AP133">
            <v>10</v>
          </cell>
          <cell r="AQ133">
            <v>11</v>
          </cell>
          <cell r="AR133">
            <v>12</v>
          </cell>
          <cell r="BH133">
            <v>40</v>
          </cell>
          <cell r="BJ133">
            <v>1</v>
          </cell>
          <cell r="BK133" t="str">
            <v>北陸三菱農機販売㈱</v>
          </cell>
          <cell r="BL133">
            <v>0</v>
          </cell>
          <cell r="BM133">
            <v>1</v>
          </cell>
          <cell r="BP133">
            <v>0</v>
          </cell>
          <cell r="BS133">
            <v>1</v>
          </cell>
          <cell r="BV133" t="str">
            <v xml:space="preserve">三菱製  </v>
          </cell>
        </row>
        <row r="134">
          <cell r="G134">
            <v>4280</v>
          </cell>
          <cell r="H134" t="str">
            <v>-</v>
          </cell>
          <cell r="I134" t="str">
            <v>農機具</v>
          </cell>
          <cell r="J134" t="str">
            <v>小農具</v>
          </cell>
          <cell r="K134" t="str">
            <v>ホース</v>
          </cell>
          <cell r="N134" t="str">
            <v>農機具 小農具 ホース    50m</v>
          </cell>
          <cell r="P134" t="str">
            <v>50m</v>
          </cell>
          <cell r="Q134" t="str">
            <v>価</v>
          </cell>
          <cell r="R134" t="str">
            <v>*</v>
          </cell>
          <cell r="S134" t="str">
            <v>B</v>
          </cell>
          <cell r="T134" t="str">
            <v>* B</v>
          </cell>
          <cell r="V134" t="str">
            <v>* B/価</v>
          </cell>
          <cell r="W134">
            <v>69</v>
          </cell>
          <cell r="X134">
            <v>1</v>
          </cell>
          <cell r="Y134">
            <v>12</v>
          </cell>
          <cell r="AD134" t="str">
            <v>1～12</v>
          </cell>
          <cell r="AE134">
            <v>12</v>
          </cell>
          <cell r="AG134">
            <v>1</v>
          </cell>
          <cell r="AH134">
            <v>2</v>
          </cell>
          <cell r="AI134">
            <v>3</v>
          </cell>
          <cell r="AJ134">
            <v>4</v>
          </cell>
          <cell r="AK134">
            <v>5</v>
          </cell>
          <cell r="AL134">
            <v>6</v>
          </cell>
          <cell r="AM134">
            <v>7</v>
          </cell>
          <cell r="AN134">
            <v>8</v>
          </cell>
          <cell r="AO134">
            <v>9</v>
          </cell>
          <cell r="AP134">
            <v>10</v>
          </cell>
          <cell r="AQ134">
            <v>11</v>
          </cell>
          <cell r="AR134">
            <v>12</v>
          </cell>
          <cell r="BH134">
            <v>32</v>
          </cell>
          <cell r="BJ134">
            <v>1</v>
          </cell>
          <cell r="BK134" t="str">
            <v>ＪＡとなみ野福野生活センター</v>
          </cell>
          <cell r="BL134">
            <v>0</v>
          </cell>
          <cell r="BM134">
            <v>1</v>
          </cell>
          <cell r="BP134">
            <v>0</v>
          </cell>
          <cell r="BS134">
            <v>1</v>
          </cell>
          <cell r="BV134" t="str">
            <v xml:space="preserve">  </v>
          </cell>
        </row>
        <row r="135">
          <cell r="G135">
            <v>4300</v>
          </cell>
          <cell r="H135">
            <v>4290</v>
          </cell>
          <cell r="I135" t="str">
            <v>農機具</v>
          </cell>
          <cell r="J135" t="str">
            <v>大農具</v>
          </cell>
          <cell r="K135" t="str">
            <v>刈払機（草刈機）</v>
          </cell>
          <cell r="N135" t="str">
            <v>農機具 大農具 刈払機（草刈機）   肩かけ，ｴﾝｼﾞﾝ付，1.5ＰＳ程度 １台</v>
          </cell>
          <cell r="O135" t="str">
            <v>肩かけ，ｴﾝｼﾞﾝ付，1.5ＰＳ程度</v>
          </cell>
          <cell r="P135" t="str">
            <v>１台</v>
          </cell>
          <cell r="Q135">
            <v>36</v>
          </cell>
          <cell r="R135" t="str">
            <v>*</v>
          </cell>
          <cell r="S135" t="str">
            <v>B</v>
          </cell>
          <cell r="T135" t="str">
            <v>* B</v>
          </cell>
          <cell r="V135" t="str">
            <v>* B/36</v>
          </cell>
          <cell r="W135">
            <v>65</v>
          </cell>
          <cell r="X135">
            <v>1</v>
          </cell>
          <cell r="Y135">
            <v>12</v>
          </cell>
          <cell r="AD135" t="str">
            <v>1～12</v>
          </cell>
          <cell r="AE135">
            <v>12</v>
          </cell>
          <cell r="AG135">
            <v>1</v>
          </cell>
          <cell r="AH135">
            <v>2</v>
          </cell>
          <cell r="AI135">
            <v>3</v>
          </cell>
          <cell r="AJ135">
            <v>4</v>
          </cell>
          <cell r="AK135">
            <v>5</v>
          </cell>
          <cell r="AL135">
            <v>6</v>
          </cell>
          <cell r="AM135">
            <v>7</v>
          </cell>
          <cell r="AN135">
            <v>8</v>
          </cell>
          <cell r="AO135">
            <v>9</v>
          </cell>
          <cell r="AP135">
            <v>10</v>
          </cell>
          <cell r="AQ135">
            <v>11</v>
          </cell>
          <cell r="AR135">
            <v>12</v>
          </cell>
          <cell r="BH135">
            <v>40</v>
          </cell>
          <cell r="BJ135">
            <v>1</v>
          </cell>
          <cell r="BK135" t="str">
            <v>北陸三菱農機販売㈱</v>
          </cell>
          <cell r="BL135">
            <v>0</v>
          </cell>
          <cell r="BM135">
            <v>1</v>
          </cell>
          <cell r="BP135">
            <v>0</v>
          </cell>
          <cell r="BS135">
            <v>1</v>
          </cell>
          <cell r="BV135" t="str">
            <v xml:space="preserve">三菱 M2619E </v>
          </cell>
        </row>
        <row r="136">
          <cell r="G136">
            <v>4310</v>
          </cell>
          <cell r="H136">
            <v>4300</v>
          </cell>
          <cell r="I136" t="str">
            <v>農機具</v>
          </cell>
          <cell r="J136" t="str">
            <v>大農具</v>
          </cell>
          <cell r="K136" t="str">
            <v>動力田植機</v>
          </cell>
          <cell r="N136" t="str">
            <v>農機具 大農具 動力田植機   土付苗用（４条植え，乗用型） １台</v>
          </cell>
          <cell r="O136" t="str">
            <v>土付苗用（４条植え，乗用型）</v>
          </cell>
          <cell r="P136" t="str">
            <v>１台</v>
          </cell>
          <cell r="Q136">
            <v>285</v>
          </cell>
          <cell r="R136" t="str">
            <v>*</v>
          </cell>
          <cell r="S136" t="str">
            <v>B</v>
          </cell>
          <cell r="T136" t="str">
            <v>* B</v>
          </cell>
          <cell r="U136" t="str">
            <v>99Po修,*B/285</v>
          </cell>
          <cell r="V136" t="str">
            <v>* B/285</v>
          </cell>
          <cell r="W136">
            <v>442</v>
          </cell>
          <cell r="X136">
            <v>1</v>
          </cell>
          <cell r="Y136">
            <v>12</v>
          </cell>
          <cell r="AD136" t="str">
            <v>1～12</v>
          </cell>
          <cell r="AE136">
            <v>12</v>
          </cell>
          <cell r="AG136">
            <v>1</v>
          </cell>
          <cell r="AH136">
            <v>2</v>
          </cell>
          <cell r="AI136">
            <v>3</v>
          </cell>
          <cell r="AJ136">
            <v>4</v>
          </cell>
          <cell r="AK136">
            <v>5</v>
          </cell>
          <cell r="AL136">
            <v>6</v>
          </cell>
          <cell r="AM136">
            <v>7</v>
          </cell>
          <cell r="AN136">
            <v>8</v>
          </cell>
          <cell r="AO136">
            <v>9</v>
          </cell>
          <cell r="AP136">
            <v>10</v>
          </cell>
          <cell r="AQ136">
            <v>11</v>
          </cell>
          <cell r="AR136">
            <v>12</v>
          </cell>
          <cell r="BC136">
            <v>37</v>
          </cell>
          <cell r="BE136">
            <v>1</v>
          </cell>
          <cell r="BF136" t="str">
            <v>富山クボタ㈱新川営業所</v>
          </cell>
          <cell r="BH136">
            <v>40</v>
          </cell>
          <cell r="BJ136">
            <v>1</v>
          </cell>
          <cell r="BK136" t="str">
            <v>北陸三菱農機販売㈱</v>
          </cell>
          <cell r="BL136">
            <v>0</v>
          </cell>
          <cell r="BM136">
            <v>2</v>
          </cell>
          <cell r="BP136">
            <v>0</v>
          </cell>
          <cell r="BS136">
            <v>2</v>
          </cell>
          <cell r="BV136" t="str">
            <v xml:space="preserve">SPJ450 DMIF SPA45-DIF 三菱 MPR4HP </v>
          </cell>
        </row>
        <row r="137">
          <cell r="G137">
            <v>4320</v>
          </cell>
          <cell r="H137">
            <v>4310</v>
          </cell>
          <cell r="I137" t="str">
            <v>農機具</v>
          </cell>
          <cell r="J137" t="str">
            <v>大農具</v>
          </cell>
          <cell r="K137" t="str">
            <v>動力噴霧機</v>
          </cell>
          <cell r="N137" t="str">
            <v>農機具 大農具 動力噴霧機   2.0～3.5PS（可搬型） １台</v>
          </cell>
          <cell r="O137" t="str">
            <v>2.0～3.5PS（可搬型）</v>
          </cell>
          <cell r="P137" t="str">
            <v>１台</v>
          </cell>
          <cell r="Q137">
            <v>13</v>
          </cell>
          <cell r="R137" t="str">
            <v>*</v>
          </cell>
          <cell r="S137" t="str">
            <v>B</v>
          </cell>
          <cell r="T137" t="str">
            <v>* B</v>
          </cell>
          <cell r="V137" t="str">
            <v>* B/13</v>
          </cell>
          <cell r="W137">
            <v>36</v>
          </cell>
          <cell r="X137">
            <v>1</v>
          </cell>
          <cell r="Y137">
            <v>12</v>
          </cell>
          <cell r="AD137" t="str">
            <v>1～12</v>
          </cell>
          <cell r="AE137">
            <v>12</v>
          </cell>
          <cell r="AG137">
            <v>1</v>
          </cell>
          <cell r="AH137">
            <v>2</v>
          </cell>
          <cell r="AI137">
            <v>3</v>
          </cell>
          <cell r="AJ137">
            <v>4</v>
          </cell>
          <cell r="AK137">
            <v>5</v>
          </cell>
          <cell r="AL137">
            <v>6</v>
          </cell>
          <cell r="AM137">
            <v>7</v>
          </cell>
          <cell r="AN137">
            <v>8</v>
          </cell>
          <cell r="AO137">
            <v>9</v>
          </cell>
          <cell r="AP137">
            <v>10</v>
          </cell>
          <cell r="AQ137">
            <v>11</v>
          </cell>
          <cell r="AR137">
            <v>12</v>
          </cell>
          <cell r="BC137">
            <v>37</v>
          </cell>
          <cell r="BE137">
            <v>1</v>
          </cell>
          <cell r="BF137" t="str">
            <v>富山クボタ㈱新川営業所</v>
          </cell>
          <cell r="BL137">
            <v>0</v>
          </cell>
          <cell r="BM137">
            <v>1</v>
          </cell>
          <cell r="BP137">
            <v>0</v>
          </cell>
          <cell r="BS137">
            <v>1</v>
          </cell>
          <cell r="BV137" t="str">
            <v xml:space="preserve">ｸﾎﾞﾀ MSO52 </v>
          </cell>
        </row>
        <row r="138">
          <cell r="G138">
            <v>4330</v>
          </cell>
          <cell r="H138">
            <v>4320</v>
          </cell>
          <cell r="I138" t="str">
            <v>農機具</v>
          </cell>
          <cell r="J138" t="str">
            <v>大農具</v>
          </cell>
          <cell r="K138" t="str">
            <v>動力散粉機</v>
          </cell>
          <cell r="N138" t="str">
            <v>農機具 大農具 動力散粉機   背負い式，ﾐｽﾄ兼用機 １台</v>
          </cell>
          <cell r="O138" t="str">
            <v>背負い式，ﾐｽﾄ兼用機</v>
          </cell>
          <cell r="P138" t="str">
            <v>１台</v>
          </cell>
          <cell r="Q138">
            <v>52</v>
          </cell>
          <cell r="S138" t="str">
            <v>地</v>
          </cell>
          <cell r="T138" t="str">
            <v xml:space="preserve"> 地</v>
          </cell>
          <cell r="U138" t="str">
            <v>97Po修,地/52</v>
          </cell>
          <cell r="V138" t="str">
            <v xml:space="preserve"> 地/52</v>
          </cell>
          <cell r="X138">
            <v>1</v>
          </cell>
          <cell r="Y138">
            <v>12</v>
          </cell>
          <cell r="AD138" t="str">
            <v>1～12</v>
          </cell>
          <cell r="AE138">
            <v>12</v>
          </cell>
          <cell r="AG138">
            <v>1</v>
          </cell>
          <cell r="AH138">
            <v>2</v>
          </cell>
          <cell r="AI138">
            <v>3</v>
          </cell>
          <cell r="AJ138">
            <v>4</v>
          </cell>
          <cell r="AK138">
            <v>5</v>
          </cell>
          <cell r="AL138">
            <v>6</v>
          </cell>
          <cell r="AM138">
            <v>7</v>
          </cell>
          <cell r="AN138">
            <v>8</v>
          </cell>
          <cell r="AO138">
            <v>9</v>
          </cell>
          <cell r="AP138">
            <v>10</v>
          </cell>
          <cell r="AQ138">
            <v>11</v>
          </cell>
          <cell r="AR138">
            <v>12</v>
          </cell>
          <cell r="BC138">
            <v>37</v>
          </cell>
          <cell r="BE138">
            <v>1</v>
          </cell>
          <cell r="BF138" t="str">
            <v>富山クボタ㈱新川営業所</v>
          </cell>
          <cell r="BL138">
            <v>0</v>
          </cell>
          <cell r="BM138">
            <v>1</v>
          </cell>
          <cell r="BP138">
            <v>0</v>
          </cell>
          <cell r="BS138">
            <v>1</v>
          </cell>
          <cell r="BV138" t="str">
            <v xml:space="preserve">ｸﾎﾞﾀ MDJ60GTS-26 </v>
          </cell>
        </row>
        <row r="139">
          <cell r="G139">
            <v>4340</v>
          </cell>
          <cell r="H139">
            <v>4330</v>
          </cell>
          <cell r="I139" t="str">
            <v>農機具</v>
          </cell>
          <cell r="J139" t="str">
            <v>大農具</v>
          </cell>
          <cell r="K139" t="str">
            <v>動力耕うん機</v>
          </cell>
          <cell r="N139" t="str">
            <v>農機具 大農具 動力耕うん機   駆動けん引兼用型（5～7ＰＳ） １台</v>
          </cell>
          <cell r="O139" t="str">
            <v>駆動けん引兼用型（5～7ＰＳ）</v>
          </cell>
          <cell r="P139" t="str">
            <v>１台</v>
          </cell>
          <cell r="Q139" t="str">
            <v>価</v>
          </cell>
          <cell r="R139" t="str">
            <v>*</v>
          </cell>
          <cell r="S139" t="str">
            <v>B</v>
          </cell>
          <cell r="T139" t="str">
            <v>* B</v>
          </cell>
          <cell r="V139" t="str">
            <v>* B/価</v>
          </cell>
          <cell r="W139">
            <v>21</v>
          </cell>
          <cell r="X139">
            <v>1</v>
          </cell>
          <cell r="Y139">
            <v>12</v>
          </cell>
          <cell r="AD139" t="str">
            <v>1～12</v>
          </cell>
          <cell r="AE139">
            <v>12</v>
          </cell>
          <cell r="AG139">
            <v>1</v>
          </cell>
          <cell r="AH139">
            <v>2</v>
          </cell>
          <cell r="AI139">
            <v>3</v>
          </cell>
          <cell r="AJ139">
            <v>4</v>
          </cell>
          <cell r="AK139">
            <v>5</v>
          </cell>
          <cell r="AL139">
            <v>6</v>
          </cell>
          <cell r="AM139">
            <v>7</v>
          </cell>
          <cell r="AN139">
            <v>8</v>
          </cell>
          <cell r="AO139">
            <v>9</v>
          </cell>
          <cell r="AP139">
            <v>10</v>
          </cell>
          <cell r="AQ139">
            <v>11</v>
          </cell>
          <cell r="AR139">
            <v>12</v>
          </cell>
          <cell r="BH139">
            <v>40</v>
          </cell>
          <cell r="BJ139">
            <v>1</v>
          </cell>
          <cell r="BK139" t="str">
            <v>北陸三菱農機販売㈱</v>
          </cell>
          <cell r="BL139">
            <v>0</v>
          </cell>
          <cell r="BM139">
            <v>1</v>
          </cell>
          <cell r="BP139">
            <v>0</v>
          </cell>
          <cell r="BS139">
            <v>1</v>
          </cell>
          <cell r="BV139" t="str">
            <v xml:space="preserve">三菱 MR800D </v>
          </cell>
        </row>
        <row r="140">
          <cell r="G140">
            <v>4350</v>
          </cell>
          <cell r="H140">
            <v>4340</v>
          </cell>
          <cell r="I140" t="str">
            <v>農機具</v>
          </cell>
          <cell r="J140" t="str">
            <v>大農具</v>
          </cell>
          <cell r="K140" t="str">
            <v>乗用型トラクター</v>
          </cell>
          <cell r="L140" t="str">
            <v>15PS内外</v>
          </cell>
          <cell r="N140" t="str">
            <v>農機具 大農具 乗用型トラクター 15PS内外  水冷型 １台</v>
          </cell>
          <cell r="O140" t="str">
            <v>水冷型</v>
          </cell>
          <cell r="P140" t="str">
            <v>１台</v>
          </cell>
          <cell r="Q140">
            <v>307</v>
          </cell>
          <cell r="R140" t="str">
            <v>*</v>
          </cell>
          <cell r="S140" t="str">
            <v>B</v>
          </cell>
          <cell r="T140" t="str">
            <v>* B</v>
          </cell>
          <cell r="V140" t="str">
            <v>* B/307</v>
          </cell>
          <cell r="W140">
            <v>225</v>
          </cell>
          <cell r="X140">
            <v>1</v>
          </cell>
          <cell r="Y140">
            <v>12</v>
          </cell>
          <cell r="AD140" t="str">
            <v>1～12</v>
          </cell>
          <cell r="AE140">
            <v>12</v>
          </cell>
          <cell r="AG140">
            <v>1</v>
          </cell>
          <cell r="AH140">
            <v>2</v>
          </cell>
          <cell r="AI140">
            <v>3</v>
          </cell>
          <cell r="AJ140">
            <v>4</v>
          </cell>
          <cell r="AK140">
            <v>5</v>
          </cell>
          <cell r="AL140">
            <v>6</v>
          </cell>
          <cell r="AM140">
            <v>7</v>
          </cell>
          <cell r="AN140">
            <v>8</v>
          </cell>
          <cell r="AO140">
            <v>9</v>
          </cell>
          <cell r="AP140">
            <v>10</v>
          </cell>
          <cell r="AQ140">
            <v>11</v>
          </cell>
          <cell r="AR140">
            <v>12</v>
          </cell>
          <cell r="BC140">
            <v>37</v>
          </cell>
          <cell r="BE140">
            <v>1</v>
          </cell>
          <cell r="BF140" t="str">
            <v>富山クボタ㈱新川営業所</v>
          </cell>
          <cell r="BL140">
            <v>0</v>
          </cell>
          <cell r="BM140">
            <v>1</v>
          </cell>
          <cell r="BP140">
            <v>0</v>
          </cell>
          <cell r="BS140">
            <v>1</v>
          </cell>
          <cell r="BV140" t="str">
            <v xml:space="preserve">ｸﾎﾞﾀ GB16BMA RF1 </v>
          </cell>
        </row>
        <row r="141">
          <cell r="G141">
            <v>4360</v>
          </cell>
          <cell r="H141">
            <v>4350</v>
          </cell>
          <cell r="I141" t="str">
            <v>農機具</v>
          </cell>
          <cell r="J141" t="str">
            <v>大農具</v>
          </cell>
          <cell r="K141" t="str">
            <v>乗用型トラクター</v>
          </cell>
          <cell r="L141" t="str">
            <v>35PS内外</v>
          </cell>
          <cell r="N141" t="str">
            <v>農機具 大農具 乗用型トラクター 35PS内外  水冷型 １台</v>
          </cell>
          <cell r="O141" t="str">
            <v>水冷型</v>
          </cell>
          <cell r="P141" t="str">
            <v>１台</v>
          </cell>
          <cell r="Q141">
            <v>518</v>
          </cell>
          <cell r="R141" t="str">
            <v>*</v>
          </cell>
          <cell r="S141" t="str">
            <v>B</v>
          </cell>
          <cell r="T141" t="str">
            <v>* B</v>
          </cell>
          <cell r="U141" t="str">
            <v>00/01Po修ｵk,*B/518</v>
          </cell>
          <cell r="V141" t="str">
            <v>* B/518</v>
          </cell>
          <cell r="W141">
            <v>295</v>
          </cell>
          <cell r="X141">
            <v>1</v>
          </cell>
          <cell r="Y141">
            <v>12</v>
          </cell>
          <cell r="AD141" t="str">
            <v>1～12</v>
          </cell>
          <cell r="AE141">
            <v>12</v>
          </cell>
          <cell r="AG141">
            <v>1</v>
          </cell>
          <cell r="AH141">
            <v>2</v>
          </cell>
          <cell r="AI141">
            <v>3</v>
          </cell>
          <cell r="AJ141">
            <v>4</v>
          </cell>
          <cell r="AK141">
            <v>5</v>
          </cell>
          <cell r="AL141">
            <v>6</v>
          </cell>
          <cell r="AM141">
            <v>7</v>
          </cell>
          <cell r="AN141">
            <v>8</v>
          </cell>
          <cell r="AO141">
            <v>9</v>
          </cell>
          <cell r="AP141">
            <v>10</v>
          </cell>
          <cell r="AQ141">
            <v>11</v>
          </cell>
          <cell r="AR141">
            <v>12</v>
          </cell>
          <cell r="BC141">
            <v>37</v>
          </cell>
          <cell r="BE141">
            <v>1</v>
          </cell>
          <cell r="BF141" t="str">
            <v>富山クボタ㈱新川営業所</v>
          </cell>
          <cell r="BL141">
            <v>0</v>
          </cell>
          <cell r="BM141">
            <v>1</v>
          </cell>
          <cell r="BP141">
            <v>0</v>
          </cell>
          <cell r="BS141">
            <v>1</v>
          </cell>
          <cell r="BV141" t="str">
            <v>ｸﾎﾞﾀ GL-367FB SMAP 2000/01～細部銘柄変更</v>
          </cell>
        </row>
        <row r="142">
          <cell r="G142">
            <v>4400</v>
          </cell>
          <cell r="H142">
            <v>4390</v>
          </cell>
          <cell r="I142" t="str">
            <v>農機具</v>
          </cell>
          <cell r="J142" t="str">
            <v>大農具</v>
          </cell>
          <cell r="K142" t="str">
            <v>自走式運搬車</v>
          </cell>
          <cell r="N142" t="str">
            <v>農機具 大農具 自走式運搬車   クローラー式，乗用型，500㎏ １台</v>
          </cell>
          <cell r="O142" t="str">
            <v>クローラー式，乗用型，500㎏</v>
          </cell>
          <cell r="P142" t="str">
            <v>１台</v>
          </cell>
          <cell r="Q142" t="str">
            <v>価</v>
          </cell>
          <cell r="R142" t="str">
            <v>*</v>
          </cell>
          <cell r="S142" t="str">
            <v>B</v>
          </cell>
          <cell r="T142" t="str">
            <v>* B</v>
          </cell>
          <cell r="U142" t="str">
            <v>97修,*B/価</v>
          </cell>
          <cell r="V142" t="str">
            <v>* B/価</v>
          </cell>
          <cell r="X142">
            <v>1</v>
          </cell>
          <cell r="Y142">
            <v>12</v>
          </cell>
          <cell r="AD142" t="str">
            <v>1～12</v>
          </cell>
          <cell r="AE142">
            <v>12</v>
          </cell>
          <cell r="AG142">
            <v>1</v>
          </cell>
          <cell r="AH142">
            <v>2</v>
          </cell>
          <cell r="AI142">
            <v>3</v>
          </cell>
          <cell r="AJ142">
            <v>4</v>
          </cell>
          <cell r="AK142">
            <v>5</v>
          </cell>
          <cell r="AL142">
            <v>6</v>
          </cell>
          <cell r="AM142">
            <v>7</v>
          </cell>
          <cell r="AN142">
            <v>8</v>
          </cell>
          <cell r="AO142">
            <v>9</v>
          </cell>
          <cell r="AP142">
            <v>10</v>
          </cell>
          <cell r="AQ142">
            <v>11</v>
          </cell>
          <cell r="AR142">
            <v>12</v>
          </cell>
          <cell r="BC142">
            <v>37</v>
          </cell>
          <cell r="BE142">
            <v>1</v>
          </cell>
          <cell r="BF142" t="str">
            <v>富山クボタ㈱新川営業所</v>
          </cell>
          <cell r="BH142">
            <v>40</v>
          </cell>
          <cell r="BJ142">
            <v>1</v>
          </cell>
          <cell r="BK142" t="str">
            <v>北陸三菱農機販売㈱</v>
          </cell>
          <cell r="BL142">
            <v>0</v>
          </cell>
          <cell r="BM142">
            <v>2</v>
          </cell>
          <cell r="BP142">
            <v>0</v>
          </cell>
          <cell r="BS142">
            <v>2</v>
          </cell>
          <cell r="BV142" t="str">
            <v xml:space="preserve">ｸﾎﾞﾀ BEP602KCTD 三菱 BFC-613MCTD </v>
          </cell>
        </row>
        <row r="143">
          <cell r="G143">
            <v>4430</v>
          </cell>
          <cell r="H143">
            <v>4410</v>
          </cell>
          <cell r="I143" t="str">
            <v>農機具</v>
          </cell>
          <cell r="J143" t="str">
            <v>大農具</v>
          </cell>
          <cell r="K143" t="str">
            <v>コンバイン</v>
          </cell>
          <cell r="L143" t="str">
            <v>2条刈り</v>
          </cell>
          <cell r="N143" t="str">
            <v>農機具 大農具 コンバイン 2条刈り  自脱型 １台</v>
          </cell>
          <cell r="O143" t="str">
            <v>自脱型</v>
          </cell>
          <cell r="P143" t="str">
            <v>１台</v>
          </cell>
          <cell r="Q143">
            <v>1280</v>
          </cell>
          <cell r="R143" t="str">
            <v>*</v>
          </cell>
          <cell r="S143" t="str">
            <v>B</v>
          </cell>
          <cell r="T143" t="str">
            <v>* B</v>
          </cell>
          <cell r="U143" t="str">
            <v>00/01Po修ok,*B/1280</v>
          </cell>
          <cell r="V143" t="str">
            <v>* B/1280</v>
          </cell>
          <cell r="W143">
            <v>1267</v>
          </cell>
          <cell r="X143">
            <v>1</v>
          </cell>
          <cell r="Y143">
            <v>12</v>
          </cell>
          <cell r="AD143" t="str">
            <v>1～12</v>
          </cell>
          <cell r="AE143">
            <v>12</v>
          </cell>
          <cell r="AG143">
            <v>1</v>
          </cell>
          <cell r="AH143">
            <v>2</v>
          </cell>
          <cell r="AI143">
            <v>3</v>
          </cell>
          <cell r="AJ143">
            <v>4</v>
          </cell>
          <cell r="AK143">
            <v>5</v>
          </cell>
          <cell r="AL143">
            <v>6</v>
          </cell>
          <cell r="AM143">
            <v>7</v>
          </cell>
          <cell r="AN143">
            <v>8</v>
          </cell>
          <cell r="AO143">
            <v>9</v>
          </cell>
          <cell r="AP143">
            <v>10</v>
          </cell>
          <cell r="AQ143">
            <v>11</v>
          </cell>
          <cell r="AR143">
            <v>12</v>
          </cell>
          <cell r="BC143">
            <v>37</v>
          </cell>
          <cell r="BE143">
            <v>1</v>
          </cell>
          <cell r="BF143" t="str">
            <v>富山クボタ㈱新川営業所</v>
          </cell>
          <cell r="BL143">
            <v>0</v>
          </cell>
          <cell r="BM143">
            <v>1</v>
          </cell>
          <cell r="BP143">
            <v>0</v>
          </cell>
          <cell r="BS143">
            <v>1</v>
          </cell>
          <cell r="BV143" t="str">
            <v>ｸﾎﾞﾀ SR-195ADW-S50 2000/01～細部銘柄変更</v>
          </cell>
        </row>
        <row r="144">
          <cell r="G144">
            <v>4460</v>
          </cell>
          <cell r="H144">
            <v>4430</v>
          </cell>
          <cell r="I144" t="str">
            <v>農機具</v>
          </cell>
          <cell r="J144" t="str">
            <v>大農具</v>
          </cell>
          <cell r="K144" t="str">
            <v>動力もみすり機</v>
          </cell>
          <cell r="N144" t="str">
            <v>農機具 大農具 動力もみすり機   ﾛｰﾙ型，全自動30型 １台</v>
          </cell>
          <cell r="O144" t="str">
            <v>ﾛｰﾙ型，全自動30型</v>
          </cell>
          <cell r="P144" t="str">
            <v>１台</v>
          </cell>
          <cell r="Q144" t="str">
            <v>価</v>
          </cell>
          <cell r="R144" t="str">
            <v>*</v>
          </cell>
          <cell r="S144" t="str">
            <v>B</v>
          </cell>
          <cell r="T144" t="str">
            <v>* B</v>
          </cell>
          <cell r="V144" t="str">
            <v>* B/価</v>
          </cell>
          <cell r="W144">
            <v>58</v>
          </cell>
          <cell r="X144">
            <v>1</v>
          </cell>
          <cell r="Y144">
            <v>12</v>
          </cell>
          <cell r="AD144" t="str">
            <v>1～12</v>
          </cell>
          <cell r="AE144">
            <v>12</v>
          </cell>
          <cell r="AG144">
            <v>1</v>
          </cell>
          <cell r="AH144">
            <v>2</v>
          </cell>
          <cell r="AI144">
            <v>3</v>
          </cell>
          <cell r="AJ144">
            <v>4</v>
          </cell>
          <cell r="AK144">
            <v>5</v>
          </cell>
          <cell r="AL144">
            <v>6</v>
          </cell>
          <cell r="AM144">
            <v>7</v>
          </cell>
          <cell r="AN144">
            <v>8</v>
          </cell>
          <cell r="AO144">
            <v>9</v>
          </cell>
          <cell r="AP144">
            <v>10</v>
          </cell>
          <cell r="AQ144">
            <v>11</v>
          </cell>
          <cell r="AR144">
            <v>12</v>
          </cell>
          <cell r="BC144">
            <v>37</v>
          </cell>
          <cell r="BE144">
            <v>1</v>
          </cell>
          <cell r="BF144" t="str">
            <v>富山クボタ㈱新川営業所</v>
          </cell>
          <cell r="BL144">
            <v>0</v>
          </cell>
          <cell r="BM144">
            <v>1</v>
          </cell>
          <cell r="BP144">
            <v>0</v>
          </cell>
          <cell r="BS144">
            <v>1</v>
          </cell>
          <cell r="BV144" t="str">
            <v xml:space="preserve">ｻﾀｹ GPS350BXM </v>
          </cell>
        </row>
        <row r="145">
          <cell r="G145">
            <v>4500</v>
          </cell>
          <cell r="H145">
            <v>4480</v>
          </cell>
          <cell r="I145" t="str">
            <v>農機具</v>
          </cell>
          <cell r="J145" t="str">
            <v>大農具</v>
          </cell>
          <cell r="K145" t="str">
            <v>通風乾燥機</v>
          </cell>
          <cell r="L145" t="str">
            <v>16石型</v>
          </cell>
          <cell r="N145" t="str">
            <v>農機具 大農具 通風乾燥機 16石型  立型循環式 １台</v>
          </cell>
          <cell r="O145" t="str">
            <v>立型循環式</v>
          </cell>
          <cell r="P145" t="str">
            <v>１台</v>
          </cell>
          <cell r="Q145" t="str">
            <v>価</v>
          </cell>
          <cell r="R145" t="str">
            <v>*</v>
          </cell>
          <cell r="S145" t="str">
            <v>B</v>
          </cell>
          <cell r="T145" t="str">
            <v>* B</v>
          </cell>
          <cell r="V145" t="str">
            <v>* B/価</v>
          </cell>
          <cell r="W145">
            <v>253</v>
          </cell>
          <cell r="X145">
            <v>1</v>
          </cell>
          <cell r="Y145">
            <v>12</v>
          </cell>
          <cell r="AD145" t="str">
            <v>1～12</v>
          </cell>
          <cell r="AE145">
            <v>12</v>
          </cell>
          <cell r="AG145">
            <v>1</v>
          </cell>
          <cell r="AH145">
            <v>2</v>
          </cell>
          <cell r="AI145">
            <v>3</v>
          </cell>
          <cell r="AJ145">
            <v>4</v>
          </cell>
          <cell r="AK145">
            <v>5</v>
          </cell>
          <cell r="AL145">
            <v>6</v>
          </cell>
          <cell r="AM145">
            <v>7</v>
          </cell>
          <cell r="AN145">
            <v>8</v>
          </cell>
          <cell r="AO145">
            <v>9</v>
          </cell>
          <cell r="AP145">
            <v>10</v>
          </cell>
          <cell r="AQ145">
            <v>11</v>
          </cell>
          <cell r="AR145">
            <v>12</v>
          </cell>
          <cell r="BH145">
            <v>40</v>
          </cell>
          <cell r="BJ145">
            <v>1</v>
          </cell>
          <cell r="BK145" t="str">
            <v>北陸三菱農機販売㈱</v>
          </cell>
          <cell r="BL145">
            <v>0</v>
          </cell>
          <cell r="BM145">
            <v>1</v>
          </cell>
          <cell r="BP145">
            <v>0</v>
          </cell>
          <cell r="BS145">
            <v>1</v>
          </cell>
          <cell r="BV145" t="str">
            <v xml:space="preserve">ｻﾀｹ GDR-16BZL </v>
          </cell>
        </row>
        <row r="146">
          <cell r="G146">
            <v>4560</v>
          </cell>
          <cell r="H146">
            <v>4570</v>
          </cell>
          <cell r="I146" t="str">
            <v>農機具</v>
          </cell>
          <cell r="J146" t="str">
            <v>大農具</v>
          </cell>
          <cell r="K146" t="str">
            <v>ロータリー</v>
          </cell>
          <cell r="N146" t="str">
            <v>農機具 大農具 ロータリー   乗用ﾄﾗｸﾀｰ20～30ps,作業幅150㎝ １台</v>
          </cell>
          <cell r="O146" t="str">
            <v>乗用ﾄﾗｸﾀｰ20～30ps,作業幅150㎝</v>
          </cell>
          <cell r="P146" t="str">
            <v>１台</v>
          </cell>
          <cell r="Q146" t="str">
            <v>価</v>
          </cell>
          <cell r="R146" t="str">
            <v>*</v>
          </cell>
          <cell r="S146" t="str">
            <v>B</v>
          </cell>
          <cell r="T146" t="str">
            <v>* B</v>
          </cell>
          <cell r="V146" t="str">
            <v>* B/価</v>
          </cell>
          <cell r="X146">
            <v>1</v>
          </cell>
          <cell r="Y146">
            <v>12</v>
          </cell>
          <cell r="AD146" t="str">
            <v>1～12</v>
          </cell>
          <cell r="AE146">
            <v>12</v>
          </cell>
          <cell r="AG146">
            <v>1</v>
          </cell>
          <cell r="AH146">
            <v>2</v>
          </cell>
          <cell r="AI146">
            <v>3</v>
          </cell>
          <cell r="AJ146">
            <v>4</v>
          </cell>
          <cell r="AK146">
            <v>5</v>
          </cell>
          <cell r="AL146">
            <v>6</v>
          </cell>
          <cell r="AM146">
            <v>7</v>
          </cell>
          <cell r="AN146">
            <v>8</v>
          </cell>
          <cell r="AO146">
            <v>9</v>
          </cell>
          <cell r="AP146">
            <v>10</v>
          </cell>
          <cell r="AQ146">
            <v>11</v>
          </cell>
          <cell r="AR146">
            <v>12</v>
          </cell>
          <cell r="BC146">
            <v>37</v>
          </cell>
          <cell r="BE146">
            <v>1</v>
          </cell>
          <cell r="BF146" t="str">
            <v>富山クボタ㈱新川営業所</v>
          </cell>
          <cell r="BH146">
            <v>40</v>
          </cell>
          <cell r="BJ146">
            <v>1</v>
          </cell>
          <cell r="BK146" t="str">
            <v>北陸三菱農機販売㈱</v>
          </cell>
          <cell r="BL146">
            <v>0</v>
          </cell>
          <cell r="BM146">
            <v>2</v>
          </cell>
          <cell r="BP146">
            <v>0</v>
          </cell>
          <cell r="BS146">
            <v>2</v>
          </cell>
          <cell r="BV146" t="str">
            <v>ｸﾎﾞﾀ RL150G-V ｺﾊﾞｼ M157SRT4S ？</v>
          </cell>
        </row>
        <row r="147">
          <cell r="G147">
            <v>4570</v>
          </cell>
          <cell r="H147">
            <v>4580</v>
          </cell>
          <cell r="I147" t="str">
            <v>農機具</v>
          </cell>
          <cell r="J147" t="str">
            <v>大農具</v>
          </cell>
          <cell r="K147" t="str">
            <v>育苗機</v>
          </cell>
          <cell r="N147" t="str">
            <v>農機具 大農具 育苗機   800w,性能120箱内外 １台</v>
          </cell>
          <cell r="O147" t="str">
            <v>800w,性能120箱内外</v>
          </cell>
          <cell r="P147" t="str">
            <v>１台</v>
          </cell>
          <cell r="Q147" t="str">
            <v>価</v>
          </cell>
          <cell r="R147" t="str">
            <v>*</v>
          </cell>
          <cell r="S147" t="str">
            <v>B</v>
          </cell>
          <cell r="T147" t="str">
            <v>* B</v>
          </cell>
          <cell r="V147" t="str">
            <v>* B/価</v>
          </cell>
          <cell r="W147">
            <v>12</v>
          </cell>
          <cell r="X147">
            <v>1</v>
          </cell>
          <cell r="Y147">
            <v>12</v>
          </cell>
          <cell r="AD147" t="str">
            <v>1～12</v>
          </cell>
          <cell r="AE147">
            <v>12</v>
          </cell>
          <cell r="AG147">
            <v>1</v>
          </cell>
          <cell r="AH147">
            <v>2</v>
          </cell>
          <cell r="AI147">
            <v>3</v>
          </cell>
          <cell r="AJ147">
            <v>4</v>
          </cell>
          <cell r="AK147">
            <v>5</v>
          </cell>
          <cell r="AL147">
            <v>6</v>
          </cell>
          <cell r="AM147">
            <v>7</v>
          </cell>
          <cell r="AN147">
            <v>8</v>
          </cell>
          <cell r="AO147">
            <v>9</v>
          </cell>
          <cell r="AP147">
            <v>10</v>
          </cell>
          <cell r="AQ147">
            <v>11</v>
          </cell>
          <cell r="AR147">
            <v>12</v>
          </cell>
          <cell r="BH147">
            <v>40</v>
          </cell>
          <cell r="BJ147">
            <v>1</v>
          </cell>
          <cell r="BK147" t="str">
            <v>北陸三菱農機販売㈱</v>
          </cell>
          <cell r="BL147">
            <v>0</v>
          </cell>
          <cell r="BM147">
            <v>1</v>
          </cell>
          <cell r="BP147">
            <v>0</v>
          </cell>
          <cell r="BS147">
            <v>1</v>
          </cell>
          <cell r="BV147" t="str">
            <v xml:space="preserve">大正 AC-120L </v>
          </cell>
        </row>
        <row r="148">
          <cell r="G148">
            <v>4580</v>
          </cell>
          <cell r="H148">
            <v>4590</v>
          </cell>
          <cell r="I148" t="str">
            <v>農機具</v>
          </cell>
          <cell r="J148" t="str">
            <v>大農具</v>
          </cell>
          <cell r="K148" t="str">
            <v>管理機</v>
          </cell>
          <cell r="N148" t="str">
            <v>農機具 大農具 管理機   2.5～3.5ps １台</v>
          </cell>
          <cell r="O148" t="str">
            <v>2.5～3.5ps</v>
          </cell>
          <cell r="P148" t="str">
            <v>１台</v>
          </cell>
          <cell r="Q148">
            <v>30</v>
          </cell>
          <cell r="R148" t="str">
            <v>*</v>
          </cell>
          <cell r="S148" t="str">
            <v>B</v>
          </cell>
          <cell r="T148" t="str">
            <v>* B</v>
          </cell>
          <cell r="V148" t="str">
            <v>* B/30</v>
          </cell>
          <cell r="X148">
            <v>1</v>
          </cell>
          <cell r="Y148">
            <v>12</v>
          </cell>
          <cell r="AD148" t="str">
            <v>1～12</v>
          </cell>
          <cell r="AE148">
            <v>12</v>
          </cell>
          <cell r="AG148">
            <v>1</v>
          </cell>
          <cell r="AH148">
            <v>2</v>
          </cell>
          <cell r="AI148">
            <v>3</v>
          </cell>
          <cell r="AJ148">
            <v>4</v>
          </cell>
          <cell r="AK148">
            <v>5</v>
          </cell>
          <cell r="AL148">
            <v>6</v>
          </cell>
          <cell r="AM148">
            <v>7</v>
          </cell>
          <cell r="AN148">
            <v>8</v>
          </cell>
          <cell r="AO148">
            <v>9</v>
          </cell>
          <cell r="AP148">
            <v>10</v>
          </cell>
          <cell r="AQ148">
            <v>11</v>
          </cell>
          <cell r="AR148">
            <v>12</v>
          </cell>
          <cell r="BC148">
            <v>37</v>
          </cell>
          <cell r="BE148">
            <v>1</v>
          </cell>
          <cell r="BF148" t="str">
            <v>富山クボタ㈱新川営業所</v>
          </cell>
          <cell r="BH148">
            <v>40</v>
          </cell>
          <cell r="BJ148">
            <v>1</v>
          </cell>
          <cell r="BK148" t="str">
            <v>北陸三菱農機販売㈱</v>
          </cell>
          <cell r="BL148">
            <v>0</v>
          </cell>
          <cell r="BM148">
            <v>2</v>
          </cell>
          <cell r="BP148">
            <v>0</v>
          </cell>
          <cell r="BS148">
            <v>2</v>
          </cell>
          <cell r="BV148" t="str">
            <v xml:space="preserve"> TC500CT 三菱 MM455S </v>
          </cell>
        </row>
        <row r="149">
          <cell r="G149">
            <v>4590</v>
          </cell>
          <cell r="H149" t="str">
            <v>-</v>
          </cell>
          <cell r="I149" t="str">
            <v>農機具</v>
          </cell>
          <cell r="J149" t="str">
            <v>大農具</v>
          </cell>
          <cell r="K149" t="str">
            <v>パーソナルコンピューター</v>
          </cell>
          <cell r="N149" t="str">
            <v>農機具 大農具 パーソナルコンピューター   ﾃﾞｽｸトップ型・ﾓﾆﾀｰ・付属品込み １台</v>
          </cell>
          <cell r="O149" t="str">
            <v>ﾃﾞｽｸトップ型・ﾓﾆﾀｰ・付属品込み</v>
          </cell>
          <cell r="P149" t="str">
            <v>１台</v>
          </cell>
          <cell r="Q149" t="str">
            <v>価</v>
          </cell>
          <cell r="R149" t="str">
            <v>*</v>
          </cell>
          <cell r="S149" t="str">
            <v>B</v>
          </cell>
          <cell r="T149" t="str">
            <v>* B</v>
          </cell>
          <cell r="V149" t="str">
            <v>* B/価</v>
          </cell>
          <cell r="X149">
            <v>1</v>
          </cell>
          <cell r="Y149">
            <v>12</v>
          </cell>
          <cell r="AD149" t="str">
            <v>1～12</v>
          </cell>
          <cell r="AE149">
            <v>12</v>
          </cell>
          <cell r="AG149">
            <v>1</v>
          </cell>
          <cell r="AH149">
            <v>2</v>
          </cell>
          <cell r="AI149">
            <v>3</v>
          </cell>
          <cell r="AJ149">
            <v>4</v>
          </cell>
          <cell r="AK149">
            <v>5</v>
          </cell>
          <cell r="AL149">
            <v>6</v>
          </cell>
          <cell r="AM149">
            <v>7</v>
          </cell>
          <cell r="AN149">
            <v>8</v>
          </cell>
          <cell r="AO149">
            <v>9</v>
          </cell>
          <cell r="AP149">
            <v>10</v>
          </cell>
          <cell r="AQ149">
            <v>11</v>
          </cell>
          <cell r="AR149">
            <v>12</v>
          </cell>
          <cell r="BL149">
            <v>0</v>
          </cell>
          <cell r="BN149">
            <v>51</v>
          </cell>
          <cell r="BP149">
            <v>1</v>
          </cell>
          <cell r="BQ149" t="str">
            <v>(事)㈱瀬戸営業本部</v>
          </cell>
          <cell r="BS149">
            <v>1</v>
          </cell>
          <cell r="BV149" t="str">
            <v>FMV-633TX NECPC-MA33D/M IBMPC-300PLPOWERMACG3DT266etc</v>
          </cell>
        </row>
        <row r="150">
          <cell r="G150">
            <v>4600</v>
          </cell>
          <cell r="H150">
            <v>4600</v>
          </cell>
          <cell r="I150" t="str">
            <v>自動車･同関係料金</v>
          </cell>
          <cell r="J150" t="str">
            <v>軽四輪トラック</v>
          </cell>
          <cell r="N150" t="str">
            <v>自動車･同関係料金 軽四輪トラック    660cc,350㎏積み程度 １台</v>
          </cell>
          <cell r="O150" t="str">
            <v>660cc,350㎏積み程度</v>
          </cell>
          <cell r="P150" t="str">
            <v>１台</v>
          </cell>
          <cell r="Q150">
            <v>27</v>
          </cell>
          <cell r="R150" t="str">
            <v>*</v>
          </cell>
          <cell r="S150" t="str">
            <v>B</v>
          </cell>
          <cell r="T150" t="str">
            <v>* B</v>
          </cell>
          <cell r="U150" t="str">
            <v>99/01&amp;97Po修,*B/27</v>
          </cell>
          <cell r="V150" t="str">
            <v>* B/27</v>
          </cell>
          <cell r="W150">
            <v>301</v>
          </cell>
          <cell r="X150">
            <v>1</v>
          </cell>
          <cell r="Y150">
            <v>12</v>
          </cell>
          <cell r="AD150" t="str">
            <v>1～12</v>
          </cell>
          <cell r="AE150">
            <v>12</v>
          </cell>
          <cell r="AG150">
            <v>1</v>
          </cell>
          <cell r="AH150">
            <v>2</v>
          </cell>
          <cell r="AI150">
            <v>3</v>
          </cell>
          <cell r="AJ150">
            <v>4</v>
          </cell>
          <cell r="AK150">
            <v>5</v>
          </cell>
          <cell r="AL150">
            <v>6</v>
          </cell>
          <cell r="AM150">
            <v>7</v>
          </cell>
          <cell r="AN150">
            <v>8</v>
          </cell>
          <cell r="AO150">
            <v>9</v>
          </cell>
          <cell r="AP150">
            <v>10</v>
          </cell>
          <cell r="AQ150">
            <v>11</v>
          </cell>
          <cell r="AR150">
            <v>12</v>
          </cell>
          <cell r="BC150">
            <v>39</v>
          </cell>
          <cell r="BE150">
            <v>1</v>
          </cell>
          <cell r="BF150" t="str">
            <v>オートガレージホクバン㈲</v>
          </cell>
          <cell r="BL150">
            <v>0</v>
          </cell>
          <cell r="BM150">
            <v>1</v>
          </cell>
          <cell r="BP150">
            <v>0</v>
          </cell>
          <cell r="BS150">
            <v>1</v>
          </cell>
          <cell r="BV150" t="str">
            <v xml:space="preserve">ｻﾝﾊﾞ2WDｽﾀﾝﾀﾞｰﾄﾞ  </v>
          </cell>
        </row>
        <row r="151">
          <cell r="G151">
            <v>4610</v>
          </cell>
          <cell r="H151">
            <v>4610</v>
          </cell>
          <cell r="I151" t="str">
            <v>自動車･同関係料金</v>
          </cell>
          <cell r="J151" t="str">
            <v>四輪トラック</v>
          </cell>
          <cell r="N151" t="str">
            <v>自動車･同関係料金 四輪トラック    1600cc,1.0t積み程度 １台</v>
          </cell>
          <cell r="O151" t="str">
            <v>1600cc,1.0t積み程度</v>
          </cell>
          <cell r="P151" t="str">
            <v>１台</v>
          </cell>
          <cell r="Q151">
            <v>11</v>
          </cell>
          <cell r="R151" t="str">
            <v>*</v>
          </cell>
          <cell r="S151" t="str">
            <v>B</v>
          </cell>
          <cell r="T151" t="str">
            <v>* B</v>
          </cell>
          <cell r="U151" t="str">
            <v>97Po修,*B/11</v>
          </cell>
          <cell r="V151" t="str">
            <v>* B/11</v>
          </cell>
          <cell r="W151">
            <v>28</v>
          </cell>
          <cell r="X151">
            <v>1</v>
          </cell>
          <cell r="Y151">
            <v>12</v>
          </cell>
          <cell r="AD151" t="str">
            <v>1～12</v>
          </cell>
          <cell r="AE151">
            <v>12</v>
          </cell>
          <cell r="AG151">
            <v>1</v>
          </cell>
          <cell r="AH151">
            <v>2</v>
          </cell>
          <cell r="AI151">
            <v>3</v>
          </cell>
          <cell r="AJ151">
            <v>4</v>
          </cell>
          <cell r="AK151">
            <v>5</v>
          </cell>
          <cell r="AL151">
            <v>6</v>
          </cell>
          <cell r="AM151">
            <v>7</v>
          </cell>
          <cell r="AN151">
            <v>8</v>
          </cell>
          <cell r="AO151">
            <v>9</v>
          </cell>
          <cell r="AP151">
            <v>10</v>
          </cell>
          <cell r="AQ151">
            <v>11</v>
          </cell>
          <cell r="AR151">
            <v>12</v>
          </cell>
          <cell r="BC151">
            <v>39</v>
          </cell>
          <cell r="BE151">
            <v>1</v>
          </cell>
          <cell r="BF151" t="str">
            <v>オートガレージホクバン㈲</v>
          </cell>
          <cell r="BL151">
            <v>0</v>
          </cell>
          <cell r="BM151">
            <v>1</v>
          </cell>
          <cell r="BP151">
            <v>0</v>
          </cell>
          <cell r="BS151">
            <v>1</v>
          </cell>
          <cell r="BV151" t="str">
            <v xml:space="preserve">ﾀｳﾝｴｰｽﾃﾞﾗｯｸｽ  </v>
          </cell>
        </row>
        <row r="152">
          <cell r="G152">
            <v>4620</v>
          </cell>
          <cell r="H152">
            <v>4620</v>
          </cell>
          <cell r="I152" t="str">
            <v>自動車･同関係料金</v>
          </cell>
          <cell r="J152" t="str">
            <v>ライトバン</v>
          </cell>
          <cell r="N152" t="str">
            <v>自動車･同関係料金 ライトバン    1500㏄程度 １台</v>
          </cell>
          <cell r="O152" t="str">
            <v>1500㏄程度</v>
          </cell>
          <cell r="P152" t="str">
            <v>１台</v>
          </cell>
          <cell r="Q152">
            <v>231</v>
          </cell>
          <cell r="R152" t="str">
            <v>*</v>
          </cell>
          <cell r="S152" t="str">
            <v>B</v>
          </cell>
          <cell r="T152" t="str">
            <v>* B</v>
          </cell>
          <cell r="U152" t="str">
            <v>00/01Po修ok,*B/231,97Po修,*B/231</v>
          </cell>
          <cell r="V152" t="str">
            <v>* B/231</v>
          </cell>
          <cell r="W152">
            <v>32</v>
          </cell>
          <cell r="X152">
            <v>1</v>
          </cell>
          <cell r="Y152">
            <v>12</v>
          </cell>
          <cell r="AD152" t="str">
            <v>1～12</v>
          </cell>
          <cell r="AE152">
            <v>12</v>
          </cell>
          <cell r="AG152">
            <v>1</v>
          </cell>
          <cell r="AH152">
            <v>2</v>
          </cell>
          <cell r="AI152">
            <v>3</v>
          </cell>
          <cell r="AJ152">
            <v>4</v>
          </cell>
          <cell r="AK152">
            <v>5</v>
          </cell>
          <cell r="AL152">
            <v>6</v>
          </cell>
          <cell r="AM152">
            <v>7</v>
          </cell>
          <cell r="AN152">
            <v>8</v>
          </cell>
          <cell r="AO152">
            <v>9</v>
          </cell>
          <cell r="AP152">
            <v>10</v>
          </cell>
          <cell r="AQ152">
            <v>11</v>
          </cell>
          <cell r="AR152">
            <v>12</v>
          </cell>
          <cell r="BC152">
            <v>39</v>
          </cell>
          <cell r="BE152">
            <v>1</v>
          </cell>
          <cell r="BF152" t="str">
            <v>オートガレージホクバン㈲</v>
          </cell>
          <cell r="BL152">
            <v>0</v>
          </cell>
          <cell r="BM152">
            <v>1</v>
          </cell>
          <cell r="BP152">
            <v>0</v>
          </cell>
          <cell r="BS152">
            <v>1</v>
          </cell>
          <cell r="BV152" t="str">
            <v xml:space="preserve">ADﾊﾞﾝ 2000/01～細部銘柄変更 </v>
          </cell>
        </row>
        <row r="153">
          <cell r="G153">
            <v>4630</v>
          </cell>
          <cell r="H153">
            <v>4630</v>
          </cell>
          <cell r="I153" t="str">
            <v>自動車･同関係料金</v>
          </cell>
          <cell r="J153" t="str">
            <v>自動車定期点検料</v>
          </cell>
          <cell r="N153" t="str">
            <v>自動車･同関係料金 自動車定期点検料    トラック，1600㏄級，６か月定期点検 １台分</v>
          </cell>
          <cell r="O153" t="str">
            <v>トラック，1600㏄級，６か月定期点検</v>
          </cell>
          <cell r="P153" t="str">
            <v>１台分</v>
          </cell>
          <cell r="Q153">
            <v>93</v>
          </cell>
          <cell r="R153" t="str">
            <v>*</v>
          </cell>
          <cell r="S153" t="str">
            <v>B</v>
          </cell>
          <cell r="T153" t="str">
            <v>* B</v>
          </cell>
          <cell r="V153" t="str">
            <v>* B/93</v>
          </cell>
          <cell r="W153">
            <v>209</v>
          </cell>
          <cell r="X153">
            <v>1</v>
          </cell>
          <cell r="Y153">
            <v>12</v>
          </cell>
          <cell r="AD153" t="str">
            <v>1～12</v>
          </cell>
          <cell r="AE153">
            <v>12</v>
          </cell>
          <cell r="AG153">
            <v>1</v>
          </cell>
          <cell r="AH153">
            <v>2</v>
          </cell>
          <cell r="AI153">
            <v>3</v>
          </cell>
          <cell r="AJ153">
            <v>4</v>
          </cell>
          <cell r="AK153">
            <v>5</v>
          </cell>
          <cell r="AL153">
            <v>6</v>
          </cell>
          <cell r="AM153">
            <v>7</v>
          </cell>
          <cell r="AN153">
            <v>8</v>
          </cell>
          <cell r="AO153">
            <v>9</v>
          </cell>
          <cell r="AP153">
            <v>10</v>
          </cell>
          <cell r="AQ153">
            <v>11</v>
          </cell>
          <cell r="AR153">
            <v>12</v>
          </cell>
          <cell r="BC153">
            <v>39</v>
          </cell>
          <cell r="BE153">
            <v>1</v>
          </cell>
          <cell r="BF153" t="str">
            <v>オートガレージホクバン㈲</v>
          </cell>
          <cell r="BL153">
            <v>0</v>
          </cell>
          <cell r="BM153">
            <v>1</v>
          </cell>
          <cell r="BP153">
            <v>0</v>
          </cell>
          <cell r="BS153">
            <v>1</v>
          </cell>
          <cell r="BV153" t="str">
            <v xml:space="preserve">  </v>
          </cell>
        </row>
        <row r="154">
          <cell r="G154">
            <v>4640</v>
          </cell>
          <cell r="H154">
            <v>4640</v>
          </cell>
          <cell r="I154" t="str">
            <v>建築資材</v>
          </cell>
          <cell r="J154" t="str">
            <v>角材</v>
          </cell>
          <cell r="N154" t="str">
            <v>建築資材 角材    杉角材，正角10.5㎝，長さ4ｍ，1等 １本</v>
          </cell>
          <cell r="O154" t="str">
            <v>杉角材，正角10.5㎝，長さ4ｍ，1等</v>
          </cell>
          <cell r="P154" t="str">
            <v>１本</v>
          </cell>
          <cell r="Q154">
            <v>181</v>
          </cell>
          <cell r="R154" t="str">
            <v>*</v>
          </cell>
          <cell r="S154" t="str">
            <v>B</v>
          </cell>
          <cell r="T154" t="str">
            <v>* B</v>
          </cell>
          <cell r="V154" t="str">
            <v>* B/181</v>
          </cell>
          <cell r="W154">
            <v>118</v>
          </cell>
          <cell r="X154">
            <v>1</v>
          </cell>
          <cell r="Y154">
            <v>12</v>
          </cell>
          <cell r="AD154" t="str">
            <v>1～12</v>
          </cell>
          <cell r="AE154">
            <v>12</v>
          </cell>
          <cell r="AG154">
            <v>1</v>
          </cell>
          <cell r="AH154">
            <v>2</v>
          </cell>
          <cell r="AI154">
            <v>3</v>
          </cell>
          <cell r="AJ154">
            <v>4</v>
          </cell>
          <cell r="AK154">
            <v>5</v>
          </cell>
          <cell r="AL154">
            <v>6</v>
          </cell>
          <cell r="AM154">
            <v>7</v>
          </cell>
          <cell r="AN154">
            <v>8</v>
          </cell>
          <cell r="AO154">
            <v>9</v>
          </cell>
          <cell r="AP154">
            <v>10</v>
          </cell>
          <cell r="AQ154">
            <v>11</v>
          </cell>
          <cell r="AR154">
            <v>12</v>
          </cell>
          <cell r="BC154">
            <v>41</v>
          </cell>
          <cell r="BE154">
            <v>1</v>
          </cell>
          <cell r="BF154" t="str">
            <v>下澤産業㈱魚津営業所</v>
          </cell>
          <cell r="BH154">
            <v>42</v>
          </cell>
          <cell r="BJ154">
            <v>1</v>
          </cell>
          <cell r="BK154" t="str">
            <v>宮本木材店</v>
          </cell>
          <cell r="BL154">
            <v>0</v>
          </cell>
          <cell r="BM154">
            <v>2</v>
          </cell>
          <cell r="BP154">
            <v>0</v>
          </cell>
          <cell r="BS154">
            <v>2</v>
          </cell>
          <cell r="BV154" t="str">
            <v xml:space="preserve">  </v>
          </cell>
        </row>
        <row r="155">
          <cell r="G155">
            <v>4650</v>
          </cell>
          <cell r="H155">
            <v>4650</v>
          </cell>
          <cell r="I155" t="str">
            <v>建築資材</v>
          </cell>
          <cell r="J155" t="str">
            <v>板材</v>
          </cell>
          <cell r="N155" t="str">
            <v>建築資材 板材    杉厚さ1.5㎝，幅18㎝，長さ4ｍ，1等 3.3㎡</v>
          </cell>
          <cell r="O155" t="str">
            <v>杉厚さ1.5㎝，幅18㎝，長さ4ｍ，1等</v>
          </cell>
          <cell r="P155" t="str">
            <v>3.3㎡</v>
          </cell>
          <cell r="Q155">
            <v>100</v>
          </cell>
          <cell r="R155" t="str">
            <v>*</v>
          </cell>
          <cell r="S155" t="str">
            <v>B</v>
          </cell>
          <cell r="T155" t="str">
            <v>* B</v>
          </cell>
          <cell r="V155" t="str">
            <v>* B/100</v>
          </cell>
          <cell r="W155">
            <v>60</v>
          </cell>
          <cell r="X155">
            <v>1</v>
          </cell>
          <cell r="Y155">
            <v>12</v>
          </cell>
          <cell r="AD155" t="str">
            <v>1～12</v>
          </cell>
          <cell r="AE155">
            <v>12</v>
          </cell>
          <cell r="AG155">
            <v>1</v>
          </cell>
          <cell r="AH155">
            <v>2</v>
          </cell>
          <cell r="AI155">
            <v>3</v>
          </cell>
          <cell r="AJ155">
            <v>4</v>
          </cell>
          <cell r="AK155">
            <v>5</v>
          </cell>
          <cell r="AL155">
            <v>6</v>
          </cell>
          <cell r="AM155">
            <v>7</v>
          </cell>
          <cell r="AN155">
            <v>8</v>
          </cell>
          <cell r="AO155">
            <v>9</v>
          </cell>
          <cell r="AP155">
            <v>10</v>
          </cell>
          <cell r="AQ155">
            <v>11</v>
          </cell>
          <cell r="AR155">
            <v>12</v>
          </cell>
          <cell r="BC155">
            <v>41</v>
          </cell>
          <cell r="BE155">
            <v>1</v>
          </cell>
          <cell r="BF155" t="str">
            <v>下澤産業㈱魚津営業所</v>
          </cell>
          <cell r="BH155">
            <v>42</v>
          </cell>
          <cell r="BJ155">
            <v>1</v>
          </cell>
          <cell r="BK155" t="str">
            <v>宮本木材店</v>
          </cell>
          <cell r="BL155">
            <v>0</v>
          </cell>
          <cell r="BM155">
            <v>2</v>
          </cell>
          <cell r="BP155">
            <v>0</v>
          </cell>
          <cell r="BS155">
            <v>2</v>
          </cell>
          <cell r="BV155" t="str">
            <v xml:space="preserve">  </v>
          </cell>
        </row>
        <row r="156">
          <cell r="G156">
            <v>4660</v>
          </cell>
          <cell r="H156">
            <v>4660</v>
          </cell>
          <cell r="I156" t="str">
            <v>建築資材</v>
          </cell>
          <cell r="J156" t="str">
            <v>合板</v>
          </cell>
          <cell r="N156" t="str">
            <v>建築資材 合板    ﾗﾜﾝ材,普通合板,182㎝×91㎝×2.5mm １枚</v>
          </cell>
          <cell r="O156" t="str">
            <v>ﾗﾜﾝ材,普通合板,182㎝×91㎝×2.5mm</v>
          </cell>
          <cell r="P156" t="str">
            <v>１枚</v>
          </cell>
          <cell r="Q156">
            <v>54</v>
          </cell>
          <cell r="R156" t="str">
            <v>*</v>
          </cell>
          <cell r="S156" t="str">
            <v>B</v>
          </cell>
          <cell r="T156" t="str">
            <v>* B</v>
          </cell>
          <cell r="U156" t="str">
            <v>00/01Po修ok,*B/54</v>
          </cell>
          <cell r="V156" t="str">
            <v>* B/54</v>
          </cell>
          <cell r="W156">
            <v>47</v>
          </cell>
          <cell r="X156">
            <v>1</v>
          </cell>
          <cell r="Y156">
            <v>12</v>
          </cell>
          <cell r="AD156" t="str">
            <v>1～12</v>
          </cell>
          <cell r="AE156">
            <v>12</v>
          </cell>
          <cell r="AG156">
            <v>1</v>
          </cell>
          <cell r="AH156">
            <v>2</v>
          </cell>
          <cell r="AI156">
            <v>3</v>
          </cell>
          <cell r="AJ156">
            <v>4</v>
          </cell>
          <cell r="AK156">
            <v>5</v>
          </cell>
          <cell r="AL156">
            <v>6</v>
          </cell>
          <cell r="AM156">
            <v>7</v>
          </cell>
          <cell r="AN156">
            <v>8</v>
          </cell>
          <cell r="AO156">
            <v>9</v>
          </cell>
          <cell r="AP156">
            <v>10</v>
          </cell>
          <cell r="AQ156">
            <v>11</v>
          </cell>
          <cell r="AR156">
            <v>12</v>
          </cell>
          <cell r="BC156">
            <v>41</v>
          </cell>
          <cell r="BE156">
            <v>1</v>
          </cell>
          <cell r="BF156" t="str">
            <v>下澤産業㈱魚津営業所</v>
          </cell>
          <cell r="BL156">
            <v>0</v>
          </cell>
          <cell r="BM156">
            <v>1</v>
          </cell>
          <cell r="BP156">
            <v>0</v>
          </cell>
          <cell r="BS156">
            <v>1</v>
          </cell>
          <cell r="BV156" t="str">
            <v xml:space="preserve">  </v>
          </cell>
        </row>
        <row r="157">
          <cell r="G157">
            <v>4670</v>
          </cell>
          <cell r="H157">
            <v>4670</v>
          </cell>
          <cell r="I157" t="str">
            <v>建築資材</v>
          </cell>
          <cell r="J157" t="str">
            <v>トタン</v>
          </cell>
          <cell r="N157" t="str">
            <v>建築資材 トタン    平板30番内外 １枚</v>
          </cell>
          <cell r="O157" t="str">
            <v>平板30番内外</v>
          </cell>
          <cell r="P157" t="str">
            <v>１枚</v>
          </cell>
          <cell r="Q157">
            <v>21</v>
          </cell>
          <cell r="R157" t="str">
            <v>*</v>
          </cell>
          <cell r="S157" t="str">
            <v>B</v>
          </cell>
          <cell r="T157" t="str">
            <v>* B</v>
          </cell>
          <cell r="V157" t="str">
            <v>* B/21</v>
          </cell>
          <cell r="W157">
            <v>20</v>
          </cell>
          <cell r="X157">
            <v>1</v>
          </cell>
          <cell r="Y157">
            <v>12</v>
          </cell>
          <cell r="AD157" t="str">
            <v>1～12</v>
          </cell>
          <cell r="AE157">
            <v>12</v>
          </cell>
          <cell r="AG157">
            <v>1</v>
          </cell>
          <cell r="AH157">
            <v>2</v>
          </cell>
          <cell r="AI157">
            <v>3</v>
          </cell>
          <cell r="AJ157">
            <v>4</v>
          </cell>
          <cell r="AK157">
            <v>5</v>
          </cell>
          <cell r="AL157">
            <v>6</v>
          </cell>
          <cell r="AM157">
            <v>7</v>
          </cell>
          <cell r="AN157">
            <v>8</v>
          </cell>
          <cell r="AO157">
            <v>9</v>
          </cell>
          <cell r="AP157">
            <v>10</v>
          </cell>
          <cell r="AQ157">
            <v>11</v>
          </cell>
          <cell r="AR157">
            <v>12</v>
          </cell>
          <cell r="BH157">
            <v>41</v>
          </cell>
          <cell r="BJ157">
            <v>1</v>
          </cell>
          <cell r="BK157" t="str">
            <v>㈱河合金物店</v>
          </cell>
          <cell r="BL157">
            <v>0</v>
          </cell>
          <cell r="BM157">
            <v>1</v>
          </cell>
          <cell r="BP157">
            <v>0</v>
          </cell>
          <cell r="BS157">
            <v>1</v>
          </cell>
          <cell r="BV157" t="str">
            <v xml:space="preserve">  </v>
          </cell>
        </row>
        <row r="158">
          <cell r="G158">
            <v>4680</v>
          </cell>
          <cell r="H158">
            <v>4680</v>
          </cell>
          <cell r="I158" t="str">
            <v>建築資材</v>
          </cell>
          <cell r="J158" t="str">
            <v>くぎ</v>
          </cell>
          <cell r="N158" t="str">
            <v>建築資材 くぎ    N38(14♯×38㎜) １㎏</v>
          </cell>
          <cell r="O158" t="str">
            <v>N38(14♯×38㎜)</v>
          </cell>
          <cell r="P158" t="str">
            <v>１㎏</v>
          </cell>
          <cell r="Q158">
            <v>10</v>
          </cell>
          <cell r="R158" t="str">
            <v>*</v>
          </cell>
          <cell r="S158" t="str">
            <v>B</v>
          </cell>
          <cell r="T158" t="str">
            <v>* B</v>
          </cell>
          <cell r="V158" t="str">
            <v>* B/10</v>
          </cell>
          <cell r="W158">
            <v>7</v>
          </cell>
          <cell r="X158">
            <v>1</v>
          </cell>
          <cell r="Y158">
            <v>12</v>
          </cell>
          <cell r="AD158" t="str">
            <v>1～12</v>
          </cell>
          <cell r="AE158">
            <v>12</v>
          </cell>
          <cell r="AG158">
            <v>1</v>
          </cell>
          <cell r="AH158">
            <v>2</v>
          </cell>
          <cell r="AI158">
            <v>3</v>
          </cell>
          <cell r="AJ158">
            <v>4</v>
          </cell>
          <cell r="AK158">
            <v>5</v>
          </cell>
          <cell r="AL158">
            <v>6</v>
          </cell>
          <cell r="AM158">
            <v>7</v>
          </cell>
          <cell r="AN158">
            <v>8</v>
          </cell>
          <cell r="AO158">
            <v>9</v>
          </cell>
          <cell r="AP158">
            <v>10</v>
          </cell>
          <cell r="AQ158">
            <v>11</v>
          </cell>
          <cell r="AR158">
            <v>12</v>
          </cell>
          <cell r="BH158">
            <v>41</v>
          </cell>
          <cell r="BJ158">
            <v>1</v>
          </cell>
          <cell r="BK158" t="str">
            <v>㈱河合金物店</v>
          </cell>
          <cell r="BL158">
            <v>0</v>
          </cell>
          <cell r="BM158">
            <v>1</v>
          </cell>
          <cell r="BP158">
            <v>0</v>
          </cell>
          <cell r="BS158">
            <v>1</v>
          </cell>
          <cell r="BV158" t="str">
            <v xml:space="preserve">  </v>
          </cell>
        </row>
        <row r="159">
          <cell r="G159">
            <v>4690</v>
          </cell>
          <cell r="H159">
            <v>4690</v>
          </cell>
          <cell r="I159" t="str">
            <v>建築資材</v>
          </cell>
          <cell r="J159" t="str">
            <v>コンクリートブロック</v>
          </cell>
          <cell r="N159" t="str">
            <v>建築資材 コンクリートブロック    10㎝×19㎝×39㎝ １個</v>
          </cell>
          <cell r="O159" t="str">
            <v>10㎝×19㎝×39㎝</v>
          </cell>
          <cell r="P159" t="str">
            <v>１個</v>
          </cell>
          <cell r="Q159">
            <v>22</v>
          </cell>
          <cell r="R159" t="str">
            <v>*</v>
          </cell>
          <cell r="S159" t="str">
            <v>B</v>
          </cell>
          <cell r="T159" t="str">
            <v>* B</v>
          </cell>
          <cell r="V159" t="str">
            <v>* B/22</v>
          </cell>
          <cell r="W159">
            <v>7</v>
          </cell>
          <cell r="X159">
            <v>1</v>
          </cell>
          <cell r="Y159">
            <v>12</v>
          </cell>
          <cell r="AD159" t="str">
            <v>1～12</v>
          </cell>
          <cell r="AE159">
            <v>12</v>
          </cell>
          <cell r="AG159">
            <v>1</v>
          </cell>
          <cell r="AH159">
            <v>2</v>
          </cell>
          <cell r="AI159">
            <v>3</v>
          </cell>
          <cell r="AJ159">
            <v>4</v>
          </cell>
          <cell r="AK159">
            <v>5</v>
          </cell>
          <cell r="AL159">
            <v>6</v>
          </cell>
          <cell r="AM159">
            <v>7</v>
          </cell>
          <cell r="AN159">
            <v>8</v>
          </cell>
          <cell r="AO159">
            <v>9</v>
          </cell>
          <cell r="AP159">
            <v>10</v>
          </cell>
          <cell r="AQ159">
            <v>11</v>
          </cell>
          <cell r="AR159">
            <v>12</v>
          </cell>
          <cell r="BH159">
            <v>32</v>
          </cell>
          <cell r="BJ159">
            <v>1</v>
          </cell>
          <cell r="BK159" t="str">
            <v>ＪＡとなみ野福野生活センター</v>
          </cell>
          <cell r="BL159">
            <v>0</v>
          </cell>
          <cell r="BM159">
            <v>1</v>
          </cell>
          <cell r="BP159">
            <v>0</v>
          </cell>
          <cell r="BS159">
            <v>1</v>
          </cell>
          <cell r="BV159" t="str">
            <v xml:space="preserve">  </v>
          </cell>
        </row>
        <row r="160">
          <cell r="G160">
            <v>4700</v>
          </cell>
          <cell r="H160">
            <v>4700</v>
          </cell>
          <cell r="I160" t="str">
            <v>建築資材</v>
          </cell>
          <cell r="J160" t="str">
            <v>セメント</v>
          </cell>
          <cell r="N160" t="str">
            <v>建築資材 セメント    ﾎﾟﾙﾄﾗﾝﾄﾞｾﾒﾝﾄ,袋入り（25㎏入り） １袋</v>
          </cell>
          <cell r="O160" t="str">
            <v>ﾎﾟﾙﾄﾗﾝﾄﾞｾﾒﾝﾄ,袋入り（25㎏入り）</v>
          </cell>
          <cell r="P160" t="str">
            <v>１袋</v>
          </cell>
          <cell r="Q160">
            <v>35</v>
          </cell>
          <cell r="R160" t="str">
            <v>*</v>
          </cell>
          <cell r="S160" t="str">
            <v>B</v>
          </cell>
          <cell r="T160" t="str">
            <v>* B</v>
          </cell>
          <cell r="V160" t="str">
            <v>* B/35</v>
          </cell>
          <cell r="W160">
            <v>15</v>
          </cell>
          <cell r="X160">
            <v>1</v>
          </cell>
          <cell r="Y160">
            <v>12</v>
          </cell>
          <cell r="AD160" t="str">
            <v>1～12</v>
          </cell>
          <cell r="AE160">
            <v>12</v>
          </cell>
          <cell r="AG160">
            <v>1</v>
          </cell>
          <cell r="AH160">
            <v>2</v>
          </cell>
          <cell r="AI160">
            <v>3</v>
          </cell>
          <cell r="AJ160">
            <v>4</v>
          </cell>
          <cell r="AK160">
            <v>5</v>
          </cell>
          <cell r="AL160">
            <v>6</v>
          </cell>
          <cell r="AM160">
            <v>7</v>
          </cell>
          <cell r="AN160">
            <v>8</v>
          </cell>
          <cell r="AO160">
            <v>9</v>
          </cell>
          <cell r="AP160">
            <v>10</v>
          </cell>
          <cell r="AQ160">
            <v>11</v>
          </cell>
          <cell r="AR160">
            <v>12</v>
          </cell>
          <cell r="BH160">
            <v>32</v>
          </cell>
          <cell r="BJ160">
            <v>1</v>
          </cell>
          <cell r="BK160" t="str">
            <v>ＪＡとなみ野福野生活センター</v>
          </cell>
          <cell r="BL160">
            <v>0</v>
          </cell>
          <cell r="BM160">
            <v>1</v>
          </cell>
          <cell r="BP160">
            <v>0</v>
          </cell>
          <cell r="BS160">
            <v>1</v>
          </cell>
          <cell r="BV160" t="str">
            <v xml:space="preserve">25kgに変更  </v>
          </cell>
        </row>
        <row r="161">
          <cell r="G161">
            <v>4710</v>
          </cell>
          <cell r="H161">
            <v>4710</v>
          </cell>
          <cell r="I161" t="str">
            <v>建築資材</v>
          </cell>
          <cell r="J161" t="str">
            <v>かわら</v>
          </cell>
          <cell r="N161" t="str">
            <v>建築資材 かわら    日本がわら，さんがわら，並 １枚</v>
          </cell>
          <cell r="O161" t="str">
            <v>日本がわら，さんがわら，並</v>
          </cell>
          <cell r="P161" t="str">
            <v>１枚</v>
          </cell>
          <cell r="Q161">
            <v>19</v>
          </cell>
          <cell r="R161" t="str">
            <v>*</v>
          </cell>
          <cell r="S161" t="str">
            <v>B</v>
          </cell>
          <cell r="T161" t="str">
            <v>* B</v>
          </cell>
          <cell r="V161" t="str">
            <v>* B/19</v>
          </cell>
          <cell r="W161">
            <v>47</v>
          </cell>
          <cell r="X161">
            <v>1</v>
          </cell>
          <cell r="Y161">
            <v>12</v>
          </cell>
          <cell r="AD161" t="str">
            <v>1～12</v>
          </cell>
          <cell r="AE161">
            <v>12</v>
          </cell>
          <cell r="AG161">
            <v>1</v>
          </cell>
          <cell r="AH161">
            <v>2</v>
          </cell>
          <cell r="AI161">
            <v>3</v>
          </cell>
          <cell r="AJ161">
            <v>4</v>
          </cell>
          <cell r="AK161">
            <v>5</v>
          </cell>
          <cell r="AL161">
            <v>6</v>
          </cell>
          <cell r="AM161">
            <v>7</v>
          </cell>
          <cell r="AN161">
            <v>8</v>
          </cell>
          <cell r="AO161">
            <v>9</v>
          </cell>
          <cell r="AP161">
            <v>10</v>
          </cell>
          <cell r="AQ161">
            <v>11</v>
          </cell>
          <cell r="AR161">
            <v>12</v>
          </cell>
          <cell r="BC161">
            <v>43</v>
          </cell>
          <cell r="BE161">
            <v>1</v>
          </cell>
          <cell r="BF161" t="str">
            <v>湊建材工業㈱</v>
          </cell>
          <cell r="BL161">
            <v>0</v>
          </cell>
          <cell r="BM161">
            <v>1</v>
          </cell>
          <cell r="BP161">
            <v>0</v>
          </cell>
          <cell r="BS161">
            <v>1</v>
          </cell>
          <cell r="BV161" t="str">
            <v xml:space="preserve">ｸﾘｰﾝ瓦 坪53枚ﾀｲﾌﾟ </v>
          </cell>
        </row>
        <row r="162">
          <cell r="G162">
            <v>4720</v>
          </cell>
          <cell r="H162">
            <v>4720</v>
          </cell>
          <cell r="I162" t="str">
            <v>建築資材</v>
          </cell>
          <cell r="J162" t="str">
            <v>アルミサッシ</v>
          </cell>
          <cell r="N162" t="str">
            <v>建築資材 アルミサッシ    90㎝×180㎝程度,ｶﾞﾗｽ含む １窓</v>
          </cell>
          <cell r="O162" t="str">
            <v>90㎝×180㎝程度,ｶﾞﾗｽ含む</v>
          </cell>
          <cell r="P162" t="str">
            <v>１窓</v>
          </cell>
          <cell r="Q162">
            <v>58</v>
          </cell>
          <cell r="R162" t="str">
            <v>*</v>
          </cell>
          <cell r="S162" t="str">
            <v>B</v>
          </cell>
          <cell r="T162" t="str">
            <v>* B</v>
          </cell>
          <cell r="V162" t="str">
            <v>* B/58</v>
          </cell>
          <cell r="W162">
            <v>59</v>
          </cell>
          <cell r="X162">
            <v>1</v>
          </cell>
          <cell r="Y162">
            <v>12</v>
          </cell>
          <cell r="AD162" t="str">
            <v>1～12</v>
          </cell>
          <cell r="AE162">
            <v>12</v>
          </cell>
          <cell r="AG162">
            <v>1</v>
          </cell>
          <cell r="AH162">
            <v>2</v>
          </cell>
          <cell r="AI162">
            <v>3</v>
          </cell>
          <cell r="AJ162">
            <v>4</v>
          </cell>
          <cell r="AK162">
            <v>5</v>
          </cell>
          <cell r="AL162">
            <v>6</v>
          </cell>
          <cell r="AM162">
            <v>7</v>
          </cell>
          <cell r="AN162">
            <v>8</v>
          </cell>
          <cell r="AO162">
            <v>9</v>
          </cell>
          <cell r="AP162">
            <v>10</v>
          </cell>
          <cell r="AQ162">
            <v>11</v>
          </cell>
          <cell r="AR162">
            <v>12</v>
          </cell>
          <cell r="BH162">
            <v>41</v>
          </cell>
          <cell r="BJ162">
            <v>1</v>
          </cell>
          <cell r="BK162" t="str">
            <v>㈱河合金物店</v>
          </cell>
          <cell r="BL162">
            <v>0</v>
          </cell>
          <cell r="BM162">
            <v>1</v>
          </cell>
          <cell r="BP162">
            <v>0</v>
          </cell>
          <cell r="BS162">
            <v>1</v>
          </cell>
          <cell r="BV162" t="str">
            <v xml:space="preserve">  </v>
          </cell>
        </row>
        <row r="163">
          <cell r="G163">
            <v>4730</v>
          </cell>
          <cell r="H163">
            <v>4730</v>
          </cell>
          <cell r="I163" t="str">
            <v>建築資材</v>
          </cell>
          <cell r="J163" t="str">
            <v>シャッター</v>
          </cell>
          <cell r="N163" t="str">
            <v>建築資材 シャッター    ｽﾁｰﾙｼｬｯﾀｰ,幅3m×高さ2.5m程度 １台</v>
          </cell>
          <cell r="O163" t="str">
            <v>ｽﾁｰﾙｼｬｯﾀｰ,幅3m×高さ2.5m程度</v>
          </cell>
          <cell r="P163" t="str">
            <v>１台</v>
          </cell>
          <cell r="Q163">
            <v>32</v>
          </cell>
          <cell r="R163" t="str">
            <v>*</v>
          </cell>
          <cell r="S163" t="str">
            <v>B</v>
          </cell>
          <cell r="T163" t="str">
            <v>* B</v>
          </cell>
          <cell r="V163" t="str">
            <v>* B/32</v>
          </cell>
          <cell r="W163">
            <v>21</v>
          </cell>
          <cell r="X163">
            <v>1</v>
          </cell>
          <cell r="Y163">
            <v>12</v>
          </cell>
          <cell r="AD163" t="str">
            <v>1～12</v>
          </cell>
          <cell r="AE163">
            <v>12</v>
          </cell>
          <cell r="AG163">
            <v>1</v>
          </cell>
          <cell r="AH163">
            <v>2</v>
          </cell>
          <cell r="AI163">
            <v>3</v>
          </cell>
          <cell r="AJ163">
            <v>4</v>
          </cell>
          <cell r="AK163">
            <v>5</v>
          </cell>
          <cell r="AL163">
            <v>6</v>
          </cell>
          <cell r="AM163">
            <v>7</v>
          </cell>
          <cell r="AN163">
            <v>8</v>
          </cell>
          <cell r="AO163">
            <v>9</v>
          </cell>
          <cell r="AP163">
            <v>10</v>
          </cell>
          <cell r="AQ163">
            <v>11</v>
          </cell>
          <cell r="AR163">
            <v>12</v>
          </cell>
          <cell r="BL163">
            <v>0</v>
          </cell>
          <cell r="BN163">
            <v>21</v>
          </cell>
          <cell r="BP163">
            <v>1</v>
          </cell>
          <cell r="BQ163" t="str">
            <v>(事)富山県経済農業協同組合連合会建築設計事務所</v>
          </cell>
          <cell r="BS163">
            <v>1</v>
          </cell>
          <cell r="BV163" t="str">
            <v xml:space="preserve">  </v>
          </cell>
        </row>
        <row r="164">
          <cell r="G164">
            <v>4740</v>
          </cell>
          <cell r="H164">
            <v>4740</v>
          </cell>
          <cell r="I164" t="str">
            <v>建築資材</v>
          </cell>
          <cell r="J164" t="str">
            <v>硬質塩化ビニール管</v>
          </cell>
          <cell r="N164" t="str">
            <v>建築資材 硬質塩化ビニール管    口径20㎜・長さ4ｍ程度 １本</v>
          </cell>
          <cell r="O164" t="str">
            <v>口径20㎜・長さ4ｍ程度</v>
          </cell>
          <cell r="P164" t="str">
            <v>１本</v>
          </cell>
          <cell r="Q164">
            <v>12</v>
          </cell>
          <cell r="R164" t="str">
            <v>*</v>
          </cell>
          <cell r="S164" t="str">
            <v>B</v>
          </cell>
          <cell r="T164" t="str">
            <v>* B</v>
          </cell>
          <cell r="V164" t="str">
            <v>* B/12</v>
          </cell>
          <cell r="W164">
            <v>18</v>
          </cell>
          <cell r="X164">
            <v>1</v>
          </cell>
          <cell r="Y164">
            <v>12</v>
          </cell>
          <cell r="AD164" t="str">
            <v>1～12</v>
          </cell>
          <cell r="AE164">
            <v>12</v>
          </cell>
          <cell r="AG164">
            <v>1</v>
          </cell>
          <cell r="AH164">
            <v>2</v>
          </cell>
          <cell r="AI164">
            <v>3</v>
          </cell>
          <cell r="AJ164">
            <v>4</v>
          </cell>
          <cell r="AK164">
            <v>5</v>
          </cell>
          <cell r="AL164">
            <v>6</v>
          </cell>
          <cell r="AM164">
            <v>7</v>
          </cell>
          <cell r="AN164">
            <v>8</v>
          </cell>
          <cell r="AO164">
            <v>9</v>
          </cell>
          <cell r="AP164">
            <v>10</v>
          </cell>
          <cell r="AQ164">
            <v>11</v>
          </cell>
          <cell r="AR164">
            <v>12</v>
          </cell>
          <cell r="BH164">
            <v>32</v>
          </cell>
          <cell r="BJ164">
            <v>1</v>
          </cell>
          <cell r="BK164" t="str">
            <v>ＪＡとなみ野福野生活センター</v>
          </cell>
          <cell r="BL164">
            <v>0</v>
          </cell>
          <cell r="BM164">
            <v>1</v>
          </cell>
          <cell r="BP164">
            <v>0</v>
          </cell>
          <cell r="BS164">
            <v>1</v>
          </cell>
          <cell r="BV164" t="str">
            <v xml:space="preserve">  </v>
          </cell>
        </row>
        <row r="165">
          <cell r="G165">
            <v>4750</v>
          </cell>
          <cell r="H165">
            <v>4750</v>
          </cell>
          <cell r="I165" t="str">
            <v>建築資材</v>
          </cell>
          <cell r="J165" t="str">
            <v>塗料</v>
          </cell>
          <cell r="N165" t="str">
            <v>建築資材 塗料    水性塗料，建物用0.7ｌ入り １缶</v>
          </cell>
          <cell r="O165" t="str">
            <v>水性塗料，建物用0.7ｌ入り</v>
          </cell>
          <cell r="P165" t="str">
            <v>１缶</v>
          </cell>
          <cell r="Q165">
            <v>5</v>
          </cell>
          <cell r="R165" t="str">
            <v>*</v>
          </cell>
          <cell r="S165" t="str">
            <v>B</v>
          </cell>
          <cell r="T165" t="str">
            <v>* B</v>
          </cell>
          <cell r="V165" t="str">
            <v>* B/5</v>
          </cell>
          <cell r="W165">
            <v>3</v>
          </cell>
          <cell r="X165">
            <v>1</v>
          </cell>
          <cell r="Y165">
            <v>12</v>
          </cell>
          <cell r="AD165" t="str">
            <v>1～12</v>
          </cell>
          <cell r="AE165">
            <v>12</v>
          </cell>
          <cell r="AG165">
            <v>1</v>
          </cell>
          <cell r="AH165">
            <v>2</v>
          </cell>
          <cell r="AI165">
            <v>3</v>
          </cell>
          <cell r="AJ165">
            <v>4</v>
          </cell>
          <cell r="AK165">
            <v>5</v>
          </cell>
          <cell r="AL165">
            <v>6</v>
          </cell>
          <cell r="AM165">
            <v>7</v>
          </cell>
          <cell r="AN165">
            <v>8</v>
          </cell>
          <cell r="AO165">
            <v>9</v>
          </cell>
          <cell r="AP165">
            <v>10</v>
          </cell>
          <cell r="AQ165">
            <v>11</v>
          </cell>
          <cell r="AR165">
            <v>12</v>
          </cell>
          <cell r="BC165">
            <v>36</v>
          </cell>
          <cell r="BE165">
            <v>1</v>
          </cell>
          <cell r="BF165" t="str">
            <v>立花金物店</v>
          </cell>
          <cell r="BL165">
            <v>0</v>
          </cell>
          <cell r="BM165">
            <v>1</v>
          </cell>
          <cell r="BP165">
            <v>0</v>
          </cell>
          <cell r="BS165">
            <v>1</v>
          </cell>
          <cell r="BV165" t="str">
            <v xml:space="preserve">ｻﾝﾃﾞｰﾍﾟｲﾝﾄ0.7l  </v>
          </cell>
        </row>
        <row r="166">
          <cell r="G166">
            <v>4760</v>
          </cell>
          <cell r="H166">
            <v>4760</v>
          </cell>
          <cell r="I166" t="str">
            <v>農用被服</v>
          </cell>
          <cell r="J166" t="str">
            <v>作業衣（上下）</v>
          </cell>
          <cell r="N166" t="str">
            <v>農用被服 作業衣（上下）    ﾃﾄﾛﾝ65%程度，厚手のもの １着</v>
          </cell>
          <cell r="O166" t="str">
            <v>ﾃﾄﾛﾝ65%程度，厚手のもの</v>
          </cell>
          <cell r="P166" t="str">
            <v>１着</v>
          </cell>
          <cell r="Q166">
            <v>19</v>
          </cell>
          <cell r="R166" t="str">
            <v>*</v>
          </cell>
          <cell r="S166" t="str">
            <v>B</v>
          </cell>
          <cell r="T166" t="str">
            <v>* B</v>
          </cell>
          <cell r="V166" t="str">
            <v>* B/19</v>
          </cell>
          <cell r="W166">
            <v>15</v>
          </cell>
          <cell r="X166">
            <v>1</v>
          </cell>
          <cell r="Y166">
            <v>12</v>
          </cell>
          <cell r="AD166" t="str">
            <v>1～12</v>
          </cell>
          <cell r="AE166">
            <v>12</v>
          </cell>
          <cell r="AG166">
            <v>1</v>
          </cell>
          <cell r="AH166">
            <v>2</v>
          </cell>
          <cell r="AI166">
            <v>3</v>
          </cell>
          <cell r="AJ166">
            <v>4</v>
          </cell>
          <cell r="AK166">
            <v>5</v>
          </cell>
          <cell r="AL166">
            <v>6</v>
          </cell>
          <cell r="AM166">
            <v>7</v>
          </cell>
          <cell r="AN166">
            <v>8</v>
          </cell>
          <cell r="AO166">
            <v>9</v>
          </cell>
          <cell r="AP166">
            <v>10</v>
          </cell>
          <cell r="AQ166">
            <v>11</v>
          </cell>
          <cell r="AR166">
            <v>12</v>
          </cell>
          <cell r="BH166">
            <v>32</v>
          </cell>
          <cell r="BJ166">
            <v>1</v>
          </cell>
          <cell r="BK166" t="str">
            <v>ＪＡとなみ野福野生活センター</v>
          </cell>
          <cell r="BL166">
            <v>0</v>
          </cell>
          <cell r="BM166">
            <v>1</v>
          </cell>
          <cell r="BP166">
            <v>0</v>
          </cell>
          <cell r="BS166">
            <v>1</v>
          </cell>
          <cell r="BV166" t="str">
            <v xml:space="preserve">  </v>
          </cell>
        </row>
        <row r="167">
          <cell r="G167">
            <v>4770</v>
          </cell>
          <cell r="H167">
            <v>4770</v>
          </cell>
          <cell r="I167" t="str">
            <v>農用被服</v>
          </cell>
          <cell r="J167" t="str">
            <v>軍手</v>
          </cell>
          <cell r="N167" t="str">
            <v>農用被服 軍手    純綿，白 １ﾀﾞｰｽ</v>
          </cell>
          <cell r="O167" t="str">
            <v>純綿，白</v>
          </cell>
          <cell r="P167" t="str">
            <v>１ﾀﾞｰｽ</v>
          </cell>
          <cell r="Q167">
            <v>1</v>
          </cell>
          <cell r="R167" t="str">
            <v>*</v>
          </cell>
          <cell r="S167" t="str">
            <v>B</v>
          </cell>
          <cell r="T167" t="str">
            <v>* B</v>
          </cell>
          <cell r="V167" t="str">
            <v>* B/1</v>
          </cell>
          <cell r="X167">
            <v>1</v>
          </cell>
          <cell r="Y167">
            <v>12</v>
          </cell>
          <cell r="AD167" t="str">
            <v>1～12</v>
          </cell>
          <cell r="AE167">
            <v>12</v>
          </cell>
          <cell r="AG167">
            <v>1</v>
          </cell>
          <cell r="AH167">
            <v>2</v>
          </cell>
          <cell r="AI167">
            <v>3</v>
          </cell>
          <cell r="AJ167">
            <v>4</v>
          </cell>
          <cell r="AK167">
            <v>5</v>
          </cell>
          <cell r="AL167">
            <v>6</v>
          </cell>
          <cell r="AM167">
            <v>7</v>
          </cell>
          <cell r="AN167">
            <v>8</v>
          </cell>
          <cell r="AO167">
            <v>9</v>
          </cell>
          <cell r="AP167">
            <v>10</v>
          </cell>
          <cell r="AQ167">
            <v>11</v>
          </cell>
          <cell r="AR167">
            <v>12</v>
          </cell>
          <cell r="BH167">
            <v>32</v>
          </cell>
          <cell r="BJ167">
            <v>1</v>
          </cell>
          <cell r="BK167" t="str">
            <v>ＪＡとなみ野福野生活センター</v>
          </cell>
          <cell r="BL167">
            <v>0</v>
          </cell>
          <cell r="BM167">
            <v>1</v>
          </cell>
          <cell r="BP167">
            <v>0</v>
          </cell>
          <cell r="BS167">
            <v>1</v>
          </cell>
          <cell r="BV167" t="str">
            <v xml:space="preserve">  </v>
          </cell>
        </row>
        <row r="168">
          <cell r="G168">
            <v>4780</v>
          </cell>
          <cell r="H168">
            <v>4780</v>
          </cell>
          <cell r="I168" t="str">
            <v>農用被服</v>
          </cell>
          <cell r="J168" t="str">
            <v>地下たび</v>
          </cell>
          <cell r="N168" t="str">
            <v>農用被服 地下たび    焼付底，大人用 １足</v>
          </cell>
          <cell r="O168" t="str">
            <v>焼付底，大人用</v>
          </cell>
          <cell r="P168" t="str">
            <v>１足</v>
          </cell>
          <cell r="Q168">
            <v>1</v>
          </cell>
          <cell r="R168" t="str">
            <v>*</v>
          </cell>
          <cell r="S168" t="str">
            <v>B</v>
          </cell>
          <cell r="T168" t="str">
            <v>* B</v>
          </cell>
          <cell r="V168" t="str">
            <v>* B/1</v>
          </cell>
          <cell r="X168">
            <v>1</v>
          </cell>
          <cell r="Y168">
            <v>12</v>
          </cell>
          <cell r="AD168" t="str">
            <v>1～12</v>
          </cell>
          <cell r="AE168">
            <v>12</v>
          </cell>
          <cell r="AG168">
            <v>1</v>
          </cell>
          <cell r="AH168">
            <v>2</v>
          </cell>
          <cell r="AI168">
            <v>3</v>
          </cell>
          <cell r="AJ168">
            <v>4</v>
          </cell>
          <cell r="AK168">
            <v>5</v>
          </cell>
          <cell r="AL168">
            <v>6</v>
          </cell>
          <cell r="AM168">
            <v>7</v>
          </cell>
          <cell r="AN168">
            <v>8</v>
          </cell>
          <cell r="AO168">
            <v>9</v>
          </cell>
          <cell r="AP168">
            <v>10</v>
          </cell>
          <cell r="AQ168">
            <v>11</v>
          </cell>
          <cell r="AR168">
            <v>12</v>
          </cell>
          <cell r="BH168">
            <v>32</v>
          </cell>
          <cell r="BJ168">
            <v>1</v>
          </cell>
          <cell r="BK168" t="str">
            <v>ＪＡとなみ野福野生活センター</v>
          </cell>
          <cell r="BL168">
            <v>0</v>
          </cell>
          <cell r="BM168">
            <v>1</v>
          </cell>
          <cell r="BP168">
            <v>0</v>
          </cell>
          <cell r="BS168">
            <v>1</v>
          </cell>
          <cell r="BV168" t="str">
            <v xml:space="preserve">  </v>
          </cell>
        </row>
        <row r="169">
          <cell r="G169">
            <v>4790</v>
          </cell>
          <cell r="H169">
            <v>4790</v>
          </cell>
          <cell r="I169" t="str">
            <v>農用被服</v>
          </cell>
          <cell r="J169" t="str">
            <v>ゴム長ぐつ</v>
          </cell>
          <cell r="N169" t="str">
            <v>農用被服 ゴム長ぐつ    半長ぐつ，大人用 １足</v>
          </cell>
          <cell r="O169" t="str">
            <v>半長ぐつ，大人用</v>
          </cell>
          <cell r="P169" t="str">
            <v>１足</v>
          </cell>
          <cell r="Q169">
            <v>19</v>
          </cell>
          <cell r="R169" t="str">
            <v>*</v>
          </cell>
          <cell r="S169" t="str">
            <v>B</v>
          </cell>
          <cell r="T169" t="str">
            <v>* B</v>
          </cell>
          <cell r="V169" t="str">
            <v>* B/19</v>
          </cell>
          <cell r="W169">
            <v>16</v>
          </cell>
          <cell r="X169">
            <v>1</v>
          </cell>
          <cell r="Y169">
            <v>12</v>
          </cell>
          <cell r="AD169" t="str">
            <v>1～12</v>
          </cell>
          <cell r="AE169">
            <v>12</v>
          </cell>
          <cell r="AG169">
            <v>1</v>
          </cell>
          <cell r="AH169">
            <v>2</v>
          </cell>
          <cell r="AI169">
            <v>3</v>
          </cell>
          <cell r="AJ169">
            <v>4</v>
          </cell>
          <cell r="AK169">
            <v>5</v>
          </cell>
          <cell r="AL169">
            <v>6</v>
          </cell>
          <cell r="AM169">
            <v>7</v>
          </cell>
          <cell r="AN169">
            <v>8</v>
          </cell>
          <cell r="AO169">
            <v>9</v>
          </cell>
          <cell r="AP169">
            <v>10</v>
          </cell>
          <cell r="AQ169">
            <v>11</v>
          </cell>
          <cell r="AR169">
            <v>12</v>
          </cell>
          <cell r="BH169">
            <v>32</v>
          </cell>
          <cell r="BJ169">
            <v>1</v>
          </cell>
          <cell r="BK169" t="str">
            <v>ＪＡとなみ野福野生活センター</v>
          </cell>
          <cell r="BL169">
            <v>0</v>
          </cell>
          <cell r="BM169">
            <v>1</v>
          </cell>
          <cell r="BP169">
            <v>0</v>
          </cell>
          <cell r="BS169">
            <v>1</v>
          </cell>
          <cell r="BV169" t="str">
            <v xml:space="preserve">短半長靴  </v>
          </cell>
        </row>
        <row r="170">
          <cell r="G170">
            <v>4800</v>
          </cell>
          <cell r="H170">
            <v>4800</v>
          </cell>
          <cell r="I170" t="str">
            <v>農用被服</v>
          </cell>
          <cell r="J170" t="str">
            <v>雨合羽</v>
          </cell>
          <cell r="N170" t="str">
            <v>農用被服 雨合羽    ﾋﾞﾆｰﾙ製，大人用 １足</v>
          </cell>
          <cell r="O170" t="str">
            <v>ﾋﾞﾆｰﾙ製，大人用</v>
          </cell>
          <cell r="P170" t="str">
            <v>１足</v>
          </cell>
          <cell r="Q170">
            <v>6</v>
          </cell>
          <cell r="R170" t="str">
            <v>*</v>
          </cell>
          <cell r="S170" t="str">
            <v>B</v>
          </cell>
          <cell r="T170" t="str">
            <v>* B</v>
          </cell>
          <cell r="V170" t="str">
            <v>* B/6</v>
          </cell>
          <cell r="W170">
            <v>6</v>
          </cell>
          <cell r="X170">
            <v>1</v>
          </cell>
          <cell r="Y170">
            <v>12</v>
          </cell>
          <cell r="AD170" t="str">
            <v>1～12</v>
          </cell>
          <cell r="AE170">
            <v>12</v>
          </cell>
          <cell r="AG170">
            <v>1</v>
          </cell>
          <cell r="AH170">
            <v>2</v>
          </cell>
          <cell r="AI170">
            <v>3</v>
          </cell>
          <cell r="AJ170">
            <v>4</v>
          </cell>
          <cell r="AK170">
            <v>5</v>
          </cell>
          <cell r="AL170">
            <v>6</v>
          </cell>
          <cell r="AM170">
            <v>7</v>
          </cell>
          <cell r="AN170">
            <v>8</v>
          </cell>
          <cell r="AO170">
            <v>9</v>
          </cell>
          <cell r="AP170">
            <v>10</v>
          </cell>
          <cell r="AQ170">
            <v>11</v>
          </cell>
          <cell r="AR170">
            <v>12</v>
          </cell>
          <cell r="BH170">
            <v>32</v>
          </cell>
          <cell r="BJ170">
            <v>1</v>
          </cell>
          <cell r="BK170" t="str">
            <v>ＪＡとなみ野福野生活センター</v>
          </cell>
          <cell r="BL170">
            <v>0</v>
          </cell>
          <cell r="BM170">
            <v>1</v>
          </cell>
          <cell r="BP170">
            <v>0</v>
          </cell>
          <cell r="BS170">
            <v>1</v>
          </cell>
          <cell r="BV170" t="str">
            <v xml:space="preserve">ﾐｯﾃｯｸ 軽快陸用ｼﾞｬﾝﾊﾟｰ </v>
          </cell>
        </row>
        <row r="171">
          <cell r="G171">
            <v>4810</v>
          </cell>
          <cell r="H171">
            <v>4810</v>
          </cell>
          <cell r="I171" t="str">
            <v>賃借料及び料金</v>
          </cell>
          <cell r="J171" t="str">
            <v>動力耕うん賃</v>
          </cell>
          <cell r="K171" t="str">
            <v>トラクタ使用</v>
          </cell>
          <cell r="N171" t="str">
            <v>賃借料及び料金 動力耕うん賃 トラクタ使用    10ａ</v>
          </cell>
          <cell r="P171" t="str">
            <v>10ａ</v>
          </cell>
          <cell r="Q171" t="str">
            <v>価</v>
          </cell>
          <cell r="R171" t="str">
            <v>価</v>
          </cell>
          <cell r="S171" t="str">
            <v>A</v>
          </cell>
          <cell r="T171" t="str">
            <v>価 A</v>
          </cell>
          <cell r="V171" t="str">
            <v>価 A/価</v>
          </cell>
          <cell r="X171">
            <v>4</v>
          </cell>
          <cell r="Y171">
            <v>7</v>
          </cell>
          <cell r="Z171">
            <v>10</v>
          </cell>
          <cell r="AA171">
            <v>12</v>
          </cell>
          <cell r="AD171" t="str">
            <v>4～7 10～12</v>
          </cell>
          <cell r="AE171">
            <v>7</v>
          </cell>
          <cell r="AJ171">
            <v>4</v>
          </cell>
          <cell r="AK171">
            <v>5</v>
          </cell>
          <cell r="AL171">
            <v>6</v>
          </cell>
          <cell r="AM171">
            <v>7</v>
          </cell>
          <cell r="AP171">
            <v>10</v>
          </cell>
          <cell r="AQ171">
            <v>11</v>
          </cell>
          <cell r="AR171">
            <v>12</v>
          </cell>
          <cell r="BC171">
            <v>33</v>
          </cell>
          <cell r="BE171">
            <v>1</v>
          </cell>
          <cell r="BF171" t="str">
            <v>魚津市農協</v>
          </cell>
          <cell r="BH171">
            <v>30</v>
          </cell>
          <cell r="BJ171">
            <v>1</v>
          </cell>
          <cell r="BK171" t="str">
            <v>ＪＡとなみ野福野営農センター</v>
          </cell>
          <cell r="BL171">
            <v>0</v>
          </cell>
          <cell r="BM171">
            <v>2</v>
          </cell>
          <cell r="BP171">
            <v>0</v>
          </cell>
          <cell r="BS171">
            <v>2</v>
          </cell>
          <cell r="BV171" t="str">
            <v xml:space="preserve">ﾄﾗｸﾀｰ 荒耕 福野町標準料金  </v>
          </cell>
        </row>
        <row r="172">
          <cell r="G172">
            <v>4820</v>
          </cell>
          <cell r="H172">
            <v>4820</v>
          </cell>
          <cell r="I172" t="str">
            <v>賃借料及び料金</v>
          </cell>
          <cell r="J172" t="str">
            <v>水稲耕起・代かき料金</v>
          </cell>
          <cell r="K172" t="str">
            <v>トラクタ使用</v>
          </cell>
          <cell r="N172" t="str">
            <v>賃借料及び料金 水稲耕起・代かき料金 トラクタ使用    10ａ</v>
          </cell>
          <cell r="P172" t="str">
            <v>10ａ</v>
          </cell>
          <cell r="Q172">
            <v>602</v>
          </cell>
          <cell r="R172" t="str">
            <v>*</v>
          </cell>
          <cell r="S172" t="str">
            <v>A</v>
          </cell>
          <cell r="T172" t="str">
            <v>* A</v>
          </cell>
          <cell r="V172" t="str">
            <v>* A/602</v>
          </cell>
          <cell r="W172">
            <v>219</v>
          </cell>
          <cell r="X172">
            <v>4</v>
          </cell>
          <cell r="Y172">
            <v>7</v>
          </cell>
          <cell r="AD172" t="str">
            <v>4～7</v>
          </cell>
          <cell r="AE172">
            <v>4</v>
          </cell>
          <cell r="AJ172">
            <v>4</v>
          </cell>
          <cell r="AK172">
            <v>5</v>
          </cell>
          <cell r="AL172">
            <v>6</v>
          </cell>
          <cell r="AM172">
            <v>7</v>
          </cell>
          <cell r="BC172">
            <v>33</v>
          </cell>
          <cell r="BE172">
            <v>1</v>
          </cell>
          <cell r="BF172" t="str">
            <v>魚津市農協</v>
          </cell>
          <cell r="BH172">
            <v>30</v>
          </cell>
          <cell r="BJ172">
            <v>1</v>
          </cell>
          <cell r="BK172" t="str">
            <v>ＪＡとなみ野福野営農センター</v>
          </cell>
          <cell r="BL172">
            <v>0</v>
          </cell>
          <cell r="BM172">
            <v>2</v>
          </cell>
          <cell r="BP172">
            <v>0</v>
          </cell>
          <cell r="BS172">
            <v>2</v>
          </cell>
          <cell r="BV172" t="str">
            <v xml:space="preserve">ﾄﾗｸﾀｰ 計 福野町標準料金  </v>
          </cell>
        </row>
        <row r="173">
          <cell r="G173">
            <v>4830</v>
          </cell>
          <cell r="H173">
            <v>4830</v>
          </cell>
          <cell r="I173" t="str">
            <v>賃借料及び料金</v>
          </cell>
          <cell r="J173" t="str">
            <v>田植料金</v>
          </cell>
          <cell r="K173" t="str">
            <v>田植機使用</v>
          </cell>
          <cell r="N173" t="str">
            <v>賃借料及び料金 田植料金 田植機使用    10ａ</v>
          </cell>
          <cell r="P173" t="str">
            <v>10ａ</v>
          </cell>
          <cell r="Q173">
            <v>67</v>
          </cell>
          <cell r="R173" t="str">
            <v>*</v>
          </cell>
          <cell r="S173" t="str">
            <v>A</v>
          </cell>
          <cell r="T173" t="str">
            <v>* A</v>
          </cell>
          <cell r="V173" t="str">
            <v>* A/67</v>
          </cell>
          <cell r="W173">
            <v>57</v>
          </cell>
          <cell r="X173">
            <v>4</v>
          </cell>
          <cell r="Y173">
            <v>7</v>
          </cell>
          <cell r="AD173" t="str">
            <v>4～7</v>
          </cell>
          <cell r="AE173">
            <v>4</v>
          </cell>
          <cell r="AJ173">
            <v>4</v>
          </cell>
          <cell r="AK173">
            <v>5</v>
          </cell>
          <cell r="AL173">
            <v>6</v>
          </cell>
          <cell r="AM173">
            <v>7</v>
          </cell>
          <cell r="BC173">
            <v>33</v>
          </cell>
          <cell r="BE173">
            <v>1</v>
          </cell>
          <cell r="BF173" t="str">
            <v>魚津市農協</v>
          </cell>
          <cell r="BH173">
            <v>30</v>
          </cell>
          <cell r="BJ173">
            <v>1</v>
          </cell>
          <cell r="BK173" t="str">
            <v>ＪＡとなみ野福野営農センター</v>
          </cell>
          <cell r="BL173">
            <v>0</v>
          </cell>
          <cell r="BM173">
            <v>2</v>
          </cell>
          <cell r="BP173">
            <v>0</v>
          </cell>
          <cell r="BS173">
            <v>2</v>
          </cell>
          <cell r="BV173" t="str">
            <v xml:space="preserve">田植機  福野町標準料金  </v>
          </cell>
        </row>
        <row r="174">
          <cell r="G174">
            <v>4840</v>
          </cell>
          <cell r="H174">
            <v>4840</v>
          </cell>
          <cell r="I174" t="str">
            <v>賃借料及び料金</v>
          </cell>
          <cell r="J174" t="str">
            <v>稲刈料金</v>
          </cell>
          <cell r="K174" t="str">
            <v>コンバイン使用</v>
          </cell>
          <cell r="N174" t="str">
            <v>賃借料及び料金 稲刈料金 コンバイン使用    10ａ</v>
          </cell>
          <cell r="P174" t="str">
            <v>10ａ</v>
          </cell>
          <cell r="Q174">
            <v>187</v>
          </cell>
          <cell r="R174" t="str">
            <v>*</v>
          </cell>
          <cell r="S174" t="str">
            <v>A</v>
          </cell>
          <cell r="T174" t="str">
            <v>* A</v>
          </cell>
          <cell r="V174" t="str">
            <v>* A/187</v>
          </cell>
          <cell r="W174">
            <v>184</v>
          </cell>
          <cell r="X174">
            <v>9</v>
          </cell>
          <cell r="Y174">
            <v>11</v>
          </cell>
          <cell r="AD174" t="str">
            <v>9～11</v>
          </cell>
          <cell r="AE174">
            <v>3</v>
          </cell>
          <cell r="AO174">
            <v>9</v>
          </cell>
          <cell r="AP174">
            <v>10</v>
          </cell>
          <cell r="AQ174">
            <v>11</v>
          </cell>
          <cell r="BC174">
            <v>33</v>
          </cell>
          <cell r="BE174">
            <v>1</v>
          </cell>
          <cell r="BF174" t="str">
            <v>魚津市農協</v>
          </cell>
          <cell r="BH174">
            <v>30</v>
          </cell>
          <cell r="BJ174">
            <v>1</v>
          </cell>
          <cell r="BK174" t="str">
            <v>ＪＡとなみ野福野営農センター</v>
          </cell>
          <cell r="BL174">
            <v>0</v>
          </cell>
          <cell r="BM174">
            <v>2</v>
          </cell>
          <cell r="BP174">
            <v>0</v>
          </cell>
          <cell r="BS174">
            <v>2</v>
          </cell>
          <cell r="BV174" t="str">
            <v xml:space="preserve">刈取  福野町標準料金  </v>
          </cell>
        </row>
        <row r="175">
          <cell r="G175">
            <v>4850</v>
          </cell>
          <cell r="H175">
            <v>4850</v>
          </cell>
          <cell r="I175" t="str">
            <v>賃借料及び料金</v>
          </cell>
          <cell r="J175" t="str">
            <v>もみすり賃</v>
          </cell>
          <cell r="N175" t="str">
            <v>賃借料及び料金 もみすり賃     60㎏</v>
          </cell>
          <cell r="P175" t="str">
            <v>60㎏</v>
          </cell>
          <cell r="Q175" t="str">
            <v>価</v>
          </cell>
          <cell r="R175" t="str">
            <v>*</v>
          </cell>
          <cell r="S175" t="str">
            <v>A</v>
          </cell>
          <cell r="T175" t="str">
            <v>* A</v>
          </cell>
          <cell r="U175" t="str">
            <v>00/01Po修正したければ9月申請必要,*A/価</v>
          </cell>
          <cell r="V175" t="str">
            <v>* A/価</v>
          </cell>
          <cell r="W175">
            <v>61</v>
          </cell>
          <cell r="X175">
            <v>9</v>
          </cell>
          <cell r="Y175">
            <v>11</v>
          </cell>
          <cell r="AD175" t="str">
            <v>9～11</v>
          </cell>
          <cell r="AE175">
            <v>3</v>
          </cell>
          <cell r="AO175">
            <v>9</v>
          </cell>
          <cell r="AP175">
            <v>10</v>
          </cell>
          <cell r="AQ175">
            <v>11</v>
          </cell>
          <cell r="BC175">
            <v>33</v>
          </cell>
          <cell r="BE175">
            <v>1</v>
          </cell>
          <cell r="BF175" t="str">
            <v>魚津市農協</v>
          </cell>
          <cell r="BL175">
            <v>0</v>
          </cell>
          <cell r="BM175">
            <v>1</v>
          </cell>
          <cell r="BP175">
            <v>0</v>
          </cell>
          <cell r="BS175">
            <v>1</v>
          </cell>
          <cell r="BV175" t="str">
            <v xml:space="preserve">乾燥調整(調整)  </v>
          </cell>
        </row>
        <row r="176">
          <cell r="G176">
            <v>4860</v>
          </cell>
          <cell r="H176">
            <v>4860</v>
          </cell>
          <cell r="I176" t="str">
            <v>賃借料及び料金</v>
          </cell>
          <cell r="J176" t="str">
            <v>精白賃</v>
          </cell>
          <cell r="N176" t="str">
            <v>賃借料及び料金 精白賃     60㎏</v>
          </cell>
          <cell r="P176" t="str">
            <v>60㎏</v>
          </cell>
          <cell r="Q176">
            <v>4</v>
          </cell>
          <cell r="R176" t="str">
            <v>*</v>
          </cell>
          <cell r="S176" t="str">
            <v>A</v>
          </cell>
          <cell r="T176" t="str">
            <v>* A</v>
          </cell>
          <cell r="U176" t="str">
            <v>00/01Po修ok,*A/4</v>
          </cell>
          <cell r="V176" t="str">
            <v>* A/4</v>
          </cell>
          <cell r="X176">
            <v>1</v>
          </cell>
          <cell r="Y176">
            <v>12</v>
          </cell>
          <cell r="AD176" t="str">
            <v>1～12</v>
          </cell>
          <cell r="AE176">
            <v>12</v>
          </cell>
          <cell r="AG176">
            <v>1</v>
          </cell>
          <cell r="AH176">
            <v>2</v>
          </cell>
          <cell r="AI176">
            <v>3</v>
          </cell>
          <cell r="AJ176">
            <v>4</v>
          </cell>
          <cell r="AK176">
            <v>5</v>
          </cell>
          <cell r="AL176">
            <v>6</v>
          </cell>
          <cell r="AM176">
            <v>7</v>
          </cell>
          <cell r="AN176">
            <v>8</v>
          </cell>
          <cell r="AO176">
            <v>9</v>
          </cell>
          <cell r="AP176">
            <v>10</v>
          </cell>
          <cell r="AQ176">
            <v>11</v>
          </cell>
          <cell r="AR176">
            <v>12</v>
          </cell>
          <cell r="BC176">
            <v>1</v>
          </cell>
          <cell r="BE176">
            <v>1</v>
          </cell>
          <cell r="BF176" t="str">
            <v>魚津食糧販売企業組合</v>
          </cell>
          <cell r="BL176">
            <v>0</v>
          </cell>
          <cell r="BM176">
            <v>1</v>
          </cell>
          <cell r="BP176">
            <v>0</v>
          </cell>
          <cell r="BS176">
            <v>1</v>
          </cell>
          <cell r="BV176" t="str">
            <v xml:space="preserve">30kgを調べていたのを修正  </v>
          </cell>
        </row>
        <row r="177">
          <cell r="G177">
            <v>4900</v>
          </cell>
          <cell r="H177">
            <v>4880</v>
          </cell>
          <cell r="I177" t="str">
            <v>賃借料及び料金</v>
          </cell>
          <cell r="J177" t="str">
            <v>共同施設利用料</v>
          </cell>
          <cell r="K177" t="str">
            <v>稲</v>
          </cell>
          <cell r="N177" t="str">
            <v>賃借料及び料金 共同施設利用料 稲   ﾗｲｽｾﾝﾀｰ使用料 60㎏</v>
          </cell>
          <cell r="O177" t="str">
            <v>ﾗｲｽｾﾝﾀｰ使用料</v>
          </cell>
          <cell r="P177" t="str">
            <v>60㎏</v>
          </cell>
          <cell r="Q177">
            <v>1045</v>
          </cell>
          <cell r="R177" t="str">
            <v>*</v>
          </cell>
          <cell r="S177" t="str">
            <v>A</v>
          </cell>
          <cell r="T177" t="str">
            <v>* A</v>
          </cell>
          <cell r="V177" t="str">
            <v>* A/1045</v>
          </cell>
          <cell r="W177">
            <v>760</v>
          </cell>
          <cell r="X177">
            <v>1</v>
          </cell>
          <cell r="Y177">
            <v>3</v>
          </cell>
          <cell r="Z177">
            <v>9</v>
          </cell>
          <cell r="AA177">
            <v>12</v>
          </cell>
          <cell r="AD177" t="str">
            <v>1～3 9～12</v>
          </cell>
          <cell r="AE177">
            <v>7</v>
          </cell>
          <cell r="AG177">
            <v>1</v>
          </cell>
          <cell r="AH177">
            <v>2</v>
          </cell>
          <cell r="AI177">
            <v>3</v>
          </cell>
          <cell r="AO177">
            <v>9</v>
          </cell>
          <cell r="AP177">
            <v>10</v>
          </cell>
          <cell r="AQ177">
            <v>11</v>
          </cell>
          <cell r="AR177">
            <v>12</v>
          </cell>
          <cell r="BC177">
            <v>33</v>
          </cell>
          <cell r="BE177">
            <v>1</v>
          </cell>
          <cell r="BF177" t="str">
            <v>魚津市農協</v>
          </cell>
          <cell r="BH177">
            <v>30</v>
          </cell>
          <cell r="BJ177">
            <v>1</v>
          </cell>
          <cell r="BK177" t="str">
            <v>ＪＡとなみ野福野営農センター</v>
          </cell>
          <cell r="BL177">
            <v>0</v>
          </cell>
          <cell r="BM177">
            <v>2</v>
          </cell>
          <cell r="BP177">
            <v>0</v>
          </cell>
          <cell r="BS177">
            <v>2</v>
          </cell>
          <cell r="BV177">
            <v>0</v>
          </cell>
        </row>
        <row r="178">
          <cell r="G178">
            <v>4910</v>
          </cell>
          <cell r="H178">
            <v>4890</v>
          </cell>
          <cell r="I178" t="str">
            <v>賃借料及び料金</v>
          </cell>
          <cell r="J178" t="str">
            <v>共同施設利用料</v>
          </cell>
          <cell r="K178" t="str">
            <v>麦</v>
          </cell>
          <cell r="N178" t="str">
            <v>賃借料及び料金 共同施設利用料 麦   ﾗｲｽｾﾝﾀｰ使用料 60㎏</v>
          </cell>
          <cell r="O178" t="str">
            <v>ﾗｲｽｾﾝﾀｰ使用料</v>
          </cell>
          <cell r="P178" t="str">
            <v>60㎏</v>
          </cell>
          <cell r="Q178" t="str">
            <v>価</v>
          </cell>
          <cell r="R178" t="str">
            <v>*</v>
          </cell>
          <cell r="S178" t="str">
            <v>A</v>
          </cell>
          <cell r="T178" t="str">
            <v>* A</v>
          </cell>
          <cell r="V178" t="str">
            <v>* A/価</v>
          </cell>
          <cell r="X178">
            <v>6</v>
          </cell>
          <cell r="Y178">
            <v>10</v>
          </cell>
          <cell r="AD178" t="str">
            <v>6～10</v>
          </cell>
          <cell r="AE178">
            <v>5</v>
          </cell>
          <cell r="AL178">
            <v>6</v>
          </cell>
          <cell r="AM178">
            <v>7</v>
          </cell>
          <cell r="AN178">
            <v>8</v>
          </cell>
          <cell r="AO178">
            <v>9</v>
          </cell>
          <cell r="AP178">
            <v>10</v>
          </cell>
          <cell r="BC178">
            <v>33</v>
          </cell>
          <cell r="BE178">
            <v>1</v>
          </cell>
          <cell r="BF178" t="str">
            <v>魚津市農協</v>
          </cell>
          <cell r="BH178">
            <v>30</v>
          </cell>
          <cell r="BJ178">
            <v>1</v>
          </cell>
          <cell r="BK178" t="str">
            <v>ＪＡとなみ野福野営農センター</v>
          </cell>
          <cell r="BL178">
            <v>0</v>
          </cell>
          <cell r="BM178">
            <v>2</v>
          </cell>
          <cell r="BP178">
            <v>0</v>
          </cell>
          <cell r="BS178">
            <v>2</v>
          </cell>
          <cell r="BV178">
            <v>0</v>
          </cell>
        </row>
        <row r="179">
          <cell r="G179">
            <v>4920</v>
          </cell>
          <cell r="H179">
            <v>4900</v>
          </cell>
          <cell r="I179" t="str">
            <v>賃借料及び料金</v>
          </cell>
          <cell r="J179" t="str">
            <v>共同施設利用料</v>
          </cell>
          <cell r="K179" t="str">
            <v>野菜</v>
          </cell>
          <cell r="N179" t="str">
            <v>賃借料及び料金 共同施設利用料 野菜   手選 100㎏</v>
          </cell>
          <cell r="O179" t="str">
            <v>手選</v>
          </cell>
          <cell r="P179" t="str">
            <v>100㎏</v>
          </cell>
          <cell r="Q179" t="str">
            <v>価</v>
          </cell>
          <cell r="R179" t="str">
            <v>*</v>
          </cell>
          <cell r="S179" t="str">
            <v>A</v>
          </cell>
          <cell r="T179" t="str">
            <v>* A</v>
          </cell>
          <cell r="V179" t="str">
            <v>* A/価</v>
          </cell>
          <cell r="X179">
            <v>4</v>
          </cell>
          <cell r="Y179">
            <v>10</v>
          </cell>
          <cell r="AD179" t="str">
            <v>4～10</v>
          </cell>
          <cell r="AE179">
            <v>7</v>
          </cell>
          <cell r="AJ179">
            <v>4</v>
          </cell>
          <cell r="AK179">
            <v>5</v>
          </cell>
          <cell r="AL179">
            <v>6</v>
          </cell>
          <cell r="AM179">
            <v>7</v>
          </cell>
          <cell r="AN179">
            <v>8</v>
          </cell>
          <cell r="AO179">
            <v>9</v>
          </cell>
          <cell r="AP179">
            <v>10</v>
          </cell>
          <cell r="BH179">
            <v>30</v>
          </cell>
          <cell r="BJ179">
            <v>1</v>
          </cell>
          <cell r="BK179" t="str">
            <v>ＪＡとなみ野福野営農センター</v>
          </cell>
          <cell r="BL179">
            <v>0</v>
          </cell>
          <cell r="BM179">
            <v>1</v>
          </cell>
          <cell r="BP179">
            <v>0</v>
          </cell>
          <cell r="BS179">
            <v>1</v>
          </cell>
          <cell r="BV17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7">
          <cell r="G7">
            <v>1010</v>
          </cell>
          <cell r="H7">
            <v>5</v>
          </cell>
          <cell r="I7">
            <v>0</v>
          </cell>
          <cell r="J7">
            <v>0</v>
          </cell>
          <cell r="K7">
            <v>0</v>
          </cell>
          <cell r="L7">
            <v>1</v>
          </cell>
          <cell r="M7">
            <v>1</v>
          </cell>
          <cell r="N7">
            <v>0</v>
          </cell>
          <cell r="O7">
            <v>562</v>
          </cell>
          <cell r="P7">
            <v>0</v>
          </cell>
          <cell r="Q7">
            <v>0</v>
          </cell>
          <cell r="R7">
            <v>0</v>
          </cell>
          <cell r="S7">
            <v>0</v>
          </cell>
          <cell r="T7">
            <v>0</v>
          </cell>
          <cell r="U7" t="str">
            <v xml:space="preserve">0       </v>
          </cell>
          <cell r="V7">
            <v>0</v>
          </cell>
          <cell r="W7">
            <v>0</v>
          </cell>
          <cell r="X7">
            <v>96.8</v>
          </cell>
          <cell r="Y7">
            <v>0</v>
          </cell>
          <cell r="Z7">
            <v>94.6</v>
          </cell>
          <cell r="AA7">
            <v>1</v>
          </cell>
          <cell r="AB7">
            <v>94.6</v>
          </cell>
          <cell r="AC7">
            <v>1</v>
          </cell>
          <cell r="AD7">
            <v>94.6</v>
          </cell>
          <cell r="AE7">
            <v>0</v>
          </cell>
          <cell r="AF7">
            <v>94.6</v>
          </cell>
          <cell r="AG7">
            <v>0</v>
          </cell>
          <cell r="AH7">
            <v>94.6</v>
          </cell>
          <cell r="AI7">
            <v>0</v>
          </cell>
          <cell r="AJ7">
            <v>94.6</v>
          </cell>
          <cell r="AK7">
            <v>0</v>
          </cell>
          <cell r="AL7">
            <v>94.6</v>
          </cell>
          <cell r="AM7">
            <v>0</v>
          </cell>
          <cell r="AN7">
            <v>94.6</v>
          </cell>
          <cell r="AO7">
            <v>0</v>
          </cell>
          <cell r="AP7">
            <v>94.6</v>
          </cell>
          <cell r="AQ7">
            <v>0</v>
          </cell>
          <cell r="AR7">
            <v>94.6</v>
          </cell>
          <cell r="AS7">
            <v>0</v>
          </cell>
          <cell r="AT7">
            <v>94.6</v>
          </cell>
          <cell r="AU7">
            <v>0</v>
          </cell>
          <cell r="AV7">
            <v>0</v>
          </cell>
          <cell r="AW7">
            <v>0</v>
          </cell>
          <cell r="AX7">
            <v>200008</v>
          </cell>
          <cell r="AY7" t="str">
            <v>米 政府売り米 うるち玄米   １等 60kg</v>
          </cell>
          <cell r="AZ7" t="str">
            <v xml:space="preserve">* </v>
          </cell>
          <cell r="BA7">
            <v>562</v>
          </cell>
          <cell r="BB7">
            <v>315</v>
          </cell>
          <cell r="BC7" t="str">
            <v>98Po修,*/562</v>
          </cell>
          <cell r="BE7" t="str">
            <v>…</v>
          </cell>
          <cell r="BF7" t="str">
            <v>…</v>
          </cell>
          <cell r="BG7" t="str">
            <v>…</v>
          </cell>
          <cell r="BH7" t="str">
            <v>…</v>
          </cell>
          <cell r="BI7">
            <v>0</v>
          </cell>
        </row>
        <row r="8">
          <cell r="G8">
            <v>1020</v>
          </cell>
          <cell r="H8">
            <v>5</v>
          </cell>
          <cell r="I8">
            <v>0</v>
          </cell>
          <cell r="J8">
            <v>0</v>
          </cell>
          <cell r="K8">
            <v>0</v>
          </cell>
          <cell r="L8">
            <v>1</v>
          </cell>
          <cell r="M8">
            <v>1</v>
          </cell>
          <cell r="N8">
            <v>0</v>
          </cell>
          <cell r="O8">
            <v>6168</v>
          </cell>
          <cell r="P8">
            <v>0</v>
          </cell>
          <cell r="Q8">
            <v>0</v>
          </cell>
          <cell r="R8">
            <v>0</v>
          </cell>
          <cell r="S8">
            <v>0</v>
          </cell>
          <cell r="T8">
            <v>0</v>
          </cell>
          <cell r="U8" t="str">
            <v xml:space="preserve">0       </v>
          </cell>
          <cell r="V8">
            <v>0</v>
          </cell>
          <cell r="W8">
            <v>0</v>
          </cell>
          <cell r="X8">
            <v>102.1</v>
          </cell>
          <cell r="Y8">
            <v>0</v>
          </cell>
          <cell r="Z8">
            <v>86.2</v>
          </cell>
          <cell r="AA8">
            <v>1</v>
          </cell>
          <cell r="AB8">
            <v>86.2</v>
          </cell>
          <cell r="AC8">
            <v>1</v>
          </cell>
          <cell r="AD8">
            <v>86.2</v>
          </cell>
          <cell r="AE8">
            <v>0</v>
          </cell>
          <cell r="AF8">
            <v>86.2</v>
          </cell>
          <cell r="AG8">
            <v>0</v>
          </cell>
          <cell r="AH8">
            <v>86.2</v>
          </cell>
          <cell r="AI8">
            <v>0</v>
          </cell>
          <cell r="AJ8">
            <v>86.2</v>
          </cell>
          <cell r="AK8">
            <v>0</v>
          </cell>
          <cell r="AL8">
            <v>86.2</v>
          </cell>
          <cell r="AM8">
            <v>0</v>
          </cell>
          <cell r="AN8">
            <v>86.2</v>
          </cell>
          <cell r="AO8">
            <v>0</v>
          </cell>
          <cell r="AP8">
            <v>86.2</v>
          </cell>
          <cell r="AQ8">
            <v>0</v>
          </cell>
          <cell r="AR8">
            <v>86.2</v>
          </cell>
          <cell r="AS8">
            <v>0</v>
          </cell>
          <cell r="AT8">
            <v>86.2</v>
          </cell>
          <cell r="AU8">
            <v>0</v>
          </cell>
          <cell r="AV8">
            <v>0</v>
          </cell>
          <cell r="AW8">
            <v>0</v>
          </cell>
          <cell r="AX8">
            <v>200008</v>
          </cell>
          <cell r="AY8" t="str">
            <v>米 自主流通米 うるち玄米   １等 60kg</v>
          </cell>
          <cell r="AZ8" t="str">
            <v xml:space="preserve">* </v>
          </cell>
          <cell r="BA8">
            <v>6168</v>
          </cell>
          <cell r="BB8">
            <v>4981</v>
          </cell>
          <cell r="BC8">
            <v>0</v>
          </cell>
          <cell r="BE8" t="str">
            <v>…</v>
          </cell>
          <cell r="BF8" t="str">
            <v>…</v>
          </cell>
          <cell r="BG8" t="str">
            <v>…</v>
          </cell>
          <cell r="BH8" t="str">
            <v>…</v>
          </cell>
          <cell r="BI8">
            <v>0</v>
          </cell>
        </row>
        <row r="9">
          <cell r="G9">
            <v>1030</v>
          </cell>
          <cell r="H9">
            <v>5</v>
          </cell>
          <cell r="I9">
            <v>0</v>
          </cell>
          <cell r="J9">
            <v>0</v>
          </cell>
          <cell r="K9">
            <v>0</v>
          </cell>
          <cell r="L9">
            <v>1</v>
          </cell>
          <cell r="M9">
            <v>1</v>
          </cell>
          <cell r="N9">
            <v>0</v>
          </cell>
          <cell r="O9">
            <v>270</v>
          </cell>
          <cell r="P9">
            <v>0</v>
          </cell>
          <cell r="Q9">
            <v>0</v>
          </cell>
          <cell r="R9">
            <v>0</v>
          </cell>
          <cell r="S9">
            <v>0</v>
          </cell>
          <cell r="T9">
            <v>0</v>
          </cell>
          <cell r="U9" t="str">
            <v xml:space="preserve">0       </v>
          </cell>
          <cell r="V9">
            <v>0</v>
          </cell>
          <cell r="W9">
            <v>0</v>
          </cell>
          <cell r="X9">
            <v>112.7</v>
          </cell>
          <cell r="Y9">
            <v>0</v>
          </cell>
          <cell r="Z9">
            <v>118.8</v>
          </cell>
          <cell r="AA9">
            <v>1</v>
          </cell>
          <cell r="AB9">
            <v>118.8</v>
          </cell>
          <cell r="AC9">
            <v>1</v>
          </cell>
          <cell r="AD9">
            <v>118.8</v>
          </cell>
          <cell r="AE9">
            <v>0</v>
          </cell>
          <cell r="AF9">
            <v>118.8</v>
          </cell>
          <cell r="AG9">
            <v>0</v>
          </cell>
          <cell r="AH9">
            <v>118.8</v>
          </cell>
          <cell r="AI9">
            <v>0</v>
          </cell>
          <cell r="AJ9">
            <v>118.8</v>
          </cell>
          <cell r="AK9">
            <v>0</v>
          </cell>
          <cell r="AL9">
            <v>118.8</v>
          </cell>
          <cell r="AM9">
            <v>0</v>
          </cell>
          <cell r="AN9">
            <v>118.8</v>
          </cell>
          <cell r="AO9">
            <v>0</v>
          </cell>
          <cell r="AP9">
            <v>118.8</v>
          </cell>
          <cell r="AQ9">
            <v>0</v>
          </cell>
          <cell r="AR9">
            <v>118.8</v>
          </cell>
          <cell r="AS9">
            <v>0</v>
          </cell>
          <cell r="AT9">
            <v>118.8</v>
          </cell>
          <cell r="AU9">
            <v>0</v>
          </cell>
          <cell r="AV9">
            <v>0</v>
          </cell>
          <cell r="AW9">
            <v>0</v>
          </cell>
          <cell r="AX9">
            <v>200008</v>
          </cell>
          <cell r="AY9" t="str">
            <v>米 自主流通米 もち玄米   １等 60kg</v>
          </cell>
          <cell r="AZ9" t="str">
            <v xml:space="preserve">* </v>
          </cell>
          <cell r="BA9">
            <v>270</v>
          </cell>
          <cell r="BB9">
            <v>107</v>
          </cell>
          <cell r="BC9">
            <v>0</v>
          </cell>
          <cell r="BE9" t="str">
            <v>…</v>
          </cell>
          <cell r="BF9" t="str">
            <v>…</v>
          </cell>
          <cell r="BG9" t="str">
            <v>…</v>
          </cell>
          <cell r="BH9" t="str">
            <v>…</v>
          </cell>
          <cell r="BI9">
            <v>0</v>
          </cell>
        </row>
        <row r="10">
          <cell r="G10">
            <v>1040</v>
          </cell>
          <cell r="H10">
            <v>5</v>
          </cell>
          <cell r="I10">
            <v>0</v>
          </cell>
          <cell r="J10">
            <v>0</v>
          </cell>
          <cell r="K10">
            <v>0</v>
          </cell>
          <cell r="L10">
            <v>1</v>
          </cell>
          <cell r="M10">
            <v>1</v>
          </cell>
          <cell r="N10">
            <v>0</v>
          </cell>
          <cell r="O10">
            <v>471</v>
          </cell>
          <cell r="P10">
            <v>0</v>
          </cell>
          <cell r="Q10">
            <v>0</v>
          </cell>
          <cell r="R10">
            <v>0</v>
          </cell>
          <cell r="S10">
            <v>0</v>
          </cell>
          <cell r="T10">
            <v>0</v>
          </cell>
          <cell r="U10" t="str">
            <v xml:space="preserve">0       </v>
          </cell>
          <cell r="V10">
            <v>0</v>
          </cell>
          <cell r="W10">
            <v>0</v>
          </cell>
          <cell r="X10">
            <v>96.7</v>
          </cell>
          <cell r="Y10">
            <v>1</v>
          </cell>
          <cell r="Z10">
            <v>88.1</v>
          </cell>
          <cell r="AA10">
            <v>1</v>
          </cell>
          <cell r="AB10">
            <v>88.1</v>
          </cell>
          <cell r="AC10">
            <v>1</v>
          </cell>
          <cell r="AD10">
            <v>88.1</v>
          </cell>
          <cell r="AE10">
            <v>1</v>
          </cell>
          <cell r="AF10">
            <v>88.1</v>
          </cell>
          <cell r="AG10">
            <v>1</v>
          </cell>
          <cell r="AH10">
            <v>88.1</v>
          </cell>
          <cell r="AI10">
            <v>1</v>
          </cell>
          <cell r="AJ10">
            <v>88.1</v>
          </cell>
          <cell r="AK10">
            <v>1</v>
          </cell>
          <cell r="AL10">
            <v>87.3</v>
          </cell>
          <cell r="AM10">
            <v>1</v>
          </cell>
          <cell r="AN10">
            <v>85.7</v>
          </cell>
          <cell r="AO10">
            <v>1</v>
          </cell>
          <cell r="AP10">
            <v>85.7</v>
          </cell>
          <cell r="AQ10">
            <v>1</v>
          </cell>
          <cell r="AR10">
            <v>85.7</v>
          </cell>
          <cell r="AS10">
            <v>1</v>
          </cell>
          <cell r="AT10">
            <v>85.7</v>
          </cell>
          <cell r="AU10">
            <v>1</v>
          </cell>
          <cell r="AV10">
            <v>0</v>
          </cell>
          <cell r="AW10">
            <v>1</v>
          </cell>
          <cell r="AX10">
            <v>200008</v>
          </cell>
          <cell r="AY10" t="str">
            <v>米 計画外流通米 うるち玄米   １等程度 60kg</v>
          </cell>
          <cell r="AZ10" t="str">
            <v xml:space="preserve">* </v>
          </cell>
          <cell r="BA10">
            <v>471</v>
          </cell>
          <cell r="BB10">
            <v>1131</v>
          </cell>
          <cell r="BC10">
            <v>0</v>
          </cell>
          <cell r="BE10">
            <v>-100</v>
          </cell>
          <cell r="BF10">
            <v>-100</v>
          </cell>
          <cell r="BG10">
            <v>-100</v>
          </cell>
          <cell r="BH10">
            <v>-100</v>
          </cell>
          <cell r="BI10" t="str">
            <v>表示</v>
          </cell>
        </row>
        <row r="11">
          <cell r="G11">
            <v>1050</v>
          </cell>
          <cell r="H11">
            <v>5</v>
          </cell>
          <cell r="I11">
            <v>0</v>
          </cell>
          <cell r="J11">
            <v>0</v>
          </cell>
          <cell r="K11">
            <v>0</v>
          </cell>
          <cell r="L11">
            <v>1</v>
          </cell>
          <cell r="M11">
            <v>1</v>
          </cell>
          <cell r="N11">
            <v>0</v>
          </cell>
          <cell r="O11">
            <v>46</v>
          </cell>
          <cell r="P11">
            <v>0</v>
          </cell>
          <cell r="Q11">
            <v>0</v>
          </cell>
          <cell r="R11">
            <v>0</v>
          </cell>
          <cell r="S11">
            <v>0</v>
          </cell>
          <cell r="T11">
            <v>0</v>
          </cell>
          <cell r="U11" t="str">
            <v xml:space="preserve">0       </v>
          </cell>
          <cell r="V11">
            <v>0</v>
          </cell>
          <cell r="W11">
            <v>0</v>
          </cell>
          <cell r="X11">
            <v>98.8</v>
          </cell>
          <cell r="Y11">
            <v>0</v>
          </cell>
          <cell r="Z11">
            <v>94.9</v>
          </cell>
          <cell r="AA11">
            <v>1</v>
          </cell>
          <cell r="AB11">
            <v>94.9</v>
          </cell>
          <cell r="AC11">
            <v>1</v>
          </cell>
          <cell r="AD11">
            <v>94.9</v>
          </cell>
          <cell r="AE11">
            <v>1</v>
          </cell>
          <cell r="AF11">
            <v>94.9</v>
          </cell>
          <cell r="AG11">
            <v>1</v>
          </cell>
          <cell r="AH11">
            <v>94.9</v>
          </cell>
          <cell r="AI11">
            <v>0</v>
          </cell>
          <cell r="AJ11">
            <v>94.9</v>
          </cell>
          <cell r="AK11">
            <v>0</v>
          </cell>
          <cell r="AL11">
            <v>94.9</v>
          </cell>
          <cell r="AM11">
            <v>0</v>
          </cell>
          <cell r="AN11">
            <v>94.9</v>
          </cell>
          <cell r="AO11">
            <v>0</v>
          </cell>
          <cell r="AP11">
            <v>94.9</v>
          </cell>
          <cell r="AQ11">
            <v>0</v>
          </cell>
          <cell r="AR11">
            <v>94.9</v>
          </cell>
          <cell r="AS11">
            <v>0</v>
          </cell>
          <cell r="AT11">
            <v>94.9</v>
          </cell>
          <cell r="AU11">
            <v>0</v>
          </cell>
          <cell r="AV11">
            <v>0</v>
          </cell>
          <cell r="AW11">
            <v>0</v>
          </cell>
          <cell r="AX11">
            <v>200008</v>
          </cell>
          <cell r="AY11" t="str">
            <v>米 計画外流通米 もち玄米   １等程度 60kg</v>
          </cell>
          <cell r="AZ11" t="str">
            <v xml:space="preserve">* </v>
          </cell>
          <cell r="BA11">
            <v>46</v>
          </cell>
          <cell r="BB11">
            <v>80</v>
          </cell>
          <cell r="BC11">
            <v>0</v>
          </cell>
          <cell r="BE11" t="str">
            <v>…</v>
          </cell>
          <cell r="BF11" t="str">
            <v>…</v>
          </cell>
          <cell r="BG11" t="str">
            <v>…</v>
          </cell>
          <cell r="BH11" t="str">
            <v>…</v>
          </cell>
          <cell r="BI11">
            <v>0</v>
          </cell>
        </row>
        <row r="12">
          <cell r="G12">
            <v>1060</v>
          </cell>
          <cell r="H12">
            <v>5</v>
          </cell>
          <cell r="I12">
            <v>0</v>
          </cell>
          <cell r="J12">
            <v>0</v>
          </cell>
          <cell r="K12">
            <v>0</v>
          </cell>
          <cell r="L12">
            <v>1</v>
          </cell>
          <cell r="M12">
            <v>1</v>
          </cell>
          <cell r="N12">
            <v>0</v>
          </cell>
          <cell r="O12">
            <v>286</v>
          </cell>
          <cell r="P12">
            <v>0</v>
          </cell>
          <cell r="Q12">
            <v>0</v>
          </cell>
          <cell r="R12">
            <v>0</v>
          </cell>
          <cell r="S12">
            <v>0</v>
          </cell>
          <cell r="T12">
            <v>0</v>
          </cell>
          <cell r="U12" t="str">
            <v xml:space="preserve">0       </v>
          </cell>
          <cell r="V12">
            <v>0</v>
          </cell>
          <cell r="W12">
            <v>0</v>
          </cell>
          <cell r="X12">
            <v>77.5</v>
          </cell>
          <cell r="Y12">
            <v>1</v>
          </cell>
          <cell r="Z12">
            <v>71.599999999999994</v>
          </cell>
          <cell r="AA12">
            <v>1</v>
          </cell>
          <cell r="AB12">
            <v>71.599999999999994</v>
          </cell>
          <cell r="AC12">
            <v>1</v>
          </cell>
          <cell r="AD12">
            <v>71.599999999999994</v>
          </cell>
          <cell r="AE12">
            <v>1</v>
          </cell>
          <cell r="AF12">
            <v>71.599999999999994</v>
          </cell>
          <cell r="AG12">
            <v>1</v>
          </cell>
          <cell r="AH12">
            <v>71.599999999999994</v>
          </cell>
          <cell r="AI12">
            <v>1</v>
          </cell>
          <cell r="AJ12">
            <v>71.599999999999994</v>
          </cell>
          <cell r="AK12">
            <v>1</v>
          </cell>
          <cell r="AL12">
            <v>70.8</v>
          </cell>
          <cell r="AM12">
            <v>1</v>
          </cell>
          <cell r="AN12">
            <v>70.099999999999994</v>
          </cell>
          <cell r="AO12">
            <v>1</v>
          </cell>
          <cell r="AP12">
            <v>70.099999999999994</v>
          </cell>
          <cell r="AQ12">
            <v>1</v>
          </cell>
          <cell r="AR12">
            <v>70.099999999999994</v>
          </cell>
          <cell r="AS12">
            <v>1</v>
          </cell>
          <cell r="AT12">
            <v>70.099999999999994</v>
          </cell>
          <cell r="AU12">
            <v>1</v>
          </cell>
          <cell r="AV12">
            <v>0</v>
          </cell>
          <cell r="AW12">
            <v>1</v>
          </cell>
          <cell r="AX12">
            <v>200008</v>
          </cell>
          <cell r="AY12" t="str">
            <v>米 計画外流通米 うるち白米   １等程度 10kg</v>
          </cell>
          <cell r="AZ12" t="str">
            <v xml:space="preserve">* </v>
          </cell>
          <cell r="BA12">
            <v>286</v>
          </cell>
          <cell r="BB12">
            <v>454</v>
          </cell>
          <cell r="BC12" t="str">
            <v>99/01Po修,*/286</v>
          </cell>
          <cell r="BE12">
            <v>-100</v>
          </cell>
          <cell r="BF12">
            <v>-100</v>
          </cell>
          <cell r="BG12">
            <v>-100</v>
          </cell>
          <cell r="BH12">
            <v>-100</v>
          </cell>
          <cell r="BI12" t="str">
            <v>表示</v>
          </cell>
        </row>
        <row r="13">
          <cell r="G13">
            <v>1070</v>
          </cell>
          <cell r="H13">
            <v>5</v>
          </cell>
          <cell r="I13">
            <v>0</v>
          </cell>
          <cell r="J13">
            <v>0</v>
          </cell>
          <cell r="K13">
            <v>0</v>
          </cell>
          <cell r="L13">
            <v>1</v>
          </cell>
          <cell r="M13">
            <v>1</v>
          </cell>
          <cell r="N13">
            <v>0</v>
          </cell>
          <cell r="O13">
            <v>28</v>
          </cell>
          <cell r="P13">
            <v>0</v>
          </cell>
          <cell r="Q13">
            <v>0</v>
          </cell>
          <cell r="R13">
            <v>0</v>
          </cell>
          <cell r="S13">
            <v>0</v>
          </cell>
          <cell r="T13">
            <v>0</v>
          </cell>
          <cell r="U13" t="str">
            <v xml:space="preserve">0       </v>
          </cell>
          <cell r="V13">
            <v>0</v>
          </cell>
          <cell r="W13">
            <v>0</v>
          </cell>
          <cell r="X13">
            <v>99.2</v>
          </cell>
          <cell r="Y13">
            <v>0</v>
          </cell>
          <cell r="Z13">
            <v>96.8</v>
          </cell>
          <cell r="AA13">
            <v>1</v>
          </cell>
          <cell r="AB13">
            <v>96.8</v>
          </cell>
          <cell r="AC13">
            <v>1</v>
          </cell>
          <cell r="AD13">
            <v>96.8</v>
          </cell>
          <cell r="AE13">
            <v>1</v>
          </cell>
          <cell r="AF13">
            <v>96.8</v>
          </cell>
          <cell r="AG13">
            <v>1</v>
          </cell>
          <cell r="AH13">
            <v>96.8</v>
          </cell>
          <cell r="AI13">
            <v>0</v>
          </cell>
          <cell r="AJ13">
            <v>96.8</v>
          </cell>
          <cell r="AK13">
            <v>0</v>
          </cell>
          <cell r="AL13">
            <v>96.8</v>
          </cell>
          <cell r="AM13">
            <v>0</v>
          </cell>
          <cell r="AN13">
            <v>96.8</v>
          </cell>
          <cell r="AO13">
            <v>0</v>
          </cell>
          <cell r="AP13">
            <v>96.8</v>
          </cell>
          <cell r="AQ13">
            <v>0</v>
          </cell>
          <cell r="AR13">
            <v>96.8</v>
          </cell>
          <cell r="AS13">
            <v>0</v>
          </cell>
          <cell r="AT13">
            <v>96.8</v>
          </cell>
          <cell r="AU13">
            <v>0</v>
          </cell>
          <cell r="AV13">
            <v>0</v>
          </cell>
          <cell r="AW13">
            <v>0</v>
          </cell>
          <cell r="AX13">
            <v>200008</v>
          </cell>
          <cell r="AY13" t="str">
            <v>米 計画外流通米 もち白米   １等程度 10kg</v>
          </cell>
          <cell r="AZ13" t="str">
            <v xml:space="preserve">* </v>
          </cell>
          <cell r="BA13">
            <v>28</v>
          </cell>
          <cell r="BB13">
            <v>37</v>
          </cell>
          <cell r="BC13">
            <v>0</v>
          </cell>
          <cell r="BE13" t="str">
            <v>…</v>
          </cell>
          <cell r="BF13" t="str">
            <v>…</v>
          </cell>
          <cell r="BG13" t="str">
            <v>…</v>
          </cell>
          <cell r="BH13" t="str">
            <v>…</v>
          </cell>
          <cell r="BI13">
            <v>0</v>
          </cell>
        </row>
        <row r="14">
          <cell r="G14">
            <v>1100</v>
          </cell>
          <cell r="H14">
            <v>5</v>
          </cell>
          <cell r="I14">
            <v>0</v>
          </cell>
          <cell r="J14">
            <v>0</v>
          </cell>
          <cell r="K14">
            <v>0</v>
          </cell>
          <cell r="L14">
            <v>1</v>
          </cell>
          <cell r="M14">
            <v>0</v>
          </cell>
          <cell r="N14">
            <v>0</v>
          </cell>
          <cell r="O14">
            <v>0</v>
          </cell>
          <cell r="P14">
            <v>0</v>
          </cell>
          <cell r="Q14">
            <v>0</v>
          </cell>
          <cell r="R14">
            <v>0</v>
          </cell>
          <cell r="S14">
            <v>0</v>
          </cell>
          <cell r="T14">
            <v>0</v>
          </cell>
          <cell r="U14" t="str">
            <v xml:space="preserve">0       </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200008</v>
          </cell>
          <cell r="AY14" t="str">
            <v>麦 政府売り麦 六条大麦   １等 50kg</v>
          </cell>
          <cell r="AZ14" t="str">
            <v xml:space="preserve">* </v>
          </cell>
          <cell r="BA14" t="str">
            <v>価</v>
          </cell>
          <cell r="BB14">
            <v>1</v>
          </cell>
          <cell r="BC14">
            <v>0</v>
          </cell>
          <cell r="BE14" t="str">
            <v/>
          </cell>
          <cell r="BF14" t="str">
            <v/>
          </cell>
          <cell r="BG14" t="str">
            <v/>
          </cell>
          <cell r="BH14" t="str">
            <v/>
          </cell>
          <cell r="BI14" t="str">
            <v>指数計算無し</v>
          </cell>
        </row>
        <row r="15">
          <cell r="G15">
            <v>1120</v>
          </cell>
          <cell r="H15">
            <v>5</v>
          </cell>
          <cell r="I15">
            <v>0</v>
          </cell>
          <cell r="J15">
            <v>0</v>
          </cell>
          <cell r="K15">
            <v>0</v>
          </cell>
          <cell r="L15">
            <v>1</v>
          </cell>
          <cell r="M15">
            <v>1</v>
          </cell>
          <cell r="N15">
            <v>0</v>
          </cell>
          <cell r="O15">
            <v>48</v>
          </cell>
          <cell r="P15">
            <v>0</v>
          </cell>
          <cell r="Q15">
            <v>0</v>
          </cell>
          <cell r="R15">
            <v>0</v>
          </cell>
          <cell r="S15">
            <v>0</v>
          </cell>
          <cell r="T15">
            <v>0</v>
          </cell>
          <cell r="U15" t="str">
            <v xml:space="preserve">0       </v>
          </cell>
          <cell r="V15">
            <v>0</v>
          </cell>
          <cell r="W15">
            <v>0</v>
          </cell>
          <cell r="X15">
            <v>96.2</v>
          </cell>
          <cell r="Y15">
            <v>0</v>
          </cell>
          <cell r="Z15">
            <v>96.2</v>
          </cell>
          <cell r="AA15">
            <v>0</v>
          </cell>
          <cell r="AB15">
            <v>96.2</v>
          </cell>
          <cell r="AC15">
            <v>0</v>
          </cell>
          <cell r="AD15">
            <v>95.8</v>
          </cell>
          <cell r="AE15">
            <v>1</v>
          </cell>
          <cell r="AF15">
            <v>95.8</v>
          </cell>
          <cell r="AG15">
            <v>1</v>
          </cell>
          <cell r="AH15">
            <v>95.8</v>
          </cell>
          <cell r="AI15">
            <v>0</v>
          </cell>
          <cell r="AJ15">
            <v>95.8</v>
          </cell>
          <cell r="AK15">
            <v>0</v>
          </cell>
          <cell r="AL15">
            <v>95.8</v>
          </cell>
          <cell r="AM15">
            <v>0</v>
          </cell>
          <cell r="AN15">
            <v>95.8</v>
          </cell>
          <cell r="AO15">
            <v>0</v>
          </cell>
          <cell r="AP15">
            <v>95.8</v>
          </cell>
          <cell r="AQ15">
            <v>0</v>
          </cell>
          <cell r="AR15">
            <v>95.8</v>
          </cell>
          <cell r="AS15">
            <v>0</v>
          </cell>
          <cell r="AT15">
            <v>95.8</v>
          </cell>
          <cell r="AU15">
            <v>0</v>
          </cell>
          <cell r="AV15">
            <v>0</v>
          </cell>
          <cell r="AW15">
            <v>0</v>
          </cell>
          <cell r="AX15">
            <v>200008</v>
          </cell>
          <cell r="AY15" t="str">
            <v>豆 大豆    黄色大豆 60kg</v>
          </cell>
          <cell r="AZ15" t="str">
            <v xml:space="preserve">* </v>
          </cell>
          <cell r="BA15">
            <v>48</v>
          </cell>
          <cell r="BB15">
            <v>20</v>
          </cell>
          <cell r="BC15" t="str">
            <v>98Po修,*/48</v>
          </cell>
          <cell r="BE15" t="str">
            <v>…</v>
          </cell>
          <cell r="BF15" t="str">
            <v>…</v>
          </cell>
          <cell r="BG15" t="str">
            <v>…</v>
          </cell>
          <cell r="BH15" t="str">
            <v>…</v>
          </cell>
          <cell r="BI15">
            <v>0</v>
          </cell>
        </row>
        <row r="16">
          <cell r="G16">
            <v>1190</v>
          </cell>
          <cell r="H16">
            <v>5</v>
          </cell>
          <cell r="I16">
            <v>0</v>
          </cell>
          <cell r="J16">
            <v>0</v>
          </cell>
          <cell r="K16">
            <v>0</v>
          </cell>
          <cell r="L16">
            <v>1</v>
          </cell>
          <cell r="M16">
            <v>1</v>
          </cell>
          <cell r="N16">
            <v>0</v>
          </cell>
          <cell r="O16">
            <v>3</v>
          </cell>
          <cell r="P16">
            <v>0</v>
          </cell>
          <cell r="Q16">
            <v>0</v>
          </cell>
          <cell r="R16">
            <v>0</v>
          </cell>
          <cell r="S16">
            <v>0</v>
          </cell>
          <cell r="T16">
            <v>0</v>
          </cell>
          <cell r="U16" t="str">
            <v xml:space="preserve">0       </v>
          </cell>
          <cell r="V16">
            <v>0</v>
          </cell>
          <cell r="W16">
            <v>0</v>
          </cell>
          <cell r="X16">
            <v>83.8</v>
          </cell>
          <cell r="Y16">
            <v>0</v>
          </cell>
          <cell r="Z16">
            <v>83.8</v>
          </cell>
          <cell r="AA16">
            <v>0</v>
          </cell>
          <cell r="AB16">
            <v>83.8</v>
          </cell>
          <cell r="AC16">
            <v>0</v>
          </cell>
          <cell r="AD16">
            <v>83.8</v>
          </cell>
          <cell r="AE16">
            <v>0</v>
          </cell>
          <cell r="AF16">
            <v>83.8</v>
          </cell>
          <cell r="AG16">
            <v>0</v>
          </cell>
          <cell r="AH16">
            <v>83.8</v>
          </cell>
          <cell r="AI16">
            <v>0</v>
          </cell>
          <cell r="AJ16">
            <v>83.8</v>
          </cell>
          <cell r="AK16">
            <v>0</v>
          </cell>
          <cell r="AL16">
            <v>83.8</v>
          </cell>
          <cell r="AM16">
            <v>0</v>
          </cell>
          <cell r="AN16">
            <v>83.8</v>
          </cell>
          <cell r="AO16">
            <v>0</v>
          </cell>
          <cell r="AP16">
            <v>83.8</v>
          </cell>
          <cell r="AQ16">
            <v>0</v>
          </cell>
          <cell r="AR16">
            <v>77.599999999999994</v>
          </cell>
          <cell r="AS16">
            <v>1</v>
          </cell>
          <cell r="AT16">
            <v>63.9</v>
          </cell>
          <cell r="AU16">
            <v>1</v>
          </cell>
          <cell r="AV16">
            <v>0</v>
          </cell>
          <cell r="AW16">
            <v>0</v>
          </cell>
          <cell r="AX16">
            <v>200008</v>
          </cell>
          <cell r="AY16" t="str">
            <v>いも ばれいしょ    食用 10kg</v>
          </cell>
          <cell r="AZ16" t="str">
            <v xml:space="preserve">* </v>
          </cell>
          <cell r="BA16">
            <v>3</v>
          </cell>
          <cell r="BB16">
            <v>7</v>
          </cell>
          <cell r="BC16">
            <v>0</v>
          </cell>
          <cell r="BE16" t="str">
            <v>…</v>
          </cell>
          <cell r="BF16" t="str">
            <v>…</v>
          </cell>
          <cell r="BG16" t="str">
            <v>…</v>
          </cell>
          <cell r="BH16" t="str">
            <v>…</v>
          </cell>
          <cell r="BI16">
            <v>0</v>
          </cell>
        </row>
        <row r="17">
          <cell r="G17">
            <v>1340</v>
          </cell>
          <cell r="H17">
            <v>5</v>
          </cell>
          <cell r="I17">
            <v>0</v>
          </cell>
          <cell r="J17">
            <v>0</v>
          </cell>
          <cell r="K17">
            <v>0</v>
          </cell>
          <cell r="L17">
            <v>1</v>
          </cell>
          <cell r="M17">
            <v>1</v>
          </cell>
          <cell r="N17">
            <v>0</v>
          </cell>
          <cell r="O17">
            <v>32</v>
          </cell>
          <cell r="P17">
            <v>0</v>
          </cell>
          <cell r="Q17">
            <v>0</v>
          </cell>
          <cell r="R17">
            <v>0</v>
          </cell>
          <cell r="S17">
            <v>0</v>
          </cell>
          <cell r="T17">
            <v>0</v>
          </cell>
          <cell r="U17" t="str">
            <v xml:space="preserve">0       </v>
          </cell>
          <cell r="V17">
            <v>0</v>
          </cell>
          <cell r="W17">
            <v>0</v>
          </cell>
          <cell r="X17">
            <v>96</v>
          </cell>
          <cell r="Y17">
            <v>0</v>
          </cell>
          <cell r="Z17">
            <v>103.3</v>
          </cell>
          <cell r="AA17">
            <v>1</v>
          </cell>
          <cell r="AB17">
            <v>103.3</v>
          </cell>
          <cell r="AC17">
            <v>0</v>
          </cell>
          <cell r="AD17">
            <v>103.3</v>
          </cell>
          <cell r="AE17">
            <v>0</v>
          </cell>
          <cell r="AF17">
            <v>103.3</v>
          </cell>
          <cell r="AG17">
            <v>0</v>
          </cell>
          <cell r="AH17">
            <v>103.3</v>
          </cell>
          <cell r="AI17">
            <v>0</v>
          </cell>
          <cell r="AJ17">
            <v>103.3</v>
          </cell>
          <cell r="AK17">
            <v>0</v>
          </cell>
          <cell r="AL17">
            <v>103.3</v>
          </cell>
          <cell r="AM17">
            <v>0</v>
          </cell>
          <cell r="AN17">
            <v>103.3</v>
          </cell>
          <cell r="AO17">
            <v>0</v>
          </cell>
          <cell r="AP17">
            <v>103.3</v>
          </cell>
          <cell r="AQ17">
            <v>0</v>
          </cell>
          <cell r="AR17">
            <v>103.3</v>
          </cell>
          <cell r="AS17">
            <v>0</v>
          </cell>
          <cell r="AT17">
            <v>103.3</v>
          </cell>
          <cell r="AU17">
            <v>0</v>
          </cell>
          <cell r="AV17">
            <v>0</v>
          </cell>
          <cell r="AW17">
            <v>0</v>
          </cell>
          <cell r="AX17">
            <v>200008</v>
          </cell>
          <cell r="AY17" t="str">
            <v>果実 なし 豊水   秀－Ｌ 10kg</v>
          </cell>
          <cell r="AZ17" t="str">
            <v xml:space="preserve">* </v>
          </cell>
          <cell r="BA17">
            <v>32</v>
          </cell>
          <cell r="BB17">
            <v>63</v>
          </cell>
          <cell r="BC17">
            <v>0</v>
          </cell>
          <cell r="BE17" t="str">
            <v>…</v>
          </cell>
          <cell r="BF17" t="str">
            <v>…</v>
          </cell>
          <cell r="BG17" t="str">
            <v>…</v>
          </cell>
          <cell r="BH17" t="str">
            <v>…</v>
          </cell>
          <cell r="BI17">
            <v>0</v>
          </cell>
        </row>
        <row r="18">
          <cell r="G18">
            <v>1350</v>
          </cell>
          <cell r="H18">
            <v>5</v>
          </cell>
          <cell r="I18">
            <v>0</v>
          </cell>
          <cell r="J18">
            <v>0</v>
          </cell>
          <cell r="K18">
            <v>0</v>
          </cell>
          <cell r="L18">
            <v>1</v>
          </cell>
          <cell r="M18">
            <v>1</v>
          </cell>
          <cell r="N18">
            <v>0</v>
          </cell>
          <cell r="O18">
            <v>88</v>
          </cell>
          <cell r="P18">
            <v>0</v>
          </cell>
          <cell r="Q18">
            <v>0</v>
          </cell>
          <cell r="R18">
            <v>0</v>
          </cell>
          <cell r="S18">
            <v>0</v>
          </cell>
          <cell r="T18">
            <v>0</v>
          </cell>
          <cell r="U18" t="str">
            <v xml:space="preserve">0       </v>
          </cell>
          <cell r="V18">
            <v>0</v>
          </cell>
          <cell r="W18">
            <v>0</v>
          </cell>
          <cell r="X18">
            <v>123.3</v>
          </cell>
          <cell r="Y18">
            <v>1</v>
          </cell>
          <cell r="Z18">
            <v>82.2</v>
          </cell>
          <cell r="AA18">
            <v>1</v>
          </cell>
          <cell r="AB18">
            <v>107.6</v>
          </cell>
          <cell r="AC18">
            <v>0</v>
          </cell>
          <cell r="AD18">
            <v>107.6</v>
          </cell>
          <cell r="AE18">
            <v>0</v>
          </cell>
          <cell r="AF18">
            <v>107.6</v>
          </cell>
          <cell r="AG18">
            <v>0</v>
          </cell>
          <cell r="AH18">
            <v>107.6</v>
          </cell>
          <cell r="AI18">
            <v>0</v>
          </cell>
          <cell r="AJ18">
            <v>107.6</v>
          </cell>
          <cell r="AK18">
            <v>0</v>
          </cell>
          <cell r="AL18">
            <v>107.6</v>
          </cell>
          <cell r="AM18">
            <v>0</v>
          </cell>
          <cell r="AN18">
            <v>107.6</v>
          </cell>
          <cell r="AO18">
            <v>0</v>
          </cell>
          <cell r="AP18">
            <v>107.6</v>
          </cell>
          <cell r="AQ18">
            <v>0</v>
          </cell>
          <cell r="AR18">
            <v>107.6</v>
          </cell>
          <cell r="AS18">
            <v>0</v>
          </cell>
          <cell r="AT18">
            <v>107.6</v>
          </cell>
          <cell r="AU18">
            <v>0</v>
          </cell>
          <cell r="AV18">
            <v>0</v>
          </cell>
          <cell r="AW18">
            <v>1</v>
          </cell>
          <cell r="AX18">
            <v>200008</v>
          </cell>
          <cell r="AY18" t="str">
            <v>果実 なし 幸水   秀－Ｌ 10kg</v>
          </cell>
          <cell r="AZ18" t="str">
            <v xml:space="preserve">* </v>
          </cell>
          <cell r="BA18">
            <v>88</v>
          </cell>
          <cell r="BB18">
            <v>140</v>
          </cell>
          <cell r="BC18">
            <v>0</v>
          </cell>
          <cell r="BE18">
            <v>-100</v>
          </cell>
          <cell r="BF18">
            <v>-100</v>
          </cell>
          <cell r="BG18" t="str">
            <v>…</v>
          </cell>
          <cell r="BH18" t="str">
            <v>…</v>
          </cell>
          <cell r="BI18" t="str">
            <v>表示</v>
          </cell>
        </row>
        <row r="19">
          <cell r="G19">
            <v>1500</v>
          </cell>
          <cell r="H19">
            <v>5</v>
          </cell>
          <cell r="I19">
            <v>0</v>
          </cell>
          <cell r="J19">
            <v>0</v>
          </cell>
          <cell r="K19">
            <v>0</v>
          </cell>
          <cell r="L19">
            <v>1</v>
          </cell>
          <cell r="M19">
            <v>1</v>
          </cell>
          <cell r="N19">
            <v>0</v>
          </cell>
          <cell r="O19">
            <v>78</v>
          </cell>
          <cell r="P19">
            <v>0</v>
          </cell>
          <cell r="Q19">
            <v>0</v>
          </cell>
          <cell r="R19">
            <v>0</v>
          </cell>
          <cell r="S19">
            <v>0</v>
          </cell>
          <cell r="T19">
            <v>0</v>
          </cell>
          <cell r="U19" t="str">
            <v xml:space="preserve">0       </v>
          </cell>
          <cell r="V19">
            <v>0</v>
          </cell>
          <cell r="W19">
            <v>0</v>
          </cell>
          <cell r="X19">
            <v>100</v>
          </cell>
          <cell r="Y19">
            <v>0</v>
          </cell>
          <cell r="Z19">
            <v>100</v>
          </cell>
          <cell r="AA19">
            <v>0</v>
          </cell>
          <cell r="AB19">
            <v>101</v>
          </cell>
          <cell r="AC19">
            <v>1</v>
          </cell>
          <cell r="AD19">
            <v>101</v>
          </cell>
          <cell r="AE19">
            <v>1</v>
          </cell>
          <cell r="AF19">
            <v>101</v>
          </cell>
          <cell r="AG19">
            <v>1</v>
          </cell>
          <cell r="AH19">
            <v>101</v>
          </cell>
          <cell r="AI19">
            <v>0</v>
          </cell>
          <cell r="AJ19">
            <v>101</v>
          </cell>
          <cell r="AK19">
            <v>0</v>
          </cell>
          <cell r="AL19">
            <v>101</v>
          </cell>
          <cell r="AM19">
            <v>0</v>
          </cell>
          <cell r="AN19">
            <v>101</v>
          </cell>
          <cell r="AO19">
            <v>0</v>
          </cell>
          <cell r="AP19">
            <v>101</v>
          </cell>
          <cell r="AQ19">
            <v>0</v>
          </cell>
          <cell r="AR19">
            <v>101</v>
          </cell>
          <cell r="AS19">
            <v>0</v>
          </cell>
          <cell r="AT19">
            <v>101</v>
          </cell>
          <cell r="AU19">
            <v>0</v>
          </cell>
          <cell r="AV19">
            <v>0</v>
          </cell>
          <cell r="AW19">
            <v>0</v>
          </cell>
          <cell r="AX19">
            <v>200008</v>
          </cell>
          <cell r="AY19" t="str">
            <v>工芸農作物 葉たばこ    中葉，Ａタイプ  1kg</v>
          </cell>
          <cell r="AZ19" t="str">
            <v xml:space="preserve">* </v>
          </cell>
          <cell r="BA19">
            <v>78</v>
          </cell>
          <cell r="BB19">
            <v>171</v>
          </cell>
          <cell r="BC19">
            <v>0</v>
          </cell>
          <cell r="BE19" t="str">
            <v>…</v>
          </cell>
          <cell r="BF19" t="str">
            <v>…</v>
          </cell>
          <cell r="BG19" t="str">
            <v>…</v>
          </cell>
          <cell r="BH19" t="str">
            <v>…</v>
          </cell>
          <cell r="BI19">
            <v>0</v>
          </cell>
        </row>
        <row r="20">
          <cell r="G20">
            <v>1590</v>
          </cell>
          <cell r="H20">
            <v>5</v>
          </cell>
          <cell r="I20">
            <v>0</v>
          </cell>
          <cell r="J20">
            <v>0</v>
          </cell>
          <cell r="K20">
            <v>0</v>
          </cell>
          <cell r="L20">
            <v>1</v>
          </cell>
          <cell r="M20">
            <v>1</v>
          </cell>
          <cell r="N20">
            <v>0</v>
          </cell>
          <cell r="O20">
            <v>78</v>
          </cell>
          <cell r="P20">
            <v>0</v>
          </cell>
          <cell r="Q20">
            <v>0</v>
          </cell>
          <cell r="R20">
            <v>0</v>
          </cell>
          <cell r="S20">
            <v>0</v>
          </cell>
          <cell r="T20">
            <v>0</v>
          </cell>
          <cell r="U20" t="str">
            <v xml:space="preserve">0       </v>
          </cell>
          <cell r="V20">
            <v>0</v>
          </cell>
          <cell r="W20">
            <v>0</v>
          </cell>
          <cell r="X20">
            <v>132.6</v>
          </cell>
          <cell r="Y20">
            <v>1</v>
          </cell>
          <cell r="Z20">
            <v>92.8</v>
          </cell>
          <cell r="AA20">
            <v>1</v>
          </cell>
          <cell r="AB20">
            <v>114.7</v>
          </cell>
          <cell r="AC20">
            <v>1</v>
          </cell>
          <cell r="AD20">
            <v>76.3</v>
          </cell>
          <cell r="AE20">
            <v>1</v>
          </cell>
          <cell r="AF20">
            <v>106.1</v>
          </cell>
          <cell r="AG20">
            <v>1</v>
          </cell>
          <cell r="AH20">
            <v>103.9</v>
          </cell>
          <cell r="AI20">
            <v>0</v>
          </cell>
          <cell r="AJ20">
            <v>103.9</v>
          </cell>
          <cell r="AK20">
            <v>0</v>
          </cell>
          <cell r="AL20">
            <v>103.9</v>
          </cell>
          <cell r="AM20">
            <v>0</v>
          </cell>
          <cell r="AN20">
            <v>103.9</v>
          </cell>
          <cell r="AO20">
            <v>0</v>
          </cell>
          <cell r="AP20">
            <v>103.9</v>
          </cell>
          <cell r="AQ20">
            <v>0</v>
          </cell>
          <cell r="AR20">
            <v>103.9</v>
          </cell>
          <cell r="AS20">
            <v>0</v>
          </cell>
          <cell r="AT20">
            <v>103.9</v>
          </cell>
          <cell r="AU20">
            <v>0</v>
          </cell>
          <cell r="AV20">
            <v>0</v>
          </cell>
          <cell r="AW20">
            <v>1</v>
          </cell>
          <cell r="AX20">
            <v>200008</v>
          </cell>
          <cell r="AY20" t="str">
            <v>花き きく    中輪 100本</v>
          </cell>
          <cell r="AZ20" t="str">
            <v xml:space="preserve">* </v>
          </cell>
          <cell r="BA20">
            <v>78</v>
          </cell>
          <cell r="BB20">
            <v>43</v>
          </cell>
          <cell r="BC20">
            <v>0</v>
          </cell>
          <cell r="BE20">
            <v>-100</v>
          </cell>
          <cell r="BF20">
            <v>-100</v>
          </cell>
          <cell r="BG20" t="str">
            <v>…</v>
          </cell>
          <cell r="BH20" t="str">
            <v>…</v>
          </cell>
          <cell r="BI20" t="str">
            <v>表示</v>
          </cell>
        </row>
        <row r="21">
          <cell r="G21">
            <v>1600</v>
          </cell>
          <cell r="H21">
            <v>5</v>
          </cell>
          <cell r="I21">
            <v>0</v>
          </cell>
          <cell r="J21">
            <v>0</v>
          </cell>
          <cell r="K21">
            <v>0</v>
          </cell>
          <cell r="L21">
            <v>1</v>
          </cell>
          <cell r="M21">
            <v>1</v>
          </cell>
          <cell r="N21">
            <v>0</v>
          </cell>
          <cell r="O21">
            <v>26</v>
          </cell>
          <cell r="P21">
            <v>0</v>
          </cell>
          <cell r="Q21">
            <v>0</v>
          </cell>
          <cell r="R21">
            <v>0</v>
          </cell>
          <cell r="S21">
            <v>0</v>
          </cell>
          <cell r="T21">
            <v>0</v>
          </cell>
          <cell r="U21" t="str">
            <v xml:space="preserve">0       </v>
          </cell>
          <cell r="V21">
            <v>0</v>
          </cell>
          <cell r="W21">
            <v>0</v>
          </cell>
          <cell r="X21">
            <v>31.3</v>
          </cell>
          <cell r="Y21">
            <v>1</v>
          </cell>
          <cell r="Z21">
            <v>31.3</v>
          </cell>
          <cell r="AA21">
            <v>1</v>
          </cell>
          <cell r="AB21">
            <v>31.3</v>
          </cell>
          <cell r="AC21">
            <v>1</v>
          </cell>
          <cell r="AD21">
            <v>31.3</v>
          </cell>
          <cell r="AE21">
            <v>1</v>
          </cell>
          <cell r="AF21">
            <v>28.7</v>
          </cell>
          <cell r="AG21">
            <v>0</v>
          </cell>
          <cell r="AH21">
            <v>28.7</v>
          </cell>
          <cell r="AI21">
            <v>0</v>
          </cell>
          <cell r="AJ21">
            <v>28.7</v>
          </cell>
          <cell r="AK21">
            <v>0</v>
          </cell>
          <cell r="AL21">
            <v>28.7</v>
          </cell>
          <cell r="AM21">
            <v>0</v>
          </cell>
          <cell r="AN21">
            <v>28.7</v>
          </cell>
          <cell r="AO21">
            <v>0</v>
          </cell>
          <cell r="AP21">
            <v>31.3</v>
          </cell>
          <cell r="AQ21">
            <v>1</v>
          </cell>
          <cell r="AR21">
            <v>31.3</v>
          </cell>
          <cell r="AS21">
            <v>1</v>
          </cell>
          <cell r="AT21">
            <v>26.1</v>
          </cell>
          <cell r="AU21">
            <v>1</v>
          </cell>
          <cell r="AV21">
            <v>0</v>
          </cell>
          <cell r="AW21">
            <v>1</v>
          </cell>
          <cell r="AX21">
            <v>200008</v>
          </cell>
          <cell r="AY21" t="str">
            <v>花き ばら    赤 100本</v>
          </cell>
          <cell r="AZ21" t="str">
            <v xml:space="preserve">* </v>
          </cell>
          <cell r="BA21">
            <v>26</v>
          </cell>
          <cell r="BB21">
            <v>0</v>
          </cell>
          <cell r="BC21" t="str">
            <v>00/05Po修,*/26</v>
          </cell>
          <cell r="BE21">
            <v>-100</v>
          </cell>
          <cell r="BF21">
            <v>-100</v>
          </cell>
          <cell r="BG21">
            <v>-100</v>
          </cell>
          <cell r="BH21">
            <v>-100</v>
          </cell>
          <cell r="BI21" t="str">
            <v>表示</v>
          </cell>
        </row>
        <row r="22">
          <cell r="G22">
            <v>1650</v>
          </cell>
          <cell r="H22">
            <v>5</v>
          </cell>
          <cell r="I22">
            <v>0</v>
          </cell>
          <cell r="J22">
            <v>0</v>
          </cell>
          <cell r="K22">
            <v>0</v>
          </cell>
          <cell r="L22">
            <v>1</v>
          </cell>
          <cell r="M22">
            <v>1</v>
          </cell>
          <cell r="N22">
            <v>0</v>
          </cell>
          <cell r="O22">
            <v>250</v>
          </cell>
          <cell r="P22">
            <v>0</v>
          </cell>
          <cell r="Q22">
            <v>0</v>
          </cell>
          <cell r="R22">
            <v>0</v>
          </cell>
          <cell r="S22">
            <v>0</v>
          </cell>
          <cell r="T22">
            <v>0</v>
          </cell>
          <cell r="U22" t="str">
            <v xml:space="preserve">0       </v>
          </cell>
          <cell r="V22">
            <v>0</v>
          </cell>
          <cell r="W22">
            <v>0</v>
          </cell>
          <cell r="X22">
            <v>80.099999999999994</v>
          </cell>
          <cell r="Y22">
            <v>1</v>
          </cell>
          <cell r="Z22">
            <v>80.099999999999994</v>
          </cell>
          <cell r="AA22">
            <v>0</v>
          </cell>
          <cell r="AB22">
            <v>80.099999999999994</v>
          </cell>
          <cell r="AC22">
            <v>0</v>
          </cell>
          <cell r="AD22">
            <v>80.099999999999994</v>
          </cell>
          <cell r="AE22">
            <v>0</v>
          </cell>
          <cell r="AF22">
            <v>80.099999999999994</v>
          </cell>
          <cell r="AG22">
            <v>0</v>
          </cell>
          <cell r="AH22">
            <v>80.099999999999994</v>
          </cell>
          <cell r="AI22">
            <v>0</v>
          </cell>
          <cell r="AJ22">
            <v>80.099999999999994</v>
          </cell>
          <cell r="AK22">
            <v>0</v>
          </cell>
          <cell r="AL22">
            <v>80.099999999999994</v>
          </cell>
          <cell r="AM22">
            <v>0</v>
          </cell>
          <cell r="AN22">
            <v>80.099999999999994</v>
          </cell>
          <cell r="AO22">
            <v>0</v>
          </cell>
          <cell r="AP22">
            <v>80.099999999999994</v>
          </cell>
          <cell r="AQ22">
            <v>0</v>
          </cell>
          <cell r="AR22">
            <v>80.099999999999994</v>
          </cell>
          <cell r="AS22">
            <v>0</v>
          </cell>
          <cell r="AT22">
            <v>80.099999999999994</v>
          </cell>
          <cell r="AU22">
            <v>0</v>
          </cell>
          <cell r="AV22">
            <v>0</v>
          </cell>
          <cell r="AW22">
            <v>1</v>
          </cell>
          <cell r="AX22">
            <v>200008</v>
          </cell>
          <cell r="AY22" t="str">
            <v>花き チューリップ    球根 1000球</v>
          </cell>
          <cell r="AZ22" t="str">
            <v xml:space="preserve">地 </v>
          </cell>
          <cell r="BA22">
            <v>250</v>
          </cell>
          <cell r="BB22">
            <v>50</v>
          </cell>
          <cell r="BC22" t="str">
            <v>99/08Po修,地 /250</v>
          </cell>
          <cell r="BE22">
            <v>-100</v>
          </cell>
          <cell r="BF22">
            <v>-100</v>
          </cell>
          <cell r="BG22" t="str">
            <v>…</v>
          </cell>
          <cell r="BH22" t="str">
            <v>…</v>
          </cell>
          <cell r="BI22" t="str">
            <v>表示</v>
          </cell>
        </row>
        <row r="23">
          <cell r="G23">
            <v>1730</v>
          </cell>
          <cell r="H23">
            <v>5</v>
          </cell>
          <cell r="I23">
            <v>0</v>
          </cell>
          <cell r="J23">
            <v>0</v>
          </cell>
          <cell r="K23">
            <v>0</v>
          </cell>
          <cell r="L23">
            <v>1</v>
          </cell>
          <cell r="M23">
            <v>1</v>
          </cell>
          <cell r="N23">
            <v>0</v>
          </cell>
          <cell r="O23">
            <v>467</v>
          </cell>
          <cell r="P23">
            <v>0</v>
          </cell>
          <cell r="Q23">
            <v>0</v>
          </cell>
          <cell r="R23">
            <v>0</v>
          </cell>
          <cell r="S23">
            <v>0</v>
          </cell>
          <cell r="T23">
            <v>0</v>
          </cell>
          <cell r="U23" t="str">
            <v xml:space="preserve">0       </v>
          </cell>
          <cell r="V23">
            <v>0</v>
          </cell>
          <cell r="W23">
            <v>0</v>
          </cell>
          <cell r="X23">
            <v>94.5</v>
          </cell>
          <cell r="Y23">
            <v>1</v>
          </cell>
          <cell r="Z23">
            <v>122.5</v>
          </cell>
          <cell r="AA23">
            <v>1</v>
          </cell>
          <cell r="AB23">
            <v>111.1</v>
          </cell>
          <cell r="AC23">
            <v>1</v>
          </cell>
          <cell r="AD23">
            <v>118.4</v>
          </cell>
          <cell r="AE23">
            <v>1</v>
          </cell>
          <cell r="AF23">
            <v>136.4</v>
          </cell>
          <cell r="AG23">
            <v>1</v>
          </cell>
          <cell r="AH23">
            <v>92.8</v>
          </cell>
          <cell r="AI23">
            <v>1</v>
          </cell>
          <cell r="AJ23">
            <v>123.1</v>
          </cell>
          <cell r="AK23">
            <v>1</v>
          </cell>
          <cell r="AL23">
            <v>129.4</v>
          </cell>
          <cell r="AM23">
            <v>1</v>
          </cell>
          <cell r="AN23">
            <v>111.1</v>
          </cell>
          <cell r="AO23">
            <v>1</v>
          </cell>
          <cell r="AP23">
            <v>97.9</v>
          </cell>
          <cell r="AQ23">
            <v>1</v>
          </cell>
          <cell r="AR23">
            <v>91</v>
          </cell>
          <cell r="AS23">
            <v>1</v>
          </cell>
          <cell r="AT23">
            <v>87</v>
          </cell>
          <cell r="AU23">
            <v>1</v>
          </cell>
          <cell r="AV23">
            <v>0</v>
          </cell>
          <cell r="AW23">
            <v>1</v>
          </cell>
          <cell r="AX23">
            <v>200008</v>
          </cell>
          <cell r="AY23" t="str">
            <v>畜産物 鶏卵    Ｍ，１級 10kg</v>
          </cell>
          <cell r="AZ23" t="str">
            <v xml:space="preserve">* </v>
          </cell>
          <cell r="BA23">
            <v>467</v>
          </cell>
          <cell r="BB23">
            <v>417</v>
          </cell>
          <cell r="BC23">
            <v>0</v>
          </cell>
          <cell r="BE23">
            <v>-100</v>
          </cell>
          <cell r="BF23">
            <v>-100</v>
          </cell>
          <cell r="BG23">
            <v>-100</v>
          </cell>
          <cell r="BH23">
            <v>-100</v>
          </cell>
          <cell r="BI23" t="str">
            <v>表示</v>
          </cell>
        </row>
        <row r="24">
          <cell r="G24">
            <v>1740</v>
          </cell>
          <cell r="H24">
            <v>5</v>
          </cell>
          <cell r="I24">
            <v>0</v>
          </cell>
          <cell r="J24">
            <v>0</v>
          </cell>
          <cell r="K24">
            <v>0</v>
          </cell>
          <cell r="L24">
            <v>1</v>
          </cell>
          <cell r="M24">
            <v>1</v>
          </cell>
          <cell r="N24">
            <v>0</v>
          </cell>
          <cell r="O24">
            <v>219</v>
          </cell>
          <cell r="P24">
            <v>0</v>
          </cell>
          <cell r="Q24">
            <v>0</v>
          </cell>
          <cell r="R24">
            <v>0</v>
          </cell>
          <cell r="S24">
            <v>0</v>
          </cell>
          <cell r="T24">
            <v>0</v>
          </cell>
          <cell r="U24" t="str">
            <v xml:space="preserve">0       </v>
          </cell>
          <cell r="V24">
            <v>0</v>
          </cell>
          <cell r="W24">
            <v>0</v>
          </cell>
          <cell r="X24">
            <v>95.7</v>
          </cell>
          <cell r="Y24">
            <v>1</v>
          </cell>
          <cell r="Z24">
            <v>98.4</v>
          </cell>
          <cell r="AA24">
            <v>1</v>
          </cell>
          <cell r="AB24">
            <v>99</v>
          </cell>
          <cell r="AC24">
            <v>1</v>
          </cell>
          <cell r="AD24">
            <v>97.5</v>
          </cell>
          <cell r="AE24">
            <v>1</v>
          </cell>
          <cell r="AF24">
            <v>97.9</v>
          </cell>
          <cell r="AG24">
            <v>1</v>
          </cell>
          <cell r="AH24">
            <v>97.9</v>
          </cell>
          <cell r="AI24">
            <v>1</v>
          </cell>
          <cell r="AJ24">
            <v>97.7</v>
          </cell>
          <cell r="AK24">
            <v>1</v>
          </cell>
          <cell r="AL24">
            <v>98.1</v>
          </cell>
          <cell r="AM24">
            <v>1</v>
          </cell>
          <cell r="AN24">
            <v>98.3</v>
          </cell>
          <cell r="AO24">
            <v>1</v>
          </cell>
          <cell r="AP24">
            <v>97.6</v>
          </cell>
          <cell r="AQ24">
            <v>1</v>
          </cell>
          <cell r="AR24">
            <v>96.7</v>
          </cell>
          <cell r="AS24">
            <v>1</v>
          </cell>
          <cell r="AT24">
            <v>89.9</v>
          </cell>
          <cell r="AU24">
            <v>1</v>
          </cell>
          <cell r="AV24">
            <v>0</v>
          </cell>
          <cell r="AW24">
            <v>1</v>
          </cell>
          <cell r="AX24">
            <v>200008</v>
          </cell>
          <cell r="AY24" t="str">
            <v>畜産物 生乳    総合乳価 10kg</v>
          </cell>
          <cell r="AZ24" t="str">
            <v xml:space="preserve">* </v>
          </cell>
          <cell r="BA24">
            <v>219</v>
          </cell>
          <cell r="BB24">
            <v>270</v>
          </cell>
          <cell r="BC24" t="str">
            <v>98Po修Ok,*/219</v>
          </cell>
          <cell r="BE24">
            <v>-100</v>
          </cell>
          <cell r="BF24">
            <v>-100</v>
          </cell>
          <cell r="BG24">
            <v>-100</v>
          </cell>
          <cell r="BH24">
            <v>-100</v>
          </cell>
          <cell r="BI24" t="str">
            <v>表示</v>
          </cell>
        </row>
        <row r="25">
          <cell r="G25">
            <v>1770</v>
          </cell>
          <cell r="H25">
            <v>5</v>
          </cell>
          <cell r="I25">
            <v>0</v>
          </cell>
          <cell r="J25">
            <v>0</v>
          </cell>
          <cell r="K25">
            <v>0</v>
          </cell>
          <cell r="L25">
            <v>1</v>
          </cell>
          <cell r="M25">
            <v>1</v>
          </cell>
          <cell r="N25">
            <v>0</v>
          </cell>
          <cell r="O25">
            <v>80</v>
          </cell>
          <cell r="P25">
            <v>0</v>
          </cell>
          <cell r="Q25">
            <v>0</v>
          </cell>
          <cell r="R25">
            <v>0</v>
          </cell>
          <cell r="S25">
            <v>0</v>
          </cell>
          <cell r="T25">
            <v>0</v>
          </cell>
          <cell r="U25" t="str">
            <v xml:space="preserve">0       </v>
          </cell>
          <cell r="V25">
            <v>0</v>
          </cell>
          <cell r="W25">
            <v>0</v>
          </cell>
          <cell r="X25">
            <v>92.2</v>
          </cell>
          <cell r="Y25">
            <v>1</v>
          </cell>
          <cell r="Z25">
            <v>92.2</v>
          </cell>
          <cell r="AA25">
            <v>1</v>
          </cell>
          <cell r="AB25">
            <v>94.6</v>
          </cell>
          <cell r="AC25">
            <v>1</v>
          </cell>
          <cell r="AD25">
            <v>97</v>
          </cell>
          <cell r="AE25">
            <v>1</v>
          </cell>
          <cell r="AF25">
            <v>94.6</v>
          </cell>
          <cell r="AG25">
            <v>1</v>
          </cell>
          <cell r="AH25">
            <v>94.6</v>
          </cell>
          <cell r="AI25">
            <v>1</v>
          </cell>
          <cell r="AJ25">
            <v>100.7</v>
          </cell>
          <cell r="AK25">
            <v>1</v>
          </cell>
          <cell r="AL25">
            <v>103.1</v>
          </cell>
          <cell r="AM25">
            <v>1</v>
          </cell>
          <cell r="AN25">
            <v>106.7</v>
          </cell>
          <cell r="AO25">
            <v>1</v>
          </cell>
          <cell r="AP25">
            <v>106.7</v>
          </cell>
          <cell r="AQ25">
            <v>1</v>
          </cell>
          <cell r="AR25">
            <v>104.3</v>
          </cell>
          <cell r="AS25">
            <v>1</v>
          </cell>
          <cell r="AT25">
            <v>100.7</v>
          </cell>
          <cell r="AU25">
            <v>1</v>
          </cell>
          <cell r="AV25">
            <v>0</v>
          </cell>
          <cell r="AW25">
            <v>1</v>
          </cell>
          <cell r="AX25">
            <v>200008</v>
          </cell>
          <cell r="AY25" t="str">
            <v>畜産物 肉畜 肉用牛 乳用おす肥育  ホルスタイン種，生後17～22か月 生体10kg</v>
          </cell>
          <cell r="AZ25" t="str">
            <v xml:space="preserve">* </v>
          </cell>
          <cell r="BA25">
            <v>80</v>
          </cell>
          <cell r="BB25">
            <v>70</v>
          </cell>
          <cell r="BC25">
            <v>0</v>
          </cell>
          <cell r="BE25">
            <v>-100</v>
          </cell>
          <cell r="BF25">
            <v>-100</v>
          </cell>
          <cell r="BG25">
            <v>-100</v>
          </cell>
          <cell r="BH25">
            <v>-100</v>
          </cell>
          <cell r="BI25" t="str">
            <v>表示</v>
          </cell>
        </row>
        <row r="26">
          <cell r="G26">
            <v>1780</v>
          </cell>
          <cell r="H26">
            <v>5</v>
          </cell>
          <cell r="I26">
            <v>0</v>
          </cell>
          <cell r="J26">
            <v>0</v>
          </cell>
          <cell r="K26">
            <v>0</v>
          </cell>
          <cell r="L26">
            <v>1</v>
          </cell>
          <cell r="M26">
            <v>0</v>
          </cell>
          <cell r="N26">
            <v>0</v>
          </cell>
          <cell r="O26">
            <v>0</v>
          </cell>
          <cell r="P26">
            <v>0</v>
          </cell>
          <cell r="Q26">
            <v>0</v>
          </cell>
          <cell r="R26">
            <v>0</v>
          </cell>
          <cell r="S26">
            <v>0</v>
          </cell>
          <cell r="T26">
            <v>0</v>
          </cell>
          <cell r="U26" t="str">
            <v xml:space="preserve">0       </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200008</v>
          </cell>
          <cell r="AY26" t="str">
            <v>畜産物 肉畜 肉用牛 乳用おす肥育  交雑種，生後17～22か月 生体10kg</v>
          </cell>
          <cell r="AZ26" t="str">
            <v xml:space="preserve">価 </v>
          </cell>
          <cell r="BA26" t="str">
            <v>価</v>
          </cell>
          <cell r="BB26">
            <v>0</v>
          </cell>
          <cell r="BC26">
            <v>0</v>
          </cell>
          <cell r="BE26" t="str">
            <v/>
          </cell>
          <cell r="BF26" t="str">
            <v/>
          </cell>
          <cell r="BG26" t="str">
            <v/>
          </cell>
          <cell r="BH26" t="str">
            <v/>
          </cell>
          <cell r="BI26" t="str">
            <v>指数計算無し</v>
          </cell>
        </row>
        <row r="27">
          <cell r="G27">
            <v>1790</v>
          </cell>
          <cell r="H27">
            <v>5</v>
          </cell>
          <cell r="I27">
            <v>0</v>
          </cell>
          <cell r="J27">
            <v>0</v>
          </cell>
          <cell r="K27">
            <v>0</v>
          </cell>
          <cell r="L27">
            <v>1</v>
          </cell>
          <cell r="M27">
            <v>0</v>
          </cell>
          <cell r="N27">
            <v>0</v>
          </cell>
          <cell r="O27">
            <v>0</v>
          </cell>
          <cell r="P27">
            <v>0</v>
          </cell>
          <cell r="Q27">
            <v>0</v>
          </cell>
          <cell r="R27">
            <v>0</v>
          </cell>
          <cell r="S27">
            <v>0</v>
          </cell>
          <cell r="T27">
            <v>0</v>
          </cell>
          <cell r="U27" t="str">
            <v xml:space="preserve">0       </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200008</v>
          </cell>
          <cell r="AY27" t="str">
            <v>畜産物 肉畜 肉用牛 乳廃牛   生体10kg</v>
          </cell>
          <cell r="AZ27" t="str">
            <v xml:space="preserve">価 </v>
          </cell>
          <cell r="BA27" t="str">
            <v>価</v>
          </cell>
          <cell r="BB27">
            <v>0</v>
          </cell>
          <cell r="BC27">
            <v>0</v>
          </cell>
          <cell r="BE27" t="str">
            <v/>
          </cell>
          <cell r="BF27" t="str">
            <v/>
          </cell>
          <cell r="BG27" t="str">
            <v/>
          </cell>
          <cell r="BH27" t="str">
            <v/>
          </cell>
          <cell r="BI27" t="str">
            <v>指数計算無し</v>
          </cell>
        </row>
        <row r="28">
          <cell r="G28">
            <v>1800</v>
          </cell>
          <cell r="H28">
            <v>5</v>
          </cell>
          <cell r="I28">
            <v>0</v>
          </cell>
          <cell r="J28">
            <v>0</v>
          </cell>
          <cell r="K28">
            <v>0</v>
          </cell>
          <cell r="L28">
            <v>1</v>
          </cell>
          <cell r="M28">
            <v>1</v>
          </cell>
          <cell r="N28">
            <v>0</v>
          </cell>
          <cell r="O28">
            <v>258</v>
          </cell>
          <cell r="P28">
            <v>0</v>
          </cell>
          <cell r="Q28">
            <v>0</v>
          </cell>
          <cell r="R28">
            <v>0</v>
          </cell>
          <cell r="S28">
            <v>0</v>
          </cell>
          <cell r="T28">
            <v>0</v>
          </cell>
          <cell r="U28" t="str">
            <v xml:space="preserve">0       </v>
          </cell>
          <cell r="V28">
            <v>0</v>
          </cell>
          <cell r="W28">
            <v>0</v>
          </cell>
          <cell r="X28">
            <v>121.5</v>
          </cell>
          <cell r="Y28">
            <v>1</v>
          </cell>
          <cell r="Z28">
            <v>112</v>
          </cell>
          <cell r="AA28">
            <v>1</v>
          </cell>
          <cell r="AB28">
            <v>83.6</v>
          </cell>
          <cell r="AC28">
            <v>1</v>
          </cell>
          <cell r="AD28">
            <v>75.8</v>
          </cell>
          <cell r="AE28">
            <v>1</v>
          </cell>
          <cell r="AF28">
            <v>79.5</v>
          </cell>
          <cell r="AG28">
            <v>1</v>
          </cell>
          <cell r="AH28">
            <v>77.8</v>
          </cell>
          <cell r="AI28">
            <v>1</v>
          </cell>
          <cell r="AJ28">
            <v>91.1</v>
          </cell>
          <cell r="AK28">
            <v>1</v>
          </cell>
          <cell r="AL28">
            <v>88.7</v>
          </cell>
          <cell r="AM28">
            <v>1</v>
          </cell>
          <cell r="AN28">
            <v>86.2</v>
          </cell>
          <cell r="AO28">
            <v>1</v>
          </cell>
          <cell r="AP28">
            <v>89.7</v>
          </cell>
          <cell r="AQ28">
            <v>1</v>
          </cell>
          <cell r="AR28">
            <v>109.2</v>
          </cell>
          <cell r="AS28">
            <v>1</v>
          </cell>
          <cell r="AT28">
            <v>114.3</v>
          </cell>
          <cell r="AU28">
            <v>1</v>
          </cell>
          <cell r="AV28">
            <v>0</v>
          </cell>
          <cell r="AW28">
            <v>1</v>
          </cell>
          <cell r="AX28">
            <v>200008</v>
          </cell>
          <cell r="AY28" t="str">
            <v>畜産物 肉畜 肉豚 肥育豚   生体10kg</v>
          </cell>
          <cell r="AZ28" t="str">
            <v xml:space="preserve">* </v>
          </cell>
          <cell r="BA28">
            <v>258</v>
          </cell>
          <cell r="BB28">
            <v>330</v>
          </cell>
          <cell r="BC28">
            <v>0</v>
          </cell>
          <cell r="BE28">
            <v>-100</v>
          </cell>
          <cell r="BF28">
            <v>-100</v>
          </cell>
          <cell r="BG28">
            <v>-100</v>
          </cell>
          <cell r="BH28">
            <v>-100</v>
          </cell>
          <cell r="BI28" t="str">
            <v>表示</v>
          </cell>
        </row>
        <row r="29">
          <cell r="G29">
            <v>1830</v>
          </cell>
          <cell r="H29">
            <v>5</v>
          </cell>
          <cell r="I29">
            <v>0</v>
          </cell>
          <cell r="J29">
            <v>0</v>
          </cell>
          <cell r="K29">
            <v>0</v>
          </cell>
          <cell r="L29">
            <v>1</v>
          </cell>
          <cell r="M29">
            <v>1</v>
          </cell>
          <cell r="N29">
            <v>0</v>
          </cell>
          <cell r="O29">
            <v>13</v>
          </cell>
          <cell r="P29">
            <v>0</v>
          </cell>
          <cell r="Q29">
            <v>0</v>
          </cell>
          <cell r="R29">
            <v>0</v>
          </cell>
          <cell r="S29">
            <v>0</v>
          </cell>
          <cell r="T29">
            <v>0</v>
          </cell>
          <cell r="U29" t="str">
            <v xml:space="preserve">0       </v>
          </cell>
          <cell r="V29">
            <v>0</v>
          </cell>
          <cell r="W29">
            <v>0</v>
          </cell>
          <cell r="X29">
            <v>59.7</v>
          </cell>
          <cell r="Y29">
            <v>1</v>
          </cell>
          <cell r="Z29">
            <v>44.9</v>
          </cell>
          <cell r="AA29">
            <v>1</v>
          </cell>
          <cell r="AB29">
            <v>76.099999999999994</v>
          </cell>
          <cell r="AC29">
            <v>1</v>
          </cell>
          <cell r="AD29">
            <v>77.599999999999994</v>
          </cell>
          <cell r="AE29">
            <v>1</v>
          </cell>
          <cell r="AF29">
            <v>65.2</v>
          </cell>
          <cell r="AG29">
            <v>1</v>
          </cell>
          <cell r="AH29">
            <v>51.7</v>
          </cell>
          <cell r="AI29">
            <v>1</v>
          </cell>
          <cell r="AJ29">
            <v>81.5</v>
          </cell>
          <cell r="AK29">
            <v>1</v>
          </cell>
          <cell r="AL29">
            <v>97</v>
          </cell>
          <cell r="AM29">
            <v>1</v>
          </cell>
          <cell r="AN29">
            <v>81.599999999999994</v>
          </cell>
          <cell r="AO29">
            <v>1</v>
          </cell>
          <cell r="AP29">
            <v>84.6</v>
          </cell>
          <cell r="AQ29">
            <v>1</v>
          </cell>
          <cell r="AR29">
            <v>81</v>
          </cell>
          <cell r="AS29">
            <v>1</v>
          </cell>
          <cell r="AT29">
            <v>49.4</v>
          </cell>
          <cell r="AU29">
            <v>1</v>
          </cell>
          <cell r="AV29">
            <v>0</v>
          </cell>
          <cell r="AW29">
            <v>1</v>
          </cell>
          <cell r="AX29">
            <v>200008</v>
          </cell>
          <cell r="AY29" t="str">
            <v>畜産物 子畜 乳子牛 ホルスタイン純粋種めす  生後６ヶ月程度 1頭</v>
          </cell>
          <cell r="AZ29" t="str">
            <v xml:space="preserve">* </v>
          </cell>
          <cell r="BA29">
            <v>13</v>
          </cell>
          <cell r="BB29">
            <v>0</v>
          </cell>
          <cell r="BC29" t="str">
            <v>00/01Po修,*/13</v>
          </cell>
          <cell r="BE29">
            <v>-100</v>
          </cell>
          <cell r="BF29">
            <v>-100</v>
          </cell>
          <cell r="BG29">
            <v>-100</v>
          </cell>
          <cell r="BH29">
            <v>-100</v>
          </cell>
          <cell r="BI29" t="str">
            <v>表示</v>
          </cell>
        </row>
        <row r="30">
          <cell r="G30">
            <v>2010</v>
          </cell>
          <cell r="H30">
            <v>5</v>
          </cell>
          <cell r="I30">
            <v>0</v>
          </cell>
          <cell r="J30">
            <v>0</v>
          </cell>
          <cell r="K30">
            <v>0</v>
          </cell>
          <cell r="L30">
            <v>1</v>
          </cell>
          <cell r="M30">
            <v>1</v>
          </cell>
          <cell r="N30">
            <v>0</v>
          </cell>
          <cell r="O30">
            <v>16</v>
          </cell>
          <cell r="P30">
            <v>0</v>
          </cell>
          <cell r="Q30">
            <v>0</v>
          </cell>
          <cell r="R30">
            <v>0</v>
          </cell>
          <cell r="S30">
            <v>0</v>
          </cell>
          <cell r="T30">
            <v>0</v>
          </cell>
          <cell r="U30" t="str">
            <v xml:space="preserve">0       </v>
          </cell>
          <cell r="V30">
            <v>0</v>
          </cell>
          <cell r="W30">
            <v>0</v>
          </cell>
          <cell r="X30">
            <v>66.599999999999994</v>
          </cell>
          <cell r="Y30">
            <v>1</v>
          </cell>
          <cell r="Z30">
            <v>77.7</v>
          </cell>
          <cell r="AA30">
            <v>0</v>
          </cell>
          <cell r="AB30">
            <v>77.7</v>
          </cell>
          <cell r="AC30">
            <v>0</v>
          </cell>
          <cell r="AD30">
            <v>77.7</v>
          </cell>
          <cell r="AE30">
            <v>0</v>
          </cell>
          <cell r="AF30">
            <v>77.7</v>
          </cell>
          <cell r="AG30">
            <v>0</v>
          </cell>
          <cell r="AH30">
            <v>77.7</v>
          </cell>
          <cell r="AI30">
            <v>0</v>
          </cell>
          <cell r="AJ30">
            <v>77.7</v>
          </cell>
          <cell r="AK30">
            <v>0</v>
          </cell>
          <cell r="AL30">
            <v>77.7</v>
          </cell>
          <cell r="AM30">
            <v>0</v>
          </cell>
          <cell r="AN30">
            <v>77.7</v>
          </cell>
          <cell r="AO30">
            <v>0</v>
          </cell>
          <cell r="AP30">
            <v>93.6</v>
          </cell>
          <cell r="AQ30">
            <v>1</v>
          </cell>
          <cell r="AR30">
            <v>87.9</v>
          </cell>
          <cell r="AS30">
            <v>1</v>
          </cell>
          <cell r="AT30">
            <v>36.1</v>
          </cell>
          <cell r="AU30">
            <v>1</v>
          </cell>
          <cell r="AV30">
            <v>0</v>
          </cell>
          <cell r="AW30">
            <v>1</v>
          </cell>
          <cell r="AX30">
            <v>200008</v>
          </cell>
          <cell r="AY30" t="str">
            <v>野菜 果菜 きゅうり    10kg</v>
          </cell>
          <cell r="AZ30" t="str">
            <v xml:space="preserve">* </v>
          </cell>
          <cell r="BA30">
            <v>16</v>
          </cell>
          <cell r="BB30">
            <v>69</v>
          </cell>
          <cell r="BC30">
            <v>0</v>
          </cell>
          <cell r="BE30">
            <v>-100</v>
          </cell>
          <cell r="BF30">
            <v>-100</v>
          </cell>
          <cell r="BG30">
            <v>-100</v>
          </cell>
          <cell r="BH30">
            <v>-100</v>
          </cell>
          <cell r="BI30" t="str">
            <v>表示</v>
          </cell>
        </row>
        <row r="31">
          <cell r="G31">
            <v>2020</v>
          </cell>
          <cell r="H31">
            <v>5</v>
          </cell>
          <cell r="I31">
            <v>0</v>
          </cell>
          <cell r="J31">
            <v>0</v>
          </cell>
          <cell r="K31">
            <v>0</v>
          </cell>
          <cell r="L31">
            <v>1</v>
          </cell>
          <cell r="M31">
            <v>1</v>
          </cell>
          <cell r="N31">
            <v>0</v>
          </cell>
          <cell r="O31">
            <v>35</v>
          </cell>
          <cell r="P31">
            <v>0</v>
          </cell>
          <cell r="Q31">
            <v>0</v>
          </cell>
          <cell r="R31">
            <v>0</v>
          </cell>
          <cell r="S31">
            <v>0</v>
          </cell>
          <cell r="T31">
            <v>0</v>
          </cell>
          <cell r="U31" t="str">
            <v xml:space="preserve">0       </v>
          </cell>
          <cell r="V31">
            <v>0</v>
          </cell>
          <cell r="W31">
            <v>0</v>
          </cell>
          <cell r="X31">
            <v>117.9</v>
          </cell>
          <cell r="Y31">
            <v>1</v>
          </cell>
          <cell r="Z31">
            <v>75.900000000000006</v>
          </cell>
          <cell r="AA31">
            <v>1</v>
          </cell>
          <cell r="AB31">
            <v>99.2</v>
          </cell>
          <cell r="AC31">
            <v>0</v>
          </cell>
          <cell r="AD31">
            <v>99.2</v>
          </cell>
          <cell r="AE31">
            <v>0</v>
          </cell>
          <cell r="AF31">
            <v>99.2</v>
          </cell>
          <cell r="AG31">
            <v>0</v>
          </cell>
          <cell r="AH31">
            <v>99.2</v>
          </cell>
          <cell r="AI31">
            <v>0</v>
          </cell>
          <cell r="AJ31">
            <v>99.2</v>
          </cell>
          <cell r="AK31">
            <v>0</v>
          </cell>
          <cell r="AL31">
            <v>99.2</v>
          </cell>
          <cell r="AM31">
            <v>0</v>
          </cell>
          <cell r="AN31">
            <v>99.2</v>
          </cell>
          <cell r="AO31">
            <v>0</v>
          </cell>
          <cell r="AP31">
            <v>99.2</v>
          </cell>
          <cell r="AQ31">
            <v>0</v>
          </cell>
          <cell r="AR31">
            <v>99.2</v>
          </cell>
          <cell r="AS31">
            <v>0</v>
          </cell>
          <cell r="AT31">
            <v>69.400000000000006</v>
          </cell>
          <cell r="AU31">
            <v>1</v>
          </cell>
          <cell r="AV31">
            <v>0</v>
          </cell>
          <cell r="AW31">
            <v>1</v>
          </cell>
          <cell r="AX31">
            <v>200008</v>
          </cell>
          <cell r="AY31" t="str">
            <v>野菜 果菜 なす    10kg</v>
          </cell>
          <cell r="AZ31" t="str">
            <v xml:space="preserve">* </v>
          </cell>
          <cell r="BA31">
            <v>35</v>
          </cell>
          <cell r="BB31">
            <v>60</v>
          </cell>
          <cell r="BC31">
            <v>0</v>
          </cell>
          <cell r="BE31">
            <v>-100</v>
          </cell>
          <cell r="BF31">
            <v>-100</v>
          </cell>
          <cell r="BG31">
            <v>-100</v>
          </cell>
          <cell r="BH31">
            <v>-100</v>
          </cell>
          <cell r="BI31" t="str">
            <v>表示</v>
          </cell>
        </row>
        <row r="32">
          <cell r="G32">
            <v>2030</v>
          </cell>
          <cell r="H32">
            <v>5</v>
          </cell>
          <cell r="I32">
            <v>0</v>
          </cell>
          <cell r="J32">
            <v>0</v>
          </cell>
          <cell r="K32">
            <v>0</v>
          </cell>
          <cell r="L32">
            <v>1</v>
          </cell>
          <cell r="M32">
            <v>1</v>
          </cell>
          <cell r="N32">
            <v>0</v>
          </cell>
          <cell r="O32">
            <v>21</v>
          </cell>
          <cell r="P32">
            <v>0</v>
          </cell>
          <cell r="Q32">
            <v>0</v>
          </cell>
          <cell r="R32">
            <v>0</v>
          </cell>
          <cell r="S32">
            <v>0</v>
          </cell>
          <cell r="T32">
            <v>0</v>
          </cell>
          <cell r="U32" t="str">
            <v xml:space="preserve">0       </v>
          </cell>
          <cell r="V32">
            <v>0</v>
          </cell>
          <cell r="W32">
            <v>0</v>
          </cell>
          <cell r="X32">
            <v>89.7</v>
          </cell>
          <cell r="Y32">
            <v>1</v>
          </cell>
          <cell r="Z32">
            <v>84.5</v>
          </cell>
          <cell r="AA32">
            <v>0</v>
          </cell>
          <cell r="AB32">
            <v>84.5</v>
          </cell>
          <cell r="AC32">
            <v>0</v>
          </cell>
          <cell r="AD32">
            <v>84.5</v>
          </cell>
          <cell r="AE32">
            <v>0</v>
          </cell>
          <cell r="AF32">
            <v>84.5</v>
          </cell>
          <cell r="AG32">
            <v>0</v>
          </cell>
          <cell r="AH32">
            <v>84.5</v>
          </cell>
          <cell r="AI32">
            <v>0</v>
          </cell>
          <cell r="AJ32">
            <v>84.5</v>
          </cell>
          <cell r="AK32">
            <v>0</v>
          </cell>
          <cell r="AL32">
            <v>84.5</v>
          </cell>
          <cell r="AM32">
            <v>0</v>
          </cell>
          <cell r="AN32">
            <v>84.5</v>
          </cell>
          <cell r="AO32">
            <v>0</v>
          </cell>
          <cell r="AP32">
            <v>84.5</v>
          </cell>
          <cell r="AQ32">
            <v>0</v>
          </cell>
          <cell r="AR32">
            <v>64.3</v>
          </cell>
          <cell r="AS32">
            <v>1</v>
          </cell>
          <cell r="AT32">
            <v>66.599999999999994</v>
          </cell>
          <cell r="AU32">
            <v>1</v>
          </cell>
          <cell r="AV32">
            <v>0</v>
          </cell>
          <cell r="AW32">
            <v>1</v>
          </cell>
          <cell r="AX32">
            <v>200008</v>
          </cell>
          <cell r="AY32" t="str">
            <v>野菜 果菜 トマト   生食用 10kg</v>
          </cell>
          <cell r="AZ32" t="str">
            <v xml:space="preserve">* </v>
          </cell>
          <cell r="BA32">
            <v>21</v>
          </cell>
          <cell r="BB32">
            <v>89</v>
          </cell>
          <cell r="BC32">
            <v>0</v>
          </cell>
          <cell r="BE32">
            <v>-100</v>
          </cell>
          <cell r="BF32">
            <v>-100</v>
          </cell>
          <cell r="BG32">
            <v>-100</v>
          </cell>
          <cell r="BH32">
            <v>-100</v>
          </cell>
          <cell r="BI32" t="str">
            <v>表示</v>
          </cell>
        </row>
        <row r="33">
          <cell r="G33">
            <v>2050</v>
          </cell>
          <cell r="H33">
            <v>5</v>
          </cell>
          <cell r="I33">
            <v>0</v>
          </cell>
          <cell r="J33">
            <v>0</v>
          </cell>
          <cell r="K33">
            <v>0</v>
          </cell>
          <cell r="L33">
            <v>1</v>
          </cell>
          <cell r="M33">
            <v>1</v>
          </cell>
          <cell r="N33">
            <v>0</v>
          </cell>
          <cell r="O33">
            <v>12</v>
          </cell>
          <cell r="P33">
            <v>0</v>
          </cell>
          <cell r="Q33">
            <v>0</v>
          </cell>
          <cell r="R33">
            <v>0</v>
          </cell>
          <cell r="S33">
            <v>0</v>
          </cell>
          <cell r="T33">
            <v>0</v>
          </cell>
          <cell r="U33" t="str">
            <v xml:space="preserve">0       </v>
          </cell>
          <cell r="V33">
            <v>0</v>
          </cell>
          <cell r="W33">
            <v>0</v>
          </cell>
          <cell r="X33">
            <v>90</v>
          </cell>
          <cell r="Y33">
            <v>1</v>
          </cell>
          <cell r="Z33">
            <v>83.1</v>
          </cell>
          <cell r="AA33">
            <v>0</v>
          </cell>
          <cell r="AB33">
            <v>83.1</v>
          </cell>
          <cell r="AC33">
            <v>0</v>
          </cell>
          <cell r="AD33">
            <v>83.1</v>
          </cell>
          <cell r="AE33">
            <v>0</v>
          </cell>
          <cell r="AF33">
            <v>83.1</v>
          </cell>
          <cell r="AG33">
            <v>0</v>
          </cell>
          <cell r="AH33">
            <v>83.1</v>
          </cell>
          <cell r="AI33">
            <v>0</v>
          </cell>
          <cell r="AJ33">
            <v>83.1</v>
          </cell>
          <cell r="AK33">
            <v>0</v>
          </cell>
          <cell r="AL33">
            <v>83.1</v>
          </cell>
          <cell r="AM33">
            <v>0</v>
          </cell>
          <cell r="AN33">
            <v>83.1</v>
          </cell>
          <cell r="AO33">
            <v>0</v>
          </cell>
          <cell r="AP33">
            <v>83.1</v>
          </cell>
          <cell r="AQ33">
            <v>0</v>
          </cell>
          <cell r="AR33">
            <v>83.1</v>
          </cell>
          <cell r="AS33">
            <v>0</v>
          </cell>
          <cell r="AT33">
            <v>101.3</v>
          </cell>
          <cell r="AU33">
            <v>1</v>
          </cell>
          <cell r="AV33">
            <v>0</v>
          </cell>
          <cell r="AW33">
            <v>1</v>
          </cell>
          <cell r="AX33">
            <v>200008</v>
          </cell>
          <cell r="AY33" t="str">
            <v>野菜 果菜 すいか    10kg</v>
          </cell>
          <cell r="AZ33" t="str">
            <v xml:space="preserve">* </v>
          </cell>
          <cell r="BA33">
            <v>12</v>
          </cell>
          <cell r="BB33">
            <v>132</v>
          </cell>
          <cell r="BC33" t="str">
            <v>00/07Po修,*/12</v>
          </cell>
          <cell r="BE33">
            <v>-100</v>
          </cell>
          <cell r="BF33">
            <v>-100</v>
          </cell>
          <cell r="BG33">
            <v>-100</v>
          </cell>
          <cell r="BH33">
            <v>-100</v>
          </cell>
          <cell r="BI33" t="str">
            <v>表示</v>
          </cell>
        </row>
        <row r="34">
          <cell r="G34">
            <v>2150</v>
          </cell>
          <cell r="H34">
            <v>5</v>
          </cell>
          <cell r="I34">
            <v>0</v>
          </cell>
          <cell r="J34">
            <v>0</v>
          </cell>
          <cell r="K34">
            <v>0</v>
          </cell>
          <cell r="L34">
            <v>1</v>
          </cell>
          <cell r="M34">
            <v>1</v>
          </cell>
          <cell r="N34">
            <v>0</v>
          </cell>
          <cell r="O34">
            <v>56</v>
          </cell>
          <cell r="P34">
            <v>0</v>
          </cell>
          <cell r="Q34">
            <v>0</v>
          </cell>
          <cell r="R34">
            <v>0</v>
          </cell>
          <cell r="S34">
            <v>0</v>
          </cell>
          <cell r="T34">
            <v>0</v>
          </cell>
          <cell r="U34" t="str">
            <v xml:space="preserve">0       </v>
          </cell>
          <cell r="V34">
            <v>0</v>
          </cell>
          <cell r="W34">
            <v>0</v>
          </cell>
          <cell r="X34">
            <v>325.5</v>
          </cell>
          <cell r="Y34">
            <v>0</v>
          </cell>
          <cell r="Z34">
            <v>325.5</v>
          </cell>
          <cell r="AA34">
            <v>0</v>
          </cell>
          <cell r="AB34">
            <v>221.6</v>
          </cell>
          <cell r="AC34">
            <v>1</v>
          </cell>
          <cell r="AD34">
            <v>124.1</v>
          </cell>
          <cell r="AE34">
            <v>1</v>
          </cell>
          <cell r="AF34">
            <v>61</v>
          </cell>
          <cell r="AG34">
            <v>1</v>
          </cell>
          <cell r="AH34">
            <v>136.9</v>
          </cell>
          <cell r="AI34">
            <v>0</v>
          </cell>
          <cell r="AJ34">
            <v>136.9</v>
          </cell>
          <cell r="AK34">
            <v>0</v>
          </cell>
          <cell r="AL34">
            <v>136.9</v>
          </cell>
          <cell r="AM34">
            <v>0</v>
          </cell>
          <cell r="AN34">
            <v>136.9</v>
          </cell>
          <cell r="AO34">
            <v>0</v>
          </cell>
          <cell r="AP34">
            <v>136.9</v>
          </cell>
          <cell r="AQ34">
            <v>0</v>
          </cell>
          <cell r="AR34">
            <v>136.9</v>
          </cell>
          <cell r="AS34">
            <v>0</v>
          </cell>
          <cell r="AT34">
            <v>136.9</v>
          </cell>
          <cell r="AU34">
            <v>0</v>
          </cell>
          <cell r="AV34">
            <v>0</v>
          </cell>
          <cell r="AW34">
            <v>0</v>
          </cell>
          <cell r="AX34">
            <v>200008</v>
          </cell>
          <cell r="AY34" t="str">
            <v>野菜 葉茎菜 はくさい   結球はくさい 10kg</v>
          </cell>
          <cell r="AZ34" t="str">
            <v xml:space="preserve">* </v>
          </cell>
          <cell r="BA34">
            <v>56</v>
          </cell>
          <cell r="BB34">
            <v>40</v>
          </cell>
          <cell r="BC34">
            <v>0</v>
          </cell>
          <cell r="BE34" t="str">
            <v>…</v>
          </cell>
          <cell r="BF34" t="str">
            <v>…</v>
          </cell>
          <cell r="BG34" t="str">
            <v>…</v>
          </cell>
          <cell r="BH34" t="str">
            <v>…</v>
          </cell>
          <cell r="BI34">
            <v>0</v>
          </cell>
        </row>
        <row r="35">
          <cell r="G35">
            <v>2160</v>
          </cell>
          <cell r="H35">
            <v>5</v>
          </cell>
          <cell r="I35">
            <v>0</v>
          </cell>
          <cell r="J35">
            <v>0</v>
          </cell>
          <cell r="K35">
            <v>0</v>
          </cell>
          <cell r="L35">
            <v>1</v>
          </cell>
          <cell r="M35">
            <v>1</v>
          </cell>
          <cell r="N35">
            <v>0</v>
          </cell>
          <cell r="O35">
            <v>39</v>
          </cell>
          <cell r="P35">
            <v>0</v>
          </cell>
          <cell r="Q35">
            <v>0</v>
          </cell>
          <cell r="R35">
            <v>0</v>
          </cell>
          <cell r="S35">
            <v>0</v>
          </cell>
          <cell r="T35">
            <v>0</v>
          </cell>
          <cell r="U35" t="str">
            <v xml:space="preserve">0       </v>
          </cell>
          <cell r="V35">
            <v>0</v>
          </cell>
          <cell r="W35">
            <v>0</v>
          </cell>
          <cell r="X35">
            <v>56</v>
          </cell>
          <cell r="Y35">
            <v>0</v>
          </cell>
          <cell r="Z35">
            <v>56</v>
          </cell>
          <cell r="AA35">
            <v>0</v>
          </cell>
          <cell r="AB35">
            <v>107.4</v>
          </cell>
          <cell r="AC35">
            <v>1</v>
          </cell>
          <cell r="AD35">
            <v>74.7</v>
          </cell>
          <cell r="AE35">
            <v>1</v>
          </cell>
          <cell r="AF35">
            <v>94.3</v>
          </cell>
          <cell r="AG35">
            <v>0</v>
          </cell>
          <cell r="AH35">
            <v>94.3</v>
          </cell>
          <cell r="AI35">
            <v>0</v>
          </cell>
          <cell r="AJ35">
            <v>94.3</v>
          </cell>
          <cell r="AK35">
            <v>0</v>
          </cell>
          <cell r="AL35">
            <v>94.3</v>
          </cell>
          <cell r="AM35">
            <v>0</v>
          </cell>
          <cell r="AN35">
            <v>94.3</v>
          </cell>
          <cell r="AO35">
            <v>0</v>
          </cell>
          <cell r="AP35">
            <v>44.8</v>
          </cell>
          <cell r="AQ35">
            <v>1</v>
          </cell>
          <cell r="AR35">
            <v>41.6</v>
          </cell>
          <cell r="AS35">
            <v>1</v>
          </cell>
          <cell r="AT35">
            <v>43.3</v>
          </cell>
          <cell r="AU35">
            <v>0</v>
          </cell>
          <cell r="AV35">
            <v>0</v>
          </cell>
          <cell r="AW35">
            <v>0</v>
          </cell>
          <cell r="AX35">
            <v>200008</v>
          </cell>
          <cell r="AY35" t="str">
            <v>野菜 葉茎菜 キャベツ    10kg</v>
          </cell>
          <cell r="AZ35" t="str">
            <v xml:space="preserve">* </v>
          </cell>
          <cell r="BA35">
            <v>39</v>
          </cell>
          <cell r="BB35">
            <v>48</v>
          </cell>
          <cell r="BC35">
            <v>0</v>
          </cell>
          <cell r="BE35" t="str">
            <v>…</v>
          </cell>
          <cell r="BF35" t="str">
            <v>…</v>
          </cell>
          <cell r="BG35" t="str">
            <v>…</v>
          </cell>
          <cell r="BH35" t="str">
            <v>…</v>
          </cell>
          <cell r="BI35">
            <v>0</v>
          </cell>
        </row>
        <row r="36">
          <cell r="G36">
            <v>2180</v>
          </cell>
          <cell r="H36">
            <v>5</v>
          </cell>
          <cell r="I36">
            <v>0</v>
          </cell>
          <cell r="J36">
            <v>0</v>
          </cell>
          <cell r="K36">
            <v>0</v>
          </cell>
          <cell r="L36">
            <v>1</v>
          </cell>
          <cell r="M36">
            <v>1</v>
          </cell>
          <cell r="N36">
            <v>0</v>
          </cell>
          <cell r="O36">
            <v>81</v>
          </cell>
          <cell r="P36">
            <v>0</v>
          </cell>
          <cell r="Q36">
            <v>0</v>
          </cell>
          <cell r="R36">
            <v>0</v>
          </cell>
          <cell r="S36">
            <v>0</v>
          </cell>
          <cell r="T36">
            <v>0</v>
          </cell>
          <cell r="U36" t="str">
            <v xml:space="preserve">0       </v>
          </cell>
          <cell r="V36">
            <v>0</v>
          </cell>
          <cell r="W36">
            <v>0</v>
          </cell>
          <cell r="X36">
            <v>100.9</v>
          </cell>
          <cell r="Y36">
            <v>0</v>
          </cell>
          <cell r="Z36">
            <v>100.9</v>
          </cell>
          <cell r="AA36">
            <v>0</v>
          </cell>
          <cell r="AB36">
            <v>176.4</v>
          </cell>
          <cell r="AC36">
            <v>1</v>
          </cell>
          <cell r="AD36">
            <v>90.1</v>
          </cell>
          <cell r="AE36">
            <v>1</v>
          </cell>
          <cell r="AF36">
            <v>150.69999999999999</v>
          </cell>
          <cell r="AG36">
            <v>0</v>
          </cell>
          <cell r="AH36">
            <v>150.69999999999999</v>
          </cell>
          <cell r="AI36">
            <v>0</v>
          </cell>
          <cell r="AJ36">
            <v>150.69999999999999</v>
          </cell>
          <cell r="AK36">
            <v>0</v>
          </cell>
          <cell r="AL36">
            <v>150.69999999999999</v>
          </cell>
          <cell r="AM36">
            <v>0</v>
          </cell>
          <cell r="AN36">
            <v>77.8</v>
          </cell>
          <cell r="AO36">
            <v>1</v>
          </cell>
          <cell r="AP36">
            <v>91.8</v>
          </cell>
          <cell r="AQ36">
            <v>1</v>
          </cell>
          <cell r="AR36">
            <v>99.3</v>
          </cell>
          <cell r="AS36">
            <v>1</v>
          </cell>
          <cell r="AT36">
            <v>91.1</v>
          </cell>
          <cell r="AU36">
            <v>0</v>
          </cell>
          <cell r="AV36">
            <v>0</v>
          </cell>
          <cell r="AW36">
            <v>0</v>
          </cell>
          <cell r="AX36">
            <v>200008</v>
          </cell>
          <cell r="AY36" t="str">
            <v>野菜 葉茎菜 ほうれんそう    10kg</v>
          </cell>
          <cell r="AZ36" t="str">
            <v xml:space="preserve">* </v>
          </cell>
          <cell r="BA36">
            <v>81</v>
          </cell>
          <cell r="BB36">
            <v>53</v>
          </cell>
          <cell r="BC36">
            <v>0</v>
          </cell>
          <cell r="BE36" t="str">
            <v>…</v>
          </cell>
          <cell r="BF36" t="str">
            <v>…</v>
          </cell>
          <cell r="BG36" t="str">
            <v>…</v>
          </cell>
          <cell r="BH36" t="str">
            <v>…</v>
          </cell>
          <cell r="BI36">
            <v>0</v>
          </cell>
        </row>
        <row r="37">
          <cell r="G37">
            <v>2190</v>
          </cell>
          <cell r="H37">
            <v>5</v>
          </cell>
          <cell r="I37">
            <v>0</v>
          </cell>
          <cell r="J37">
            <v>0</v>
          </cell>
          <cell r="K37">
            <v>0</v>
          </cell>
          <cell r="L37">
            <v>1</v>
          </cell>
          <cell r="M37">
            <v>1</v>
          </cell>
          <cell r="N37">
            <v>0</v>
          </cell>
          <cell r="O37">
            <v>180</v>
          </cell>
          <cell r="P37">
            <v>0</v>
          </cell>
          <cell r="Q37">
            <v>0</v>
          </cell>
          <cell r="R37">
            <v>0</v>
          </cell>
          <cell r="S37">
            <v>0</v>
          </cell>
          <cell r="T37">
            <v>0</v>
          </cell>
          <cell r="U37" t="str">
            <v xml:space="preserve">0       </v>
          </cell>
          <cell r="V37">
            <v>0</v>
          </cell>
          <cell r="W37">
            <v>0</v>
          </cell>
          <cell r="X37">
            <v>218.3</v>
          </cell>
          <cell r="Y37">
            <v>1</v>
          </cell>
          <cell r="Z37">
            <v>203.1</v>
          </cell>
          <cell r="AA37">
            <v>1</v>
          </cell>
          <cell r="AB37">
            <v>173.2</v>
          </cell>
          <cell r="AC37">
            <v>1</v>
          </cell>
          <cell r="AD37">
            <v>125</v>
          </cell>
          <cell r="AE37">
            <v>1</v>
          </cell>
          <cell r="AF37">
            <v>143.30000000000001</v>
          </cell>
          <cell r="AG37">
            <v>1</v>
          </cell>
          <cell r="AH37">
            <v>162.1</v>
          </cell>
          <cell r="AI37">
            <v>0</v>
          </cell>
          <cell r="AJ37">
            <v>162.1</v>
          </cell>
          <cell r="AK37">
            <v>0</v>
          </cell>
          <cell r="AL37">
            <v>162.1</v>
          </cell>
          <cell r="AM37">
            <v>0</v>
          </cell>
          <cell r="AN37">
            <v>162.1</v>
          </cell>
          <cell r="AO37">
            <v>0</v>
          </cell>
          <cell r="AP37">
            <v>162.1</v>
          </cell>
          <cell r="AQ37">
            <v>0</v>
          </cell>
          <cell r="AR37">
            <v>162.1</v>
          </cell>
          <cell r="AS37">
            <v>0</v>
          </cell>
          <cell r="AT37">
            <v>150.6</v>
          </cell>
          <cell r="AU37">
            <v>1</v>
          </cell>
          <cell r="AV37">
            <v>0</v>
          </cell>
          <cell r="AW37">
            <v>1</v>
          </cell>
          <cell r="AX37">
            <v>200008</v>
          </cell>
          <cell r="AY37" t="str">
            <v>野菜 葉茎菜 ねぎ   白ねぎ又は葉ねぎ 10kg</v>
          </cell>
          <cell r="AZ37" t="str">
            <v xml:space="preserve">* </v>
          </cell>
          <cell r="BA37">
            <v>180</v>
          </cell>
          <cell r="BB37">
            <v>121</v>
          </cell>
          <cell r="BC37">
            <v>0</v>
          </cell>
          <cell r="BE37">
            <v>-100</v>
          </cell>
          <cell r="BF37">
            <v>-100</v>
          </cell>
          <cell r="BG37">
            <v>-100</v>
          </cell>
          <cell r="BH37">
            <v>-100</v>
          </cell>
          <cell r="BI37" t="str">
            <v>表示</v>
          </cell>
        </row>
        <row r="38">
          <cell r="G38">
            <v>2330</v>
          </cell>
          <cell r="H38">
            <v>5</v>
          </cell>
          <cell r="I38">
            <v>0</v>
          </cell>
          <cell r="J38">
            <v>0</v>
          </cell>
          <cell r="K38">
            <v>0</v>
          </cell>
          <cell r="L38">
            <v>1</v>
          </cell>
          <cell r="M38">
            <v>1</v>
          </cell>
          <cell r="N38">
            <v>0</v>
          </cell>
          <cell r="O38">
            <v>35</v>
          </cell>
          <cell r="P38">
            <v>0</v>
          </cell>
          <cell r="Q38">
            <v>0</v>
          </cell>
          <cell r="R38">
            <v>0</v>
          </cell>
          <cell r="S38">
            <v>0</v>
          </cell>
          <cell r="T38">
            <v>0</v>
          </cell>
          <cell r="U38" t="str">
            <v xml:space="preserve">0       </v>
          </cell>
          <cell r="V38">
            <v>0</v>
          </cell>
          <cell r="W38">
            <v>0</v>
          </cell>
          <cell r="X38">
            <v>110.3</v>
          </cell>
          <cell r="Y38">
            <v>0</v>
          </cell>
          <cell r="Z38">
            <v>110.3</v>
          </cell>
          <cell r="AA38">
            <v>0</v>
          </cell>
          <cell r="AB38">
            <v>134.6</v>
          </cell>
          <cell r="AC38">
            <v>1</v>
          </cell>
          <cell r="AD38">
            <v>84.1</v>
          </cell>
          <cell r="AE38">
            <v>1</v>
          </cell>
          <cell r="AF38">
            <v>51.9</v>
          </cell>
          <cell r="AG38">
            <v>1</v>
          </cell>
          <cell r="AH38">
            <v>92.5</v>
          </cell>
          <cell r="AI38">
            <v>0</v>
          </cell>
          <cell r="AJ38">
            <v>92.5</v>
          </cell>
          <cell r="AK38">
            <v>0</v>
          </cell>
          <cell r="AL38">
            <v>92.5</v>
          </cell>
          <cell r="AM38">
            <v>0</v>
          </cell>
          <cell r="AN38">
            <v>92.5</v>
          </cell>
          <cell r="AO38">
            <v>0</v>
          </cell>
          <cell r="AP38">
            <v>135.19999999999999</v>
          </cell>
          <cell r="AQ38">
            <v>1</v>
          </cell>
          <cell r="AR38">
            <v>109.9</v>
          </cell>
          <cell r="AS38">
            <v>1</v>
          </cell>
          <cell r="AT38">
            <v>119</v>
          </cell>
          <cell r="AU38">
            <v>0</v>
          </cell>
          <cell r="AV38">
            <v>0</v>
          </cell>
          <cell r="AW38">
            <v>0</v>
          </cell>
          <cell r="AX38">
            <v>200008</v>
          </cell>
          <cell r="AY38" t="str">
            <v>野菜 根菜 だいこん    10kg</v>
          </cell>
          <cell r="AZ38" t="str">
            <v xml:space="preserve">* </v>
          </cell>
          <cell r="BA38">
            <v>35</v>
          </cell>
          <cell r="BB38">
            <v>126</v>
          </cell>
          <cell r="BC38">
            <v>0</v>
          </cell>
          <cell r="BE38" t="str">
            <v>…</v>
          </cell>
          <cell r="BF38" t="str">
            <v>…</v>
          </cell>
          <cell r="BG38" t="str">
            <v>…</v>
          </cell>
          <cell r="BH38" t="str">
            <v>…</v>
          </cell>
          <cell r="BI38">
            <v>0</v>
          </cell>
        </row>
        <row r="39">
          <cell r="G39">
            <v>2360</v>
          </cell>
          <cell r="H39">
            <v>5</v>
          </cell>
          <cell r="I39">
            <v>0</v>
          </cell>
          <cell r="J39">
            <v>0</v>
          </cell>
          <cell r="K39">
            <v>0</v>
          </cell>
          <cell r="L39">
            <v>1</v>
          </cell>
          <cell r="M39">
            <v>1</v>
          </cell>
          <cell r="N39">
            <v>0</v>
          </cell>
          <cell r="O39">
            <v>31</v>
          </cell>
          <cell r="P39">
            <v>0</v>
          </cell>
          <cell r="Q39">
            <v>0</v>
          </cell>
          <cell r="R39">
            <v>0</v>
          </cell>
          <cell r="S39">
            <v>0</v>
          </cell>
          <cell r="T39">
            <v>0</v>
          </cell>
          <cell r="U39" t="str">
            <v xml:space="preserve">0       </v>
          </cell>
          <cell r="V39">
            <v>0</v>
          </cell>
          <cell r="W39">
            <v>0</v>
          </cell>
          <cell r="X39">
            <v>67</v>
          </cell>
          <cell r="Y39">
            <v>0</v>
          </cell>
          <cell r="Z39">
            <v>101.9</v>
          </cell>
          <cell r="AA39">
            <v>1</v>
          </cell>
          <cell r="AB39">
            <v>94.8</v>
          </cell>
          <cell r="AC39">
            <v>1</v>
          </cell>
          <cell r="AD39">
            <v>70.3</v>
          </cell>
          <cell r="AE39">
            <v>1</v>
          </cell>
          <cell r="AF39">
            <v>89.1</v>
          </cell>
          <cell r="AG39">
            <v>0</v>
          </cell>
          <cell r="AH39">
            <v>89.1</v>
          </cell>
          <cell r="AI39">
            <v>0</v>
          </cell>
          <cell r="AJ39">
            <v>89.1</v>
          </cell>
          <cell r="AK39">
            <v>0</v>
          </cell>
          <cell r="AL39">
            <v>89.1</v>
          </cell>
          <cell r="AM39">
            <v>0</v>
          </cell>
          <cell r="AN39">
            <v>89.1</v>
          </cell>
          <cell r="AO39">
            <v>0</v>
          </cell>
          <cell r="AP39">
            <v>89.1</v>
          </cell>
          <cell r="AQ39">
            <v>0</v>
          </cell>
          <cell r="AR39">
            <v>89.1</v>
          </cell>
          <cell r="AS39">
            <v>0</v>
          </cell>
          <cell r="AT39">
            <v>89.1</v>
          </cell>
          <cell r="AU39">
            <v>0</v>
          </cell>
          <cell r="AV39">
            <v>0</v>
          </cell>
          <cell r="AW39">
            <v>0</v>
          </cell>
          <cell r="AX39">
            <v>200008</v>
          </cell>
          <cell r="AY39" t="str">
            <v>野菜 根菜 さといも   こいも 10kg</v>
          </cell>
          <cell r="AZ39" t="str">
            <v xml:space="preserve">* </v>
          </cell>
          <cell r="BA39">
            <v>31</v>
          </cell>
          <cell r="BB39">
            <v>60</v>
          </cell>
          <cell r="BC39">
            <v>0</v>
          </cell>
          <cell r="BE39" t="str">
            <v>…</v>
          </cell>
          <cell r="BF39" t="str">
            <v>…</v>
          </cell>
          <cell r="BG39" t="str">
            <v>…</v>
          </cell>
          <cell r="BH39" t="str">
            <v>…</v>
          </cell>
          <cell r="BI39">
            <v>0</v>
          </cell>
        </row>
        <row r="40">
          <cell r="G40">
            <v>2370</v>
          </cell>
          <cell r="H40">
            <v>5</v>
          </cell>
          <cell r="I40">
            <v>0</v>
          </cell>
          <cell r="J40">
            <v>0</v>
          </cell>
          <cell r="K40">
            <v>0</v>
          </cell>
          <cell r="L40">
            <v>1</v>
          </cell>
          <cell r="M40">
            <v>1</v>
          </cell>
          <cell r="N40">
            <v>0</v>
          </cell>
          <cell r="O40">
            <v>12</v>
          </cell>
          <cell r="P40">
            <v>0</v>
          </cell>
          <cell r="Q40">
            <v>0</v>
          </cell>
          <cell r="R40">
            <v>0</v>
          </cell>
          <cell r="S40">
            <v>0</v>
          </cell>
          <cell r="T40">
            <v>0</v>
          </cell>
          <cell r="U40" t="str">
            <v xml:space="preserve">0       </v>
          </cell>
          <cell r="V40">
            <v>0</v>
          </cell>
          <cell r="W40">
            <v>0</v>
          </cell>
          <cell r="X40">
            <v>118</v>
          </cell>
          <cell r="Y40">
            <v>0</v>
          </cell>
          <cell r="Z40">
            <v>118</v>
          </cell>
          <cell r="AA40">
            <v>0</v>
          </cell>
          <cell r="AB40">
            <v>113.1</v>
          </cell>
          <cell r="AC40">
            <v>1</v>
          </cell>
          <cell r="AD40">
            <v>85</v>
          </cell>
          <cell r="AE40">
            <v>1</v>
          </cell>
          <cell r="AF40">
            <v>69.900000000000006</v>
          </cell>
          <cell r="AG40">
            <v>1</v>
          </cell>
          <cell r="AH40">
            <v>53.2</v>
          </cell>
          <cell r="AI40">
            <v>1</v>
          </cell>
          <cell r="AJ40">
            <v>82.8</v>
          </cell>
          <cell r="AK40">
            <v>0</v>
          </cell>
          <cell r="AL40">
            <v>82.8</v>
          </cell>
          <cell r="AM40">
            <v>0</v>
          </cell>
          <cell r="AN40">
            <v>82.8</v>
          </cell>
          <cell r="AO40">
            <v>0</v>
          </cell>
          <cell r="AP40">
            <v>87.3</v>
          </cell>
          <cell r="AQ40">
            <v>1</v>
          </cell>
          <cell r="AR40">
            <v>87.3</v>
          </cell>
          <cell r="AS40">
            <v>0</v>
          </cell>
          <cell r="AT40">
            <v>87.3</v>
          </cell>
          <cell r="AU40">
            <v>0</v>
          </cell>
          <cell r="AV40">
            <v>0</v>
          </cell>
          <cell r="AW40">
            <v>0</v>
          </cell>
          <cell r="AX40">
            <v>200008</v>
          </cell>
          <cell r="AY40" t="str">
            <v>野菜 根菜 かぶ    10kg</v>
          </cell>
          <cell r="AZ40" t="str">
            <v xml:space="preserve">* </v>
          </cell>
          <cell r="BA40">
            <v>12</v>
          </cell>
          <cell r="BB40">
            <v>0</v>
          </cell>
          <cell r="BC40">
            <v>0</v>
          </cell>
          <cell r="BE40" t="str">
            <v>…</v>
          </cell>
          <cell r="BF40" t="str">
            <v>…</v>
          </cell>
          <cell r="BG40" t="str">
            <v>…</v>
          </cell>
          <cell r="BH40" t="str">
            <v>…</v>
          </cell>
          <cell r="BI40">
            <v>0</v>
          </cell>
        </row>
        <row r="41">
          <cell r="G41">
            <v>2420</v>
          </cell>
          <cell r="H41">
            <v>5</v>
          </cell>
          <cell r="I41">
            <v>0</v>
          </cell>
          <cell r="J41">
            <v>0</v>
          </cell>
          <cell r="K41">
            <v>0</v>
          </cell>
          <cell r="L41">
            <v>1</v>
          </cell>
          <cell r="M41">
            <v>1</v>
          </cell>
          <cell r="N41">
            <v>0</v>
          </cell>
          <cell r="O41">
            <v>11</v>
          </cell>
          <cell r="P41">
            <v>0</v>
          </cell>
          <cell r="Q41">
            <v>0</v>
          </cell>
          <cell r="R41">
            <v>0</v>
          </cell>
          <cell r="S41">
            <v>0</v>
          </cell>
          <cell r="T41">
            <v>0</v>
          </cell>
          <cell r="U41" t="str">
            <v xml:space="preserve">0       </v>
          </cell>
          <cell r="V41">
            <v>0</v>
          </cell>
          <cell r="W41">
            <v>0</v>
          </cell>
          <cell r="X41">
            <v>125.8</v>
          </cell>
          <cell r="Y41">
            <v>0</v>
          </cell>
          <cell r="Z41">
            <v>125.8</v>
          </cell>
          <cell r="AA41">
            <v>0</v>
          </cell>
          <cell r="AB41">
            <v>125.8</v>
          </cell>
          <cell r="AC41">
            <v>0</v>
          </cell>
          <cell r="AD41">
            <v>125.8</v>
          </cell>
          <cell r="AE41">
            <v>0</v>
          </cell>
          <cell r="AF41">
            <v>125.8</v>
          </cell>
          <cell r="AG41">
            <v>0</v>
          </cell>
          <cell r="AH41">
            <v>125.8</v>
          </cell>
          <cell r="AI41">
            <v>0</v>
          </cell>
          <cell r="AJ41">
            <v>125.8</v>
          </cell>
          <cell r="AK41">
            <v>0</v>
          </cell>
          <cell r="AL41">
            <v>125.8</v>
          </cell>
          <cell r="AM41">
            <v>0</v>
          </cell>
          <cell r="AN41">
            <v>125.8</v>
          </cell>
          <cell r="AO41">
            <v>0</v>
          </cell>
          <cell r="AP41">
            <v>110.7</v>
          </cell>
          <cell r="AQ41">
            <v>1</v>
          </cell>
          <cell r="AR41">
            <v>63.7</v>
          </cell>
          <cell r="AS41">
            <v>1</v>
          </cell>
          <cell r="AT41">
            <v>86.7</v>
          </cell>
          <cell r="AU41">
            <v>0</v>
          </cell>
          <cell r="AV41">
            <v>0</v>
          </cell>
          <cell r="AW41">
            <v>0</v>
          </cell>
          <cell r="AX41">
            <v>200008</v>
          </cell>
          <cell r="AY41" t="str">
            <v>野菜 まめ科野菜 さやえんどう    10kg</v>
          </cell>
          <cell r="AZ41" t="str">
            <v xml:space="preserve">* </v>
          </cell>
          <cell r="BA41">
            <v>11</v>
          </cell>
          <cell r="BB41">
            <v>0</v>
          </cell>
          <cell r="BC41">
            <v>0</v>
          </cell>
          <cell r="BE41" t="str">
            <v>…</v>
          </cell>
          <cell r="BF41" t="str">
            <v>…</v>
          </cell>
          <cell r="BG41" t="str">
            <v>…</v>
          </cell>
          <cell r="BH41" t="str">
            <v>…</v>
          </cell>
          <cell r="BI41">
            <v>0</v>
          </cell>
        </row>
        <row r="42">
          <cell r="G42">
            <v>3010</v>
          </cell>
          <cell r="H42">
            <v>5</v>
          </cell>
          <cell r="I42">
            <v>0</v>
          </cell>
          <cell r="J42">
            <v>0</v>
          </cell>
          <cell r="K42">
            <v>0</v>
          </cell>
          <cell r="L42">
            <v>1</v>
          </cell>
          <cell r="M42">
            <v>1</v>
          </cell>
          <cell r="N42">
            <v>0</v>
          </cell>
          <cell r="O42">
            <v>126</v>
          </cell>
          <cell r="P42">
            <v>0</v>
          </cell>
          <cell r="Q42">
            <v>0</v>
          </cell>
          <cell r="R42">
            <v>0</v>
          </cell>
          <cell r="S42">
            <v>0</v>
          </cell>
          <cell r="T42">
            <v>0</v>
          </cell>
          <cell r="U42" t="str">
            <v xml:space="preserve">0       </v>
          </cell>
          <cell r="V42">
            <v>0</v>
          </cell>
          <cell r="W42">
            <v>0</v>
          </cell>
          <cell r="X42">
            <v>101</v>
          </cell>
          <cell r="Y42">
            <v>0</v>
          </cell>
          <cell r="Z42">
            <v>101</v>
          </cell>
          <cell r="AA42">
            <v>0</v>
          </cell>
          <cell r="AB42">
            <v>101</v>
          </cell>
          <cell r="AC42">
            <v>0</v>
          </cell>
          <cell r="AD42">
            <v>101</v>
          </cell>
          <cell r="AE42">
            <v>0</v>
          </cell>
          <cell r="AF42">
            <v>101.4</v>
          </cell>
          <cell r="AG42">
            <v>1</v>
          </cell>
          <cell r="AH42">
            <v>101.4</v>
          </cell>
          <cell r="AI42">
            <v>1</v>
          </cell>
          <cell r="AJ42">
            <v>101.4</v>
          </cell>
          <cell r="AK42">
            <v>1</v>
          </cell>
          <cell r="AL42">
            <v>100.5</v>
          </cell>
          <cell r="AM42">
            <v>1</v>
          </cell>
          <cell r="AN42">
            <v>100.5</v>
          </cell>
          <cell r="AO42">
            <v>1</v>
          </cell>
          <cell r="AP42">
            <v>100.5</v>
          </cell>
          <cell r="AQ42">
            <v>1</v>
          </cell>
          <cell r="AR42">
            <v>101</v>
          </cell>
          <cell r="AS42">
            <v>0</v>
          </cell>
          <cell r="AT42">
            <v>101</v>
          </cell>
          <cell r="AU42">
            <v>0</v>
          </cell>
          <cell r="AV42">
            <v>0</v>
          </cell>
          <cell r="AW42">
            <v>0</v>
          </cell>
          <cell r="AX42">
            <v>200008</v>
          </cell>
          <cell r="AY42" t="str">
            <v>種苗及び苗木 種もみ    水稲 10㎏</v>
          </cell>
          <cell r="AZ42" t="str">
            <v>* A</v>
          </cell>
          <cell r="BA42">
            <v>126</v>
          </cell>
          <cell r="BB42">
            <v>154</v>
          </cell>
          <cell r="BC42">
            <v>0</v>
          </cell>
          <cell r="BE42" t="str">
            <v>…</v>
          </cell>
          <cell r="BF42" t="str">
            <v>…</v>
          </cell>
          <cell r="BG42" t="str">
            <v>…</v>
          </cell>
          <cell r="BH42" t="str">
            <v>…</v>
          </cell>
          <cell r="BI42">
            <v>0</v>
          </cell>
        </row>
        <row r="43">
          <cell r="G43">
            <v>3020</v>
          </cell>
          <cell r="H43">
            <v>5</v>
          </cell>
          <cell r="I43">
            <v>0</v>
          </cell>
          <cell r="J43">
            <v>0</v>
          </cell>
          <cell r="K43">
            <v>0</v>
          </cell>
          <cell r="L43">
            <v>1</v>
          </cell>
          <cell r="M43">
            <v>1</v>
          </cell>
          <cell r="N43">
            <v>0</v>
          </cell>
          <cell r="O43">
            <v>22</v>
          </cell>
          <cell r="P43">
            <v>0</v>
          </cell>
          <cell r="Q43">
            <v>0</v>
          </cell>
          <cell r="R43">
            <v>0</v>
          </cell>
          <cell r="S43">
            <v>0</v>
          </cell>
          <cell r="T43">
            <v>0</v>
          </cell>
          <cell r="U43" t="str">
            <v xml:space="preserve">0       </v>
          </cell>
          <cell r="V43">
            <v>0</v>
          </cell>
          <cell r="W43">
            <v>0</v>
          </cell>
          <cell r="X43">
            <v>103.4</v>
          </cell>
          <cell r="Y43">
            <v>0</v>
          </cell>
          <cell r="Z43">
            <v>103.4</v>
          </cell>
          <cell r="AA43">
            <v>1</v>
          </cell>
          <cell r="AB43">
            <v>103.4</v>
          </cell>
          <cell r="AC43">
            <v>1</v>
          </cell>
          <cell r="AD43">
            <v>103.4</v>
          </cell>
          <cell r="AE43">
            <v>1</v>
          </cell>
          <cell r="AF43">
            <v>103.4</v>
          </cell>
          <cell r="AG43">
            <v>1</v>
          </cell>
          <cell r="AH43">
            <v>103.4</v>
          </cell>
          <cell r="AI43">
            <v>1</v>
          </cell>
          <cell r="AJ43">
            <v>103.4</v>
          </cell>
          <cell r="AK43">
            <v>1</v>
          </cell>
          <cell r="AL43">
            <v>103.4</v>
          </cell>
          <cell r="AM43">
            <v>1</v>
          </cell>
          <cell r="AN43">
            <v>103.4</v>
          </cell>
          <cell r="AO43">
            <v>1</v>
          </cell>
          <cell r="AP43">
            <v>103.4</v>
          </cell>
          <cell r="AQ43">
            <v>1</v>
          </cell>
          <cell r="AR43">
            <v>103.4</v>
          </cell>
          <cell r="AS43">
            <v>1</v>
          </cell>
          <cell r="AT43">
            <v>103.4</v>
          </cell>
          <cell r="AU43">
            <v>0</v>
          </cell>
          <cell r="AV43">
            <v>0</v>
          </cell>
          <cell r="AW43">
            <v>0</v>
          </cell>
          <cell r="AX43">
            <v>200008</v>
          </cell>
          <cell r="AY43" t="str">
            <v>種苗及び苗木 きゅうり種子    Ｆ１ 20ml</v>
          </cell>
          <cell r="AZ43" t="str">
            <v>* A</v>
          </cell>
          <cell r="BA43">
            <v>22</v>
          </cell>
          <cell r="BB43">
            <v>0</v>
          </cell>
          <cell r="BC43" t="str">
            <v>00/01Po修不採用6月まで接続,*A/22,99/02Po修正不採用</v>
          </cell>
          <cell r="BE43" t="str">
            <v>…</v>
          </cell>
          <cell r="BF43" t="str">
            <v>…</v>
          </cell>
          <cell r="BG43" t="str">
            <v>…</v>
          </cell>
          <cell r="BH43" t="str">
            <v>…</v>
          </cell>
          <cell r="BI43">
            <v>0</v>
          </cell>
        </row>
        <row r="44">
          <cell r="G44">
            <v>3030</v>
          </cell>
          <cell r="H44">
            <v>5</v>
          </cell>
          <cell r="I44">
            <v>0</v>
          </cell>
          <cell r="J44">
            <v>0</v>
          </cell>
          <cell r="K44">
            <v>0</v>
          </cell>
          <cell r="L44">
            <v>1</v>
          </cell>
          <cell r="M44">
            <v>0</v>
          </cell>
          <cell r="N44">
            <v>0</v>
          </cell>
          <cell r="O44">
            <v>0</v>
          </cell>
          <cell r="P44">
            <v>0</v>
          </cell>
          <cell r="Q44">
            <v>0</v>
          </cell>
          <cell r="R44">
            <v>0</v>
          </cell>
          <cell r="S44">
            <v>0</v>
          </cell>
          <cell r="T44">
            <v>0</v>
          </cell>
          <cell r="U44" t="str">
            <v xml:space="preserve">0       </v>
          </cell>
          <cell r="V44">
            <v>0</v>
          </cell>
          <cell r="W44">
            <v>0</v>
          </cell>
          <cell r="X44">
            <v>0</v>
          </cell>
          <cell r="Y44">
            <v>0</v>
          </cell>
          <cell r="Z44">
            <v>0</v>
          </cell>
          <cell r="AA44">
            <v>0</v>
          </cell>
          <cell r="AB44">
            <v>0</v>
          </cell>
          <cell r="AC44">
            <v>1</v>
          </cell>
          <cell r="AD44">
            <v>0</v>
          </cell>
          <cell r="AE44">
            <v>1</v>
          </cell>
          <cell r="AF44">
            <v>0</v>
          </cell>
          <cell r="AG44">
            <v>1</v>
          </cell>
          <cell r="AH44">
            <v>0</v>
          </cell>
          <cell r="AI44">
            <v>1</v>
          </cell>
          <cell r="AJ44">
            <v>0</v>
          </cell>
          <cell r="AK44">
            <v>1</v>
          </cell>
          <cell r="AL44">
            <v>0</v>
          </cell>
          <cell r="AM44">
            <v>1</v>
          </cell>
          <cell r="AN44">
            <v>0</v>
          </cell>
          <cell r="AO44">
            <v>1</v>
          </cell>
          <cell r="AP44">
            <v>0</v>
          </cell>
          <cell r="AQ44">
            <v>0</v>
          </cell>
          <cell r="AR44">
            <v>0</v>
          </cell>
          <cell r="AS44">
            <v>0</v>
          </cell>
          <cell r="AT44">
            <v>0</v>
          </cell>
          <cell r="AU44">
            <v>0</v>
          </cell>
          <cell r="AV44">
            <v>0</v>
          </cell>
          <cell r="AW44">
            <v>0</v>
          </cell>
          <cell r="AX44">
            <v>200008</v>
          </cell>
          <cell r="AY44" t="str">
            <v>種苗及び苗木 すいか種子     20ml</v>
          </cell>
          <cell r="AZ44" t="str">
            <v>* A</v>
          </cell>
          <cell r="BA44" t="str">
            <v>価</v>
          </cell>
          <cell r="BB44">
            <v>78</v>
          </cell>
          <cell r="BC44" t="str">
            <v>00/01Po修不採用4月まで接続,*A/価,99/02修正不採用</v>
          </cell>
          <cell r="BE44" t="str">
            <v/>
          </cell>
          <cell r="BF44" t="str">
            <v/>
          </cell>
          <cell r="BG44" t="str">
            <v/>
          </cell>
          <cell r="BH44" t="str">
            <v/>
          </cell>
          <cell r="BI44" t="str">
            <v>指数計算無し</v>
          </cell>
        </row>
        <row r="45">
          <cell r="G45">
            <v>3050</v>
          </cell>
          <cell r="H45">
            <v>5</v>
          </cell>
          <cell r="I45">
            <v>0</v>
          </cell>
          <cell r="J45">
            <v>0</v>
          </cell>
          <cell r="K45">
            <v>0</v>
          </cell>
          <cell r="L45">
            <v>1</v>
          </cell>
          <cell r="M45">
            <v>1</v>
          </cell>
          <cell r="N45">
            <v>0</v>
          </cell>
          <cell r="O45">
            <v>7</v>
          </cell>
          <cell r="P45">
            <v>0</v>
          </cell>
          <cell r="Q45">
            <v>0</v>
          </cell>
          <cell r="R45">
            <v>0</v>
          </cell>
          <cell r="S45">
            <v>0</v>
          </cell>
          <cell r="T45">
            <v>0</v>
          </cell>
          <cell r="U45" t="str">
            <v xml:space="preserve">0       </v>
          </cell>
          <cell r="V45">
            <v>0</v>
          </cell>
          <cell r="W45">
            <v>0</v>
          </cell>
          <cell r="X45">
            <v>110.4</v>
          </cell>
          <cell r="Y45">
            <v>1</v>
          </cell>
          <cell r="Z45">
            <v>110.4</v>
          </cell>
          <cell r="AA45">
            <v>1</v>
          </cell>
          <cell r="AB45">
            <v>110.4</v>
          </cell>
          <cell r="AC45">
            <v>1</v>
          </cell>
          <cell r="AD45">
            <v>110.4</v>
          </cell>
          <cell r="AE45">
            <v>0</v>
          </cell>
          <cell r="AF45">
            <v>110.4</v>
          </cell>
          <cell r="AG45">
            <v>0</v>
          </cell>
          <cell r="AH45">
            <v>110.4</v>
          </cell>
          <cell r="AI45">
            <v>0</v>
          </cell>
          <cell r="AJ45">
            <v>110.4</v>
          </cell>
          <cell r="AK45">
            <v>0</v>
          </cell>
          <cell r="AL45">
            <v>110.4</v>
          </cell>
          <cell r="AM45">
            <v>0</v>
          </cell>
          <cell r="AN45">
            <v>111.6</v>
          </cell>
          <cell r="AO45">
            <v>1</v>
          </cell>
          <cell r="AP45">
            <v>111.6</v>
          </cell>
          <cell r="AQ45">
            <v>1</v>
          </cell>
          <cell r="AR45">
            <v>111.6</v>
          </cell>
          <cell r="AS45">
            <v>1</v>
          </cell>
          <cell r="AT45">
            <v>111.6</v>
          </cell>
          <cell r="AU45">
            <v>1</v>
          </cell>
          <cell r="AV45">
            <v>0</v>
          </cell>
          <cell r="AW45">
            <v>1</v>
          </cell>
          <cell r="AX45">
            <v>200008</v>
          </cell>
          <cell r="AY45" t="str">
            <v>種苗及び苗木 結球はくさい種子    Ｆ１ 20ml</v>
          </cell>
          <cell r="AZ45" t="str">
            <v>* A</v>
          </cell>
          <cell r="BA45">
            <v>7</v>
          </cell>
          <cell r="BB45">
            <v>5</v>
          </cell>
          <cell r="BC45" t="str">
            <v>00/04Po修正*A</v>
          </cell>
          <cell r="BE45">
            <v>-100</v>
          </cell>
          <cell r="BF45">
            <v>-100</v>
          </cell>
          <cell r="BG45">
            <v>-100</v>
          </cell>
          <cell r="BH45">
            <v>-100</v>
          </cell>
          <cell r="BI45" t="str">
            <v>表示</v>
          </cell>
        </row>
        <row r="46">
          <cell r="G46">
            <v>3060</v>
          </cell>
          <cell r="H46">
            <v>5</v>
          </cell>
          <cell r="I46">
            <v>0</v>
          </cell>
          <cell r="J46">
            <v>0</v>
          </cell>
          <cell r="K46">
            <v>0</v>
          </cell>
          <cell r="L46">
            <v>1</v>
          </cell>
          <cell r="M46">
            <v>1</v>
          </cell>
          <cell r="N46">
            <v>0</v>
          </cell>
          <cell r="O46">
            <v>3</v>
          </cell>
          <cell r="P46">
            <v>0</v>
          </cell>
          <cell r="Q46">
            <v>0</v>
          </cell>
          <cell r="R46">
            <v>0</v>
          </cell>
          <cell r="S46">
            <v>0</v>
          </cell>
          <cell r="T46">
            <v>0</v>
          </cell>
          <cell r="U46" t="str">
            <v xml:space="preserve">0       </v>
          </cell>
          <cell r="V46">
            <v>0</v>
          </cell>
          <cell r="W46">
            <v>0</v>
          </cell>
          <cell r="X46">
            <v>107</v>
          </cell>
          <cell r="Y46">
            <v>1</v>
          </cell>
          <cell r="Z46">
            <v>107</v>
          </cell>
          <cell r="AA46">
            <v>1</v>
          </cell>
          <cell r="AB46">
            <v>107</v>
          </cell>
          <cell r="AC46">
            <v>1</v>
          </cell>
          <cell r="AD46">
            <v>107</v>
          </cell>
          <cell r="AE46">
            <v>1</v>
          </cell>
          <cell r="AF46">
            <v>107</v>
          </cell>
          <cell r="AG46">
            <v>1</v>
          </cell>
          <cell r="AH46">
            <v>107</v>
          </cell>
          <cell r="AI46">
            <v>1</v>
          </cell>
          <cell r="AJ46">
            <v>107</v>
          </cell>
          <cell r="AK46">
            <v>1</v>
          </cell>
          <cell r="AL46">
            <v>107</v>
          </cell>
          <cell r="AM46">
            <v>1</v>
          </cell>
          <cell r="AN46">
            <v>107</v>
          </cell>
          <cell r="AO46">
            <v>0</v>
          </cell>
          <cell r="AP46">
            <v>107</v>
          </cell>
          <cell r="AQ46">
            <v>0</v>
          </cell>
          <cell r="AR46">
            <v>107</v>
          </cell>
          <cell r="AS46">
            <v>0</v>
          </cell>
          <cell r="AT46">
            <v>107</v>
          </cell>
          <cell r="AU46">
            <v>1</v>
          </cell>
          <cell r="AV46">
            <v>0</v>
          </cell>
          <cell r="AW46">
            <v>1</v>
          </cell>
          <cell r="AX46">
            <v>200008</v>
          </cell>
          <cell r="AY46" t="str">
            <v>種苗及び苗木 キャベツ種子    Ｆ１ 20ml</v>
          </cell>
          <cell r="AZ46" t="str">
            <v>* A</v>
          </cell>
          <cell r="BA46">
            <v>3</v>
          </cell>
          <cell r="BB46">
            <v>4</v>
          </cell>
          <cell r="BC46" t="str">
            <v>00/07Po修正,00/01Po修不採用3月まで接続,*A/3,99/02Po修正不採用</v>
          </cell>
          <cell r="BE46">
            <v>-100</v>
          </cell>
          <cell r="BF46">
            <v>-100</v>
          </cell>
          <cell r="BG46">
            <v>-100</v>
          </cell>
          <cell r="BH46">
            <v>-100</v>
          </cell>
          <cell r="BI46" t="str">
            <v>表示</v>
          </cell>
        </row>
        <row r="47">
          <cell r="G47">
            <v>3070</v>
          </cell>
          <cell r="H47">
            <v>5</v>
          </cell>
          <cell r="I47">
            <v>0</v>
          </cell>
          <cell r="J47">
            <v>0</v>
          </cell>
          <cell r="K47">
            <v>0</v>
          </cell>
          <cell r="L47">
            <v>1</v>
          </cell>
          <cell r="M47">
            <v>0</v>
          </cell>
          <cell r="N47">
            <v>0</v>
          </cell>
          <cell r="O47">
            <v>0</v>
          </cell>
          <cell r="P47">
            <v>0</v>
          </cell>
          <cell r="Q47">
            <v>0</v>
          </cell>
          <cell r="R47">
            <v>0</v>
          </cell>
          <cell r="S47">
            <v>0</v>
          </cell>
          <cell r="T47">
            <v>0</v>
          </cell>
          <cell r="U47" t="str">
            <v xml:space="preserve">0       </v>
          </cell>
          <cell r="V47">
            <v>0</v>
          </cell>
          <cell r="W47">
            <v>0</v>
          </cell>
          <cell r="X47">
            <v>0</v>
          </cell>
          <cell r="Y47">
            <v>1</v>
          </cell>
          <cell r="Z47">
            <v>0</v>
          </cell>
          <cell r="AA47">
            <v>1</v>
          </cell>
          <cell r="AB47">
            <v>0</v>
          </cell>
          <cell r="AC47">
            <v>0</v>
          </cell>
          <cell r="AD47">
            <v>0</v>
          </cell>
          <cell r="AE47">
            <v>0</v>
          </cell>
          <cell r="AF47">
            <v>0</v>
          </cell>
          <cell r="AG47">
            <v>0</v>
          </cell>
          <cell r="AH47">
            <v>0</v>
          </cell>
          <cell r="AI47">
            <v>1</v>
          </cell>
          <cell r="AJ47">
            <v>0</v>
          </cell>
          <cell r="AK47">
            <v>1</v>
          </cell>
          <cell r="AL47">
            <v>0</v>
          </cell>
          <cell r="AM47">
            <v>1</v>
          </cell>
          <cell r="AN47">
            <v>0</v>
          </cell>
          <cell r="AO47">
            <v>1</v>
          </cell>
          <cell r="AP47">
            <v>0</v>
          </cell>
          <cell r="AQ47">
            <v>1</v>
          </cell>
          <cell r="AR47">
            <v>0</v>
          </cell>
          <cell r="AS47">
            <v>1</v>
          </cell>
          <cell r="AT47">
            <v>0</v>
          </cell>
          <cell r="AU47">
            <v>1</v>
          </cell>
          <cell r="AV47">
            <v>0</v>
          </cell>
          <cell r="AW47">
            <v>1</v>
          </cell>
          <cell r="AX47">
            <v>200008</v>
          </cell>
          <cell r="AY47" t="str">
            <v>種苗及び苗木 ねぎ種子     20ml</v>
          </cell>
          <cell r="AZ47" t="str">
            <v>* A</v>
          </cell>
          <cell r="BA47" t="str">
            <v>価</v>
          </cell>
          <cell r="BB47">
            <v>5</v>
          </cell>
          <cell r="BC47" t="str">
            <v>00/01修ok,99/02修* A/価</v>
          </cell>
          <cell r="BE47" t="str">
            <v/>
          </cell>
          <cell r="BF47" t="str">
            <v/>
          </cell>
          <cell r="BG47" t="str">
            <v/>
          </cell>
          <cell r="BH47" t="str">
            <v/>
          </cell>
          <cell r="BI47" t="str">
            <v>指数計算無し</v>
          </cell>
        </row>
        <row r="48">
          <cell r="G48">
            <v>3080</v>
          </cell>
          <cell r="H48">
            <v>5</v>
          </cell>
          <cell r="I48">
            <v>0</v>
          </cell>
          <cell r="J48">
            <v>0</v>
          </cell>
          <cell r="K48">
            <v>0</v>
          </cell>
          <cell r="L48">
            <v>1</v>
          </cell>
          <cell r="M48">
            <v>0</v>
          </cell>
          <cell r="N48">
            <v>0</v>
          </cell>
          <cell r="O48">
            <v>0</v>
          </cell>
          <cell r="P48">
            <v>0</v>
          </cell>
          <cell r="Q48">
            <v>0</v>
          </cell>
          <cell r="R48">
            <v>0</v>
          </cell>
          <cell r="S48">
            <v>0</v>
          </cell>
          <cell r="T48">
            <v>0</v>
          </cell>
          <cell r="U48" t="str">
            <v xml:space="preserve">0       </v>
          </cell>
          <cell r="V48">
            <v>0</v>
          </cell>
          <cell r="W48">
            <v>0</v>
          </cell>
          <cell r="X48">
            <v>0</v>
          </cell>
          <cell r="Y48">
            <v>1</v>
          </cell>
          <cell r="Z48">
            <v>0</v>
          </cell>
          <cell r="AA48">
            <v>1</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1</v>
          </cell>
          <cell r="AV48">
            <v>0</v>
          </cell>
          <cell r="AW48">
            <v>1</v>
          </cell>
          <cell r="AX48">
            <v>200008</v>
          </cell>
          <cell r="AY48" t="str">
            <v>種苗及び苗木 たまねぎ種子    黄玉系 20ml</v>
          </cell>
          <cell r="AZ48" t="str">
            <v>* A</v>
          </cell>
          <cell r="BA48" t="str">
            <v>価</v>
          </cell>
          <cell r="BB48">
            <v>0</v>
          </cell>
          <cell r="BC48" t="str">
            <v>00/07修正，00/07修正したければ7月申請必要</v>
          </cell>
          <cell r="BE48" t="str">
            <v/>
          </cell>
          <cell r="BF48" t="str">
            <v/>
          </cell>
          <cell r="BG48" t="str">
            <v/>
          </cell>
          <cell r="BH48" t="str">
            <v/>
          </cell>
          <cell r="BI48" t="str">
            <v>指数計算無し</v>
          </cell>
        </row>
        <row r="49">
          <cell r="G49">
            <v>3090</v>
          </cell>
          <cell r="H49">
            <v>5</v>
          </cell>
          <cell r="I49">
            <v>0</v>
          </cell>
          <cell r="J49">
            <v>0</v>
          </cell>
          <cell r="K49">
            <v>0</v>
          </cell>
          <cell r="L49">
            <v>1</v>
          </cell>
          <cell r="M49">
            <v>1</v>
          </cell>
          <cell r="N49">
            <v>0</v>
          </cell>
          <cell r="O49">
            <v>24</v>
          </cell>
          <cell r="P49">
            <v>0</v>
          </cell>
          <cell r="Q49">
            <v>0</v>
          </cell>
          <cell r="R49">
            <v>0</v>
          </cell>
          <cell r="S49">
            <v>0</v>
          </cell>
          <cell r="T49">
            <v>0</v>
          </cell>
          <cell r="U49" t="str">
            <v xml:space="preserve">0       </v>
          </cell>
          <cell r="V49">
            <v>0</v>
          </cell>
          <cell r="W49">
            <v>0</v>
          </cell>
          <cell r="X49">
            <v>109.7</v>
          </cell>
          <cell r="Y49">
            <v>1</v>
          </cell>
          <cell r="Z49">
            <v>109.7</v>
          </cell>
          <cell r="AA49">
            <v>1</v>
          </cell>
          <cell r="AB49">
            <v>109.7</v>
          </cell>
          <cell r="AC49">
            <v>1</v>
          </cell>
          <cell r="AD49">
            <v>109.7</v>
          </cell>
          <cell r="AE49">
            <v>0</v>
          </cell>
          <cell r="AF49">
            <v>109.7</v>
          </cell>
          <cell r="AG49">
            <v>0</v>
          </cell>
          <cell r="AH49">
            <v>109.7</v>
          </cell>
          <cell r="AI49">
            <v>0</v>
          </cell>
          <cell r="AJ49">
            <v>109.7</v>
          </cell>
          <cell r="AK49">
            <v>0</v>
          </cell>
          <cell r="AL49">
            <v>109.7</v>
          </cell>
          <cell r="AM49">
            <v>0</v>
          </cell>
          <cell r="AN49">
            <v>109.7</v>
          </cell>
          <cell r="AO49">
            <v>0</v>
          </cell>
          <cell r="AP49">
            <v>109.7</v>
          </cell>
          <cell r="AQ49">
            <v>0</v>
          </cell>
          <cell r="AR49">
            <v>109.7</v>
          </cell>
          <cell r="AS49">
            <v>1</v>
          </cell>
          <cell r="AT49">
            <v>109.7</v>
          </cell>
          <cell r="AU49">
            <v>1</v>
          </cell>
          <cell r="AV49">
            <v>0</v>
          </cell>
          <cell r="AW49">
            <v>1</v>
          </cell>
          <cell r="AX49">
            <v>200008</v>
          </cell>
          <cell r="AY49" t="str">
            <v>種苗及び苗木 だいこん種子     20ml</v>
          </cell>
          <cell r="AZ49" t="str">
            <v>* A</v>
          </cell>
          <cell r="BA49">
            <v>24</v>
          </cell>
          <cell r="BB49">
            <v>32</v>
          </cell>
          <cell r="BC49">
            <v>0</v>
          </cell>
          <cell r="BE49">
            <v>-100</v>
          </cell>
          <cell r="BF49">
            <v>-100</v>
          </cell>
          <cell r="BG49">
            <v>-100</v>
          </cell>
          <cell r="BH49">
            <v>-100</v>
          </cell>
          <cell r="BI49" t="str">
            <v>表示</v>
          </cell>
        </row>
        <row r="50">
          <cell r="G50">
            <v>3100</v>
          </cell>
          <cell r="H50">
            <v>5</v>
          </cell>
          <cell r="I50">
            <v>0</v>
          </cell>
          <cell r="J50">
            <v>0</v>
          </cell>
          <cell r="K50">
            <v>0</v>
          </cell>
          <cell r="L50">
            <v>1</v>
          </cell>
          <cell r="M50">
            <v>0</v>
          </cell>
          <cell r="N50">
            <v>0</v>
          </cell>
          <cell r="O50">
            <v>0</v>
          </cell>
          <cell r="P50">
            <v>0</v>
          </cell>
          <cell r="Q50">
            <v>0</v>
          </cell>
          <cell r="R50">
            <v>0</v>
          </cell>
          <cell r="S50">
            <v>0</v>
          </cell>
          <cell r="T50">
            <v>0</v>
          </cell>
          <cell r="U50" t="str">
            <v xml:space="preserve">0       </v>
          </cell>
          <cell r="V50">
            <v>0</v>
          </cell>
          <cell r="W50">
            <v>0</v>
          </cell>
          <cell r="X50">
            <v>0</v>
          </cell>
          <cell r="Y50">
            <v>1</v>
          </cell>
          <cell r="Z50">
            <v>0</v>
          </cell>
          <cell r="AA50">
            <v>1</v>
          </cell>
          <cell r="AB50">
            <v>0</v>
          </cell>
          <cell r="AC50">
            <v>0</v>
          </cell>
          <cell r="AD50">
            <v>0</v>
          </cell>
          <cell r="AE50">
            <v>0</v>
          </cell>
          <cell r="AF50">
            <v>0</v>
          </cell>
          <cell r="AG50">
            <v>0</v>
          </cell>
          <cell r="AH50">
            <v>0</v>
          </cell>
          <cell r="AI50">
            <v>0</v>
          </cell>
          <cell r="AJ50">
            <v>0</v>
          </cell>
          <cell r="AK50">
            <v>0</v>
          </cell>
          <cell r="AL50">
            <v>0</v>
          </cell>
          <cell r="AM50">
            <v>1</v>
          </cell>
          <cell r="AN50">
            <v>0</v>
          </cell>
          <cell r="AO50">
            <v>1</v>
          </cell>
          <cell r="AP50">
            <v>0</v>
          </cell>
          <cell r="AQ50">
            <v>1</v>
          </cell>
          <cell r="AR50">
            <v>0</v>
          </cell>
          <cell r="AS50">
            <v>1</v>
          </cell>
          <cell r="AT50">
            <v>0</v>
          </cell>
          <cell r="AU50">
            <v>1</v>
          </cell>
          <cell r="AV50">
            <v>0</v>
          </cell>
          <cell r="AW50">
            <v>1</v>
          </cell>
          <cell r="AX50">
            <v>200008</v>
          </cell>
          <cell r="AY50" t="str">
            <v>種苗及び苗木 にんじん種子    毛つきを除く 20ml</v>
          </cell>
          <cell r="AZ50" t="str">
            <v>* A</v>
          </cell>
          <cell r="BA50" t="str">
            <v>価</v>
          </cell>
          <cell r="BB50">
            <v>0</v>
          </cell>
          <cell r="BC50" t="str">
            <v>00/03Po修*A/価</v>
          </cell>
          <cell r="BE50" t="str">
            <v/>
          </cell>
          <cell r="BF50" t="str">
            <v/>
          </cell>
          <cell r="BG50" t="str">
            <v/>
          </cell>
          <cell r="BH50" t="str">
            <v/>
          </cell>
          <cell r="BI50" t="str">
            <v>指数計算無し</v>
          </cell>
        </row>
        <row r="51">
          <cell r="G51">
            <v>3110</v>
          </cell>
          <cell r="H51">
            <v>5</v>
          </cell>
          <cell r="I51">
            <v>0</v>
          </cell>
          <cell r="J51">
            <v>0</v>
          </cell>
          <cell r="K51">
            <v>0</v>
          </cell>
          <cell r="L51">
            <v>1</v>
          </cell>
          <cell r="M51">
            <v>0</v>
          </cell>
          <cell r="N51">
            <v>0</v>
          </cell>
          <cell r="O51">
            <v>0</v>
          </cell>
          <cell r="P51">
            <v>0</v>
          </cell>
          <cell r="Q51">
            <v>0</v>
          </cell>
          <cell r="R51">
            <v>0</v>
          </cell>
          <cell r="S51">
            <v>0</v>
          </cell>
          <cell r="T51">
            <v>0</v>
          </cell>
          <cell r="U51" t="str">
            <v xml:space="preserve">0       </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1</v>
          </cell>
          <cell r="AP51">
            <v>0</v>
          </cell>
          <cell r="AQ51">
            <v>1</v>
          </cell>
          <cell r="AR51">
            <v>0</v>
          </cell>
          <cell r="AS51">
            <v>1</v>
          </cell>
          <cell r="AT51">
            <v>0</v>
          </cell>
          <cell r="AU51">
            <v>1</v>
          </cell>
          <cell r="AV51">
            <v>0</v>
          </cell>
          <cell r="AW51">
            <v>0</v>
          </cell>
          <cell r="AX51">
            <v>200008</v>
          </cell>
          <cell r="AY51" t="str">
            <v>種苗及び苗木 トマト種子     20ml</v>
          </cell>
          <cell r="AZ51" t="str">
            <v>価 B</v>
          </cell>
          <cell r="BA51" t="str">
            <v>価</v>
          </cell>
          <cell r="BB51">
            <v>0</v>
          </cell>
          <cell r="BC51">
            <v>0</v>
          </cell>
          <cell r="BE51" t="str">
            <v/>
          </cell>
          <cell r="BF51" t="str">
            <v/>
          </cell>
          <cell r="BG51" t="str">
            <v/>
          </cell>
          <cell r="BH51" t="str">
            <v/>
          </cell>
          <cell r="BI51" t="str">
            <v>指数計算無し</v>
          </cell>
        </row>
        <row r="52">
          <cell r="G52">
            <v>3120</v>
          </cell>
          <cell r="H52">
            <v>5</v>
          </cell>
          <cell r="I52">
            <v>0</v>
          </cell>
          <cell r="J52">
            <v>0</v>
          </cell>
          <cell r="K52">
            <v>0</v>
          </cell>
          <cell r="L52">
            <v>1</v>
          </cell>
          <cell r="M52">
            <v>1</v>
          </cell>
          <cell r="N52">
            <v>0</v>
          </cell>
          <cell r="O52">
            <v>9</v>
          </cell>
          <cell r="P52">
            <v>0</v>
          </cell>
          <cell r="Q52">
            <v>0</v>
          </cell>
          <cell r="R52">
            <v>0</v>
          </cell>
          <cell r="S52">
            <v>0</v>
          </cell>
          <cell r="T52">
            <v>0</v>
          </cell>
          <cell r="U52" t="str">
            <v xml:space="preserve">0       </v>
          </cell>
          <cell r="V52">
            <v>0</v>
          </cell>
          <cell r="W52">
            <v>0</v>
          </cell>
          <cell r="X52">
            <v>109.9</v>
          </cell>
          <cell r="Y52">
            <v>1</v>
          </cell>
          <cell r="Z52">
            <v>109.9</v>
          </cell>
          <cell r="AA52">
            <v>1</v>
          </cell>
          <cell r="AB52">
            <v>109.9</v>
          </cell>
          <cell r="AC52">
            <v>1</v>
          </cell>
          <cell r="AD52">
            <v>109.9</v>
          </cell>
          <cell r="AE52">
            <v>1</v>
          </cell>
          <cell r="AF52">
            <v>109.9</v>
          </cell>
          <cell r="AG52">
            <v>1</v>
          </cell>
          <cell r="AH52">
            <v>109.9</v>
          </cell>
          <cell r="AI52">
            <v>1</v>
          </cell>
          <cell r="AJ52">
            <v>109.9</v>
          </cell>
          <cell r="AK52">
            <v>1</v>
          </cell>
          <cell r="AL52">
            <v>109.9</v>
          </cell>
          <cell r="AM52">
            <v>1</v>
          </cell>
          <cell r="AN52">
            <v>109.9</v>
          </cell>
          <cell r="AO52">
            <v>1</v>
          </cell>
          <cell r="AP52">
            <v>109.9</v>
          </cell>
          <cell r="AQ52">
            <v>0</v>
          </cell>
          <cell r="AR52">
            <v>109.9</v>
          </cell>
          <cell r="AS52">
            <v>0</v>
          </cell>
          <cell r="AT52">
            <v>109.9</v>
          </cell>
          <cell r="AU52">
            <v>0</v>
          </cell>
          <cell r="AV52">
            <v>0</v>
          </cell>
          <cell r="AW52">
            <v>1</v>
          </cell>
          <cell r="AX52">
            <v>200008</v>
          </cell>
          <cell r="AY52" t="str">
            <v>種苗及び苗木 ほうれんそう種子     １l</v>
          </cell>
          <cell r="AZ52" t="str">
            <v>価 B</v>
          </cell>
          <cell r="BA52">
            <v>9</v>
          </cell>
          <cell r="BB52">
            <v>0</v>
          </cell>
          <cell r="BC52">
            <v>0</v>
          </cell>
          <cell r="BE52">
            <v>-100</v>
          </cell>
          <cell r="BF52">
            <v>-100</v>
          </cell>
          <cell r="BG52" t="str">
            <v>…</v>
          </cell>
          <cell r="BH52" t="str">
            <v>…</v>
          </cell>
          <cell r="BI52" t="str">
            <v>表示</v>
          </cell>
        </row>
        <row r="53">
          <cell r="G53">
            <v>3140</v>
          </cell>
          <cell r="H53">
            <v>5</v>
          </cell>
          <cell r="I53">
            <v>0</v>
          </cell>
          <cell r="J53">
            <v>0</v>
          </cell>
          <cell r="K53">
            <v>0</v>
          </cell>
          <cell r="L53">
            <v>1</v>
          </cell>
          <cell r="M53">
            <v>1</v>
          </cell>
          <cell r="N53">
            <v>0</v>
          </cell>
          <cell r="O53">
            <v>7</v>
          </cell>
          <cell r="P53">
            <v>0</v>
          </cell>
          <cell r="Q53">
            <v>0</v>
          </cell>
          <cell r="R53">
            <v>0</v>
          </cell>
          <cell r="S53">
            <v>0</v>
          </cell>
          <cell r="T53">
            <v>0</v>
          </cell>
          <cell r="U53" t="str">
            <v xml:space="preserve">0       </v>
          </cell>
          <cell r="V53">
            <v>0</v>
          </cell>
          <cell r="W53">
            <v>0</v>
          </cell>
          <cell r="X53">
            <v>99.1</v>
          </cell>
          <cell r="Y53">
            <v>0</v>
          </cell>
          <cell r="Z53">
            <v>99.1</v>
          </cell>
          <cell r="AA53">
            <v>0</v>
          </cell>
          <cell r="AB53">
            <v>99.1</v>
          </cell>
          <cell r="AC53">
            <v>0</v>
          </cell>
          <cell r="AD53">
            <v>99.1</v>
          </cell>
          <cell r="AE53">
            <v>0</v>
          </cell>
          <cell r="AF53">
            <v>99.1</v>
          </cell>
          <cell r="AG53">
            <v>1</v>
          </cell>
          <cell r="AH53">
            <v>99.1</v>
          </cell>
          <cell r="AI53">
            <v>1</v>
          </cell>
          <cell r="AJ53">
            <v>99.1</v>
          </cell>
          <cell r="AK53">
            <v>1</v>
          </cell>
          <cell r="AL53">
            <v>99.1</v>
          </cell>
          <cell r="AM53">
            <v>1</v>
          </cell>
          <cell r="AN53">
            <v>99.1</v>
          </cell>
          <cell r="AO53">
            <v>0</v>
          </cell>
          <cell r="AP53">
            <v>99.1</v>
          </cell>
          <cell r="AQ53">
            <v>0</v>
          </cell>
          <cell r="AR53">
            <v>99.1</v>
          </cell>
          <cell r="AS53">
            <v>0</v>
          </cell>
          <cell r="AT53">
            <v>99.1</v>
          </cell>
          <cell r="AU53">
            <v>0</v>
          </cell>
          <cell r="AV53">
            <v>0</v>
          </cell>
          <cell r="AW53">
            <v>0</v>
          </cell>
          <cell r="AX53">
            <v>200008</v>
          </cell>
          <cell r="AY53" t="str">
            <v>種苗及び苗木 種ばれいしょ     20㎏</v>
          </cell>
          <cell r="AZ53" t="str">
            <v>* A</v>
          </cell>
          <cell r="BA53">
            <v>7</v>
          </cell>
          <cell r="BB53">
            <v>12</v>
          </cell>
          <cell r="BC53">
            <v>0</v>
          </cell>
          <cell r="BE53" t="str">
            <v>…</v>
          </cell>
          <cell r="BF53" t="str">
            <v>…</v>
          </cell>
          <cell r="BG53" t="str">
            <v>…</v>
          </cell>
          <cell r="BH53" t="str">
            <v>…</v>
          </cell>
          <cell r="BI53">
            <v>0</v>
          </cell>
        </row>
        <row r="54">
          <cell r="G54">
            <v>3160</v>
          </cell>
          <cell r="H54">
            <v>5</v>
          </cell>
          <cell r="I54">
            <v>0</v>
          </cell>
          <cell r="J54">
            <v>0</v>
          </cell>
          <cell r="K54">
            <v>0</v>
          </cell>
          <cell r="L54">
            <v>1</v>
          </cell>
          <cell r="M54">
            <v>0</v>
          </cell>
          <cell r="N54">
            <v>0</v>
          </cell>
          <cell r="O54">
            <v>0</v>
          </cell>
          <cell r="P54">
            <v>0</v>
          </cell>
          <cell r="Q54">
            <v>0</v>
          </cell>
          <cell r="R54">
            <v>0</v>
          </cell>
          <cell r="S54">
            <v>0</v>
          </cell>
          <cell r="T54">
            <v>0</v>
          </cell>
          <cell r="U54" t="str">
            <v xml:space="preserve">0       </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1</v>
          </cell>
          <cell r="AN54">
            <v>0</v>
          </cell>
          <cell r="AO54">
            <v>1</v>
          </cell>
          <cell r="AP54">
            <v>0</v>
          </cell>
          <cell r="AQ54">
            <v>1</v>
          </cell>
          <cell r="AR54">
            <v>0</v>
          </cell>
          <cell r="AS54">
            <v>1</v>
          </cell>
          <cell r="AT54">
            <v>0</v>
          </cell>
          <cell r="AU54">
            <v>1</v>
          </cell>
          <cell r="AV54">
            <v>0</v>
          </cell>
          <cell r="AW54">
            <v>0</v>
          </cell>
          <cell r="AX54">
            <v>200008</v>
          </cell>
          <cell r="AY54" t="str">
            <v>種苗及び苗木 飼料用とうもろこし種子     1 ㎏</v>
          </cell>
          <cell r="AZ54" t="str">
            <v>* A</v>
          </cell>
          <cell r="BA54" t="str">
            <v>価</v>
          </cell>
          <cell r="BB54">
            <v>0</v>
          </cell>
          <cell r="BC54" t="str">
            <v>00/03Po修*A/価</v>
          </cell>
          <cell r="BE54" t="str">
            <v/>
          </cell>
          <cell r="BF54" t="str">
            <v/>
          </cell>
          <cell r="BG54" t="str">
            <v/>
          </cell>
          <cell r="BH54" t="str">
            <v/>
          </cell>
          <cell r="BI54" t="str">
            <v>指数計算無し</v>
          </cell>
        </row>
        <row r="55">
          <cell r="G55">
            <v>3170</v>
          </cell>
          <cell r="H55">
            <v>5</v>
          </cell>
          <cell r="I55">
            <v>0</v>
          </cell>
          <cell r="J55">
            <v>0</v>
          </cell>
          <cell r="K55">
            <v>0</v>
          </cell>
          <cell r="L55">
            <v>1</v>
          </cell>
          <cell r="M55">
            <v>0</v>
          </cell>
          <cell r="N55">
            <v>0</v>
          </cell>
          <cell r="O55">
            <v>0</v>
          </cell>
          <cell r="P55">
            <v>0</v>
          </cell>
          <cell r="Q55">
            <v>0</v>
          </cell>
          <cell r="R55">
            <v>0</v>
          </cell>
          <cell r="S55">
            <v>0</v>
          </cell>
          <cell r="T55">
            <v>0</v>
          </cell>
          <cell r="U55" t="str">
            <v xml:space="preserve">0       </v>
          </cell>
          <cell r="V55">
            <v>0</v>
          </cell>
          <cell r="W55">
            <v>0</v>
          </cell>
          <cell r="X55">
            <v>0</v>
          </cell>
          <cell r="Y55">
            <v>0</v>
          </cell>
          <cell r="Z55">
            <v>0</v>
          </cell>
          <cell r="AA55">
            <v>0</v>
          </cell>
          <cell r="AB55">
            <v>0</v>
          </cell>
          <cell r="AC55">
            <v>1</v>
          </cell>
          <cell r="AD55">
            <v>0</v>
          </cell>
          <cell r="AE55">
            <v>1</v>
          </cell>
          <cell r="AF55">
            <v>0</v>
          </cell>
          <cell r="AG55">
            <v>1</v>
          </cell>
          <cell r="AH55">
            <v>0</v>
          </cell>
          <cell r="AI55">
            <v>1</v>
          </cell>
          <cell r="AJ55">
            <v>0</v>
          </cell>
          <cell r="AK55">
            <v>1</v>
          </cell>
          <cell r="AL55">
            <v>0</v>
          </cell>
          <cell r="AM55">
            <v>1</v>
          </cell>
          <cell r="AN55">
            <v>0</v>
          </cell>
          <cell r="AO55">
            <v>0</v>
          </cell>
          <cell r="AP55">
            <v>0</v>
          </cell>
          <cell r="AQ55">
            <v>0</v>
          </cell>
          <cell r="AR55">
            <v>0</v>
          </cell>
          <cell r="AS55">
            <v>0</v>
          </cell>
          <cell r="AT55">
            <v>0</v>
          </cell>
          <cell r="AU55">
            <v>0</v>
          </cell>
          <cell r="AV55">
            <v>0</v>
          </cell>
          <cell r="AW55">
            <v>0</v>
          </cell>
          <cell r="AX55">
            <v>200008</v>
          </cell>
          <cell r="AY55" t="str">
            <v>種苗及び苗木 イタリアンライグラス種子    国内育成種 1 ㎏</v>
          </cell>
          <cell r="AZ55" t="str">
            <v>価 B</v>
          </cell>
          <cell r="BA55" t="str">
            <v>価</v>
          </cell>
          <cell r="BB55">
            <v>0</v>
          </cell>
          <cell r="BC55" t="str">
            <v>00/01Po修不採用3月まで接続,価B/価</v>
          </cell>
          <cell r="BE55" t="str">
            <v/>
          </cell>
          <cell r="BF55" t="str">
            <v/>
          </cell>
          <cell r="BG55" t="str">
            <v/>
          </cell>
          <cell r="BH55" t="str">
            <v/>
          </cell>
          <cell r="BI55" t="str">
            <v>指数計算無し</v>
          </cell>
        </row>
        <row r="56">
          <cell r="G56">
            <v>3180</v>
          </cell>
          <cell r="H56">
            <v>5</v>
          </cell>
          <cell r="I56">
            <v>0</v>
          </cell>
          <cell r="J56">
            <v>0</v>
          </cell>
          <cell r="K56">
            <v>0</v>
          </cell>
          <cell r="L56">
            <v>1</v>
          </cell>
          <cell r="M56">
            <v>0</v>
          </cell>
          <cell r="N56">
            <v>0</v>
          </cell>
          <cell r="O56">
            <v>0</v>
          </cell>
          <cell r="P56">
            <v>0</v>
          </cell>
          <cell r="Q56">
            <v>0</v>
          </cell>
          <cell r="R56">
            <v>0</v>
          </cell>
          <cell r="S56">
            <v>0</v>
          </cell>
          <cell r="T56">
            <v>0</v>
          </cell>
          <cell r="U56" t="str">
            <v xml:space="preserve">0       </v>
          </cell>
          <cell r="V56">
            <v>0</v>
          </cell>
          <cell r="W56">
            <v>0</v>
          </cell>
          <cell r="X56">
            <v>0</v>
          </cell>
          <cell r="Y56">
            <v>1</v>
          </cell>
          <cell r="Z56">
            <v>0</v>
          </cell>
          <cell r="AA56">
            <v>1</v>
          </cell>
          <cell r="AB56">
            <v>0</v>
          </cell>
          <cell r="AC56">
            <v>1</v>
          </cell>
          <cell r="AD56">
            <v>0</v>
          </cell>
          <cell r="AE56">
            <v>0</v>
          </cell>
          <cell r="AF56">
            <v>0</v>
          </cell>
          <cell r="AG56">
            <v>0</v>
          </cell>
          <cell r="AH56">
            <v>0</v>
          </cell>
          <cell r="AI56">
            <v>0</v>
          </cell>
          <cell r="AJ56">
            <v>0</v>
          </cell>
          <cell r="AK56">
            <v>0</v>
          </cell>
          <cell r="AL56">
            <v>0</v>
          </cell>
          <cell r="AM56">
            <v>0</v>
          </cell>
          <cell r="AN56">
            <v>0</v>
          </cell>
          <cell r="AO56">
            <v>1</v>
          </cell>
          <cell r="AP56">
            <v>0</v>
          </cell>
          <cell r="AQ56">
            <v>1</v>
          </cell>
          <cell r="AR56">
            <v>0</v>
          </cell>
          <cell r="AS56">
            <v>1</v>
          </cell>
          <cell r="AT56">
            <v>0</v>
          </cell>
          <cell r="AU56">
            <v>1</v>
          </cell>
          <cell r="AV56">
            <v>0</v>
          </cell>
          <cell r="AW56">
            <v>1</v>
          </cell>
          <cell r="AX56">
            <v>200008</v>
          </cell>
          <cell r="AY56" t="str">
            <v>種苗及び苗木 チモシー種子     1 ㎏</v>
          </cell>
          <cell r="AZ56" t="str">
            <v>価 B</v>
          </cell>
          <cell r="BA56" t="str">
            <v>価</v>
          </cell>
          <cell r="BB56">
            <v>0</v>
          </cell>
          <cell r="BC56">
            <v>0</v>
          </cell>
          <cell r="BE56" t="str">
            <v/>
          </cell>
          <cell r="BF56" t="str">
            <v/>
          </cell>
          <cell r="BG56" t="str">
            <v/>
          </cell>
          <cell r="BH56" t="str">
            <v/>
          </cell>
          <cell r="BI56" t="str">
            <v>指数計算無し</v>
          </cell>
        </row>
        <row r="57">
          <cell r="G57">
            <v>3190</v>
          </cell>
          <cell r="H57">
            <v>5</v>
          </cell>
          <cell r="I57">
            <v>0</v>
          </cell>
          <cell r="J57">
            <v>0</v>
          </cell>
          <cell r="K57">
            <v>0</v>
          </cell>
          <cell r="L57">
            <v>1</v>
          </cell>
          <cell r="M57">
            <v>1</v>
          </cell>
          <cell r="N57">
            <v>0</v>
          </cell>
          <cell r="O57">
            <v>695</v>
          </cell>
          <cell r="P57">
            <v>0</v>
          </cell>
          <cell r="Q57">
            <v>0</v>
          </cell>
          <cell r="R57">
            <v>0</v>
          </cell>
          <cell r="S57">
            <v>0</v>
          </cell>
          <cell r="T57">
            <v>0</v>
          </cell>
          <cell r="U57" t="str">
            <v xml:space="preserve">0       </v>
          </cell>
          <cell r="V57">
            <v>0</v>
          </cell>
          <cell r="W57">
            <v>0</v>
          </cell>
          <cell r="X57">
            <v>104.8</v>
          </cell>
          <cell r="Y57">
            <v>0</v>
          </cell>
          <cell r="Z57">
            <v>104.8</v>
          </cell>
          <cell r="AA57">
            <v>0</v>
          </cell>
          <cell r="AB57">
            <v>104.8</v>
          </cell>
          <cell r="AC57">
            <v>0</v>
          </cell>
          <cell r="AD57">
            <v>104.8</v>
          </cell>
          <cell r="AE57">
            <v>0</v>
          </cell>
          <cell r="AF57">
            <v>104.8</v>
          </cell>
          <cell r="AG57">
            <v>0</v>
          </cell>
          <cell r="AH57">
            <v>104.8</v>
          </cell>
          <cell r="AI57">
            <v>0</v>
          </cell>
          <cell r="AJ57">
            <v>104.8</v>
          </cell>
          <cell r="AK57">
            <v>0</v>
          </cell>
          <cell r="AL57">
            <v>104.8</v>
          </cell>
          <cell r="AM57">
            <v>0</v>
          </cell>
          <cell r="AN57">
            <v>104.8</v>
          </cell>
          <cell r="AO57">
            <v>1</v>
          </cell>
          <cell r="AP57">
            <v>104.8</v>
          </cell>
          <cell r="AQ57">
            <v>1</v>
          </cell>
          <cell r="AR57">
            <v>104.8</v>
          </cell>
          <cell r="AS57">
            <v>1</v>
          </cell>
          <cell r="AT57">
            <v>104.8</v>
          </cell>
          <cell r="AU57">
            <v>1</v>
          </cell>
          <cell r="AV57">
            <v>0</v>
          </cell>
          <cell r="AW57">
            <v>0</v>
          </cell>
          <cell r="AX57">
            <v>200008</v>
          </cell>
          <cell r="AY57" t="str">
            <v>種苗及び苗木 水稲苗    育苗箱もの １箱</v>
          </cell>
          <cell r="AZ57" t="str">
            <v>* A</v>
          </cell>
          <cell r="BA57">
            <v>695</v>
          </cell>
          <cell r="BB57">
            <v>430</v>
          </cell>
          <cell r="BC57">
            <v>0</v>
          </cell>
          <cell r="BE57" t="str">
            <v>…</v>
          </cell>
          <cell r="BF57" t="str">
            <v>…</v>
          </cell>
          <cell r="BG57" t="str">
            <v>…</v>
          </cell>
          <cell r="BH57" t="str">
            <v>…</v>
          </cell>
          <cell r="BI57">
            <v>0</v>
          </cell>
        </row>
        <row r="58">
          <cell r="G58">
            <v>3200</v>
          </cell>
          <cell r="H58">
            <v>5</v>
          </cell>
          <cell r="I58">
            <v>0</v>
          </cell>
          <cell r="J58">
            <v>0</v>
          </cell>
          <cell r="K58">
            <v>0</v>
          </cell>
          <cell r="L58">
            <v>1</v>
          </cell>
          <cell r="M58">
            <v>0</v>
          </cell>
          <cell r="N58">
            <v>0</v>
          </cell>
          <cell r="O58">
            <v>0</v>
          </cell>
          <cell r="P58">
            <v>0</v>
          </cell>
          <cell r="Q58">
            <v>0</v>
          </cell>
          <cell r="R58">
            <v>0</v>
          </cell>
          <cell r="S58">
            <v>0</v>
          </cell>
          <cell r="T58">
            <v>0</v>
          </cell>
          <cell r="U58" t="str">
            <v xml:space="preserve">0       </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v>
          </cell>
          <cell r="AP58">
            <v>0</v>
          </cell>
          <cell r="AQ58">
            <v>1</v>
          </cell>
          <cell r="AR58">
            <v>0</v>
          </cell>
          <cell r="AS58">
            <v>1</v>
          </cell>
          <cell r="AT58">
            <v>0</v>
          </cell>
          <cell r="AU58">
            <v>0</v>
          </cell>
          <cell r="AV58">
            <v>0</v>
          </cell>
          <cell r="AW58">
            <v>0</v>
          </cell>
          <cell r="AX58">
            <v>200008</v>
          </cell>
          <cell r="AY58" t="str">
            <v>種苗及び苗木 きゅうり苗     10本</v>
          </cell>
          <cell r="AZ58" t="str">
            <v>* A</v>
          </cell>
          <cell r="BA58" t="str">
            <v>価</v>
          </cell>
          <cell r="BB58">
            <v>6</v>
          </cell>
          <cell r="BC58" t="str">
            <v>00/04Po修正しない。6月まで接続価格処理。年次修正不要品目4/27</v>
          </cell>
          <cell r="BE58" t="str">
            <v/>
          </cell>
          <cell r="BF58" t="str">
            <v/>
          </cell>
          <cell r="BG58" t="str">
            <v/>
          </cell>
          <cell r="BH58" t="str">
            <v/>
          </cell>
          <cell r="BI58" t="str">
            <v>指数計算無し</v>
          </cell>
        </row>
        <row r="59">
          <cell r="G59">
            <v>3210</v>
          </cell>
          <cell r="H59">
            <v>5</v>
          </cell>
          <cell r="I59">
            <v>0</v>
          </cell>
          <cell r="J59">
            <v>0</v>
          </cell>
          <cell r="K59">
            <v>0</v>
          </cell>
          <cell r="L59">
            <v>1</v>
          </cell>
          <cell r="M59">
            <v>1</v>
          </cell>
          <cell r="N59">
            <v>0</v>
          </cell>
          <cell r="O59">
            <v>36</v>
          </cell>
          <cell r="P59">
            <v>0</v>
          </cell>
          <cell r="Q59">
            <v>0</v>
          </cell>
          <cell r="R59">
            <v>0</v>
          </cell>
          <cell r="S59">
            <v>0</v>
          </cell>
          <cell r="T59">
            <v>0</v>
          </cell>
          <cell r="U59" t="str">
            <v xml:space="preserve">0       </v>
          </cell>
          <cell r="V59">
            <v>0</v>
          </cell>
          <cell r="W59">
            <v>0</v>
          </cell>
          <cell r="X59">
            <v>93.4</v>
          </cell>
          <cell r="Y59">
            <v>0</v>
          </cell>
          <cell r="Z59">
            <v>93.4</v>
          </cell>
          <cell r="AA59">
            <v>0</v>
          </cell>
          <cell r="AB59">
            <v>93.4</v>
          </cell>
          <cell r="AC59">
            <v>0</v>
          </cell>
          <cell r="AD59">
            <v>93.4</v>
          </cell>
          <cell r="AE59">
            <v>0</v>
          </cell>
          <cell r="AF59">
            <v>93.4</v>
          </cell>
          <cell r="AG59">
            <v>0</v>
          </cell>
          <cell r="AH59">
            <v>93.4</v>
          </cell>
          <cell r="AI59">
            <v>0</v>
          </cell>
          <cell r="AJ59">
            <v>93.4</v>
          </cell>
          <cell r="AK59">
            <v>0</v>
          </cell>
          <cell r="AL59">
            <v>93.4</v>
          </cell>
          <cell r="AM59">
            <v>0</v>
          </cell>
          <cell r="AN59">
            <v>93.4</v>
          </cell>
          <cell r="AO59">
            <v>1</v>
          </cell>
          <cell r="AP59">
            <v>93.4</v>
          </cell>
          <cell r="AQ59">
            <v>1</v>
          </cell>
          <cell r="AR59">
            <v>93.4</v>
          </cell>
          <cell r="AS59">
            <v>1</v>
          </cell>
          <cell r="AT59">
            <v>93.4</v>
          </cell>
          <cell r="AU59">
            <v>0</v>
          </cell>
          <cell r="AV59">
            <v>0</v>
          </cell>
          <cell r="AW59">
            <v>0</v>
          </cell>
          <cell r="AX59">
            <v>200008</v>
          </cell>
          <cell r="AY59" t="str">
            <v>種苗及び苗木 なす苗     10本</v>
          </cell>
          <cell r="AZ59" t="str">
            <v>* A</v>
          </cell>
          <cell r="BA59">
            <v>36</v>
          </cell>
          <cell r="BB59">
            <v>15</v>
          </cell>
          <cell r="BC59" t="str">
            <v>00/04Po修正しない。6月まで接続価格処理。年次修正不要品目4/27</v>
          </cell>
          <cell r="BE59" t="str">
            <v>…</v>
          </cell>
          <cell r="BF59" t="str">
            <v>…</v>
          </cell>
          <cell r="BG59" t="str">
            <v>…</v>
          </cell>
          <cell r="BH59" t="str">
            <v>…</v>
          </cell>
          <cell r="BI59">
            <v>0</v>
          </cell>
        </row>
        <row r="60">
          <cell r="G60">
            <v>3220</v>
          </cell>
          <cell r="H60">
            <v>5</v>
          </cell>
          <cell r="I60">
            <v>0</v>
          </cell>
          <cell r="J60">
            <v>0</v>
          </cell>
          <cell r="K60">
            <v>0</v>
          </cell>
          <cell r="L60">
            <v>1</v>
          </cell>
          <cell r="M60">
            <v>1</v>
          </cell>
          <cell r="N60">
            <v>0</v>
          </cell>
          <cell r="O60">
            <v>16</v>
          </cell>
          <cell r="P60">
            <v>0</v>
          </cell>
          <cell r="Q60">
            <v>0</v>
          </cell>
          <cell r="R60">
            <v>0</v>
          </cell>
          <cell r="S60">
            <v>0</v>
          </cell>
          <cell r="T60">
            <v>0</v>
          </cell>
          <cell r="U60" t="str">
            <v xml:space="preserve">0       </v>
          </cell>
          <cell r="V60">
            <v>0</v>
          </cell>
          <cell r="W60">
            <v>0</v>
          </cell>
          <cell r="X60">
            <v>101.9</v>
          </cell>
          <cell r="Y60">
            <v>0</v>
          </cell>
          <cell r="Z60">
            <v>101.9</v>
          </cell>
          <cell r="AA60">
            <v>0</v>
          </cell>
          <cell r="AB60">
            <v>101.9</v>
          </cell>
          <cell r="AC60">
            <v>0</v>
          </cell>
          <cell r="AD60">
            <v>101.9</v>
          </cell>
          <cell r="AE60">
            <v>0</v>
          </cell>
          <cell r="AF60">
            <v>101.9</v>
          </cell>
          <cell r="AG60">
            <v>0</v>
          </cell>
          <cell r="AH60">
            <v>101.9</v>
          </cell>
          <cell r="AI60">
            <v>0</v>
          </cell>
          <cell r="AJ60">
            <v>101.9</v>
          </cell>
          <cell r="AK60">
            <v>0</v>
          </cell>
          <cell r="AL60">
            <v>101.9</v>
          </cell>
          <cell r="AM60">
            <v>0</v>
          </cell>
          <cell r="AN60">
            <v>101.9</v>
          </cell>
          <cell r="AO60">
            <v>1</v>
          </cell>
          <cell r="AP60">
            <v>101.9</v>
          </cell>
          <cell r="AQ60">
            <v>1</v>
          </cell>
          <cell r="AR60">
            <v>101.9</v>
          </cell>
          <cell r="AS60">
            <v>1</v>
          </cell>
          <cell r="AT60">
            <v>101.9</v>
          </cell>
          <cell r="AU60">
            <v>0</v>
          </cell>
          <cell r="AV60">
            <v>0</v>
          </cell>
          <cell r="AW60">
            <v>0</v>
          </cell>
          <cell r="AX60">
            <v>200008</v>
          </cell>
          <cell r="AY60" t="str">
            <v>種苗及び苗木 トマト苗     10本</v>
          </cell>
          <cell r="AZ60" t="str">
            <v>* A</v>
          </cell>
          <cell r="BA60">
            <v>16</v>
          </cell>
          <cell r="BB60">
            <v>7</v>
          </cell>
          <cell r="BC60" t="str">
            <v>00/04Po修正しない。6月まで接続価格処理。年次修正不要品目4/27</v>
          </cell>
          <cell r="BE60" t="str">
            <v>…</v>
          </cell>
          <cell r="BF60" t="str">
            <v>…</v>
          </cell>
          <cell r="BG60" t="str">
            <v>…</v>
          </cell>
          <cell r="BH60" t="str">
            <v>…</v>
          </cell>
          <cell r="BI60">
            <v>0</v>
          </cell>
        </row>
        <row r="61">
          <cell r="G61">
            <v>3270</v>
          </cell>
          <cell r="H61">
            <v>5</v>
          </cell>
          <cell r="I61">
            <v>0</v>
          </cell>
          <cell r="J61">
            <v>0</v>
          </cell>
          <cell r="K61">
            <v>0</v>
          </cell>
          <cell r="L61">
            <v>1</v>
          </cell>
          <cell r="M61">
            <v>0</v>
          </cell>
          <cell r="N61">
            <v>0</v>
          </cell>
          <cell r="O61">
            <v>0</v>
          </cell>
          <cell r="P61">
            <v>0</v>
          </cell>
          <cell r="Q61">
            <v>0</v>
          </cell>
          <cell r="R61">
            <v>0</v>
          </cell>
          <cell r="S61">
            <v>0</v>
          </cell>
          <cell r="T61">
            <v>0</v>
          </cell>
          <cell r="U61" t="str">
            <v xml:space="preserve">0       </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1</v>
          </cell>
          <cell r="AL61">
            <v>0</v>
          </cell>
          <cell r="AM61">
            <v>1</v>
          </cell>
          <cell r="AN61">
            <v>0</v>
          </cell>
          <cell r="AO61">
            <v>1</v>
          </cell>
          <cell r="AP61">
            <v>0</v>
          </cell>
          <cell r="AQ61">
            <v>1</v>
          </cell>
          <cell r="AR61">
            <v>0</v>
          </cell>
          <cell r="AS61">
            <v>0</v>
          </cell>
          <cell r="AT61">
            <v>0</v>
          </cell>
          <cell r="AU61">
            <v>0</v>
          </cell>
          <cell r="AV61">
            <v>0</v>
          </cell>
          <cell r="AW61">
            <v>0</v>
          </cell>
          <cell r="AX61">
            <v>200008</v>
          </cell>
          <cell r="AY61" t="str">
            <v>種苗及び苗木 きく苗     10本</v>
          </cell>
          <cell r="AZ61" t="str">
            <v>価 B</v>
          </cell>
          <cell r="BA61" t="str">
            <v>価</v>
          </cell>
          <cell r="BB61">
            <v>0</v>
          </cell>
          <cell r="BC61">
            <v>0</v>
          </cell>
          <cell r="BE61" t="str">
            <v/>
          </cell>
          <cell r="BF61" t="str">
            <v/>
          </cell>
          <cell r="BG61" t="str">
            <v/>
          </cell>
          <cell r="BH61" t="str">
            <v/>
          </cell>
          <cell r="BI61" t="str">
            <v>指数計算無し</v>
          </cell>
        </row>
        <row r="62">
          <cell r="G62">
            <v>3290</v>
          </cell>
          <cell r="H62">
            <v>5</v>
          </cell>
          <cell r="I62">
            <v>0</v>
          </cell>
          <cell r="J62">
            <v>0</v>
          </cell>
          <cell r="K62">
            <v>0</v>
          </cell>
          <cell r="L62">
            <v>1</v>
          </cell>
          <cell r="M62">
            <v>1</v>
          </cell>
          <cell r="N62">
            <v>0</v>
          </cell>
          <cell r="O62">
            <v>94</v>
          </cell>
          <cell r="P62">
            <v>0</v>
          </cell>
          <cell r="Q62">
            <v>0</v>
          </cell>
          <cell r="R62">
            <v>0</v>
          </cell>
          <cell r="S62">
            <v>0</v>
          </cell>
          <cell r="T62">
            <v>0</v>
          </cell>
          <cell r="U62" t="str">
            <v xml:space="preserve">0       </v>
          </cell>
          <cell r="V62">
            <v>0</v>
          </cell>
          <cell r="W62">
            <v>0</v>
          </cell>
          <cell r="X62">
            <v>109.7</v>
          </cell>
          <cell r="Y62">
            <v>1</v>
          </cell>
          <cell r="Z62">
            <v>109.7</v>
          </cell>
          <cell r="AA62">
            <v>1</v>
          </cell>
          <cell r="AB62">
            <v>109.7</v>
          </cell>
          <cell r="AC62">
            <v>1</v>
          </cell>
          <cell r="AD62">
            <v>109.7</v>
          </cell>
          <cell r="AE62">
            <v>1</v>
          </cell>
          <cell r="AF62">
            <v>109.7</v>
          </cell>
          <cell r="AG62">
            <v>1</v>
          </cell>
          <cell r="AH62">
            <v>109.7</v>
          </cell>
          <cell r="AI62">
            <v>1</v>
          </cell>
          <cell r="AJ62">
            <v>109.7</v>
          </cell>
          <cell r="AK62">
            <v>1</v>
          </cell>
          <cell r="AL62">
            <v>109.7</v>
          </cell>
          <cell r="AM62">
            <v>1</v>
          </cell>
          <cell r="AN62">
            <v>109.7</v>
          </cell>
          <cell r="AO62">
            <v>1</v>
          </cell>
          <cell r="AP62">
            <v>109.7</v>
          </cell>
          <cell r="AQ62">
            <v>1</v>
          </cell>
          <cell r="AR62">
            <v>109.7</v>
          </cell>
          <cell r="AS62">
            <v>1</v>
          </cell>
          <cell r="AT62">
            <v>109.7</v>
          </cell>
          <cell r="AU62">
            <v>1</v>
          </cell>
          <cell r="AV62">
            <v>0</v>
          </cell>
          <cell r="AW62">
            <v>1</v>
          </cell>
          <cell r="AX62">
            <v>200008</v>
          </cell>
          <cell r="AY62" t="str">
            <v>畜産用動物 初生びな 卵用鶏   外国系 １羽</v>
          </cell>
          <cell r="AZ62" t="str">
            <v>* A</v>
          </cell>
          <cell r="BA62">
            <v>94</v>
          </cell>
          <cell r="BB62">
            <v>34</v>
          </cell>
          <cell r="BC62" t="str">
            <v>99/01Po修,*A/94</v>
          </cell>
          <cell r="BE62">
            <v>-100</v>
          </cell>
          <cell r="BF62">
            <v>-100</v>
          </cell>
          <cell r="BG62">
            <v>-100</v>
          </cell>
          <cell r="BH62">
            <v>-100</v>
          </cell>
          <cell r="BI62" t="str">
            <v>表示</v>
          </cell>
        </row>
        <row r="63">
          <cell r="G63">
            <v>3310</v>
          </cell>
          <cell r="H63">
            <v>5</v>
          </cell>
          <cell r="I63">
            <v>0</v>
          </cell>
          <cell r="J63">
            <v>0</v>
          </cell>
          <cell r="K63">
            <v>0</v>
          </cell>
          <cell r="L63">
            <v>1</v>
          </cell>
          <cell r="M63">
            <v>0</v>
          </cell>
          <cell r="N63">
            <v>0</v>
          </cell>
          <cell r="O63">
            <v>0</v>
          </cell>
          <cell r="P63">
            <v>0</v>
          </cell>
          <cell r="Q63">
            <v>0</v>
          </cell>
          <cell r="R63">
            <v>0</v>
          </cell>
          <cell r="S63">
            <v>0</v>
          </cell>
          <cell r="T63">
            <v>0</v>
          </cell>
          <cell r="U63" t="str">
            <v xml:space="preserve">0       </v>
          </cell>
          <cell r="V63">
            <v>0</v>
          </cell>
          <cell r="W63">
            <v>0</v>
          </cell>
          <cell r="X63">
            <v>0</v>
          </cell>
          <cell r="Y63">
            <v>1</v>
          </cell>
          <cell r="Z63">
            <v>0</v>
          </cell>
          <cell r="AA63">
            <v>1</v>
          </cell>
          <cell r="AB63">
            <v>0</v>
          </cell>
          <cell r="AC63">
            <v>1</v>
          </cell>
          <cell r="AD63">
            <v>0</v>
          </cell>
          <cell r="AE63">
            <v>1</v>
          </cell>
          <cell r="AF63">
            <v>0</v>
          </cell>
          <cell r="AG63">
            <v>1</v>
          </cell>
          <cell r="AH63">
            <v>0</v>
          </cell>
          <cell r="AI63">
            <v>1</v>
          </cell>
          <cell r="AJ63">
            <v>0</v>
          </cell>
          <cell r="AK63">
            <v>1</v>
          </cell>
          <cell r="AL63">
            <v>0</v>
          </cell>
          <cell r="AM63">
            <v>1</v>
          </cell>
          <cell r="AN63">
            <v>0</v>
          </cell>
          <cell r="AO63">
            <v>1</v>
          </cell>
          <cell r="AP63">
            <v>0</v>
          </cell>
          <cell r="AQ63">
            <v>1</v>
          </cell>
          <cell r="AR63">
            <v>0</v>
          </cell>
          <cell r="AS63">
            <v>1</v>
          </cell>
          <cell r="AT63">
            <v>0</v>
          </cell>
          <cell r="AU63">
            <v>1</v>
          </cell>
          <cell r="AV63">
            <v>0</v>
          </cell>
          <cell r="AW63">
            <v>1</v>
          </cell>
          <cell r="AX63">
            <v>200008</v>
          </cell>
          <cell r="AY63" t="str">
            <v>畜産用動物 中びな 卵用鶏   外国系，40～60日 １羽</v>
          </cell>
          <cell r="AZ63" t="str">
            <v>* A</v>
          </cell>
          <cell r="BA63" t="str">
            <v>価</v>
          </cell>
          <cell r="BB63">
            <v>0</v>
          </cell>
          <cell r="BC63" t="str">
            <v>99/01修,*A/価</v>
          </cell>
          <cell r="BE63" t="str">
            <v/>
          </cell>
          <cell r="BF63" t="str">
            <v/>
          </cell>
          <cell r="BG63" t="str">
            <v/>
          </cell>
          <cell r="BH63" t="str">
            <v/>
          </cell>
          <cell r="BI63" t="str">
            <v>指数計算無し</v>
          </cell>
        </row>
        <row r="64">
          <cell r="G64">
            <v>3330</v>
          </cell>
          <cell r="H64">
            <v>5</v>
          </cell>
          <cell r="I64">
            <v>0</v>
          </cell>
          <cell r="J64">
            <v>0</v>
          </cell>
          <cell r="K64">
            <v>0</v>
          </cell>
          <cell r="L64">
            <v>1</v>
          </cell>
          <cell r="M64">
            <v>0</v>
          </cell>
          <cell r="N64">
            <v>0</v>
          </cell>
          <cell r="O64">
            <v>0</v>
          </cell>
          <cell r="P64">
            <v>0</v>
          </cell>
          <cell r="Q64">
            <v>0</v>
          </cell>
          <cell r="R64">
            <v>0</v>
          </cell>
          <cell r="S64">
            <v>0</v>
          </cell>
          <cell r="T64">
            <v>0</v>
          </cell>
          <cell r="U64" t="str">
            <v xml:space="preserve">0       </v>
          </cell>
          <cell r="V64">
            <v>0</v>
          </cell>
          <cell r="W64">
            <v>0</v>
          </cell>
          <cell r="X64">
            <v>0</v>
          </cell>
          <cell r="Y64">
            <v>1</v>
          </cell>
          <cell r="Z64">
            <v>0</v>
          </cell>
          <cell r="AA64">
            <v>1</v>
          </cell>
          <cell r="AB64">
            <v>0</v>
          </cell>
          <cell r="AC64">
            <v>1</v>
          </cell>
          <cell r="AD64">
            <v>0</v>
          </cell>
          <cell r="AE64">
            <v>1</v>
          </cell>
          <cell r="AF64">
            <v>0</v>
          </cell>
          <cell r="AG64">
            <v>1</v>
          </cell>
          <cell r="AH64">
            <v>0</v>
          </cell>
          <cell r="AI64">
            <v>1</v>
          </cell>
          <cell r="AJ64">
            <v>0</v>
          </cell>
          <cell r="AK64">
            <v>1</v>
          </cell>
          <cell r="AL64">
            <v>0</v>
          </cell>
          <cell r="AM64">
            <v>1</v>
          </cell>
          <cell r="AN64">
            <v>0</v>
          </cell>
          <cell r="AO64">
            <v>1</v>
          </cell>
          <cell r="AP64">
            <v>0</v>
          </cell>
          <cell r="AQ64">
            <v>1</v>
          </cell>
          <cell r="AR64">
            <v>0</v>
          </cell>
          <cell r="AS64">
            <v>1</v>
          </cell>
          <cell r="AT64">
            <v>0</v>
          </cell>
          <cell r="AU64">
            <v>1</v>
          </cell>
          <cell r="AV64">
            <v>0</v>
          </cell>
          <cell r="AW64">
            <v>1</v>
          </cell>
          <cell r="AX64">
            <v>200008</v>
          </cell>
          <cell r="AY64" t="str">
            <v>畜産用動物 子豚 肉用   雑種，生後90～110日 １頭</v>
          </cell>
          <cell r="AZ64" t="str">
            <v>* A</v>
          </cell>
          <cell r="BA64" t="str">
            <v>価</v>
          </cell>
          <cell r="BB64">
            <v>0</v>
          </cell>
          <cell r="BC64">
            <v>0</v>
          </cell>
          <cell r="BE64" t="str">
            <v/>
          </cell>
          <cell r="BF64" t="str">
            <v/>
          </cell>
          <cell r="BG64" t="str">
            <v/>
          </cell>
          <cell r="BH64" t="str">
            <v/>
          </cell>
          <cell r="BI64" t="str">
            <v>指数計算無し</v>
          </cell>
        </row>
        <row r="65">
          <cell r="G65">
            <v>3360</v>
          </cell>
          <cell r="H65">
            <v>5</v>
          </cell>
          <cell r="I65">
            <v>0</v>
          </cell>
          <cell r="J65">
            <v>0</v>
          </cell>
          <cell r="K65">
            <v>0</v>
          </cell>
          <cell r="L65">
            <v>1</v>
          </cell>
          <cell r="M65">
            <v>0</v>
          </cell>
          <cell r="N65">
            <v>0</v>
          </cell>
          <cell r="O65">
            <v>0</v>
          </cell>
          <cell r="P65">
            <v>0</v>
          </cell>
          <cell r="Q65">
            <v>0</v>
          </cell>
          <cell r="R65">
            <v>0</v>
          </cell>
          <cell r="S65">
            <v>0</v>
          </cell>
          <cell r="T65">
            <v>0</v>
          </cell>
          <cell r="U65" t="str">
            <v xml:space="preserve">0       </v>
          </cell>
          <cell r="V65">
            <v>0</v>
          </cell>
          <cell r="W65">
            <v>0</v>
          </cell>
          <cell r="X65">
            <v>0</v>
          </cell>
          <cell r="Y65">
            <v>1</v>
          </cell>
          <cell r="Z65">
            <v>0</v>
          </cell>
          <cell r="AA65">
            <v>1</v>
          </cell>
          <cell r="AB65">
            <v>0</v>
          </cell>
          <cell r="AC65">
            <v>1</v>
          </cell>
          <cell r="AD65">
            <v>0</v>
          </cell>
          <cell r="AE65">
            <v>1</v>
          </cell>
          <cell r="AF65">
            <v>0</v>
          </cell>
          <cell r="AG65">
            <v>1</v>
          </cell>
          <cell r="AH65">
            <v>0</v>
          </cell>
          <cell r="AI65">
            <v>1</v>
          </cell>
          <cell r="AJ65">
            <v>0</v>
          </cell>
          <cell r="AK65">
            <v>1</v>
          </cell>
          <cell r="AL65">
            <v>0</v>
          </cell>
          <cell r="AM65">
            <v>1</v>
          </cell>
          <cell r="AN65">
            <v>0</v>
          </cell>
          <cell r="AO65">
            <v>1</v>
          </cell>
          <cell r="AP65">
            <v>0</v>
          </cell>
          <cell r="AQ65">
            <v>1</v>
          </cell>
          <cell r="AR65">
            <v>0</v>
          </cell>
          <cell r="AS65">
            <v>1</v>
          </cell>
          <cell r="AT65">
            <v>0</v>
          </cell>
          <cell r="AU65">
            <v>1</v>
          </cell>
          <cell r="AV65">
            <v>0</v>
          </cell>
          <cell r="AW65">
            <v>1</v>
          </cell>
          <cell r="AX65">
            <v>200008</v>
          </cell>
          <cell r="AY65" t="str">
            <v>畜産用動物 乳用牛 成牛   ホルスタイン純粋種めす １頭</v>
          </cell>
          <cell r="AZ65" t="str">
            <v>* A</v>
          </cell>
          <cell r="BA65" t="str">
            <v>価</v>
          </cell>
          <cell r="BB65">
            <v>0</v>
          </cell>
          <cell r="BC65">
            <v>0</v>
          </cell>
          <cell r="BE65" t="str">
            <v/>
          </cell>
          <cell r="BF65" t="str">
            <v/>
          </cell>
          <cell r="BG65" t="str">
            <v/>
          </cell>
          <cell r="BH65" t="str">
            <v/>
          </cell>
          <cell r="BI65" t="str">
            <v>指数計算無し</v>
          </cell>
        </row>
        <row r="66">
          <cell r="G66">
            <v>3390</v>
          </cell>
          <cell r="H66">
            <v>5</v>
          </cell>
          <cell r="I66">
            <v>0</v>
          </cell>
          <cell r="J66">
            <v>0</v>
          </cell>
          <cell r="K66">
            <v>0</v>
          </cell>
          <cell r="L66">
            <v>1</v>
          </cell>
          <cell r="M66">
            <v>1</v>
          </cell>
          <cell r="N66">
            <v>0</v>
          </cell>
          <cell r="O66">
            <v>46</v>
          </cell>
          <cell r="P66">
            <v>0</v>
          </cell>
          <cell r="Q66">
            <v>0</v>
          </cell>
          <cell r="R66">
            <v>0</v>
          </cell>
          <cell r="S66">
            <v>0</v>
          </cell>
          <cell r="T66">
            <v>0</v>
          </cell>
          <cell r="U66" t="str">
            <v xml:space="preserve">0       </v>
          </cell>
          <cell r="V66">
            <v>0</v>
          </cell>
          <cell r="W66">
            <v>0</v>
          </cell>
          <cell r="X66">
            <v>48.5</v>
          </cell>
          <cell r="Y66">
            <v>1</v>
          </cell>
          <cell r="Z66">
            <v>58.6</v>
          </cell>
          <cell r="AA66">
            <v>1</v>
          </cell>
          <cell r="AB66">
            <v>44</v>
          </cell>
          <cell r="AC66">
            <v>1</v>
          </cell>
          <cell r="AD66">
            <v>74.599999999999994</v>
          </cell>
          <cell r="AE66">
            <v>1</v>
          </cell>
          <cell r="AF66">
            <v>76.099999999999994</v>
          </cell>
          <cell r="AG66">
            <v>1</v>
          </cell>
          <cell r="AH66">
            <v>64.099999999999994</v>
          </cell>
          <cell r="AI66">
            <v>1</v>
          </cell>
          <cell r="AJ66">
            <v>58.1</v>
          </cell>
          <cell r="AK66">
            <v>1</v>
          </cell>
          <cell r="AL66">
            <v>61.1</v>
          </cell>
          <cell r="AM66">
            <v>1</v>
          </cell>
          <cell r="AN66">
            <v>61.1</v>
          </cell>
          <cell r="AO66">
            <v>1</v>
          </cell>
          <cell r="AP66">
            <v>61.1</v>
          </cell>
          <cell r="AQ66">
            <v>1</v>
          </cell>
          <cell r="AR66">
            <v>61.1</v>
          </cell>
          <cell r="AS66">
            <v>1</v>
          </cell>
          <cell r="AT66">
            <v>61.1</v>
          </cell>
          <cell r="AU66">
            <v>1</v>
          </cell>
          <cell r="AV66">
            <v>0</v>
          </cell>
          <cell r="AW66">
            <v>1</v>
          </cell>
          <cell r="AX66">
            <v>200008</v>
          </cell>
          <cell r="AY66" t="str">
            <v>畜産用動物 肉用牛 乳用おす肥育子牛   ホルスタイン種，生後６～7か月程度 １頭</v>
          </cell>
          <cell r="AZ66" t="str">
            <v>* A</v>
          </cell>
          <cell r="BA66">
            <v>46</v>
          </cell>
          <cell r="BB66">
            <v>54</v>
          </cell>
          <cell r="BC66" t="str">
            <v>99/01Po修,*A/46</v>
          </cell>
          <cell r="BE66">
            <v>-100</v>
          </cell>
          <cell r="BF66">
            <v>-100</v>
          </cell>
          <cell r="BG66">
            <v>-100</v>
          </cell>
          <cell r="BH66">
            <v>-100</v>
          </cell>
          <cell r="BI66" t="str">
            <v>表示</v>
          </cell>
        </row>
        <row r="67">
          <cell r="G67">
            <v>3400</v>
          </cell>
          <cell r="H67">
            <v>5</v>
          </cell>
          <cell r="I67">
            <v>0</v>
          </cell>
          <cell r="J67">
            <v>0</v>
          </cell>
          <cell r="K67">
            <v>0</v>
          </cell>
          <cell r="L67">
            <v>1</v>
          </cell>
          <cell r="M67">
            <v>0</v>
          </cell>
          <cell r="N67">
            <v>0</v>
          </cell>
          <cell r="O67">
            <v>0</v>
          </cell>
          <cell r="P67">
            <v>0</v>
          </cell>
          <cell r="Q67">
            <v>0</v>
          </cell>
          <cell r="R67">
            <v>0</v>
          </cell>
          <cell r="S67">
            <v>0</v>
          </cell>
          <cell r="T67">
            <v>0</v>
          </cell>
          <cell r="U67" t="str">
            <v xml:space="preserve">0       </v>
          </cell>
          <cell r="V67">
            <v>0</v>
          </cell>
          <cell r="W67">
            <v>0</v>
          </cell>
          <cell r="X67">
            <v>0</v>
          </cell>
          <cell r="Y67">
            <v>1</v>
          </cell>
          <cell r="Z67">
            <v>0</v>
          </cell>
          <cell r="AA67">
            <v>1</v>
          </cell>
          <cell r="AB67">
            <v>0</v>
          </cell>
          <cell r="AC67">
            <v>1</v>
          </cell>
          <cell r="AD67">
            <v>0</v>
          </cell>
          <cell r="AE67">
            <v>1</v>
          </cell>
          <cell r="AF67">
            <v>0</v>
          </cell>
          <cell r="AG67">
            <v>1</v>
          </cell>
          <cell r="AH67">
            <v>0</v>
          </cell>
          <cell r="AI67">
            <v>1</v>
          </cell>
          <cell r="AJ67">
            <v>0</v>
          </cell>
          <cell r="AK67">
            <v>1</v>
          </cell>
          <cell r="AL67">
            <v>0</v>
          </cell>
          <cell r="AM67">
            <v>1</v>
          </cell>
          <cell r="AN67">
            <v>0</v>
          </cell>
          <cell r="AO67">
            <v>1</v>
          </cell>
          <cell r="AP67">
            <v>0</v>
          </cell>
          <cell r="AQ67">
            <v>1</v>
          </cell>
          <cell r="AR67">
            <v>0</v>
          </cell>
          <cell r="AS67">
            <v>1</v>
          </cell>
          <cell r="AT67">
            <v>0</v>
          </cell>
          <cell r="AU67">
            <v>1</v>
          </cell>
          <cell r="AV67">
            <v>0</v>
          </cell>
          <cell r="AW67">
            <v>1</v>
          </cell>
          <cell r="AX67">
            <v>200008</v>
          </cell>
          <cell r="AY67" t="str">
            <v>畜産用動物 肉用牛 乳用おす肥育子牛   交雑種，生後６～７か月程度 １頭</v>
          </cell>
          <cell r="AZ67" t="str">
            <v>価 B</v>
          </cell>
          <cell r="BA67" t="str">
            <v>価</v>
          </cell>
          <cell r="BB67">
            <v>0</v>
          </cell>
          <cell r="BC67">
            <v>0</v>
          </cell>
          <cell r="BE67" t="str">
            <v/>
          </cell>
          <cell r="BF67" t="str">
            <v/>
          </cell>
          <cell r="BG67" t="str">
            <v/>
          </cell>
          <cell r="BH67" t="str">
            <v/>
          </cell>
          <cell r="BI67" t="str">
            <v>指数計算無し</v>
          </cell>
        </row>
        <row r="68">
          <cell r="G68">
            <v>3450</v>
          </cell>
          <cell r="H68">
            <v>5</v>
          </cell>
          <cell r="I68">
            <v>0</v>
          </cell>
          <cell r="J68">
            <v>0</v>
          </cell>
          <cell r="K68">
            <v>0</v>
          </cell>
          <cell r="L68">
            <v>1</v>
          </cell>
          <cell r="M68">
            <v>1</v>
          </cell>
          <cell r="N68">
            <v>0</v>
          </cell>
          <cell r="O68">
            <v>17</v>
          </cell>
          <cell r="P68">
            <v>0</v>
          </cell>
          <cell r="Q68">
            <v>0</v>
          </cell>
          <cell r="R68">
            <v>0</v>
          </cell>
          <cell r="S68">
            <v>0</v>
          </cell>
          <cell r="T68">
            <v>0</v>
          </cell>
          <cell r="U68" t="str">
            <v xml:space="preserve">0       </v>
          </cell>
          <cell r="V68">
            <v>0</v>
          </cell>
          <cell r="W68">
            <v>0</v>
          </cell>
          <cell r="X68">
            <v>96.2</v>
          </cell>
          <cell r="Y68">
            <v>1</v>
          </cell>
          <cell r="Z68">
            <v>95.5</v>
          </cell>
          <cell r="AA68">
            <v>1</v>
          </cell>
          <cell r="AB68">
            <v>94.7</v>
          </cell>
          <cell r="AC68">
            <v>1</v>
          </cell>
          <cell r="AD68">
            <v>94.7</v>
          </cell>
          <cell r="AE68">
            <v>1</v>
          </cell>
          <cell r="AF68">
            <v>94.7</v>
          </cell>
          <cell r="AG68">
            <v>1</v>
          </cell>
          <cell r="AH68">
            <v>94.7</v>
          </cell>
          <cell r="AI68">
            <v>1</v>
          </cell>
          <cell r="AJ68">
            <v>94.7</v>
          </cell>
          <cell r="AK68">
            <v>1</v>
          </cell>
          <cell r="AL68">
            <v>94.7</v>
          </cell>
          <cell r="AM68">
            <v>1</v>
          </cell>
          <cell r="AN68">
            <v>94.7</v>
          </cell>
          <cell r="AO68">
            <v>1</v>
          </cell>
          <cell r="AP68">
            <v>94.7</v>
          </cell>
          <cell r="AQ68">
            <v>1</v>
          </cell>
          <cell r="AR68">
            <v>94.7</v>
          </cell>
          <cell r="AS68">
            <v>1</v>
          </cell>
          <cell r="AT68">
            <v>94.7</v>
          </cell>
          <cell r="AU68">
            <v>1</v>
          </cell>
          <cell r="AV68">
            <v>0</v>
          </cell>
          <cell r="AW68">
            <v>1</v>
          </cell>
          <cell r="AX68">
            <v>200008</v>
          </cell>
          <cell r="AY68" t="str">
            <v>肥料 無機質 硫安   Ｎ21％ 樹脂袋20㎏</v>
          </cell>
          <cell r="AZ68" t="str">
            <v>* A</v>
          </cell>
          <cell r="BA68">
            <v>17</v>
          </cell>
          <cell r="BB68">
            <v>15</v>
          </cell>
          <cell r="BC68">
            <v>0</v>
          </cell>
          <cell r="BE68">
            <v>-100</v>
          </cell>
          <cell r="BF68">
            <v>-100</v>
          </cell>
          <cell r="BG68">
            <v>-100</v>
          </cell>
          <cell r="BH68">
            <v>-100</v>
          </cell>
          <cell r="BI68" t="str">
            <v>表示</v>
          </cell>
        </row>
        <row r="69">
          <cell r="G69">
            <v>3460</v>
          </cell>
          <cell r="H69">
            <v>5</v>
          </cell>
          <cell r="I69">
            <v>0</v>
          </cell>
          <cell r="J69">
            <v>0</v>
          </cell>
          <cell r="K69">
            <v>0</v>
          </cell>
          <cell r="L69">
            <v>1</v>
          </cell>
          <cell r="M69">
            <v>1</v>
          </cell>
          <cell r="N69">
            <v>0</v>
          </cell>
          <cell r="O69">
            <v>47</v>
          </cell>
          <cell r="P69">
            <v>0</v>
          </cell>
          <cell r="Q69">
            <v>0</v>
          </cell>
          <cell r="R69">
            <v>0</v>
          </cell>
          <cell r="S69">
            <v>0</v>
          </cell>
          <cell r="T69">
            <v>0</v>
          </cell>
          <cell r="U69" t="str">
            <v xml:space="preserve">0       </v>
          </cell>
          <cell r="V69">
            <v>0</v>
          </cell>
          <cell r="W69">
            <v>0</v>
          </cell>
          <cell r="X69">
            <v>98.2</v>
          </cell>
          <cell r="Y69">
            <v>1</v>
          </cell>
          <cell r="Z69">
            <v>98</v>
          </cell>
          <cell r="AA69">
            <v>1</v>
          </cell>
          <cell r="AB69">
            <v>97.8</v>
          </cell>
          <cell r="AC69">
            <v>1</v>
          </cell>
          <cell r="AD69">
            <v>97.8</v>
          </cell>
          <cell r="AE69">
            <v>1</v>
          </cell>
          <cell r="AF69">
            <v>97.8</v>
          </cell>
          <cell r="AG69">
            <v>1</v>
          </cell>
          <cell r="AH69">
            <v>97.8</v>
          </cell>
          <cell r="AI69">
            <v>1</v>
          </cell>
          <cell r="AJ69">
            <v>97.8</v>
          </cell>
          <cell r="AK69">
            <v>1</v>
          </cell>
          <cell r="AL69">
            <v>97.8</v>
          </cell>
          <cell r="AM69">
            <v>1</v>
          </cell>
          <cell r="AN69">
            <v>97.8</v>
          </cell>
          <cell r="AO69">
            <v>1</v>
          </cell>
          <cell r="AP69">
            <v>97.8</v>
          </cell>
          <cell r="AQ69">
            <v>1</v>
          </cell>
          <cell r="AR69">
            <v>97.8</v>
          </cell>
          <cell r="AS69">
            <v>1</v>
          </cell>
          <cell r="AT69">
            <v>97.8</v>
          </cell>
          <cell r="AU69">
            <v>1</v>
          </cell>
          <cell r="AV69">
            <v>0</v>
          </cell>
          <cell r="AW69">
            <v>1</v>
          </cell>
          <cell r="AX69">
            <v>200008</v>
          </cell>
          <cell r="AY69" t="str">
            <v>肥料 無機質 石灰窒素   Ｎ21％，粉状品 ﾋﾞﾆｰﾙ袋20㎏</v>
          </cell>
          <cell r="AZ69" t="str">
            <v>* A</v>
          </cell>
          <cell r="BA69">
            <v>47</v>
          </cell>
          <cell r="BB69">
            <v>35</v>
          </cell>
          <cell r="BC69">
            <v>0</v>
          </cell>
          <cell r="BE69">
            <v>-100</v>
          </cell>
          <cell r="BF69">
            <v>-100</v>
          </cell>
          <cell r="BG69">
            <v>-100</v>
          </cell>
          <cell r="BH69">
            <v>-100</v>
          </cell>
          <cell r="BI69" t="str">
            <v>表示</v>
          </cell>
        </row>
        <row r="70">
          <cell r="G70">
            <v>3470</v>
          </cell>
          <cell r="H70">
            <v>5</v>
          </cell>
          <cell r="I70">
            <v>0</v>
          </cell>
          <cell r="J70">
            <v>0</v>
          </cell>
          <cell r="K70">
            <v>0</v>
          </cell>
          <cell r="L70">
            <v>1</v>
          </cell>
          <cell r="M70">
            <v>0</v>
          </cell>
          <cell r="N70">
            <v>0</v>
          </cell>
          <cell r="O70">
            <v>0</v>
          </cell>
          <cell r="P70">
            <v>0</v>
          </cell>
          <cell r="Q70">
            <v>0</v>
          </cell>
          <cell r="R70">
            <v>0</v>
          </cell>
          <cell r="S70">
            <v>0</v>
          </cell>
          <cell r="T70">
            <v>0</v>
          </cell>
          <cell r="U70" t="str">
            <v xml:space="preserve">0       </v>
          </cell>
          <cell r="V70">
            <v>0</v>
          </cell>
          <cell r="W70">
            <v>0</v>
          </cell>
          <cell r="X70">
            <v>0</v>
          </cell>
          <cell r="Y70">
            <v>1</v>
          </cell>
          <cell r="Z70">
            <v>0</v>
          </cell>
          <cell r="AA70">
            <v>1</v>
          </cell>
          <cell r="AB70">
            <v>0</v>
          </cell>
          <cell r="AC70">
            <v>1</v>
          </cell>
          <cell r="AD70">
            <v>0</v>
          </cell>
          <cell r="AE70">
            <v>1</v>
          </cell>
          <cell r="AF70">
            <v>0</v>
          </cell>
          <cell r="AG70">
            <v>1</v>
          </cell>
          <cell r="AH70">
            <v>0</v>
          </cell>
          <cell r="AI70">
            <v>1</v>
          </cell>
          <cell r="AJ70">
            <v>0</v>
          </cell>
          <cell r="AK70">
            <v>1</v>
          </cell>
          <cell r="AL70">
            <v>0</v>
          </cell>
          <cell r="AM70">
            <v>1</v>
          </cell>
          <cell r="AN70">
            <v>0</v>
          </cell>
          <cell r="AO70">
            <v>1</v>
          </cell>
          <cell r="AP70">
            <v>0</v>
          </cell>
          <cell r="AQ70">
            <v>1</v>
          </cell>
          <cell r="AR70">
            <v>0</v>
          </cell>
          <cell r="AS70">
            <v>1</v>
          </cell>
          <cell r="AT70">
            <v>0</v>
          </cell>
          <cell r="AU70">
            <v>1</v>
          </cell>
          <cell r="AV70">
            <v>0</v>
          </cell>
          <cell r="AW70">
            <v>1</v>
          </cell>
          <cell r="AX70">
            <v>200008</v>
          </cell>
          <cell r="AY70" t="str">
            <v>肥料 無機質 尿素   Ｎ46％ 樹脂袋20㎏</v>
          </cell>
          <cell r="AZ70" t="str">
            <v>* A</v>
          </cell>
          <cell r="BA70" t="str">
            <v>価</v>
          </cell>
          <cell r="BB70">
            <v>15</v>
          </cell>
          <cell r="BC70">
            <v>0</v>
          </cell>
          <cell r="BE70" t="str">
            <v/>
          </cell>
          <cell r="BF70" t="str">
            <v/>
          </cell>
          <cell r="BG70" t="str">
            <v/>
          </cell>
          <cell r="BH70" t="str">
            <v/>
          </cell>
          <cell r="BI70" t="str">
            <v>指数計算無し</v>
          </cell>
        </row>
        <row r="71">
          <cell r="G71">
            <v>3480</v>
          </cell>
          <cell r="H71">
            <v>5</v>
          </cell>
          <cell r="I71">
            <v>0</v>
          </cell>
          <cell r="J71">
            <v>0</v>
          </cell>
          <cell r="K71">
            <v>0</v>
          </cell>
          <cell r="L71">
            <v>1</v>
          </cell>
          <cell r="M71">
            <v>1</v>
          </cell>
          <cell r="N71">
            <v>0</v>
          </cell>
          <cell r="O71">
            <v>26</v>
          </cell>
          <cell r="P71">
            <v>0</v>
          </cell>
          <cell r="Q71">
            <v>0</v>
          </cell>
          <cell r="R71">
            <v>0</v>
          </cell>
          <cell r="S71">
            <v>0</v>
          </cell>
          <cell r="T71">
            <v>0</v>
          </cell>
          <cell r="U71" t="str">
            <v xml:space="preserve">0       </v>
          </cell>
          <cell r="V71">
            <v>0</v>
          </cell>
          <cell r="W71">
            <v>0</v>
          </cell>
          <cell r="X71">
            <v>104.7</v>
          </cell>
          <cell r="Y71">
            <v>1</v>
          </cell>
          <cell r="Z71">
            <v>104.2</v>
          </cell>
          <cell r="AA71">
            <v>1</v>
          </cell>
          <cell r="AB71">
            <v>103.6</v>
          </cell>
          <cell r="AC71">
            <v>1</v>
          </cell>
          <cell r="AD71">
            <v>103.6</v>
          </cell>
          <cell r="AE71">
            <v>1</v>
          </cell>
          <cell r="AF71">
            <v>103.6</v>
          </cell>
          <cell r="AG71">
            <v>1</v>
          </cell>
          <cell r="AH71">
            <v>103.6</v>
          </cell>
          <cell r="AI71">
            <v>1</v>
          </cell>
          <cell r="AJ71">
            <v>103.6</v>
          </cell>
          <cell r="AK71">
            <v>1</v>
          </cell>
          <cell r="AL71">
            <v>103.6</v>
          </cell>
          <cell r="AM71">
            <v>1</v>
          </cell>
          <cell r="AN71">
            <v>103.6</v>
          </cell>
          <cell r="AO71">
            <v>1</v>
          </cell>
          <cell r="AP71">
            <v>103.6</v>
          </cell>
          <cell r="AQ71">
            <v>1</v>
          </cell>
          <cell r="AR71">
            <v>103.6</v>
          </cell>
          <cell r="AS71">
            <v>1</v>
          </cell>
          <cell r="AT71">
            <v>103.6</v>
          </cell>
          <cell r="AU71">
            <v>1</v>
          </cell>
          <cell r="AV71">
            <v>0</v>
          </cell>
          <cell r="AW71">
            <v>1</v>
          </cell>
          <cell r="AX71">
            <v>200008</v>
          </cell>
          <cell r="AY71" t="str">
            <v>肥料 無機質 過りん酸石灰   可溶性りん酸17％以上 樹脂袋20㎏</v>
          </cell>
          <cell r="AZ71" t="str">
            <v>* A</v>
          </cell>
          <cell r="BA71">
            <v>26</v>
          </cell>
          <cell r="BB71">
            <v>13</v>
          </cell>
          <cell r="BC71">
            <v>0</v>
          </cell>
          <cell r="BE71">
            <v>-100</v>
          </cell>
          <cell r="BF71">
            <v>-100</v>
          </cell>
          <cell r="BG71">
            <v>-100</v>
          </cell>
          <cell r="BH71">
            <v>-100</v>
          </cell>
          <cell r="BI71" t="str">
            <v>表示</v>
          </cell>
        </row>
        <row r="72">
          <cell r="G72">
            <v>3490</v>
          </cell>
          <cell r="H72">
            <v>5</v>
          </cell>
          <cell r="I72">
            <v>0</v>
          </cell>
          <cell r="J72">
            <v>0</v>
          </cell>
          <cell r="K72">
            <v>0</v>
          </cell>
          <cell r="L72">
            <v>1</v>
          </cell>
          <cell r="M72">
            <v>1</v>
          </cell>
          <cell r="N72">
            <v>0</v>
          </cell>
          <cell r="O72">
            <v>109</v>
          </cell>
          <cell r="P72">
            <v>0</v>
          </cell>
          <cell r="Q72">
            <v>0</v>
          </cell>
          <cell r="R72">
            <v>0</v>
          </cell>
          <cell r="S72">
            <v>0</v>
          </cell>
          <cell r="T72">
            <v>0</v>
          </cell>
          <cell r="U72" t="str">
            <v xml:space="preserve">0       </v>
          </cell>
          <cell r="V72">
            <v>0</v>
          </cell>
          <cell r="W72">
            <v>0</v>
          </cell>
          <cell r="X72">
            <v>110.2</v>
          </cell>
          <cell r="Y72">
            <v>1</v>
          </cell>
          <cell r="Z72">
            <v>109.8</v>
          </cell>
          <cell r="AA72">
            <v>1</v>
          </cell>
          <cell r="AB72">
            <v>109.3</v>
          </cell>
          <cell r="AC72">
            <v>1</v>
          </cell>
          <cell r="AD72">
            <v>109.3</v>
          </cell>
          <cell r="AE72">
            <v>1</v>
          </cell>
          <cell r="AF72">
            <v>109.3</v>
          </cell>
          <cell r="AG72">
            <v>1</v>
          </cell>
          <cell r="AH72">
            <v>109.3</v>
          </cell>
          <cell r="AI72">
            <v>1</v>
          </cell>
          <cell r="AJ72">
            <v>109.3</v>
          </cell>
          <cell r="AK72">
            <v>1</v>
          </cell>
          <cell r="AL72">
            <v>109.3</v>
          </cell>
          <cell r="AM72">
            <v>1</v>
          </cell>
          <cell r="AN72">
            <v>109.3</v>
          </cell>
          <cell r="AO72">
            <v>1</v>
          </cell>
          <cell r="AP72">
            <v>109.3</v>
          </cell>
          <cell r="AQ72">
            <v>1</v>
          </cell>
          <cell r="AR72">
            <v>109.3</v>
          </cell>
          <cell r="AS72">
            <v>1</v>
          </cell>
          <cell r="AT72">
            <v>109.3</v>
          </cell>
          <cell r="AU72">
            <v>1</v>
          </cell>
          <cell r="AV72">
            <v>0</v>
          </cell>
          <cell r="AW72">
            <v>1</v>
          </cell>
          <cell r="AX72">
            <v>200008</v>
          </cell>
          <cell r="AY72" t="str">
            <v>肥料 無機質 よう成りん肥   く溶性りん酸20％ 樹脂袋20㎏</v>
          </cell>
          <cell r="AZ72" t="str">
            <v>* A</v>
          </cell>
          <cell r="BA72">
            <v>109</v>
          </cell>
          <cell r="BB72">
            <v>44</v>
          </cell>
          <cell r="BC72">
            <v>0</v>
          </cell>
          <cell r="BE72">
            <v>-100</v>
          </cell>
          <cell r="BF72">
            <v>-100</v>
          </cell>
          <cell r="BG72">
            <v>-100</v>
          </cell>
          <cell r="BH72">
            <v>-100</v>
          </cell>
          <cell r="BI72" t="str">
            <v>表示</v>
          </cell>
        </row>
        <row r="73">
          <cell r="G73">
            <v>3500</v>
          </cell>
          <cell r="H73">
            <v>5</v>
          </cell>
          <cell r="I73">
            <v>0</v>
          </cell>
          <cell r="J73">
            <v>0</v>
          </cell>
          <cell r="K73">
            <v>0</v>
          </cell>
          <cell r="L73">
            <v>1</v>
          </cell>
          <cell r="M73">
            <v>1</v>
          </cell>
          <cell r="N73">
            <v>0</v>
          </cell>
          <cell r="O73">
            <v>66</v>
          </cell>
          <cell r="P73">
            <v>0</v>
          </cell>
          <cell r="Q73">
            <v>0</v>
          </cell>
          <cell r="R73">
            <v>0</v>
          </cell>
          <cell r="S73">
            <v>0</v>
          </cell>
          <cell r="T73">
            <v>0</v>
          </cell>
          <cell r="U73" t="str">
            <v xml:space="preserve">0       </v>
          </cell>
          <cell r="V73">
            <v>0</v>
          </cell>
          <cell r="W73">
            <v>0</v>
          </cell>
          <cell r="X73">
            <v>105.1</v>
          </cell>
          <cell r="Y73">
            <v>1</v>
          </cell>
          <cell r="Z73">
            <v>104.6</v>
          </cell>
          <cell r="AA73">
            <v>1</v>
          </cell>
          <cell r="AB73">
            <v>104.3</v>
          </cell>
          <cell r="AC73">
            <v>1</v>
          </cell>
          <cell r="AD73">
            <v>104.3</v>
          </cell>
          <cell r="AE73">
            <v>1</v>
          </cell>
          <cell r="AF73">
            <v>104.3</v>
          </cell>
          <cell r="AG73">
            <v>1</v>
          </cell>
          <cell r="AH73">
            <v>104.3</v>
          </cell>
          <cell r="AI73">
            <v>1</v>
          </cell>
          <cell r="AJ73">
            <v>104.3</v>
          </cell>
          <cell r="AK73">
            <v>1</v>
          </cell>
          <cell r="AL73">
            <v>104.3</v>
          </cell>
          <cell r="AM73">
            <v>1</v>
          </cell>
          <cell r="AN73">
            <v>104.3</v>
          </cell>
          <cell r="AO73">
            <v>1</v>
          </cell>
          <cell r="AP73">
            <v>104.3</v>
          </cell>
          <cell r="AQ73">
            <v>1</v>
          </cell>
          <cell r="AR73">
            <v>104.3</v>
          </cell>
          <cell r="AS73">
            <v>1</v>
          </cell>
          <cell r="AT73">
            <v>104.3</v>
          </cell>
          <cell r="AU73">
            <v>1</v>
          </cell>
          <cell r="AV73">
            <v>0</v>
          </cell>
          <cell r="AW73">
            <v>1</v>
          </cell>
          <cell r="AX73">
            <v>200008</v>
          </cell>
          <cell r="AY73" t="str">
            <v>肥料 無機質 重焼りん肥   く溶性りん酸35％ 樹脂袋20㎏</v>
          </cell>
          <cell r="AZ73" t="str">
            <v>* A</v>
          </cell>
          <cell r="BA73">
            <v>66</v>
          </cell>
          <cell r="BB73">
            <v>34</v>
          </cell>
          <cell r="BC73">
            <v>0</v>
          </cell>
          <cell r="BE73">
            <v>-100</v>
          </cell>
          <cell r="BF73">
            <v>-100</v>
          </cell>
          <cell r="BG73">
            <v>-100</v>
          </cell>
          <cell r="BH73">
            <v>-100</v>
          </cell>
          <cell r="BI73" t="str">
            <v>表示</v>
          </cell>
        </row>
        <row r="74">
          <cell r="G74">
            <v>3510</v>
          </cell>
          <cell r="H74">
            <v>5</v>
          </cell>
          <cell r="I74">
            <v>0</v>
          </cell>
          <cell r="J74">
            <v>0</v>
          </cell>
          <cell r="K74">
            <v>0</v>
          </cell>
          <cell r="L74">
            <v>1</v>
          </cell>
          <cell r="M74">
            <v>0</v>
          </cell>
          <cell r="N74">
            <v>0</v>
          </cell>
          <cell r="O74">
            <v>0</v>
          </cell>
          <cell r="P74">
            <v>0</v>
          </cell>
          <cell r="Q74">
            <v>0</v>
          </cell>
          <cell r="R74">
            <v>0</v>
          </cell>
          <cell r="S74">
            <v>0</v>
          </cell>
          <cell r="T74">
            <v>0</v>
          </cell>
          <cell r="U74" t="str">
            <v xml:space="preserve">0       </v>
          </cell>
          <cell r="V74">
            <v>0</v>
          </cell>
          <cell r="W74">
            <v>0</v>
          </cell>
          <cell r="X74">
            <v>0</v>
          </cell>
          <cell r="Y74">
            <v>1</v>
          </cell>
          <cell r="Z74">
            <v>0</v>
          </cell>
          <cell r="AA74">
            <v>1</v>
          </cell>
          <cell r="AB74">
            <v>0</v>
          </cell>
          <cell r="AC74">
            <v>1</v>
          </cell>
          <cell r="AD74">
            <v>0</v>
          </cell>
          <cell r="AE74">
            <v>1</v>
          </cell>
          <cell r="AF74">
            <v>0</v>
          </cell>
          <cell r="AG74">
            <v>1</v>
          </cell>
          <cell r="AH74">
            <v>0</v>
          </cell>
          <cell r="AI74">
            <v>1</v>
          </cell>
          <cell r="AJ74">
            <v>0</v>
          </cell>
          <cell r="AK74">
            <v>1</v>
          </cell>
          <cell r="AL74">
            <v>0</v>
          </cell>
          <cell r="AM74">
            <v>1</v>
          </cell>
          <cell r="AN74">
            <v>0</v>
          </cell>
          <cell r="AO74">
            <v>1</v>
          </cell>
          <cell r="AP74">
            <v>0</v>
          </cell>
          <cell r="AQ74">
            <v>1</v>
          </cell>
          <cell r="AR74">
            <v>0</v>
          </cell>
          <cell r="AS74">
            <v>1</v>
          </cell>
          <cell r="AT74">
            <v>0</v>
          </cell>
          <cell r="AU74">
            <v>1</v>
          </cell>
          <cell r="AV74">
            <v>0</v>
          </cell>
          <cell r="AW74">
            <v>1</v>
          </cell>
          <cell r="AX74">
            <v>200008</v>
          </cell>
          <cell r="AY74" t="str">
            <v>肥料 無機質 硫酸カリ   水溶性カリ50％ 樹脂袋20㎏</v>
          </cell>
          <cell r="AZ74" t="str">
            <v>価 A</v>
          </cell>
          <cell r="BA74" t="str">
            <v>価</v>
          </cell>
          <cell r="BB74">
            <v>0</v>
          </cell>
          <cell r="BC74">
            <v>0</v>
          </cell>
          <cell r="BE74" t="str">
            <v/>
          </cell>
          <cell r="BF74" t="str">
            <v/>
          </cell>
          <cell r="BG74" t="str">
            <v/>
          </cell>
          <cell r="BH74" t="str">
            <v/>
          </cell>
          <cell r="BI74" t="str">
            <v>指数計算無し</v>
          </cell>
        </row>
        <row r="75">
          <cell r="G75">
            <v>3520</v>
          </cell>
          <cell r="H75">
            <v>5</v>
          </cell>
          <cell r="I75">
            <v>0</v>
          </cell>
          <cell r="J75">
            <v>0</v>
          </cell>
          <cell r="K75">
            <v>0</v>
          </cell>
          <cell r="L75">
            <v>1</v>
          </cell>
          <cell r="M75">
            <v>0</v>
          </cell>
          <cell r="N75">
            <v>0</v>
          </cell>
          <cell r="O75">
            <v>0</v>
          </cell>
          <cell r="P75">
            <v>0</v>
          </cell>
          <cell r="Q75">
            <v>0</v>
          </cell>
          <cell r="R75">
            <v>0</v>
          </cell>
          <cell r="S75">
            <v>0</v>
          </cell>
          <cell r="T75">
            <v>0</v>
          </cell>
          <cell r="U75" t="str">
            <v xml:space="preserve">0       </v>
          </cell>
          <cell r="V75">
            <v>0</v>
          </cell>
          <cell r="W75">
            <v>0</v>
          </cell>
          <cell r="X75">
            <v>0</v>
          </cell>
          <cell r="Y75">
            <v>1</v>
          </cell>
          <cell r="Z75">
            <v>0</v>
          </cell>
          <cell r="AA75">
            <v>1</v>
          </cell>
          <cell r="AB75">
            <v>0</v>
          </cell>
          <cell r="AC75">
            <v>1</v>
          </cell>
          <cell r="AD75">
            <v>0</v>
          </cell>
          <cell r="AE75">
            <v>1</v>
          </cell>
          <cell r="AF75">
            <v>0</v>
          </cell>
          <cell r="AG75">
            <v>1</v>
          </cell>
          <cell r="AH75">
            <v>0</v>
          </cell>
          <cell r="AI75">
            <v>1</v>
          </cell>
          <cell r="AJ75">
            <v>0</v>
          </cell>
          <cell r="AK75">
            <v>1</v>
          </cell>
          <cell r="AL75">
            <v>0</v>
          </cell>
          <cell r="AM75">
            <v>1</v>
          </cell>
          <cell r="AN75">
            <v>0</v>
          </cell>
          <cell r="AO75">
            <v>1</v>
          </cell>
          <cell r="AP75">
            <v>0</v>
          </cell>
          <cell r="AQ75">
            <v>1</v>
          </cell>
          <cell r="AR75">
            <v>0</v>
          </cell>
          <cell r="AS75">
            <v>1</v>
          </cell>
          <cell r="AT75">
            <v>0</v>
          </cell>
          <cell r="AU75">
            <v>1</v>
          </cell>
          <cell r="AV75">
            <v>0</v>
          </cell>
          <cell r="AW75">
            <v>1</v>
          </cell>
          <cell r="AX75">
            <v>200008</v>
          </cell>
          <cell r="AY75" t="str">
            <v>肥料 無機質 塩化カリ   水溶性カリ60％ 樹脂袋20㎏</v>
          </cell>
          <cell r="AZ75" t="str">
            <v>価 A</v>
          </cell>
          <cell r="BA75" t="str">
            <v>価</v>
          </cell>
          <cell r="BB75">
            <v>0</v>
          </cell>
          <cell r="BC75">
            <v>0</v>
          </cell>
          <cell r="BE75" t="str">
            <v/>
          </cell>
          <cell r="BF75" t="str">
            <v/>
          </cell>
          <cell r="BG75" t="str">
            <v/>
          </cell>
          <cell r="BH75" t="str">
            <v/>
          </cell>
          <cell r="BI75" t="str">
            <v>指数計算無し</v>
          </cell>
        </row>
        <row r="76">
          <cell r="G76">
            <v>3530</v>
          </cell>
          <cell r="H76">
            <v>5</v>
          </cell>
          <cell r="I76">
            <v>0</v>
          </cell>
          <cell r="J76">
            <v>0</v>
          </cell>
          <cell r="K76">
            <v>0</v>
          </cell>
          <cell r="L76">
            <v>1</v>
          </cell>
          <cell r="M76">
            <v>1</v>
          </cell>
          <cell r="N76">
            <v>0</v>
          </cell>
          <cell r="O76">
            <v>396</v>
          </cell>
          <cell r="P76">
            <v>0</v>
          </cell>
          <cell r="Q76">
            <v>0</v>
          </cell>
          <cell r="R76">
            <v>0</v>
          </cell>
          <cell r="S76">
            <v>0</v>
          </cell>
          <cell r="T76">
            <v>0</v>
          </cell>
          <cell r="U76" t="str">
            <v xml:space="preserve">0       </v>
          </cell>
          <cell r="V76">
            <v>0</v>
          </cell>
          <cell r="W76">
            <v>0</v>
          </cell>
          <cell r="X76">
            <v>104.4</v>
          </cell>
          <cell r="Y76">
            <v>1</v>
          </cell>
          <cell r="Z76">
            <v>103.5</v>
          </cell>
          <cell r="AA76">
            <v>1</v>
          </cell>
          <cell r="AB76">
            <v>102.6</v>
          </cell>
          <cell r="AC76">
            <v>1</v>
          </cell>
          <cell r="AD76">
            <v>102.6</v>
          </cell>
          <cell r="AE76">
            <v>1</v>
          </cell>
          <cell r="AF76">
            <v>102.6</v>
          </cell>
          <cell r="AG76">
            <v>1</v>
          </cell>
          <cell r="AH76">
            <v>102.6</v>
          </cell>
          <cell r="AI76">
            <v>1</v>
          </cell>
          <cell r="AJ76">
            <v>102.6</v>
          </cell>
          <cell r="AK76">
            <v>1</v>
          </cell>
          <cell r="AL76">
            <v>102.6</v>
          </cell>
          <cell r="AM76">
            <v>1</v>
          </cell>
          <cell r="AN76">
            <v>102.6</v>
          </cell>
          <cell r="AO76">
            <v>1</v>
          </cell>
          <cell r="AP76">
            <v>102.6</v>
          </cell>
          <cell r="AQ76">
            <v>1</v>
          </cell>
          <cell r="AR76">
            <v>102.6</v>
          </cell>
          <cell r="AS76">
            <v>1</v>
          </cell>
          <cell r="AT76">
            <v>102.6</v>
          </cell>
          <cell r="AU76">
            <v>1</v>
          </cell>
          <cell r="AV76">
            <v>0</v>
          </cell>
          <cell r="AW76">
            <v>1</v>
          </cell>
          <cell r="AX76">
            <v>200008</v>
          </cell>
          <cell r="AY76" t="str">
            <v>肥料 無機質 複合肥料 高度化成  Ｎ15％・Ｐ15％・Ｋ15％ 樹脂袋20㎏</v>
          </cell>
          <cell r="AZ76" t="str">
            <v>* A</v>
          </cell>
          <cell r="BA76">
            <v>396</v>
          </cell>
          <cell r="BB76">
            <v>252</v>
          </cell>
          <cell r="BC76">
            <v>0</v>
          </cell>
          <cell r="BE76">
            <v>-100</v>
          </cell>
          <cell r="BF76">
            <v>-100</v>
          </cell>
          <cell r="BG76">
            <v>-100</v>
          </cell>
          <cell r="BH76">
            <v>-100</v>
          </cell>
          <cell r="BI76" t="str">
            <v>表示</v>
          </cell>
        </row>
        <row r="77">
          <cell r="G77">
            <v>3540</v>
          </cell>
          <cell r="H77">
            <v>5</v>
          </cell>
          <cell r="I77">
            <v>0</v>
          </cell>
          <cell r="J77">
            <v>0</v>
          </cell>
          <cell r="K77">
            <v>0</v>
          </cell>
          <cell r="L77">
            <v>1</v>
          </cell>
          <cell r="M77">
            <v>1</v>
          </cell>
          <cell r="N77">
            <v>0</v>
          </cell>
          <cell r="O77">
            <v>14</v>
          </cell>
          <cell r="P77">
            <v>0</v>
          </cell>
          <cell r="Q77">
            <v>0</v>
          </cell>
          <cell r="R77">
            <v>0</v>
          </cell>
          <cell r="S77">
            <v>0</v>
          </cell>
          <cell r="T77">
            <v>0</v>
          </cell>
          <cell r="U77" t="str">
            <v xml:space="preserve">0       </v>
          </cell>
          <cell r="V77">
            <v>0</v>
          </cell>
          <cell r="W77">
            <v>0</v>
          </cell>
          <cell r="X77">
            <v>101.7</v>
          </cell>
          <cell r="Y77">
            <v>1</v>
          </cell>
          <cell r="Z77">
            <v>101.7</v>
          </cell>
          <cell r="AA77">
            <v>1</v>
          </cell>
          <cell r="AB77">
            <v>99.9</v>
          </cell>
          <cell r="AC77">
            <v>1</v>
          </cell>
          <cell r="AD77">
            <v>99.9</v>
          </cell>
          <cell r="AE77">
            <v>1</v>
          </cell>
          <cell r="AF77">
            <v>99.9</v>
          </cell>
          <cell r="AG77">
            <v>1</v>
          </cell>
          <cell r="AH77">
            <v>99.9</v>
          </cell>
          <cell r="AI77">
            <v>1</v>
          </cell>
          <cell r="AJ77">
            <v>99.9</v>
          </cell>
          <cell r="AK77">
            <v>1</v>
          </cell>
          <cell r="AL77">
            <v>99.9</v>
          </cell>
          <cell r="AM77">
            <v>1</v>
          </cell>
          <cell r="AN77">
            <v>99.9</v>
          </cell>
          <cell r="AO77">
            <v>1</v>
          </cell>
          <cell r="AP77">
            <v>99.9</v>
          </cell>
          <cell r="AQ77">
            <v>1</v>
          </cell>
          <cell r="AR77">
            <v>99.9</v>
          </cell>
          <cell r="AS77">
            <v>1</v>
          </cell>
          <cell r="AT77">
            <v>99.9</v>
          </cell>
          <cell r="AU77">
            <v>1</v>
          </cell>
          <cell r="AV77">
            <v>0</v>
          </cell>
          <cell r="AW77">
            <v>1</v>
          </cell>
          <cell r="AX77">
            <v>200008</v>
          </cell>
          <cell r="AY77" t="str">
            <v>肥料 無機質 複合肥料 普通化成  Ｎ８％・Ｐ８％・Ｋ５％ 樹脂袋20㎏</v>
          </cell>
          <cell r="AZ77" t="str">
            <v>* A</v>
          </cell>
          <cell r="BA77">
            <v>14</v>
          </cell>
          <cell r="BB77">
            <v>71</v>
          </cell>
          <cell r="BC77">
            <v>0</v>
          </cell>
          <cell r="BE77">
            <v>-100</v>
          </cell>
          <cell r="BF77">
            <v>-100</v>
          </cell>
          <cell r="BG77">
            <v>-100</v>
          </cell>
          <cell r="BH77">
            <v>-100</v>
          </cell>
          <cell r="BI77" t="str">
            <v>表示</v>
          </cell>
        </row>
        <row r="78">
          <cell r="G78">
            <v>3550</v>
          </cell>
          <cell r="H78">
            <v>5</v>
          </cell>
          <cell r="I78">
            <v>0</v>
          </cell>
          <cell r="J78">
            <v>0</v>
          </cell>
          <cell r="K78">
            <v>0</v>
          </cell>
          <cell r="L78">
            <v>1</v>
          </cell>
          <cell r="M78">
            <v>1</v>
          </cell>
          <cell r="N78">
            <v>0</v>
          </cell>
          <cell r="O78">
            <v>234</v>
          </cell>
          <cell r="P78">
            <v>0</v>
          </cell>
          <cell r="Q78">
            <v>0</v>
          </cell>
          <cell r="R78">
            <v>0</v>
          </cell>
          <cell r="S78">
            <v>0</v>
          </cell>
          <cell r="T78">
            <v>0</v>
          </cell>
          <cell r="U78" t="str">
            <v xml:space="preserve">0       </v>
          </cell>
          <cell r="V78">
            <v>0</v>
          </cell>
          <cell r="W78">
            <v>0</v>
          </cell>
          <cell r="X78">
            <v>106.8</v>
          </cell>
          <cell r="Y78">
            <v>1</v>
          </cell>
          <cell r="Z78">
            <v>106.8</v>
          </cell>
          <cell r="AA78">
            <v>1</v>
          </cell>
          <cell r="AB78">
            <v>104.7</v>
          </cell>
          <cell r="AC78">
            <v>1</v>
          </cell>
          <cell r="AD78">
            <v>104.7</v>
          </cell>
          <cell r="AE78">
            <v>1</v>
          </cell>
          <cell r="AF78">
            <v>104.7</v>
          </cell>
          <cell r="AG78">
            <v>1</v>
          </cell>
          <cell r="AH78">
            <v>104.7</v>
          </cell>
          <cell r="AI78">
            <v>1</v>
          </cell>
          <cell r="AJ78">
            <v>104.7</v>
          </cell>
          <cell r="AK78">
            <v>1</v>
          </cell>
          <cell r="AL78">
            <v>104.7</v>
          </cell>
          <cell r="AM78">
            <v>1</v>
          </cell>
          <cell r="AN78">
            <v>104.7</v>
          </cell>
          <cell r="AO78">
            <v>1</v>
          </cell>
          <cell r="AP78">
            <v>104.7</v>
          </cell>
          <cell r="AQ78">
            <v>1</v>
          </cell>
          <cell r="AR78">
            <v>104.7</v>
          </cell>
          <cell r="AS78">
            <v>1</v>
          </cell>
          <cell r="AT78">
            <v>104.7</v>
          </cell>
          <cell r="AU78">
            <v>1</v>
          </cell>
          <cell r="AV78">
            <v>0</v>
          </cell>
          <cell r="AW78">
            <v>1</v>
          </cell>
          <cell r="AX78">
            <v>200008</v>
          </cell>
          <cell r="AY78" t="str">
            <v>肥料 無機質 複合肥料 配合化成  Ｎ８％・Ｐ８％・Ｋ５％ 樹脂袋20㎏</v>
          </cell>
          <cell r="AZ78" t="str">
            <v>* A</v>
          </cell>
          <cell r="BA78">
            <v>234</v>
          </cell>
          <cell r="BB78">
            <v>310</v>
          </cell>
          <cell r="BC78">
            <v>0</v>
          </cell>
          <cell r="BE78">
            <v>-100</v>
          </cell>
          <cell r="BF78">
            <v>-100</v>
          </cell>
          <cell r="BG78">
            <v>-100</v>
          </cell>
          <cell r="BH78">
            <v>-100</v>
          </cell>
          <cell r="BI78" t="str">
            <v>表示</v>
          </cell>
        </row>
        <row r="79">
          <cell r="G79">
            <v>3560</v>
          </cell>
          <cell r="H79">
            <v>5</v>
          </cell>
          <cell r="I79">
            <v>0</v>
          </cell>
          <cell r="J79">
            <v>0</v>
          </cell>
          <cell r="K79">
            <v>0</v>
          </cell>
          <cell r="L79">
            <v>1</v>
          </cell>
          <cell r="M79">
            <v>0</v>
          </cell>
          <cell r="N79">
            <v>0</v>
          </cell>
          <cell r="O79">
            <v>0</v>
          </cell>
          <cell r="P79">
            <v>0</v>
          </cell>
          <cell r="Q79">
            <v>0</v>
          </cell>
          <cell r="R79">
            <v>0</v>
          </cell>
          <cell r="S79">
            <v>0</v>
          </cell>
          <cell r="T79">
            <v>0</v>
          </cell>
          <cell r="U79" t="str">
            <v xml:space="preserve">0       </v>
          </cell>
          <cell r="V79">
            <v>0</v>
          </cell>
          <cell r="W79">
            <v>0</v>
          </cell>
          <cell r="X79">
            <v>0</v>
          </cell>
          <cell r="Y79">
            <v>1</v>
          </cell>
          <cell r="Z79">
            <v>0</v>
          </cell>
          <cell r="AA79">
            <v>1</v>
          </cell>
          <cell r="AB79">
            <v>0</v>
          </cell>
          <cell r="AC79">
            <v>1</v>
          </cell>
          <cell r="AD79">
            <v>0</v>
          </cell>
          <cell r="AE79">
            <v>1</v>
          </cell>
          <cell r="AF79">
            <v>0</v>
          </cell>
          <cell r="AG79">
            <v>1</v>
          </cell>
          <cell r="AH79">
            <v>0</v>
          </cell>
          <cell r="AI79">
            <v>1</v>
          </cell>
          <cell r="AJ79">
            <v>0</v>
          </cell>
          <cell r="AK79">
            <v>1</v>
          </cell>
          <cell r="AL79">
            <v>0</v>
          </cell>
          <cell r="AM79">
            <v>1</v>
          </cell>
          <cell r="AN79">
            <v>0</v>
          </cell>
          <cell r="AO79">
            <v>1</v>
          </cell>
          <cell r="AP79">
            <v>0</v>
          </cell>
          <cell r="AQ79">
            <v>1</v>
          </cell>
          <cell r="AR79">
            <v>0</v>
          </cell>
          <cell r="AS79">
            <v>1</v>
          </cell>
          <cell r="AT79">
            <v>0</v>
          </cell>
          <cell r="AU79">
            <v>1</v>
          </cell>
          <cell r="AV79">
            <v>0</v>
          </cell>
          <cell r="AW79">
            <v>1</v>
          </cell>
          <cell r="AX79">
            <v>200008</v>
          </cell>
          <cell r="AY79" t="str">
            <v>肥料 無機質 複合肥料 固形肥料  Ｎ５％・Ｐ５％・Ｋ５％ ﾋﾞﾆｰﾙ袋20㎏</v>
          </cell>
          <cell r="AZ79" t="str">
            <v>* A</v>
          </cell>
          <cell r="BA79" t="str">
            <v>価</v>
          </cell>
          <cell r="BB79">
            <v>0</v>
          </cell>
          <cell r="BC79" t="str">
            <v>98修,*A/価</v>
          </cell>
          <cell r="BE79" t="str">
            <v/>
          </cell>
          <cell r="BF79" t="str">
            <v/>
          </cell>
          <cell r="BG79" t="str">
            <v/>
          </cell>
          <cell r="BH79" t="str">
            <v/>
          </cell>
          <cell r="BI79" t="str">
            <v>指数計算無し</v>
          </cell>
        </row>
        <row r="80">
          <cell r="G80">
            <v>3570</v>
          </cell>
          <cell r="H80">
            <v>5</v>
          </cell>
          <cell r="I80">
            <v>0</v>
          </cell>
          <cell r="J80">
            <v>0</v>
          </cell>
          <cell r="K80">
            <v>0</v>
          </cell>
          <cell r="L80">
            <v>1</v>
          </cell>
          <cell r="M80">
            <v>0</v>
          </cell>
          <cell r="N80">
            <v>0</v>
          </cell>
          <cell r="O80">
            <v>0</v>
          </cell>
          <cell r="P80">
            <v>0</v>
          </cell>
          <cell r="Q80">
            <v>0</v>
          </cell>
          <cell r="R80">
            <v>0</v>
          </cell>
          <cell r="S80">
            <v>0</v>
          </cell>
          <cell r="T80">
            <v>0</v>
          </cell>
          <cell r="U80" t="str">
            <v xml:space="preserve">0       </v>
          </cell>
          <cell r="V80">
            <v>0</v>
          </cell>
          <cell r="W80">
            <v>0</v>
          </cell>
          <cell r="X80">
            <v>0</v>
          </cell>
          <cell r="Y80">
            <v>1</v>
          </cell>
          <cell r="Z80">
            <v>0</v>
          </cell>
          <cell r="AA80">
            <v>1</v>
          </cell>
          <cell r="AB80">
            <v>0</v>
          </cell>
          <cell r="AC80">
            <v>1</v>
          </cell>
          <cell r="AD80">
            <v>0</v>
          </cell>
          <cell r="AE80">
            <v>1</v>
          </cell>
          <cell r="AF80">
            <v>0</v>
          </cell>
          <cell r="AG80">
            <v>1</v>
          </cell>
          <cell r="AH80">
            <v>0</v>
          </cell>
          <cell r="AI80">
            <v>1</v>
          </cell>
          <cell r="AJ80">
            <v>0</v>
          </cell>
          <cell r="AK80">
            <v>1</v>
          </cell>
          <cell r="AL80">
            <v>0</v>
          </cell>
          <cell r="AM80">
            <v>1</v>
          </cell>
          <cell r="AN80">
            <v>0</v>
          </cell>
          <cell r="AO80">
            <v>1</v>
          </cell>
          <cell r="AP80">
            <v>0</v>
          </cell>
          <cell r="AQ80">
            <v>1</v>
          </cell>
          <cell r="AR80">
            <v>0</v>
          </cell>
          <cell r="AS80">
            <v>1</v>
          </cell>
          <cell r="AT80">
            <v>0</v>
          </cell>
          <cell r="AU80">
            <v>1</v>
          </cell>
          <cell r="AV80">
            <v>0</v>
          </cell>
          <cell r="AW80">
            <v>1</v>
          </cell>
          <cell r="AX80">
            <v>200008</v>
          </cell>
          <cell r="AY80" t="str">
            <v>肥料 無機質 消石灰   アルカリ分60％以上 ﾋﾞﾆｰﾙ袋20㎏</v>
          </cell>
          <cell r="AZ80" t="str">
            <v>* A</v>
          </cell>
          <cell r="BA80" t="str">
            <v>価</v>
          </cell>
          <cell r="BB80">
            <v>26</v>
          </cell>
          <cell r="BC80">
            <v>0</v>
          </cell>
          <cell r="BE80" t="str">
            <v/>
          </cell>
          <cell r="BF80" t="str">
            <v/>
          </cell>
          <cell r="BG80" t="str">
            <v/>
          </cell>
          <cell r="BH80" t="str">
            <v/>
          </cell>
          <cell r="BI80" t="str">
            <v>指数計算無し</v>
          </cell>
        </row>
        <row r="81">
          <cell r="G81">
            <v>3580</v>
          </cell>
          <cell r="H81">
            <v>5</v>
          </cell>
          <cell r="I81">
            <v>0</v>
          </cell>
          <cell r="J81">
            <v>0</v>
          </cell>
          <cell r="K81">
            <v>0</v>
          </cell>
          <cell r="L81">
            <v>1</v>
          </cell>
          <cell r="M81">
            <v>0</v>
          </cell>
          <cell r="N81">
            <v>0</v>
          </cell>
          <cell r="O81">
            <v>0</v>
          </cell>
          <cell r="P81">
            <v>0</v>
          </cell>
          <cell r="Q81">
            <v>0</v>
          </cell>
          <cell r="R81">
            <v>0</v>
          </cell>
          <cell r="S81">
            <v>0</v>
          </cell>
          <cell r="T81">
            <v>0</v>
          </cell>
          <cell r="U81" t="str">
            <v xml:space="preserve">0       </v>
          </cell>
          <cell r="V81">
            <v>0</v>
          </cell>
          <cell r="W81">
            <v>0</v>
          </cell>
          <cell r="X81">
            <v>0</v>
          </cell>
          <cell r="Y81">
            <v>1</v>
          </cell>
          <cell r="Z81">
            <v>0</v>
          </cell>
          <cell r="AA81">
            <v>1</v>
          </cell>
          <cell r="AB81">
            <v>0</v>
          </cell>
          <cell r="AC81">
            <v>1</v>
          </cell>
          <cell r="AD81">
            <v>0</v>
          </cell>
          <cell r="AE81">
            <v>1</v>
          </cell>
          <cell r="AF81">
            <v>0</v>
          </cell>
          <cell r="AG81">
            <v>1</v>
          </cell>
          <cell r="AH81">
            <v>0</v>
          </cell>
          <cell r="AI81">
            <v>1</v>
          </cell>
          <cell r="AJ81">
            <v>0</v>
          </cell>
          <cell r="AK81">
            <v>1</v>
          </cell>
          <cell r="AL81">
            <v>0</v>
          </cell>
          <cell r="AM81">
            <v>1</v>
          </cell>
          <cell r="AN81">
            <v>0</v>
          </cell>
          <cell r="AO81">
            <v>1</v>
          </cell>
          <cell r="AP81">
            <v>0</v>
          </cell>
          <cell r="AQ81">
            <v>1</v>
          </cell>
          <cell r="AR81">
            <v>0</v>
          </cell>
          <cell r="AS81">
            <v>1</v>
          </cell>
          <cell r="AT81">
            <v>0</v>
          </cell>
          <cell r="AU81">
            <v>1</v>
          </cell>
          <cell r="AV81">
            <v>0</v>
          </cell>
          <cell r="AW81">
            <v>1</v>
          </cell>
          <cell r="AX81">
            <v>200008</v>
          </cell>
          <cell r="AY81" t="str">
            <v>肥料 無機質 炭酸カルシウム   アルカリ分53～60％未満 紙袋30㎏</v>
          </cell>
          <cell r="AZ81" t="str">
            <v>* A</v>
          </cell>
          <cell r="BA81" t="str">
            <v>価</v>
          </cell>
          <cell r="BB81">
            <v>0</v>
          </cell>
          <cell r="BC81" t="str">
            <v>97修,*A/価</v>
          </cell>
          <cell r="BE81" t="str">
            <v/>
          </cell>
          <cell r="BF81" t="str">
            <v/>
          </cell>
          <cell r="BG81" t="str">
            <v/>
          </cell>
          <cell r="BH81" t="str">
            <v/>
          </cell>
          <cell r="BI81" t="str">
            <v>指数計算無し</v>
          </cell>
        </row>
        <row r="82">
          <cell r="G82">
            <v>3590</v>
          </cell>
          <cell r="H82">
            <v>5</v>
          </cell>
          <cell r="I82">
            <v>0</v>
          </cell>
          <cell r="J82">
            <v>0</v>
          </cell>
          <cell r="K82">
            <v>0</v>
          </cell>
          <cell r="L82">
            <v>1</v>
          </cell>
          <cell r="M82">
            <v>1</v>
          </cell>
          <cell r="N82">
            <v>0</v>
          </cell>
          <cell r="O82">
            <v>88</v>
          </cell>
          <cell r="P82">
            <v>0</v>
          </cell>
          <cell r="Q82">
            <v>0</v>
          </cell>
          <cell r="R82">
            <v>0</v>
          </cell>
          <cell r="S82">
            <v>0</v>
          </cell>
          <cell r="T82">
            <v>0</v>
          </cell>
          <cell r="U82" t="str">
            <v xml:space="preserve">0       </v>
          </cell>
          <cell r="V82">
            <v>0</v>
          </cell>
          <cell r="W82">
            <v>0</v>
          </cell>
          <cell r="X82">
            <v>95.8</v>
          </cell>
          <cell r="Y82">
            <v>1</v>
          </cell>
          <cell r="Z82">
            <v>95.8</v>
          </cell>
          <cell r="AA82">
            <v>1</v>
          </cell>
          <cell r="AB82">
            <v>95.8</v>
          </cell>
          <cell r="AC82">
            <v>1</v>
          </cell>
          <cell r="AD82">
            <v>95.8</v>
          </cell>
          <cell r="AE82">
            <v>1</v>
          </cell>
          <cell r="AF82">
            <v>95.8</v>
          </cell>
          <cell r="AG82">
            <v>1</v>
          </cell>
          <cell r="AH82">
            <v>95.8</v>
          </cell>
          <cell r="AI82">
            <v>1</v>
          </cell>
          <cell r="AJ82">
            <v>95.8</v>
          </cell>
          <cell r="AK82">
            <v>1</v>
          </cell>
          <cell r="AL82">
            <v>95.8</v>
          </cell>
          <cell r="AM82">
            <v>1</v>
          </cell>
          <cell r="AN82">
            <v>95.8</v>
          </cell>
          <cell r="AO82">
            <v>1</v>
          </cell>
          <cell r="AP82">
            <v>95.8</v>
          </cell>
          <cell r="AQ82">
            <v>1</v>
          </cell>
          <cell r="AR82">
            <v>95.8</v>
          </cell>
          <cell r="AS82">
            <v>1</v>
          </cell>
          <cell r="AT82">
            <v>95.8</v>
          </cell>
          <cell r="AU82">
            <v>1</v>
          </cell>
          <cell r="AV82">
            <v>0</v>
          </cell>
          <cell r="AW82">
            <v>1</v>
          </cell>
          <cell r="AX82">
            <v>200008</v>
          </cell>
          <cell r="AY82" t="str">
            <v>肥料 無機質 けい酸石灰   可溶性けい酸20%・ｱﾙｶﾘ分35%内外 樹脂袋20㎏</v>
          </cell>
          <cell r="AZ82" t="str">
            <v>* A</v>
          </cell>
          <cell r="BA82">
            <v>88</v>
          </cell>
          <cell r="BB82">
            <v>53</v>
          </cell>
          <cell r="BC82">
            <v>0</v>
          </cell>
          <cell r="BE82">
            <v>-100</v>
          </cell>
          <cell r="BF82">
            <v>-100</v>
          </cell>
          <cell r="BG82">
            <v>-100</v>
          </cell>
          <cell r="BH82">
            <v>-100</v>
          </cell>
          <cell r="BI82" t="str">
            <v>表示</v>
          </cell>
        </row>
        <row r="83">
          <cell r="G83">
            <v>3600</v>
          </cell>
          <cell r="H83">
            <v>5</v>
          </cell>
          <cell r="I83">
            <v>0</v>
          </cell>
          <cell r="J83">
            <v>0</v>
          </cell>
          <cell r="K83">
            <v>0</v>
          </cell>
          <cell r="L83">
            <v>1</v>
          </cell>
          <cell r="M83">
            <v>0</v>
          </cell>
          <cell r="N83">
            <v>0</v>
          </cell>
          <cell r="O83">
            <v>0</v>
          </cell>
          <cell r="P83">
            <v>0</v>
          </cell>
          <cell r="Q83">
            <v>0</v>
          </cell>
          <cell r="R83">
            <v>0</v>
          </cell>
          <cell r="S83">
            <v>0</v>
          </cell>
          <cell r="T83">
            <v>0</v>
          </cell>
          <cell r="U83" t="str">
            <v xml:space="preserve">0       </v>
          </cell>
          <cell r="V83">
            <v>0</v>
          </cell>
          <cell r="W83">
            <v>0</v>
          </cell>
          <cell r="X83">
            <v>0</v>
          </cell>
          <cell r="Y83">
            <v>1</v>
          </cell>
          <cell r="Z83">
            <v>0</v>
          </cell>
          <cell r="AA83">
            <v>1</v>
          </cell>
          <cell r="AB83">
            <v>0</v>
          </cell>
          <cell r="AC83">
            <v>1</v>
          </cell>
          <cell r="AD83">
            <v>0</v>
          </cell>
          <cell r="AE83">
            <v>1</v>
          </cell>
          <cell r="AF83">
            <v>0</v>
          </cell>
          <cell r="AG83">
            <v>1</v>
          </cell>
          <cell r="AH83">
            <v>0</v>
          </cell>
          <cell r="AI83">
            <v>1</v>
          </cell>
          <cell r="AJ83">
            <v>0</v>
          </cell>
          <cell r="AK83">
            <v>1</v>
          </cell>
          <cell r="AL83">
            <v>0</v>
          </cell>
          <cell r="AM83">
            <v>1</v>
          </cell>
          <cell r="AN83">
            <v>0</v>
          </cell>
          <cell r="AO83">
            <v>1</v>
          </cell>
          <cell r="AP83">
            <v>0</v>
          </cell>
          <cell r="AQ83">
            <v>1</v>
          </cell>
          <cell r="AR83">
            <v>0</v>
          </cell>
          <cell r="AS83">
            <v>1</v>
          </cell>
          <cell r="AT83">
            <v>0</v>
          </cell>
          <cell r="AU83">
            <v>1</v>
          </cell>
          <cell r="AV83">
            <v>0</v>
          </cell>
          <cell r="AW83">
            <v>1</v>
          </cell>
          <cell r="AX83">
            <v>200008</v>
          </cell>
          <cell r="AY83" t="str">
            <v>肥料 無機質 水酸化苦土   苦土50～60％ 紙袋20㎏</v>
          </cell>
          <cell r="AZ83" t="str">
            <v>* A</v>
          </cell>
          <cell r="BA83" t="str">
            <v>価</v>
          </cell>
          <cell r="BB83">
            <v>27</v>
          </cell>
          <cell r="BC83">
            <v>0</v>
          </cell>
          <cell r="BE83" t="str">
            <v/>
          </cell>
          <cell r="BF83" t="str">
            <v/>
          </cell>
          <cell r="BG83" t="str">
            <v/>
          </cell>
          <cell r="BH83" t="str">
            <v/>
          </cell>
          <cell r="BI83" t="str">
            <v>指数計算無し</v>
          </cell>
        </row>
        <row r="84">
          <cell r="G84">
            <v>3610</v>
          </cell>
          <cell r="H84">
            <v>5</v>
          </cell>
          <cell r="I84">
            <v>0</v>
          </cell>
          <cell r="J84">
            <v>0</v>
          </cell>
          <cell r="K84">
            <v>0</v>
          </cell>
          <cell r="L84">
            <v>1</v>
          </cell>
          <cell r="M84">
            <v>1</v>
          </cell>
          <cell r="N84">
            <v>0</v>
          </cell>
          <cell r="O84">
            <v>25</v>
          </cell>
          <cell r="P84">
            <v>0</v>
          </cell>
          <cell r="Q84">
            <v>0</v>
          </cell>
          <cell r="R84">
            <v>0</v>
          </cell>
          <cell r="S84">
            <v>0</v>
          </cell>
          <cell r="T84">
            <v>0</v>
          </cell>
          <cell r="U84" t="str">
            <v xml:space="preserve">0       </v>
          </cell>
          <cell r="V84">
            <v>0</v>
          </cell>
          <cell r="W84">
            <v>0</v>
          </cell>
          <cell r="X84">
            <v>98.1</v>
          </cell>
          <cell r="Y84">
            <v>1</v>
          </cell>
          <cell r="Z84">
            <v>87</v>
          </cell>
          <cell r="AA84">
            <v>1</v>
          </cell>
          <cell r="AB84">
            <v>87</v>
          </cell>
          <cell r="AC84">
            <v>1</v>
          </cell>
          <cell r="AD84">
            <v>87</v>
          </cell>
          <cell r="AE84">
            <v>1</v>
          </cell>
          <cell r="AF84">
            <v>87</v>
          </cell>
          <cell r="AG84">
            <v>1</v>
          </cell>
          <cell r="AH84">
            <v>87</v>
          </cell>
          <cell r="AI84">
            <v>1</v>
          </cell>
          <cell r="AJ84">
            <v>87</v>
          </cell>
          <cell r="AK84">
            <v>1</v>
          </cell>
          <cell r="AL84">
            <v>87</v>
          </cell>
          <cell r="AM84">
            <v>1</v>
          </cell>
          <cell r="AN84">
            <v>87</v>
          </cell>
          <cell r="AO84">
            <v>1</v>
          </cell>
          <cell r="AP84">
            <v>87</v>
          </cell>
          <cell r="AQ84">
            <v>1</v>
          </cell>
          <cell r="AR84">
            <v>87</v>
          </cell>
          <cell r="AS84">
            <v>1</v>
          </cell>
          <cell r="AT84">
            <v>87</v>
          </cell>
          <cell r="AU84">
            <v>1</v>
          </cell>
          <cell r="AV84">
            <v>0</v>
          </cell>
          <cell r="AW84">
            <v>1</v>
          </cell>
          <cell r="AX84">
            <v>200008</v>
          </cell>
          <cell r="AY84" t="str">
            <v>肥料 有機質 なたね油かす    紙袋20㎏</v>
          </cell>
          <cell r="AZ84" t="str">
            <v>* A</v>
          </cell>
          <cell r="BA84">
            <v>25</v>
          </cell>
          <cell r="BB84">
            <v>20</v>
          </cell>
          <cell r="BC84">
            <v>0</v>
          </cell>
          <cell r="BE84">
            <v>-100</v>
          </cell>
          <cell r="BF84">
            <v>-100</v>
          </cell>
          <cell r="BG84">
            <v>-100</v>
          </cell>
          <cell r="BH84">
            <v>-100</v>
          </cell>
          <cell r="BI84" t="str">
            <v>表示</v>
          </cell>
        </row>
        <row r="85">
          <cell r="G85">
            <v>3620</v>
          </cell>
          <cell r="H85">
            <v>5</v>
          </cell>
          <cell r="I85">
            <v>0</v>
          </cell>
          <cell r="J85">
            <v>0</v>
          </cell>
          <cell r="K85">
            <v>0</v>
          </cell>
          <cell r="L85">
            <v>1</v>
          </cell>
          <cell r="M85">
            <v>1</v>
          </cell>
          <cell r="N85">
            <v>0</v>
          </cell>
          <cell r="O85">
            <v>49</v>
          </cell>
          <cell r="P85">
            <v>0</v>
          </cell>
          <cell r="Q85">
            <v>0</v>
          </cell>
          <cell r="R85">
            <v>0</v>
          </cell>
          <cell r="S85">
            <v>0</v>
          </cell>
          <cell r="T85">
            <v>0</v>
          </cell>
          <cell r="U85" t="str">
            <v xml:space="preserve">0       </v>
          </cell>
          <cell r="V85">
            <v>0</v>
          </cell>
          <cell r="W85">
            <v>0</v>
          </cell>
          <cell r="X85">
            <v>81.099999999999994</v>
          </cell>
          <cell r="Y85">
            <v>1</v>
          </cell>
          <cell r="Z85">
            <v>79.400000000000006</v>
          </cell>
          <cell r="AA85">
            <v>1</v>
          </cell>
          <cell r="AB85">
            <v>79.400000000000006</v>
          </cell>
          <cell r="AC85">
            <v>1</v>
          </cell>
          <cell r="AD85">
            <v>79.400000000000006</v>
          </cell>
          <cell r="AE85">
            <v>1</v>
          </cell>
          <cell r="AF85">
            <v>79.400000000000006</v>
          </cell>
          <cell r="AG85">
            <v>1</v>
          </cell>
          <cell r="AH85">
            <v>79.400000000000006</v>
          </cell>
          <cell r="AI85">
            <v>1</v>
          </cell>
          <cell r="AJ85">
            <v>79.400000000000006</v>
          </cell>
          <cell r="AK85">
            <v>1</v>
          </cell>
          <cell r="AL85">
            <v>79.400000000000006</v>
          </cell>
          <cell r="AM85">
            <v>1</v>
          </cell>
          <cell r="AN85">
            <v>79.400000000000006</v>
          </cell>
          <cell r="AO85">
            <v>1</v>
          </cell>
          <cell r="AP85">
            <v>79.400000000000006</v>
          </cell>
          <cell r="AQ85">
            <v>1</v>
          </cell>
          <cell r="AR85">
            <v>79.400000000000006</v>
          </cell>
          <cell r="AS85">
            <v>1</v>
          </cell>
          <cell r="AT85">
            <v>79.400000000000006</v>
          </cell>
          <cell r="AU85">
            <v>1</v>
          </cell>
          <cell r="AV85">
            <v>0</v>
          </cell>
          <cell r="AW85">
            <v>1</v>
          </cell>
          <cell r="AX85">
            <v>200008</v>
          </cell>
          <cell r="AY85" t="str">
            <v>肥料 有機質 鶏ふん   乾燥鶏ふん 紙袋15㎏</v>
          </cell>
          <cell r="AZ85" t="str">
            <v>* A</v>
          </cell>
          <cell r="BA85">
            <v>49</v>
          </cell>
          <cell r="BB85">
            <v>0</v>
          </cell>
          <cell r="BC85" t="str">
            <v>99/01Po修,*A/49</v>
          </cell>
          <cell r="BE85">
            <v>-100</v>
          </cell>
          <cell r="BF85">
            <v>-100</v>
          </cell>
          <cell r="BG85">
            <v>-100</v>
          </cell>
          <cell r="BH85">
            <v>-100</v>
          </cell>
          <cell r="BI85" t="str">
            <v>表示</v>
          </cell>
        </row>
        <row r="86">
          <cell r="G86">
            <v>3630</v>
          </cell>
          <cell r="H86">
            <v>5</v>
          </cell>
          <cell r="I86">
            <v>0</v>
          </cell>
          <cell r="J86">
            <v>0</v>
          </cell>
          <cell r="K86">
            <v>0</v>
          </cell>
          <cell r="L86">
            <v>1</v>
          </cell>
          <cell r="M86">
            <v>0</v>
          </cell>
          <cell r="N86">
            <v>0</v>
          </cell>
          <cell r="O86">
            <v>0</v>
          </cell>
          <cell r="P86">
            <v>0</v>
          </cell>
          <cell r="Q86">
            <v>0</v>
          </cell>
          <cell r="R86">
            <v>0</v>
          </cell>
          <cell r="S86">
            <v>0</v>
          </cell>
          <cell r="T86">
            <v>0</v>
          </cell>
          <cell r="U86" t="str">
            <v xml:space="preserve">0       </v>
          </cell>
          <cell r="V86">
            <v>0</v>
          </cell>
          <cell r="W86">
            <v>0</v>
          </cell>
          <cell r="X86">
            <v>0</v>
          </cell>
          <cell r="Y86">
            <v>1</v>
          </cell>
          <cell r="Z86">
            <v>0</v>
          </cell>
          <cell r="AA86">
            <v>1</v>
          </cell>
          <cell r="AB86">
            <v>0</v>
          </cell>
          <cell r="AC86">
            <v>1</v>
          </cell>
          <cell r="AD86">
            <v>0</v>
          </cell>
          <cell r="AE86">
            <v>1</v>
          </cell>
          <cell r="AF86">
            <v>0</v>
          </cell>
          <cell r="AG86">
            <v>1</v>
          </cell>
          <cell r="AH86">
            <v>0</v>
          </cell>
          <cell r="AI86">
            <v>1</v>
          </cell>
          <cell r="AJ86">
            <v>0</v>
          </cell>
          <cell r="AK86">
            <v>1</v>
          </cell>
          <cell r="AL86">
            <v>0</v>
          </cell>
          <cell r="AM86">
            <v>1</v>
          </cell>
          <cell r="AN86">
            <v>0</v>
          </cell>
          <cell r="AO86">
            <v>1</v>
          </cell>
          <cell r="AP86">
            <v>0</v>
          </cell>
          <cell r="AQ86">
            <v>1</v>
          </cell>
          <cell r="AR86">
            <v>0</v>
          </cell>
          <cell r="AS86">
            <v>1</v>
          </cell>
          <cell r="AT86">
            <v>0</v>
          </cell>
          <cell r="AU86">
            <v>1</v>
          </cell>
          <cell r="AV86">
            <v>0</v>
          </cell>
          <cell r="AW86">
            <v>1</v>
          </cell>
          <cell r="AX86">
            <v>200008</v>
          </cell>
          <cell r="AY86" t="str">
            <v>飼料 大麦 圧ぺん大麦   皮つき又は皮むき 紙袋20㎏</v>
          </cell>
          <cell r="AZ86" t="str">
            <v>* A</v>
          </cell>
          <cell r="BA86" t="str">
            <v>価</v>
          </cell>
          <cell r="BB86">
            <v>23</v>
          </cell>
          <cell r="BC86">
            <v>0</v>
          </cell>
          <cell r="BE86" t="str">
            <v/>
          </cell>
          <cell r="BF86" t="str">
            <v/>
          </cell>
          <cell r="BG86" t="str">
            <v/>
          </cell>
          <cell r="BH86" t="str">
            <v/>
          </cell>
          <cell r="BI86" t="str">
            <v>指数計算無し</v>
          </cell>
        </row>
        <row r="87">
          <cell r="G87">
            <v>3640</v>
          </cell>
          <cell r="H87">
            <v>5</v>
          </cell>
          <cell r="I87">
            <v>0</v>
          </cell>
          <cell r="J87">
            <v>0</v>
          </cell>
          <cell r="K87">
            <v>0</v>
          </cell>
          <cell r="L87">
            <v>1</v>
          </cell>
          <cell r="M87">
            <v>0</v>
          </cell>
          <cell r="N87">
            <v>0</v>
          </cell>
          <cell r="O87">
            <v>0</v>
          </cell>
          <cell r="P87">
            <v>0</v>
          </cell>
          <cell r="Q87">
            <v>0</v>
          </cell>
          <cell r="R87">
            <v>0</v>
          </cell>
          <cell r="S87">
            <v>0</v>
          </cell>
          <cell r="T87">
            <v>0</v>
          </cell>
          <cell r="U87" t="str">
            <v xml:space="preserve">0       </v>
          </cell>
          <cell r="V87">
            <v>0</v>
          </cell>
          <cell r="W87">
            <v>0</v>
          </cell>
          <cell r="X87">
            <v>0</v>
          </cell>
          <cell r="Y87">
            <v>1</v>
          </cell>
          <cell r="Z87">
            <v>0</v>
          </cell>
          <cell r="AA87">
            <v>1</v>
          </cell>
          <cell r="AB87">
            <v>0</v>
          </cell>
          <cell r="AC87">
            <v>1</v>
          </cell>
          <cell r="AD87">
            <v>0</v>
          </cell>
          <cell r="AE87">
            <v>1</v>
          </cell>
          <cell r="AF87">
            <v>0</v>
          </cell>
          <cell r="AG87">
            <v>1</v>
          </cell>
          <cell r="AH87">
            <v>0</v>
          </cell>
          <cell r="AI87">
            <v>1</v>
          </cell>
          <cell r="AJ87">
            <v>0</v>
          </cell>
          <cell r="AK87">
            <v>1</v>
          </cell>
          <cell r="AL87">
            <v>0</v>
          </cell>
          <cell r="AM87">
            <v>1</v>
          </cell>
          <cell r="AN87">
            <v>0</v>
          </cell>
          <cell r="AO87">
            <v>1</v>
          </cell>
          <cell r="AP87">
            <v>0</v>
          </cell>
          <cell r="AQ87">
            <v>1</v>
          </cell>
          <cell r="AR87">
            <v>0</v>
          </cell>
          <cell r="AS87">
            <v>1</v>
          </cell>
          <cell r="AT87">
            <v>0</v>
          </cell>
          <cell r="AU87">
            <v>1</v>
          </cell>
          <cell r="AV87">
            <v>0</v>
          </cell>
          <cell r="AW87">
            <v>1</v>
          </cell>
          <cell r="AX87">
            <v>200008</v>
          </cell>
          <cell r="AY87" t="str">
            <v>飼料 大麦 ばん砕大麦   皮つき又は皮むき 紙袋20㎏</v>
          </cell>
          <cell r="AZ87" t="str">
            <v>価 A</v>
          </cell>
          <cell r="BA87" t="str">
            <v>価</v>
          </cell>
          <cell r="BB87">
            <v>0</v>
          </cell>
          <cell r="BC87">
            <v>0</v>
          </cell>
          <cell r="BE87" t="str">
            <v/>
          </cell>
          <cell r="BF87" t="str">
            <v/>
          </cell>
          <cell r="BG87" t="str">
            <v/>
          </cell>
          <cell r="BH87" t="str">
            <v/>
          </cell>
          <cell r="BI87" t="str">
            <v>指数計算無し</v>
          </cell>
        </row>
        <row r="88">
          <cell r="G88">
            <v>3650</v>
          </cell>
          <cell r="H88">
            <v>5</v>
          </cell>
          <cell r="I88">
            <v>0</v>
          </cell>
          <cell r="J88">
            <v>0</v>
          </cell>
          <cell r="K88">
            <v>0</v>
          </cell>
          <cell r="L88">
            <v>1</v>
          </cell>
          <cell r="M88">
            <v>0</v>
          </cell>
          <cell r="N88">
            <v>0</v>
          </cell>
          <cell r="O88">
            <v>0</v>
          </cell>
          <cell r="P88">
            <v>0</v>
          </cell>
          <cell r="Q88">
            <v>0</v>
          </cell>
          <cell r="R88">
            <v>0</v>
          </cell>
          <cell r="S88">
            <v>0</v>
          </cell>
          <cell r="T88">
            <v>0</v>
          </cell>
          <cell r="U88" t="str">
            <v xml:space="preserve">0       </v>
          </cell>
          <cell r="V88">
            <v>0</v>
          </cell>
          <cell r="W88">
            <v>0</v>
          </cell>
          <cell r="X88">
            <v>0</v>
          </cell>
          <cell r="Y88">
            <v>1</v>
          </cell>
          <cell r="Z88">
            <v>0</v>
          </cell>
          <cell r="AA88">
            <v>1</v>
          </cell>
          <cell r="AB88">
            <v>0</v>
          </cell>
          <cell r="AC88">
            <v>1</v>
          </cell>
          <cell r="AD88">
            <v>0</v>
          </cell>
          <cell r="AE88">
            <v>1</v>
          </cell>
          <cell r="AF88">
            <v>0</v>
          </cell>
          <cell r="AG88">
            <v>1</v>
          </cell>
          <cell r="AH88">
            <v>0</v>
          </cell>
          <cell r="AI88">
            <v>1</v>
          </cell>
          <cell r="AJ88">
            <v>0</v>
          </cell>
          <cell r="AK88">
            <v>1</v>
          </cell>
          <cell r="AL88">
            <v>0</v>
          </cell>
          <cell r="AM88">
            <v>1</v>
          </cell>
          <cell r="AN88">
            <v>0</v>
          </cell>
          <cell r="AO88">
            <v>1</v>
          </cell>
          <cell r="AP88">
            <v>0</v>
          </cell>
          <cell r="AQ88">
            <v>1</v>
          </cell>
          <cell r="AR88">
            <v>0</v>
          </cell>
          <cell r="AS88">
            <v>1</v>
          </cell>
          <cell r="AT88">
            <v>0</v>
          </cell>
          <cell r="AU88">
            <v>1</v>
          </cell>
          <cell r="AV88">
            <v>0</v>
          </cell>
          <cell r="AW88">
            <v>1</v>
          </cell>
          <cell r="AX88">
            <v>200008</v>
          </cell>
          <cell r="AY88" t="str">
            <v>飼料 ふすま 一般ふすま    紙袋30㎏</v>
          </cell>
          <cell r="AZ88" t="str">
            <v>* A</v>
          </cell>
          <cell r="BA88" t="str">
            <v>価</v>
          </cell>
          <cell r="BB88">
            <v>0</v>
          </cell>
          <cell r="BC88">
            <v>0</v>
          </cell>
          <cell r="BE88" t="str">
            <v/>
          </cell>
          <cell r="BF88" t="str">
            <v/>
          </cell>
          <cell r="BG88" t="str">
            <v/>
          </cell>
          <cell r="BH88" t="str">
            <v/>
          </cell>
          <cell r="BI88" t="str">
            <v>指数計算無し</v>
          </cell>
        </row>
        <row r="89">
          <cell r="G89">
            <v>3670</v>
          </cell>
          <cell r="H89">
            <v>5</v>
          </cell>
          <cell r="I89">
            <v>0</v>
          </cell>
          <cell r="J89">
            <v>0</v>
          </cell>
          <cell r="K89">
            <v>0</v>
          </cell>
          <cell r="L89">
            <v>1</v>
          </cell>
          <cell r="M89">
            <v>1</v>
          </cell>
          <cell r="N89">
            <v>0</v>
          </cell>
          <cell r="O89">
            <v>22</v>
          </cell>
          <cell r="P89">
            <v>0</v>
          </cell>
          <cell r="Q89">
            <v>0</v>
          </cell>
          <cell r="R89">
            <v>0</v>
          </cell>
          <cell r="S89">
            <v>0</v>
          </cell>
          <cell r="T89">
            <v>0</v>
          </cell>
          <cell r="U89" t="str">
            <v xml:space="preserve">0       </v>
          </cell>
          <cell r="V89">
            <v>0</v>
          </cell>
          <cell r="W89">
            <v>0</v>
          </cell>
          <cell r="X89">
            <v>111.9</v>
          </cell>
          <cell r="Y89">
            <v>1</v>
          </cell>
          <cell r="Z89">
            <v>111.9</v>
          </cell>
          <cell r="AA89">
            <v>1</v>
          </cell>
          <cell r="AB89">
            <v>110.7</v>
          </cell>
          <cell r="AC89">
            <v>1</v>
          </cell>
          <cell r="AD89">
            <v>110.7</v>
          </cell>
          <cell r="AE89">
            <v>1</v>
          </cell>
          <cell r="AF89">
            <v>110.7</v>
          </cell>
          <cell r="AG89">
            <v>1</v>
          </cell>
          <cell r="AH89">
            <v>110.7</v>
          </cell>
          <cell r="AI89">
            <v>1</v>
          </cell>
          <cell r="AJ89">
            <v>113.2</v>
          </cell>
          <cell r="AK89">
            <v>1</v>
          </cell>
          <cell r="AL89">
            <v>115.4</v>
          </cell>
          <cell r="AM89">
            <v>1</v>
          </cell>
          <cell r="AN89">
            <v>115.4</v>
          </cell>
          <cell r="AO89">
            <v>1</v>
          </cell>
          <cell r="AP89">
            <v>116.5</v>
          </cell>
          <cell r="AQ89">
            <v>1</v>
          </cell>
          <cell r="AR89">
            <v>119</v>
          </cell>
          <cell r="AS89">
            <v>1</v>
          </cell>
          <cell r="AT89">
            <v>119</v>
          </cell>
          <cell r="AU89">
            <v>1</v>
          </cell>
          <cell r="AV89">
            <v>0</v>
          </cell>
          <cell r="AW89">
            <v>1</v>
          </cell>
          <cell r="AX89">
            <v>200008</v>
          </cell>
          <cell r="AY89" t="str">
            <v>飼料 ヘイキューブ    アメリカ産 麻袋50㎏</v>
          </cell>
          <cell r="AZ89" t="str">
            <v>* A</v>
          </cell>
          <cell r="BA89">
            <v>22</v>
          </cell>
          <cell r="BB89">
            <v>32</v>
          </cell>
          <cell r="BC89">
            <v>0</v>
          </cell>
          <cell r="BE89">
            <v>-100</v>
          </cell>
          <cell r="BF89">
            <v>-100</v>
          </cell>
          <cell r="BG89">
            <v>-100</v>
          </cell>
          <cell r="BH89">
            <v>-100</v>
          </cell>
          <cell r="BI89" t="str">
            <v>表示</v>
          </cell>
        </row>
        <row r="90">
          <cell r="G90">
            <v>3690</v>
          </cell>
          <cell r="H90">
            <v>5</v>
          </cell>
          <cell r="I90">
            <v>0</v>
          </cell>
          <cell r="J90">
            <v>0</v>
          </cell>
          <cell r="K90">
            <v>0</v>
          </cell>
          <cell r="L90">
            <v>1</v>
          </cell>
          <cell r="M90">
            <v>0</v>
          </cell>
          <cell r="N90">
            <v>0</v>
          </cell>
          <cell r="O90">
            <v>0</v>
          </cell>
          <cell r="P90">
            <v>0</v>
          </cell>
          <cell r="Q90">
            <v>0</v>
          </cell>
          <cell r="R90">
            <v>0</v>
          </cell>
          <cell r="S90">
            <v>0</v>
          </cell>
          <cell r="T90">
            <v>0</v>
          </cell>
          <cell r="U90" t="str">
            <v xml:space="preserve">0       </v>
          </cell>
          <cell r="V90">
            <v>0</v>
          </cell>
          <cell r="W90">
            <v>0</v>
          </cell>
          <cell r="X90">
            <v>0</v>
          </cell>
          <cell r="Y90">
            <v>1</v>
          </cell>
          <cell r="Z90">
            <v>0</v>
          </cell>
          <cell r="AA90">
            <v>1</v>
          </cell>
          <cell r="AB90">
            <v>0</v>
          </cell>
          <cell r="AC90">
            <v>1</v>
          </cell>
          <cell r="AD90">
            <v>0</v>
          </cell>
          <cell r="AE90">
            <v>1</v>
          </cell>
          <cell r="AF90">
            <v>0</v>
          </cell>
          <cell r="AG90">
            <v>1</v>
          </cell>
          <cell r="AH90">
            <v>0</v>
          </cell>
          <cell r="AI90">
            <v>1</v>
          </cell>
          <cell r="AJ90">
            <v>0</v>
          </cell>
          <cell r="AK90">
            <v>1</v>
          </cell>
          <cell r="AL90">
            <v>0</v>
          </cell>
          <cell r="AM90">
            <v>1</v>
          </cell>
          <cell r="AN90">
            <v>0</v>
          </cell>
          <cell r="AO90">
            <v>1</v>
          </cell>
          <cell r="AP90">
            <v>0</v>
          </cell>
          <cell r="AQ90">
            <v>1</v>
          </cell>
          <cell r="AR90">
            <v>0</v>
          </cell>
          <cell r="AS90">
            <v>1</v>
          </cell>
          <cell r="AT90">
            <v>0</v>
          </cell>
          <cell r="AU90">
            <v>1</v>
          </cell>
          <cell r="AV90">
            <v>0</v>
          </cell>
          <cell r="AW90">
            <v>1</v>
          </cell>
          <cell r="AX90">
            <v>200008</v>
          </cell>
          <cell r="AY90" t="str">
            <v>飼料 大豆油かす     紙袋20㎏</v>
          </cell>
          <cell r="AZ90" t="str">
            <v>価 A</v>
          </cell>
          <cell r="BA90" t="str">
            <v>価</v>
          </cell>
          <cell r="BB90">
            <v>0</v>
          </cell>
          <cell r="BC90">
            <v>0</v>
          </cell>
          <cell r="BE90" t="str">
            <v/>
          </cell>
          <cell r="BF90" t="str">
            <v/>
          </cell>
          <cell r="BG90" t="str">
            <v/>
          </cell>
          <cell r="BH90" t="str">
            <v/>
          </cell>
          <cell r="BI90" t="str">
            <v>指数計算無し</v>
          </cell>
        </row>
        <row r="91">
          <cell r="G91">
            <v>3710</v>
          </cell>
          <cell r="H91">
            <v>5</v>
          </cell>
          <cell r="I91">
            <v>0</v>
          </cell>
          <cell r="J91">
            <v>0</v>
          </cell>
          <cell r="K91">
            <v>0</v>
          </cell>
          <cell r="L91">
            <v>1</v>
          </cell>
          <cell r="M91">
            <v>1</v>
          </cell>
          <cell r="N91">
            <v>0</v>
          </cell>
          <cell r="O91">
            <v>29</v>
          </cell>
          <cell r="P91">
            <v>0</v>
          </cell>
          <cell r="Q91">
            <v>0</v>
          </cell>
          <cell r="R91">
            <v>0</v>
          </cell>
          <cell r="S91">
            <v>0</v>
          </cell>
          <cell r="T91">
            <v>0</v>
          </cell>
          <cell r="U91" t="str">
            <v xml:space="preserve">0       </v>
          </cell>
          <cell r="V91">
            <v>0</v>
          </cell>
          <cell r="W91">
            <v>0</v>
          </cell>
          <cell r="X91">
            <v>115.1</v>
          </cell>
          <cell r="Y91">
            <v>1</v>
          </cell>
          <cell r="Z91">
            <v>115.1</v>
          </cell>
          <cell r="AA91">
            <v>1</v>
          </cell>
          <cell r="AB91">
            <v>111</v>
          </cell>
          <cell r="AC91">
            <v>1</v>
          </cell>
          <cell r="AD91">
            <v>111</v>
          </cell>
          <cell r="AE91">
            <v>1</v>
          </cell>
          <cell r="AF91">
            <v>111</v>
          </cell>
          <cell r="AG91">
            <v>1</v>
          </cell>
          <cell r="AH91">
            <v>113.8</v>
          </cell>
          <cell r="AI91">
            <v>1</v>
          </cell>
          <cell r="AJ91">
            <v>116.4</v>
          </cell>
          <cell r="AK91">
            <v>1</v>
          </cell>
          <cell r="AL91">
            <v>119</v>
          </cell>
          <cell r="AM91">
            <v>1</v>
          </cell>
          <cell r="AN91">
            <v>119</v>
          </cell>
          <cell r="AO91">
            <v>1</v>
          </cell>
          <cell r="AP91">
            <v>121.8</v>
          </cell>
          <cell r="AQ91">
            <v>1</v>
          </cell>
          <cell r="AR91">
            <v>124.5</v>
          </cell>
          <cell r="AS91">
            <v>1</v>
          </cell>
          <cell r="AT91">
            <v>124.5</v>
          </cell>
          <cell r="AU91">
            <v>1</v>
          </cell>
          <cell r="AV91">
            <v>0</v>
          </cell>
          <cell r="AW91">
            <v>1</v>
          </cell>
          <cell r="AX91">
            <v>200008</v>
          </cell>
          <cell r="AY91" t="str">
            <v>飼料 ビートパルプ 外国産    麻袋50㎏</v>
          </cell>
          <cell r="AZ91" t="str">
            <v>* A</v>
          </cell>
          <cell r="BA91">
            <v>29</v>
          </cell>
          <cell r="BB91">
            <v>25</v>
          </cell>
          <cell r="BC91">
            <v>0</v>
          </cell>
          <cell r="BE91">
            <v>-100</v>
          </cell>
          <cell r="BF91">
            <v>-100</v>
          </cell>
          <cell r="BG91">
            <v>-100</v>
          </cell>
          <cell r="BH91">
            <v>-100</v>
          </cell>
          <cell r="BI91" t="str">
            <v>表示</v>
          </cell>
        </row>
        <row r="92">
          <cell r="G92">
            <v>3730</v>
          </cell>
          <cell r="H92">
            <v>5</v>
          </cell>
          <cell r="I92">
            <v>0</v>
          </cell>
          <cell r="J92">
            <v>0</v>
          </cell>
          <cell r="K92">
            <v>0</v>
          </cell>
          <cell r="L92">
            <v>1</v>
          </cell>
          <cell r="M92">
            <v>0</v>
          </cell>
          <cell r="N92">
            <v>0</v>
          </cell>
          <cell r="O92">
            <v>0</v>
          </cell>
          <cell r="P92">
            <v>0</v>
          </cell>
          <cell r="Q92">
            <v>0</v>
          </cell>
          <cell r="R92">
            <v>0</v>
          </cell>
          <cell r="S92">
            <v>0</v>
          </cell>
          <cell r="T92">
            <v>0</v>
          </cell>
          <cell r="U92" t="str">
            <v xml:space="preserve">0       </v>
          </cell>
          <cell r="V92">
            <v>0</v>
          </cell>
          <cell r="W92">
            <v>0</v>
          </cell>
          <cell r="X92">
            <v>0</v>
          </cell>
          <cell r="Y92">
            <v>1</v>
          </cell>
          <cell r="Z92">
            <v>0</v>
          </cell>
          <cell r="AA92">
            <v>1</v>
          </cell>
          <cell r="AB92">
            <v>0</v>
          </cell>
          <cell r="AC92">
            <v>1</v>
          </cell>
          <cell r="AD92">
            <v>0</v>
          </cell>
          <cell r="AE92">
            <v>1</v>
          </cell>
          <cell r="AF92">
            <v>0</v>
          </cell>
          <cell r="AG92">
            <v>1</v>
          </cell>
          <cell r="AH92">
            <v>0</v>
          </cell>
          <cell r="AI92">
            <v>1</v>
          </cell>
          <cell r="AJ92">
            <v>0</v>
          </cell>
          <cell r="AK92">
            <v>1</v>
          </cell>
          <cell r="AL92">
            <v>0</v>
          </cell>
          <cell r="AM92">
            <v>1</v>
          </cell>
          <cell r="AN92">
            <v>0</v>
          </cell>
          <cell r="AO92">
            <v>1</v>
          </cell>
          <cell r="AP92">
            <v>0</v>
          </cell>
          <cell r="AQ92">
            <v>1</v>
          </cell>
          <cell r="AR92">
            <v>0</v>
          </cell>
          <cell r="AS92">
            <v>1</v>
          </cell>
          <cell r="AT92">
            <v>0</v>
          </cell>
          <cell r="AU92">
            <v>1</v>
          </cell>
          <cell r="AV92">
            <v>0</v>
          </cell>
          <cell r="AW92">
            <v>1</v>
          </cell>
          <cell r="AX92">
            <v>200008</v>
          </cell>
          <cell r="AY92" t="str">
            <v>飼料 とうもろこし    圧ぺん バラ１ｔ</v>
          </cell>
          <cell r="AZ92" t="str">
            <v>* A</v>
          </cell>
          <cell r="BA92" t="str">
            <v>価</v>
          </cell>
          <cell r="BB92">
            <v>0</v>
          </cell>
          <cell r="BC92">
            <v>0</v>
          </cell>
          <cell r="BE92" t="str">
            <v/>
          </cell>
          <cell r="BF92" t="str">
            <v/>
          </cell>
          <cell r="BG92" t="str">
            <v/>
          </cell>
          <cell r="BH92" t="str">
            <v/>
          </cell>
          <cell r="BI92" t="str">
            <v>指数計算無し</v>
          </cell>
        </row>
        <row r="93">
          <cell r="G93">
            <v>3740</v>
          </cell>
          <cell r="H93">
            <v>5</v>
          </cell>
          <cell r="I93">
            <v>0</v>
          </cell>
          <cell r="J93">
            <v>0</v>
          </cell>
          <cell r="K93">
            <v>0</v>
          </cell>
          <cell r="L93">
            <v>1</v>
          </cell>
          <cell r="M93">
            <v>1</v>
          </cell>
          <cell r="N93">
            <v>0</v>
          </cell>
          <cell r="O93">
            <v>5</v>
          </cell>
          <cell r="P93">
            <v>0</v>
          </cell>
          <cell r="Q93">
            <v>0</v>
          </cell>
          <cell r="R93">
            <v>0</v>
          </cell>
          <cell r="S93">
            <v>0</v>
          </cell>
          <cell r="T93">
            <v>0</v>
          </cell>
          <cell r="U93" t="str">
            <v xml:space="preserve">0       </v>
          </cell>
          <cell r="V93">
            <v>0</v>
          </cell>
          <cell r="W93">
            <v>0</v>
          </cell>
          <cell r="X93">
            <v>107.4</v>
          </cell>
          <cell r="Y93">
            <v>1</v>
          </cell>
          <cell r="Z93">
            <v>107.4</v>
          </cell>
          <cell r="AA93">
            <v>1</v>
          </cell>
          <cell r="AB93">
            <v>104.8</v>
          </cell>
          <cell r="AC93">
            <v>1</v>
          </cell>
          <cell r="AD93">
            <v>104.8</v>
          </cell>
          <cell r="AE93">
            <v>1</v>
          </cell>
          <cell r="AF93">
            <v>104.8</v>
          </cell>
          <cell r="AG93">
            <v>1</v>
          </cell>
          <cell r="AH93">
            <v>108.5</v>
          </cell>
          <cell r="AI93">
            <v>1</v>
          </cell>
          <cell r="AJ93">
            <v>108.5</v>
          </cell>
          <cell r="AK93">
            <v>1</v>
          </cell>
          <cell r="AL93">
            <v>108.5</v>
          </cell>
          <cell r="AM93">
            <v>1</v>
          </cell>
          <cell r="AN93">
            <v>113.1</v>
          </cell>
          <cell r="AO93">
            <v>1</v>
          </cell>
          <cell r="AP93">
            <v>113.1</v>
          </cell>
          <cell r="AQ93">
            <v>1</v>
          </cell>
          <cell r="AR93">
            <v>113.1</v>
          </cell>
          <cell r="AS93">
            <v>1</v>
          </cell>
          <cell r="AT93">
            <v>113.1</v>
          </cell>
          <cell r="AU93">
            <v>1</v>
          </cell>
          <cell r="AV93">
            <v>0</v>
          </cell>
          <cell r="AW93">
            <v>1</v>
          </cell>
          <cell r="AX93">
            <v>200008</v>
          </cell>
          <cell r="AY93" t="str">
            <v>飼料 配合飼料 鶏 育すう 後期 6週齢～産卵開始前・粗たん白質14～18％ バラ１ｔ</v>
          </cell>
          <cell r="AZ93" t="str">
            <v xml:space="preserve"> 地</v>
          </cell>
          <cell r="BA93">
            <v>5</v>
          </cell>
          <cell r="BB93">
            <v>0</v>
          </cell>
          <cell r="BC93">
            <v>0</v>
          </cell>
          <cell r="BE93">
            <v>-100</v>
          </cell>
          <cell r="BF93">
            <v>-100</v>
          </cell>
          <cell r="BG93">
            <v>-100</v>
          </cell>
          <cell r="BH93">
            <v>-100</v>
          </cell>
          <cell r="BI93" t="str">
            <v>表示</v>
          </cell>
        </row>
        <row r="94">
          <cell r="G94">
            <v>3750</v>
          </cell>
          <cell r="H94">
            <v>5</v>
          </cell>
          <cell r="I94">
            <v>0</v>
          </cell>
          <cell r="J94">
            <v>0</v>
          </cell>
          <cell r="K94">
            <v>0</v>
          </cell>
          <cell r="L94">
            <v>1</v>
          </cell>
          <cell r="M94">
            <v>1</v>
          </cell>
          <cell r="N94">
            <v>0</v>
          </cell>
          <cell r="O94">
            <v>50</v>
          </cell>
          <cell r="P94">
            <v>0</v>
          </cell>
          <cell r="Q94">
            <v>0</v>
          </cell>
          <cell r="R94">
            <v>0</v>
          </cell>
          <cell r="S94">
            <v>0</v>
          </cell>
          <cell r="T94">
            <v>0</v>
          </cell>
          <cell r="U94" t="str">
            <v xml:space="preserve">0       </v>
          </cell>
          <cell r="V94">
            <v>0</v>
          </cell>
          <cell r="W94">
            <v>0</v>
          </cell>
          <cell r="X94">
            <v>102.1</v>
          </cell>
          <cell r="Y94">
            <v>1</v>
          </cell>
          <cell r="Z94">
            <v>102.1</v>
          </cell>
          <cell r="AA94">
            <v>1</v>
          </cell>
          <cell r="AB94">
            <v>99.9</v>
          </cell>
          <cell r="AC94">
            <v>1</v>
          </cell>
          <cell r="AD94">
            <v>99.9</v>
          </cell>
          <cell r="AE94">
            <v>1</v>
          </cell>
          <cell r="AF94">
            <v>99.9</v>
          </cell>
          <cell r="AG94">
            <v>1</v>
          </cell>
          <cell r="AH94">
            <v>103.2</v>
          </cell>
          <cell r="AI94">
            <v>1</v>
          </cell>
          <cell r="AJ94">
            <v>103.2</v>
          </cell>
          <cell r="AK94">
            <v>1</v>
          </cell>
          <cell r="AL94">
            <v>103.2</v>
          </cell>
          <cell r="AM94">
            <v>1</v>
          </cell>
          <cell r="AN94">
            <v>107</v>
          </cell>
          <cell r="AO94">
            <v>1</v>
          </cell>
          <cell r="AP94">
            <v>107</v>
          </cell>
          <cell r="AQ94">
            <v>1</v>
          </cell>
          <cell r="AR94">
            <v>107</v>
          </cell>
          <cell r="AS94">
            <v>1</v>
          </cell>
          <cell r="AT94">
            <v>107</v>
          </cell>
          <cell r="AU94">
            <v>1</v>
          </cell>
          <cell r="AV94">
            <v>0</v>
          </cell>
          <cell r="AW94">
            <v>1</v>
          </cell>
          <cell r="AX94">
            <v>200008</v>
          </cell>
          <cell r="AY94" t="str">
            <v>飼料 配合飼料 鶏 成鶏用  粗たん白質15～19％ バラ１ｔ</v>
          </cell>
          <cell r="AZ94" t="str">
            <v>* A</v>
          </cell>
          <cell r="BA94">
            <v>50</v>
          </cell>
          <cell r="BB94">
            <v>99</v>
          </cell>
          <cell r="BC94" t="str">
            <v>97Po修,*A/50</v>
          </cell>
          <cell r="BE94">
            <v>-100</v>
          </cell>
          <cell r="BF94">
            <v>-100</v>
          </cell>
          <cell r="BG94">
            <v>-100</v>
          </cell>
          <cell r="BH94">
            <v>-100</v>
          </cell>
          <cell r="BI94" t="str">
            <v>表示</v>
          </cell>
        </row>
        <row r="95">
          <cell r="G95">
            <v>3770</v>
          </cell>
          <cell r="H95">
            <v>5</v>
          </cell>
          <cell r="I95">
            <v>0</v>
          </cell>
          <cell r="J95">
            <v>0</v>
          </cell>
          <cell r="K95">
            <v>0</v>
          </cell>
          <cell r="L95">
            <v>1</v>
          </cell>
          <cell r="M95">
            <v>0</v>
          </cell>
          <cell r="N95">
            <v>0</v>
          </cell>
          <cell r="O95">
            <v>0</v>
          </cell>
          <cell r="P95">
            <v>0</v>
          </cell>
          <cell r="Q95">
            <v>0</v>
          </cell>
          <cell r="R95">
            <v>0</v>
          </cell>
          <cell r="S95">
            <v>0</v>
          </cell>
          <cell r="T95">
            <v>0</v>
          </cell>
          <cell r="U95" t="str">
            <v xml:space="preserve">0       </v>
          </cell>
          <cell r="V95">
            <v>0</v>
          </cell>
          <cell r="W95">
            <v>0</v>
          </cell>
          <cell r="X95">
            <v>0</v>
          </cell>
          <cell r="Y95">
            <v>1</v>
          </cell>
          <cell r="Z95">
            <v>0</v>
          </cell>
          <cell r="AA95">
            <v>1</v>
          </cell>
          <cell r="AB95">
            <v>0</v>
          </cell>
          <cell r="AC95">
            <v>1</v>
          </cell>
          <cell r="AD95">
            <v>0</v>
          </cell>
          <cell r="AE95">
            <v>1</v>
          </cell>
          <cell r="AF95">
            <v>0</v>
          </cell>
          <cell r="AG95">
            <v>1</v>
          </cell>
          <cell r="AH95">
            <v>0</v>
          </cell>
          <cell r="AI95">
            <v>1</v>
          </cell>
          <cell r="AJ95">
            <v>0</v>
          </cell>
          <cell r="AK95">
            <v>1</v>
          </cell>
          <cell r="AL95">
            <v>0</v>
          </cell>
          <cell r="AM95">
            <v>1</v>
          </cell>
          <cell r="AN95">
            <v>0</v>
          </cell>
          <cell r="AO95">
            <v>1</v>
          </cell>
          <cell r="AP95">
            <v>0</v>
          </cell>
          <cell r="AQ95">
            <v>1</v>
          </cell>
          <cell r="AR95">
            <v>0</v>
          </cell>
          <cell r="AS95">
            <v>1</v>
          </cell>
          <cell r="AT95">
            <v>0</v>
          </cell>
          <cell r="AU95">
            <v>1</v>
          </cell>
          <cell r="AV95">
            <v>0</v>
          </cell>
          <cell r="AW95">
            <v>1</v>
          </cell>
          <cell r="AX95">
            <v>200008</v>
          </cell>
          <cell r="AY95" t="str">
            <v>飼料 配合飼料 豚 ほ乳期子豚育成用  生後2か月以内粗たん白質15～19％ 紙袋20㎏</v>
          </cell>
          <cell r="AZ95" t="str">
            <v>価 A</v>
          </cell>
          <cell r="BA95" t="str">
            <v>価</v>
          </cell>
          <cell r="BB95">
            <v>100</v>
          </cell>
          <cell r="BC95" t="str">
            <v>97修,価A/価</v>
          </cell>
          <cell r="BE95" t="str">
            <v/>
          </cell>
          <cell r="BF95" t="str">
            <v/>
          </cell>
          <cell r="BG95" t="str">
            <v/>
          </cell>
          <cell r="BH95" t="str">
            <v/>
          </cell>
          <cell r="BI95" t="str">
            <v>指数計算無し</v>
          </cell>
        </row>
        <row r="96">
          <cell r="G96">
            <v>3780</v>
          </cell>
          <cell r="H96">
            <v>5</v>
          </cell>
          <cell r="I96">
            <v>0</v>
          </cell>
          <cell r="J96">
            <v>0</v>
          </cell>
          <cell r="K96">
            <v>0</v>
          </cell>
          <cell r="L96">
            <v>1</v>
          </cell>
          <cell r="M96">
            <v>0</v>
          </cell>
          <cell r="N96">
            <v>0</v>
          </cell>
          <cell r="O96">
            <v>0</v>
          </cell>
          <cell r="P96">
            <v>0</v>
          </cell>
          <cell r="Q96">
            <v>0</v>
          </cell>
          <cell r="R96">
            <v>0</v>
          </cell>
          <cell r="S96">
            <v>0</v>
          </cell>
          <cell r="T96">
            <v>0</v>
          </cell>
          <cell r="U96" t="str">
            <v xml:space="preserve">0       </v>
          </cell>
          <cell r="V96">
            <v>0</v>
          </cell>
          <cell r="W96">
            <v>0</v>
          </cell>
          <cell r="X96">
            <v>0</v>
          </cell>
          <cell r="Y96">
            <v>1</v>
          </cell>
          <cell r="Z96">
            <v>0</v>
          </cell>
          <cell r="AA96">
            <v>1</v>
          </cell>
          <cell r="AB96">
            <v>0</v>
          </cell>
          <cell r="AC96">
            <v>1</v>
          </cell>
          <cell r="AD96">
            <v>0</v>
          </cell>
          <cell r="AE96">
            <v>1</v>
          </cell>
          <cell r="AF96">
            <v>0</v>
          </cell>
          <cell r="AG96">
            <v>1</v>
          </cell>
          <cell r="AH96">
            <v>0</v>
          </cell>
          <cell r="AI96">
            <v>1</v>
          </cell>
          <cell r="AJ96">
            <v>0</v>
          </cell>
          <cell r="AK96">
            <v>1</v>
          </cell>
          <cell r="AL96">
            <v>0</v>
          </cell>
          <cell r="AM96">
            <v>1</v>
          </cell>
          <cell r="AN96">
            <v>0</v>
          </cell>
          <cell r="AO96">
            <v>1</v>
          </cell>
          <cell r="AP96">
            <v>0</v>
          </cell>
          <cell r="AQ96">
            <v>1</v>
          </cell>
          <cell r="AR96">
            <v>0</v>
          </cell>
          <cell r="AS96">
            <v>1</v>
          </cell>
          <cell r="AT96">
            <v>0</v>
          </cell>
          <cell r="AU96">
            <v>1</v>
          </cell>
          <cell r="AV96">
            <v>0</v>
          </cell>
          <cell r="AW96">
            <v>1</v>
          </cell>
          <cell r="AX96">
            <v>200008</v>
          </cell>
          <cell r="AY96" t="str">
            <v>飼料 配合飼料 豚 幼齢 育成用 2～4か月・粗たん白質15～19％ バラ１ｔ</v>
          </cell>
          <cell r="AZ96" t="str">
            <v>* A</v>
          </cell>
          <cell r="BA96" t="str">
            <v>価</v>
          </cell>
          <cell r="BB96">
            <v>64</v>
          </cell>
          <cell r="BC96" t="str">
            <v>97修,*A/価</v>
          </cell>
          <cell r="BE96" t="str">
            <v/>
          </cell>
          <cell r="BF96" t="str">
            <v/>
          </cell>
          <cell r="BG96" t="str">
            <v/>
          </cell>
          <cell r="BH96" t="str">
            <v/>
          </cell>
          <cell r="BI96" t="str">
            <v>指数計算無し</v>
          </cell>
        </row>
        <row r="97">
          <cell r="G97">
            <v>3790</v>
          </cell>
          <cell r="H97">
            <v>5</v>
          </cell>
          <cell r="I97">
            <v>0</v>
          </cell>
          <cell r="J97">
            <v>0</v>
          </cell>
          <cell r="K97">
            <v>0</v>
          </cell>
          <cell r="L97">
            <v>1</v>
          </cell>
          <cell r="M97">
            <v>1</v>
          </cell>
          <cell r="N97">
            <v>0</v>
          </cell>
          <cell r="O97">
            <v>19</v>
          </cell>
          <cell r="P97">
            <v>0</v>
          </cell>
          <cell r="Q97">
            <v>0</v>
          </cell>
          <cell r="R97">
            <v>0</v>
          </cell>
          <cell r="S97">
            <v>0</v>
          </cell>
          <cell r="T97">
            <v>0</v>
          </cell>
          <cell r="U97" t="str">
            <v xml:space="preserve">0       </v>
          </cell>
          <cell r="V97">
            <v>0</v>
          </cell>
          <cell r="W97">
            <v>0</v>
          </cell>
          <cell r="X97">
            <v>98.2</v>
          </cell>
          <cell r="Y97">
            <v>1</v>
          </cell>
          <cell r="Z97">
            <v>98.2</v>
          </cell>
          <cell r="AA97">
            <v>1</v>
          </cell>
          <cell r="AB97">
            <v>95.8</v>
          </cell>
          <cell r="AC97">
            <v>1</v>
          </cell>
          <cell r="AD97">
            <v>95.8</v>
          </cell>
          <cell r="AE97">
            <v>1</v>
          </cell>
          <cell r="AF97">
            <v>95.8</v>
          </cell>
          <cell r="AG97">
            <v>1</v>
          </cell>
          <cell r="AH97">
            <v>98.1</v>
          </cell>
          <cell r="AI97">
            <v>1</v>
          </cell>
          <cell r="AJ97">
            <v>98.1</v>
          </cell>
          <cell r="AK97">
            <v>1</v>
          </cell>
          <cell r="AL97">
            <v>98.1</v>
          </cell>
          <cell r="AM97">
            <v>1</v>
          </cell>
          <cell r="AN97">
            <v>101.4</v>
          </cell>
          <cell r="AO97">
            <v>1</v>
          </cell>
          <cell r="AP97">
            <v>101.4</v>
          </cell>
          <cell r="AQ97">
            <v>1</v>
          </cell>
          <cell r="AR97">
            <v>101.4</v>
          </cell>
          <cell r="AS97">
            <v>1</v>
          </cell>
          <cell r="AT97">
            <v>101.4</v>
          </cell>
          <cell r="AU97">
            <v>1</v>
          </cell>
          <cell r="AV97">
            <v>0</v>
          </cell>
          <cell r="AW97">
            <v>1</v>
          </cell>
          <cell r="AX97">
            <v>200008</v>
          </cell>
          <cell r="AY97" t="str">
            <v>飼料 配合飼料 豚 若齢 育成用 4～8か月・粗たん白質12.5～16.5％ バラ１ｔ</v>
          </cell>
          <cell r="AZ97" t="str">
            <v>* A</v>
          </cell>
          <cell r="BA97">
            <v>19</v>
          </cell>
          <cell r="BB97">
            <v>237</v>
          </cell>
          <cell r="BC97" t="str">
            <v>97Po修,*A/19</v>
          </cell>
          <cell r="BE97">
            <v>-100</v>
          </cell>
          <cell r="BF97">
            <v>-100</v>
          </cell>
          <cell r="BG97">
            <v>-100</v>
          </cell>
          <cell r="BH97">
            <v>-100</v>
          </cell>
          <cell r="BI97" t="str">
            <v>表示</v>
          </cell>
        </row>
        <row r="98">
          <cell r="G98">
            <v>3800</v>
          </cell>
          <cell r="H98">
            <v>5</v>
          </cell>
          <cell r="I98">
            <v>0</v>
          </cell>
          <cell r="J98">
            <v>0</v>
          </cell>
          <cell r="K98">
            <v>0</v>
          </cell>
          <cell r="L98">
            <v>1</v>
          </cell>
          <cell r="M98">
            <v>0</v>
          </cell>
          <cell r="N98">
            <v>0</v>
          </cell>
          <cell r="O98">
            <v>0</v>
          </cell>
          <cell r="P98">
            <v>0</v>
          </cell>
          <cell r="Q98">
            <v>0</v>
          </cell>
          <cell r="R98">
            <v>0</v>
          </cell>
          <cell r="S98">
            <v>0</v>
          </cell>
          <cell r="T98">
            <v>0</v>
          </cell>
          <cell r="U98" t="str">
            <v xml:space="preserve">0       </v>
          </cell>
          <cell r="V98">
            <v>0</v>
          </cell>
          <cell r="W98">
            <v>0</v>
          </cell>
          <cell r="X98">
            <v>0</v>
          </cell>
          <cell r="Y98">
            <v>1</v>
          </cell>
          <cell r="Z98">
            <v>0</v>
          </cell>
          <cell r="AA98">
            <v>1</v>
          </cell>
          <cell r="AB98">
            <v>0</v>
          </cell>
          <cell r="AC98">
            <v>1</v>
          </cell>
          <cell r="AD98">
            <v>0</v>
          </cell>
          <cell r="AE98">
            <v>1</v>
          </cell>
          <cell r="AF98">
            <v>0</v>
          </cell>
          <cell r="AG98">
            <v>1</v>
          </cell>
          <cell r="AH98">
            <v>0</v>
          </cell>
          <cell r="AI98">
            <v>1</v>
          </cell>
          <cell r="AJ98">
            <v>0</v>
          </cell>
          <cell r="AK98">
            <v>1</v>
          </cell>
          <cell r="AL98">
            <v>0</v>
          </cell>
          <cell r="AM98">
            <v>1</v>
          </cell>
          <cell r="AN98">
            <v>0</v>
          </cell>
          <cell r="AO98">
            <v>1</v>
          </cell>
          <cell r="AP98">
            <v>0</v>
          </cell>
          <cell r="AQ98">
            <v>1</v>
          </cell>
          <cell r="AR98">
            <v>0</v>
          </cell>
          <cell r="AS98">
            <v>1</v>
          </cell>
          <cell r="AT98">
            <v>0</v>
          </cell>
          <cell r="AU98">
            <v>1</v>
          </cell>
          <cell r="AV98">
            <v>0</v>
          </cell>
          <cell r="AW98">
            <v>1</v>
          </cell>
          <cell r="AX98">
            <v>200008</v>
          </cell>
          <cell r="AY98" t="str">
            <v>飼料 配合飼料 乳牛 幼齢 育成用 3～6か月・粗たん白質16～19％ バラ１ｔ</v>
          </cell>
          <cell r="AZ98" t="str">
            <v>価 A</v>
          </cell>
          <cell r="BA98" t="str">
            <v>価</v>
          </cell>
          <cell r="BB98">
            <v>0</v>
          </cell>
          <cell r="BC98">
            <v>0</v>
          </cell>
          <cell r="BE98" t="str">
            <v/>
          </cell>
          <cell r="BF98" t="str">
            <v/>
          </cell>
          <cell r="BG98" t="str">
            <v/>
          </cell>
          <cell r="BH98" t="str">
            <v/>
          </cell>
          <cell r="BI98" t="str">
            <v>指数計算無し</v>
          </cell>
        </row>
        <row r="99">
          <cell r="G99">
            <v>3810</v>
          </cell>
          <cell r="H99">
            <v>5</v>
          </cell>
          <cell r="I99">
            <v>0</v>
          </cell>
          <cell r="J99">
            <v>0</v>
          </cell>
          <cell r="K99">
            <v>0</v>
          </cell>
          <cell r="L99">
            <v>1</v>
          </cell>
          <cell r="M99">
            <v>0</v>
          </cell>
          <cell r="N99">
            <v>0</v>
          </cell>
          <cell r="O99">
            <v>0</v>
          </cell>
          <cell r="P99">
            <v>0</v>
          </cell>
          <cell r="Q99">
            <v>0</v>
          </cell>
          <cell r="R99">
            <v>0</v>
          </cell>
          <cell r="S99">
            <v>0</v>
          </cell>
          <cell r="T99">
            <v>0</v>
          </cell>
          <cell r="U99" t="str">
            <v xml:space="preserve">0       </v>
          </cell>
          <cell r="V99">
            <v>0</v>
          </cell>
          <cell r="W99">
            <v>0</v>
          </cell>
          <cell r="X99">
            <v>0</v>
          </cell>
          <cell r="Y99">
            <v>1</v>
          </cell>
          <cell r="Z99">
            <v>0</v>
          </cell>
          <cell r="AA99">
            <v>1</v>
          </cell>
          <cell r="AB99">
            <v>0</v>
          </cell>
          <cell r="AC99">
            <v>1</v>
          </cell>
          <cell r="AD99">
            <v>0</v>
          </cell>
          <cell r="AE99">
            <v>1</v>
          </cell>
          <cell r="AF99">
            <v>0</v>
          </cell>
          <cell r="AG99">
            <v>1</v>
          </cell>
          <cell r="AH99">
            <v>0</v>
          </cell>
          <cell r="AI99">
            <v>1</v>
          </cell>
          <cell r="AJ99">
            <v>0</v>
          </cell>
          <cell r="AK99">
            <v>1</v>
          </cell>
          <cell r="AL99">
            <v>0</v>
          </cell>
          <cell r="AM99">
            <v>1</v>
          </cell>
          <cell r="AN99">
            <v>0</v>
          </cell>
          <cell r="AO99">
            <v>1</v>
          </cell>
          <cell r="AP99">
            <v>0</v>
          </cell>
          <cell r="AQ99">
            <v>1</v>
          </cell>
          <cell r="AR99">
            <v>0</v>
          </cell>
          <cell r="AS99">
            <v>1</v>
          </cell>
          <cell r="AT99">
            <v>0</v>
          </cell>
          <cell r="AU99">
            <v>1</v>
          </cell>
          <cell r="AV99">
            <v>0</v>
          </cell>
          <cell r="AW99">
            <v>1</v>
          </cell>
          <cell r="AX99">
            <v>200008</v>
          </cell>
          <cell r="AY99" t="str">
            <v>飼料 配合飼料 乳牛 若齢 育成用 6～18か月・粗たん白質13～15％ バラ１ｔ</v>
          </cell>
          <cell r="AZ99" t="str">
            <v>価 A</v>
          </cell>
          <cell r="BA99" t="str">
            <v>価</v>
          </cell>
          <cell r="BB99">
            <v>0</v>
          </cell>
          <cell r="BC99">
            <v>0</v>
          </cell>
          <cell r="BE99" t="str">
            <v/>
          </cell>
          <cell r="BF99" t="str">
            <v/>
          </cell>
          <cell r="BG99" t="str">
            <v/>
          </cell>
          <cell r="BH99" t="str">
            <v/>
          </cell>
          <cell r="BI99" t="str">
            <v>指数計算無し</v>
          </cell>
        </row>
        <row r="100">
          <cell r="G100">
            <v>3820</v>
          </cell>
          <cell r="H100">
            <v>5</v>
          </cell>
          <cell r="I100">
            <v>0</v>
          </cell>
          <cell r="J100">
            <v>0</v>
          </cell>
          <cell r="K100">
            <v>0</v>
          </cell>
          <cell r="L100">
            <v>1</v>
          </cell>
          <cell r="M100">
            <v>1</v>
          </cell>
          <cell r="N100">
            <v>0</v>
          </cell>
          <cell r="O100">
            <v>25</v>
          </cell>
          <cell r="P100">
            <v>0</v>
          </cell>
          <cell r="Q100">
            <v>0</v>
          </cell>
          <cell r="R100">
            <v>0</v>
          </cell>
          <cell r="S100">
            <v>0</v>
          </cell>
          <cell r="T100">
            <v>0</v>
          </cell>
          <cell r="U100" t="str">
            <v xml:space="preserve">0       </v>
          </cell>
          <cell r="V100">
            <v>0</v>
          </cell>
          <cell r="W100">
            <v>0</v>
          </cell>
          <cell r="X100">
            <v>101</v>
          </cell>
          <cell r="Y100">
            <v>1</v>
          </cell>
          <cell r="Z100">
            <v>90</v>
          </cell>
          <cell r="AA100">
            <v>1</v>
          </cell>
          <cell r="AB100">
            <v>88.2</v>
          </cell>
          <cell r="AC100">
            <v>1</v>
          </cell>
          <cell r="AD100">
            <v>88.2</v>
          </cell>
          <cell r="AE100">
            <v>1</v>
          </cell>
          <cell r="AF100">
            <v>88.2</v>
          </cell>
          <cell r="AG100">
            <v>1</v>
          </cell>
          <cell r="AH100">
            <v>91.1</v>
          </cell>
          <cell r="AI100">
            <v>1</v>
          </cell>
          <cell r="AJ100">
            <v>91.1</v>
          </cell>
          <cell r="AK100">
            <v>1</v>
          </cell>
          <cell r="AL100">
            <v>91.1</v>
          </cell>
          <cell r="AM100">
            <v>1</v>
          </cell>
          <cell r="AN100">
            <v>94.7</v>
          </cell>
          <cell r="AO100">
            <v>1</v>
          </cell>
          <cell r="AP100">
            <v>94.7</v>
          </cell>
          <cell r="AQ100">
            <v>1</v>
          </cell>
          <cell r="AR100">
            <v>94.7</v>
          </cell>
          <cell r="AS100">
            <v>1</v>
          </cell>
          <cell r="AT100">
            <v>94.7</v>
          </cell>
          <cell r="AU100">
            <v>1</v>
          </cell>
          <cell r="AV100">
            <v>0</v>
          </cell>
          <cell r="AW100">
            <v>1</v>
          </cell>
          <cell r="AX100">
            <v>200008</v>
          </cell>
          <cell r="AY100" t="str">
            <v>飼料 配合飼料 乳牛 飼育用  18か月以後，粗たん白質15～18％ バラ１ｔ</v>
          </cell>
          <cell r="AZ100" t="str">
            <v>* A</v>
          </cell>
          <cell r="BA100">
            <v>25</v>
          </cell>
          <cell r="BB100">
            <v>218</v>
          </cell>
          <cell r="BC100">
            <v>0</v>
          </cell>
          <cell r="BE100">
            <v>-100</v>
          </cell>
          <cell r="BF100">
            <v>-100</v>
          </cell>
          <cell r="BG100">
            <v>-100</v>
          </cell>
          <cell r="BH100">
            <v>-100</v>
          </cell>
          <cell r="BI100" t="str">
            <v>表示</v>
          </cell>
        </row>
        <row r="101">
          <cell r="G101">
            <v>3830</v>
          </cell>
          <cell r="H101">
            <v>5</v>
          </cell>
          <cell r="I101">
            <v>0</v>
          </cell>
          <cell r="J101">
            <v>0</v>
          </cell>
          <cell r="K101">
            <v>0</v>
          </cell>
          <cell r="L101">
            <v>1</v>
          </cell>
          <cell r="M101">
            <v>1</v>
          </cell>
          <cell r="N101">
            <v>0</v>
          </cell>
          <cell r="O101">
            <v>12</v>
          </cell>
          <cell r="P101">
            <v>0</v>
          </cell>
          <cell r="Q101">
            <v>0</v>
          </cell>
          <cell r="R101">
            <v>0</v>
          </cell>
          <cell r="S101">
            <v>0</v>
          </cell>
          <cell r="T101">
            <v>0</v>
          </cell>
          <cell r="U101" t="str">
            <v xml:space="preserve">0       </v>
          </cell>
          <cell r="V101">
            <v>0</v>
          </cell>
          <cell r="W101">
            <v>0</v>
          </cell>
          <cell r="X101">
            <v>107.6</v>
          </cell>
          <cell r="Y101">
            <v>1</v>
          </cell>
          <cell r="Z101">
            <v>107.6</v>
          </cell>
          <cell r="AA101">
            <v>1</v>
          </cell>
          <cell r="AB101">
            <v>105.1</v>
          </cell>
          <cell r="AC101">
            <v>1</v>
          </cell>
          <cell r="AD101">
            <v>105.1</v>
          </cell>
          <cell r="AE101">
            <v>1</v>
          </cell>
          <cell r="AF101">
            <v>105.1</v>
          </cell>
          <cell r="AG101">
            <v>1</v>
          </cell>
          <cell r="AH101">
            <v>104.4</v>
          </cell>
          <cell r="AI101">
            <v>1</v>
          </cell>
          <cell r="AJ101">
            <v>104.4</v>
          </cell>
          <cell r="AK101">
            <v>1</v>
          </cell>
          <cell r="AL101">
            <v>104.4</v>
          </cell>
          <cell r="AM101">
            <v>1</v>
          </cell>
          <cell r="AN101">
            <v>107.7</v>
          </cell>
          <cell r="AO101">
            <v>1</v>
          </cell>
          <cell r="AP101">
            <v>107.7</v>
          </cell>
          <cell r="AQ101">
            <v>1</v>
          </cell>
          <cell r="AR101">
            <v>107.7</v>
          </cell>
          <cell r="AS101">
            <v>1</v>
          </cell>
          <cell r="AT101">
            <v>107.7</v>
          </cell>
          <cell r="AU101">
            <v>1</v>
          </cell>
          <cell r="AV101">
            <v>0</v>
          </cell>
          <cell r="AW101">
            <v>1</v>
          </cell>
          <cell r="AX101">
            <v>200008</v>
          </cell>
          <cell r="AY101" t="str">
            <v>飼料 配合飼料 肉牛 肥育用  6か月以後，粗たん白質12～15％ バラ１ｔ</v>
          </cell>
          <cell r="AZ101" t="str">
            <v>* A</v>
          </cell>
          <cell r="BA101">
            <v>12</v>
          </cell>
          <cell r="BB101">
            <v>31</v>
          </cell>
          <cell r="BC101">
            <v>0</v>
          </cell>
          <cell r="BE101">
            <v>-100</v>
          </cell>
          <cell r="BF101">
            <v>-100</v>
          </cell>
          <cell r="BG101">
            <v>-100</v>
          </cell>
          <cell r="BH101">
            <v>-100</v>
          </cell>
          <cell r="BI101" t="str">
            <v>表示</v>
          </cell>
        </row>
        <row r="102">
          <cell r="G102">
            <v>3850</v>
          </cell>
          <cell r="H102">
            <v>5</v>
          </cell>
          <cell r="I102">
            <v>0</v>
          </cell>
          <cell r="J102">
            <v>0</v>
          </cell>
          <cell r="K102">
            <v>0</v>
          </cell>
          <cell r="L102">
            <v>1</v>
          </cell>
          <cell r="M102">
            <v>1</v>
          </cell>
          <cell r="N102">
            <v>0</v>
          </cell>
          <cell r="O102">
            <v>159</v>
          </cell>
          <cell r="P102">
            <v>0</v>
          </cell>
          <cell r="Q102">
            <v>0</v>
          </cell>
          <cell r="R102">
            <v>0</v>
          </cell>
          <cell r="S102">
            <v>0</v>
          </cell>
          <cell r="T102">
            <v>0</v>
          </cell>
          <cell r="U102" t="str">
            <v xml:space="preserve">0       </v>
          </cell>
          <cell r="V102">
            <v>0</v>
          </cell>
          <cell r="W102">
            <v>0</v>
          </cell>
          <cell r="X102">
            <v>103.7</v>
          </cell>
          <cell r="Y102">
            <v>1</v>
          </cell>
          <cell r="Z102">
            <v>103.7</v>
          </cell>
          <cell r="AA102">
            <v>1</v>
          </cell>
          <cell r="AB102">
            <v>103.7</v>
          </cell>
          <cell r="AC102">
            <v>1</v>
          </cell>
          <cell r="AD102">
            <v>103.7</v>
          </cell>
          <cell r="AE102">
            <v>1</v>
          </cell>
          <cell r="AF102">
            <v>103.7</v>
          </cell>
          <cell r="AG102">
            <v>1</v>
          </cell>
          <cell r="AH102">
            <v>103.7</v>
          </cell>
          <cell r="AI102">
            <v>1</v>
          </cell>
          <cell r="AJ102">
            <v>103.7</v>
          </cell>
          <cell r="AK102">
            <v>1</v>
          </cell>
          <cell r="AL102">
            <v>102.6</v>
          </cell>
          <cell r="AM102">
            <v>1</v>
          </cell>
          <cell r="AN102">
            <v>102.6</v>
          </cell>
          <cell r="AO102">
            <v>1</v>
          </cell>
          <cell r="AP102">
            <v>102.6</v>
          </cell>
          <cell r="AQ102">
            <v>1</v>
          </cell>
          <cell r="AR102">
            <v>102.6</v>
          </cell>
          <cell r="AS102">
            <v>1</v>
          </cell>
          <cell r="AT102">
            <v>102.6</v>
          </cell>
          <cell r="AU102">
            <v>1</v>
          </cell>
          <cell r="AV102">
            <v>0</v>
          </cell>
          <cell r="AW102">
            <v>1</v>
          </cell>
          <cell r="AX102">
            <v>200008</v>
          </cell>
          <cell r="AY102" t="str">
            <v>農業薬剤 殺虫剤 ダイアジノン粒剤   ﾀﾞｲｱｼﾞﾉﾝ5％ ３㎏</v>
          </cell>
          <cell r="AZ102" t="str">
            <v>* A</v>
          </cell>
          <cell r="BA102">
            <v>159</v>
          </cell>
          <cell r="BB102">
            <v>173</v>
          </cell>
          <cell r="BC102">
            <v>0</v>
          </cell>
          <cell r="BE102">
            <v>-100</v>
          </cell>
          <cell r="BF102">
            <v>-100</v>
          </cell>
          <cell r="BG102">
            <v>-100</v>
          </cell>
          <cell r="BH102">
            <v>-100</v>
          </cell>
          <cell r="BI102" t="str">
            <v>表示</v>
          </cell>
        </row>
        <row r="103">
          <cell r="G103">
            <v>3860</v>
          </cell>
          <cell r="H103">
            <v>5</v>
          </cell>
          <cell r="I103">
            <v>0</v>
          </cell>
          <cell r="J103">
            <v>0</v>
          </cell>
          <cell r="K103">
            <v>0</v>
          </cell>
          <cell r="L103">
            <v>1</v>
          </cell>
          <cell r="M103">
            <v>1</v>
          </cell>
          <cell r="N103">
            <v>0</v>
          </cell>
          <cell r="O103">
            <v>159</v>
          </cell>
          <cell r="P103">
            <v>0</v>
          </cell>
          <cell r="Q103">
            <v>0</v>
          </cell>
          <cell r="R103">
            <v>0</v>
          </cell>
          <cell r="S103">
            <v>0</v>
          </cell>
          <cell r="T103">
            <v>0</v>
          </cell>
          <cell r="U103" t="str">
            <v xml:space="preserve">0       </v>
          </cell>
          <cell r="V103">
            <v>0</v>
          </cell>
          <cell r="W103">
            <v>0</v>
          </cell>
          <cell r="X103">
            <v>102.1</v>
          </cell>
          <cell r="Y103">
            <v>1</v>
          </cell>
          <cell r="Z103">
            <v>102.1</v>
          </cell>
          <cell r="AA103">
            <v>1</v>
          </cell>
          <cell r="AB103">
            <v>102.1</v>
          </cell>
          <cell r="AC103">
            <v>1</v>
          </cell>
          <cell r="AD103">
            <v>102.1</v>
          </cell>
          <cell r="AE103">
            <v>1</v>
          </cell>
          <cell r="AF103">
            <v>102.1</v>
          </cell>
          <cell r="AG103">
            <v>1</v>
          </cell>
          <cell r="AH103">
            <v>102.1</v>
          </cell>
          <cell r="AI103">
            <v>1</v>
          </cell>
          <cell r="AJ103">
            <v>102.1</v>
          </cell>
          <cell r="AK103">
            <v>1</v>
          </cell>
          <cell r="AL103">
            <v>102.1</v>
          </cell>
          <cell r="AM103">
            <v>1</v>
          </cell>
          <cell r="AN103">
            <v>102.1</v>
          </cell>
          <cell r="AO103">
            <v>1</v>
          </cell>
          <cell r="AP103">
            <v>102.1</v>
          </cell>
          <cell r="AQ103">
            <v>1</v>
          </cell>
          <cell r="AR103">
            <v>102.1</v>
          </cell>
          <cell r="AS103">
            <v>1</v>
          </cell>
          <cell r="AT103">
            <v>102.1</v>
          </cell>
          <cell r="AU103">
            <v>1</v>
          </cell>
          <cell r="AV103">
            <v>0</v>
          </cell>
          <cell r="AW103">
            <v>1</v>
          </cell>
          <cell r="AX103">
            <v>200008</v>
          </cell>
          <cell r="AY103" t="str">
            <v>農業薬剤 殺虫剤 クロルピクリン   ｸﾛﾙﾋﾟｸﾘﾝ80％ １㎏</v>
          </cell>
          <cell r="AZ103" t="str">
            <v>* A</v>
          </cell>
          <cell r="BA103" t="str">
            <v>(159)</v>
          </cell>
          <cell r="BB103">
            <v>173</v>
          </cell>
          <cell r="BC103">
            <v>0</v>
          </cell>
          <cell r="BE103">
            <v>-100</v>
          </cell>
          <cell r="BF103">
            <v>-100</v>
          </cell>
          <cell r="BG103">
            <v>-100</v>
          </cell>
          <cell r="BH103">
            <v>-100</v>
          </cell>
          <cell r="BI103" t="str">
            <v>表示</v>
          </cell>
        </row>
        <row r="104">
          <cell r="G104">
            <v>3870</v>
          </cell>
          <cell r="H104">
            <v>5</v>
          </cell>
          <cell r="I104">
            <v>0</v>
          </cell>
          <cell r="J104">
            <v>0</v>
          </cell>
          <cell r="K104">
            <v>0</v>
          </cell>
          <cell r="L104">
            <v>1</v>
          </cell>
          <cell r="M104">
            <v>1</v>
          </cell>
          <cell r="N104">
            <v>0</v>
          </cell>
          <cell r="O104">
            <v>159</v>
          </cell>
          <cell r="P104">
            <v>0</v>
          </cell>
          <cell r="Q104">
            <v>0</v>
          </cell>
          <cell r="R104">
            <v>0</v>
          </cell>
          <cell r="S104">
            <v>0</v>
          </cell>
          <cell r="T104">
            <v>0</v>
          </cell>
          <cell r="U104" t="str">
            <v xml:space="preserve">0       </v>
          </cell>
          <cell r="V104">
            <v>0</v>
          </cell>
          <cell r="W104">
            <v>0</v>
          </cell>
          <cell r="X104">
            <v>101.6</v>
          </cell>
          <cell r="Y104">
            <v>1</v>
          </cell>
          <cell r="Z104">
            <v>101.6</v>
          </cell>
          <cell r="AA104">
            <v>1</v>
          </cell>
          <cell r="AB104">
            <v>101.6</v>
          </cell>
          <cell r="AC104">
            <v>1</v>
          </cell>
          <cell r="AD104">
            <v>101.6</v>
          </cell>
          <cell r="AE104">
            <v>1</v>
          </cell>
          <cell r="AF104">
            <v>101.6</v>
          </cell>
          <cell r="AG104">
            <v>1</v>
          </cell>
          <cell r="AH104">
            <v>101.6</v>
          </cell>
          <cell r="AI104">
            <v>1</v>
          </cell>
          <cell r="AJ104">
            <v>101.6</v>
          </cell>
          <cell r="AK104">
            <v>1</v>
          </cell>
          <cell r="AL104">
            <v>98.3</v>
          </cell>
          <cell r="AM104">
            <v>1</v>
          </cell>
          <cell r="AN104">
            <v>98.3</v>
          </cell>
          <cell r="AO104">
            <v>1</v>
          </cell>
          <cell r="AP104">
            <v>98.3</v>
          </cell>
          <cell r="AQ104">
            <v>1</v>
          </cell>
          <cell r="AR104">
            <v>98.3</v>
          </cell>
          <cell r="AS104">
            <v>1</v>
          </cell>
          <cell r="AT104">
            <v>98.3</v>
          </cell>
          <cell r="AU104">
            <v>1</v>
          </cell>
          <cell r="AV104">
            <v>0</v>
          </cell>
          <cell r="AW104">
            <v>1</v>
          </cell>
          <cell r="AX104">
            <v>200008</v>
          </cell>
          <cell r="AY104" t="str">
            <v>農業薬剤 殺虫剤 エチルチオメトン粒剤   ｴﾁﾙﾁｵﾒﾄﾝ5％ ３㎏</v>
          </cell>
          <cell r="AZ104" t="str">
            <v>* A</v>
          </cell>
          <cell r="BA104" t="str">
            <v>(159)</v>
          </cell>
          <cell r="BB104">
            <v>173</v>
          </cell>
          <cell r="BC104">
            <v>0</v>
          </cell>
          <cell r="BE104">
            <v>-100</v>
          </cell>
          <cell r="BF104">
            <v>-100</v>
          </cell>
          <cell r="BG104">
            <v>-100</v>
          </cell>
          <cell r="BH104">
            <v>-100</v>
          </cell>
          <cell r="BI104" t="str">
            <v>表示</v>
          </cell>
        </row>
        <row r="105">
          <cell r="G105">
            <v>3890</v>
          </cell>
          <cell r="H105">
            <v>5</v>
          </cell>
          <cell r="I105">
            <v>0</v>
          </cell>
          <cell r="J105">
            <v>0</v>
          </cell>
          <cell r="K105">
            <v>0</v>
          </cell>
          <cell r="L105">
            <v>1</v>
          </cell>
          <cell r="M105">
            <v>1</v>
          </cell>
          <cell r="N105">
            <v>0</v>
          </cell>
          <cell r="O105">
            <v>405</v>
          </cell>
          <cell r="P105">
            <v>0</v>
          </cell>
          <cell r="Q105">
            <v>0</v>
          </cell>
          <cell r="R105">
            <v>0</v>
          </cell>
          <cell r="S105">
            <v>0</v>
          </cell>
          <cell r="T105">
            <v>0</v>
          </cell>
          <cell r="U105" t="str">
            <v xml:space="preserve">0       </v>
          </cell>
          <cell r="V105">
            <v>0</v>
          </cell>
          <cell r="W105">
            <v>0</v>
          </cell>
          <cell r="X105">
            <v>96.3</v>
          </cell>
          <cell r="Y105">
            <v>1</v>
          </cell>
          <cell r="Z105">
            <v>96.3</v>
          </cell>
          <cell r="AA105">
            <v>1</v>
          </cell>
          <cell r="AB105">
            <v>96.3</v>
          </cell>
          <cell r="AC105">
            <v>1</v>
          </cell>
          <cell r="AD105">
            <v>96.3</v>
          </cell>
          <cell r="AE105">
            <v>1</v>
          </cell>
          <cell r="AF105">
            <v>96.3</v>
          </cell>
          <cell r="AG105">
            <v>1</v>
          </cell>
          <cell r="AH105">
            <v>96.3</v>
          </cell>
          <cell r="AI105">
            <v>1</v>
          </cell>
          <cell r="AJ105">
            <v>96.3</v>
          </cell>
          <cell r="AK105">
            <v>1</v>
          </cell>
          <cell r="AL105">
            <v>93.3</v>
          </cell>
          <cell r="AM105">
            <v>1</v>
          </cell>
          <cell r="AN105">
            <v>93.3</v>
          </cell>
          <cell r="AO105">
            <v>1</v>
          </cell>
          <cell r="AP105">
            <v>93.3</v>
          </cell>
          <cell r="AQ105">
            <v>1</v>
          </cell>
          <cell r="AR105">
            <v>93.3</v>
          </cell>
          <cell r="AS105">
            <v>1</v>
          </cell>
          <cell r="AT105">
            <v>93.3</v>
          </cell>
          <cell r="AU105">
            <v>1</v>
          </cell>
          <cell r="AV105">
            <v>0</v>
          </cell>
          <cell r="AW105">
            <v>1</v>
          </cell>
          <cell r="AX105">
            <v>200008</v>
          </cell>
          <cell r="AY105" t="str">
            <v>農業薬剤 殺菌剤 プロベナゾール粒剤   ﾌﾟﾛﾍﾞﾅｿﾞｰﾙ8％ ３㎏</v>
          </cell>
          <cell r="AZ105" t="str">
            <v>* A</v>
          </cell>
          <cell r="BA105">
            <v>405</v>
          </cell>
          <cell r="BB105">
            <v>308</v>
          </cell>
          <cell r="BC105">
            <v>0</v>
          </cell>
          <cell r="BE105">
            <v>-100</v>
          </cell>
          <cell r="BF105">
            <v>-100</v>
          </cell>
          <cell r="BG105">
            <v>-100</v>
          </cell>
          <cell r="BH105">
            <v>-100</v>
          </cell>
          <cell r="BI105" t="str">
            <v>表示</v>
          </cell>
        </row>
        <row r="106">
          <cell r="G106">
            <v>3900</v>
          </cell>
          <cell r="H106">
            <v>5</v>
          </cell>
          <cell r="I106">
            <v>0</v>
          </cell>
          <cell r="J106">
            <v>0</v>
          </cell>
          <cell r="K106">
            <v>0</v>
          </cell>
          <cell r="L106">
            <v>1</v>
          </cell>
          <cell r="M106">
            <v>1</v>
          </cell>
          <cell r="N106">
            <v>0</v>
          </cell>
          <cell r="O106">
            <v>405</v>
          </cell>
          <cell r="P106">
            <v>0</v>
          </cell>
          <cell r="Q106">
            <v>0</v>
          </cell>
          <cell r="R106">
            <v>0</v>
          </cell>
          <cell r="S106">
            <v>0</v>
          </cell>
          <cell r="T106">
            <v>0</v>
          </cell>
          <cell r="U106" t="str">
            <v xml:space="preserve">0       </v>
          </cell>
          <cell r="V106">
            <v>0</v>
          </cell>
          <cell r="W106">
            <v>0</v>
          </cell>
          <cell r="X106">
            <v>100.8</v>
          </cell>
          <cell r="Y106">
            <v>1</v>
          </cell>
          <cell r="Z106">
            <v>100.8</v>
          </cell>
          <cell r="AA106">
            <v>1</v>
          </cell>
          <cell r="AB106">
            <v>100.8</v>
          </cell>
          <cell r="AC106">
            <v>1</v>
          </cell>
          <cell r="AD106">
            <v>100.8</v>
          </cell>
          <cell r="AE106">
            <v>1</v>
          </cell>
          <cell r="AF106">
            <v>100.8</v>
          </cell>
          <cell r="AG106">
            <v>1</v>
          </cell>
          <cell r="AH106">
            <v>100.8</v>
          </cell>
          <cell r="AI106">
            <v>1</v>
          </cell>
          <cell r="AJ106">
            <v>100.8</v>
          </cell>
          <cell r="AK106">
            <v>1</v>
          </cell>
          <cell r="AL106">
            <v>100.8</v>
          </cell>
          <cell r="AM106">
            <v>1</v>
          </cell>
          <cell r="AN106">
            <v>100.8</v>
          </cell>
          <cell r="AO106">
            <v>1</v>
          </cell>
          <cell r="AP106">
            <v>100.8</v>
          </cell>
          <cell r="AQ106">
            <v>1</v>
          </cell>
          <cell r="AR106">
            <v>100.8</v>
          </cell>
          <cell r="AS106">
            <v>1</v>
          </cell>
          <cell r="AT106">
            <v>100.8</v>
          </cell>
          <cell r="AU106">
            <v>1</v>
          </cell>
          <cell r="AV106">
            <v>0</v>
          </cell>
          <cell r="AW106">
            <v>1</v>
          </cell>
          <cell r="AX106">
            <v>200008</v>
          </cell>
          <cell r="AY106" t="str">
            <v>農業薬剤 殺菌剤 IBP粒剤   IBP17％ ３㎏</v>
          </cell>
          <cell r="AZ106" t="str">
            <v>* A</v>
          </cell>
          <cell r="BA106" t="str">
            <v>(405)</v>
          </cell>
          <cell r="BB106">
            <v>308</v>
          </cell>
          <cell r="BC106" t="str">
            <v>97Po修,*A/(405)</v>
          </cell>
          <cell r="BE106">
            <v>-100</v>
          </cell>
          <cell r="BF106">
            <v>-100</v>
          </cell>
          <cell r="BG106">
            <v>-100</v>
          </cell>
          <cell r="BH106">
            <v>-100</v>
          </cell>
          <cell r="BI106" t="str">
            <v>表示</v>
          </cell>
        </row>
        <row r="107">
          <cell r="G107">
            <v>3910</v>
          </cell>
          <cell r="H107">
            <v>5</v>
          </cell>
          <cell r="I107">
            <v>0</v>
          </cell>
          <cell r="J107">
            <v>0</v>
          </cell>
          <cell r="K107">
            <v>0</v>
          </cell>
          <cell r="L107">
            <v>1</v>
          </cell>
          <cell r="M107">
            <v>1</v>
          </cell>
          <cell r="N107">
            <v>0</v>
          </cell>
          <cell r="O107">
            <v>405</v>
          </cell>
          <cell r="P107">
            <v>0</v>
          </cell>
          <cell r="Q107">
            <v>0</v>
          </cell>
          <cell r="R107">
            <v>0</v>
          </cell>
          <cell r="S107">
            <v>0</v>
          </cell>
          <cell r="T107">
            <v>0</v>
          </cell>
          <cell r="U107" t="str">
            <v xml:space="preserve">0       </v>
          </cell>
          <cell r="V107">
            <v>0</v>
          </cell>
          <cell r="W107">
            <v>0</v>
          </cell>
          <cell r="X107">
            <v>105.4</v>
          </cell>
          <cell r="Y107">
            <v>1</v>
          </cell>
          <cell r="Z107">
            <v>105.4</v>
          </cell>
          <cell r="AA107">
            <v>1</v>
          </cell>
          <cell r="AB107">
            <v>105.4</v>
          </cell>
          <cell r="AC107">
            <v>1</v>
          </cell>
          <cell r="AD107">
            <v>105.4</v>
          </cell>
          <cell r="AE107">
            <v>1</v>
          </cell>
          <cell r="AF107">
            <v>105.4</v>
          </cell>
          <cell r="AG107">
            <v>1</v>
          </cell>
          <cell r="AH107">
            <v>105.4</v>
          </cell>
          <cell r="AI107">
            <v>1</v>
          </cell>
          <cell r="AJ107">
            <v>105.4</v>
          </cell>
          <cell r="AK107">
            <v>1</v>
          </cell>
          <cell r="AL107">
            <v>105.4</v>
          </cell>
          <cell r="AM107">
            <v>1</v>
          </cell>
          <cell r="AN107">
            <v>105.4</v>
          </cell>
          <cell r="AO107">
            <v>1</v>
          </cell>
          <cell r="AP107">
            <v>105.4</v>
          </cell>
          <cell r="AQ107">
            <v>1</v>
          </cell>
          <cell r="AR107">
            <v>105.4</v>
          </cell>
          <cell r="AS107">
            <v>1</v>
          </cell>
          <cell r="AT107">
            <v>105.4</v>
          </cell>
          <cell r="AU107">
            <v>1</v>
          </cell>
          <cell r="AV107">
            <v>0</v>
          </cell>
          <cell r="AW107">
            <v>1</v>
          </cell>
          <cell r="AX107">
            <v>200008</v>
          </cell>
          <cell r="AY107" t="str">
            <v>農業薬剤 殺菌剤 ピロキロン粒剤   ﾋﾟﾛｷﾛﾝ5％ ３㎏</v>
          </cell>
          <cell r="AZ107" t="str">
            <v>* A</v>
          </cell>
          <cell r="BA107" t="str">
            <v>(405)</v>
          </cell>
          <cell r="BB107">
            <v>308</v>
          </cell>
          <cell r="BC107">
            <v>0</v>
          </cell>
          <cell r="BE107">
            <v>-100</v>
          </cell>
          <cell r="BF107">
            <v>-100</v>
          </cell>
          <cell r="BG107">
            <v>-100</v>
          </cell>
          <cell r="BH107">
            <v>-100</v>
          </cell>
          <cell r="BI107" t="str">
            <v>表示</v>
          </cell>
        </row>
        <row r="108">
          <cell r="G108">
            <v>3920</v>
          </cell>
          <cell r="H108">
            <v>5</v>
          </cell>
          <cell r="I108">
            <v>0</v>
          </cell>
          <cell r="J108">
            <v>0</v>
          </cell>
          <cell r="K108">
            <v>0</v>
          </cell>
          <cell r="L108">
            <v>1</v>
          </cell>
          <cell r="M108">
            <v>1</v>
          </cell>
          <cell r="N108">
            <v>0</v>
          </cell>
          <cell r="O108">
            <v>405</v>
          </cell>
          <cell r="P108">
            <v>0</v>
          </cell>
          <cell r="Q108">
            <v>0</v>
          </cell>
          <cell r="R108">
            <v>0</v>
          </cell>
          <cell r="S108">
            <v>0</v>
          </cell>
          <cell r="T108">
            <v>0</v>
          </cell>
          <cell r="U108" t="str">
            <v xml:space="preserve">0       </v>
          </cell>
          <cell r="V108">
            <v>0</v>
          </cell>
          <cell r="W108">
            <v>0</v>
          </cell>
          <cell r="X108">
            <v>100.8</v>
          </cell>
          <cell r="Y108">
            <v>1</v>
          </cell>
          <cell r="Z108">
            <v>100.8</v>
          </cell>
          <cell r="AA108">
            <v>1</v>
          </cell>
          <cell r="AB108">
            <v>100.8</v>
          </cell>
          <cell r="AC108">
            <v>1</v>
          </cell>
          <cell r="AD108">
            <v>100.8</v>
          </cell>
          <cell r="AE108">
            <v>1</v>
          </cell>
          <cell r="AF108">
            <v>100.8</v>
          </cell>
          <cell r="AG108">
            <v>1</v>
          </cell>
          <cell r="AH108">
            <v>100.8</v>
          </cell>
          <cell r="AI108">
            <v>1</v>
          </cell>
          <cell r="AJ108">
            <v>100.8</v>
          </cell>
          <cell r="AK108">
            <v>1</v>
          </cell>
          <cell r="AL108">
            <v>100.8</v>
          </cell>
          <cell r="AM108">
            <v>1</v>
          </cell>
          <cell r="AN108">
            <v>100.8</v>
          </cell>
          <cell r="AO108">
            <v>1</v>
          </cell>
          <cell r="AP108">
            <v>100.8</v>
          </cell>
          <cell r="AQ108">
            <v>1</v>
          </cell>
          <cell r="AR108">
            <v>100.8</v>
          </cell>
          <cell r="AS108">
            <v>1</v>
          </cell>
          <cell r="AT108">
            <v>100.8</v>
          </cell>
          <cell r="AU108">
            <v>1</v>
          </cell>
          <cell r="AV108">
            <v>0</v>
          </cell>
          <cell r="AW108">
            <v>1</v>
          </cell>
          <cell r="AX108">
            <v>200008</v>
          </cell>
          <cell r="AY108" t="str">
            <v>農業薬剤 殺菌剤 イソプロチオラン粒剤   ｲｿﾌﾟﾛﾁｵﾗﾝ12％ ３㎏</v>
          </cell>
          <cell r="AZ108" t="str">
            <v>* A</v>
          </cell>
          <cell r="BA108" t="str">
            <v>(405)</v>
          </cell>
          <cell r="BB108">
            <v>308</v>
          </cell>
          <cell r="BC108">
            <v>0</v>
          </cell>
          <cell r="BE108">
            <v>-100</v>
          </cell>
          <cell r="BF108">
            <v>-100</v>
          </cell>
          <cell r="BG108">
            <v>-100</v>
          </cell>
          <cell r="BH108">
            <v>-100</v>
          </cell>
          <cell r="BI108" t="str">
            <v>表示</v>
          </cell>
        </row>
        <row r="109">
          <cell r="G109">
            <v>3940</v>
          </cell>
          <cell r="H109">
            <v>5</v>
          </cell>
          <cell r="I109">
            <v>0</v>
          </cell>
          <cell r="J109">
            <v>0</v>
          </cell>
          <cell r="K109">
            <v>0</v>
          </cell>
          <cell r="L109">
            <v>1</v>
          </cell>
          <cell r="M109">
            <v>1</v>
          </cell>
          <cell r="N109">
            <v>0</v>
          </cell>
          <cell r="O109">
            <v>558</v>
          </cell>
          <cell r="P109">
            <v>0</v>
          </cell>
          <cell r="Q109">
            <v>0</v>
          </cell>
          <cell r="R109">
            <v>0</v>
          </cell>
          <cell r="S109">
            <v>0</v>
          </cell>
          <cell r="T109">
            <v>0</v>
          </cell>
          <cell r="U109" t="str">
            <v xml:space="preserve">0       </v>
          </cell>
          <cell r="V109">
            <v>0</v>
          </cell>
          <cell r="W109">
            <v>0</v>
          </cell>
          <cell r="X109">
            <v>102</v>
          </cell>
          <cell r="Y109">
            <v>1</v>
          </cell>
          <cell r="Z109">
            <v>102</v>
          </cell>
          <cell r="AA109">
            <v>1</v>
          </cell>
          <cell r="AB109">
            <v>102</v>
          </cell>
          <cell r="AC109">
            <v>1</v>
          </cell>
          <cell r="AD109">
            <v>102</v>
          </cell>
          <cell r="AE109">
            <v>1</v>
          </cell>
          <cell r="AF109">
            <v>102</v>
          </cell>
          <cell r="AG109">
            <v>1</v>
          </cell>
          <cell r="AH109">
            <v>102</v>
          </cell>
          <cell r="AI109">
            <v>1</v>
          </cell>
          <cell r="AJ109">
            <v>102</v>
          </cell>
          <cell r="AK109">
            <v>1</v>
          </cell>
          <cell r="AL109">
            <v>98.3</v>
          </cell>
          <cell r="AM109">
            <v>1</v>
          </cell>
          <cell r="AN109">
            <v>98.3</v>
          </cell>
          <cell r="AO109">
            <v>1</v>
          </cell>
          <cell r="AP109">
            <v>98.3</v>
          </cell>
          <cell r="AQ109">
            <v>1</v>
          </cell>
          <cell r="AR109">
            <v>98.3</v>
          </cell>
          <cell r="AS109">
            <v>1</v>
          </cell>
          <cell r="AT109">
            <v>98.3</v>
          </cell>
          <cell r="AU109">
            <v>1</v>
          </cell>
          <cell r="AV109">
            <v>0</v>
          </cell>
          <cell r="AW109">
            <v>1</v>
          </cell>
          <cell r="AX109">
            <v>200008</v>
          </cell>
          <cell r="AY109" t="str">
            <v>農業薬剤 除草剤 プレチラクロール粒剤   ﾌﾟﾚﾁﾗｸﾛｰﾙ4％ １㎏</v>
          </cell>
          <cell r="AZ109" t="str">
            <v>* A</v>
          </cell>
          <cell r="BA109">
            <v>558</v>
          </cell>
          <cell r="BB109">
            <v>469</v>
          </cell>
          <cell r="BC109">
            <v>0</v>
          </cell>
          <cell r="BE109">
            <v>-100</v>
          </cell>
          <cell r="BF109">
            <v>-100</v>
          </cell>
          <cell r="BG109">
            <v>-100</v>
          </cell>
          <cell r="BH109">
            <v>-100</v>
          </cell>
          <cell r="BI109" t="str">
            <v>表示</v>
          </cell>
        </row>
        <row r="110">
          <cell r="G110">
            <v>3950</v>
          </cell>
          <cell r="H110">
            <v>5</v>
          </cell>
          <cell r="I110">
            <v>0</v>
          </cell>
          <cell r="J110">
            <v>0</v>
          </cell>
          <cell r="K110">
            <v>0</v>
          </cell>
          <cell r="L110">
            <v>1</v>
          </cell>
          <cell r="M110">
            <v>1</v>
          </cell>
          <cell r="N110">
            <v>0</v>
          </cell>
          <cell r="O110">
            <v>558</v>
          </cell>
          <cell r="P110">
            <v>0</v>
          </cell>
          <cell r="Q110">
            <v>0</v>
          </cell>
          <cell r="R110">
            <v>0</v>
          </cell>
          <cell r="S110">
            <v>0</v>
          </cell>
          <cell r="T110">
            <v>0</v>
          </cell>
          <cell r="U110" t="str">
            <v xml:space="preserve">0       </v>
          </cell>
          <cell r="V110">
            <v>0</v>
          </cell>
          <cell r="W110">
            <v>0</v>
          </cell>
          <cell r="X110">
            <v>96.9</v>
          </cell>
          <cell r="Y110">
            <v>1</v>
          </cell>
          <cell r="Z110">
            <v>96.9</v>
          </cell>
          <cell r="AA110">
            <v>1</v>
          </cell>
          <cell r="AB110">
            <v>96.9</v>
          </cell>
          <cell r="AC110">
            <v>1</v>
          </cell>
          <cell r="AD110">
            <v>96.9</v>
          </cell>
          <cell r="AE110">
            <v>1</v>
          </cell>
          <cell r="AF110">
            <v>96.9</v>
          </cell>
          <cell r="AG110">
            <v>1</v>
          </cell>
          <cell r="AH110">
            <v>96.9</v>
          </cell>
          <cell r="AI110">
            <v>1</v>
          </cell>
          <cell r="AJ110">
            <v>96.9</v>
          </cell>
          <cell r="AK110">
            <v>1</v>
          </cell>
          <cell r="AL110">
            <v>96.9</v>
          </cell>
          <cell r="AM110">
            <v>1</v>
          </cell>
          <cell r="AN110">
            <v>96.9</v>
          </cell>
          <cell r="AO110">
            <v>1</v>
          </cell>
          <cell r="AP110">
            <v>96.9</v>
          </cell>
          <cell r="AQ110">
            <v>1</v>
          </cell>
          <cell r="AR110">
            <v>96.9</v>
          </cell>
          <cell r="AS110">
            <v>1</v>
          </cell>
          <cell r="AT110">
            <v>96.9</v>
          </cell>
          <cell r="AU110">
            <v>1</v>
          </cell>
          <cell r="AV110">
            <v>0</v>
          </cell>
          <cell r="AW110">
            <v>1</v>
          </cell>
          <cell r="AX110">
            <v>200008</v>
          </cell>
          <cell r="AY110" t="str">
            <v>農業薬剤 除草剤 トリフルラリン粒剤   ﾄﾘﾌﾙﾗﾘﾝ2.5％ ３㎏</v>
          </cell>
          <cell r="AZ110" t="str">
            <v>* A</v>
          </cell>
          <cell r="BA110" t="str">
            <v>(558)</v>
          </cell>
          <cell r="BB110">
            <v>469</v>
          </cell>
          <cell r="BC110" t="str">
            <v>00/03Po修正しない。12月まで接続価格処理。年次修正品目</v>
          </cell>
          <cell r="BE110">
            <v>-100</v>
          </cell>
          <cell r="BF110">
            <v>-100</v>
          </cell>
          <cell r="BG110">
            <v>-100</v>
          </cell>
          <cell r="BH110">
            <v>-100</v>
          </cell>
          <cell r="BI110" t="str">
            <v>表示</v>
          </cell>
        </row>
        <row r="111">
          <cell r="G111">
            <v>3960</v>
          </cell>
          <cell r="H111">
            <v>5</v>
          </cell>
          <cell r="I111">
            <v>0</v>
          </cell>
          <cell r="J111">
            <v>0</v>
          </cell>
          <cell r="K111">
            <v>0</v>
          </cell>
          <cell r="L111">
            <v>1</v>
          </cell>
          <cell r="M111">
            <v>1</v>
          </cell>
          <cell r="N111">
            <v>0</v>
          </cell>
          <cell r="O111">
            <v>558</v>
          </cell>
          <cell r="P111">
            <v>0</v>
          </cell>
          <cell r="Q111">
            <v>0</v>
          </cell>
          <cell r="R111">
            <v>0</v>
          </cell>
          <cell r="S111">
            <v>0</v>
          </cell>
          <cell r="T111">
            <v>0</v>
          </cell>
          <cell r="U111" t="str">
            <v xml:space="preserve">0       </v>
          </cell>
          <cell r="V111">
            <v>0</v>
          </cell>
          <cell r="W111">
            <v>0</v>
          </cell>
          <cell r="X111">
            <v>102.3</v>
          </cell>
          <cell r="Y111">
            <v>1</v>
          </cell>
          <cell r="Z111">
            <v>102.3</v>
          </cell>
          <cell r="AA111">
            <v>1</v>
          </cell>
          <cell r="AB111">
            <v>102.3</v>
          </cell>
          <cell r="AC111">
            <v>1</v>
          </cell>
          <cell r="AD111">
            <v>102.3</v>
          </cell>
          <cell r="AE111">
            <v>1</v>
          </cell>
          <cell r="AF111">
            <v>102.3</v>
          </cell>
          <cell r="AG111">
            <v>1</v>
          </cell>
          <cell r="AH111">
            <v>102.3</v>
          </cell>
          <cell r="AI111">
            <v>1</v>
          </cell>
          <cell r="AJ111">
            <v>102.3</v>
          </cell>
          <cell r="AK111">
            <v>1</v>
          </cell>
          <cell r="AL111">
            <v>101.5</v>
          </cell>
          <cell r="AM111">
            <v>1</v>
          </cell>
          <cell r="AN111">
            <v>101.5</v>
          </cell>
          <cell r="AO111">
            <v>1</v>
          </cell>
          <cell r="AP111">
            <v>101.5</v>
          </cell>
          <cell r="AQ111">
            <v>1</v>
          </cell>
          <cell r="AR111">
            <v>101.5</v>
          </cell>
          <cell r="AS111">
            <v>1</v>
          </cell>
          <cell r="AT111">
            <v>101.5</v>
          </cell>
          <cell r="AU111">
            <v>1</v>
          </cell>
          <cell r="AV111">
            <v>0</v>
          </cell>
          <cell r="AW111">
            <v>1</v>
          </cell>
          <cell r="AX111">
            <v>200008</v>
          </cell>
          <cell r="AY111" t="str">
            <v>農業薬剤 除草剤 ﾋﾟﾗｿﾞｽﾙﾌﾛﾝｴﾁﾙﾒﾌｪﾅｾｯﾄ粒剤   ﾋﾟﾗｿﾞｽﾙﾌﾛﾝｴﾁﾙ0.3％,ﾒﾌｪﾅｾｯﾄ10％ １㎏</v>
          </cell>
          <cell r="AZ111" t="str">
            <v>* A</v>
          </cell>
          <cell r="BA111" t="str">
            <v>(558)</v>
          </cell>
          <cell r="BB111">
            <v>469</v>
          </cell>
          <cell r="BC111">
            <v>0</v>
          </cell>
          <cell r="BE111">
            <v>-100</v>
          </cell>
          <cell r="BF111">
            <v>-100</v>
          </cell>
          <cell r="BG111">
            <v>-100</v>
          </cell>
          <cell r="BH111">
            <v>-100</v>
          </cell>
          <cell r="BI111" t="str">
            <v>表示</v>
          </cell>
        </row>
        <row r="112">
          <cell r="G112">
            <v>3970</v>
          </cell>
          <cell r="H112">
            <v>5</v>
          </cell>
          <cell r="I112">
            <v>0</v>
          </cell>
          <cell r="J112">
            <v>0</v>
          </cell>
          <cell r="K112">
            <v>0</v>
          </cell>
          <cell r="L112">
            <v>1</v>
          </cell>
          <cell r="M112">
            <v>1</v>
          </cell>
          <cell r="N112">
            <v>0</v>
          </cell>
          <cell r="O112">
            <v>558</v>
          </cell>
          <cell r="P112">
            <v>0</v>
          </cell>
          <cell r="Q112">
            <v>0</v>
          </cell>
          <cell r="R112">
            <v>0</v>
          </cell>
          <cell r="S112">
            <v>0</v>
          </cell>
          <cell r="T112">
            <v>0</v>
          </cell>
          <cell r="U112" t="str">
            <v xml:space="preserve">0       </v>
          </cell>
          <cell r="V112">
            <v>0</v>
          </cell>
          <cell r="W112">
            <v>0</v>
          </cell>
          <cell r="X112">
            <v>66.099999999999994</v>
          </cell>
          <cell r="Y112">
            <v>1</v>
          </cell>
          <cell r="Z112">
            <v>66.099999999999994</v>
          </cell>
          <cell r="AA112">
            <v>1</v>
          </cell>
          <cell r="AB112">
            <v>66.099999999999994</v>
          </cell>
          <cell r="AC112">
            <v>1</v>
          </cell>
          <cell r="AD112">
            <v>66.099999999999994</v>
          </cell>
          <cell r="AE112">
            <v>1</v>
          </cell>
          <cell r="AF112">
            <v>66.099999999999994</v>
          </cell>
          <cell r="AG112">
            <v>1</v>
          </cell>
          <cell r="AH112">
            <v>66.099999999999994</v>
          </cell>
          <cell r="AI112">
            <v>1</v>
          </cell>
          <cell r="AJ112">
            <v>66.099999999999994</v>
          </cell>
          <cell r="AK112">
            <v>1</v>
          </cell>
          <cell r="AL112">
            <v>65.8</v>
          </cell>
          <cell r="AM112">
            <v>1</v>
          </cell>
          <cell r="AN112">
            <v>65.8</v>
          </cell>
          <cell r="AO112">
            <v>1</v>
          </cell>
          <cell r="AP112">
            <v>65.8</v>
          </cell>
          <cell r="AQ112">
            <v>1</v>
          </cell>
          <cell r="AR112">
            <v>65.8</v>
          </cell>
          <cell r="AS112">
            <v>1</v>
          </cell>
          <cell r="AT112">
            <v>65.8</v>
          </cell>
          <cell r="AU112">
            <v>1</v>
          </cell>
          <cell r="AV112">
            <v>0</v>
          </cell>
          <cell r="AW112">
            <v>1</v>
          </cell>
          <cell r="AX112">
            <v>200008</v>
          </cell>
          <cell r="AY112" t="str">
            <v>農業薬剤 除草剤 ｸﾞﾘﾎｻｰﾄｲｿﾌﾟﾛﾋﾟﾙｱﾐﾝ塩液剤   ｸﾞﾘﾎｻｰﾄｲｿﾌﾟﾛﾋﾟﾙｱﾐﾝ塩41％ 500cc</v>
          </cell>
          <cell r="AZ112" t="str">
            <v>* A</v>
          </cell>
          <cell r="BA112" t="str">
            <v>(558)</v>
          </cell>
          <cell r="BB112">
            <v>469</v>
          </cell>
          <cell r="BC112">
            <v>0</v>
          </cell>
          <cell r="BE112">
            <v>-100</v>
          </cell>
          <cell r="BF112">
            <v>-100</v>
          </cell>
          <cell r="BG112">
            <v>-100</v>
          </cell>
          <cell r="BH112">
            <v>-100</v>
          </cell>
          <cell r="BI112" t="str">
            <v>表示</v>
          </cell>
        </row>
        <row r="113">
          <cell r="G113">
            <v>3980</v>
          </cell>
          <cell r="H113">
            <v>5</v>
          </cell>
          <cell r="I113">
            <v>0</v>
          </cell>
          <cell r="J113">
            <v>0</v>
          </cell>
          <cell r="K113">
            <v>0</v>
          </cell>
          <cell r="L113">
            <v>1</v>
          </cell>
          <cell r="M113">
            <v>1</v>
          </cell>
          <cell r="N113">
            <v>0</v>
          </cell>
          <cell r="O113">
            <v>558</v>
          </cell>
          <cell r="P113">
            <v>0</v>
          </cell>
          <cell r="Q113">
            <v>0</v>
          </cell>
          <cell r="R113">
            <v>0</v>
          </cell>
          <cell r="S113">
            <v>0</v>
          </cell>
          <cell r="T113">
            <v>0</v>
          </cell>
          <cell r="U113" t="str">
            <v xml:space="preserve">0       </v>
          </cell>
          <cell r="V113">
            <v>0</v>
          </cell>
          <cell r="W113">
            <v>0</v>
          </cell>
          <cell r="X113">
            <v>100.7</v>
          </cell>
          <cell r="Y113">
            <v>1</v>
          </cell>
          <cell r="Z113">
            <v>100.7</v>
          </cell>
          <cell r="AA113">
            <v>1</v>
          </cell>
          <cell r="AB113">
            <v>100.7</v>
          </cell>
          <cell r="AC113">
            <v>1</v>
          </cell>
          <cell r="AD113">
            <v>100.7</v>
          </cell>
          <cell r="AE113">
            <v>1</v>
          </cell>
          <cell r="AF113">
            <v>100.7</v>
          </cell>
          <cell r="AG113">
            <v>1</v>
          </cell>
          <cell r="AH113">
            <v>100.7</v>
          </cell>
          <cell r="AI113">
            <v>1</v>
          </cell>
          <cell r="AJ113">
            <v>100.7</v>
          </cell>
          <cell r="AK113">
            <v>1</v>
          </cell>
          <cell r="AL113">
            <v>98.6</v>
          </cell>
          <cell r="AM113">
            <v>1</v>
          </cell>
          <cell r="AN113">
            <v>98.6</v>
          </cell>
          <cell r="AO113">
            <v>1</v>
          </cell>
          <cell r="AP113">
            <v>98.6</v>
          </cell>
          <cell r="AQ113">
            <v>1</v>
          </cell>
          <cell r="AR113">
            <v>98.6</v>
          </cell>
          <cell r="AS113">
            <v>1</v>
          </cell>
          <cell r="AT113">
            <v>98.6</v>
          </cell>
          <cell r="AU113">
            <v>1</v>
          </cell>
          <cell r="AV113">
            <v>0</v>
          </cell>
          <cell r="AW113">
            <v>1</v>
          </cell>
          <cell r="AX113">
            <v>200008</v>
          </cell>
          <cell r="AY113" t="str">
            <v>農業薬剤 除草剤 ｼﾒﾄﾘﾝ・ﾓﾘﾈｰﾄMCPB粒剤   ｼﾒﾄﾘﾝ4.5％,ﾓﾘﾈｰﾄ24％,MCPB2.4％ １㎏</v>
          </cell>
          <cell r="AZ113" t="str">
            <v>* A</v>
          </cell>
          <cell r="BA113" t="str">
            <v>(558)</v>
          </cell>
          <cell r="BB113">
            <v>469</v>
          </cell>
          <cell r="BC113">
            <v>0</v>
          </cell>
          <cell r="BE113">
            <v>-100</v>
          </cell>
          <cell r="BF113">
            <v>-100</v>
          </cell>
          <cell r="BG113">
            <v>-100</v>
          </cell>
          <cell r="BH113">
            <v>-100</v>
          </cell>
          <cell r="BI113" t="str">
            <v>表示</v>
          </cell>
        </row>
        <row r="114">
          <cell r="G114">
            <v>4020</v>
          </cell>
          <cell r="H114">
            <v>5</v>
          </cell>
          <cell r="I114">
            <v>0</v>
          </cell>
          <cell r="J114">
            <v>0</v>
          </cell>
          <cell r="K114">
            <v>0</v>
          </cell>
          <cell r="L114">
            <v>1</v>
          </cell>
          <cell r="M114">
            <v>1</v>
          </cell>
          <cell r="N114">
            <v>0</v>
          </cell>
          <cell r="O114">
            <v>62</v>
          </cell>
          <cell r="P114">
            <v>0</v>
          </cell>
          <cell r="Q114">
            <v>0</v>
          </cell>
          <cell r="R114">
            <v>0</v>
          </cell>
          <cell r="S114">
            <v>0</v>
          </cell>
          <cell r="T114">
            <v>0</v>
          </cell>
          <cell r="U114" t="str">
            <v xml:space="preserve">0       </v>
          </cell>
          <cell r="V114">
            <v>0</v>
          </cell>
          <cell r="W114">
            <v>0</v>
          </cell>
          <cell r="X114">
            <v>110.3</v>
          </cell>
          <cell r="Y114">
            <v>1</v>
          </cell>
          <cell r="Z114">
            <v>110.3</v>
          </cell>
          <cell r="AA114">
            <v>1</v>
          </cell>
          <cell r="AB114">
            <v>110.3</v>
          </cell>
          <cell r="AC114">
            <v>1</v>
          </cell>
          <cell r="AD114">
            <v>110.3</v>
          </cell>
          <cell r="AE114">
            <v>1</v>
          </cell>
          <cell r="AF114">
            <v>110.3</v>
          </cell>
          <cell r="AG114">
            <v>1</v>
          </cell>
          <cell r="AH114">
            <v>110.3</v>
          </cell>
          <cell r="AI114">
            <v>1</v>
          </cell>
          <cell r="AJ114">
            <v>110.3</v>
          </cell>
          <cell r="AK114">
            <v>1</v>
          </cell>
          <cell r="AL114">
            <v>110.3</v>
          </cell>
          <cell r="AM114">
            <v>1</v>
          </cell>
          <cell r="AN114">
            <v>110.3</v>
          </cell>
          <cell r="AO114">
            <v>1</v>
          </cell>
          <cell r="AP114">
            <v>110.3</v>
          </cell>
          <cell r="AQ114">
            <v>1</v>
          </cell>
          <cell r="AR114">
            <v>110.3</v>
          </cell>
          <cell r="AS114">
            <v>1</v>
          </cell>
          <cell r="AT114">
            <v>110.3</v>
          </cell>
          <cell r="AU114">
            <v>1</v>
          </cell>
          <cell r="AV114">
            <v>0</v>
          </cell>
          <cell r="AW114">
            <v>1</v>
          </cell>
          <cell r="AX114">
            <v>200008</v>
          </cell>
          <cell r="AY114" t="str">
            <v>諸材料 農業用ビニール    厚さ0.1㎜，幅1.35ｍ 100ｍ</v>
          </cell>
          <cell r="AZ114" t="str">
            <v>* B</v>
          </cell>
          <cell r="BA114">
            <v>62</v>
          </cell>
          <cell r="BB114">
            <v>82</v>
          </cell>
          <cell r="BC114">
            <v>0</v>
          </cell>
          <cell r="BE114">
            <v>-100</v>
          </cell>
          <cell r="BF114">
            <v>-100</v>
          </cell>
          <cell r="BG114">
            <v>-100</v>
          </cell>
          <cell r="BH114">
            <v>-100</v>
          </cell>
          <cell r="BI114" t="str">
            <v>表示</v>
          </cell>
        </row>
        <row r="115">
          <cell r="G115">
            <v>4030</v>
          </cell>
          <cell r="H115">
            <v>5</v>
          </cell>
          <cell r="I115">
            <v>0</v>
          </cell>
          <cell r="J115">
            <v>0</v>
          </cell>
          <cell r="K115">
            <v>0</v>
          </cell>
          <cell r="L115">
            <v>1</v>
          </cell>
          <cell r="M115">
            <v>1</v>
          </cell>
          <cell r="N115">
            <v>0</v>
          </cell>
          <cell r="O115">
            <v>57</v>
          </cell>
          <cell r="P115">
            <v>0</v>
          </cell>
          <cell r="Q115">
            <v>0</v>
          </cell>
          <cell r="R115">
            <v>0</v>
          </cell>
          <cell r="S115">
            <v>0</v>
          </cell>
          <cell r="T115">
            <v>0</v>
          </cell>
          <cell r="U115" t="str">
            <v xml:space="preserve">0       </v>
          </cell>
          <cell r="V115">
            <v>0</v>
          </cell>
          <cell r="W115">
            <v>0</v>
          </cell>
          <cell r="X115">
            <v>129.4</v>
          </cell>
          <cell r="Y115">
            <v>1</v>
          </cell>
          <cell r="Z115">
            <v>129.4</v>
          </cell>
          <cell r="AA115">
            <v>1</v>
          </cell>
          <cell r="AB115">
            <v>129.4</v>
          </cell>
          <cell r="AC115">
            <v>1</v>
          </cell>
          <cell r="AD115">
            <v>129.4</v>
          </cell>
          <cell r="AE115">
            <v>1</v>
          </cell>
          <cell r="AF115">
            <v>129.4</v>
          </cell>
          <cell r="AG115">
            <v>1</v>
          </cell>
          <cell r="AH115">
            <v>129.4</v>
          </cell>
          <cell r="AI115">
            <v>1</v>
          </cell>
          <cell r="AJ115">
            <v>129.4</v>
          </cell>
          <cell r="AK115">
            <v>1</v>
          </cell>
          <cell r="AL115">
            <v>129.4</v>
          </cell>
          <cell r="AM115">
            <v>1</v>
          </cell>
          <cell r="AN115">
            <v>129.4</v>
          </cell>
          <cell r="AO115">
            <v>1</v>
          </cell>
          <cell r="AP115">
            <v>129.4</v>
          </cell>
          <cell r="AQ115">
            <v>1</v>
          </cell>
          <cell r="AR115">
            <v>129.4</v>
          </cell>
          <cell r="AS115">
            <v>1</v>
          </cell>
          <cell r="AT115">
            <v>129.4</v>
          </cell>
          <cell r="AU115">
            <v>1</v>
          </cell>
          <cell r="AV115">
            <v>0</v>
          </cell>
          <cell r="AW115">
            <v>1</v>
          </cell>
          <cell r="AX115">
            <v>200008</v>
          </cell>
          <cell r="AY115" t="str">
            <v>諸材料 農業用ポリエチレン    厚さ0.05㎜・幅1.80ｍ 100ｍ</v>
          </cell>
          <cell r="AZ115" t="str">
            <v>* B</v>
          </cell>
          <cell r="BA115">
            <v>57</v>
          </cell>
          <cell r="BB115">
            <v>46</v>
          </cell>
          <cell r="BC115">
            <v>0</v>
          </cell>
          <cell r="BE115">
            <v>-100</v>
          </cell>
          <cell r="BF115">
            <v>-100</v>
          </cell>
          <cell r="BG115">
            <v>-100</v>
          </cell>
          <cell r="BH115">
            <v>-100</v>
          </cell>
          <cell r="BI115" t="str">
            <v>表示</v>
          </cell>
        </row>
        <row r="116">
          <cell r="G116">
            <v>4040</v>
          </cell>
          <cell r="H116">
            <v>5</v>
          </cell>
          <cell r="I116">
            <v>0</v>
          </cell>
          <cell r="J116">
            <v>0</v>
          </cell>
          <cell r="K116">
            <v>0</v>
          </cell>
          <cell r="L116">
            <v>1</v>
          </cell>
          <cell r="M116">
            <v>0</v>
          </cell>
          <cell r="N116">
            <v>0</v>
          </cell>
          <cell r="O116">
            <v>0</v>
          </cell>
          <cell r="P116">
            <v>0</v>
          </cell>
          <cell r="Q116">
            <v>0</v>
          </cell>
          <cell r="R116">
            <v>0</v>
          </cell>
          <cell r="S116">
            <v>0</v>
          </cell>
          <cell r="T116">
            <v>0</v>
          </cell>
          <cell r="U116" t="str">
            <v xml:space="preserve">0       </v>
          </cell>
          <cell r="V116">
            <v>0</v>
          </cell>
          <cell r="W116">
            <v>0</v>
          </cell>
          <cell r="X116">
            <v>0</v>
          </cell>
          <cell r="Y116">
            <v>1</v>
          </cell>
          <cell r="Z116">
            <v>0</v>
          </cell>
          <cell r="AA116">
            <v>1</v>
          </cell>
          <cell r="AB116">
            <v>0</v>
          </cell>
          <cell r="AC116">
            <v>1</v>
          </cell>
          <cell r="AD116">
            <v>0</v>
          </cell>
          <cell r="AE116">
            <v>1</v>
          </cell>
          <cell r="AF116">
            <v>0</v>
          </cell>
          <cell r="AG116">
            <v>1</v>
          </cell>
          <cell r="AH116">
            <v>0</v>
          </cell>
          <cell r="AI116">
            <v>1</v>
          </cell>
          <cell r="AJ116">
            <v>0</v>
          </cell>
          <cell r="AK116">
            <v>1</v>
          </cell>
          <cell r="AL116">
            <v>0</v>
          </cell>
          <cell r="AM116">
            <v>1</v>
          </cell>
          <cell r="AN116">
            <v>0</v>
          </cell>
          <cell r="AO116">
            <v>1</v>
          </cell>
          <cell r="AP116">
            <v>0</v>
          </cell>
          <cell r="AQ116">
            <v>1</v>
          </cell>
          <cell r="AR116">
            <v>0</v>
          </cell>
          <cell r="AS116">
            <v>1</v>
          </cell>
          <cell r="AT116">
            <v>0</v>
          </cell>
          <cell r="AU116">
            <v>1</v>
          </cell>
          <cell r="AV116">
            <v>0</v>
          </cell>
          <cell r="AW116">
            <v>1</v>
          </cell>
          <cell r="AX116">
            <v>200008</v>
          </cell>
          <cell r="AY116" t="str">
            <v>諸材料 袋掛用紙袋    防疫又は防虫用，二重袋ワックス付 1000枚</v>
          </cell>
          <cell r="AZ116" t="str">
            <v>* A</v>
          </cell>
          <cell r="BA116" t="str">
            <v>価</v>
          </cell>
          <cell r="BB116">
            <v>32</v>
          </cell>
          <cell r="BC116">
            <v>0</v>
          </cell>
          <cell r="BE116" t="str">
            <v/>
          </cell>
          <cell r="BF116" t="str">
            <v/>
          </cell>
          <cell r="BG116" t="str">
            <v/>
          </cell>
          <cell r="BH116" t="str">
            <v/>
          </cell>
          <cell r="BI116" t="str">
            <v>指数計算無し</v>
          </cell>
        </row>
        <row r="117">
          <cell r="G117">
            <v>4050</v>
          </cell>
          <cell r="H117">
            <v>5</v>
          </cell>
          <cell r="I117">
            <v>0</v>
          </cell>
          <cell r="J117">
            <v>0</v>
          </cell>
          <cell r="K117">
            <v>0</v>
          </cell>
          <cell r="L117">
            <v>1</v>
          </cell>
          <cell r="M117">
            <v>1</v>
          </cell>
          <cell r="N117">
            <v>0</v>
          </cell>
          <cell r="O117">
            <v>251</v>
          </cell>
          <cell r="P117">
            <v>0</v>
          </cell>
          <cell r="Q117">
            <v>0</v>
          </cell>
          <cell r="R117">
            <v>0</v>
          </cell>
          <cell r="S117">
            <v>0</v>
          </cell>
          <cell r="T117">
            <v>0</v>
          </cell>
          <cell r="U117" t="str">
            <v xml:space="preserve">0       </v>
          </cell>
          <cell r="V117">
            <v>0</v>
          </cell>
          <cell r="W117">
            <v>0</v>
          </cell>
          <cell r="X117">
            <v>102.4</v>
          </cell>
          <cell r="Y117">
            <v>1</v>
          </cell>
          <cell r="Z117">
            <v>102.4</v>
          </cell>
          <cell r="AA117">
            <v>1</v>
          </cell>
          <cell r="AB117">
            <v>102.4</v>
          </cell>
          <cell r="AC117">
            <v>1</v>
          </cell>
          <cell r="AD117">
            <v>102.4</v>
          </cell>
          <cell r="AE117">
            <v>1</v>
          </cell>
          <cell r="AF117">
            <v>102.4</v>
          </cell>
          <cell r="AG117">
            <v>1</v>
          </cell>
          <cell r="AH117">
            <v>102.4</v>
          </cell>
          <cell r="AI117">
            <v>1</v>
          </cell>
          <cell r="AJ117">
            <v>102.4</v>
          </cell>
          <cell r="AK117">
            <v>1</v>
          </cell>
          <cell r="AL117">
            <v>102.4</v>
          </cell>
          <cell r="AM117">
            <v>1</v>
          </cell>
          <cell r="AN117">
            <v>102.4</v>
          </cell>
          <cell r="AO117">
            <v>1</v>
          </cell>
          <cell r="AP117">
            <v>102.4</v>
          </cell>
          <cell r="AQ117">
            <v>1</v>
          </cell>
          <cell r="AR117">
            <v>102.4</v>
          </cell>
          <cell r="AS117">
            <v>1</v>
          </cell>
          <cell r="AT117">
            <v>102.4</v>
          </cell>
          <cell r="AU117">
            <v>1</v>
          </cell>
          <cell r="AV117">
            <v>0</v>
          </cell>
          <cell r="AW117">
            <v>1</v>
          </cell>
          <cell r="AX117">
            <v>200008</v>
          </cell>
          <cell r="AY117" t="str">
            <v>諸材料 穀物用紙袋    30㎏,3層角底紙バンド付 １枚</v>
          </cell>
          <cell r="AZ117" t="str">
            <v>* D</v>
          </cell>
          <cell r="BA117">
            <v>251</v>
          </cell>
          <cell r="BB117">
            <v>181</v>
          </cell>
          <cell r="BC117">
            <v>0</v>
          </cell>
          <cell r="BE117">
            <v>-100</v>
          </cell>
          <cell r="BF117">
            <v>-100</v>
          </cell>
          <cell r="BG117">
            <v>-100</v>
          </cell>
          <cell r="BH117">
            <v>-100</v>
          </cell>
          <cell r="BI117" t="str">
            <v>表示</v>
          </cell>
        </row>
        <row r="118">
          <cell r="G118">
            <v>4060</v>
          </cell>
          <cell r="H118">
            <v>5</v>
          </cell>
          <cell r="I118">
            <v>0</v>
          </cell>
          <cell r="J118">
            <v>0</v>
          </cell>
          <cell r="K118">
            <v>0</v>
          </cell>
          <cell r="L118">
            <v>1</v>
          </cell>
          <cell r="M118">
            <v>0</v>
          </cell>
          <cell r="N118">
            <v>0</v>
          </cell>
          <cell r="O118">
            <v>0</v>
          </cell>
          <cell r="P118">
            <v>0</v>
          </cell>
          <cell r="Q118">
            <v>0</v>
          </cell>
          <cell r="R118">
            <v>0</v>
          </cell>
          <cell r="S118">
            <v>0</v>
          </cell>
          <cell r="T118">
            <v>0</v>
          </cell>
          <cell r="U118" t="str">
            <v xml:space="preserve">0       </v>
          </cell>
          <cell r="V118">
            <v>0</v>
          </cell>
          <cell r="W118">
            <v>0</v>
          </cell>
          <cell r="X118">
            <v>0</v>
          </cell>
          <cell r="Y118">
            <v>1</v>
          </cell>
          <cell r="Z118">
            <v>0</v>
          </cell>
          <cell r="AA118">
            <v>1</v>
          </cell>
          <cell r="AB118">
            <v>0</v>
          </cell>
          <cell r="AC118">
            <v>1</v>
          </cell>
          <cell r="AD118">
            <v>0</v>
          </cell>
          <cell r="AE118">
            <v>1</v>
          </cell>
          <cell r="AF118">
            <v>0</v>
          </cell>
          <cell r="AG118">
            <v>1</v>
          </cell>
          <cell r="AH118">
            <v>0</v>
          </cell>
          <cell r="AI118">
            <v>1</v>
          </cell>
          <cell r="AJ118">
            <v>0</v>
          </cell>
          <cell r="AK118">
            <v>1</v>
          </cell>
          <cell r="AL118">
            <v>0</v>
          </cell>
          <cell r="AM118">
            <v>1</v>
          </cell>
          <cell r="AN118">
            <v>0</v>
          </cell>
          <cell r="AO118">
            <v>1</v>
          </cell>
          <cell r="AP118">
            <v>0</v>
          </cell>
          <cell r="AQ118">
            <v>1</v>
          </cell>
          <cell r="AR118">
            <v>0</v>
          </cell>
          <cell r="AS118">
            <v>1</v>
          </cell>
          <cell r="AT118">
            <v>0</v>
          </cell>
          <cell r="AU118">
            <v>1</v>
          </cell>
          <cell r="AV118">
            <v>0</v>
          </cell>
          <cell r="AW118">
            <v>1</v>
          </cell>
          <cell r="AX118">
            <v>200008</v>
          </cell>
          <cell r="AY118" t="str">
            <v>諸材料 穀物用麻袋    60㎏入り用 １枚</v>
          </cell>
          <cell r="AZ118" t="str">
            <v>* D</v>
          </cell>
          <cell r="BA118" t="str">
            <v>価</v>
          </cell>
          <cell r="BB118">
            <v>0</v>
          </cell>
          <cell r="BC118">
            <v>0</v>
          </cell>
          <cell r="BE118" t="str">
            <v/>
          </cell>
          <cell r="BF118" t="str">
            <v/>
          </cell>
          <cell r="BG118" t="str">
            <v/>
          </cell>
          <cell r="BH118" t="str">
            <v/>
          </cell>
          <cell r="BI118" t="str">
            <v>指数計算無し</v>
          </cell>
        </row>
        <row r="119">
          <cell r="G119">
            <v>4070</v>
          </cell>
          <cell r="H119">
            <v>5</v>
          </cell>
          <cell r="I119">
            <v>0</v>
          </cell>
          <cell r="J119">
            <v>0</v>
          </cell>
          <cell r="K119">
            <v>0</v>
          </cell>
          <cell r="L119">
            <v>1</v>
          </cell>
          <cell r="M119">
            <v>1</v>
          </cell>
          <cell r="N119">
            <v>0</v>
          </cell>
          <cell r="O119">
            <v>14</v>
          </cell>
          <cell r="P119">
            <v>0</v>
          </cell>
          <cell r="Q119">
            <v>0</v>
          </cell>
          <cell r="R119">
            <v>0</v>
          </cell>
          <cell r="S119">
            <v>0</v>
          </cell>
          <cell r="T119">
            <v>0</v>
          </cell>
          <cell r="U119" t="str">
            <v xml:space="preserve">0       </v>
          </cell>
          <cell r="V119">
            <v>0</v>
          </cell>
          <cell r="W119">
            <v>0</v>
          </cell>
          <cell r="X119">
            <v>101.5</v>
          </cell>
          <cell r="Y119">
            <v>1</v>
          </cell>
          <cell r="Z119">
            <v>101.5</v>
          </cell>
          <cell r="AA119">
            <v>1</v>
          </cell>
          <cell r="AB119">
            <v>101.5</v>
          </cell>
          <cell r="AC119">
            <v>1</v>
          </cell>
          <cell r="AD119">
            <v>101.5</v>
          </cell>
          <cell r="AE119">
            <v>1</v>
          </cell>
          <cell r="AF119">
            <v>101.5</v>
          </cell>
          <cell r="AG119">
            <v>1</v>
          </cell>
          <cell r="AH119">
            <v>101.5</v>
          </cell>
          <cell r="AI119">
            <v>1</v>
          </cell>
          <cell r="AJ119">
            <v>101.5</v>
          </cell>
          <cell r="AK119">
            <v>1</v>
          </cell>
          <cell r="AL119">
            <v>101.5</v>
          </cell>
          <cell r="AM119">
            <v>1</v>
          </cell>
          <cell r="AN119">
            <v>101.5</v>
          </cell>
          <cell r="AO119">
            <v>1</v>
          </cell>
          <cell r="AP119">
            <v>101.5</v>
          </cell>
          <cell r="AQ119">
            <v>1</v>
          </cell>
          <cell r="AR119">
            <v>101.5</v>
          </cell>
          <cell r="AS119">
            <v>1</v>
          </cell>
          <cell r="AT119">
            <v>101.5</v>
          </cell>
          <cell r="AU119">
            <v>1</v>
          </cell>
          <cell r="AV119">
            <v>0</v>
          </cell>
          <cell r="AW119">
            <v>1</v>
          </cell>
          <cell r="AX119">
            <v>200008</v>
          </cell>
          <cell r="AY119" t="str">
            <v>諸材料 穀物用樹脂袋    自脱ｺﾝﾊﾞｲﾝ用，ﾁｬｯｸ付 １枚</v>
          </cell>
          <cell r="AZ119" t="str">
            <v>* B</v>
          </cell>
          <cell r="BA119">
            <v>14</v>
          </cell>
          <cell r="BB119">
            <v>26</v>
          </cell>
          <cell r="BC119">
            <v>0</v>
          </cell>
          <cell r="BE119">
            <v>-100</v>
          </cell>
          <cell r="BF119">
            <v>-100</v>
          </cell>
          <cell r="BG119">
            <v>-100</v>
          </cell>
          <cell r="BH119">
            <v>-100</v>
          </cell>
          <cell r="BI119" t="str">
            <v>表示</v>
          </cell>
        </row>
        <row r="120">
          <cell r="G120">
            <v>4090</v>
          </cell>
          <cell r="H120">
            <v>5</v>
          </cell>
          <cell r="I120">
            <v>0</v>
          </cell>
          <cell r="J120">
            <v>0</v>
          </cell>
          <cell r="K120">
            <v>0</v>
          </cell>
          <cell r="L120">
            <v>1</v>
          </cell>
          <cell r="M120">
            <v>0</v>
          </cell>
          <cell r="N120">
            <v>0</v>
          </cell>
          <cell r="O120">
            <v>0</v>
          </cell>
          <cell r="P120">
            <v>0</v>
          </cell>
          <cell r="Q120">
            <v>0</v>
          </cell>
          <cell r="R120">
            <v>0</v>
          </cell>
          <cell r="S120">
            <v>0</v>
          </cell>
          <cell r="T120">
            <v>0</v>
          </cell>
          <cell r="U120" t="str">
            <v xml:space="preserve">0       </v>
          </cell>
          <cell r="V120">
            <v>0</v>
          </cell>
          <cell r="W120">
            <v>0</v>
          </cell>
          <cell r="X120">
            <v>0</v>
          </cell>
          <cell r="Y120">
            <v>1</v>
          </cell>
          <cell r="Z120">
            <v>0</v>
          </cell>
          <cell r="AA120">
            <v>1</v>
          </cell>
          <cell r="AB120">
            <v>0</v>
          </cell>
          <cell r="AC120">
            <v>1</v>
          </cell>
          <cell r="AD120">
            <v>0</v>
          </cell>
          <cell r="AE120">
            <v>1</v>
          </cell>
          <cell r="AF120">
            <v>0</v>
          </cell>
          <cell r="AG120">
            <v>1</v>
          </cell>
          <cell r="AH120">
            <v>0</v>
          </cell>
          <cell r="AI120">
            <v>1</v>
          </cell>
          <cell r="AJ120">
            <v>0</v>
          </cell>
          <cell r="AK120">
            <v>1</v>
          </cell>
          <cell r="AL120">
            <v>0</v>
          </cell>
          <cell r="AM120">
            <v>1</v>
          </cell>
          <cell r="AN120">
            <v>0</v>
          </cell>
          <cell r="AO120">
            <v>1</v>
          </cell>
          <cell r="AP120">
            <v>0</v>
          </cell>
          <cell r="AQ120">
            <v>1</v>
          </cell>
          <cell r="AR120">
            <v>0</v>
          </cell>
          <cell r="AS120">
            <v>1</v>
          </cell>
          <cell r="AT120">
            <v>0</v>
          </cell>
          <cell r="AU120">
            <v>1</v>
          </cell>
          <cell r="AV120">
            <v>0</v>
          </cell>
          <cell r="AW120">
            <v>1</v>
          </cell>
          <cell r="AX120">
            <v>200008</v>
          </cell>
          <cell r="AY120" t="str">
            <v>諸材料 ポリ袋    野菜出荷用，10㎏入り用 100枚</v>
          </cell>
          <cell r="AZ120" t="str">
            <v>価 B</v>
          </cell>
          <cell r="BA120" t="str">
            <v>価</v>
          </cell>
          <cell r="BB120">
            <v>0</v>
          </cell>
          <cell r="BC120">
            <v>0</v>
          </cell>
          <cell r="BE120" t="str">
            <v/>
          </cell>
          <cell r="BF120" t="str">
            <v/>
          </cell>
          <cell r="BG120" t="str">
            <v/>
          </cell>
          <cell r="BH120" t="str">
            <v/>
          </cell>
          <cell r="BI120" t="str">
            <v>指数計算無し</v>
          </cell>
        </row>
        <row r="121">
          <cell r="G121">
            <v>4100</v>
          </cell>
          <cell r="H121">
            <v>5</v>
          </cell>
          <cell r="I121">
            <v>0</v>
          </cell>
          <cell r="J121">
            <v>0</v>
          </cell>
          <cell r="K121">
            <v>0</v>
          </cell>
          <cell r="L121">
            <v>1</v>
          </cell>
          <cell r="M121">
            <v>1</v>
          </cell>
          <cell r="N121">
            <v>0</v>
          </cell>
          <cell r="O121">
            <v>6</v>
          </cell>
          <cell r="P121">
            <v>0</v>
          </cell>
          <cell r="Q121">
            <v>0</v>
          </cell>
          <cell r="R121">
            <v>0</v>
          </cell>
          <cell r="S121">
            <v>0</v>
          </cell>
          <cell r="T121">
            <v>0</v>
          </cell>
          <cell r="U121" t="str">
            <v xml:space="preserve">0       </v>
          </cell>
          <cell r="V121">
            <v>0</v>
          </cell>
          <cell r="W121">
            <v>0</v>
          </cell>
          <cell r="X121">
            <v>101.5</v>
          </cell>
          <cell r="Y121">
            <v>1</v>
          </cell>
          <cell r="Z121">
            <v>101.5</v>
          </cell>
          <cell r="AA121">
            <v>1</v>
          </cell>
          <cell r="AB121">
            <v>101.5</v>
          </cell>
          <cell r="AC121">
            <v>1</v>
          </cell>
          <cell r="AD121">
            <v>101.5</v>
          </cell>
          <cell r="AE121">
            <v>1</v>
          </cell>
          <cell r="AF121">
            <v>101.5</v>
          </cell>
          <cell r="AG121">
            <v>1</v>
          </cell>
          <cell r="AH121">
            <v>101.5</v>
          </cell>
          <cell r="AI121">
            <v>1</v>
          </cell>
          <cell r="AJ121">
            <v>101.5</v>
          </cell>
          <cell r="AK121">
            <v>1</v>
          </cell>
          <cell r="AL121">
            <v>101.5</v>
          </cell>
          <cell r="AM121">
            <v>1</v>
          </cell>
          <cell r="AN121">
            <v>101.5</v>
          </cell>
          <cell r="AO121">
            <v>1</v>
          </cell>
          <cell r="AP121">
            <v>101.5</v>
          </cell>
          <cell r="AQ121">
            <v>1</v>
          </cell>
          <cell r="AR121">
            <v>101.5</v>
          </cell>
          <cell r="AS121">
            <v>1</v>
          </cell>
          <cell r="AT121">
            <v>101.5</v>
          </cell>
          <cell r="AU121">
            <v>1</v>
          </cell>
          <cell r="AV121">
            <v>0</v>
          </cell>
          <cell r="AW121">
            <v>1</v>
          </cell>
          <cell r="AX121">
            <v>200008</v>
          </cell>
          <cell r="AY121" t="str">
            <v>諸材料 野菜用段ボール    10㎏入り用 １箱</v>
          </cell>
          <cell r="AZ121" t="str">
            <v>* B</v>
          </cell>
          <cell r="BA121">
            <v>6</v>
          </cell>
          <cell r="BB121">
            <v>152</v>
          </cell>
          <cell r="BC121">
            <v>0</v>
          </cell>
          <cell r="BE121">
            <v>-100</v>
          </cell>
          <cell r="BF121">
            <v>-100</v>
          </cell>
          <cell r="BG121">
            <v>-100</v>
          </cell>
          <cell r="BH121">
            <v>-100</v>
          </cell>
          <cell r="BI121" t="str">
            <v>表示</v>
          </cell>
        </row>
        <row r="122">
          <cell r="G122">
            <v>4110</v>
          </cell>
          <cell r="H122">
            <v>5</v>
          </cell>
          <cell r="I122">
            <v>0</v>
          </cell>
          <cell r="J122">
            <v>0</v>
          </cell>
          <cell r="K122">
            <v>0</v>
          </cell>
          <cell r="L122">
            <v>1</v>
          </cell>
          <cell r="M122">
            <v>1</v>
          </cell>
          <cell r="N122">
            <v>0</v>
          </cell>
          <cell r="O122">
            <v>9</v>
          </cell>
          <cell r="P122">
            <v>0</v>
          </cell>
          <cell r="Q122">
            <v>0</v>
          </cell>
          <cell r="R122">
            <v>0</v>
          </cell>
          <cell r="S122">
            <v>0</v>
          </cell>
          <cell r="T122">
            <v>0</v>
          </cell>
          <cell r="U122" t="str">
            <v xml:space="preserve">0       </v>
          </cell>
          <cell r="V122">
            <v>0</v>
          </cell>
          <cell r="W122">
            <v>0</v>
          </cell>
          <cell r="X122">
            <v>101.9</v>
          </cell>
          <cell r="Y122">
            <v>1</v>
          </cell>
          <cell r="Z122">
            <v>101.9</v>
          </cell>
          <cell r="AA122">
            <v>1</v>
          </cell>
          <cell r="AB122">
            <v>101.9</v>
          </cell>
          <cell r="AC122">
            <v>1</v>
          </cell>
          <cell r="AD122">
            <v>101.9</v>
          </cell>
          <cell r="AE122">
            <v>1</v>
          </cell>
          <cell r="AF122">
            <v>101.9</v>
          </cell>
          <cell r="AG122">
            <v>1</v>
          </cell>
          <cell r="AH122">
            <v>101.9</v>
          </cell>
          <cell r="AI122">
            <v>1</v>
          </cell>
          <cell r="AJ122">
            <v>101.9</v>
          </cell>
          <cell r="AK122">
            <v>1</v>
          </cell>
          <cell r="AL122">
            <v>101.9</v>
          </cell>
          <cell r="AM122">
            <v>1</v>
          </cell>
          <cell r="AN122">
            <v>101.9</v>
          </cell>
          <cell r="AO122">
            <v>1</v>
          </cell>
          <cell r="AP122">
            <v>101.9</v>
          </cell>
          <cell r="AQ122">
            <v>1</v>
          </cell>
          <cell r="AR122">
            <v>101.9</v>
          </cell>
          <cell r="AS122">
            <v>1</v>
          </cell>
          <cell r="AT122">
            <v>101.9</v>
          </cell>
          <cell r="AU122">
            <v>1</v>
          </cell>
          <cell r="AV122">
            <v>0</v>
          </cell>
          <cell r="AW122">
            <v>1</v>
          </cell>
          <cell r="AX122">
            <v>200008</v>
          </cell>
          <cell r="AY122" t="str">
            <v>諸材料 果実用段ボール    10㎏入り用(みかん又はりんご用) １箱</v>
          </cell>
          <cell r="AZ122" t="str">
            <v>* B</v>
          </cell>
          <cell r="BA122">
            <v>9</v>
          </cell>
          <cell r="BB122">
            <v>34</v>
          </cell>
          <cell r="BC122">
            <v>0</v>
          </cell>
          <cell r="BE122">
            <v>-100</v>
          </cell>
          <cell r="BF122">
            <v>-100</v>
          </cell>
          <cell r="BG122">
            <v>-100</v>
          </cell>
          <cell r="BH122">
            <v>-100</v>
          </cell>
          <cell r="BI122" t="str">
            <v>表示</v>
          </cell>
        </row>
        <row r="123">
          <cell r="G123">
            <v>4120</v>
          </cell>
          <cell r="H123">
            <v>5</v>
          </cell>
          <cell r="I123">
            <v>0</v>
          </cell>
          <cell r="J123">
            <v>0</v>
          </cell>
          <cell r="K123">
            <v>0</v>
          </cell>
          <cell r="L123">
            <v>1</v>
          </cell>
          <cell r="M123">
            <v>0</v>
          </cell>
          <cell r="N123">
            <v>0</v>
          </cell>
          <cell r="O123">
            <v>0</v>
          </cell>
          <cell r="P123">
            <v>0</v>
          </cell>
          <cell r="Q123">
            <v>0</v>
          </cell>
          <cell r="R123">
            <v>0</v>
          </cell>
          <cell r="S123">
            <v>0</v>
          </cell>
          <cell r="T123">
            <v>0</v>
          </cell>
          <cell r="U123" t="str">
            <v xml:space="preserve">0       </v>
          </cell>
          <cell r="V123">
            <v>0</v>
          </cell>
          <cell r="W123">
            <v>0</v>
          </cell>
          <cell r="X123">
            <v>0</v>
          </cell>
          <cell r="Y123">
            <v>1</v>
          </cell>
          <cell r="Z123">
            <v>0</v>
          </cell>
          <cell r="AA123">
            <v>1</v>
          </cell>
          <cell r="AB123">
            <v>0</v>
          </cell>
          <cell r="AC123">
            <v>1</v>
          </cell>
          <cell r="AD123">
            <v>0</v>
          </cell>
          <cell r="AE123">
            <v>1</v>
          </cell>
          <cell r="AF123">
            <v>0</v>
          </cell>
          <cell r="AG123">
            <v>1</v>
          </cell>
          <cell r="AH123">
            <v>0</v>
          </cell>
          <cell r="AI123">
            <v>1</v>
          </cell>
          <cell r="AJ123">
            <v>0</v>
          </cell>
          <cell r="AK123">
            <v>1</v>
          </cell>
          <cell r="AL123">
            <v>0</v>
          </cell>
          <cell r="AM123">
            <v>1</v>
          </cell>
          <cell r="AN123">
            <v>0</v>
          </cell>
          <cell r="AO123">
            <v>1</v>
          </cell>
          <cell r="AP123">
            <v>0</v>
          </cell>
          <cell r="AQ123">
            <v>1</v>
          </cell>
          <cell r="AR123">
            <v>0</v>
          </cell>
          <cell r="AS123">
            <v>1</v>
          </cell>
          <cell r="AT123">
            <v>0</v>
          </cell>
          <cell r="AU123">
            <v>1</v>
          </cell>
          <cell r="AV123">
            <v>0</v>
          </cell>
          <cell r="AW123">
            <v>1</v>
          </cell>
          <cell r="AX123">
            <v>200008</v>
          </cell>
          <cell r="AY123" t="str">
            <v>諸材料 稲わら    乾燥稲わら 10㎏</v>
          </cell>
          <cell r="AZ123" t="str">
            <v>* A</v>
          </cell>
          <cell r="BA123" t="str">
            <v>価</v>
          </cell>
          <cell r="BB123">
            <v>0</v>
          </cell>
          <cell r="BC123">
            <v>0</v>
          </cell>
          <cell r="BE123" t="str">
            <v/>
          </cell>
          <cell r="BF123" t="str">
            <v/>
          </cell>
          <cell r="BG123" t="str">
            <v/>
          </cell>
          <cell r="BH123" t="str">
            <v/>
          </cell>
          <cell r="BI123" t="str">
            <v>指数計算無し</v>
          </cell>
        </row>
        <row r="124">
          <cell r="G124">
            <v>4150</v>
          </cell>
          <cell r="H124">
            <v>5</v>
          </cell>
          <cell r="I124">
            <v>0</v>
          </cell>
          <cell r="J124">
            <v>0</v>
          </cell>
          <cell r="K124">
            <v>0</v>
          </cell>
          <cell r="L124">
            <v>1</v>
          </cell>
          <cell r="M124">
            <v>1</v>
          </cell>
          <cell r="N124">
            <v>0</v>
          </cell>
          <cell r="O124">
            <v>93</v>
          </cell>
          <cell r="P124">
            <v>0</v>
          </cell>
          <cell r="Q124">
            <v>0</v>
          </cell>
          <cell r="R124">
            <v>0</v>
          </cell>
          <cell r="S124">
            <v>0</v>
          </cell>
          <cell r="T124">
            <v>0</v>
          </cell>
          <cell r="U124" t="str">
            <v xml:space="preserve">0       </v>
          </cell>
          <cell r="V124">
            <v>0</v>
          </cell>
          <cell r="W124">
            <v>0</v>
          </cell>
          <cell r="X124">
            <v>82.7</v>
          </cell>
          <cell r="Y124">
            <v>1</v>
          </cell>
          <cell r="Z124">
            <v>84.4</v>
          </cell>
          <cell r="AA124">
            <v>1</v>
          </cell>
          <cell r="AB124">
            <v>84.4</v>
          </cell>
          <cell r="AC124">
            <v>1</v>
          </cell>
          <cell r="AD124">
            <v>87.7</v>
          </cell>
          <cell r="AE124">
            <v>1</v>
          </cell>
          <cell r="AF124">
            <v>87.7</v>
          </cell>
          <cell r="AG124">
            <v>1</v>
          </cell>
          <cell r="AH124">
            <v>87.7</v>
          </cell>
          <cell r="AI124">
            <v>1</v>
          </cell>
          <cell r="AJ124">
            <v>90.2</v>
          </cell>
          <cell r="AK124">
            <v>1</v>
          </cell>
          <cell r="AL124">
            <v>90.2</v>
          </cell>
          <cell r="AM124">
            <v>1</v>
          </cell>
          <cell r="AN124">
            <v>93.5</v>
          </cell>
          <cell r="AO124">
            <v>1</v>
          </cell>
          <cell r="AP124">
            <v>93.5</v>
          </cell>
          <cell r="AQ124">
            <v>1</v>
          </cell>
          <cell r="AR124">
            <v>93.5</v>
          </cell>
          <cell r="AS124">
            <v>1</v>
          </cell>
          <cell r="AT124">
            <v>94.3</v>
          </cell>
          <cell r="AU124">
            <v>1</v>
          </cell>
          <cell r="AV124">
            <v>0</v>
          </cell>
          <cell r="AW124">
            <v>1</v>
          </cell>
          <cell r="AX124">
            <v>200008</v>
          </cell>
          <cell r="AY124" t="str">
            <v>光熱動力 ガソリン    自動車用，2号ｶﾞｿﾘﾝ（無鉛） １l</v>
          </cell>
          <cell r="AZ124" t="str">
            <v>* B</v>
          </cell>
          <cell r="BA124">
            <v>93</v>
          </cell>
          <cell r="BB124">
            <v>129</v>
          </cell>
          <cell r="BC124">
            <v>0</v>
          </cell>
          <cell r="BE124">
            <v>-100</v>
          </cell>
          <cell r="BF124">
            <v>-100</v>
          </cell>
          <cell r="BG124">
            <v>-100</v>
          </cell>
          <cell r="BH124">
            <v>-100</v>
          </cell>
          <cell r="BI124" t="str">
            <v>表示</v>
          </cell>
        </row>
        <row r="125">
          <cell r="G125">
            <v>4160</v>
          </cell>
          <cell r="H125">
            <v>5</v>
          </cell>
          <cell r="I125">
            <v>0</v>
          </cell>
          <cell r="J125">
            <v>0</v>
          </cell>
          <cell r="K125">
            <v>0</v>
          </cell>
          <cell r="L125">
            <v>1</v>
          </cell>
          <cell r="M125">
            <v>1</v>
          </cell>
          <cell r="N125">
            <v>0</v>
          </cell>
          <cell r="O125">
            <v>46</v>
          </cell>
          <cell r="P125">
            <v>0</v>
          </cell>
          <cell r="Q125">
            <v>0</v>
          </cell>
          <cell r="R125">
            <v>0</v>
          </cell>
          <cell r="S125">
            <v>0</v>
          </cell>
          <cell r="T125">
            <v>0</v>
          </cell>
          <cell r="U125" t="str">
            <v xml:space="preserve">0       </v>
          </cell>
          <cell r="V125">
            <v>0</v>
          </cell>
          <cell r="W125">
            <v>0</v>
          </cell>
          <cell r="X125">
            <v>93.6</v>
          </cell>
          <cell r="Y125">
            <v>1</v>
          </cell>
          <cell r="Z125">
            <v>93.6</v>
          </cell>
          <cell r="AA125">
            <v>1</v>
          </cell>
          <cell r="AB125">
            <v>99.9</v>
          </cell>
          <cell r="AC125">
            <v>1</v>
          </cell>
          <cell r="AD125">
            <v>99.9</v>
          </cell>
          <cell r="AE125">
            <v>1</v>
          </cell>
          <cell r="AF125">
            <v>99.9</v>
          </cell>
          <cell r="AG125">
            <v>1</v>
          </cell>
          <cell r="AH125">
            <v>99.9</v>
          </cell>
          <cell r="AI125">
            <v>1</v>
          </cell>
          <cell r="AJ125">
            <v>99.9</v>
          </cell>
          <cell r="AK125">
            <v>1</v>
          </cell>
          <cell r="AL125">
            <v>99.9</v>
          </cell>
          <cell r="AM125">
            <v>1</v>
          </cell>
          <cell r="AN125">
            <v>106</v>
          </cell>
          <cell r="AO125">
            <v>1</v>
          </cell>
          <cell r="AP125">
            <v>106</v>
          </cell>
          <cell r="AQ125">
            <v>1</v>
          </cell>
          <cell r="AR125">
            <v>106</v>
          </cell>
          <cell r="AS125">
            <v>1</v>
          </cell>
          <cell r="AT125">
            <v>106</v>
          </cell>
          <cell r="AU125">
            <v>1</v>
          </cell>
          <cell r="AV125">
            <v>0</v>
          </cell>
          <cell r="AW125">
            <v>1</v>
          </cell>
          <cell r="AX125">
            <v>200008</v>
          </cell>
          <cell r="AY125" t="str">
            <v>光熱動力 灯油    白灯油 18l</v>
          </cell>
          <cell r="AZ125" t="str">
            <v>* B</v>
          </cell>
          <cell r="BA125">
            <v>46</v>
          </cell>
          <cell r="BB125">
            <v>54</v>
          </cell>
          <cell r="BC125">
            <v>0</v>
          </cell>
          <cell r="BE125">
            <v>-100</v>
          </cell>
          <cell r="BF125">
            <v>-100</v>
          </cell>
          <cell r="BG125">
            <v>-100</v>
          </cell>
          <cell r="BH125">
            <v>-100</v>
          </cell>
          <cell r="BI125" t="str">
            <v>表示</v>
          </cell>
        </row>
        <row r="126">
          <cell r="G126">
            <v>4170</v>
          </cell>
          <cell r="H126">
            <v>5</v>
          </cell>
          <cell r="I126">
            <v>0</v>
          </cell>
          <cell r="J126">
            <v>0</v>
          </cell>
          <cell r="K126">
            <v>0</v>
          </cell>
          <cell r="L126">
            <v>1</v>
          </cell>
          <cell r="M126">
            <v>1</v>
          </cell>
          <cell r="N126">
            <v>0</v>
          </cell>
          <cell r="O126">
            <v>59</v>
          </cell>
          <cell r="P126">
            <v>0</v>
          </cell>
          <cell r="Q126">
            <v>0</v>
          </cell>
          <cell r="R126">
            <v>0</v>
          </cell>
          <cell r="S126">
            <v>0</v>
          </cell>
          <cell r="T126">
            <v>0</v>
          </cell>
          <cell r="U126" t="str">
            <v xml:space="preserve">0       </v>
          </cell>
          <cell r="V126">
            <v>0</v>
          </cell>
          <cell r="W126">
            <v>0</v>
          </cell>
          <cell r="X126">
            <v>96.4</v>
          </cell>
          <cell r="Y126">
            <v>1</v>
          </cell>
          <cell r="Z126">
            <v>98.9</v>
          </cell>
          <cell r="AA126">
            <v>1</v>
          </cell>
          <cell r="AB126">
            <v>98.9</v>
          </cell>
          <cell r="AC126">
            <v>1</v>
          </cell>
          <cell r="AD126">
            <v>102.6</v>
          </cell>
          <cell r="AE126">
            <v>1</v>
          </cell>
          <cell r="AF126">
            <v>102.6</v>
          </cell>
          <cell r="AG126">
            <v>1</v>
          </cell>
          <cell r="AH126">
            <v>102.6</v>
          </cell>
          <cell r="AI126">
            <v>1</v>
          </cell>
          <cell r="AJ126">
            <v>105</v>
          </cell>
          <cell r="AK126">
            <v>1</v>
          </cell>
          <cell r="AL126">
            <v>105</v>
          </cell>
          <cell r="AM126">
            <v>1</v>
          </cell>
          <cell r="AN126">
            <v>107.5</v>
          </cell>
          <cell r="AO126">
            <v>1</v>
          </cell>
          <cell r="AP126">
            <v>107.5</v>
          </cell>
          <cell r="AQ126">
            <v>1</v>
          </cell>
          <cell r="AR126">
            <v>107.5</v>
          </cell>
          <cell r="AS126">
            <v>1</v>
          </cell>
          <cell r="AT126">
            <v>107.5</v>
          </cell>
          <cell r="AU126">
            <v>1</v>
          </cell>
          <cell r="AV126">
            <v>0</v>
          </cell>
          <cell r="AW126">
            <v>1</v>
          </cell>
          <cell r="AX126">
            <v>200008</v>
          </cell>
          <cell r="AY126" t="str">
            <v>光熱動力 軽油    引取税込みのもの 18l</v>
          </cell>
          <cell r="AZ126" t="str">
            <v>* B</v>
          </cell>
          <cell r="BA126">
            <v>59</v>
          </cell>
          <cell r="BB126">
            <v>83</v>
          </cell>
          <cell r="BC126">
            <v>0</v>
          </cell>
          <cell r="BE126">
            <v>-100</v>
          </cell>
          <cell r="BF126">
            <v>-100</v>
          </cell>
          <cell r="BG126">
            <v>-100</v>
          </cell>
          <cell r="BH126">
            <v>-100</v>
          </cell>
          <cell r="BI126" t="str">
            <v>表示</v>
          </cell>
        </row>
        <row r="127">
          <cell r="G127">
            <v>4180</v>
          </cell>
          <cell r="H127">
            <v>5</v>
          </cell>
          <cell r="I127">
            <v>0</v>
          </cell>
          <cell r="J127">
            <v>0</v>
          </cell>
          <cell r="K127">
            <v>0</v>
          </cell>
          <cell r="L127">
            <v>1</v>
          </cell>
          <cell r="M127">
            <v>1</v>
          </cell>
          <cell r="N127">
            <v>0</v>
          </cell>
          <cell r="O127">
            <v>55</v>
          </cell>
          <cell r="P127">
            <v>0</v>
          </cell>
          <cell r="Q127">
            <v>0</v>
          </cell>
          <cell r="R127">
            <v>0</v>
          </cell>
          <cell r="S127">
            <v>0</v>
          </cell>
          <cell r="T127">
            <v>0</v>
          </cell>
          <cell r="U127" t="str">
            <v xml:space="preserve">0       </v>
          </cell>
          <cell r="V127">
            <v>0</v>
          </cell>
          <cell r="W127">
            <v>0</v>
          </cell>
          <cell r="X127">
            <v>97.9</v>
          </cell>
          <cell r="Y127">
            <v>1</v>
          </cell>
          <cell r="Z127">
            <v>97.9</v>
          </cell>
          <cell r="AA127">
            <v>1</v>
          </cell>
          <cell r="AB127">
            <v>97.9</v>
          </cell>
          <cell r="AC127">
            <v>1</v>
          </cell>
          <cell r="AD127">
            <v>97.9</v>
          </cell>
          <cell r="AE127">
            <v>1</v>
          </cell>
          <cell r="AF127">
            <v>97.9</v>
          </cell>
          <cell r="AG127">
            <v>1</v>
          </cell>
          <cell r="AH127">
            <v>97.9</v>
          </cell>
          <cell r="AI127">
            <v>1</v>
          </cell>
          <cell r="AJ127">
            <v>97.9</v>
          </cell>
          <cell r="AK127">
            <v>1</v>
          </cell>
          <cell r="AL127">
            <v>97.9</v>
          </cell>
          <cell r="AM127">
            <v>1</v>
          </cell>
          <cell r="AN127">
            <v>97.9</v>
          </cell>
          <cell r="AO127">
            <v>1</v>
          </cell>
          <cell r="AP127">
            <v>97.9</v>
          </cell>
          <cell r="AQ127">
            <v>1</v>
          </cell>
          <cell r="AR127">
            <v>97.9</v>
          </cell>
          <cell r="AS127">
            <v>1</v>
          </cell>
          <cell r="AT127">
            <v>97.9</v>
          </cell>
          <cell r="AU127">
            <v>1</v>
          </cell>
          <cell r="AV127">
            <v>0</v>
          </cell>
          <cell r="AW127">
            <v>1</v>
          </cell>
          <cell r="AX127">
            <v>200008</v>
          </cell>
          <cell r="AY127" t="str">
            <v>光熱動力 重油    燃料用（Ａ重油） 200l</v>
          </cell>
          <cell r="AZ127" t="str">
            <v>* B</v>
          </cell>
          <cell r="BA127">
            <v>55</v>
          </cell>
          <cell r="BB127">
            <v>0</v>
          </cell>
          <cell r="BC127">
            <v>0</v>
          </cell>
          <cell r="BE127">
            <v>-100</v>
          </cell>
          <cell r="BF127">
            <v>-100</v>
          </cell>
          <cell r="BG127">
            <v>-100</v>
          </cell>
          <cell r="BH127">
            <v>-100</v>
          </cell>
          <cell r="BI127" t="str">
            <v>表示</v>
          </cell>
        </row>
        <row r="128">
          <cell r="G128">
            <v>4190</v>
          </cell>
          <cell r="H128">
            <v>5</v>
          </cell>
          <cell r="I128">
            <v>0</v>
          </cell>
          <cell r="J128">
            <v>0</v>
          </cell>
          <cell r="K128">
            <v>0</v>
          </cell>
          <cell r="L128">
            <v>1</v>
          </cell>
          <cell r="M128">
            <v>1</v>
          </cell>
          <cell r="N128">
            <v>0</v>
          </cell>
          <cell r="O128">
            <v>17</v>
          </cell>
          <cell r="P128">
            <v>0</v>
          </cell>
          <cell r="Q128">
            <v>0</v>
          </cell>
          <cell r="R128">
            <v>0</v>
          </cell>
          <cell r="S128">
            <v>0</v>
          </cell>
          <cell r="T128">
            <v>0</v>
          </cell>
          <cell r="U128" t="str">
            <v xml:space="preserve">0       </v>
          </cell>
          <cell r="V128">
            <v>0</v>
          </cell>
          <cell r="W128">
            <v>0</v>
          </cell>
          <cell r="X128">
            <v>101.9</v>
          </cell>
          <cell r="Y128">
            <v>1</v>
          </cell>
          <cell r="Z128">
            <v>101.9</v>
          </cell>
          <cell r="AA128">
            <v>1</v>
          </cell>
          <cell r="AB128">
            <v>101.9</v>
          </cell>
          <cell r="AC128">
            <v>1</v>
          </cell>
          <cell r="AD128">
            <v>101.9</v>
          </cell>
          <cell r="AE128">
            <v>1</v>
          </cell>
          <cell r="AF128">
            <v>101.9</v>
          </cell>
          <cell r="AG128">
            <v>1</v>
          </cell>
          <cell r="AH128">
            <v>101.9</v>
          </cell>
          <cell r="AI128">
            <v>1</v>
          </cell>
          <cell r="AJ128">
            <v>101.9</v>
          </cell>
          <cell r="AK128">
            <v>1</v>
          </cell>
          <cell r="AL128">
            <v>101.9</v>
          </cell>
          <cell r="AM128">
            <v>1</v>
          </cell>
          <cell r="AN128">
            <v>101.9</v>
          </cell>
          <cell r="AO128">
            <v>1</v>
          </cell>
          <cell r="AP128">
            <v>101.9</v>
          </cell>
          <cell r="AQ128">
            <v>1</v>
          </cell>
          <cell r="AR128">
            <v>101.9</v>
          </cell>
          <cell r="AS128">
            <v>1</v>
          </cell>
          <cell r="AT128">
            <v>101.9</v>
          </cell>
          <cell r="AU128">
            <v>1</v>
          </cell>
          <cell r="AV128">
            <v>0</v>
          </cell>
          <cell r="AW128">
            <v>1</v>
          </cell>
          <cell r="AX128">
            <v>200008</v>
          </cell>
          <cell r="AY128" t="str">
            <v>光熱動力 モビール油    粘度30番内外 １l</v>
          </cell>
          <cell r="AZ128" t="str">
            <v>* B</v>
          </cell>
          <cell r="BA128">
            <v>17</v>
          </cell>
          <cell r="BB128">
            <v>13</v>
          </cell>
          <cell r="BC128">
            <v>0</v>
          </cell>
          <cell r="BE128">
            <v>-100</v>
          </cell>
          <cell r="BF128">
            <v>-100</v>
          </cell>
          <cell r="BG128">
            <v>-100</v>
          </cell>
          <cell r="BH128">
            <v>-100</v>
          </cell>
          <cell r="BI128" t="str">
            <v>表示</v>
          </cell>
        </row>
        <row r="129">
          <cell r="G129">
            <v>4200</v>
          </cell>
          <cell r="H129">
            <v>5</v>
          </cell>
          <cell r="I129">
            <v>0</v>
          </cell>
          <cell r="J129">
            <v>0</v>
          </cell>
          <cell r="K129">
            <v>0</v>
          </cell>
          <cell r="L129">
            <v>1</v>
          </cell>
          <cell r="M129">
            <v>1</v>
          </cell>
          <cell r="N129">
            <v>0</v>
          </cell>
          <cell r="O129">
            <v>35</v>
          </cell>
          <cell r="P129">
            <v>0</v>
          </cell>
          <cell r="Q129">
            <v>0</v>
          </cell>
          <cell r="R129">
            <v>0</v>
          </cell>
          <cell r="S129">
            <v>0</v>
          </cell>
          <cell r="T129">
            <v>0</v>
          </cell>
          <cell r="U129" t="str">
            <v xml:space="preserve">0       </v>
          </cell>
          <cell r="V129">
            <v>0</v>
          </cell>
          <cell r="W129">
            <v>0</v>
          </cell>
          <cell r="X129">
            <v>95.4</v>
          </cell>
          <cell r="Y129">
            <v>1</v>
          </cell>
          <cell r="Z129">
            <v>96.9</v>
          </cell>
          <cell r="AA129">
            <v>1</v>
          </cell>
          <cell r="AB129">
            <v>96.9</v>
          </cell>
          <cell r="AC129">
            <v>1</v>
          </cell>
          <cell r="AD129">
            <v>99.1</v>
          </cell>
          <cell r="AE129">
            <v>1</v>
          </cell>
          <cell r="AF129">
            <v>99.1</v>
          </cell>
          <cell r="AG129">
            <v>1</v>
          </cell>
          <cell r="AH129">
            <v>99.1</v>
          </cell>
          <cell r="AI129">
            <v>1</v>
          </cell>
          <cell r="AJ129">
            <v>101.3</v>
          </cell>
          <cell r="AK129">
            <v>1</v>
          </cell>
          <cell r="AL129">
            <v>101.3</v>
          </cell>
          <cell r="AM129">
            <v>1</v>
          </cell>
          <cell r="AN129">
            <v>102.8</v>
          </cell>
          <cell r="AO129">
            <v>1</v>
          </cell>
          <cell r="AP129">
            <v>102.8</v>
          </cell>
          <cell r="AQ129">
            <v>1</v>
          </cell>
          <cell r="AR129">
            <v>102.8</v>
          </cell>
          <cell r="AS129">
            <v>1</v>
          </cell>
          <cell r="AT129">
            <v>103.6</v>
          </cell>
          <cell r="AU129">
            <v>1</v>
          </cell>
          <cell r="AV129">
            <v>0</v>
          </cell>
          <cell r="AW129">
            <v>1</v>
          </cell>
          <cell r="AX129">
            <v>200008</v>
          </cell>
          <cell r="AY129" t="str">
            <v>光熱動力 混合油    ｶﾞｿﾘﾝ及び2ｻｲｸﾙｵｲﾙ 18l</v>
          </cell>
          <cell r="AZ129" t="str">
            <v>価 B</v>
          </cell>
          <cell r="BA129">
            <v>35</v>
          </cell>
          <cell r="BB129">
            <v>20</v>
          </cell>
          <cell r="BC129">
            <v>0</v>
          </cell>
          <cell r="BE129">
            <v>-100</v>
          </cell>
          <cell r="BF129">
            <v>-100</v>
          </cell>
          <cell r="BG129">
            <v>-100</v>
          </cell>
          <cell r="BH129">
            <v>-100</v>
          </cell>
          <cell r="BI129" t="str">
            <v>表示</v>
          </cell>
        </row>
        <row r="130">
          <cell r="G130">
            <v>4210</v>
          </cell>
          <cell r="H130">
            <v>5</v>
          </cell>
          <cell r="I130">
            <v>0</v>
          </cell>
          <cell r="J130">
            <v>0</v>
          </cell>
          <cell r="K130">
            <v>0</v>
          </cell>
          <cell r="L130">
            <v>1</v>
          </cell>
          <cell r="M130">
            <v>1</v>
          </cell>
          <cell r="N130">
            <v>0</v>
          </cell>
          <cell r="O130">
            <v>101</v>
          </cell>
          <cell r="P130">
            <v>0</v>
          </cell>
          <cell r="Q130">
            <v>0</v>
          </cell>
          <cell r="R130">
            <v>0</v>
          </cell>
          <cell r="S130">
            <v>0</v>
          </cell>
          <cell r="T130">
            <v>0</v>
          </cell>
          <cell r="U130" t="str">
            <v xml:space="preserve">0       </v>
          </cell>
          <cell r="V130">
            <v>0</v>
          </cell>
          <cell r="W130">
            <v>0</v>
          </cell>
          <cell r="X130">
            <v>100.3</v>
          </cell>
          <cell r="Y130">
            <v>1</v>
          </cell>
          <cell r="Z130">
            <v>100.3</v>
          </cell>
          <cell r="AA130">
            <v>1</v>
          </cell>
          <cell r="AB130">
            <v>98.4</v>
          </cell>
          <cell r="AC130">
            <v>1</v>
          </cell>
          <cell r="AD130">
            <v>98.4</v>
          </cell>
          <cell r="AE130">
            <v>1</v>
          </cell>
          <cell r="AF130">
            <v>98.4</v>
          </cell>
          <cell r="AG130">
            <v>1</v>
          </cell>
          <cell r="AH130">
            <v>98.6</v>
          </cell>
          <cell r="AI130">
            <v>1</v>
          </cell>
          <cell r="AJ130">
            <v>98.6</v>
          </cell>
          <cell r="AK130">
            <v>1</v>
          </cell>
          <cell r="AL130">
            <v>98.6</v>
          </cell>
          <cell r="AM130">
            <v>1</v>
          </cell>
          <cell r="AN130">
            <v>98.8</v>
          </cell>
          <cell r="AO130">
            <v>1</v>
          </cell>
          <cell r="AP130">
            <v>98.8</v>
          </cell>
          <cell r="AQ130">
            <v>1</v>
          </cell>
          <cell r="AR130">
            <v>98.8</v>
          </cell>
          <cell r="AS130">
            <v>1</v>
          </cell>
          <cell r="AT130">
            <v>101.1</v>
          </cell>
          <cell r="AU130">
            <v>1</v>
          </cell>
          <cell r="AV130">
            <v>0</v>
          </cell>
          <cell r="AW130">
            <v>1</v>
          </cell>
          <cell r="AX130">
            <v>200008</v>
          </cell>
          <cell r="AY130" t="str">
            <v>光熱動力 農用電力    小口電力，低圧 1か月30kwh</v>
          </cell>
          <cell r="AZ130" t="str">
            <v>* D</v>
          </cell>
          <cell r="BA130">
            <v>101</v>
          </cell>
          <cell r="BB130">
            <v>131</v>
          </cell>
          <cell r="BC130">
            <v>0</v>
          </cell>
          <cell r="BE130">
            <v>-100</v>
          </cell>
          <cell r="BF130">
            <v>-100</v>
          </cell>
          <cell r="BG130">
            <v>-100</v>
          </cell>
          <cell r="BH130">
            <v>-100</v>
          </cell>
          <cell r="BI130" t="str">
            <v>表示</v>
          </cell>
        </row>
        <row r="131">
          <cell r="G131">
            <v>4220</v>
          </cell>
          <cell r="H131">
            <v>5</v>
          </cell>
          <cell r="I131">
            <v>0</v>
          </cell>
          <cell r="J131">
            <v>0</v>
          </cell>
          <cell r="K131">
            <v>0</v>
          </cell>
          <cell r="L131">
            <v>1</v>
          </cell>
          <cell r="M131">
            <v>0</v>
          </cell>
          <cell r="N131">
            <v>0</v>
          </cell>
          <cell r="O131">
            <v>0</v>
          </cell>
          <cell r="P131">
            <v>0</v>
          </cell>
          <cell r="Q131">
            <v>0</v>
          </cell>
          <cell r="R131">
            <v>0</v>
          </cell>
          <cell r="S131">
            <v>0</v>
          </cell>
          <cell r="T131">
            <v>0</v>
          </cell>
          <cell r="U131" t="str">
            <v xml:space="preserve">0       </v>
          </cell>
          <cell r="V131">
            <v>0</v>
          </cell>
          <cell r="W131">
            <v>0</v>
          </cell>
          <cell r="X131">
            <v>0</v>
          </cell>
          <cell r="Y131">
            <v>1</v>
          </cell>
          <cell r="Z131">
            <v>0</v>
          </cell>
          <cell r="AA131">
            <v>1</v>
          </cell>
          <cell r="AB131">
            <v>0</v>
          </cell>
          <cell r="AC131">
            <v>1</v>
          </cell>
          <cell r="AD131">
            <v>0</v>
          </cell>
          <cell r="AE131">
            <v>1</v>
          </cell>
          <cell r="AF131">
            <v>0</v>
          </cell>
          <cell r="AG131">
            <v>1</v>
          </cell>
          <cell r="AH131">
            <v>0</v>
          </cell>
          <cell r="AI131">
            <v>1</v>
          </cell>
          <cell r="AJ131">
            <v>0</v>
          </cell>
          <cell r="AK131">
            <v>1</v>
          </cell>
          <cell r="AL131">
            <v>0</v>
          </cell>
          <cell r="AM131">
            <v>1</v>
          </cell>
          <cell r="AN131">
            <v>0</v>
          </cell>
          <cell r="AO131">
            <v>1</v>
          </cell>
          <cell r="AP131">
            <v>0</v>
          </cell>
          <cell r="AQ131">
            <v>1</v>
          </cell>
          <cell r="AR131">
            <v>0</v>
          </cell>
          <cell r="AS131">
            <v>1</v>
          </cell>
          <cell r="AT131">
            <v>0</v>
          </cell>
          <cell r="AU131">
            <v>1</v>
          </cell>
          <cell r="AV131">
            <v>0</v>
          </cell>
          <cell r="AW131">
            <v>1</v>
          </cell>
          <cell r="AX131">
            <v>200008</v>
          </cell>
          <cell r="AY131" t="str">
            <v>光熱動力 水道料    計量制，基本料込み 1か月40m3</v>
          </cell>
          <cell r="AZ131" t="str">
            <v>* A</v>
          </cell>
          <cell r="BA131" t="str">
            <v>価</v>
          </cell>
          <cell r="BB131">
            <v>20</v>
          </cell>
          <cell r="BC131" t="str">
            <v>99修,*A/価</v>
          </cell>
          <cell r="BE131" t="str">
            <v/>
          </cell>
          <cell r="BF131" t="str">
            <v/>
          </cell>
          <cell r="BG131" t="str">
            <v/>
          </cell>
          <cell r="BH131" t="str">
            <v/>
          </cell>
          <cell r="BI131" t="str">
            <v>指数計算無し</v>
          </cell>
        </row>
        <row r="132">
          <cell r="G132">
            <v>4230</v>
          </cell>
          <cell r="H132">
            <v>5</v>
          </cell>
          <cell r="I132">
            <v>0</v>
          </cell>
          <cell r="J132">
            <v>0</v>
          </cell>
          <cell r="K132">
            <v>0</v>
          </cell>
          <cell r="L132">
            <v>1</v>
          </cell>
          <cell r="M132">
            <v>1</v>
          </cell>
          <cell r="N132">
            <v>0</v>
          </cell>
          <cell r="O132">
            <v>135</v>
          </cell>
          <cell r="P132">
            <v>0</v>
          </cell>
          <cell r="Q132">
            <v>0</v>
          </cell>
          <cell r="R132">
            <v>0</v>
          </cell>
          <cell r="S132">
            <v>0</v>
          </cell>
          <cell r="T132">
            <v>0</v>
          </cell>
          <cell r="U132" t="str">
            <v xml:space="preserve">0       </v>
          </cell>
          <cell r="V132">
            <v>0</v>
          </cell>
          <cell r="W132">
            <v>0</v>
          </cell>
          <cell r="X132">
            <v>108.6</v>
          </cell>
          <cell r="Y132">
            <v>1</v>
          </cell>
          <cell r="Z132">
            <v>108.6</v>
          </cell>
          <cell r="AA132">
            <v>1</v>
          </cell>
          <cell r="AB132">
            <v>108.6</v>
          </cell>
          <cell r="AC132">
            <v>1</v>
          </cell>
          <cell r="AD132">
            <v>108.6</v>
          </cell>
          <cell r="AE132">
            <v>1</v>
          </cell>
          <cell r="AF132">
            <v>108.6</v>
          </cell>
          <cell r="AG132">
            <v>1</v>
          </cell>
          <cell r="AH132">
            <v>108.6</v>
          </cell>
          <cell r="AI132">
            <v>1</v>
          </cell>
          <cell r="AJ132">
            <v>108.6</v>
          </cell>
          <cell r="AK132">
            <v>1</v>
          </cell>
          <cell r="AL132">
            <v>108.6</v>
          </cell>
          <cell r="AM132">
            <v>1</v>
          </cell>
          <cell r="AN132">
            <v>108.6</v>
          </cell>
          <cell r="AO132">
            <v>1</v>
          </cell>
          <cell r="AP132">
            <v>108.6</v>
          </cell>
          <cell r="AQ132">
            <v>1</v>
          </cell>
          <cell r="AR132">
            <v>108.6</v>
          </cell>
          <cell r="AS132">
            <v>1</v>
          </cell>
          <cell r="AT132">
            <v>108.6</v>
          </cell>
          <cell r="AU132">
            <v>1</v>
          </cell>
          <cell r="AV132">
            <v>0</v>
          </cell>
          <cell r="AW132">
            <v>1</v>
          </cell>
          <cell r="AX132">
            <v>200008</v>
          </cell>
          <cell r="AY132" t="str">
            <v>農機具 小農具 くわ   平くわ，柄つき １丁</v>
          </cell>
          <cell r="AZ132" t="str">
            <v>* A</v>
          </cell>
          <cell r="BA132">
            <v>135</v>
          </cell>
          <cell r="BB132">
            <v>0</v>
          </cell>
          <cell r="BC132" t="str">
            <v>00/01Po修ok,*A/135</v>
          </cell>
          <cell r="BE132">
            <v>-100</v>
          </cell>
          <cell r="BF132">
            <v>-100</v>
          </cell>
          <cell r="BG132">
            <v>-100</v>
          </cell>
          <cell r="BH132">
            <v>-100</v>
          </cell>
          <cell r="BI132" t="str">
            <v>表示</v>
          </cell>
        </row>
        <row r="133">
          <cell r="G133">
            <v>4240</v>
          </cell>
          <cell r="H133">
            <v>5</v>
          </cell>
          <cell r="I133">
            <v>0</v>
          </cell>
          <cell r="J133">
            <v>0</v>
          </cell>
          <cell r="K133">
            <v>0</v>
          </cell>
          <cell r="L133">
            <v>1</v>
          </cell>
          <cell r="M133">
            <v>1</v>
          </cell>
          <cell r="N133">
            <v>0</v>
          </cell>
          <cell r="O133">
            <v>107</v>
          </cell>
          <cell r="P133">
            <v>0</v>
          </cell>
          <cell r="Q133">
            <v>0</v>
          </cell>
          <cell r="R133">
            <v>0</v>
          </cell>
          <cell r="S133">
            <v>0</v>
          </cell>
          <cell r="T133">
            <v>0</v>
          </cell>
          <cell r="U133" t="str">
            <v xml:space="preserve">0       </v>
          </cell>
          <cell r="V133">
            <v>0</v>
          </cell>
          <cell r="W133">
            <v>0</v>
          </cell>
          <cell r="X133">
            <v>106.3</v>
          </cell>
          <cell r="Y133">
            <v>1</v>
          </cell>
          <cell r="Z133">
            <v>106.3</v>
          </cell>
          <cell r="AA133">
            <v>1</v>
          </cell>
          <cell r="AB133">
            <v>106.3</v>
          </cell>
          <cell r="AC133">
            <v>1</v>
          </cell>
          <cell r="AD133">
            <v>106.3</v>
          </cell>
          <cell r="AE133">
            <v>1</v>
          </cell>
          <cell r="AF133">
            <v>106.3</v>
          </cell>
          <cell r="AG133">
            <v>1</v>
          </cell>
          <cell r="AH133">
            <v>106.3</v>
          </cell>
          <cell r="AI133">
            <v>1</v>
          </cell>
          <cell r="AJ133">
            <v>106.3</v>
          </cell>
          <cell r="AK133">
            <v>1</v>
          </cell>
          <cell r="AL133">
            <v>106.3</v>
          </cell>
          <cell r="AM133">
            <v>1</v>
          </cell>
          <cell r="AN133">
            <v>106.3</v>
          </cell>
          <cell r="AO133">
            <v>1</v>
          </cell>
          <cell r="AP133">
            <v>106.3</v>
          </cell>
          <cell r="AQ133">
            <v>1</v>
          </cell>
          <cell r="AR133">
            <v>106.3</v>
          </cell>
          <cell r="AS133">
            <v>1</v>
          </cell>
          <cell r="AT133">
            <v>106.3</v>
          </cell>
          <cell r="AU133">
            <v>1</v>
          </cell>
          <cell r="AV133">
            <v>0</v>
          </cell>
          <cell r="AW133">
            <v>1</v>
          </cell>
          <cell r="AX133">
            <v>200008</v>
          </cell>
          <cell r="AY133" t="str">
            <v>農機具 小農具 かま   薄刃草刈がま，23㎝内外，柄つき １丁</v>
          </cell>
          <cell r="AZ133" t="str">
            <v>* A</v>
          </cell>
          <cell r="BA133">
            <v>107</v>
          </cell>
          <cell r="BB133">
            <v>38</v>
          </cell>
          <cell r="BC133">
            <v>0</v>
          </cell>
          <cell r="BE133">
            <v>-100</v>
          </cell>
          <cell r="BF133">
            <v>-100</v>
          </cell>
          <cell r="BG133">
            <v>-100</v>
          </cell>
          <cell r="BH133">
            <v>-100</v>
          </cell>
          <cell r="BI133" t="str">
            <v>表示</v>
          </cell>
        </row>
        <row r="134">
          <cell r="G134">
            <v>4250</v>
          </cell>
          <cell r="H134">
            <v>5</v>
          </cell>
          <cell r="I134">
            <v>0</v>
          </cell>
          <cell r="J134">
            <v>0</v>
          </cell>
          <cell r="K134">
            <v>0</v>
          </cell>
          <cell r="L134">
            <v>1</v>
          </cell>
          <cell r="M134">
            <v>1</v>
          </cell>
          <cell r="N134">
            <v>0</v>
          </cell>
          <cell r="O134">
            <v>130</v>
          </cell>
          <cell r="P134">
            <v>0</v>
          </cell>
          <cell r="Q134">
            <v>0</v>
          </cell>
          <cell r="R134">
            <v>0</v>
          </cell>
          <cell r="S134">
            <v>0</v>
          </cell>
          <cell r="T134">
            <v>0</v>
          </cell>
          <cell r="U134" t="str">
            <v xml:space="preserve">0       </v>
          </cell>
          <cell r="V134">
            <v>0</v>
          </cell>
          <cell r="W134">
            <v>0</v>
          </cell>
          <cell r="X134">
            <v>97.8</v>
          </cell>
          <cell r="Y134">
            <v>1</v>
          </cell>
          <cell r="Z134">
            <v>97.8</v>
          </cell>
          <cell r="AA134">
            <v>1</v>
          </cell>
          <cell r="AB134">
            <v>97.8</v>
          </cell>
          <cell r="AC134">
            <v>1</v>
          </cell>
          <cell r="AD134">
            <v>97.8</v>
          </cell>
          <cell r="AE134">
            <v>1</v>
          </cell>
          <cell r="AF134">
            <v>97.8</v>
          </cell>
          <cell r="AG134">
            <v>1</v>
          </cell>
          <cell r="AH134">
            <v>97.8</v>
          </cell>
          <cell r="AI134">
            <v>1</v>
          </cell>
          <cell r="AJ134">
            <v>97.8</v>
          </cell>
          <cell r="AK134">
            <v>1</v>
          </cell>
          <cell r="AL134">
            <v>97.8</v>
          </cell>
          <cell r="AM134">
            <v>1</v>
          </cell>
          <cell r="AN134">
            <v>97.8</v>
          </cell>
          <cell r="AO134">
            <v>1</v>
          </cell>
          <cell r="AP134">
            <v>97.8</v>
          </cell>
          <cell r="AQ134">
            <v>1</v>
          </cell>
          <cell r="AR134">
            <v>97.8</v>
          </cell>
          <cell r="AS134">
            <v>1</v>
          </cell>
          <cell r="AT134">
            <v>97.8</v>
          </cell>
          <cell r="AU134">
            <v>1</v>
          </cell>
          <cell r="AV134">
            <v>0</v>
          </cell>
          <cell r="AW134">
            <v>1</v>
          </cell>
          <cell r="AX134">
            <v>200008</v>
          </cell>
          <cell r="AY134" t="str">
            <v>農機具 小農具 脚立   ｱﾙﾐ合金性，H型，高さ150㎝程度 １台</v>
          </cell>
          <cell r="AZ134" t="str">
            <v>価 B</v>
          </cell>
          <cell r="BA134">
            <v>130</v>
          </cell>
          <cell r="BB134">
            <v>0</v>
          </cell>
          <cell r="BC134">
            <v>0</v>
          </cell>
          <cell r="BE134">
            <v>-100</v>
          </cell>
          <cell r="BF134">
            <v>-100</v>
          </cell>
          <cell r="BG134">
            <v>-100</v>
          </cell>
          <cell r="BH134">
            <v>-100</v>
          </cell>
          <cell r="BI134" t="str">
            <v>表示</v>
          </cell>
        </row>
        <row r="135">
          <cell r="G135">
            <v>4260</v>
          </cell>
          <cell r="H135">
            <v>5</v>
          </cell>
          <cell r="I135">
            <v>0</v>
          </cell>
          <cell r="J135">
            <v>0</v>
          </cell>
          <cell r="K135">
            <v>0</v>
          </cell>
          <cell r="L135">
            <v>1</v>
          </cell>
          <cell r="M135">
            <v>0</v>
          </cell>
          <cell r="N135">
            <v>0</v>
          </cell>
          <cell r="O135">
            <v>0</v>
          </cell>
          <cell r="P135">
            <v>0</v>
          </cell>
          <cell r="Q135">
            <v>0</v>
          </cell>
          <cell r="R135">
            <v>0</v>
          </cell>
          <cell r="S135">
            <v>0</v>
          </cell>
          <cell r="T135">
            <v>0</v>
          </cell>
          <cell r="U135" t="str">
            <v xml:space="preserve">0       </v>
          </cell>
          <cell r="V135">
            <v>0</v>
          </cell>
          <cell r="W135">
            <v>0</v>
          </cell>
          <cell r="X135">
            <v>0</v>
          </cell>
          <cell r="Y135">
            <v>1</v>
          </cell>
          <cell r="Z135">
            <v>0</v>
          </cell>
          <cell r="AA135">
            <v>1</v>
          </cell>
          <cell r="AB135">
            <v>0</v>
          </cell>
          <cell r="AC135">
            <v>1</v>
          </cell>
          <cell r="AD135">
            <v>0</v>
          </cell>
          <cell r="AE135">
            <v>1</v>
          </cell>
          <cell r="AF135">
            <v>0</v>
          </cell>
          <cell r="AG135">
            <v>1</v>
          </cell>
          <cell r="AH135">
            <v>0</v>
          </cell>
          <cell r="AI135">
            <v>1</v>
          </cell>
          <cell r="AJ135">
            <v>0</v>
          </cell>
          <cell r="AK135">
            <v>1</v>
          </cell>
          <cell r="AL135">
            <v>0</v>
          </cell>
          <cell r="AM135">
            <v>1</v>
          </cell>
          <cell r="AN135">
            <v>0</v>
          </cell>
          <cell r="AO135">
            <v>1</v>
          </cell>
          <cell r="AP135">
            <v>0</v>
          </cell>
          <cell r="AQ135">
            <v>1</v>
          </cell>
          <cell r="AR135">
            <v>0</v>
          </cell>
          <cell r="AS135">
            <v>1</v>
          </cell>
          <cell r="AT135">
            <v>0</v>
          </cell>
          <cell r="AU135">
            <v>1</v>
          </cell>
          <cell r="AV135">
            <v>0</v>
          </cell>
          <cell r="AW135">
            <v>1</v>
          </cell>
          <cell r="AX135">
            <v>200008</v>
          </cell>
          <cell r="AY135" t="str">
            <v>農機具 小農具 人力噴霧機   背負い式，ﾐｽﾄ兼用機 １箱</v>
          </cell>
          <cell r="AZ135" t="str">
            <v>* B</v>
          </cell>
          <cell r="BA135" t="str">
            <v>価</v>
          </cell>
          <cell r="BB135">
            <v>124</v>
          </cell>
          <cell r="BC135">
            <v>0</v>
          </cell>
          <cell r="BE135" t="str">
            <v/>
          </cell>
          <cell r="BF135" t="str">
            <v/>
          </cell>
          <cell r="BG135" t="str">
            <v/>
          </cell>
          <cell r="BH135" t="str">
            <v/>
          </cell>
          <cell r="BI135" t="str">
            <v>指数計算無し</v>
          </cell>
        </row>
        <row r="136">
          <cell r="G136">
            <v>4270</v>
          </cell>
          <cell r="H136">
            <v>5</v>
          </cell>
          <cell r="I136">
            <v>0</v>
          </cell>
          <cell r="J136">
            <v>0</v>
          </cell>
          <cell r="K136">
            <v>0</v>
          </cell>
          <cell r="L136">
            <v>1</v>
          </cell>
          <cell r="M136">
            <v>0</v>
          </cell>
          <cell r="N136">
            <v>0</v>
          </cell>
          <cell r="O136">
            <v>0</v>
          </cell>
          <cell r="P136">
            <v>0</v>
          </cell>
          <cell r="Q136">
            <v>0</v>
          </cell>
          <cell r="R136">
            <v>0</v>
          </cell>
          <cell r="S136">
            <v>0</v>
          </cell>
          <cell r="T136">
            <v>0</v>
          </cell>
          <cell r="U136" t="str">
            <v xml:space="preserve">0       </v>
          </cell>
          <cell r="V136">
            <v>0</v>
          </cell>
          <cell r="W136">
            <v>0</v>
          </cell>
          <cell r="X136">
            <v>0</v>
          </cell>
          <cell r="Y136">
            <v>1</v>
          </cell>
          <cell r="Z136">
            <v>0</v>
          </cell>
          <cell r="AA136">
            <v>1</v>
          </cell>
          <cell r="AB136">
            <v>0</v>
          </cell>
          <cell r="AC136">
            <v>1</v>
          </cell>
          <cell r="AD136">
            <v>0</v>
          </cell>
          <cell r="AE136">
            <v>1</v>
          </cell>
          <cell r="AF136">
            <v>0</v>
          </cell>
          <cell r="AG136">
            <v>1</v>
          </cell>
          <cell r="AH136">
            <v>0</v>
          </cell>
          <cell r="AI136">
            <v>1</v>
          </cell>
          <cell r="AJ136">
            <v>0</v>
          </cell>
          <cell r="AK136">
            <v>1</v>
          </cell>
          <cell r="AL136">
            <v>0</v>
          </cell>
          <cell r="AM136">
            <v>1</v>
          </cell>
          <cell r="AN136">
            <v>0</v>
          </cell>
          <cell r="AO136">
            <v>1</v>
          </cell>
          <cell r="AP136">
            <v>0</v>
          </cell>
          <cell r="AQ136">
            <v>1</v>
          </cell>
          <cell r="AR136">
            <v>0</v>
          </cell>
          <cell r="AS136">
            <v>1</v>
          </cell>
          <cell r="AT136">
            <v>0</v>
          </cell>
          <cell r="AU136">
            <v>1</v>
          </cell>
          <cell r="AV136">
            <v>0</v>
          </cell>
          <cell r="AW136">
            <v>1</v>
          </cell>
          <cell r="AX136">
            <v>200008</v>
          </cell>
          <cell r="AY136" t="str">
            <v>農機具 小農具 育苗箱   ﾌﾟﾗｽﾁｯｸ製580mm×280mm×30mm １箱</v>
          </cell>
          <cell r="AZ136" t="str">
            <v>* B</v>
          </cell>
          <cell r="BA136" t="str">
            <v>価</v>
          </cell>
          <cell r="BB136">
            <v>147</v>
          </cell>
          <cell r="BC136">
            <v>0</v>
          </cell>
          <cell r="BE136" t="str">
            <v/>
          </cell>
          <cell r="BF136" t="str">
            <v/>
          </cell>
          <cell r="BG136" t="str">
            <v/>
          </cell>
          <cell r="BH136" t="str">
            <v/>
          </cell>
          <cell r="BI136" t="str">
            <v>指数計算無し</v>
          </cell>
        </row>
        <row r="137">
          <cell r="G137">
            <v>4280</v>
          </cell>
          <cell r="H137">
            <v>5</v>
          </cell>
          <cell r="I137">
            <v>0</v>
          </cell>
          <cell r="J137">
            <v>0</v>
          </cell>
          <cell r="K137">
            <v>0</v>
          </cell>
          <cell r="L137">
            <v>1</v>
          </cell>
          <cell r="M137">
            <v>0</v>
          </cell>
          <cell r="N137">
            <v>0</v>
          </cell>
          <cell r="O137">
            <v>0</v>
          </cell>
          <cell r="P137">
            <v>0</v>
          </cell>
          <cell r="Q137">
            <v>0</v>
          </cell>
          <cell r="R137">
            <v>0</v>
          </cell>
          <cell r="S137">
            <v>0</v>
          </cell>
          <cell r="T137">
            <v>0</v>
          </cell>
          <cell r="U137" t="str">
            <v xml:space="preserve">0       </v>
          </cell>
          <cell r="V137">
            <v>0</v>
          </cell>
          <cell r="W137">
            <v>0</v>
          </cell>
          <cell r="X137">
            <v>0</v>
          </cell>
          <cell r="Y137">
            <v>1</v>
          </cell>
          <cell r="Z137">
            <v>0</v>
          </cell>
          <cell r="AA137">
            <v>1</v>
          </cell>
          <cell r="AB137">
            <v>0</v>
          </cell>
          <cell r="AC137">
            <v>1</v>
          </cell>
          <cell r="AD137">
            <v>0</v>
          </cell>
          <cell r="AE137">
            <v>1</v>
          </cell>
          <cell r="AF137">
            <v>0</v>
          </cell>
          <cell r="AG137">
            <v>1</v>
          </cell>
          <cell r="AH137">
            <v>0</v>
          </cell>
          <cell r="AI137">
            <v>1</v>
          </cell>
          <cell r="AJ137">
            <v>0</v>
          </cell>
          <cell r="AK137">
            <v>1</v>
          </cell>
          <cell r="AL137">
            <v>0</v>
          </cell>
          <cell r="AM137">
            <v>1</v>
          </cell>
          <cell r="AN137">
            <v>0</v>
          </cell>
          <cell r="AO137">
            <v>1</v>
          </cell>
          <cell r="AP137">
            <v>0</v>
          </cell>
          <cell r="AQ137">
            <v>1</v>
          </cell>
          <cell r="AR137">
            <v>0</v>
          </cell>
          <cell r="AS137">
            <v>1</v>
          </cell>
          <cell r="AT137">
            <v>0</v>
          </cell>
          <cell r="AU137">
            <v>1</v>
          </cell>
          <cell r="AV137">
            <v>0</v>
          </cell>
          <cell r="AW137">
            <v>1</v>
          </cell>
          <cell r="AX137">
            <v>200008</v>
          </cell>
          <cell r="AY137" t="str">
            <v>農機具 小農具 ホース    50m</v>
          </cell>
          <cell r="AZ137" t="str">
            <v>* B</v>
          </cell>
          <cell r="BA137" t="str">
            <v>価</v>
          </cell>
          <cell r="BB137">
            <v>69</v>
          </cell>
          <cell r="BC137">
            <v>0</v>
          </cell>
          <cell r="BE137" t="str">
            <v/>
          </cell>
          <cell r="BF137" t="str">
            <v/>
          </cell>
          <cell r="BG137" t="str">
            <v/>
          </cell>
          <cell r="BH137" t="str">
            <v/>
          </cell>
          <cell r="BI137" t="str">
            <v>指数計算無し</v>
          </cell>
        </row>
        <row r="138">
          <cell r="G138">
            <v>4300</v>
          </cell>
          <cell r="H138">
            <v>5</v>
          </cell>
          <cell r="I138">
            <v>0</v>
          </cell>
          <cell r="J138">
            <v>0</v>
          </cell>
          <cell r="K138">
            <v>0</v>
          </cell>
          <cell r="L138">
            <v>1</v>
          </cell>
          <cell r="M138">
            <v>1</v>
          </cell>
          <cell r="N138">
            <v>0</v>
          </cell>
          <cell r="O138">
            <v>36</v>
          </cell>
          <cell r="P138">
            <v>0</v>
          </cell>
          <cell r="Q138">
            <v>0</v>
          </cell>
          <cell r="R138">
            <v>0</v>
          </cell>
          <cell r="S138">
            <v>0</v>
          </cell>
          <cell r="T138">
            <v>0</v>
          </cell>
          <cell r="U138" t="str">
            <v xml:space="preserve">0       </v>
          </cell>
          <cell r="V138">
            <v>0</v>
          </cell>
          <cell r="W138">
            <v>0</v>
          </cell>
          <cell r="X138">
            <v>99.8</v>
          </cell>
          <cell r="Y138">
            <v>1</v>
          </cell>
          <cell r="Z138">
            <v>99.8</v>
          </cell>
          <cell r="AA138">
            <v>1</v>
          </cell>
          <cell r="AB138">
            <v>99.8</v>
          </cell>
          <cell r="AC138">
            <v>1</v>
          </cell>
          <cell r="AD138">
            <v>99.8</v>
          </cell>
          <cell r="AE138">
            <v>1</v>
          </cell>
          <cell r="AF138">
            <v>99.8</v>
          </cell>
          <cell r="AG138">
            <v>1</v>
          </cell>
          <cell r="AH138">
            <v>99.8</v>
          </cell>
          <cell r="AI138">
            <v>1</v>
          </cell>
          <cell r="AJ138">
            <v>99.8</v>
          </cell>
          <cell r="AK138">
            <v>1</v>
          </cell>
          <cell r="AL138">
            <v>99.8</v>
          </cell>
          <cell r="AM138">
            <v>1</v>
          </cell>
          <cell r="AN138">
            <v>99.8</v>
          </cell>
          <cell r="AO138">
            <v>1</v>
          </cell>
          <cell r="AP138">
            <v>99.8</v>
          </cell>
          <cell r="AQ138">
            <v>1</v>
          </cell>
          <cell r="AR138">
            <v>99.8</v>
          </cell>
          <cell r="AS138">
            <v>1</v>
          </cell>
          <cell r="AT138">
            <v>99.8</v>
          </cell>
          <cell r="AU138">
            <v>1</v>
          </cell>
          <cell r="AV138">
            <v>0</v>
          </cell>
          <cell r="AW138">
            <v>1</v>
          </cell>
          <cell r="AX138">
            <v>200008</v>
          </cell>
          <cell r="AY138" t="str">
            <v>農機具 大農具 刈払機（草刈機）   肩かけ，ｴﾝｼﾞﾝ付，1.5ＰＳ程度 １台</v>
          </cell>
          <cell r="AZ138" t="str">
            <v>* B</v>
          </cell>
          <cell r="BA138">
            <v>36</v>
          </cell>
          <cell r="BB138">
            <v>65</v>
          </cell>
          <cell r="BC138">
            <v>0</v>
          </cell>
          <cell r="BE138">
            <v>-100</v>
          </cell>
          <cell r="BF138">
            <v>-100</v>
          </cell>
          <cell r="BG138">
            <v>-100</v>
          </cell>
          <cell r="BH138">
            <v>-100</v>
          </cell>
          <cell r="BI138" t="str">
            <v>表示</v>
          </cell>
        </row>
        <row r="139">
          <cell r="G139">
            <v>4310</v>
          </cell>
          <cell r="H139">
            <v>5</v>
          </cell>
          <cell r="I139">
            <v>0</v>
          </cell>
          <cell r="J139">
            <v>0</v>
          </cell>
          <cell r="K139">
            <v>0</v>
          </cell>
          <cell r="L139">
            <v>1</v>
          </cell>
          <cell r="M139">
            <v>1</v>
          </cell>
          <cell r="N139">
            <v>0</v>
          </cell>
          <cell r="O139">
            <v>285</v>
          </cell>
          <cell r="P139">
            <v>0</v>
          </cell>
          <cell r="Q139">
            <v>0</v>
          </cell>
          <cell r="R139">
            <v>0</v>
          </cell>
          <cell r="S139">
            <v>0</v>
          </cell>
          <cell r="T139">
            <v>0</v>
          </cell>
          <cell r="U139" t="str">
            <v xml:space="preserve">0       </v>
          </cell>
          <cell r="V139">
            <v>0</v>
          </cell>
          <cell r="W139">
            <v>0</v>
          </cell>
          <cell r="X139">
            <v>105.6</v>
          </cell>
          <cell r="Y139">
            <v>1</v>
          </cell>
          <cell r="Z139">
            <v>105.6</v>
          </cell>
          <cell r="AA139">
            <v>1</v>
          </cell>
          <cell r="AB139">
            <v>105.6</v>
          </cell>
          <cell r="AC139">
            <v>1</v>
          </cell>
          <cell r="AD139">
            <v>105.6</v>
          </cell>
          <cell r="AE139">
            <v>1</v>
          </cell>
          <cell r="AF139">
            <v>105.6</v>
          </cell>
          <cell r="AG139">
            <v>1</v>
          </cell>
          <cell r="AH139">
            <v>105.6</v>
          </cell>
          <cell r="AI139">
            <v>1</v>
          </cell>
          <cell r="AJ139">
            <v>105.6</v>
          </cell>
          <cell r="AK139">
            <v>1</v>
          </cell>
          <cell r="AL139">
            <v>105.6</v>
          </cell>
          <cell r="AM139">
            <v>1</v>
          </cell>
          <cell r="AN139">
            <v>105.6</v>
          </cell>
          <cell r="AO139">
            <v>1</v>
          </cell>
          <cell r="AP139">
            <v>105.6</v>
          </cell>
          <cell r="AQ139">
            <v>1</v>
          </cell>
          <cell r="AR139">
            <v>105.6</v>
          </cell>
          <cell r="AS139">
            <v>1</v>
          </cell>
          <cell r="AT139">
            <v>105.6</v>
          </cell>
          <cell r="AU139">
            <v>1</v>
          </cell>
          <cell r="AV139">
            <v>0</v>
          </cell>
          <cell r="AW139">
            <v>1</v>
          </cell>
          <cell r="AX139">
            <v>200008</v>
          </cell>
          <cell r="AY139" t="str">
            <v>農機具 大農具 動力田植機   土付苗用（４条植え，乗用型） １台</v>
          </cell>
          <cell r="AZ139" t="str">
            <v>* B</v>
          </cell>
          <cell r="BA139">
            <v>285</v>
          </cell>
          <cell r="BB139">
            <v>442</v>
          </cell>
          <cell r="BC139" t="str">
            <v>99Po修,*B/285</v>
          </cell>
          <cell r="BE139">
            <v>-100</v>
          </cell>
          <cell r="BF139">
            <v>-100</v>
          </cell>
          <cell r="BG139">
            <v>-100</v>
          </cell>
          <cell r="BH139">
            <v>-100</v>
          </cell>
          <cell r="BI139" t="str">
            <v>表示</v>
          </cell>
        </row>
        <row r="140">
          <cell r="G140">
            <v>4320</v>
          </cell>
          <cell r="H140">
            <v>5</v>
          </cell>
          <cell r="I140">
            <v>0</v>
          </cell>
          <cell r="J140">
            <v>0</v>
          </cell>
          <cell r="K140">
            <v>0</v>
          </cell>
          <cell r="L140">
            <v>1</v>
          </cell>
          <cell r="M140">
            <v>1</v>
          </cell>
          <cell r="N140">
            <v>0</v>
          </cell>
          <cell r="O140">
            <v>13</v>
          </cell>
          <cell r="P140">
            <v>0</v>
          </cell>
          <cell r="Q140">
            <v>0</v>
          </cell>
          <cell r="R140">
            <v>0</v>
          </cell>
          <cell r="S140">
            <v>0</v>
          </cell>
          <cell r="T140">
            <v>0</v>
          </cell>
          <cell r="U140" t="str">
            <v xml:space="preserve">0       </v>
          </cell>
          <cell r="V140">
            <v>0</v>
          </cell>
          <cell r="W140">
            <v>0</v>
          </cell>
          <cell r="X140">
            <v>105.2</v>
          </cell>
          <cell r="Y140">
            <v>1</v>
          </cell>
          <cell r="Z140">
            <v>105.2</v>
          </cell>
          <cell r="AA140">
            <v>1</v>
          </cell>
          <cell r="AB140">
            <v>105.2</v>
          </cell>
          <cell r="AC140">
            <v>1</v>
          </cell>
          <cell r="AD140">
            <v>105.2</v>
          </cell>
          <cell r="AE140">
            <v>1</v>
          </cell>
          <cell r="AF140">
            <v>105.2</v>
          </cell>
          <cell r="AG140">
            <v>1</v>
          </cell>
          <cell r="AH140">
            <v>105.2</v>
          </cell>
          <cell r="AI140">
            <v>1</v>
          </cell>
          <cell r="AJ140">
            <v>105.2</v>
          </cell>
          <cell r="AK140">
            <v>1</v>
          </cell>
          <cell r="AL140">
            <v>105.2</v>
          </cell>
          <cell r="AM140">
            <v>1</v>
          </cell>
          <cell r="AN140">
            <v>105.2</v>
          </cell>
          <cell r="AO140">
            <v>1</v>
          </cell>
          <cell r="AP140">
            <v>105.2</v>
          </cell>
          <cell r="AQ140">
            <v>1</v>
          </cell>
          <cell r="AR140">
            <v>105.2</v>
          </cell>
          <cell r="AS140">
            <v>1</v>
          </cell>
          <cell r="AT140">
            <v>105.2</v>
          </cell>
          <cell r="AU140">
            <v>1</v>
          </cell>
          <cell r="AV140">
            <v>0</v>
          </cell>
          <cell r="AW140">
            <v>1</v>
          </cell>
          <cell r="AX140">
            <v>200008</v>
          </cell>
          <cell r="AY140" t="str">
            <v>農機具 大農具 動力噴霧機   2.0～3.5PS（可搬型） １台</v>
          </cell>
          <cell r="AZ140" t="str">
            <v>* B</v>
          </cell>
          <cell r="BA140">
            <v>13</v>
          </cell>
          <cell r="BB140">
            <v>36</v>
          </cell>
          <cell r="BC140">
            <v>0</v>
          </cell>
          <cell r="BE140">
            <v>-100</v>
          </cell>
          <cell r="BF140">
            <v>-100</v>
          </cell>
          <cell r="BG140">
            <v>-100</v>
          </cell>
          <cell r="BH140">
            <v>-100</v>
          </cell>
          <cell r="BI140" t="str">
            <v>表示</v>
          </cell>
        </row>
        <row r="141">
          <cell r="G141">
            <v>4330</v>
          </cell>
          <cell r="H141">
            <v>5</v>
          </cell>
          <cell r="I141">
            <v>0</v>
          </cell>
          <cell r="J141">
            <v>0</v>
          </cell>
          <cell r="K141">
            <v>0</v>
          </cell>
          <cell r="L141">
            <v>1</v>
          </cell>
          <cell r="M141">
            <v>1</v>
          </cell>
          <cell r="N141">
            <v>0</v>
          </cell>
          <cell r="O141">
            <v>52</v>
          </cell>
          <cell r="P141">
            <v>0</v>
          </cell>
          <cell r="Q141">
            <v>0</v>
          </cell>
          <cell r="R141">
            <v>0</v>
          </cell>
          <cell r="S141">
            <v>0</v>
          </cell>
          <cell r="T141">
            <v>0</v>
          </cell>
          <cell r="U141" t="str">
            <v xml:space="preserve">0       </v>
          </cell>
          <cell r="V141">
            <v>0</v>
          </cell>
          <cell r="W141">
            <v>0</v>
          </cell>
          <cell r="X141">
            <v>101.9</v>
          </cell>
          <cell r="Y141">
            <v>1</v>
          </cell>
          <cell r="Z141">
            <v>101.9</v>
          </cell>
          <cell r="AA141">
            <v>1</v>
          </cell>
          <cell r="AB141">
            <v>101.9</v>
          </cell>
          <cell r="AC141">
            <v>1</v>
          </cell>
          <cell r="AD141">
            <v>101.9</v>
          </cell>
          <cell r="AE141">
            <v>1</v>
          </cell>
          <cell r="AF141">
            <v>101.9</v>
          </cell>
          <cell r="AG141">
            <v>1</v>
          </cell>
          <cell r="AH141">
            <v>101.9</v>
          </cell>
          <cell r="AI141">
            <v>1</v>
          </cell>
          <cell r="AJ141">
            <v>101.9</v>
          </cell>
          <cell r="AK141">
            <v>1</v>
          </cell>
          <cell r="AL141">
            <v>101.9</v>
          </cell>
          <cell r="AM141">
            <v>1</v>
          </cell>
          <cell r="AN141">
            <v>101.9</v>
          </cell>
          <cell r="AO141">
            <v>1</v>
          </cell>
          <cell r="AP141">
            <v>101.9</v>
          </cell>
          <cell r="AQ141">
            <v>1</v>
          </cell>
          <cell r="AR141">
            <v>101.9</v>
          </cell>
          <cell r="AS141">
            <v>1</v>
          </cell>
          <cell r="AT141">
            <v>101.9</v>
          </cell>
          <cell r="AU141">
            <v>1</v>
          </cell>
          <cell r="AV141">
            <v>0</v>
          </cell>
          <cell r="AW141">
            <v>1</v>
          </cell>
          <cell r="AX141">
            <v>200008</v>
          </cell>
          <cell r="AY141" t="str">
            <v>農機具 大農具 動力散粉機   背負い式，ﾐｽﾄ兼用機 １台</v>
          </cell>
          <cell r="AZ141" t="str">
            <v xml:space="preserve"> 地</v>
          </cell>
          <cell r="BA141">
            <v>52</v>
          </cell>
          <cell r="BB141">
            <v>0</v>
          </cell>
          <cell r="BC141" t="str">
            <v>97Po修,地/52</v>
          </cell>
          <cell r="BE141">
            <v>-100</v>
          </cell>
          <cell r="BF141">
            <v>-100</v>
          </cell>
          <cell r="BG141">
            <v>-100</v>
          </cell>
          <cell r="BH141">
            <v>-100</v>
          </cell>
          <cell r="BI141" t="str">
            <v>表示</v>
          </cell>
        </row>
        <row r="142">
          <cell r="G142">
            <v>4340</v>
          </cell>
          <cell r="H142">
            <v>5</v>
          </cell>
          <cell r="I142">
            <v>0</v>
          </cell>
          <cell r="J142">
            <v>0</v>
          </cell>
          <cell r="K142">
            <v>0</v>
          </cell>
          <cell r="L142">
            <v>1</v>
          </cell>
          <cell r="M142">
            <v>0</v>
          </cell>
          <cell r="N142">
            <v>0</v>
          </cell>
          <cell r="O142">
            <v>0</v>
          </cell>
          <cell r="P142">
            <v>0</v>
          </cell>
          <cell r="Q142">
            <v>0</v>
          </cell>
          <cell r="R142">
            <v>0</v>
          </cell>
          <cell r="S142">
            <v>0</v>
          </cell>
          <cell r="T142">
            <v>0</v>
          </cell>
          <cell r="U142" t="str">
            <v xml:space="preserve">0       </v>
          </cell>
          <cell r="V142">
            <v>0</v>
          </cell>
          <cell r="W142">
            <v>0</v>
          </cell>
          <cell r="X142">
            <v>0</v>
          </cell>
          <cell r="Y142">
            <v>1</v>
          </cell>
          <cell r="Z142">
            <v>0</v>
          </cell>
          <cell r="AA142">
            <v>1</v>
          </cell>
          <cell r="AB142">
            <v>0</v>
          </cell>
          <cell r="AC142">
            <v>1</v>
          </cell>
          <cell r="AD142">
            <v>0</v>
          </cell>
          <cell r="AE142">
            <v>1</v>
          </cell>
          <cell r="AF142">
            <v>0</v>
          </cell>
          <cell r="AG142">
            <v>1</v>
          </cell>
          <cell r="AH142">
            <v>0</v>
          </cell>
          <cell r="AI142">
            <v>1</v>
          </cell>
          <cell r="AJ142">
            <v>0</v>
          </cell>
          <cell r="AK142">
            <v>1</v>
          </cell>
          <cell r="AL142">
            <v>0</v>
          </cell>
          <cell r="AM142">
            <v>1</v>
          </cell>
          <cell r="AN142">
            <v>0</v>
          </cell>
          <cell r="AO142">
            <v>1</v>
          </cell>
          <cell r="AP142">
            <v>0</v>
          </cell>
          <cell r="AQ142">
            <v>1</v>
          </cell>
          <cell r="AR142">
            <v>0</v>
          </cell>
          <cell r="AS142">
            <v>1</v>
          </cell>
          <cell r="AT142">
            <v>0</v>
          </cell>
          <cell r="AU142">
            <v>1</v>
          </cell>
          <cell r="AV142">
            <v>0</v>
          </cell>
          <cell r="AW142">
            <v>1</v>
          </cell>
          <cell r="AX142">
            <v>200008</v>
          </cell>
          <cell r="AY142" t="str">
            <v>農機具 大農具 動力耕うん機   駆動けん引兼用型（5～7ＰＳ） １台</v>
          </cell>
          <cell r="AZ142" t="str">
            <v>* B</v>
          </cell>
          <cell r="BA142" t="str">
            <v>価</v>
          </cell>
          <cell r="BB142">
            <v>21</v>
          </cell>
          <cell r="BC142">
            <v>0</v>
          </cell>
          <cell r="BE142" t="str">
            <v/>
          </cell>
          <cell r="BF142" t="str">
            <v/>
          </cell>
          <cell r="BG142" t="str">
            <v/>
          </cell>
          <cell r="BH142" t="str">
            <v/>
          </cell>
          <cell r="BI142" t="str">
            <v>指数計算無し</v>
          </cell>
        </row>
        <row r="143">
          <cell r="G143">
            <v>4350</v>
          </cell>
          <cell r="H143">
            <v>5</v>
          </cell>
          <cell r="I143">
            <v>0</v>
          </cell>
          <cell r="J143">
            <v>0</v>
          </cell>
          <cell r="K143">
            <v>0</v>
          </cell>
          <cell r="L143">
            <v>1</v>
          </cell>
          <cell r="M143">
            <v>1</v>
          </cell>
          <cell r="N143">
            <v>0</v>
          </cell>
          <cell r="O143">
            <v>307</v>
          </cell>
          <cell r="P143">
            <v>0</v>
          </cell>
          <cell r="Q143">
            <v>0</v>
          </cell>
          <cell r="R143">
            <v>0</v>
          </cell>
          <cell r="S143">
            <v>0</v>
          </cell>
          <cell r="T143">
            <v>0</v>
          </cell>
          <cell r="U143" t="str">
            <v xml:space="preserve">0       </v>
          </cell>
          <cell r="V143">
            <v>0</v>
          </cell>
          <cell r="W143">
            <v>0</v>
          </cell>
          <cell r="X143">
            <v>105.4</v>
          </cell>
          <cell r="Y143">
            <v>1</v>
          </cell>
          <cell r="Z143">
            <v>105.4</v>
          </cell>
          <cell r="AA143">
            <v>1</v>
          </cell>
          <cell r="AB143">
            <v>105.4</v>
          </cell>
          <cell r="AC143">
            <v>1</v>
          </cell>
          <cell r="AD143">
            <v>105.4</v>
          </cell>
          <cell r="AE143">
            <v>1</v>
          </cell>
          <cell r="AF143">
            <v>105.4</v>
          </cell>
          <cell r="AG143">
            <v>1</v>
          </cell>
          <cell r="AH143">
            <v>105.4</v>
          </cell>
          <cell r="AI143">
            <v>1</v>
          </cell>
          <cell r="AJ143">
            <v>105.4</v>
          </cell>
          <cell r="AK143">
            <v>1</v>
          </cell>
          <cell r="AL143">
            <v>105.4</v>
          </cell>
          <cell r="AM143">
            <v>1</v>
          </cell>
          <cell r="AN143">
            <v>105.4</v>
          </cell>
          <cell r="AO143">
            <v>1</v>
          </cell>
          <cell r="AP143">
            <v>105.4</v>
          </cell>
          <cell r="AQ143">
            <v>1</v>
          </cell>
          <cell r="AR143">
            <v>105.4</v>
          </cell>
          <cell r="AS143">
            <v>1</v>
          </cell>
          <cell r="AT143">
            <v>105.4</v>
          </cell>
          <cell r="AU143">
            <v>1</v>
          </cell>
          <cell r="AV143">
            <v>0</v>
          </cell>
          <cell r="AW143">
            <v>1</v>
          </cell>
          <cell r="AX143">
            <v>200008</v>
          </cell>
          <cell r="AY143" t="str">
            <v>農機具 大農具 乗用型トラクター 15PS内外  水冷型 １台</v>
          </cell>
          <cell r="AZ143" t="str">
            <v>* B</v>
          </cell>
          <cell r="BA143">
            <v>307</v>
          </cell>
          <cell r="BB143">
            <v>225</v>
          </cell>
          <cell r="BC143">
            <v>0</v>
          </cell>
          <cell r="BE143">
            <v>-100</v>
          </cell>
          <cell r="BF143">
            <v>-100</v>
          </cell>
          <cell r="BG143">
            <v>-100</v>
          </cell>
          <cell r="BH143">
            <v>-100</v>
          </cell>
          <cell r="BI143" t="str">
            <v>表示</v>
          </cell>
        </row>
        <row r="144">
          <cell r="G144">
            <v>4360</v>
          </cell>
          <cell r="H144">
            <v>5</v>
          </cell>
          <cell r="I144">
            <v>0</v>
          </cell>
          <cell r="J144">
            <v>0</v>
          </cell>
          <cell r="K144">
            <v>0</v>
          </cell>
          <cell r="L144">
            <v>1</v>
          </cell>
          <cell r="M144">
            <v>1</v>
          </cell>
          <cell r="N144">
            <v>0</v>
          </cell>
          <cell r="O144">
            <v>518</v>
          </cell>
          <cell r="P144">
            <v>0</v>
          </cell>
          <cell r="Q144">
            <v>0</v>
          </cell>
          <cell r="R144">
            <v>0</v>
          </cell>
          <cell r="S144">
            <v>0</v>
          </cell>
          <cell r="T144">
            <v>0</v>
          </cell>
          <cell r="U144" t="str">
            <v xml:space="preserve">0       </v>
          </cell>
          <cell r="V144">
            <v>0</v>
          </cell>
          <cell r="W144">
            <v>0</v>
          </cell>
          <cell r="X144">
            <v>103.9</v>
          </cell>
          <cell r="Y144">
            <v>1</v>
          </cell>
          <cell r="Z144">
            <v>103.9</v>
          </cell>
          <cell r="AA144">
            <v>1</v>
          </cell>
          <cell r="AB144">
            <v>103.9</v>
          </cell>
          <cell r="AC144">
            <v>1</v>
          </cell>
          <cell r="AD144">
            <v>103.9</v>
          </cell>
          <cell r="AE144">
            <v>1</v>
          </cell>
          <cell r="AF144">
            <v>103.9</v>
          </cell>
          <cell r="AG144">
            <v>1</v>
          </cell>
          <cell r="AH144">
            <v>103.9</v>
          </cell>
          <cell r="AI144">
            <v>1</v>
          </cell>
          <cell r="AJ144">
            <v>103.9</v>
          </cell>
          <cell r="AK144">
            <v>1</v>
          </cell>
          <cell r="AL144">
            <v>103.9</v>
          </cell>
          <cell r="AM144">
            <v>1</v>
          </cell>
          <cell r="AN144">
            <v>103.9</v>
          </cell>
          <cell r="AO144">
            <v>1</v>
          </cell>
          <cell r="AP144">
            <v>103.9</v>
          </cell>
          <cell r="AQ144">
            <v>1</v>
          </cell>
          <cell r="AR144">
            <v>103.9</v>
          </cell>
          <cell r="AS144">
            <v>1</v>
          </cell>
          <cell r="AT144">
            <v>103.9</v>
          </cell>
          <cell r="AU144">
            <v>1</v>
          </cell>
          <cell r="AV144">
            <v>0</v>
          </cell>
          <cell r="AW144">
            <v>1</v>
          </cell>
          <cell r="AX144">
            <v>200008</v>
          </cell>
          <cell r="AY144" t="str">
            <v>農機具 大農具 乗用型トラクター 35PS内外  水冷型 １台</v>
          </cell>
          <cell r="AZ144" t="str">
            <v>* B</v>
          </cell>
          <cell r="BA144">
            <v>518</v>
          </cell>
          <cell r="BB144">
            <v>295</v>
          </cell>
          <cell r="BC144" t="str">
            <v>00/01Po修ｵk,*B/518</v>
          </cell>
          <cell r="BE144">
            <v>-100</v>
          </cell>
          <cell r="BF144">
            <v>-100</v>
          </cell>
          <cell r="BG144">
            <v>-100</v>
          </cell>
          <cell r="BH144">
            <v>-100</v>
          </cell>
          <cell r="BI144" t="str">
            <v>表示</v>
          </cell>
        </row>
        <row r="145">
          <cell r="G145">
            <v>4400</v>
          </cell>
          <cell r="H145">
            <v>5</v>
          </cell>
          <cell r="I145">
            <v>0</v>
          </cell>
          <cell r="J145">
            <v>0</v>
          </cell>
          <cell r="K145">
            <v>0</v>
          </cell>
          <cell r="L145">
            <v>1</v>
          </cell>
          <cell r="M145">
            <v>0</v>
          </cell>
          <cell r="N145">
            <v>0</v>
          </cell>
          <cell r="O145">
            <v>0</v>
          </cell>
          <cell r="P145">
            <v>0</v>
          </cell>
          <cell r="Q145">
            <v>0</v>
          </cell>
          <cell r="R145">
            <v>0</v>
          </cell>
          <cell r="S145">
            <v>0</v>
          </cell>
          <cell r="T145">
            <v>0</v>
          </cell>
          <cell r="U145" t="str">
            <v xml:space="preserve">0       </v>
          </cell>
          <cell r="V145">
            <v>0</v>
          </cell>
          <cell r="W145">
            <v>0</v>
          </cell>
          <cell r="X145">
            <v>0</v>
          </cell>
          <cell r="Y145">
            <v>1</v>
          </cell>
          <cell r="Z145">
            <v>0</v>
          </cell>
          <cell r="AA145">
            <v>1</v>
          </cell>
          <cell r="AB145">
            <v>0</v>
          </cell>
          <cell r="AC145">
            <v>1</v>
          </cell>
          <cell r="AD145">
            <v>0</v>
          </cell>
          <cell r="AE145">
            <v>1</v>
          </cell>
          <cell r="AF145">
            <v>0</v>
          </cell>
          <cell r="AG145">
            <v>1</v>
          </cell>
          <cell r="AH145">
            <v>0</v>
          </cell>
          <cell r="AI145">
            <v>1</v>
          </cell>
          <cell r="AJ145">
            <v>0</v>
          </cell>
          <cell r="AK145">
            <v>1</v>
          </cell>
          <cell r="AL145">
            <v>0</v>
          </cell>
          <cell r="AM145">
            <v>1</v>
          </cell>
          <cell r="AN145">
            <v>0</v>
          </cell>
          <cell r="AO145">
            <v>1</v>
          </cell>
          <cell r="AP145">
            <v>0</v>
          </cell>
          <cell r="AQ145">
            <v>1</v>
          </cell>
          <cell r="AR145">
            <v>0</v>
          </cell>
          <cell r="AS145">
            <v>1</v>
          </cell>
          <cell r="AT145">
            <v>0</v>
          </cell>
          <cell r="AU145">
            <v>1</v>
          </cell>
          <cell r="AV145">
            <v>0</v>
          </cell>
          <cell r="AW145">
            <v>1</v>
          </cell>
          <cell r="AX145">
            <v>200008</v>
          </cell>
          <cell r="AY145" t="str">
            <v>農機具 大農具 自走式運搬車   クローラー式，乗用型，500㎏ １台</v>
          </cell>
          <cell r="AZ145" t="str">
            <v>* B</v>
          </cell>
          <cell r="BA145" t="str">
            <v>価</v>
          </cell>
          <cell r="BB145">
            <v>0</v>
          </cell>
          <cell r="BC145" t="str">
            <v>97修,*B/価</v>
          </cell>
          <cell r="BE145" t="str">
            <v/>
          </cell>
          <cell r="BF145" t="str">
            <v/>
          </cell>
          <cell r="BG145" t="str">
            <v/>
          </cell>
          <cell r="BH145" t="str">
            <v/>
          </cell>
          <cell r="BI145" t="str">
            <v>指数計算無し</v>
          </cell>
        </row>
        <row r="146">
          <cell r="G146">
            <v>4430</v>
          </cell>
          <cell r="H146">
            <v>5</v>
          </cell>
          <cell r="I146">
            <v>0</v>
          </cell>
          <cell r="J146">
            <v>0</v>
          </cell>
          <cell r="K146">
            <v>0</v>
          </cell>
          <cell r="L146">
            <v>1</v>
          </cell>
          <cell r="M146">
            <v>1</v>
          </cell>
          <cell r="N146">
            <v>0</v>
          </cell>
          <cell r="O146">
            <v>1280</v>
          </cell>
          <cell r="P146">
            <v>0</v>
          </cell>
          <cell r="Q146">
            <v>0</v>
          </cell>
          <cell r="R146">
            <v>0</v>
          </cell>
          <cell r="S146">
            <v>0</v>
          </cell>
          <cell r="T146">
            <v>0</v>
          </cell>
          <cell r="U146" t="str">
            <v xml:space="preserve">0       </v>
          </cell>
          <cell r="V146">
            <v>0</v>
          </cell>
          <cell r="W146">
            <v>0</v>
          </cell>
          <cell r="X146">
            <v>97.3</v>
          </cell>
          <cell r="Y146">
            <v>1</v>
          </cell>
          <cell r="Z146">
            <v>97.3</v>
          </cell>
          <cell r="AA146">
            <v>1</v>
          </cell>
          <cell r="AB146">
            <v>97.3</v>
          </cell>
          <cell r="AC146">
            <v>1</v>
          </cell>
          <cell r="AD146">
            <v>97.3</v>
          </cell>
          <cell r="AE146">
            <v>1</v>
          </cell>
          <cell r="AF146">
            <v>97.3</v>
          </cell>
          <cell r="AG146">
            <v>1</v>
          </cell>
          <cell r="AH146">
            <v>97.3</v>
          </cell>
          <cell r="AI146">
            <v>1</v>
          </cell>
          <cell r="AJ146">
            <v>97.3</v>
          </cell>
          <cell r="AK146">
            <v>1</v>
          </cell>
          <cell r="AL146">
            <v>97.3</v>
          </cell>
          <cell r="AM146">
            <v>1</v>
          </cell>
          <cell r="AN146">
            <v>97.3</v>
          </cell>
          <cell r="AO146">
            <v>1</v>
          </cell>
          <cell r="AP146">
            <v>97.3</v>
          </cell>
          <cell r="AQ146">
            <v>1</v>
          </cell>
          <cell r="AR146">
            <v>97.3</v>
          </cell>
          <cell r="AS146">
            <v>1</v>
          </cell>
          <cell r="AT146">
            <v>97.3</v>
          </cell>
          <cell r="AU146">
            <v>1</v>
          </cell>
          <cell r="AV146">
            <v>0</v>
          </cell>
          <cell r="AW146">
            <v>1</v>
          </cell>
          <cell r="AX146">
            <v>200008</v>
          </cell>
          <cell r="AY146" t="str">
            <v>農機具 大農具 コンバイン 2条刈り  自脱型 １台</v>
          </cell>
          <cell r="AZ146" t="str">
            <v>* B</v>
          </cell>
          <cell r="BA146">
            <v>1280</v>
          </cell>
          <cell r="BB146">
            <v>1267</v>
          </cell>
          <cell r="BC146" t="str">
            <v>00/01Po修ok,*B/1280</v>
          </cell>
          <cell r="BE146">
            <v>-100</v>
          </cell>
          <cell r="BF146">
            <v>-100</v>
          </cell>
          <cell r="BG146">
            <v>-100</v>
          </cell>
          <cell r="BH146">
            <v>-100</v>
          </cell>
          <cell r="BI146" t="str">
            <v>表示</v>
          </cell>
        </row>
        <row r="147">
          <cell r="G147">
            <v>4460</v>
          </cell>
          <cell r="H147">
            <v>5</v>
          </cell>
          <cell r="I147">
            <v>0</v>
          </cell>
          <cell r="J147">
            <v>0</v>
          </cell>
          <cell r="K147">
            <v>0</v>
          </cell>
          <cell r="L147">
            <v>1</v>
          </cell>
          <cell r="M147">
            <v>0</v>
          </cell>
          <cell r="N147">
            <v>0</v>
          </cell>
          <cell r="O147">
            <v>0</v>
          </cell>
          <cell r="P147">
            <v>0</v>
          </cell>
          <cell r="Q147">
            <v>0</v>
          </cell>
          <cell r="R147">
            <v>0</v>
          </cell>
          <cell r="S147">
            <v>0</v>
          </cell>
          <cell r="T147">
            <v>0</v>
          </cell>
          <cell r="U147" t="str">
            <v xml:space="preserve">0       </v>
          </cell>
          <cell r="V147">
            <v>0</v>
          </cell>
          <cell r="W147">
            <v>0</v>
          </cell>
          <cell r="X147">
            <v>0</v>
          </cell>
          <cell r="Y147">
            <v>1</v>
          </cell>
          <cell r="Z147">
            <v>0</v>
          </cell>
          <cell r="AA147">
            <v>1</v>
          </cell>
          <cell r="AB147">
            <v>0</v>
          </cell>
          <cell r="AC147">
            <v>1</v>
          </cell>
          <cell r="AD147">
            <v>0</v>
          </cell>
          <cell r="AE147">
            <v>1</v>
          </cell>
          <cell r="AF147">
            <v>0</v>
          </cell>
          <cell r="AG147">
            <v>1</v>
          </cell>
          <cell r="AH147">
            <v>0</v>
          </cell>
          <cell r="AI147">
            <v>1</v>
          </cell>
          <cell r="AJ147">
            <v>0</v>
          </cell>
          <cell r="AK147">
            <v>1</v>
          </cell>
          <cell r="AL147">
            <v>0</v>
          </cell>
          <cell r="AM147">
            <v>1</v>
          </cell>
          <cell r="AN147">
            <v>0</v>
          </cell>
          <cell r="AO147">
            <v>1</v>
          </cell>
          <cell r="AP147">
            <v>0</v>
          </cell>
          <cell r="AQ147">
            <v>1</v>
          </cell>
          <cell r="AR147">
            <v>0</v>
          </cell>
          <cell r="AS147">
            <v>1</v>
          </cell>
          <cell r="AT147">
            <v>0</v>
          </cell>
          <cell r="AU147">
            <v>1</v>
          </cell>
          <cell r="AV147">
            <v>0</v>
          </cell>
          <cell r="AW147">
            <v>1</v>
          </cell>
          <cell r="AX147">
            <v>200008</v>
          </cell>
          <cell r="AY147" t="str">
            <v>農機具 大農具 動力もみすり機   ﾛｰﾙ型，全自動30型 １台</v>
          </cell>
          <cell r="AZ147" t="str">
            <v>* B</v>
          </cell>
          <cell r="BA147" t="str">
            <v>価</v>
          </cell>
          <cell r="BB147">
            <v>58</v>
          </cell>
          <cell r="BC147">
            <v>0</v>
          </cell>
          <cell r="BE147" t="str">
            <v/>
          </cell>
          <cell r="BF147" t="str">
            <v/>
          </cell>
          <cell r="BG147" t="str">
            <v/>
          </cell>
          <cell r="BH147" t="str">
            <v/>
          </cell>
          <cell r="BI147" t="str">
            <v>指数計算無し</v>
          </cell>
        </row>
        <row r="148">
          <cell r="G148">
            <v>4500</v>
          </cell>
          <cell r="H148">
            <v>5</v>
          </cell>
          <cell r="I148">
            <v>0</v>
          </cell>
          <cell r="J148">
            <v>0</v>
          </cell>
          <cell r="K148">
            <v>0</v>
          </cell>
          <cell r="L148">
            <v>1</v>
          </cell>
          <cell r="M148">
            <v>0</v>
          </cell>
          <cell r="N148">
            <v>0</v>
          </cell>
          <cell r="O148">
            <v>0</v>
          </cell>
          <cell r="P148">
            <v>0</v>
          </cell>
          <cell r="Q148">
            <v>0</v>
          </cell>
          <cell r="R148">
            <v>0</v>
          </cell>
          <cell r="S148">
            <v>0</v>
          </cell>
          <cell r="T148">
            <v>0</v>
          </cell>
          <cell r="U148" t="str">
            <v xml:space="preserve">0       </v>
          </cell>
          <cell r="V148">
            <v>0</v>
          </cell>
          <cell r="W148">
            <v>0</v>
          </cell>
          <cell r="X148">
            <v>0</v>
          </cell>
          <cell r="Y148">
            <v>1</v>
          </cell>
          <cell r="Z148">
            <v>0</v>
          </cell>
          <cell r="AA148">
            <v>1</v>
          </cell>
          <cell r="AB148">
            <v>0</v>
          </cell>
          <cell r="AC148">
            <v>1</v>
          </cell>
          <cell r="AD148">
            <v>0</v>
          </cell>
          <cell r="AE148">
            <v>1</v>
          </cell>
          <cell r="AF148">
            <v>0</v>
          </cell>
          <cell r="AG148">
            <v>1</v>
          </cell>
          <cell r="AH148">
            <v>0</v>
          </cell>
          <cell r="AI148">
            <v>1</v>
          </cell>
          <cell r="AJ148">
            <v>0</v>
          </cell>
          <cell r="AK148">
            <v>1</v>
          </cell>
          <cell r="AL148">
            <v>0</v>
          </cell>
          <cell r="AM148">
            <v>1</v>
          </cell>
          <cell r="AN148">
            <v>0</v>
          </cell>
          <cell r="AO148">
            <v>1</v>
          </cell>
          <cell r="AP148">
            <v>0</v>
          </cell>
          <cell r="AQ148">
            <v>1</v>
          </cell>
          <cell r="AR148">
            <v>0</v>
          </cell>
          <cell r="AS148">
            <v>1</v>
          </cell>
          <cell r="AT148">
            <v>0</v>
          </cell>
          <cell r="AU148">
            <v>1</v>
          </cell>
          <cell r="AV148">
            <v>0</v>
          </cell>
          <cell r="AW148">
            <v>1</v>
          </cell>
          <cell r="AX148">
            <v>200008</v>
          </cell>
          <cell r="AY148" t="str">
            <v>農機具 大農具 通風乾燥機 16石型  立型循環式 １台</v>
          </cell>
          <cell r="AZ148" t="str">
            <v>* B</v>
          </cell>
          <cell r="BA148" t="str">
            <v>価</v>
          </cell>
          <cell r="BB148">
            <v>253</v>
          </cell>
          <cell r="BC148">
            <v>0</v>
          </cell>
          <cell r="BE148" t="str">
            <v/>
          </cell>
          <cell r="BF148" t="str">
            <v/>
          </cell>
          <cell r="BG148" t="str">
            <v/>
          </cell>
          <cell r="BH148" t="str">
            <v/>
          </cell>
          <cell r="BI148" t="str">
            <v>指数計算無し</v>
          </cell>
        </row>
        <row r="149">
          <cell r="G149">
            <v>4560</v>
          </cell>
          <cell r="H149">
            <v>5</v>
          </cell>
          <cell r="I149">
            <v>0</v>
          </cell>
          <cell r="J149">
            <v>0</v>
          </cell>
          <cell r="K149">
            <v>0</v>
          </cell>
          <cell r="L149">
            <v>1</v>
          </cell>
          <cell r="M149">
            <v>0</v>
          </cell>
          <cell r="N149">
            <v>0</v>
          </cell>
          <cell r="O149">
            <v>0</v>
          </cell>
          <cell r="P149">
            <v>0</v>
          </cell>
          <cell r="Q149">
            <v>0</v>
          </cell>
          <cell r="R149">
            <v>0</v>
          </cell>
          <cell r="S149">
            <v>0</v>
          </cell>
          <cell r="T149">
            <v>0</v>
          </cell>
          <cell r="U149" t="str">
            <v xml:space="preserve">0       </v>
          </cell>
          <cell r="V149">
            <v>0</v>
          </cell>
          <cell r="W149">
            <v>0</v>
          </cell>
          <cell r="X149">
            <v>0</v>
          </cell>
          <cell r="Y149">
            <v>1</v>
          </cell>
          <cell r="Z149">
            <v>0</v>
          </cell>
          <cell r="AA149">
            <v>1</v>
          </cell>
          <cell r="AB149">
            <v>0</v>
          </cell>
          <cell r="AC149">
            <v>1</v>
          </cell>
          <cell r="AD149">
            <v>0</v>
          </cell>
          <cell r="AE149">
            <v>1</v>
          </cell>
          <cell r="AF149">
            <v>0</v>
          </cell>
          <cell r="AG149">
            <v>1</v>
          </cell>
          <cell r="AH149">
            <v>0</v>
          </cell>
          <cell r="AI149">
            <v>1</v>
          </cell>
          <cell r="AJ149">
            <v>0</v>
          </cell>
          <cell r="AK149">
            <v>1</v>
          </cell>
          <cell r="AL149">
            <v>0</v>
          </cell>
          <cell r="AM149">
            <v>1</v>
          </cell>
          <cell r="AN149">
            <v>0</v>
          </cell>
          <cell r="AO149">
            <v>1</v>
          </cell>
          <cell r="AP149">
            <v>0</v>
          </cell>
          <cell r="AQ149">
            <v>1</v>
          </cell>
          <cell r="AR149">
            <v>0</v>
          </cell>
          <cell r="AS149">
            <v>1</v>
          </cell>
          <cell r="AT149">
            <v>0</v>
          </cell>
          <cell r="AU149">
            <v>1</v>
          </cell>
          <cell r="AV149">
            <v>0</v>
          </cell>
          <cell r="AW149">
            <v>1</v>
          </cell>
          <cell r="AX149">
            <v>200008</v>
          </cell>
          <cell r="AY149" t="str">
            <v>農機具 大農具 ロータリー   乗用ﾄﾗｸﾀｰ20～30ps,作業幅150㎝ １台</v>
          </cell>
          <cell r="AZ149" t="str">
            <v>* B</v>
          </cell>
          <cell r="BA149" t="str">
            <v>価</v>
          </cell>
          <cell r="BB149">
            <v>0</v>
          </cell>
          <cell r="BC149">
            <v>0</v>
          </cell>
          <cell r="BE149" t="str">
            <v/>
          </cell>
          <cell r="BF149" t="str">
            <v/>
          </cell>
          <cell r="BG149" t="str">
            <v/>
          </cell>
          <cell r="BH149" t="str">
            <v/>
          </cell>
          <cell r="BI149" t="str">
            <v>指数計算無し</v>
          </cell>
        </row>
        <row r="150">
          <cell r="G150">
            <v>4570</v>
          </cell>
          <cell r="H150">
            <v>5</v>
          </cell>
          <cell r="I150">
            <v>0</v>
          </cell>
          <cell r="J150">
            <v>0</v>
          </cell>
          <cell r="K150">
            <v>0</v>
          </cell>
          <cell r="L150">
            <v>1</v>
          </cell>
          <cell r="M150">
            <v>0</v>
          </cell>
          <cell r="N150">
            <v>0</v>
          </cell>
          <cell r="O150">
            <v>0</v>
          </cell>
          <cell r="P150">
            <v>0</v>
          </cell>
          <cell r="Q150">
            <v>0</v>
          </cell>
          <cell r="R150">
            <v>0</v>
          </cell>
          <cell r="S150">
            <v>0</v>
          </cell>
          <cell r="T150">
            <v>0</v>
          </cell>
          <cell r="U150" t="str">
            <v xml:space="preserve">0       </v>
          </cell>
          <cell r="V150">
            <v>0</v>
          </cell>
          <cell r="W150">
            <v>0</v>
          </cell>
          <cell r="X150">
            <v>0</v>
          </cell>
          <cell r="Y150">
            <v>1</v>
          </cell>
          <cell r="Z150">
            <v>0</v>
          </cell>
          <cell r="AA150">
            <v>1</v>
          </cell>
          <cell r="AB150">
            <v>0</v>
          </cell>
          <cell r="AC150">
            <v>1</v>
          </cell>
          <cell r="AD150">
            <v>0</v>
          </cell>
          <cell r="AE150">
            <v>1</v>
          </cell>
          <cell r="AF150">
            <v>0</v>
          </cell>
          <cell r="AG150">
            <v>1</v>
          </cell>
          <cell r="AH150">
            <v>0</v>
          </cell>
          <cell r="AI150">
            <v>1</v>
          </cell>
          <cell r="AJ150">
            <v>0</v>
          </cell>
          <cell r="AK150">
            <v>1</v>
          </cell>
          <cell r="AL150">
            <v>0</v>
          </cell>
          <cell r="AM150">
            <v>1</v>
          </cell>
          <cell r="AN150">
            <v>0</v>
          </cell>
          <cell r="AO150">
            <v>1</v>
          </cell>
          <cell r="AP150">
            <v>0</v>
          </cell>
          <cell r="AQ150">
            <v>1</v>
          </cell>
          <cell r="AR150">
            <v>0</v>
          </cell>
          <cell r="AS150">
            <v>1</v>
          </cell>
          <cell r="AT150">
            <v>0</v>
          </cell>
          <cell r="AU150">
            <v>1</v>
          </cell>
          <cell r="AV150">
            <v>0</v>
          </cell>
          <cell r="AW150">
            <v>1</v>
          </cell>
          <cell r="AX150">
            <v>200008</v>
          </cell>
          <cell r="AY150" t="str">
            <v>農機具 大農具 育苗機   800w,性能120箱内外 １台</v>
          </cell>
          <cell r="AZ150" t="str">
            <v>* B</v>
          </cell>
          <cell r="BA150" t="str">
            <v>価</v>
          </cell>
          <cell r="BB150">
            <v>12</v>
          </cell>
          <cell r="BC150">
            <v>0</v>
          </cell>
          <cell r="BE150" t="str">
            <v/>
          </cell>
          <cell r="BF150" t="str">
            <v/>
          </cell>
          <cell r="BG150" t="str">
            <v/>
          </cell>
          <cell r="BH150" t="str">
            <v/>
          </cell>
          <cell r="BI150" t="str">
            <v>指数計算無し</v>
          </cell>
        </row>
        <row r="151">
          <cell r="G151">
            <v>4580</v>
          </cell>
          <cell r="H151">
            <v>5</v>
          </cell>
          <cell r="I151">
            <v>0</v>
          </cell>
          <cell r="J151">
            <v>0</v>
          </cell>
          <cell r="K151">
            <v>0</v>
          </cell>
          <cell r="L151">
            <v>1</v>
          </cell>
          <cell r="M151">
            <v>1</v>
          </cell>
          <cell r="N151">
            <v>0</v>
          </cell>
          <cell r="O151">
            <v>30</v>
          </cell>
          <cell r="P151">
            <v>0</v>
          </cell>
          <cell r="Q151">
            <v>0</v>
          </cell>
          <cell r="R151">
            <v>0</v>
          </cell>
          <cell r="S151">
            <v>0</v>
          </cell>
          <cell r="T151">
            <v>0</v>
          </cell>
          <cell r="U151" t="str">
            <v xml:space="preserve">0       </v>
          </cell>
          <cell r="V151">
            <v>0</v>
          </cell>
          <cell r="W151">
            <v>0</v>
          </cell>
          <cell r="X151">
            <v>101.7</v>
          </cell>
          <cell r="Y151">
            <v>1</v>
          </cell>
          <cell r="Z151">
            <v>101.7</v>
          </cell>
          <cell r="AA151">
            <v>1</v>
          </cell>
          <cell r="AB151">
            <v>101.7</v>
          </cell>
          <cell r="AC151">
            <v>1</v>
          </cell>
          <cell r="AD151">
            <v>101.7</v>
          </cell>
          <cell r="AE151">
            <v>1</v>
          </cell>
          <cell r="AF151">
            <v>101.7</v>
          </cell>
          <cell r="AG151">
            <v>1</v>
          </cell>
          <cell r="AH151">
            <v>101.7</v>
          </cell>
          <cell r="AI151">
            <v>1</v>
          </cell>
          <cell r="AJ151">
            <v>101.7</v>
          </cell>
          <cell r="AK151">
            <v>1</v>
          </cell>
          <cell r="AL151">
            <v>101.7</v>
          </cell>
          <cell r="AM151">
            <v>1</v>
          </cell>
          <cell r="AN151">
            <v>101.7</v>
          </cell>
          <cell r="AO151">
            <v>1</v>
          </cell>
          <cell r="AP151">
            <v>101.7</v>
          </cell>
          <cell r="AQ151">
            <v>1</v>
          </cell>
          <cell r="AR151">
            <v>101.7</v>
          </cell>
          <cell r="AS151">
            <v>1</v>
          </cell>
          <cell r="AT151">
            <v>101.7</v>
          </cell>
          <cell r="AU151">
            <v>1</v>
          </cell>
          <cell r="AV151">
            <v>0</v>
          </cell>
          <cell r="AW151">
            <v>1</v>
          </cell>
          <cell r="AX151">
            <v>200008</v>
          </cell>
          <cell r="AY151" t="str">
            <v>農機具 大農具 管理機   2.5～3.5ps １台</v>
          </cell>
          <cell r="AZ151" t="str">
            <v>* B</v>
          </cell>
          <cell r="BA151">
            <v>30</v>
          </cell>
          <cell r="BB151">
            <v>0</v>
          </cell>
          <cell r="BC151">
            <v>0</v>
          </cell>
          <cell r="BE151">
            <v>-100</v>
          </cell>
          <cell r="BF151">
            <v>-100</v>
          </cell>
          <cell r="BG151">
            <v>-100</v>
          </cell>
          <cell r="BH151">
            <v>-100</v>
          </cell>
          <cell r="BI151" t="str">
            <v>表示</v>
          </cell>
        </row>
        <row r="152">
          <cell r="G152">
            <v>4590</v>
          </cell>
          <cell r="H152">
            <v>5</v>
          </cell>
          <cell r="I152">
            <v>0</v>
          </cell>
          <cell r="J152">
            <v>0</v>
          </cell>
          <cell r="K152">
            <v>0</v>
          </cell>
          <cell r="L152">
            <v>1</v>
          </cell>
          <cell r="M152">
            <v>0</v>
          </cell>
          <cell r="N152">
            <v>0</v>
          </cell>
          <cell r="O152">
            <v>0</v>
          </cell>
          <cell r="P152">
            <v>0</v>
          </cell>
          <cell r="Q152">
            <v>0</v>
          </cell>
          <cell r="R152">
            <v>0</v>
          </cell>
          <cell r="S152">
            <v>0</v>
          </cell>
          <cell r="T152">
            <v>0</v>
          </cell>
          <cell r="U152" t="str">
            <v xml:space="preserve">0       </v>
          </cell>
          <cell r="V152">
            <v>0</v>
          </cell>
          <cell r="W152">
            <v>0</v>
          </cell>
          <cell r="X152">
            <v>0</v>
          </cell>
          <cell r="Y152">
            <v>1</v>
          </cell>
          <cell r="Z152">
            <v>0</v>
          </cell>
          <cell r="AA152">
            <v>1</v>
          </cell>
          <cell r="AB152">
            <v>0</v>
          </cell>
          <cell r="AC152">
            <v>1</v>
          </cell>
          <cell r="AD152">
            <v>0</v>
          </cell>
          <cell r="AE152">
            <v>1</v>
          </cell>
          <cell r="AF152">
            <v>0</v>
          </cell>
          <cell r="AG152">
            <v>1</v>
          </cell>
          <cell r="AH152">
            <v>0</v>
          </cell>
          <cell r="AI152">
            <v>1</v>
          </cell>
          <cell r="AJ152">
            <v>0</v>
          </cell>
          <cell r="AK152">
            <v>1</v>
          </cell>
          <cell r="AL152">
            <v>0</v>
          </cell>
          <cell r="AM152">
            <v>1</v>
          </cell>
          <cell r="AN152">
            <v>0</v>
          </cell>
          <cell r="AO152">
            <v>1</v>
          </cell>
          <cell r="AP152">
            <v>0</v>
          </cell>
          <cell r="AQ152">
            <v>1</v>
          </cell>
          <cell r="AR152">
            <v>0</v>
          </cell>
          <cell r="AS152">
            <v>1</v>
          </cell>
          <cell r="AT152">
            <v>0</v>
          </cell>
          <cell r="AU152">
            <v>1</v>
          </cell>
          <cell r="AV152">
            <v>0</v>
          </cell>
          <cell r="AW152">
            <v>1</v>
          </cell>
          <cell r="AX152">
            <v>200008</v>
          </cell>
          <cell r="AY152" t="str">
            <v>農機具 大農具 パーソナルコンピューター   ﾃﾞｽｸトップ型・ﾓﾆﾀｰ・付属品込み １台</v>
          </cell>
          <cell r="AZ152" t="str">
            <v>* B</v>
          </cell>
          <cell r="BA152" t="str">
            <v>価</v>
          </cell>
          <cell r="BB152">
            <v>0</v>
          </cell>
          <cell r="BC152">
            <v>0</v>
          </cell>
          <cell r="BE152" t="str">
            <v/>
          </cell>
          <cell r="BF152" t="str">
            <v/>
          </cell>
          <cell r="BG152" t="str">
            <v/>
          </cell>
          <cell r="BH152" t="str">
            <v/>
          </cell>
          <cell r="BI152" t="str">
            <v>指数計算無し</v>
          </cell>
        </row>
        <row r="153">
          <cell r="G153">
            <v>4600</v>
          </cell>
          <cell r="H153">
            <v>5</v>
          </cell>
          <cell r="I153">
            <v>0</v>
          </cell>
          <cell r="J153">
            <v>0</v>
          </cell>
          <cell r="K153">
            <v>0</v>
          </cell>
          <cell r="L153">
            <v>1</v>
          </cell>
          <cell r="M153">
            <v>1</v>
          </cell>
          <cell r="N153">
            <v>0</v>
          </cell>
          <cell r="O153">
            <v>27</v>
          </cell>
          <cell r="P153">
            <v>0</v>
          </cell>
          <cell r="Q153">
            <v>0</v>
          </cell>
          <cell r="R153">
            <v>0</v>
          </cell>
          <cell r="S153">
            <v>0</v>
          </cell>
          <cell r="T153">
            <v>0</v>
          </cell>
          <cell r="U153" t="str">
            <v xml:space="preserve">0       </v>
          </cell>
          <cell r="V153">
            <v>0</v>
          </cell>
          <cell r="W153">
            <v>0</v>
          </cell>
          <cell r="X153">
            <v>101.9</v>
          </cell>
          <cell r="Y153">
            <v>1</v>
          </cell>
          <cell r="Z153">
            <v>101.9</v>
          </cell>
          <cell r="AA153">
            <v>1</v>
          </cell>
          <cell r="AB153">
            <v>101.9</v>
          </cell>
          <cell r="AC153">
            <v>1</v>
          </cell>
          <cell r="AD153">
            <v>101.9</v>
          </cell>
          <cell r="AE153">
            <v>1</v>
          </cell>
          <cell r="AF153">
            <v>101.9</v>
          </cell>
          <cell r="AG153">
            <v>1</v>
          </cell>
          <cell r="AH153">
            <v>101.9</v>
          </cell>
          <cell r="AI153">
            <v>1</v>
          </cell>
          <cell r="AJ153">
            <v>101.9</v>
          </cell>
          <cell r="AK153">
            <v>1</v>
          </cell>
          <cell r="AL153">
            <v>101.9</v>
          </cell>
          <cell r="AM153">
            <v>1</v>
          </cell>
          <cell r="AN153">
            <v>101.9</v>
          </cell>
          <cell r="AO153">
            <v>1</v>
          </cell>
          <cell r="AP153">
            <v>101.9</v>
          </cell>
          <cell r="AQ153">
            <v>1</v>
          </cell>
          <cell r="AR153">
            <v>101.9</v>
          </cell>
          <cell r="AS153">
            <v>1</v>
          </cell>
          <cell r="AT153">
            <v>101.9</v>
          </cell>
          <cell r="AU153">
            <v>1</v>
          </cell>
          <cell r="AV153">
            <v>0</v>
          </cell>
          <cell r="AW153">
            <v>1</v>
          </cell>
          <cell r="AX153">
            <v>200008</v>
          </cell>
          <cell r="AY153" t="str">
            <v>自動車･同関係料金 軽四輪トラック    660cc,350㎏積み程度 １台</v>
          </cell>
          <cell r="AZ153" t="str">
            <v>* B</v>
          </cell>
          <cell r="BA153">
            <v>27</v>
          </cell>
          <cell r="BB153">
            <v>301</v>
          </cell>
          <cell r="BC153" t="str">
            <v>99/01&amp;97Po修,*B/27</v>
          </cell>
          <cell r="BE153">
            <v>-100</v>
          </cell>
          <cell r="BF153">
            <v>-100</v>
          </cell>
          <cell r="BG153">
            <v>-100</v>
          </cell>
          <cell r="BH153">
            <v>-100</v>
          </cell>
          <cell r="BI153" t="str">
            <v>表示</v>
          </cell>
        </row>
        <row r="154">
          <cell r="G154">
            <v>4610</v>
          </cell>
          <cell r="H154">
            <v>5</v>
          </cell>
          <cell r="I154">
            <v>0</v>
          </cell>
          <cell r="J154">
            <v>0</v>
          </cell>
          <cell r="K154">
            <v>0</v>
          </cell>
          <cell r="L154">
            <v>1</v>
          </cell>
          <cell r="M154">
            <v>1</v>
          </cell>
          <cell r="N154">
            <v>0</v>
          </cell>
          <cell r="O154">
            <v>11</v>
          </cell>
          <cell r="P154">
            <v>0</v>
          </cell>
          <cell r="Q154">
            <v>0</v>
          </cell>
          <cell r="R154">
            <v>0</v>
          </cell>
          <cell r="S154">
            <v>0</v>
          </cell>
          <cell r="T154">
            <v>0</v>
          </cell>
          <cell r="U154" t="str">
            <v xml:space="preserve">0       </v>
          </cell>
          <cell r="V154">
            <v>0</v>
          </cell>
          <cell r="W154">
            <v>0</v>
          </cell>
          <cell r="X154">
            <v>101.9</v>
          </cell>
          <cell r="Y154">
            <v>1</v>
          </cell>
          <cell r="Z154">
            <v>101.9</v>
          </cell>
          <cell r="AA154">
            <v>1</v>
          </cell>
          <cell r="AB154">
            <v>101.9</v>
          </cell>
          <cell r="AC154">
            <v>1</v>
          </cell>
          <cell r="AD154">
            <v>101.9</v>
          </cell>
          <cell r="AE154">
            <v>1</v>
          </cell>
          <cell r="AF154">
            <v>101.9</v>
          </cell>
          <cell r="AG154">
            <v>1</v>
          </cell>
          <cell r="AH154">
            <v>101.9</v>
          </cell>
          <cell r="AI154">
            <v>1</v>
          </cell>
          <cell r="AJ154">
            <v>101.9</v>
          </cell>
          <cell r="AK154">
            <v>1</v>
          </cell>
          <cell r="AL154">
            <v>101.9</v>
          </cell>
          <cell r="AM154">
            <v>1</v>
          </cell>
          <cell r="AN154">
            <v>101.9</v>
          </cell>
          <cell r="AO154">
            <v>1</v>
          </cell>
          <cell r="AP154">
            <v>101.9</v>
          </cell>
          <cell r="AQ154">
            <v>1</v>
          </cell>
          <cell r="AR154">
            <v>101.9</v>
          </cell>
          <cell r="AS154">
            <v>1</v>
          </cell>
          <cell r="AT154">
            <v>101.9</v>
          </cell>
          <cell r="AU154">
            <v>1</v>
          </cell>
          <cell r="AV154">
            <v>0</v>
          </cell>
          <cell r="AW154">
            <v>1</v>
          </cell>
          <cell r="AX154">
            <v>200008</v>
          </cell>
          <cell r="AY154" t="str">
            <v>自動車･同関係料金 四輪トラック    1600cc,1.0t積み程度 １台</v>
          </cell>
          <cell r="AZ154" t="str">
            <v>* B</v>
          </cell>
          <cell r="BA154">
            <v>11</v>
          </cell>
          <cell r="BB154">
            <v>28</v>
          </cell>
          <cell r="BC154" t="str">
            <v>97Po修,*B/11</v>
          </cell>
          <cell r="BE154">
            <v>-100</v>
          </cell>
          <cell r="BF154">
            <v>-100</v>
          </cell>
          <cell r="BG154">
            <v>-100</v>
          </cell>
          <cell r="BH154">
            <v>-100</v>
          </cell>
          <cell r="BI154" t="str">
            <v>表示</v>
          </cell>
        </row>
        <row r="155">
          <cell r="G155">
            <v>4620</v>
          </cell>
          <cell r="H155">
            <v>5</v>
          </cell>
          <cell r="I155">
            <v>0</v>
          </cell>
          <cell r="J155">
            <v>0</v>
          </cell>
          <cell r="K155">
            <v>0</v>
          </cell>
          <cell r="L155">
            <v>1</v>
          </cell>
          <cell r="M155">
            <v>1</v>
          </cell>
          <cell r="N155">
            <v>0</v>
          </cell>
          <cell r="O155">
            <v>231</v>
          </cell>
          <cell r="P155">
            <v>0</v>
          </cell>
          <cell r="Q155">
            <v>0</v>
          </cell>
          <cell r="R155">
            <v>0</v>
          </cell>
          <cell r="S155">
            <v>0</v>
          </cell>
          <cell r="T155">
            <v>0</v>
          </cell>
          <cell r="U155" t="str">
            <v xml:space="preserve">0       </v>
          </cell>
          <cell r="V155">
            <v>0</v>
          </cell>
          <cell r="W155">
            <v>0</v>
          </cell>
          <cell r="X155">
            <v>101.9</v>
          </cell>
          <cell r="Y155">
            <v>1</v>
          </cell>
          <cell r="Z155">
            <v>101.9</v>
          </cell>
          <cell r="AA155">
            <v>1</v>
          </cell>
          <cell r="AB155">
            <v>101.9</v>
          </cell>
          <cell r="AC155">
            <v>1</v>
          </cell>
          <cell r="AD155">
            <v>101.9</v>
          </cell>
          <cell r="AE155">
            <v>1</v>
          </cell>
          <cell r="AF155">
            <v>101.9</v>
          </cell>
          <cell r="AG155">
            <v>1</v>
          </cell>
          <cell r="AH155">
            <v>101.9</v>
          </cell>
          <cell r="AI155">
            <v>1</v>
          </cell>
          <cell r="AJ155">
            <v>101.9</v>
          </cell>
          <cell r="AK155">
            <v>1</v>
          </cell>
          <cell r="AL155">
            <v>101.9</v>
          </cell>
          <cell r="AM155">
            <v>1</v>
          </cell>
          <cell r="AN155">
            <v>101.9</v>
          </cell>
          <cell r="AO155">
            <v>1</v>
          </cell>
          <cell r="AP155">
            <v>101.9</v>
          </cell>
          <cell r="AQ155">
            <v>1</v>
          </cell>
          <cell r="AR155">
            <v>101.9</v>
          </cell>
          <cell r="AS155">
            <v>1</v>
          </cell>
          <cell r="AT155">
            <v>101.9</v>
          </cell>
          <cell r="AU155">
            <v>1</v>
          </cell>
          <cell r="AV155">
            <v>0</v>
          </cell>
          <cell r="AW155">
            <v>1</v>
          </cell>
          <cell r="AX155">
            <v>200008</v>
          </cell>
          <cell r="AY155" t="str">
            <v>自動車･同関係料金 ライトバン    1500㏄程度 １台</v>
          </cell>
          <cell r="AZ155" t="str">
            <v>* B</v>
          </cell>
          <cell r="BA155">
            <v>231</v>
          </cell>
          <cell r="BB155">
            <v>32</v>
          </cell>
          <cell r="BC155" t="str">
            <v>00/01Po修ok,*B/231,97Po修,*B/231</v>
          </cell>
          <cell r="BE155">
            <v>-100</v>
          </cell>
          <cell r="BF155">
            <v>-100</v>
          </cell>
          <cell r="BG155">
            <v>-100</v>
          </cell>
          <cell r="BH155">
            <v>-100</v>
          </cell>
          <cell r="BI155" t="str">
            <v>表示</v>
          </cell>
        </row>
        <row r="156">
          <cell r="G156">
            <v>4630</v>
          </cell>
          <cell r="H156">
            <v>5</v>
          </cell>
          <cell r="I156">
            <v>0</v>
          </cell>
          <cell r="J156">
            <v>0</v>
          </cell>
          <cell r="K156">
            <v>0</v>
          </cell>
          <cell r="L156">
            <v>1</v>
          </cell>
          <cell r="M156">
            <v>1</v>
          </cell>
          <cell r="N156">
            <v>0</v>
          </cell>
          <cell r="O156">
            <v>93</v>
          </cell>
          <cell r="P156">
            <v>0</v>
          </cell>
          <cell r="Q156">
            <v>0</v>
          </cell>
          <cell r="R156">
            <v>0</v>
          </cell>
          <cell r="S156">
            <v>0</v>
          </cell>
          <cell r="T156">
            <v>0</v>
          </cell>
          <cell r="U156" t="str">
            <v xml:space="preserve">0       </v>
          </cell>
          <cell r="V156">
            <v>0</v>
          </cell>
          <cell r="W156">
            <v>0</v>
          </cell>
          <cell r="X156">
            <v>101.9</v>
          </cell>
          <cell r="Y156">
            <v>1</v>
          </cell>
          <cell r="Z156">
            <v>101.9</v>
          </cell>
          <cell r="AA156">
            <v>1</v>
          </cell>
          <cell r="AB156">
            <v>101.9</v>
          </cell>
          <cell r="AC156">
            <v>1</v>
          </cell>
          <cell r="AD156">
            <v>101.9</v>
          </cell>
          <cell r="AE156">
            <v>1</v>
          </cell>
          <cell r="AF156">
            <v>101.9</v>
          </cell>
          <cell r="AG156">
            <v>1</v>
          </cell>
          <cell r="AH156">
            <v>101.9</v>
          </cell>
          <cell r="AI156">
            <v>1</v>
          </cell>
          <cell r="AJ156">
            <v>101.9</v>
          </cell>
          <cell r="AK156">
            <v>1</v>
          </cell>
          <cell r="AL156">
            <v>101.9</v>
          </cell>
          <cell r="AM156">
            <v>1</v>
          </cell>
          <cell r="AN156">
            <v>101.9</v>
          </cell>
          <cell r="AO156">
            <v>1</v>
          </cell>
          <cell r="AP156">
            <v>101.9</v>
          </cell>
          <cell r="AQ156">
            <v>1</v>
          </cell>
          <cell r="AR156">
            <v>101.9</v>
          </cell>
          <cell r="AS156">
            <v>1</v>
          </cell>
          <cell r="AT156">
            <v>101.9</v>
          </cell>
          <cell r="AU156">
            <v>1</v>
          </cell>
          <cell r="AV156">
            <v>0</v>
          </cell>
          <cell r="AW156">
            <v>1</v>
          </cell>
          <cell r="AX156">
            <v>200008</v>
          </cell>
          <cell r="AY156" t="str">
            <v>自動車･同関係料金 自動車定期点検料    トラック，1600㏄級，６か月定期点検 １台分</v>
          </cell>
          <cell r="AZ156" t="str">
            <v>* B</v>
          </cell>
          <cell r="BA156">
            <v>93</v>
          </cell>
          <cell r="BB156">
            <v>209</v>
          </cell>
          <cell r="BC156">
            <v>0</v>
          </cell>
          <cell r="BE156">
            <v>-100</v>
          </cell>
          <cell r="BF156">
            <v>-100</v>
          </cell>
          <cell r="BG156">
            <v>-100</v>
          </cell>
          <cell r="BH156">
            <v>-100</v>
          </cell>
          <cell r="BI156" t="str">
            <v>表示</v>
          </cell>
        </row>
        <row r="157">
          <cell r="G157">
            <v>4640</v>
          </cell>
          <cell r="H157">
            <v>5</v>
          </cell>
          <cell r="I157">
            <v>0</v>
          </cell>
          <cell r="J157">
            <v>0</v>
          </cell>
          <cell r="K157">
            <v>0</v>
          </cell>
          <cell r="L157">
            <v>1</v>
          </cell>
          <cell r="M157">
            <v>1</v>
          </cell>
          <cell r="N157">
            <v>0</v>
          </cell>
          <cell r="O157">
            <v>181</v>
          </cell>
          <cell r="P157">
            <v>0</v>
          </cell>
          <cell r="Q157">
            <v>0</v>
          </cell>
          <cell r="R157">
            <v>0</v>
          </cell>
          <cell r="S157">
            <v>0</v>
          </cell>
          <cell r="T157">
            <v>0</v>
          </cell>
          <cell r="U157" t="str">
            <v xml:space="preserve">0       </v>
          </cell>
          <cell r="V157">
            <v>0</v>
          </cell>
          <cell r="W157">
            <v>0</v>
          </cell>
          <cell r="X157">
            <v>95.8</v>
          </cell>
          <cell r="Y157">
            <v>1</v>
          </cell>
          <cell r="Z157">
            <v>95.8</v>
          </cell>
          <cell r="AA157">
            <v>1</v>
          </cell>
          <cell r="AB157">
            <v>95.8</v>
          </cell>
          <cell r="AC157">
            <v>1</v>
          </cell>
          <cell r="AD157">
            <v>95.8</v>
          </cell>
          <cell r="AE157">
            <v>1</v>
          </cell>
          <cell r="AF157">
            <v>95.8</v>
          </cell>
          <cell r="AG157">
            <v>1</v>
          </cell>
          <cell r="AH157">
            <v>95.8</v>
          </cell>
          <cell r="AI157">
            <v>1</v>
          </cell>
          <cell r="AJ157">
            <v>95.8</v>
          </cell>
          <cell r="AK157">
            <v>1</v>
          </cell>
          <cell r="AL157">
            <v>95.8</v>
          </cell>
          <cell r="AM157">
            <v>1</v>
          </cell>
          <cell r="AN157">
            <v>95.8</v>
          </cell>
          <cell r="AO157">
            <v>1</v>
          </cell>
          <cell r="AP157">
            <v>95.8</v>
          </cell>
          <cell r="AQ157">
            <v>1</v>
          </cell>
          <cell r="AR157">
            <v>95.8</v>
          </cell>
          <cell r="AS157">
            <v>1</v>
          </cell>
          <cell r="AT157">
            <v>95.8</v>
          </cell>
          <cell r="AU157">
            <v>1</v>
          </cell>
          <cell r="AV157">
            <v>0</v>
          </cell>
          <cell r="AW157">
            <v>1</v>
          </cell>
          <cell r="AX157">
            <v>200008</v>
          </cell>
          <cell r="AY157" t="str">
            <v>建築資材 角材    杉角材，正角10.5㎝，長さ4ｍ，1等 １本</v>
          </cell>
          <cell r="AZ157" t="str">
            <v>* B</v>
          </cell>
          <cell r="BA157">
            <v>181</v>
          </cell>
          <cell r="BB157">
            <v>118</v>
          </cell>
          <cell r="BC157">
            <v>0</v>
          </cell>
          <cell r="BE157">
            <v>-100</v>
          </cell>
          <cell r="BF157">
            <v>-100</v>
          </cell>
          <cell r="BG157">
            <v>-100</v>
          </cell>
          <cell r="BH157">
            <v>-100</v>
          </cell>
          <cell r="BI157" t="str">
            <v>表示</v>
          </cell>
        </row>
        <row r="158">
          <cell r="G158">
            <v>4650</v>
          </cell>
          <cell r="H158">
            <v>5</v>
          </cell>
          <cell r="I158">
            <v>0</v>
          </cell>
          <cell r="J158">
            <v>0</v>
          </cell>
          <cell r="K158">
            <v>0</v>
          </cell>
          <cell r="L158">
            <v>1</v>
          </cell>
          <cell r="M158">
            <v>1</v>
          </cell>
          <cell r="N158">
            <v>0</v>
          </cell>
          <cell r="O158">
            <v>100</v>
          </cell>
          <cell r="P158">
            <v>0</v>
          </cell>
          <cell r="Q158">
            <v>0</v>
          </cell>
          <cell r="R158">
            <v>0</v>
          </cell>
          <cell r="S158">
            <v>0</v>
          </cell>
          <cell r="T158">
            <v>0</v>
          </cell>
          <cell r="U158" t="str">
            <v xml:space="preserve">0       </v>
          </cell>
          <cell r="V158">
            <v>0</v>
          </cell>
          <cell r="W158">
            <v>0</v>
          </cell>
          <cell r="X158">
            <v>93.5</v>
          </cell>
          <cell r="Y158">
            <v>1</v>
          </cell>
          <cell r="Z158">
            <v>93.5</v>
          </cell>
          <cell r="AA158">
            <v>1</v>
          </cell>
          <cell r="AB158">
            <v>93.5</v>
          </cell>
          <cell r="AC158">
            <v>1</v>
          </cell>
          <cell r="AD158">
            <v>93.5</v>
          </cell>
          <cell r="AE158">
            <v>1</v>
          </cell>
          <cell r="AF158">
            <v>93.5</v>
          </cell>
          <cell r="AG158">
            <v>1</v>
          </cell>
          <cell r="AH158">
            <v>93.5</v>
          </cell>
          <cell r="AI158">
            <v>1</v>
          </cell>
          <cell r="AJ158">
            <v>93.5</v>
          </cell>
          <cell r="AK158">
            <v>1</v>
          </cell>
          <cell r="AL158">
            <v>93.5</v>
          </cell>
          <cell r="AM158">
            <v>1</v>
          </cell>
          <cell r="AN158">
            <v>93.5</v>
          </cell>
          <cell r="AO158">
            <v>1</v>
          </cell>
          <cell r="AP158">
            <v>93.5</v>
          </cell>
          <cell r="AQ158">
            <v>1</v>
          </cell>
          <cell r="AR158">
            <v>93.5</v>
          </cell>
          <cell r="AS158">
            <v>1</v>
          </cell>
          <cell r="AT158">
            <v>93.5</v>
          </cell>
          <cell r="AU158">
            <v>1</v>
          </cell>
          <cell r="AV158">
            <v>0</v>
          </cell>
          <cell r="AW158">
            <v>1</v>
          </cell>
          <cell r="AX158">
            <v>200008</v>
          </cell>
          <cell r="AY158" t="str">
            <v>建築資材 板材    杉厚さ1.5㎝，幅18㎝，長さ4ｍ，1等 3.3㎡</v>
          </cell>
          <cell r="AZ158" t="str">
            <v>* B</v>
          </cell>
          <cell r="BA158">
            <v>100</v>
          </cell>
          <cell r="BB158">
            <v>60</v>
          </cell>
          <cell r="BC158">
            <v>0</v>
          </cell>
          <cell r="BE158">
            <v>-100</v>
          </cell>
          <cell r="BF158">
            <v>-100</v>
          </cell>
          <cell r="BG158">
            <v>-100</v>
          </cell>
          <cell r="BH158">
            <v>-100</v>
          </cell>
          <cell r="BI158" t="str">
            <v>表示</v>
          </cell>
        </row>
        <row r="159">
          <cell r="G159">
            <v>4660</v>
          </cell>
          <cell r="H159">
            <v>5</v>
          </cell>
          <cell r="I159">
            <v>0</v>
          </cell>
          <cell r="J159">
            <v>0</v>
          </cell>
          <cell r="K159">
            <v>0</v>
          </cell>
          <cell r="L159">
            <v>1</v>
          </cell>
          <cell r="M159">
            <v>1</v>
          </cell>
          <cell r="N159">
            <v>0</v>
          </cell>
          <cell r="O159">
            <v>54</v>
          </cell>
          <cell r="P159">
            <v>0</v>
          </cell>
          <cell r="Q159">
            <v>0</v>
          </cell>
          <cell r="R159">
            <v>0</v>
          </cell>
          <cell r="S159">
            <v>0</v>
          </cell>
          <cell r="T159">
            <v>0</v>
          </cell>
          <cell r="U159" t="str">
            <v xml:space="preserve">0       </v>
          </cell>
          <cell r="V159">
            <v>0</v>
          </cell>
          <cell r="W159">
            <v>0</v>
          </cell>
          <cell r="X159">
            <v>96.6</v>
          </cell>
          <cell r="Y159">
            <v>1</v>
          </cell>
          <cell r="Z159">
            <v>96.6</v>
          </cell>
          <cell r="AA159">
            <v>1</v>
          </cell>
          <cell r="AB159">
            <v>96.6</v>
          </cell>
          <cell r="AC159">
            <v>1</v>
          </cell>
          <cell r="AD159">
            <v>96.6</v>
          </cell>
          <cell r="AE159">
            <v>1</v>
          </cell>
          <cell r="AF159">
            <v>96.6</v>
          </cell>
          <cell r="AG159">
            <v>1</v>
          </cell>
          <cell r="AH159">
            <v>96.6</v>
          </cell>
          <cell r="AI159">
            <v>1</v>
          </cell>
          <cell r="AJ159">
            <v>96.6</v>
          </cell>
          <cell r="AK159">
            <v>1</v>
          </cell>
          <cell r="AL159">
            <v>96.6</v>
          </cell>
          <cell r="AM159">
            <v>1</v>
          </cell>
          <cell r="AN159">
            <v>96.6</v>
          </cell>
          <cell r="AO159">
            <v>1</v>
          </cell>
          <cell r="AP159">
            <v>96.6</v>
          </cell>
          <cell r="AQ159">
            <v>1</v>
          </cell>
          <cell r="AR159">
            <v>96.6</v>
          </cell>
          <cell r="AS159">
            <v>1</v>
          </cell>
          <cell r="AT159">
            <v>96.6</v>
          </cell>
          <cell r="AU159">
            <v>1</v>
          </cell>
          <cell r="AV159">
            <v>0</v>
          </cell>
          <cell r="AW159">
            <v>1</v>
          </cell>
          <cell r="AX159">
            <v>200008</v>
          </cell>
          <cell r="AY159" t="str">
            <v>建築資材 合板    ﾗﾜﾝ材,普通合板,182㎝×91㎝×2.5mm １枚</v>
          </cell>
          <cell r="AZ159" t="str">
            <v>* B</v>
          </cell>
          <cell r="BA159">
            <v>54</v>
          </cell>
          <cell r="BB159">
            <v>47</v>
          </cell>
          <cell r="BC159" t="str">
            <v>00/01Po修ok,*B/54</v>
          </cell>
          <cell r="BE159">
            <v>-100</v>
          </cell>
          <cell r="BF159">
            <v>-100</v>
          </cell>
          <cell r="BG159">
            <v>-100</v>
          </cell>
          <cell r="BH159">
            <v>-100</v>
          </cell>
          <cell r="BI159" t="str">
            <v>表示</v>
          </cell>
        </row>
        <row r="160">
          <cell r="G160">
            <v>4670</v>
          </cell>
          <cell r="H160">
            <v>5</v>
          </cell>
          <cell r="I160">
            <v>0</v>
          </cell>
          <cell r="J160">
            <v>0</v>
          </cell>
          <cell r="K160">
            <v>0</v>
          </cell>
          <cell r="L160">
            <v>1</v>
          </cell>
          <cell r="M160">
            <v>1</v>
          </cell>
          <cell r="N160">
            <v>0</v>
          </cell>
          <cell r="O160">
            <v>21</v>
          </cell>
          <cell r="P160">
            <v>0</v>
          </cell>
          <cell r="Q160">
            <v>0</v>
          </cell>
          <cell r="R160">
            <v>0</v>
          </cell>
          <cell r="S160">
            <v>0</v>
          </cell>
          <cell r="T160">
            <v>0</v>
          </cell>
          <cell r="U160" t="str">
            <v xml:space="preserve">0       </v>
          </cell>
          <cell r="V160">
            <v>0</v>
          </cell>
          <cell r="W160">
            <v>0</v>
          </cell>
          <cell r="X160">
            <v>102.1</v>
          </cell>
          <cell r="Y160">
            <v>1</v>
          </cell>
          <cell r="Z160">
            <v>102.1</v>
          </cell>
          <cell r="AA160">
            <v>1</v>
          </cell>
          <cell r="AB160">
            <v>102.1</v>
          </cell>
          <cell r="AC160">
            <v>1</v>
          </cell>
          <cell r="AD160">
            <v>102.1</v>
          </cell>
          <cell r="AE160">
            <v>1</v>
          </cell>
          <cell r="AF160">
            <v>102.1</v>
          </cell>
          <cell r="AG160">
            <v>1</v>
          </cell>
          <cell r="AH160">
            <v>102.1</v>
          </cell>
          <cell r="AI160">
            <v>1</v>
          </cell>
          <cell r="AJ160">
            <v>102.1</v>
          </cell>
          <cell r="AK160">
            <v>1</v>
          </cell>
          <cell r="AL160">
            <v>102.1</v>
          </cell>
          <cell r="AM160">
            <v>1</v>
          </cell>
          <cell r="AN160">
            <v>102.1</v>
          </cell>
          <cell r="AO160">
            <v>1</v>
          </cell>
          <cell r="AP160">
            <v>102.1</v>
          </cell>
          <cell r="AQ160">
            <v>1</v>
          </cell>
          <cell r="AR160">
            <v>102.1</v>
          </cell>
          <cell r="AS160">
            <v>1</v>
          </cell>
          <cell r="AT160">
            <v>102.1</v>
          </cell>
          <cell r="AU160">
            <v>1</v>
          </cell>
          <cell r="AV160">
            <v>0</v>
          </cell>
          <cell r="AW160">
            <v>1</v>
          </cell>
          <cell r="AX160">
            <v>200008</v>
          </cell>
          <cell r="AY160" t="str">
            <v>建築資材 トタン    平板30番内外 １枚</v>
          </cell>
          <cell r="AZ160" t="str">
            <v>* B</v>
          </cell>
          <cell r="BA160">
            <v>21</v>
          </cell>
          <cell r="BB160">
            <v>20</v>
          </cell>
          <cell r="BC160">
            <v>0</v>
          </cell>
          <cell r="BE160">
            <v>-100</v>
          </cell>
          <cell r="BF160">
            <v>-100</v>
          </cell>
          <cell r="BG160">
            <v>-100</v>
          </cell>
          <cell r="BH160">
            <v>-100</v>
          </cell>
          <cell r="BI160" t="str">
            <v>表示</v>
          </cell>
        </row>
        <row r="161">
          <cell r="G161">
            <v>4680</v>
          </cell>
          <cell r="H161">
            <v>5</v>
          </cell>
          <cell r="I161">
            <v>0</v>
          </cell>
          <cell r="J161">
            <v>0</v>
          </cell>
          <cell r="K161">
            <v>0</v>
          </cell>
          <cell r="L161">
            <v>1</v>
          </cell>
          <cell r="M161">
            <v>1</v>
          </cell>
          <cell r="N161">
            <v>0</v>
          </cell>
          <cell r="O161">
            <v>10</v>
          </cell>
          <cell r="P161">
            <v>0</v>
          </cell>
          <cell r="Q161">
            <v>0</v>
          </cell>
          <cell r="R161">
            <v>0</v>
          </cell>
          <cell r="S161">
            <v>0</v>
          </cell>
          <cell r="T161">
            <v>0</v>
          </cell>
          <cell r="U161" t="str">
            <v xml:space="preserve">0       </v>
          </cell>
          <cell r="V161">
            <v>0</v>
          </cell>
          <cell r="W161">
            <v>0</v>
          </cell>
          <cell r="X161">
            <v>104.2</v>
          </cell>
          <cell r="Y161">
            <v>1</v>
          </cell>
          <cell r="Z161">
            <v>104.2</v>
          </cell>
          <cell r="AA161">
            <v>1</v>
          </cell>
          <cell r="AB161">
            <v>104.2</v>
          </cell>
          <cell r="AC161">
            <v>1</v>
          </cell>
          <cell r="AD161">
            <v>104.2</v>
          </cell>
          <cell r="AE161">
            <v>1</v>
          </cell>
          <cell r="AF161">
            <v>104.2</v>
          </cell>
          <cell r="AG161">
            <v>1</v>
          </cell>
          <cell r="AH161">
            <v>104.2</v>
          </cell>
          <cell r="AI161">
            <v>1</v>
          </cell>
          <cell r="AJ161">
            <v>104.2</v>
          </cell>
          <cell r="AK161">
            <v>1</v>
          </cell>
          <cell r="AL161">
            <v>104.2</v>
          </cell>
          <cell r="AM161">
            <v>1</v>
          </cell>
          <cell r="AN161">
            <v>104.2</v>
          </cell>
          <cell r="AO161">
            <v>1</v>
          </cell>
          <cell r="AP161">
            <v>104.2</v>
          </cell>
          <cell r="AQ161">
            <v>1</v>
          </cell>
          <cell r="AR161">
            <v>104.2</v>
          </cell>
          <cell r="AS161">
            <v>1</v>
          </cell>
          <cell r="AT161">
            <v>104.2</v>
          </cell>
          <cell r="AU161">
            <v>1</v>
          </cell>
          <cell r="AV161">
            <v>0</v>
          </cell>
          <cell r="AW161">
            <v>1</v>
          </cell>
          <cell r="AX161">
            <v>200008</v>
          </cell>
          <cell r="AY161" t="str">
            <v>建築資材 くぎ    N38(14♯×38㎜) １㎏</v>
          </cell>
          <cell r="AZ161" t="str">
            <v>* B</v>
          </cell>
          <cell r="BA161">
            <v>10</v>
          </cell>
          <cell r="BB161">
            <v>7</v>
          </cell>
          <cell r="BC161">
            <v>0</v>
          </cell>
          <cell r="BE161">
            <v>-100</v>
          </cell>
          <cell r="BF161">
            <v>-100</v>
          </cell>
          <cell r="BG161">
            <v>-100</v>
          </cell>
          <cell r="BH161">
            <v>-100</v>
          </cell>
          <cell r="BI161" t="str">
            <v>表示</v>
          </cell>
        </row>
        <row r="162">
          <cell r="G162">
            <v>4690</v>
          </cell>
          <cell r="H162">
            <v>5</v>
          </cell>
          <cell r="I162">
            <v>0</v>
          </cell>
          <cell r="J162">
            <v>0</v>
          </cell>
          <cell r="K162">
            <v>0</v>
          </cell>
          <cell r="L162">
            <v>1</v>
          </cell>
          <cell r="M162">
            <v>1</v>
          </cell>
          <cell r="N162">
            <v>0</v>
          </cell>
          <cell r="O162">
            <v>22</v>
          </cell>
          <cell r="P162">
            <v>0</v>
          </cell>
          <cell r="Q162">
            <v>0</v>
          </cell>
          <cell r="R162">
            <v>0</v>
          </cell>
          <cell r="S162">
            <v>0</v>
          </cell>
          <cell r="T162">
            <v>0</v>
          </cell>
          <cell r="U162" t="str">
            <v xml:space="preserve">0       </v>
          </cell>
          <cell r="V162">
            <v>0</v>
          </cell>
          <cell r="W162">
            <v>0</v>
          </cell>
          <cell r="X162">
            <v>109.1</v>
          </cell>
          <cell r="Y162">
            <v>1</v>
          </cell>
          <cell r="Z162">
            <v>109.1</v>
          </cell>
          <cell r="AA162">
            <v>1</v>
          </cell>
          <cell r="AB162">
            <v>109.1</v>
          </cell>
          <cell r="AC162">
            <v>1</v>
          </cell>
          <cell r="AD162">
            <v>109.1</v>
          </cell>
          <cell r="AE162">
            <v>1</v>
          </cell>
          <cell r="AF162">
            <v>109.1</v>
          </cell>
          <cell r="AG162">
            <v>1</v>
          </cell>
          <cell r="AH162">
            <v>109.1</v>
          </cell>
          <cell r="AI162">
            <v>1</v>
          </cell>
          <cell r="AJ162">
            <v>109.1</v>
          </cell>
          <cell r="AK162">
            <v>1</v>
          </cell>
          <cell r="AL162">
            <v>109.1</v>
          </cell>
          <cell r="AM162">
            <v>1</v>
          </cell>
          <cell r="AN162">
            <v>109.1</v>
          </cell>
          <cell r="AO162">
            <v>1</v>
          </cell>
          <cell r="AP162">
            <v>109.1</v>
          </cell>
          <cell r="AQ162">
            <v>1</v>
          </cell>
          <cell r="AR162">
            <v>109.1</v>
          </cell>
          <cell r="AS162">
            <v>1</v>
          </cell>
          <cell r="AT162">
            <v>109.1</v>
          </cell>
          <cell r="AU162">
            <v>1</v>
          </cell>
          <cell r="AV162">
            <v>0</v>
          </cell>
          <cell r="AW162">
            <v>1</v>
          </cell>
          <cell r="AX162">
            <v>200008</v>
          </cell>
          <cell r="AY162" t="str">
            <v>建築資材 コンクリートブロック    10㎝×19㎝×39㎝ １個</v>
          </cell>
          <cell r="AZ162" t="str">
            <v>* B</v>
          </cell>
          <cell r="BA162">
            <v>22</v>
          </cell>
          <cell r="BB162">
            <v>7</v>
          </cell>
          <cell r="BC162">
            <v>0</v>
          </cell>
          <cell r="BE162">
            <v>-100</v>
          </cell>
          <cell r="BF162">
            <v>-100</v>
          </cell>
          <cell r="BG162">
            <v>-100</v>
          </cell>
          <cell r="BH162">
            <v>-100</v>
          </cell>
          <cell r="BI162" t="str">
            <v>表示</v>
          </cell>
        </row>
        <row r="163">
          <cell r="G163">
            <v>4700</v>
          </cell>
          <cell r="H163">
            <v>5</v>
          </cell>
          <cell r="I163">
            <v>0</v>
          </cell>
          <cell r="J163">
            <v>0</v>
          </cell>
          <cell r="K163">
            <v>0</v>
          </cell>
          <cell r="L163">
            <v>1</v>
          </cell>
          <cell r="M163">
            <v>1</v>
          </cell>
          <cell r="N163">
            <v>0</v>
          </cell>
          <cell r="O163">
            <v>35</v>
          </cell>
          <cell r="P163">
            <v>0</v>
          </cell>
          <cell r="Q163">
            <v>0</v>
          </cell>
          <cell r="R163">
            <v>0</v>
          </cell>
          <cell r="S163">
            <v>0</v>
          </cell>
          <cell r="T163">
            <v>0</v>
          </cell>
          <cell r="U163" t="str">
            <v xml:space="preserve">0       </v>
          </cell>
          <cell r="V163">
            <v>0</v>
          </cell>
          <cell r="W163">
            <v>0</v>
          </cell>
          <cell r="X163">
            <v>102</v>
          </cell>
          <cell r="Y163">
            <v>1</v>
          </cell>
          <cell r="Z163">
            <v>102</v>
          </cell>
          <cell r="AA163">
            <v>1</v>
          </cell>
          <cell r="AB163">
            <v>102</v>
          </cell>
          <cell r="AC163">
            <v>1</v>
          </cell>
          <cell r="AD163">
            <v>102</v>
          </cell>
          <cell r="AE163">
            <v>1</v>
          </cell>
          <cell r="AF163">
            <v>102</v>
          </cell>
          <cell r="AG163">
            <v>1</v>
          </cell>
          <cell r="AH163">
            <v>102</v>
          </cell>
          <cell r="AI163">
            <v>1</v>
          </cell>
          <cell r="AJ163">
            <v>102</v>
          </cell>
          <cell r="AK163">
            <v>1</v>
          </cell>
          <cell r="AL163">
            <v>102</v>
          </cell>
          <cell r="AM163">
            <v>1</v>
          </cell>
          <cell r="AN163">
            <v>102</v>
          </cell>
          <cell r="AO163">
            <v>1</v>
          </cell>
          <cell r="AP163">
            <v>102</v>
          </cell>
          <cell r="AQ163">
            <v>1</v>
          </cell>
          <cell r="AR163">
            <v>102</v>
          </cell>
          <cell r="AS163">
            <v>1</v>
          </cell>
          <cell r="AT163">
            <v>102</v>
          </cell>
          <cell r="AU163">
            <v>1</v>
          </cell>
          <cell r="AV163">
            <v>0</v>
          </cell>
          <cell r="AW163">
            <v>1</v>
          </cell>
          <cell r="AX163">
            <v>200008</v>
          </cell>
          <cell r="AY163" t="str">
            <v>建築資材 セメント    ﾎﾟﾙﾄﾗﾝﾄﾞｾﾒﾝﾄ,袋入り（25㎏入り） １袋</v>
          </cell>
          <cell r="AZ163" t="str">
            <v>* B</v>
          </cell>
          <cell r="BA163">
            <v>35</v>
          </cell>
          <cell r="BB163">
            <v>15</v>
          </cell>
          <cell r="BC163">
            <v>0</v>
          </cell>
          <cell r="BE163">
            <v>-100</v>
          </cell>
          <cell r="BF163">
            <v>-100</v>
          </cell>
          <cell r="BG163">
            <v>-100</v>
          </cell>
          <cell r="BH163">
            <v>-100</v>
          </cell>
          <cell r="BI163" t="str">
            <v>表示</v>
          </cell>
        </row>
        <row r="164">
          <cell r="G164">
            <v>4710</v>
          </cell>
          <cell r="H164">
            <v>5</v>
          </cell>
          <cell r="I164">
            <v>0</v>
          </cell>
          <cell r="J164">
            <v>0</v>
          </cell>
          <cell r="K164">
            <v>0</v>
          </cell>
          <cell r="L164">
            <v>1</v>
          </cell>
          <cell r="M164">
            <v>1</v>
          </cell>
          <cell r="N164">
            <v>0</v>
          </cell>
          <cell r="O164">
            <v>19</v>
          </cell>
          <cell r="P164">
            <v>0</v>
          </cell>
          <cell r="Q164">
            <v>0</v>
          </cell>
          <cell r="R164">
            <v>0</v>
          </cell>
          <cell r="S164">
            <v>0</v>
          </cell>
          <cell r="T164">
            <v>0</v>
          </cell>
          <cell r="U164" t="str">
            <v xml:space="preserve">0       </v>
          </cell>
          <cell r="V164">
            <v>0</v>
          </cell>
          <cell r="W164">
            <v>0</v>
          </cell>
          <cell r="X164">
            <v>102.3</v>
          </cell>
          <cell r="Y164">
            <v>1</v>
          </cell>
          <cell r="Z164">
            <v>102.3</v>
          </cell>
          <cell r="AA164">
            <v>1</v>
          </cell>
          <cell r="AB164">
            <v>102.3</v>
          </cell>
          <cell r="AC164">
            <v>1</v>
          </cell>
          <cell r="AD164">
            <v>102.3</v>
          </cell>
          <cell r="AE164">
            <v>1</v>
          </cell>
          <cell r="AF164">
            <v>102.3</v>
          </cell>
          <cell r="AG164">
            <v>1</v>
          </cell>
          <cell r="AH164">
            <v>102.3</v>
          </cell>
          <cell r="AI164">
            <v>1</v>
          </cell>
          <cell r="AJ164">
            <v>102.3</v>
          </cell>
          <cell r="AK164">
            <v>1</v>
          </cell>
          <cell r="AL164">
            <v>102.3</v>
          </cell>
          <cell r="AM164">
            <v>1</v>
          </cell>
          <cell r="AN164">
            <v>102.3</v>
          </cell>
          <cell r="AO164">
            <v>1</v>
          </cell>
          <cell r="AP164">
            <v>102.3</v>
          </cell>
          <cell r="AQ164">
            <v>1</v>
          </cell>
          <cell r="AR164">
            <v>102.3</v>
          </cell>
          <cell r="AS164">
            <v>1</v>
          </cell>
          <cell r="AT164">
            <v>102.3</v>
          </cell>
          <cell r="AU164">
            <v>1</v>
          </cell>
          <cell r="AV164">
            <v>0</v>
          </cell>
          <cell r="AW164">
            <v>1</v>
          </cell>
          <cell r="AX164">
            <v>200008</v>
          </cell>
          <cell r="AY164" t="str">
            <v>建築資材 かわら    日本がわら，さんがわら，並 １枚</v>
          </cell>
          <cell r="AZ164" t="str">
            <v>* B</v>
          </cell>
          <cell r="BA164">
            <v>19</v>
          </cell>
          <cell r="BB164">
            <v>47</v>
          </cell>
          <cell r="BC164">
            <v>0</v>
          </cell>
          <cell r="BE164">
            <v>-100</v>
          </cell>
          <cell r="BF164">
            <v>-100</v>
          </cell>
          <cell r="BG164">
            <v>-100</v>
          </cell>
          <cell r="BH164">
            <v>-100</v>
          </cell>
          <cell r="BI164" t="str">
            <v>表示</v>
          </cell>
        </row>
        <row r="165">
          <cell r="G165">
            <v>4720</v>
          </cell>
          <cell r="H165">
            <v>5</v>
          </cell>
          <cell r="I165">
            <v>0</v>
          </cell>
          <cell r="J165">
            <v>0</v>
          </cell>
          <cell r="K165">
            <v>0</v>
          </cell>
          <cell r="L165">
            <v>1</v>
          </cell>
          <cell r="M165">
            <v>1</v>
          </cell>
          <cell r="N165">
            <v>0</v>
          </cell>
          <cell r="O165">
            <v>58</v>
          </cell>
          <cell r="P165">
            <v>0</v>
          </cell>
          <cell r="Q165">
            <v>0</v>
          </cell>
          <cell r="R165">
            <v>0</v>
          </cell>
          <cell r="S165">
            <v>0</v>
          </cell>
          <cell r="T165">
            <v>0</v>
          </cell>
          <cell r="U165" t="str">
            <v xml:space="preserve">0       </v>
          </cell>
          <cell r="V165">
            <v>0</v>
          </cell>
          <cell r="W165">
            <v>0</v>
          </cell>
          <cell r="X165">
            <v>101.9</v>
          </cell>
          <cell r="Y165">
            <v>1</v>
          </cell>
          <cell r="Z165">
            <v>101.9</v>
          </cell>
          <cell r="AA165">
            <v>1</v>
          </cell>
          <cell r="AB165">
            <v>101.9</v>
          </cell>
          <cell r="AC165">
            <v>1</v>
          </cell>
          <cell r="AD165">
            <v>101.9</v>
          </cell>
          <cell r="AE165">
            <v>1</v>
          </cell>
          <cell r="AF165">
            <v>101.9</v>
          </cell>
          <cell r="AG165">
            <v>1</v>
          </cell>
          <cell r="AH165">
            <v>101.9</v>
          </cell>
          <cell r="AI165">
            <v>1</v>
          </cell>
          <cell r="AJ165">
            <v>101.9</v>
          </cell>
          <cell r="AK165">
            <v>1</v>
          </cell>
          <cell r="AL165">
            <v>101.9</v>
          </cell>
          <cell r="AM165">
            <v>1</v>
          </cell>
          <cell r="AN165">
            <v>101.9</v>
          </cell>
          <cell r="AO165">
            <v>1</v>
          </cell>
          <cell r="AP165">
            <v>101.9</v>
          </cell>
          <cell r="AQ165">
            <v>1</v>
          </cell>
          <cell r="AR165">
            <v>101.9</v>
          </cell>
          <cell r="AS165">
            <v>1</v>
          </cell>
          <cell r="AT165">
            <v>101.9</v>
          </cell>
          <cell r="AU165">
            <v>1</v>
          </cell>
          <cell r="AV165">
            <v>0</v>
          </cell>
          <cell r="AW165">
            <v>1</v>
          </cell>
          <cell r="AX165">
            <v>200008</v>
          </cell>
          <cell r="AY165" t="str">
            <v>建築資材 アルミサッシ    90㎝×180㎝程度,ｶﾞﾗｽ含む １窓</v>
          </cell>
          <cell r="AZ165" t="str">
            <v>* B</v>
          </cell>
          <cell r="BA165">
            <v>58</v>
          </cell>
          <cell r="BB165">
            <v>59</v>
          </cell>
          <cell r="BC165">
            <v>0</v>
          </cell>
          <cell r="BE165">
            <v>-100</v>
          </cell>
          <cell r="BF165">
            <v>-100</v>
          </cell>
          <cell r="BG165">
            <v>-100</v>
          </cell>
          <cell r="BH165">
            <v>-100</v>
          </cell>
          <cell r="BI165" t="str">
            <v>表示</v>
          </cell>
        </row>
        <row r="166">
          <cell r="G166">
            <v>4730</v>
          </cell>
          <cell r="H166">
            <v>5</v>
          </cell>
          <cell r="I166">
            <v>0</v>
          </cell>
          <cell r="J166">
            <v>0</v>
          </cell>
          <cell r="K166">
            <v>0</v>
          </cell>
          <cell r="L166">
            <v>1</v>
          </cell>
          <cell r="M166">
            <v>1</v>
          </cell>
          <cell r="N166">
            <v>0</v>
          </cell>
          <cell r="O166">
            <v>32</v>
          </cell>
          <cell r="P166">
            <v>0</v>
          </cell>
          <cell r="Q166">
            <v>0</v>
          </cell>
          <cell r="R166">
            <v>0</v>
          </cell>
          <cell r="S166">
            <v>0</v>
          </cell>
          <cell r="T166">
            <v>0</v>
          </cell>
          <cell r="U166" t="str">
            <v xml:space="preserve">0       </v>
          </cell>
          <cell r="V166">
            <v>0</v>
          </cell>
          <cell r="W166">
            <v>0</v>
          </cell>
          <cell r="X166">
            <v>101.9</v>
          </cell>
          <cell r="Y166">
            <v>1</v>
          </cell>
          <cell r="Z166">
            <v>101.9</v>
          </cell>
          <cell r="AA166">
            <v>1</v>
          </cell>
          <cell r="AB166">
            <v>101.9</v>
          </cell>
          <cell r="AC166">
            <v>1</v>
          </cell>
          <cell r="AD166">
            <v>101.9</v>
          </cell>
          <cell r="AE166">
            <v>1</v>
          </cell>
          <cell r="AF166">
            <v>101.9</v>
          </cell>
          <cell r="AG166">
            <v>1</v>
          </cell>
          <cell r="AH166">
            <v>101.9</v>
          </cell>
          <cell r="AI166">
            <v>1</v>
          </cell>
          <cell r="AJ166">
            <v>101.9</v>
          </cell>
          <cell r="AK166">
            <v>1</v>
          </cell>
          <cell r="AL166">
            <v>101.9</v>
          </cell>
          <cell r="AM166">
            <v>1</v>
          </cell>
          <cell r="AN166">
            <v>101.9</v>
          </cell>
          <cell r="AO166">
            <v>1</v>
          </cell>
          <cell r="AP166">
            <v>101.9</v>
          </cell>
          <cell r="AQ166">
            <v>1</v>
          </cell>
          <cell r="AR166">
            <v>101.9</v>
          </cell>
          <cell r="AS166">
            <v>1</v>
          </cell>
          <cell r="AT166">
            <v>101.9</v>
          </cell>
          <cell r="AU166">
            <v>1</v>
          </cell>
          <cell r="AV166">
            <v>0</v>
          </cell>
          <cell r="AW166">
            <v>1</v>
          </cell>
          <cell r="AX166">
            <v>200008</v>
          </cell>
          <cell r="AY166" t="str">
            <v>建築資材 シャッター    ｽﾁｰﾙｼｬｯﾀｰ,幅3m×高さ2.5m程度 １台</v>
          </cell>
          <cell r="AZ166" t="str">
            <v>* B</v>
          </cell>
          <cell r="BA166">
            <v>32</v>
          </cell>
          <cell r="BB166">
            <v>21</v>
          </cell>
          <cell r="BC166">
            <v>0</v>
          </cell>
          <cell r="BE166">
            <v>-100</v>
          </cell>
          <cell r="BF166">
            <v>-100</v>
          </cell>
          <cell r="BG166">
            <v>-100</v>
          </cell>
          <cell r="BH166">
            <v>-100</v>
          </cell>
          <cell r="BI166" t="str">
            <v>表示</v>
          </cell>
        </row>
        <row r="167">
          <cell r="G167">
            <v>4740</v>
          </cell>
          <cell r="H167">
            <v>5</v>
          </cell>
          <cell r="I167">
            <v>0</v>
          </cell>
          <cell r="J167">
            <v>0</v>
          </cell>
          <cell r="K167">
            <v>0</v>
          </cell>
          <cell r="L167">
            <v>1</v>
          </cell>
          <cell r="M167">
            <v>1</v>
          </cell>
          <cell r="N167">
            <v>0</v>
          </cell>
          <cell r="O167">
            <v>12</v>
          </cell>
          <cell r="P167">
            <v>0</v>
          </cell>
          <cell r="Q167">
            <v>0</v>
          </cell>
          <cell r="R167">
            <v>0</v>
          </cell>
          <cell r="S167">
            <v>0</v>
          </cell>
          <cell r="T167">
            <v>0</v>
          </cell>
          <cell r="U167" t="str">
            <v xml:space="preserve">0       </v>
          </cell>
          <cell r="V167">
            <v>0</v>
          </cell>
          <cell r="W167">
            <v>0</v>
          </cell>
          <cell r="X167">
            <v>102</v>
          </cell>
          <cell r="Y167">
            <v>1</v>
          </cell>
          <cell r="Z167">
            <v>102</v>
          </cell>
          <cell r="AA167">
            <v>1</v>
          </cell>
          <cell r="AB167">
            <v>102</v>
          </cell>
          <cell r="AC167">
            <v>1</v>
          </cell>
          <cell r="AD167">
            <v>102</v>
          </cell>
          <cell r="AE167">
            <v>1</v>
          </cell>
          <cell r="AF167">
            <v>102</v>
          </cell>
          <cell r="AG167">
            <v>1</v>
          </cell>
          <cell r="AH167">
            <v>102</v>
          </cell>
          <cell r="AI167">
            <v>1</v>
          </cell>
          <cell r="AJ167">
            <v>102</v>
          </cell>
          <cell r="AK167">
            <v>1</v>
          </cell>
          <cell r="AL167">
            <v>102</v>
          </cell>
          <cell r="AM167">
            <v>1</v>
          </cell>
          <cell r="AN167">
            <v>102</v>
          </cell>
          <cell r="AO167">
            <v>1</v>
          </cell>
          <cell r="AP167">
            <v>102</v>
          </cell>
          <cell r="AQ167">
            <v>1</v>
          </cell>
          <cell r="AR167">
            <v>102</v>
          </cell>
          <cell r="AS167">
            <v>1</v>
          </cell>
          <cell r="AT167">
            <v>102</v>
          </cell>
          <cell r="AU167">
            <v>1</v>
          </cell>
          <cell r="AV167">
            <v>0</v>
          </cell>
          <cell r="AW167">
            <v>1</v>
          </cell>
          <cell r="AX167">
            <v>200008</v>
          </cell>
          <cell r="AY167" t="str">
            <v>建築資材 硬質塩化ビニール管    口径20㎜・長さ4ｍ程度 １本</v>
          </cell>
          <cell r="AZ167" t="str">
            <v>* B</v>
          </cell>
          <cell r="BA167">
            <v>12</v>
          </cell>
          <cell r="BB167">
            <v>18</v>
          </cell>
          <cell r="BC167">
            <v>0</v>
          </cell>
          <cell r="BE167">
            <v>-100</v>
          </cell>
          <cell r="BF167">
            <v>-100</v>
          </cell>
          <cell r="BG167">
            <v>-100</v>
          </cell>
          <cell r="BH167">
            <v>-100</v>
          </cell>
          <cell r="BI167" t="str">
            <v>表示</v>
          </cell>
        </row>
        <row r="168">
          <cell r="G168">
            <v>4750</v>
          </cell>
          <cell r="H168">
            <v>5</v>
          </cell>
          <cell r="I168">
            <v>0</v>
          </cell>
          <cell r="J168">
            <v>0</v>
          </cell>
          <cell r="K168">
            <v>0</v>
          </cell>
          <cell r="L168">
            <v>1</v>
          </cell>
          <cell r="M168">
            <v>1</v>
          </cell>
          <cell r="N168">
            <v>0</v>
          </cell>
          <cell r="O168">
            <v>5</v>
          </cell>
          <cell r="P168">
            <v>0</v>
          </cell>
          <cell r="Q168">
            <v>0</v>
          </cell>
          <cell r="R168">
            <v>0</v>
          </cell>
          <cell r="S168">
            <v>0</v>
          </cell>
          <cell r="T168">
            <v>0</v>
          </cell>
          <cell r="U168" t="str">
            <v xml:space="preserve">0       </v>
          </cell>
          <cell r="V168">
            <v>0</v>
          </cell>
          <cell r="W168">
            <v>0</v>
          </cell>
          <cell r="X168">
            <v>102</v>
          </cell>
          <cell r="Y168">
            <v>1</v>
          </cell>
          <cell r="Z168">
            <v>102</v>
          </cell>
          <cell r="AA168">
            <v>1</v>
          </cell>
          <cell r="AB168">
            <v>102</v>
          </cell>
          <cell r="AC168">
            <v>1</v>
          </cell>
          <cell r="AD168">
            <v>102</v>
          </cell>
          <cell r="AE168">
            <v>1</v>
          </cell>
          <cell r="AF168">
            <v>102</v>
          </cell>
          <cell r="AG168">
            <v>1</v>
          </cell>
          <cell r="AH168">
            <v>102</v>
          </cell>
          <cell r="AI168">
            <v>1</v>
          </cell>
          <cell r="AJ168">
            <v>102</v>
          </cell>
          <cell r="AK168">
            <v>1</v>
          </cell>
          <cell r="AL168">
            <v>102</v>
          </cell>
          <cell r="AM168">
            <v>1</v>
          </cell>
          <cell r="AN168">
            <v>102</v>
          </cell>
          <cell r="AO168">
            <v>1</v>
          </cell>
          <cell r="AP168">
            <v>102</v>
          </cell>
          <cell r="AQ168">
            <v>1</v>
          </cell>
          <cell r="AR168">
            <v>102</v>
          </cell>
          <cell r="AS168">
            <v>1</v>
          </cell>
          <cell r="AT168">
            <v>102</v>
          </cell>
          <cell r="AU168">
            <v>1</v>
          </cell>
          <cell r="AV168">
            <v>0</v>
          </cell>
          <cell r="AW168">
            <v>1</v>
          </cell>
          <cell r="AX168">
            <v>200008</v>
          </cell>
          <cell r="AY168" t="str">
            <v>建築資材 塗料    水性塗料，建物用0.7ｌ入り １缶</v>
          </cell>
          <cell r="AZ168" t="str">
            <v>* B</v>
          </cell>
          <cell r="BA168">
            <v>5</v>
          </cell>
          <cell r="BB168">
            <v>3</v>
          </cell>
          <cell r="BC168">
            <v>0</v>
          </cell>
          <cell r="BE168">
            <v>-100</v>
          </cell>
          <cell r="BF168">
            <v>-100</v>
          </cell>
          <cell r="BG168">
            <v>-100</v>
          </cell>
          <cell r="BH168">
            <v>-100</v>
          </cell>
          <cell r="BI168" t="str">
            <v>表示</v>
          </cell>
        </row>
        <row r="169">
          <cell r="G169">
            <v>4760</v>
          </cell>
          <cell r="H169">
            <v>5</v>
          </cell>
          <cell r="I169">
            <v>0</v>
          </cell>
          <cell r="J169">
            <v>0</v>
          </cell>
          <cell r="K169">
            <v>0</v>
          </cell>
          <cell r="L169">
            <v>1</v>
          </cell>
          <cell r="M169">
            <v>1</v>
          </cell>
          <cell r="N169">
            <v>0</v>
          </cell>
          <cell r="O169">
            <v>19</v>
          </cell>
          <cell r="P169">
            <v>0</v>
          </cell>
          <cell r="Q169">
            <v>0</v>
          </cell>
          <cell r="R169">
            <v>0</v>
          </cell>
          <cell r="S169">
            <v>0</v>
          </cell>
          <cell r="T169">
            <v>0</v>
          </cell>
          <cell r="U169" t="str">
            <v xml:space="preserve">0       </v>
          </cell>
          <cell r="V169">
            <v>0</v>
          </cell>
          <cell r="W169">
            <v>0</v>
          </cell>
          <cell r="X169">
            <v>102</v>
          </cell>
          <cell r="Y169">
            <v>1</v>
          </cell>
          <cell r="Z169">
            <v>102</v>
          </cell>
          <cell r="AA169">
            <v>1</v>
          </cell>
          <cell r="AB169">
            <v>102</v>
          </cell>
          <cell r="AC169">
            <v>1</v>
          </cell>
          <cell r="AD169">
            <v>102</v>
          </cell>
          <cell r="AE169">
            <v>1</v>
          </cell>
          <cell r="AF169">
            <v>102</v>
          </cell>
          <cell r="AG169">
            <v>1</v>
          </cell>
          <cell r="AH169">
            <v>102</v>
          </cell>
          <cell r="AI169">
            <v>1</v>
          </cell>
          <cell r="AJ169">
            <v>102</v>
          </cell>
          <cell r="AK169">
            <v>1</v>
          </cell>
          <cell r="AL169">
            <v>102</v>
          </cell>
          <cell r="AM169">
            <v>1</v>
          </cell>
          <cell r="AN169">
            <v>102</v>
          </cell>
          <cell r="AO169">
            <v>1</v>
          </cell>
          <cell r="AP169">
            <v>102</v>
          </cell>
          <cell r="AQ169">
            <v>1</v>
          </cell>
          <cell r="AR169">
            <v>102</v>
          </cell>
          <cell r="AS169">
            <v>1</v>
          </cell>
          <cell r="AT169">
            <v>102</v>
          </cell>
          <cell r="AU169">
            <v>1</v>
          </cell>
          <cell r="AV169">
            <v>0</v>
          </cell>
          <cell r="AW169">
            <v>1</v>
          </cell>
          <cell r="AX169">
            <v>200008</v>
          </cell>
          <cell r="AY169" t="str">
            <v>農用被服 作業衣（上下）    ﾃﾄﾛﾝ65%程度，厚手のもの １着</v>
          </cell>
          <cell r="AZ169" t="str">
            <v>* B</v>
          </cell>
          <cell r="BA169">
            <v>19</v>
          </cell>
          <cell r="BB169">
            <v>15</v>
          </cell>
          <cell r="BC169">
            <v>0</v>
          </cell>
          <cell r="BE169">
            <v>-100</v>
          </cell>
          <cell r="BF169">
            <v>-100</v>
          </cell>
          <cell r="BG169">
            <v>-100</v>
          </cell>
          <cell r="BH169">
            <v>-100</v>
          </cell>
          <cell r="BI169" t="str">
            <v>表示</v>
          </cell>
        </row>
        <row r="170">
          <cell r="G170">
            <v>4770</v>
          </cell>
          <cell r="H170">
            <v>5</v>
          </cell>
          <cell r="I170">
            <v>0</v>
          </cell>
          <cell r="J170">
            <v>0</v>
          </cell>
          <cell r="K170">
            <v>0</v>
          </cell>
          <cell r="L170">
            <v>1</v>
          </cell>
          <cell r="M170">
            <v>1</v>
          </cell>
          <cell r="N170">
            <v>0</v>
          </cell>
          <cell r="O170">
            <v>1</v>
          </cell>
          <cell r="P170">
            <v>0</v>
          </cell>
          <cell r="Q170">
            <v>0</v>
          </cell>
          <cell r="R170">
            <v>0</v>
          </cell>
          <cell r="S170">
            <v>0</v>
          </cell>
          <cell r="T170">
            <v>0</v>
          </cell>
          <cell r="U170" t="str">
            <v xml:space="preserve">0       </v>
          </cell>
          <cell r="V170">
            <v>0</v>
          </cell>
          <cell r="W170">
            <v>0</v>
          </cell>
          <cell r="X170">
            <v>101.9</v>
          </cell>
          <cell r="Y170">
            <v>1</v>
          </cell>
          <cell r="Z170">
            <v>101.9</v>
          </cell>
          <cell r="AA170">
            <v>1</v>
          </cell>
          <cell r="AB170">
            <v>101.9</v>
          </cell>
          <cell r="AC170">
            <v>1</v>
          </cell>
          <cell r="AD170">
            <v>101.9</v>
          </cell>
          <cell r="AE170">
            <v>1</v>
          </cell>
          <cell r="AF170">
            <v>101.9</v>
          </cell>
          <cell r="AG170">
            <v>1</v>
          </cell>
          <cell r="AH170">
            <v>101.9</v>
          </cell>
          <cell r="AI170">
            <v>1</v>
          </cell>
          <cell r="AJ170">
            <v>101.9</v>
          </cell>
          <cell r="AK170">
            <v>1</v>
          </cell>
          <cell r="AL170">
            <v>101.9</v>
          </cell>
          <cell r="AM170">
            <v>1</v>
          </cell>
          <cell r="AN170">
            <v>101.9</v>
          </cell>
          <cell r="AO170">
            <v>1</v>
          </cell>
          <cell r="AP170">
            <v>101.9</v>
          </cell>
          <cell r="AQ170">
            <v>1</v>
          </cell>
          <cell r="AR170">
            <v>101.9</v>
          </cell>
          <cell r="AS170">
            <v>1</v>
          </cell>
          <cell r="AT170">
            <v>101.9</v>
          </cell>
          <cell r="AU170">
            <v>1</v>
          </cell>
          <cell r="AV170">
            <v>0</v>
          </cell>
          <cell r="AW170">
            <v>1</v>
          </cell>
          <cell r="AX170">
            <v>200008</v>
          </cell>
          <cell r="AY170" t="str">
            <v>農用被服 軍手    純綿，白 １ﾀﾞｰｽ</v>
          </cell>
          <cell r="AZ170" t="str">
            <v>* B</v>
          </cell>
          <cell r="BA170">
            <v>1</v>
          </cell>
          <cell r="BB170">
            <v>0</v>
          </cell>
          <cell r="BC170">
            <v>0</v>
          </cell>
          <cell r="BE170">
            <v>-100</v>
          </cell>
          <cell r="BF170">
            <v>-100</v>
          </cell>
          <cell r="BG170">
            <v>-100</v>
          </cell>
          <cell r="BH170">
            <v>-100</v>
          </cell>
          <cell r="BI170" t="str">
            <v>表示</v>
          </cell>
        </row>
        <row r="171">
          <cell r="G171">
            <v>4780</v>
          </cell>
          <cell r="H171">
            <v>5</v>
          </cell>
          <cell r="I171">
            <v>0</v>
          </cell>
          <cell r="J171">
            <v>0</v>
          </cell>
          <cell r="K171">
            <v>0</v>
          </cell>
          <cell r="L171">
            <v>1</v>
          </cell>
          <cell r="M171">
            <v>1</v>
          </cell>
          <cell r="N171">
            <v>0</v>
          </cell>
          <cell r="O171">
            <v>1</v>
          </cell>
          <cell r="P171">
            <v>0</v>
          </cell>
          <cell r="Q171">
            <v>0</v>
          </cell>
          <cell r="R171">
            <v>0</v>
          </cell>
          <cell r="S171">
            <v>0</v>
          </cell>
          <cell r="T171">
            <v>0</v>
          </cell>
          <cell r="U171" t="str">
            <v xml:space="preserve">0       </v>
          </cell>
          <cell r="V171">
            <v>0</v>
          </cell>
          <cell r="W171">
            <v>0</v>
          </cell>
          <cell r="X171">
            <v>101.9</v>
          </cell>
          <cell r="Y171">
            <v>1</v>
          </cell>
          <cell r="Z171">
            <v>101.9</v>
          </cell>
          <cell r="AA171">
            <v>1</v>
          </cell>
          <cell r="AB171">
            <v>101.9</v>
          </cell>
          <cell r="AC171">
            <v>1</v>
          </cell>
          <cell r="AD171">
            <v>101.9</v>
          </cell>
          <cell r="AE171">
            <v>1</v>
          </cell>
          <cell r="AF171">
            <v>101.9</v>
          </cell>
          <cell r="AG171">
            <v>1</v>
          </cell>
          <cell r="AH171">
            <v>101.9</v>
          </cell>
          <cell r="AI171">
            <v>1</v>
          </cell>
          <cell r="AJ171">
            <v>101.9</v>
          </cell>
          <cell r="AK171">
            <v>1</v>
          </cell>
          <cell r="AL171">
            <v>101.9</v>
          </cell>
          <cell r="AM171">
            <v>1</v>
          </cell>
          <cell r="AN171">
            <v>101.9</v>
          </cell>
          <cell r="AO171">
            <v>1</v>
          </cell>
          <cell r="AP171">
            <v>101.9</v>
          </cell>
          <cell r="AQ171">
            <v>1</v>
          </cell>
          <cell r="AR171">
            <v>101.9</v>
          </cell>
          <cell r="AS171">
            <v>1</v>
          </cell>
          <cell r="AT171">
            <v>101.9</v>
          </cell>
          <cell r="AU171">
            <v>1</v>
          </cell>
          <cell r="AV171">
            <v>0</v>
          </cell>
          <cell r="AW171">
            <v>1</v>
          </cell>
          <cell r="AX171">
            <v>200008</v>
          </cell>
          <cell r="AY171" t="str">
            <v>農用被服 地下たび    焼付底，大人用 １足</v>
          </cell>
          <cell r="AZ171" t="str">
            <v>* B</v>
          </cell>
          <cell r="BA171">
            <v>1</v>
          </cell>
          <cell r="BB171">
            <v>0</v>
          </cell>
          <cell r="BC171">
            <v>0</v>
          </cell>
          <cell r="BE171">
            <v>-100</v>
          </cell>
          <cell r="BF171">
            <v>-100</v>
          </cell>
          <cell r="BG171">
            <v>-100</v>
          </cell>
          <cell r="BH171">
            <v>-100</v>
          </cell>
          <cell r="BI171" t="str">
            <v>表示</v>
          </cell>
        </row>
        <row r="172">
          <cell r="G172">
            <v>4790</v>
          </cell>
          <cell r="H172">
            <v>5</v>
          </cell>
          <cell r="I172">
            <v>0</v>
          </cell>
          <cell r="J172">
            <v>0</v>
          </cell>
          <cell r="K172">
            <v>0</v>
          </cell>
          <cell r="L172">
            <v>1</v>
          </cell>
          <cell r="M172">
            <v>1</v>
          </cell>
          <cell r="N172">
            <v>0</v>
          </cell>
          <cell r="O172">
            <v>19</v>
          </cell>
          <cell r="P172">
            <v>0</v>
          </cell>
          <cell r="Q172">
            <v>0</v>
          </cell>
          <cell r="R172">
            <v>0</v>
          </cell>
          <cell r="S172">
            <v>0</v>
          </cell>
          <cell r="T172">
            <v>0</v>
          </cell>
          <cell r="U172" t="str">
            <v xml:space="preserve">0       </v>
          </cell>
          <cell r="V172">
            <v>0</v>
          </cell>
          <cell r="W172">
            <v>0</v>
          </cell>
          <cell r="X172">
            <v>102</v>
          </cell>
          <cell r="Y172">
            <v>1</v>
          </cell>
          <cell r="Z172">
            <v>102</v>
          </cell>
          <cell r="AA172">
            <v>1</v>
          </cell>
          <cell r="AB172">
            <v>102</v>
          </cell>
          <cell r="AC172">
            <v>1</v>
          </cell>
          <cell r="AD172">
            <v>102</v>
          </cell>
          <cell r="AE172">
            <v>1</v>
          </cell>
          <cell r="AF172">
            <v>102</v>
          </cell>
          <cell r="AG172">
            <v>1</v>
          </cell>
          <cell r="AH172">
            <v>102</v>
          </cell>
          <cell r="AI172">
            <v>1</v>
          </cell>
          <cell r="AJ172">
            <v>102</v>
          </cell>
          <cell r="AK172">
            <v>1</v>
          </cell>
          <cell r="AL172">
            <v>102</v>
          </cell>
          <cell r="AM172">
            <v>1</v>
          </cell>
          <cell r="AN172">
            <v>102</v>
          </cell>
          <cell r="AO172">
            <v>1</v>
          </cell>
          <cell r="AP172">
            <v>102</v>
          </cell>
          <cell r="AQ172">
            <v>1</v>
          </cell>
          <cell r="AR172">
            <v>102</v>
          </cell>
          <cell r="AS172">
            <v>1</v>
          </cell>
          <cell r="AT172">
            <v>102</v>
          </cell>
          <cell r="AU172">
            <v>1</v>
          </cell>
          <cell r="AV172">
            <v>0</v>
          </cell>
          <cell r="AW172">
            <v>1</v>
          </cell>
          <cell r="AX172">
            <v>200008</v>
          </cell>
          <cell r="AY172" t="str">
            <v>農用被服 ゴム長ぐつ    半長ぐつ，大人用 １足</v>
          </cell>
          <cell r="AZ172" t="str">
            <v>* B</v>
          </cell>
          <cell r="BA172">
            <v>19</v>
          </cell>
          <cell r="BB172">
            <v>16</v>
          </cell>
          <cell r="BC172">
            <v>0</v>
          </cell>
          <cell r="BE172">
            <v>-100</v>
          </cell>
          <cell r="BF172">
            <v>-100</v>
          </cell>
          <cell r="BG172">
            <v>-100</v>
          </cell>
          <cell r="BH172">
            <v>-100</v>
          </cell>
          <cell r="BI172" t="str">
            <v>表示</v>
          </cell>
        </row>
        <row r="173">
          <cell r="G173">
            <v>4800</v>
          </cell>
          <cell r="H173">
            <v>5</v>
          </cell>
          <cell r="I173">
            <v>0</v>
          </cell>
          <cell r="J173">
            <v>0</v>
          </cell>
          <cell r="K173">
            <v>0</v>
          </cell>
          <cell r="L173">
            <v>1</v>
          </cell>
          <cell r="M173">
            <v>1</v>
          </cell>
          <cell r="N173">
            <v>0</v>
          </cell>
          <cell r="O173">
            <v>6</v>
          </cell>
          <cell r="P173">
            <v>0</v>
          </cell>
          <cell r="Q173">
            <v>0</v>
          </cell>
          <cell r="R173">
            <v>0</v>
          </cell>
          <cell r="S173">
            <v>0</v>
          </cell>
          <cell r="T173">
            <v>0</v>
          </cell>
          <cell r="U173" t="str">
            <v xml:space="preserve">0       </v>
          </cell>
          <cell r="V173">
            <v>0</v>
          </cell>
          <cell r="W173">
            <v>0</v>
          </cell>
          <cell r="X173">
            <v>102</v>
          </cell>
          <cell r="Y173">
            <v>1</v>
          </cell>
          <cell r="Z173">
            <v>102</v>
          </cell>
          <cell r="AA173">
            <v>1</v>
          </cell>
          <cell r="AB173">
            <v>102</v>
          </cell>
          <cell r="AC173">
            <v>1</v>
          </cell>
          <cell r="AD173">
            <v>102</v>
          </cell>
          <cell r="AE173">
            <v>1</v>
          </cell>
          <cell r="AF173">
            <v>102</v>
          </cell>
          <cell r="AG173">
            <v>1</v>
          </cell>
          <cell r="AH173">
            <v>102</v>
          </cell>
          <cell r="AI173">
            <v>1</v>
          </cell>
          <cell r="AJ173">
            <v>102</v>
          </cell>
          <cell r="AK173">
            <v>1</v>
          </cell>
          <cell r="AL173">
            <v>102</v>
          </cell>
          <cell r="AM173">
            <v>1</v>
          </cell>
          <cell r="AN173">
            <v>102</v>
          </cell>
          <cell r="AO173">
            <v>1</v>
          </cell>
          <cell r="AP173">
            <v>102</v>
          </cell>
          <cell r="AQ173">
            <v>1</v>
          </cell>
          <cell r="AR173">
            <v>102</v>
          </cell>
          <cell r="AS173">
            <v>1</v>
          </cell>
          <cell r="AT173">
            <v>102</v>
          </cell>
          <cell r="AU173">
            <v>1</v>
          </cell>
          <cell r="AV173">
            <v>0</v>
          </cell>
          <cell r="AW173">
            <v>1</v>
          </cell>
          <cell r="AX173">
            <v>200008</v>
          </cell>
          <cell r="AY173" t="str">
            <v>農用被服 雨合羽    ﾋﾞﾆｰﾙ製，大人用 １足</v>
          </cell>
          <cell r="AZ173" t="str">
            <v>* B</v>
          </cell>
          <cell r="BA173">
            <v>6</v>
          </cell>
          <cell r="BB173">
            <v>6</v>
          </cell>
          <cell r="BC173">
            <v>0</v>
          </cell>
          <cell r="BE173">
            <v>-100</v>
          </cell>
          <cell r="BF173">
            <v>-100</v>
          </cell>
          <cell r="BG173">
            <v>-100</v>
          </cell>
          <cell r="BH173">
            <v>-100</v>
          </cell>
          <cell r="BI173" t="str">
            <v>表示</v>
          </cell>
        </row>
        <row r="174">
          <cell r="G174">
            <v>4810</v>
          </cell>
          <cell r="H174">
            <v>5</v>
          </cell>
          <cell r="I174">
            <v>0</v>
          </cell>
          <cell r="J174">
            <v>0</v>
          </cell>
          <cell r="K174">
            <v>0</v>
          </cell>
          <cell r="L174">
            <v>1</v>
          </cell>
          <cell r="M174">
            <v>0</v>
          </cell>
          <cell r="N174">
            <v>1</v>
          </cell>
          <cell r="O174">
            <v>0</v>
          </cell>
          <cell r="P174">
            <v>0</v>
          </cell>
          <cell r="Q174">
            <v>0</v>
          </cell>
          <cell r="R174">
            <v>0</v>
          </cell>
          <cell r="S174">
            <v>0</v>
          </cell>
          <cell r="T174">
            <v>0</v>
          </cell>
          <cell r="U174" t="str">
            <v xml:space="preserve">0       </v>
          </cell>
          <cell r="V174">
            <v>0</v>
          </cell>
          <cell r="W174">
            <v>0</v>
          </cell>
          <cell r="X174">
            <v>0</v>
          </cell>
          <cell r="Y174">
            <v>0</v>
          </cell>
          <cell r="Z174">
            <v>0</v>
          </cell>
          <cell r="AA174">
            <v>0</v>
          </cell>
          <cell r="AB174">
            <v>0</v>
          </cell>
          <cell r="AC174">
            <v>1</v>
          </cell>
          <cell r="AD174">
            <v>0</v>
          </cell>
          <cell r="AE174">
            <v>1</v>
          </cell>
          <cell r="AF174">
            <v>0</v>
          </cell>
          <cell r="AG174">
            <v>1</v>
          </cell>
          <cell r="AH174">
            <v>0</v>
          </cell>
          <cell r="AI174">
            <v>0</v>
          </cell>
          <cell r="AJ174">
            <v>0</v>
          </cell>
          <cell r="AK174">
            <v>0</v>
          </cell>
          <cell r="AL174">
            <v>0</v>
          </cell>
          <cell r="AM174">
            <v>0</v>
          </cell>
          <cell r="AN174">
            <v>0</v>
          </cell>
          <cell r="AO174">
            <v>1</v>
          </cell>
          <cell r="AP174">
            <v>0</v>
          </cell>
          <cell r="AQ174">
            <v>1</v>
          </cell>
          <cell r="AR174">
            <v>0</v>
          </cell>
          <cell r="AS174">
            <v>1</v>
          </cell>
          <cell r="AT174">
            <v>0</v>
          </cell>
          <cell r="AU174">
            <v>1</v>
          </cell>
          <cell r="AV174">
            <v>0</v>
          </cell>
          <cell r="AW174">
            <v>0</v>
          </cell>
          <cell r="AX174">
            <v>200008</v>
          </cell>
          <cell r="AY174" t="str">
            <v>賃借料及び料金 動力耕うん賃 トラクタ使用    10ａ</v>
          </cell>
          <cell r="AZ174" t="str">
            <v>価 A</v>
          </cell>
          <cell r="BA174" t="str">
            <v>価</v>
          </cell>
          <cell r="BB174">
            <v>0</v>
          </cell>
          <cell r="BC174">
            <v>0</v>
          </cell>
          <cell r="BE174" t="str">
            <v/>
          </cell>
          <cell r="BF174" t="str">
            <v/>
          </cell>
          <cell r="BG174" t="str">
            <v/>
          </cell>
          <cell r="BH174" t="str">
            <v/>
          </cell>
          <cell r="BI174" t="str">
            <v>指数計算無し</v>
          </cell>
        </row>
        <row r="175">
          <cell r="G175">
            <v>4820</v>
          </cell>
          <cell r="H175">
            <v>5</v>
          </cell>
          <cell r="I175">
            <v>0</v>
          </cell>
          <cell r="J175">
            <v>0</v>
          </cell>
          <cell r="K175">
            <v>0</v>
          </cell>
          <cell r="L175">
            <v>1</v>
          </cell>
          <cell r="M175">
            <v>1</v>
          </cell>
          <cell r="N175">
            <v>1</v>
          </cell>
          <cell r="O175">
            <v>602</v>
          </cell>
          <cell r="P175">
            <v>0</v>
          </cell>
          <cell r="Q175">
            <v>0</v>
          </cell>
          <cell r="R175">
            <v>0</v>
          </cell>
          <cell r="S175">
            <v>0</v>
          </cell>
          <cell r="T175">
            <v>0</v>
          </cell>
          <cell r="U175" t="str">
            <v xml:space="preserve">0       </v>
          </cell>
          <cell r="V175">
            <v>0</v>
          </cell>
          <cell r="W175">
            <v>0</v>
          </cell>
          <cell r="X175">
            <v>101.8</v>
          </cell>
          <cell r="Y175">
            <v>0</v>
          </cell>
          <cell r="Z175">
            <v>101.8</v>
          </cell>
          <cell r="AA175">
            <v>0</v>
          </cell>
          <cell r="AB175">
            <v>101.8</v>
          </cell>
          <cell r="AC175">
            <v>0</v>
          </cell>
          <cell r="AD175">
            <v>101.8</v>
          </cell>
          <cell r="AE175">
            <v>0</v>
          </cell>
          <cell r="AF175">
            <v>101.8</v>
          </cell>
          <cell r="AG175">
            <v>0</v>
          </cell>
          <cell r="AH175">
            <v>101.8</v>
          </cell>
          <cell r="AI175">
            <v>0</v>
          </cell>
          <cell r="AJ175">
            <v>101.8</v>
          </cell>
          <cell r="AK175">
            <v>0</v>
          </cell>
          <cell r="AL175">
            <v>101.8</v>
          </cell>
          <cell r="AM175">
            <v>0</v>
          </cell>
          <cell r="AN175">
            <v>101.8</v>
          </cell>
          <cell r="AO175">
            <v>1</v>
          </cell>
          <cell r="AP175">
            <v>101.8</v>
          </cell>
          <cell r="AQ175">
            <v>1</v>
          </cell>
          <cell r="AR175">
            <v>101.8</v>
          </cell>
          <cell r="AS175">
            <v>1</v>
          </cell>
          <cell r="AT175">
            <v>101.8</v>
          </cell>
          <cell r="AU175">
            <v>1</v>
          </cell>
          <cell r="AV175">
            <v>0</v>
          </cell>
          <cell r="AW175">
            <v>0</v>
          </cell>
          <cell r="AX175">
            <v>200008</v>
          </cell>
          <cell r="AY175" t="str">
            <v>賃借料及び料金 水稲耕起・代かき料金 トラクタ使用    10ａ</v>
          </cell>
          <cell r="AZ175" t="str">
            <v>* A</v>
          </cell>
          <cell r="BA175">
            <v>602</v>
          </cell>
          <cell r="BB175">
            <v>219</v>
          </cell>
          <cell r="BC175">
            <v>0</v>
          </cell>
          <cell r="BE175" t="str">
            <v>…</v>
          </cell>
          <cell r="BF175" t="str">
            <v>…</v>
          </cell>
          <cell r="BG175" t="str">
            <v>…</v>
          </cell>
          <cell r="BH175" t="str">
            <v>…</v>
          </cell>
          <cell r="BI175">
            <v>0</v>
          </cell>
        </row>
        <row r="176">
          <cell r="G176">
            <v>4830</v>
          </cell>
          <cell r="H176">
            <v>5</v>
          </cell>
          <cell r="I176">
            <v>0</v>
          </cell>
          <cell r="J176">
            <v>0</v>
          </cell>
          <cell r="K176">
            <v>0</v>
          </cell>
          <cell r="L176">
            <v>1</v>
          </cell>
          <cell r="M176">
            <v>1</v>
          </cell>
          <cell r="N176">
            <v>1</v>
          </cell>
          <cell r="O176">
            <v>67</v>
          </cell>
          <cell r="P176">
            <v>0</v>
          </cell>
          <cell r="Q176">
            <v>0</v>
          </cell>
          <cell r="R176">
            <v>0</v>
          </cell>
          <cell r="S176">
            <v>0</v>
          </cell>
          <cell r="T176">
            <v>0</v>
          </cell>
          <cell r="U176" t="str">
            <v xml:space="preserve">0       </v>
          </cell>
          <cell r="V176">
            <v>0</v>
          </cell>
          <cell r="W176">
            <v>0</v>
          </cell>
          <cell r="X176">
            <v>103.3</v>
          </cell>
          <cell r="Y176">
            <v>0</v>
          </cell>
          <cell r="Z176">
            <v>103.3</v>
          </cell>
          <cell r="AA176">
            <v>0</v>
          </cell>
          <cell r="AB176">
            <v>103.3</v>
          </cell>
          <cell r="AC176">
            <v>0</v>
          </cell>
          <cell r="AD176">
            <v>103.3</v>
          </cell>
          <cell r="AE176">
            <v>0</v>
          </cell>
          <cell r="AF176">
            <v>103.3</v>
          </cell>
          <cell r="AG176">
            <v>0</v>
          </cell>
          <cell r="AH176">
            <v>103.3</v>
          </cell>
          <cell r="AI176">
            <v>0</v>
          </cell>
          <cell r="AJ176">
            <v>103.3</v>
          </cell>
          <cell r="AK176">
            <v>0</v>
          </cell>
          <cell r="AL176">
            <v>103.3</v>
          </cell>
          <cell r="AM176">
            <v>0</v>
          </cell>
          <cell r="AN176">
            <v>103.3</v>
          </cell>
          <cell r="AO176">
            <v>1</v>
          </cell>
          <cell r="AP176">
            <v>103.3</v>
          </cell>
          <cell r="AQ176">
            <v>1</v>
          </cell>
          <cell r="AR176">
            <v>103.3</v>
          </cell>
          <cell r="AS176">
            <v>1</v>
          </cell>
          <cell r="AT176">
            <v>103.3</v>
          </cell>
          <cell r="AU176">
            <v>1</v>
          </cell>
          <cell r="AV176">
            <v>0</v>
          </cell>
          <cell r="AW176">
            <v>0</v>
          </cell>
          <cell r="AX176">
            <v>200008</v>
          </cell>
          <cell r="AY176" t="str">
            <v>賃借料及び料金 田植料金 田植機使用    10ａ</v>
          </cell>
          <cell r="AZ176" t="str">
            <v>* A</v>
          </cell>
          <cell r="BA176">
            <v>67</v>
          </cell>
          <cell r="BB176">
            <v>57</v>
          </cell>
          <cell r="BC176">
            <v>0</v>
          </cell>
          <cell r="BE176" t="str">
            <v>…</v>
          </cell>
          <cell r="BF176" t="str">
            <v>…</v>
          </cell>
          <cell r="BG176" t="str">
            <v>…</v>
          </cell>
          <cell r="BH176" t="str">
            <v>…</v>
          </cell>
          <cell r="BI176">
            <v>0</v>
          </cell>
        </row>
        <row r="177">
          <cell r="G177">
            <v>4840</v>
          </cell>
          <cell r="H177">
            <v>5</v>
          </cell>
          <cell r="I177">
            <v>0</v>
          </cell>
          <cell r="J177">
            <v>0</v>
          </cell>
          <cell r="K177">
            <v>0</v>
          </cell>
          <cell r="L177">
            <v>1</v>
          </cell>
          <cell r="M177">
            <v>1</v>
          </cell>
          <cell r="N177">
            <v>1</v>
          </cell>
          <cell r="O177">
            <v>187</v>
          </cell>
          <cell r="P177">
            <v>0</v>
          </cell>
          <cell r="Q177">
            <v>0</v>
          </cell>
          <cell r="R177">
            <v>0</v>
          </cell>
          <cell r="S177">
            <v>0</v>
          </cell>
          <cell r="T177">
            <v>0</v>
          </cell>
          <cell r="U177" t="str">
            <v xml:space="preserve">0       </v>
          </cell>
          <cell r="V177">
            <v>0</v>
          </cell>
          <cell r="W177">
            <v>0</v>
          </cell>
          <cell r="X177">
            <v>101.5</v>
          </cell>
          <cell r="Y177">
            <v>0</v>
          </cell>
          <cell r="Z177">
            <v>101.5</v>
          </cell>
          <cell r="AA177">
            <v>1</v>
          </cell>
          <cell r="AB177">
            <v>101.5</v>
          </cell>
          <cell r="AC177">
            <v>1</v>
          </cell>
          <cell r="AD177">
            <v>101.5</v>
          </cell>
          <cell r="AE177">
            <v>1</v>
          </cell>
          <cell r="AF177">
            <v>101.5</v>
          </cell>
          <cell r="AG177">
            <v>0</v>
          </cell>
          <cell r="AH177">
            <v>101.5</v>
          </cell>
          <cell r="AI177">
            <v>0</v>
          </cell>
          <cell r="AJ177">
            <v>101.5</v>
          </cell>
          <cell r="AK177">
            <v>0</v>
          </cell>
          <cell r="AL177">
            <v>101.5</v>
          </cell>
          <cell r="AM177">
            <v>0</v>
          </cell>
          <cell r="AN177">
            <v>101.5</v>
          </cell>
          <cell r="AO177">
            <v>0</v>
          </cell>
          <cell r="AP177">
            <v>101.5</v>
          </cell>
          <cell r="AQ177">
            <v>0</v>
          </cell>
          <cell r="AR177">
            <v>101.5</v>
          </cell>
          <cell r="AS177">
            <v>0</v>
          </cell>
          <cell r="AT177">
            <v>101.5</v>
          </cell>
          <cell r="AU177">
            <v>0</v>
          </cell>
          <cell r="AV177">
            <v>0</v>
          </cell>
          <cell r="AW177">
            <v>0</v>
          </cell>
          <cell r="AX177">
            <v>200008</v>
          </cell>
          <cell r="AY177" t="str">
            <v>賃借料及び料金 稲刈料金 コンバイン使用    10ａ</v>
          </cell>
          <cell r="AZ177" t="str">
            <v>* A</v>
          </cell>
          <cell r="BA177">
            <v>187</v>
          </cell>
          <cell r="BB177">
            <v>184</v>
          </cell>
          <cell r="BC177">
            <v>0</v>
          </cell>
          <cell r="BE177" t="str">
            <v>…</v>
          </cell>
          <cell r="BF177" t="str">
            <v>…</v>
          </cell>
          <cell r="BG177" t="str">
            <v>…</v>
          </cell>
          <cell r="BH177" t="str">
            <v>…</v>
          </cell>
          <cell r="BI177">
            <v>0</v>
          </cell>
        </row>
        <row r="178">
          <cell r="G178">
            <v>4850</v>
          </cell>
          <cell r="H178">
            <v>5</v>
          </cell>
          <cell r="I178">
            <v>0</v>
          </cell>
          <cell r="J178">
            <v>0</v>
          </cell>
          <cell r="K178">
            <v>0</v>
          </cell>
          <cell r="L178">
            <v>1</v>
          </cell>
          <cell r="M178">
            <v>0</v>
          </cell>
          <cell r="N178">
            <v>1</v>
          </cell>
          <cell r="O178">
            <v>0</v>
          </cell>
          <cell r="P178">
            <v>0</v>
          </cell>
          <cell r="Q178">
            <v>0</v>
          </cell>
          <cell r="R178">
            <v>0</v>
          </cell>
          <cell r="S178">
            <v>0</v>
          </cell>
          <cell r="T178">
            <v>0</v>
          </cell>
          <cell r="U178" t="str">
            <v xml:space="preserve">0       </v>
          </cell>
          <cell r="V178">
            <v>0</v>
          </cell>
          <cell r="W178">
            <v>0</v>
          </cell>
          <cell r="X178">
            <v>0</v>
          </cell>
          <cell r="Y178">
            <v>0</v>
          </cell>
          <cell r="Z178">
            <v>0</v>
          </cell>
          <cell r="AA178">
            <v>1</v>
          </cell>
          <cell r="AB178">
            <v>0</v>
          </cell>
          <cell r="AC178">
            <v>1</v>
          </cell>
          <cell r="AD178">
            <v>0</v>
          </cell>
          <cell r="AE178">
            <v>1</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200008</v>
          </cell>
          <cell r="AY178" t="str">
            <v>賃借料及び料金 もみすり賃     60㎏</v>
          </cell>
          <cell r="AZ178" t="str">
            <v>* A</v>
          </cell>
          <cell r="BA178" t="str">
            <v>価</v>
          </cell>
          <cell r="BB178">
            <v>61</v>
          </cell>
          <cell r="BC178" t="str">
            <v>00/01Po修正したければ9月申請必要,*A/価</v>
          </cell>
          <cell r="BE178" t="str">
            <v/>
          </cell>
          <cell r="BF178" t="str">
            <v/>
          </cell>
          <cell r="BG178" t="str">
            <v/>
          </cell>
          <cell r="BH178" t="str">
            <v/>
          </cell>
          <cell r="BI178" t="str">
            <v>指数計算無し</v>
          </cell>
        </row>
        <row r="179">
          <cell r="G179">
            <v>4860</v>
          </cell>
          <cell r="H179">
            <v>5</v>
          </cell>
          <cell r="I179">
            <v>0</v>
          </cell>
          <cell r="J179">
            <v>0</v>
          </cell>
          <cell r="K179">
            <v>0</v>
          </cell>
          <cell r="L179">
            <v>1</v>
          </cell>
          <cell r="M179">
            <v>1</v>
          </cell>
          <cell r="N179">
            <v>1</v>
          </cell>
          <cell r="O179">
            <v>4</v>
          </cell>
          <cell r="P179">
            <v>0</v>
          </cell>
          <cell r="Q179">
            <v>0</v>
          </cell>
          <cell r="R179">
            <v>0</v>
          </cell>
          <cell r="S179">
            <v>0</v>
          </cell>
          <cell r="T179">
            <v>0</v>
          </cell>
          <cell r="U179" t="str">
            <v xml:space="preserve">0       </v>
          </cell>
          <cell r="V179">
            <v>0</v>
          </cell>
          <cell r="W179">
            <v>0</v>
          </cell>
          <cell r="X179">
            <v>101.9</v>
          </cell>
          <cell r="Y179">
            <v>1</v>
          </cell>
          <cell r="Z179">
            <v>101.9</v>
          </cell>
          <cell r="AA179">
            <v>1</v>
          </cell>
          <cell r="AB179">
            <v>101.9</v>
          </cell>
          <cell r="AC179">
            <v>1</v>
          </cell>
          <cell r="AD179">
            <v>101.9</v>
          </cell>
          <cell r="AE179">
            <v>1</v>
          </cell>
          <cell r="AF179">
            <v>101.9</v>
          </cell>
          <cell r="AG179">
            <v>1</v>
          </cell>
          <cell r="AH179">
            <v>101.9</v>
          </cell>
          <cell r="AI179">
            <v>1</v>
          </cell>
          <cell r="AJ179">
            <v>101.9</v>
          </cell>
          <cell r="AK179">
            <v>1</v>
          </cell>
          <cell r="AL179">
            <v>101.9</v>
          </cell>
          <cell r="AM179">
            <v>1</v>
          </cell>
          <cell r="AN179">
            <v>101.9</v>
          </cell>
          <cell r="AO179">
            <v>1</v>
          </cell>
          <cell r="AP179">
            <v>101.9</v>
          </cell>
          <cell r="AQ179">
            <v>1</v>
          </cell>
          <cell r="AR179">
            <v>101.9</v>
          </cell>
          <cell r="AS179">
            <v>1</v>
          </cell>
          <cell r="AT179">
            <v>101.9</v>
          </cell>
          <cell r="AU179">
            <v>1</v>
          </cell>
          <cell r="AV179">
            <v>0</v>
          </cell>
          <cell r="AW179">
            <v>1</v>
          </cell>
          <cell r="AX179">
            <v>200008</v>
          </cell>
          <cell r="AY179" t="str">
            <v>賃借料及び料金 精白賃     60㎏</v>
          </cell>
          <cell r="AZ179" t="str">
            <v>* A</v>
          </cell>
          <cell r="BA179">
            <v>4</v>
          </cell>
          <cell r="BB179">
            <v>0</v>
          </cell>
          <cell r="BC179" t="str">
            <v>00/01Po修ok,*A/4</v>
          </cell>
          <cell r="BE179">
            <v>-100</v>
          </cell>
          <cell r="BF179">
            <v>-100</v>
          </cell>
          <cell r="BG179">
            <v>-100</v>
          </cell>
          <cell r="BH179">
            <v>-100</v>
          </cell>
          <cell r="BI179" t="str">
            <v>表示</v>
          </cell>
        </row>
        <row r="180">
          <cell r="G180">
            <v>4900</v>
          </cell>
          <cell r="H180">
            <v>5</v>
          </cell>
          <cell r="I180">
            <v>0</v>
          </cell>
          <cell r="J180">
            <v>0</v>
          </cell>
          <cell r="K180">
            <v>0</v>
          </cell>
          <cell r="L180">
            <v>1</v>
          </cell>
          <cell r="M180">
            <v>1</v>
          </cell>
          <cell r="N180">
            <v>1</v>
          </cell>
          <cell r="O180">
            <v>1045</v>
          </cell>
          <cell r="P180">
            <v>0</v>
          </cell>
          <cell r="Q180">
            <v>0</v>
          </cell>
          <cell r="R180">
            <v>0</v>
          </cell>
          <cell r="S180">
            <v>0</v>
          </cell>
          <cell r="T180">
            <v>0</v>
          </cell>
          <cell r="U180" t="str">
            <v xml:space="preserve">0       </v>
          </cell>
          <cell r="V180">
            <v>0</v>
          </cell>
          <cell r="W180">
            <v>0</v>
          </cell>
          <cell r="X180">
            <v>103.3</v>
          </cell>
          <cell r="Y180">
            <v>0</v>
          </cell>
          <cell r="Z180">
            <v>103.3</v>
          </cell>
          <cell r="AA180">
            <v>1</v>
          </cell>
          <cell r="AB180">
            <v>103.3</v>
          </cell>
          <cell r="AC180">
            <v>1</v>
          </cell>
          <cell r="AD180">
            <v>103.3</v>
          </cell>
          <cell r="AE180">
            <v>1</v>
          </cell>
          <cell r="AF180">
            <v>103.3</v>
          </cell>
          <cell r="AG180">
            <v>1</v>
          </cell>
          <cell r="AH180">
            <v>103.3</v>
          </cell>
          <cell r="AI180">
            <v>1</v>
          </cell>
          <cell r="AJ180">
            <v>103.3</v>
          </cell>
          <cell r="AK180">
            <v>1</v>
          </cell>
          <cell r="AL180">
            <v>103.3</v>
          </cell>
          <cell r="AM180">
            <v>1</v>
          </cell>
          <cell r="AN180">
            <v>103.3</v>
          </cell>
          <cell r="AO180">
            <v>0</v>
          </cell>
          <cell r="AP180">
            <v>103.3</v>
          </cell>
          <cell r="AQ180">
            <v>0</v>
          </cell>
          <cell r="AR180">
            <v>103.3</v>
          </cell>
          <cell r="AS180">
            <v>0</v>
          </cell>
          <cell r="AT180">
            <v>103.3</v>
          </cell>
          <cell r="AU180">
            <v>0</v>
          </cell>
          <cell r="AV180">
            <v>0</v>
          </cell>
          <cell r="AW180">
            <v>0</v>
          </cell>
          <cell r="AX180">
            <v>200008</v>
          </cell>
          <cell r="AY180" t="str">
            <v>賃借料及び料金 共同施設利用料 稲   ﾗｲｽｾﾝﾀｰ使用料 60㎏</v>
          </cell>
          <cell r="AZ180" t="str">
            <v>* A</v>
          </cell>
          <cell r="BA180">
            <v>1045</v>
          </cell>
          <cell r="BB180">
            <v>760</v>
          </cell>
          <cell r="BC180">
            <v>0</v>
          </cell>
          <cell r="BE180" t="str">
            <v>…</v>
          </cell>
          <cell r="BF180" t="str">
            <v>…</v>
          </cell>
          <cell r="BG180" t="str">
            <v>…</v>
          </cell>
          <cell r="BH180" t="str">
            <v>…</v>
          </cell>
          <cell r="BI180">
            <v>0</v>
          </cell>
        </row>
        <row r="181">
          <cell r="G181">
            <v>4910</v>
          </cell>
          <cell r="H181">
            <v>5</v>
          </cell>
          <cell r="I181">
            <v>0</v>
          </cell>
          <cell r="J181">
            <v>0</v>
          </cell>
          <cell r="K181">
            <v>0</v>
          </cell>
          <cell r="L181">
            <v>1</v>
          </cell>
          <cell r="M181">
            <v>0</v>
          </cell>
          <cell r="N181">
            <v>1</v>
          </cell>
          <cell r="O181">
            <v>0</v>
          </cell>
          <cell r="P181">
            <v>0</v>
          </cell>
          <cell r="Q181">
            <v>0</v>
          </cell>
          <cell r="R181">
            <v>0</v>
          </cell>
          <cell r="S181">
            <v>0</v>
          </cell>
          <cell r="T181">
            <v>0</v>
          </cell>
          <cell r="U181" t="str">
            <v xml:space="preserve">0       </v>
          </cell>
          <cell r="V181">
            <v>0</v>
          </cell>
          <cell r="W181">
            <v>0</v>
          </cell>
          <cell r="X181">
            <v>0</v>
          </cell>
          <cell r="Y181">
            <v>1</v>
          </cell>
          <cell r="Z181">
            <v>0</v>
          </cell>
          <cell r="AA181">
            <v>1</v>
          </cell>
          <cell r="AB181">
            <v>0</v>
          </cell>
          <cell r="AC181">
            <v>1</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1</v>
          </cell>
          <cell r="AT181">
            <v>0</v>
          </cell>
          <cell r="AU181">
            <v>1</v>
          </cell>
          <cell r="AV181">
            <v>0</v>
          </cell>
          <cell r="AW181">
            <v>1</v>
          </cell>
          <cell r="AX181">
            <v>200008</v>
          </cell>
          <cell r="AY181" t="str">
            <v>賃借料及び料金 共同施設利用料 麦   ﾗｲｽｾﾝﾀｰ使用料 60㎏</v>
          </cell>
          <cell r="AZ181" t="str">
            <v>* A</v>
          </cell>
          <cell r="BA181" t="str">
            <v>価</v>
          </cell>
          <cell r="BB181">
            <v>0</v>
          </cell>
          <cell r="BC181">
            <v>0</v>
          </cell>
          <cell r="BE181" t="str">
            <v/>
          </cell>
          <cell r="BF181" t="str">
            <v/>
          </cell>
          <cell r="BG181" t="str">
            <v/>
          </cell>
          <cell r="BH181" t="str">
            <v/>
          </cell>
          <cell r="BI181" t="str">
            <v>指数計算無し</v>
          </cell>
        </row>
        <row r="182">
          <cell r="G182">
            <v>4920</v>
          </cell>
          <cell r="H182">
            <v>5</v>
          </cell>
          <cell r="I182">
            <v>0</v>
          </cell>
          <cell r="J182">
            <v>0</v>
          </cell>
          <cell r="K182">
            <v>0</v>
          </cell>
          <cell r="L182">
            <v>1</v>
          </cell>
          <cell r="M182">
            <v>0</v>
          </cell>
          <cell r="N182">
            <v>1</v>
          </cell>
          <cell r="O182">
            <v>0</v>
          </cell>
          <cell r="P182">
            <v>0</v>
          </cell>
          <cell r="Q182">
            <v>0</v>
          </cell>
          <cell r="R182">
            <v>0</v>
          </cell>
          <cell r="S182">
            <v>0</v>
          </cell>
          <cell r="T182">
            <v>0</v>
          </cell>
          <cell r="U182" t="str">
            <v xml:space="preserve">0       </v>
          </cell>
          <cell r="V182">
            <v>0</v>
          </cell>
          <cell r="W182">
            <v>0</v>
          </cell>
          <cell r="X182">
            <v>0</v>
          </cell>
          <cell r="Y182">
            <v>1</v>
          </cell>
          <cell r="Z182">
            <v>0</v>
          </cell>
          <cell r="AA182">
            <v>1</v>
          </cell>
          <cell r="AB182">
            <v>0</v>
          </cell>
          <cell r="AC182">
            <v>1</v>
          </cell>
          <cell r="AD182">
            <v>0</v>
          </cell>
          <cell r="AE182">
            <v>0</v>
          </cell>
          <cell r="AF182">
            <v>0</v>
          </cell>
          <cell r="AG182">
            <v>0</v>
          </cell>
          <cell r="AH182">
            <v>0</v>
          </cell>
          <cell r="AI182">
            <v>0</v>
          </cell>
          <cell r="AJ182">
            <v>0</v>
          </cell>
          <cell r="AK182">
            <v>0</v>
          </cell>
          <cell r="AL182">
            <v>0</v>
          </cell>
          <cell r="AM182">
            <v>0</v>
          </cell>
          <cell r="AN182">
            <v>0</v>
          </cell>
          <cell r="AO182">
            <v>1</v>
          </cell>
          <cell r="AP182">
            <v>0</v>
          </cell>
          <cell r="AQ182">
            <v>1</v>
          </cell>
          <cell r="AR182">
            <v>0</v>
          </cell>
          <cell r="AS182">
            <v>1</v>
          </cell>
          <cell r="AT182">
            <v>0</v>
          </cell>
          <cell r="AU182">
            <v>1</v>
          </cell>
          <cell r="AV182">
            <v>0</v>
          </cell>
          <cell r="AW182">
            <v>1</v>
          </cell>
          <cell r="AX182">
            <v>200008</v>
          </cell>
          <cell r="AY182" t="str">
            <v>賃借料及び料金 共同施設利用料 野菜   手選 100㎏</v>
          </cell>
          <cell r="AZ182" t="str">
            <v>* A</v>
          </cell>
          <cell r="BA182" t="str">
            <v>価</v>
          </cell>
          <cell r="BB182">
            <v>0</v>
          </cell>
          <cell r="BC182">
            <v>0</v>
          </cell>
          <cell r="BE182" t="str">
            <v/>
          </cell>
          <cell r="BF182" t="str">
            <v/>
          </cell>
          <cell r="BG182" t="str">
            <v/>
          </cell>
          <cell r="BH182" t="str">
            <v/>
          </cell>
          <cell r="BI182" t="str">
            <v>指数計算無し</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ｺｰﾄﾞ表"/>
      <sheetName val="平成17年1月"/>
      <sheetName val="平成17年2月"/>
      <sheetName val="平成17年3月"/>
      <sheetName val="平成16年4月"/>
      <sheetName val="平成16年5月"/>
      <sheetName val="平成16年6月"/>
      <sheetName val="平成16年7月"/>
      <sheetName val="平成16年8月 "/>
      <sheetName val="平成16年9月"/>
      <sheetName val="平成16年10月"/>
      <sheetName val="平成16年11月 "/>
      <sheetName val="平成16年12月"/>
      <sheetName val="平成16年"/>
      <sheetName val="Sheet1"/>
      <sheetName val="平成17年4月"/>
      <sheetName val="平成17年5月"/>
      <sheetName val="平成17年6月"/>
      <sheetName val="平成17年7月"/>
      <sheetName val="平成17年8月 "/>
      <sheetName val="平成17年9月"/>
      <sheetName val="平成17年10月"/>
      <sheetName val="平成17年11月 "/>
      <sheetName val="平成17年12月"/>
      <sheetName val="平成17年"/>
    </sheetNames>
    <sheetDataSet>
      <sheetData sheetId="0" refreshError="1">
        <row r="2">
          <cell r="A2">
            <v>1010</v>
          </cell>
          <cell r="B2" t="str">
            <v>うるち玄米備蓄米</v>
          </cell>
        </row>
        <row r="3">
          <cell r="A3">
            <v>1020</v>
          </cell>
          <cell r="B3" t="str">
            <v>うるち玄米入札取引・スポット取引</v>
          </cell>
        </row>
        <row r="4">
          <cell r="A4">
            <v>1030</v>
          </cell>
          <cell r="B4" t="str">
            <v>うるち玄米安定供給取引</v>
          </cell>
        </row>
        <row r="5">
          <cell r="A5">
            <v>1040</v>
          </cell>
          <cell r="B5" t="str">
            <v>もち玄米入札取引・スポット取引</v>
          </cell>
        </row>
        <row r="6">
          <cell r="A6">
            <v>1050</v>
          </cell>
          <cell r="B6" t="str">
            <v>もち玄米安定供給取引</v>
          </cell>
        </row>
        <row r="7">
          <cell r="A7">
            <v>1060</v>
          </cell>
          <cell r="B7" t="str">
            <v>うるち白米安定供給取引</v>
          </cell>
        </row>
        <row r="8">
          <cell r="A8">
            <v>1070</v>
          </cell>
          <cell r="B8" t="str">
            <v>もち白米安定供給取引</v>
          </cell>
        </row>
        <row r="9">
          <cell r="A9">
            <v>1080</v>
          </cell>
        </row>
        <row r="10">
          <cell r="A10">
            <v>1090</v>
          </cell>
        </row>
        <row r="11">
          <cell r="A11">
            <v>1100</v>
          </cell>
        </row>
        <row r="12">
          <cell r="A12">
            <v>1110</v>
          </cell>
        </row>
        <row r="13">
          <cell r="A13">
            <v>1120</v>
          </cell>
        </row>
        <row r="14">
          <cell r="A14">
            <v>1130</v>
          </cell>
        </row>
        <row r="15">
          <cell r="A15">
            <v>1140</v>
          </cell>
        </row>
        <row r="16">
          <cell r="A16">
            <v>1150</v>
          </cell>
        </row>
        <row r="17">
          <cell r="A17">
            <v>1160</v>
          </cell>
        </row>
        <row r="18">
          <cell r="A18">
            <v>1170</v>
          </cell>
          <cell r="B18" t="str">
            <v>かんしょ・食用</v>
          </cell>
        </row>
        <row r="19">
          <cell r="A19">
            <v>1190</v>
          </cell>
          <cell r="B19" t="str">
            <v>ばれいしょ・食用</v>
          </cell>
        </row>
        <row r="20">
          <cell r="A20">
            <v>1270</v>
          </cell>
          <cell r="B20" t="str">
            <v>みかん・普通温州</v>
          </cell>
        </row>
        <row r="21">
          <cell r="A21">
            <v>1280</v>
          </cell>
          <cell r="B21" t="str">
            <v>みかん・早生温州</v>
          </cell>
        </row>
        <row r="22">
          <cell r="A22">
            <v>1325</v>
          </cell>
          <cell r="B22" t="str">
            <v>きんかん</v>
          </cell>
        </row>
        <row r="23">
          <cell r="A23">
            <v>1326</v>
          </cell>
          <cell r="B23" t="str">
            <v>日向夏</v>
          </cell>
        </row>
        <row r="24">
          <cell r="A24">
            <v>1370</v>
          </cell>
          <cell r="B24" t="str">
            <v>ぶどうデラウェア</v>
          </cell>
        </row>
        <row r="25">
          <cell r="A25">
            <v>1410</v>
          </cell>
          <cell r="B25" t="str">
            <v>くり</v>
          </cell>
        </row>
        <row r="26">
          <cell r="A26">
            <v>1490</v>
          </cell>
          <cell r="B26" t="str">
            <v>葉たばこ</v>
          </cell>
        </row>
        <row r="27">
          <cell r="A27">
            <v>1530</v>
          </cell>
          <cell r="B27" t="str">
            <v>荒茶</v>
          </cell>
        </row>
        <row r="28">
          <cell r="A28">
            <v>1580</v>
          </cell>
          <cell r="B28" t="str">
            <v>きく</v>
          </cell>
        </row>
        <row r="29">
          <cell r="A29">
            <v>1590</v>
          </cell>
          <cell r="B29" t="str">
            <v>ばら</v>
          </cell>
        </row>
        <row r="30">
          <cell r="A30">
            <v>1610</v>
          </cell>
          <cell r="B30" t="str">
            <v>カスミソウ</v>
          </cell>
        </row>
        <row r="31">
          <cell r="A31">
            <v>1640</v>
          </cell>
          <cell r="B31" t="str">
            <v>ゆり(切花）</v>
          </cell>
        </row>
        <row r="32">
          <cell r="A32">
            <v>1680</v>
          </cell>
          <cell r="B32" t="str">
            <v>洋らん（切花）</v>
          </cell>
        </row>
        <row r="33">
          <cell r="A33">
            <v>1720</v>
          </cell>
          <cell r="B33" t="str">
            <v>洋らん（鉢物）</v>
          </cell>
        </row>
        <row r="34">
          <cell r="A34">
            <v>1750</v>
          </cell>
          <cell r="B34" t="str">
            <v>鶏卵</v>
          </cell>
        </row>
        <row r="35">
          <cell r="A35">
            <v>1760</v>
          </cell>
          <cell r="B35" t="str">
            <v>生乳</v>
          </cell>
        </row>
        <row r="36">
          <cell r="A36">
            <v>1770</v>
          </cell>
          <cell r="B36" t="str">
            <v>肉用牛・去勢肥育和牛若齢</v>
          </cell>
        </row>
        <row r="37">
          <cell r="A37">
            <v>1780</v>
          </cell>
          <cell r="B37" t="str">
            <v>肉用牛・めす肥育和牛</v>
          </cell>
        </row>
        <row r="38">
          <cell r="A38">
            <v>1790</v>
          </cell>
          <cell r="B38" t="str">
            <v>肉用牛・乳用おす肥育ホル17～22月</v>
          </cell>
        </row>
        <row r="39">
          <cell r="A39">
            <v>1800</v>
          </cell>
          <cell r="B39" t="str">
            <v>肉用牛・乳用肥育交雑22～29月</v>
          </cell>
        </row>
        <row r="40">
          <cell r="A40">
            <v>1810</v>
          </cell>
          <cell r="B40" t="str">
            <v>乳廃牛</v>
          </cell>
        </row>
        <row r="41">
          <cell r="A41">
            <v>1820</v>
          </cell>
          <cell r="B41" t="str">
            <v>肥育豚</v>
          </cell>
        </row>
        <row r="42">
          <cell r="A42">
            <v>1830</v>
          </cell>
          <cell r="B42" t="str">
            <v>ブロイラー</v>
          </cell>
        </row>
        <row r="43">
          <cell r="A43">
            <v>1840</v>
          </cell>
          <cell r="B43" t="str">
            <v>廃鶏</v>
          </cell>
        </row>
        <row r="44">
          <cell r="A44">
            <v>1860</v>
          </cell>
          <cell r="B44" t="str">
            <v>乳子牛おすホル７～１０日</v>
          </cell>
        </row>
        <row r="45">
          <cell r="A45">
            <v>1870</v>
          </cell>
          <cell r="B45" t="str">
            <v>乳子牛交雑種７～１０日</v>
          </cell>
        </row>
        <row r="46">
          <cell r="A46">
            <v>1880</v>
          </cell>
          <cell r="B46" t="str">
            <v>乳子牛肥育おすホル７ヶ月程度</v>
          </cell>
        </row>
        <row r="47">
          <cell r="A47">
            <v>1890</v>
          </cell>
          <cell r="B47" t="str">
            <v>乳子牛肥育交雑種生後８ヶ月程度</v>
          </cell>
        </row>
        <row r="48">
          <cell r="A48">
            <v>1900</v>
          </cell>
          <cell r="B48" t="str">
            <v>和子牛めす</v>
          </cell>
        </row>
        <row r="49">
          <cell r="A49">
            <v>1910</v>
          </cell>
          <cell r="B49" t="str">
            <v>和子牛おす</v>
          </cell>
        </row>
        <row r="50">
          <cell r="A50">
            <v>1920</v>
          </cell>
          <cell r="B50" t="str">
            <v>子豚</v>
          </cell>
        </row>
        <row r="51">
          <cell r="A51">
            <v>1930</v>
          </cell>
          <cell r="B51" t="str">
            <v>乳用成牛ﾎﾙ純粋種めす</v>
          </cell>
        </row>
        <row r="52">
          <cell r="A52">
            <v>1940</v>
          </cell>
          <cell r="B52" t="str">
            <v>肉用成牛・繁殖用めす</v>
          </cell>
        </row>
        <row r="53">
          <cell r="A53">
            <v>1980</v>
          </cell>
          <cell r="B53" t="str">
            <v>稲わら</v>
          </cell>
        </row>
        <row r="54">
          <cell r="A54">
            <v>2010</v>
          </cell>
          <cell r="B54" t="str">
            <v>きゅうり</v>
          </cell>
        </row>
        <row r="55">
          <cell r="A55">
            <v>2020</v>
          </cell>
          <cell r="B55" t="str">
            <v>なす</v>
          </cell>
        </row>
        <row r="56">
          <cell r="A56">
            <v>2030</v>
          </cell>
          <cell r="B56" t="str">
            <v>トマト</v>
          </cell>
        </row>
        <row r="57">
          <cell r="A57">
            <v>2040</v>
          </cell>
          <cell r="B57" t="str">
            <v>ミニトマト</v>
          </cell>
        </row>
        <row r="58">
          <cell r="A58">
            <v>2050</v>
          </cell>
          <cell r="B58" t="str">
            <v>かぼちゃ</v>
          </cell>
        </row>
        <row r="59">
          <cell r="A59">
            <v>2070</v>
          </cell>
          <cell r="B59" t="str">
            <v>いちご</v>
          </cell>
        </row>
        <row r="60">
          <cell r="A60">
            <v>2080</v>
          </cell>
          <cell r="B60" t="str">
            <v>ピーマン</v>
          </cell>
        </row>
        <row r="61">
          <cell r="A61">
            <v>2135</v>
          </cell>
          <cell r="B61" t="str">
            <v>ア－ルスメロン</v>
          </cell>
        </row>
        <row r="62">
          <cell r="A62">
            <v>2160</v>
          </cell>
          <cell r="B62" t="str">
            <v>ししとう</v>
          </cell>
        </row>
        <row r="63">
          <cell r="A63">
            <v>2170</v>
          </cell>
          <cell r="B63" t="str">
            <v>はくさい</v>
          </cell>
        </row>
        <row r="64">
          <cell r="A64">
            <v>2180</v>
          </cell>
          <cell r="B64" t="str">
            <v>キャベツ</v>
          </cell>
        </row>
        <row r="65">
          <cell r="A65">
            <v>2200</v>
          </cell>
          <cell r="B65" t="str">
            <v>ほうれんそう</v>
          </cell>
        </row>
        <row r="66">
          <cell r="A66">
            <v>2250</v>
          </cell>
          <cell r="B66" t="str">
            <v>にら</v>
          </cell>
        </row>
        <row r="67">
          <cell r="A67">
            <v>2330</v>
          </cell>
          <cell r="B67" t="str">
            <v>らっきょう</v>
          </cell>
        </row>
        <row r="68">
          <cell r="A68">
            <v>2380</v>
          </cell>
          <cell r="B68" t="str">
            <v>だいこん</v>
          </cell>
        </row>
        <row r="69">
          <cell r="A69">
            <v>2390</v>
          </cell>
          <cell r="B69" t="str">
            <v>にんじん</v>
          </cell>
        </row>
        <row r="70">
          <cell r="A70">
            <v>2400</v>
          </cell>
          <cell r="B70" t="str">
            <v>ごぼう</v>
          </cell>
        </row>
        <row r="71">
          <cell r="A71">
            <v>2410</v>
          </cell>
          <cell r="B71" t="str">
            <v>さといも</v>
          </cell>
        </row>
        <row r="72">
          <cell r="A72">
            <v>2450</v>
          </cell>
          <cell r="B72" t="str">
            <v>しょうが</v>
          </cell>
        </row>
        <row r="73">
          <cell r="A73">
            <v>2470</v>
          </cell>
          <cell r="B73" t="str">
            <v>さやいんげん</v>
          </cell>
        </row>
        <row r="74">
          <cell r="A74">
            <v>3010</v>
          </cell>
          <cell r="B74" t="str">
            <v>種もみ</v>
          </cell>
        </row>
        <row r="75">
          <cell r="A75">
            <v>3020</v>
          </cell>
          <cell r="B75" t="str">
            <v>きゅうり種子</v>
          </cell>
        </row>
        <row r="76">
          <cell r="A76">
            <v>3030</v>
          </cell>
          <cell r="B76" t="str">
            <v>すいか種子</v>
          </cell>
        </row>
        <row r="77">
          <cell r="A77">
            <v>3040</v>
          </cell>
          <cell r="B77" t="str">
            <v>メロン種子</v>
          </cell>
        </row>
        <row r="78">
          <cell r="A78">
            <v>3050</v>
          </cell>
          <cell r="B78" t="str">
            <v>結球はくさい種子</v>
          </cell>
        </row>
        <row r="79">
          <cell r="A79">
            <v>3060</v>
          </cell>
          <cell r="B79" t="str">
            <v>キャベツ種子</v>
          </cell>
        </row>
        <row r="80">
          <cell r="A80">
            <v>3070</v>
          </cell>
          <cell r="B80" t="str">
            <v>ねぎ種子</v>
          </cell>
        </row>
        <row r="81">
          <cell r="A81">
            <v>3080</v>
          </cell>
          <cell r="B81" t="str">
            <v>たまねぎ種子</v>
          </cell>
        </row>
        <row r="82">
          <cell r="A82">
            <v>3090</v>
          </cell>
          <cell r="B82" t="str">
            <v>だいこん種子</v>
          </cell>
        </row>
        <row r="83">
          <cell r="A83">
            <v>3100</v>
          </cell>
          <cell r="B83" t="str">
            <v>にんじん種子</v>
          </cell>
        </row>
        <row r="84">
          <cell r="A84">
            <v>3110</v>
          </cell>
          <cell r="B84" t="str">
            <v>トマト種子</v>
          </cell>
        </row>
        <row r="85">
          <cell r="A85">
            <v>3120</v>
          </cell>
          <cell r="B85" t="str">
            <v>ほうれんそう種子</v>
          </cell>
        </row>
        <row r="86">
          <cell r="A86">
            <v>3130</v>
          </cell>
          <cell r="B86" t="str">
            <v>種ばれいしょ</v>
          </cell>
        </row>
        <row r="87">
          <cell r="A87">
            <v>3140</v>
          </cell>
          <cell r="B87" t="str">
            <v>飼料用とうもろこし種子</v>
          </cell>
        </row>
        <row r="88">
          <cell r="A88">
            <v>3150</v>
          </cell>
          <cell r="B88" t="str">
            <v>イタリアンライグラス種子</v>
          </cell>
        </row>
        <row r="89">
          <cell r="A89">
            <v>3170</v>
          </cell>
          <cell r="B89" t="str">
            <v>水稲苗</v>
          </cell>
        </row>
        <row r="90">
          <cell r="A90">
            <v>3180</v>
          </cell>
          <cell r="B90" t="str">
            <v>きゅうり苗</v>
          </cell>
        </row>
        <row r="91">
          <cell r="A91">
            <v>3190</v>
          </cell>
          <cell r="B91" t="str">
            <v>なす苗</v>
          </cell>
        </row>
        <row r="92">
          <cell r="A92">
            <v>3200</v>
          </cell>
          <cell r="B92" t="str">
            <v>トマト苗</v>
          </cell>
        </row>
        <row r="93">
          <cell r="A93">
            <v>3210</v>
          </cell>
          <cell r="B93" t="str">
            <v>メロン苗</v>
          </cell>
        </row>
        <row r="94">
          <cell r="A94">
            <v>3220</v>
          </cell>
          <cell r="B94" t="str">
            <v>温州みかん苗木</v>
          </cell>
        </row>
        <row r="95">
          <cell r="A95">
            <v>3240</v>
          </cell>
          <cell r="B95" t="str">
            <v>きく苗</v>
          </cell>
        </row>
        <row r="96">
          <cell r="A96">
            <v>3260</v>
          </cell>
          <cell r="B96" t="str">
            <v>初生びな卵用鶏</v>
          </cell>
        </row>
        <row r="97">
          <cell r="A97">
            <v>3270</v>
          </cell>
          <cell r="B97" t="str">
            <v>初生びな肉用鶏</v>
          </cell>
        </row>
        <row r="98">
          <cell r="A98">
            <v>3280</v>
          </cell>
          <cell r="B98" t="str">
            <v>中びな卵用鶏</v>
          </cell>
        </row>
        <row r="99">
          <cell r="A99">
            <v>3300</v>
          </cell>
          <cell r="B99" t="str">
            <v>子豚・肉用・雑種</v>
          </cell>
        </row>
        <row r="100">
          <cell r="A100">
            <v>3310</v>
          </cell>
          <cell r="B100" t="str">
            <v>子豚・繁殖用・めす</v>
          </cell>
        </row>
        <row r="101">
          <cell r="A101">
            <v>3330</v>
          </cell>
          <cell r="B101" t="str">
            <v>乳用成牛ﾎﾙ純粋種めす</v>
          </cell>
        </row>
        <row r="102">
          <cell r="A102">
            <v>3340</v>
          </cell>
          <cell r="B102" t="str">
            <v>肉用子牛繁殖用和牛めす</v>
          </cell>
        </row>
        <row r="103">
          <cell r="A103">
            <v>3350</v>
          </cell>
          <cell r="B103" t="str">
            <v>肉用子牛去勢和牛若齢肥育用</v>
          </cell>
        </row>
        <row r="104">
          <cell r="A104">
            <v>3360</v>
          </cell>
          <cell r="B104" t="str">
            <v>肉用子牛乳用おす肥育ﾎﾙ6～7ヶ月</v>
          </cell>
        </row>
        <row r="105">
          <cell r="A105">
            <v>3370</v>
          </cell>
          <cell r="B105" t="str">
            <v>肉用子牛乳用肥育交雑生後８ヶ月程度</v>
          </cell>
        </row>
        <row r="106">
          <cell r="A106">
            <v>3380</v>
          </cell>
          <cell r="B106" t="str">
            <v>肉用子牛乳用おす肥育ﾎﾙ7～10日</v>
          </cell>
        </row>
        <row r="107">
          <cell r="A107">
            <v>3390</v>
          </cell>
          <cell r="B107" t="str">
            <v>肉用子牛乳用肥育交雑7～10日</v>
          </cell>
        </row>
        <row r="108">
          <cell r="A108">
            <v>3400</v>
          </cell>
          <cell r="B108" t="str">
            <v>肉用成牛繁殖用和牛めす</v>
          </cell>
        </row>
        <row r="109">
          <cell r="A109">
            <v>3420</v>
          </cell>
          <cell r="B109" t="str">
            <v>硫安</v>
          </cell>
        </row>
        <row r="110">
          <cell r="A110">
            <v>3430</v>
          </cell>
          <cell r="B110" t="str">
            <v>石灰窒素</v>
          </cell>
        </row>
        <row r="111">
          <cell r="A111">
            <v>3440</v>
          </cell>
          <cell r="B111" t="str">
            <v>尿素</v>
          </cell>
        </row>
        <row r="112">
          <cell r="A112">
            <v>3450</v>
          </cell>
          <cell r="B112" t="str">
            <v>過リン酸石灰</v>
          </cell>
        </row>
        <row r="113">
          <cell r="A113">
            <v>3460</v>
          </cell>
          <cell r="B113" t="str">
            <v>よう成リン肥</v>
          </cell>
        </row>
        <row r="114">
          <cell r="A114">
            <v>3470</v>
          </cell>
          <cell r="B114" t="str">
            <v>重焼リン肥</v>
          </cell>
        </row>
        <row r="115">
          <cell r="A115">
            <v>3480</v>
          </cell>
          <cell r="B115" t="str">
            <v>硫酸カリ</v>
          </cell>
        </row>
        <row r="116">
          <cell r="A116">
            <v>3490</v>
          </cell>
          <cell r="B116" t="str">
            <v>塩化カリ</v>
          </cell>
        </row>
        <row r="117">
          <cell r="A117">
            <v>3500</v>
          </cell>
          <cell r="B117" t="str">
            <v>複合肥料・高度（基本成分のみ）</v>
          </cell>
        </row>
        <row r="118">
          <cell r="A118">
            <v>3510</v>
          </cell>
          <cell r="B118" t="str">
            <v>複合肥料・高度</v>
          </cell>
        </row>
        <row r="119">
          <cell r="A119">
            <v>3520</v>
          </cell>
          <cell r="B119" t="str">
            <v>複合肥料・普通</v>
          </cell>
        </row>
        <row r="120">
          <cell r="A120">
            <v>3530</v>
          </cell>
          <cell r="B120" t="str">
            <v>複合肥料・配合</v>
          </cell>
        </row>
        <row r="121">
          <cell r="A121">
            <v>3540</v>
          </cell>
          <cell r="B121" t="str">
            <v>複合肥料・固形肥料</v>
          </cell>
        </row>
        <row r="122">
          <cell r="A122">
            <v>3550</v>
          </cell>
          <cell r="B122" t="str">
            <v>消石灰</v>
          </cell>
        </row>
        <row r="123">
          <cell r="A123">
            <v>3560</v>
          </cell>
          <cell r="B123" t="str">
            <v>炭酸カルシウム</v>
          </cell>
        </row>
        <row r="124">
          <cell r="A124">
            <v>3570</v>
          </cell>
          <cell r="B124" t="str">
            <v>けい酸石灰</v>
          </cell>
        </row>
        <row r="125">
          <cell r="A125">
            <v>3580</v>
          </cell>
          <cell r="B125" t="str">
            <v>水酸化苦土</v>
          </cell>
        </row>
        <row r="126">
          <cell r="A126">
            <v>3590</v>
          </cell>
          <cell r="B126" t="str">
            <v>なたね油かす</v>
          </cell>
        </row>
        <row r="127">
          <cell r="A127">
            <v>3600</v>
          </cell>
          <cell r="B127" t="str">
            <v>鶏ふん</v>
          </cell>
        </row>
        <row r="128">
          <cell r="A128">
            <v>3610</v>
          </cell>
          <cell r="B128" t="str">
            <v>圧ペン大麦</v>
          </cell>
        </row>
        <row r="129">
          <cell r="A129">
            <v>3620</v>
          </cell>
          <cell r="B129" t="str">
            <v>ばん砕大麦</v>
          </cell>
        </row>
        <row r="130">
          <cell r="A130">
            <v>3630</v>
          </cell>
          <cell r="B130" t="str">
            <v>一般ふすま</v>
          </cell>
        </row>
        <row r="131">
          <cell r="A131">
            <v>3640</v>
          </cell>
          <cell r="B131" t="str">
            <v>専管・増産ふすま</v>
          </cell>
        </row>
        <row r="132">
          <cell r="A132">
            <v>3650</v>
          </cell>
          <cell r="B132" t="str">
            <v>ヘイキュープ</v>
          </cell>
        </row>
        <row r="133">
          <cell r="A133">
            <v>3660</v>
          </cell>
          <cell r="B133" t="str">
            <v>脱脂粉乳</v>
          </cell>
        </row>
        <row r="134">
          <cell r="A134">
            <v>3670</v>
          </cell>
          <cell r="B134" t="str">
            <v>大豆油かす</v>
          </cell>
        </row>
        <row r="135">
          <cell r="A135">
            <v>3680</v>
          </cell>
          <cell r="B135" t="str">
            <v>ビ－ルかす</v>
          </cell>
        </row>
        <row r="136">
          <cell r="A136">
            <v>3690</v>
          </cell>
          <cell r="B136" t="str">
            <v>ビートパルプ外国産</v>
          </cell>
        </row>
        <row r="137">
          <cell r="A137">
            <v>3710</v>
          </cell>
          <cell r="B137" t="str">
            <v>とうもろこし</v>
          </cell>
        </row>
        <row r="138">
          <cell r="A138">
            <v>3730</v>
          </cell>
          <cell r="B138" t="str">
            <v>飼料・鶏成鶏用</v>
          </cell>
        </row>
        <row r="139">
          <cell r="A139">
            <v>3740</v>
          </cell>
          <cell r="B139" t="str">
            <v>飼料・ブロイラー後期</v>
          </cell>
        </row>
        <row r="140">
          <cell r="A140">
            <v>3750</v>
          </cell>
          <cell r="B140" t="str">
            <v>飼料・ほ乳期子豚育成用</v>
          </cell>
        </row>
        <row r="141">
          <cell r="A141">
            <v>3760</v>
          </cell>
          <cell r="B141" t="str">
            <v>飼料・豚幼齢育成用</v>
          </cell>
        </row>
        <row r="142">
          <cell r="A142">
            <v>3770</v>
          </cell>
          <cell r="B142" t="str">
            <v>飼料・豚若齢育成用</v>
          </cell>
        </row>
        <row r="143">
          <cell r="A143">
            <v>3780</v>
          </cell>
          <cell r="B143" t="str">
            <v>飼料・乳牛幼齢育成用</v>
          </cell>
        </row>
        <row r="144">
          <cell r="A144">
            <v>3790</v>
          </cell>
          <cell r="B144" t="str">
            <v>飼料・乳牛若齢育成用</v>
          </cell>
        </row>
        <row r="145">
          <cell r="A145">
            <v>3800</v>
          </cell>
          <cell r="B145" t="str">
            <v>飼料・乳牛飼育用</v>
          </cell>
        </row>
        <row r="146">
          <cell r="A146">
            <v>3810</v>
          </cell>
          <cell r="B146" t="str">
            <v>飼料・肉牛肥育用</v>
          </cell>
        </row>
        <row r="147">
          <cell r="A147">
            <v>3820</v>
          </cell>
          <cell r="B147" t="str">
            <v>D－D剤</v>
          </cell>
        </row>
        <row r="148">
          <cell r="A148">
            <v>3830</v>
          </cell>
          <cell r="B148" t="str">
            <v>ダイアジノン粒剤</v>
          </cell>
        </row>
        <row r="149">
          <cell r="A149">
            <v>3840</v>
          </cell>
          <cell r="B149" t="str">
            <v>MEP乳剤</v>
          </cell>
        </row>
        <row r="150">
          <cell r="A150">
            <v>3850</v>
          </cell>
          <cell r="B150" t="str">
            <v>アセフェート水和剤</v>
          </cell>
        </row>
        <row r="151">
          <cell r="A151">
            <v>3860</v>
          </cell>
          <cell r="B151" t="str">
            <v>マシン油乳剤</v>
          </cell>
        </row>
        <row r="152">
          <cell r="A152">
            <v>3870</v>
          </cell>
          <cell r="B152" t="str">
            <v>プロベゾナール粒剤</v>
          </cell>
        </row>
        <row r="153">
          <cell r="A153">
            <v>3880</v>
          </cell>
          <cell r="B153" t="str">
            <v>TPN水和剤</v>
          </cell>
        </row>
        <row r="154">
          <cell r="A154">
            <v>3890</v>
          </cell>
          <cell r="B154" t="str">
            <v>ピロキロン粒剤</v>
          </cell>
        </row>
        <row r="155">
          <cell r="A155">
            <v>3900</v>
          </cell>
          <cell r="B155" t="str">
            <v>マンゼブ水和剤</v>
          </cell>
        </row>
        <row r="156">
          <cell r="A156">
            <v>3910</v>
          </cell>
          <cell r="B156" t="str">
            <v>石灰硫黄合剤</v>
          </cell>
        </row>
        <row r="157">
          <cell r="A157">
            <v>3930</v>
          </cell>
          <cell r="B157" t="str">
            <v>イミダクロプリド・カルプロパミド粒剤</v>
          </cell>
        </row>
        <row r="158">
          <cell r="A158">
            <v>3950</v>
          </cell>
          <cell r="B158" t="str">
            <v>プレチラクロール粒剤</v>
          </cell>
        </row>
        <row r="159">
          <cell r="A159">
            <v>3960</v>
          </cell>
          <cell r="B159" t="str">
            <v>トリフルラリン粒剤</v>
          </cell>
        </row>
        <row r="160">
          <cell r="A160">
            <v>3970</v>
          </cell>
          <cell r="B160" t="str">
            <v>ベンスルフロンメチル・ベンチオカーブ・メフェナセット粒剤</v>
          </cell>
        </row>
        <row r="161">
          <cell r="A161">
            <v>3980</v>
          </cell>
          <cell r="B161" t="str">
            <v>グリホサートイソプロピルアミン塩液剤</v>
          </cell>
        </row>
        <row r="162">
          <cell r="A162">
            <v>3990</v>
          </cell>
          <cell r="B162" t="str">
            <v>ベンタゾン液剤</v>
          </cell>
        </row>
        <row r="163">
          <cell r="A163">
            <v>4000</v>
          </cell>
          <cell r="B163" t="str">
            <v>農業用ビニール</v>
          </cell>
        </row>
        <row r="164">
          <cell r="A164">
            <v>4010</v>
          </cell>
          <cell r="B164" t="str">
            <v>農業用ポリエチレン</v>
          </cell>
        </row>
        <row r="165">
          <cell r="A165">
            <v>4020</v>
          </cell>
          <cell r="B165" t="str">
            <v>袋掛用紙袋</v>
          </cell>
        </row>
        <row r="166">
          <cell r="A166">
            <v>4030</v>
          </cell>
          <cell r="B166" t="str">
            <v>穀物用紙袋</v>
          </cell>
        </row>
        <row r="167">
          <cell r="A167">
            <v>4040</v>
          </cell>
          <cell r="B167" t="str">
            <v>穀物用麻袋</v>
          </cell>
        </row>
        <row r="168">
          <cell r="A168">
            <v>4050</v>
          </cell>
          <cell r="B168" t="str">
            <v>穀物用樹脂袋</v>
          </cell>
        </row>
        <row r="169">
          <cell r="A169">
            <v>4060</v>
          </cell>
          <cell r="B169" t="str">
            <v>梱包用樹脂製品</v>
          </cell>
        </row>
        <row r="170">
          <cell r="A170">
            <v>4070</v>
          </cell>
          <cell r="B170" t="str">
            <v>ポリ袋</v>
          </cell>
        </row>
        <row r="171">
          <cell r="A171">
            <v>4080</v>
          </cell>
          <cell r="B171" t="str">
            <v>野菜用段ポール</v>
          </cell>
        </row>
        <row r="172">
          <cell r="A172">
            <v>4090</v>
          </cell>
          <cell r="B172" t="str">
            <v>果実用段ポール</v>
          </cell>
        </row>
        <row r="173">
          <cell r="A173">
            <v>4100</v>
          </cell>
          <cell r="B173" t="str">
            <v>稲わら</v>
          </cell>
        </row>
        <row r="174">
          <cell r="A174">
            <v>4110</v>
          </cell>
          <cell r="B174" t="str">
            <v>バインダーひも</v>
          </cell>
        </row>
        <row r="175">
          <cell r="A175">
            <v>4120</v>
          </cell>
          <cell r="B175" t="str">
            <v>ペーパーポット</v>
          </cell>
        </row>
        <row r="176">
          <cell r="A176">
            <v>4130</v>
          </cell>
          <cell r="B176" t="str">
            <v>ガソリン</v>
          </cell>
        </row>
        <row r="177">
          <cell r="A177">
            <v>4140</v>
          </cell>
          <cell r="B177" t="str">
            <v>灯油</v>
          </cell>
        </row>
        <row r="178">
          <cell r="A178">
            <v>4150</v>
          </cell>
          <cell r="B178" t="str">
            <v>軽油</v>
          </cell>
        </row>
        <row r="179">
          <cell r="A179">
            <v>4160</v>
          </cell>
          <cell r="B179" t="str">
            <v>重油</v>
          </cell>
        </row>
        <row r="180">
          <cell r="A180">
            <v>4170</v>
          </cell>
          <cell r="B180" t="str">
            <v>モビール油</v>
          </cell>
        </row>
        <row r="181">
          <cell r="A181">
            <v>4180</v>
          </cell>
          <cell r="B181" t="str">
            <v>混合油</v>
          </cell>
        </row>
        <row r="182">
          <cell r="A182">
            <v>4190</v>
          </cell>
          <cell r="B182" t="str">
            <v>農用電力</v>
          </cell>
        </row>
        <row r="183">
          <cell r="A183">
            <v>4200</v>
          </cell>
          <cell r="B183" t="str">
            <v>水道料</v>
          </cell>
        </row>
        <row r="184">
          <cell r="A184">
            <v>4210</v>
          </cell>
          <cell r="B184" t="str">
            <v>くわ</v>
          </cell>
        </row>
        <row r="185">
          <cell r="A185">
            <v>4220</v>
          </cell>
          <cell r="B185" t="str">
            <v>かま</v>
          </cell>
        </row>
        <row r="186">
          <cell r="A186">
            <v>4230</v>
          </cell>
          <cell r="B186" t="str">
            <v>脚立</v>
          </cell>
        </row>
        <row r="187">
          <cell r="A187">
            <v>4240</v>
          </cell>
          <cell r="B187" t="str">
            <v>人力噴霧機</v>
          </cell>
        </row>
        <row r="188">
          <cell r="A188">
            <v>4250</v>
          </cell>
          <cell r="B188" t="str">
            <v>育苗箱</v>
          </cell>
        </row>
        <row r="189">
          <cell r="A189">
            <v>4260</v>
          </cell>
          <cell r="B189" t="str">
            <v>ホース</v>
          </cell>
        </row>
        <row r="190">
          <cell r="A190">
            <v>4270</v>
          </cell>
          <cell r="B190" t="str">
            <v>モーター</v>
          </cell>
        </row>
        <row r="191">
          <cell r="A191">
            <v>4280</v>
          </cell>
          <cell r="B191" t="str">
            <v>刈払機</v>
          </cell>
        </row>
        <row r="192">
          <cell r="A192">
            <v>4290</v>
          </cell>
          <cell r="B192" t="str">
            <v>動力田植機</v>
          </cell>
        </row>
        <row r="193">
          <cell r="A193">
            <v>4310</v>
          </cell>
          <cell r="B193" t="str">
            <v>動力噴霧機</v>
          </cell>
        </row>
        <row r="194">
          <cell r="A194">
            <v>4330</v>
          </cell>
          <cell r="B194" t="str">
            <v>動力耕うん機</v>
          </cell>
        </row>
        <row r="195">
          <cell r="A195">
            <v>4340</v>
          </cell>
          <cell r="B195" t="str">
            <v>乗用型トラクタ15PS内外</v>
          </cell>
        </row>
        <row r="196">
          <cell r="A196">
            <v>4350</v>
          </cell>
          <cell r="B196" t="str">
            <v>乗用型トラクタ35PS内外</v>
          </cell>
        </row>
        <row r="197">
          <cell r="A197">
            <v>4370</v>
          </cell>
          <cell r="B197" t="str">
            <v>トレーラー・５００㎏程度</v>
          </cell>
        </row>
        <row r="198">
          <cell r="A198">
            <v>4390</v>
          </cell>
          <cell r="B198" t="str">
            <v>自走式運搬車</v>
          </cell>
        </row>
        <row r="199">
          <cell r="A199">
            <v>4400</v>
          </cell>
          <cell r="B199" t="str">
            <v>バインダー2条刈り</v>
          </cell>
        </row>
        <row r="200">
          <cell r="A200">
            <v>4410</v>
          </cell>
          <cell r="B200" t="str">
            <v>コンバイン2条刈り</v>
          </cell>
        </row>
        <row r="201">
          <cell r="A201">
            <v>4430</v>
          </cell>
          <cell r="B201" t="str">
            <v>動力脱穀機</v>
          </cell>
        </row>
        <row r="202">
          <cell r="A202">
            <v>4440</v>
          </cell>
          <cell r="B202" t="str">
            <v>動力もみすり機</v>
          </cell>
        </row>
        <row r="203">
          <cell r="A203">
            <v>4460</v>
          </cell>
          <cell r="B203" t="str">
            <v>精米機</v>
          </cell>
        </row>
        <row r="204">
          <cell r="A204">
            <v>4480</v>
          </cell>
          <cell r="B204" t="str">
            <v>通風乾燥機</v>
          </cell>
        </row>
        <row r="205">
          <cell r="A205">
            <v>4530</v>
          </cell>
          <cell r="B205" t="str">
            <v>温風式暖房機</v>
          </cell>
        </row>
        <row r="206">
          <cell r="A206">
            <v>4550</v>
          </cell>
          <cell r="B206" t="str">
            <v>育苗機</v>
          </cell>
        </row>
        <row r="207">
          <cell r="A207">
            <v>4560</v>
          </cell>
          <cell r="B207" t="str">
            <v>管理機</v>
          </cell>
        </row>
        <row r="208">
          <cell r="A208">
            <v>4570</v>
          </cell>
          <cell r="B208" t="str">
            <v>ﾊﾟｰｿﾅﾙｺﾝﾋﾟｭｰﾀｰ</v>
          </cell>
        </row>
        <row r="209">
          <cell r="A209">
            <v>4580</v>
          </cell>
          <cell r="B209" t="str">
            <v>軽四輪トラック</v>
          </cell>
        </row>
        <row r="210">
          <cell r="A210">
            <v>4590</v>
          </cell>
          <cell r="B210" t="str">
            <v>四輪トラック</v>
          </cell>
        </row>
        <row r="211">
          <cell r="A211">
            <v>4600</v>
          </cell>
          <cell r="B211" t="str">
            <v>ライトバン</v>
          </cell>
        </row>
        <row r="212">
          <cell r="A212">
            <v>4610</v>
          </cell>
          <cell r="B212" t="str">
            <v>自動車定期点検料</v>
          </cell>
        </row>
        <row r="213">
          <cell r="A213">
            <v>4620</v>
          </cell>
          <cell r="B213" t="str">
            <v>角材</v>
          </cell>
        </row>
        <row r="214">
          <cell r="A214">
            <v>4630</v>
          </cell>
          <cell r="B214" t="str">
            <v>板材</v>
          </cell>
        </row>
        <row r="215">
          <cell r="A215">
            <v>4640</v>
          </cell>
          <cell r="B215" t="str">
            <v>合板</v>
          </cell>
        </row>
        <row r="216">
          <cell r="A216">
            <v>4650</v>
          </cell>
          <cell r="B216" t="str">
            <v>トタン</v>
          </cell>
        </row>
        <row r="217">
          <cell r="A217">
            <v>4660</v>
          </cell>
          <cell r="B217" t="str">
            <v>くぎ</v>
          </cell>
        </row>
        <row r="218">
          <cell r="A218">
            <v>4670</v>
          </cell>
          <cell r="B218" t="str">
            <v>コンクリートブロック</v>
          </cell>
        </row>
        <row r="219">
          <cell r="A219">
            <v>4680</v>
          </cell>
          <cell r="B219" t="str">
            <v>セメント</v>
          </cell>
        </row>
        <row r="220">
          <cell r="A220">
            <v>4690</v>
          </cell>
          <cell r="B220" t="str">
            <v>かわら</v>
          </cell>
        </row>
        <row r="221">
          <cell r="A221">
            <v>4700</v>
          </cell>
          <cell r="B221" t="str">
            <v>アルミサッシ</v>
          </cell>
        </row>
        <row r="222">
          <cell r="A222">
            <v>4710</v>
          </cell>
          <cell r="B222" t="str">
            <v>シャッター</v>
          </cell>
        </row>
        <row r="223">
          <cell r="A223">
            <v>4720</v>
          </cell>
          <cell r="B223" t="str">
            <v>硬質塩化ビニール管</v>
          </cell>
        </row>
        <row r="224">
          <cell r="A224">
            <v>4730</v>
          </cell>
          <cell r="B224" t="str">
            <v>塗料</v>
          </cell>
        </row>
        <row r="225">
          <cell r="A225">
            <v>4740</v>
          </cell>
          <cell r="B225" t="str">
            <v>作業者（上下）</v>
          </cell>
        </row>
        <row r="226">
          <cell r="A226">
            <v>4750</v>
          </cell>
          <cell r="B226" t="str">
            <v>軍手</v>
          </cell>
        </row>
        <row r="227">
          <cell r="A227">
            <v>4760</v>
          </cell>
          <cell r="B227" t="str">
            <v>地下たび</v>
          </cell>
        </row>
        <row r="228">
          <cell r="A228">
            <v>4770</v>
          </cell>
          <cell r="B228" t="str">
            <v>ゴム長ぐつ</v>
          </cell>
        </row>
        <row r="229">
          <cell r="A229">
            <v>4780</v>
          </cell>
          <cell r="B229" t="str">
            <v>雨合羽</v>
          </cell>
        </row>
        <row r="230">
          <cell r="A230">
            <v>4790</v>
          </cell>
          <cell r="B230" t="str">
            <v>動力耕うん賃トラクタ使用</v>
          </cell>
        </row>
        <row r="231">
          <cell r="A231">
            <v>4800</v>
          </cell>
          <cell r="B231" t="str">
            <v>水稲耕起代かき料金</v>
          </cell>
        </row>
        <row r="232">
          <cell r="A232">
            <v>4810</v>
          </cell>
          <cell r="B232" t="str">
            <v>田植料金</v>
          </cell>
        </row>
        <row r="233">
          <cell r="A233">
            <v>4820</v>
          </cell>
          <cell r="B233" t="str">
            <v>稲刈料金</v>
          </cell>
        </row>
        <row r="234">
          <cell r="A234">
            <v>4830</v>
          </cell>
          <cell r="B234" t="str">
            <v>もみすり賃</v>
          </cell>
        </row>
        <row r="235">
          <cell r="A235">
            <v>4840</v>
          </cell>
          <cell r="B235" t="str">
            <v>精白賃</v>
          </cell>
        </row>
        <row r="236">
          <cell r="A236">
            <v>4880</v>
          </cell>
          <cell r="B236" t="str">
            <v>共同施設利用料稲</v>
          </cell>
        </row>
        <row r="237">
          <cell r="A237">
            <v>4900</v>
          </cell>
          <cell r="B237" t="str">
            <v>共同施設利用料野菜</v>
          </cell>
        </row>
        <row r="238">
          <cell r="A238">
            <v>4910</v>
          </cell>
          <cell r="B238" t="str">
            <v>共同施設利用料果実</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602C-CA38-4E12-A201-874DA1141666}">
  <sheetPr codeName="Sheet8"/>
  <dimension ref="C1:V53"/>
  <sheetViews>
    <sheetView showGridLines="0" tabSelected="1" zoomScale="85" zoomScaleNormal="85" workbookViewId="0">
      <selection activeCell="R4" sqref="R4"/>
    </sheetView>
  </sheetViews>
  <sheetFormatPr defaultRowHeight="18" x14ac:dyDescent="0.45"/>
  <cols>
    <col min="1" max="1" width="2.69921875" customWidth="1"/>
    <col min="2" max="2" width="3.5" customWidth="1"/>
    <col min="13" max="13" width="11.09765625" bestFit="1" customWidth="1"/>
    <col min="17" max="17" width="2.59765625" customWidth="1"/>
    <col min="18" max="18" width="11.3984375" customWidth="1"/>
    <col min="19" max="19" width="1.69921875" customWidth="1"/>
    <col min="20" max="20" width="13.3984375" customWidth="1"/>
  </cols>
  <sheetData>
    <row r="1" spans="11:21" ht="18.600000000000001" thickBot="1" x14ac:dyDescent="0.5"/>
    <row r="2" spans="11:21" ht="18.600000000000001" thickBot="1" x14ac:dyDescent="0.5">
      <c r="K2" s="32" t="s">
        <v>2120</v>
      </c>
      <c r="M2" s="33">
        <v>13121</v>
      </c>
      <c r="N2" s="32" t="s">
        <v>2121</v>
      </c>
      <c r="P2" t="str">
        <f>'2050年二酸化炭素排出量推計'!A1</f>
        <v>足立区</v>
      </c>
      <c r="Q2" s="32"/>
      <c r="R2" s="32"/>
      <c r="S2" s="32"/>
    </row>
    <row r="3" spans="11:21" ht="21" thickBot="1" x14ac:dyDescent="0.5">
      <c r="R3" s="34" t="s">
        <v>2122</v>
      </c>
      <c r="T3" s="34" t="s">
        <v>2123</v>
      </c>
    </row>
    <row r="4" spans="11:21" ht="18.600000000000001" thickBot="1" x14ac:dyDescent="0.5">
      <c r="K4" s="32" t="s">
        <v>2124</v>
      </c>
      <c r="L4" s="32"/>
      <c r="M4" s="32"/>
      <c r="R4" s="35">
        <f>'2050年二酸化炭素排出量推計'!J3</f>
        <v>571781.85714285716</v>
      </c>
      <c r="S4" s="36"/>
      <c r="T4" s="37">
        <f>'2050年二酸化炭素排出量推計'!J3</f>
        <v>571781.85714285716</v>
      </c>
      <c r="U4" t="s">
        <v>57</v>
      </c>
    </row>
    <row r="5" spans="11:21" ht="10.199999999999999" customHeight="1" x14ac:dyDescent="0.45"/>
    <row r="6" spans="11:21" ht="21" thickBot="1" x14ac:dyDescent="0.5">
      <c r="K6" s="32" t="s">
        <v>2125</v>
      </c>
      <c r="L6" s="32"/>
      <c r="M6" s="32"/>
      <c r="N6" s="32"/>
      <c r="O6" s="32"/>
      <c r="P6" s="32"/>
      <c r="Q6" s="32"/>
      <c r="R6" s="34" t="s">
        <v>2126</v>
      </c>
      <c r="S6" s="32"/>
      <c r="T6" s="34" t="s">
        <v>2127</v>
      </c>
      <c r="U6" s="38"/>
    </row>
    <row r="7" spans="11:21" ht="18.600000000000001" thickBot="1" x14ac:dyDescent="0.5">
      <c r="K7" s="38"/>
      <c r="L7" s="38" t="s">
        <v>2128</v>
      </c>
      <c r="M7" s="38"/>
      <c r="N7" s="38"/>
      <c r="O7" s="38"/>
      <c r="P7" s="38"/>
      <c r="Q7" s="38"/>
      <c r="R7" s="39">
        <f>'2050年二酸化炭素排出量推計'!C69</f>
        <v>102272.1132641263</v>
      </c>
      <c r="S7" s="40"/>
      <c r="T7" s="41">
        <v>0</v>
      </c>
      <c r="U7" s="38" t="s">
        <v>2129</v>
      </c>
    </row>
    <row r="8" spans="11:21" ht="18.600000000000001" thickBot="1" x14ac:dyDescent="0.5">
      <c r="K8" s="38"/>
      <c r="L8" s="38" t="s">
        <v>2130</v>
      </c>
      <c r="M8" s="38"/>
      <c r="N8" s="38"/>
      <c r="O8" s="38"/>
      <c r="P8" s="38"/>
      <c r="Q8" s="38"/>
      <c r="R8" s="39">
        <f>'2050年二酸化炭素排出量推計'!C70</f>
        <v>63780.242795440303</v>
      </c>
      <c r="S8" s="40"/>
      <c r="T8" s="41">
        <v>0</v>
      </c>
      <c r="U8" s="38" t="s">
        <v>2129</v>
      </c>
    </row>
    <row r="9" spans="11:21" ht="18.600000000000001" thickBot="1" x14ac:dyDescent="0.5">
      <c r="K9" s="38"/>
      <c r="L9" s="38" t="s">
        <v>2131</v>
      </c>
      <c r="M9" s="38"/>
      <c r="N9" s="38"/>
      <c r="O9" s="38"/>
      <c r="P9" s="38"/>
      <c r="Q9" s="38"/>
      <c r="R9" s="39">
        <f>'2050年二酸化炭素排出量推計'!C71</f>
        <v>62825.725258916144</v>
      </c>
      <c r="S9" s="40"/>
      <c r="T9" s="41">
        <v>0</v>
      </c>
      <c r="U9" s="38" t="s">
        <v>2129</v>
      </c>
    </row>
    <row r="10" spans="11:21" ht="18.600000000000001" thickBot="1" x14ac:dyDescent="0.5">
      <c r="K10" s="38"/>
      <c r="L10" s="38" t="s">
        <v>2132</v>
      </c>
      <c r="M10" s="38"/>
      <c r="N10" s="38"/>
      <c r="O10" s="38"/>
      <c r="P10" s="38"/>
      <c r="Q10" s="38"/>
      <c r="R10" s="39">
        <f>'2050年二酸化炭素排出量推計'!C72</f>
        <v>60308.28163765731</v>
      </c>
      <c r="S10" s="40"/>
      <c r="T10" s="42">
        <v>0</v>
      </c>
      <c r="U10" s="38" t="s">
        <v>2129</v>
      </c>
    </row>
    <row r="11" spans="11:21" ht="21" thickBot="1" x14ac:dyDescent="0.5">
      <c r="K11" s="32" t="s">
        <v>2133</v>
      </c>
      <c r="L11" s="32"/>
      <c r="M11" s="32"/>
      <c r="N11" s="32"/>
      <c r="O11" s="32"/>
      <c r="P11" s="32"/>
      <c r="Q11" s="32"/>
      <c r="R11" s="34" t="s">
        <v>2134</v>
      </c>
      <c r="S11" s="43"/>
      <c r="T11" s="34" t="s">
        <v>2135</v>
      </c>
      <c r="U11" s="38"/>
    </row>
    <row r="12" spans="11:21" ht="19.8" thickBot="1" x14ac:dyDescent="0.5">
      <c r="K12" s="38"/>
      <c r="L12" s="38" t="s">
        <v>2136</v>
      </c>
      <c r="M12" s="38"/>
      <c r="N12" s="38"/>
      <c r="O12" s="38"/>
      <c r="P12" s="38"/>
      <c r="Q12" s="38"/>
      <c r="R12" s="44">
        <f>'2050年二酸化炭素排出量推計'!C79</f>
        <v>27735320.724677265</v>
      </c>
      <c r="S12" s="40"/>
      <c r="T12" s="41">
        <v>0</v>
      </c>
      <c r="U12" s="38" t="s">
        <v>2129</v>
      </c>
    </row>
    <row r="13" spans="11:21" ht="19.8" thickBot="1" x14ac:dyDescent="0.5">
      <c r="K13" s="38"/>
      <c r="L13" s="38" t="s">
        <v>2137</v>
      </c>
      <c r="M13" s="38"/>
      <c r="N13" s="38"/>
      <c r="O13" s="38"/>
      <c r="P13" s="38"/>
      <c r="Q13" s="38"/>
      <c r="R13" s="44">
        <f>'2050年二酸化炭素排出量推計'!C80</f>
        <v>11976733.22333125</v>
      </c>
      <c r="S13" s="40"/>
      <c r="T13" s="41">
        <v>0</v>
      </c>
      <c r="U13" s="38" t="s">
        <v>2129</v>
      </c>
    </row>
    <row r="14" spans="11:21" ht="19.8" thickBot="1" x14ac:dyDescent="0.5">
      <c r="K14" s="38"/>
      <c r="L14" s="38" t="s">
        <v>2138</v>
      </c>
      <c r="M14" s="38"/>
      <c r="N14" s="38"/>
      <c r="O14" s="38"/>
      <c r="P14" s="38"/>
      <c r="Q14" s="38"/>
      <c r="R14" s="44">
        <f>'2050年二酸化炭素排出量推計'!C81</f>
        <v>27944390.393431783</v>
      </c>
      <c r="S14" s="40"/>
      <c r="T14" s="41">
        <v>0</v>
      </c>
      <c r="U14" s="38" t="s">
        <v>2129</v>
      </c>
    </row>
    <row r="15" spans="11:21" ht="19.8" thickBot="1" x14ac:dyDescent="0.5">
      <c r="K15" s="38"/>
      <c r="L15" s="38" t="s">
        <v>2139</v>
      </c>
      <c r="M15" s="38"/>
      <c r="N15" s="38"/>
      <c r="O15" s="38"/>
      <c r="P15" s="38"/>
      <c r="Q15" s="38"/>
      <c r="R15" s="44">
        <f>'2050年二酸化炭素排出量推計'!C82</f>
        <v>41909799.780447006</v>
      </c>
      <c r="S15" s="40"/>
      <c r="T15" s="41">
        <v>0</v>
      </c>
      <c r="U15" s="38" t="s">
        <v>2129</v>
      </c>
    </row>
    <row r="16" spans="11:21" ht="18.600000000000001" thickBot="1" x14ac:dyDescent="0.5">
      <c r="K16" s="38"/>
      <c r="L16" s="38"/>
      <c r="M16" s="38"/>
      <c r="N16" s="38"/>
      <c r="O16" s="38"/>
      <c r="P16" s="38"/>
      <c r="Q16" s="38"/>
      <c r="R16" s="38"/>
      <c r="S16" s="38"/>
      <c r="T16" s="45"/>
      <c r="U16" s="38"/>
    </row>
    <row r="17" spans="3:22" ht="18.600000000000001" thickBot="1" x14ac:dyDescent="0.5">
      <c r="K17" s="55" t="s">
        <v>2140</v>
      </c>
      <c r="L17" s="55"/>
      <c r="M17" s="55"/>
      <c r="N17" s="55"/>
      <c r="O17" s="55"/>
      <c r="P17" s="55"/>
      <c r="Q17" s="55"/>
      <c r="R17" s="55"/>
      <c r="S17" s="43"/>
      <c r="T17" s="41">
        <v>0</v>
      </c>
      <c r="U17" s="38" t="s">
        <v>2141</v>
      </c>
    </row>
    <row r="18" spans="3:22" x14ac:dyDescent="0.45">
      <c r="P18" s="46"/>
    </row>
    <row r="19" spans="3:22" ht="21" thickBot="1" x14ac:dyDescent="0.5">
      <c r="K19" s="32" t="s">
        <v>2142</v>
      </c>
      <c r="L19" s="38"/>
      <c r="M19" s="38"/>
      <c r="N19" s="38"/>
      <c r="O19" s="38"/>
      <c r="P19" s="38"/>
      <c r="Q19" s="38"/>
      <c r="R19" s="34" t="s">
        <v>2143</v>
      </c>
      <c r="S19" s="38"/>
      <c r="T19" s="34" t="s">
        <v>2144</v>
      </c>
      <c r="U19" s="38"/>
    </row>
    <row r="20" spans="3:22" ht="18.600000000000001" thickBot="1" x14ac:dyDescent="0.5">
      <c r="K20" s="38"/>
      <c r="L20" s="47" t="s">
        <v>2145</v>
      </c>
      <c r="M20" s="47"/>
      <c r="N20" s="47"/>
      <c r="O20" s="47"/>
      <c r="P20" s="47"/>
      <c r="Q20" s="47"/>
      <c r="R20" s="48">
        <f>'2050年二酸化炭素排出量推計'!C85</f>
        <v>192478.78249013933</v>
      </c>
      <c r="S20" s="49"/>
      <c r="T20" s="41">
        <v>0</v>
      </c>
      <c r="U20" s="38" t="s">
        <v>2129</v>
      </c>
    </row>
    <row r="21" spans="3:22" ht="18.600000000000001" thickBot="1" x14ac:dyDescent="0.5">
      <c r="K21" s="38"/>
      <c r="L21" s="47" t="s">
        <v>2146</v>
      </c>
      <c r="M21" s="47"/>
      <c r="N21" s="47"/>
      <c r="O21" s="47"/>
      <c r="P21" s="47"/>
      <c r="Q21" s="47"/>
      <c r="R21" s="48">
        <f>'2050年二酸化炭素排出量推計'!C86</f>
        <v>15584.705386296899</v>
      </c>
      <c r="S21" s="49"/>
      <c r="T21" s="41">
        <v>0</v>
      </c>
      <c r="U21" s="38" t="s">
        <v>2129</v>
      </c>
    </row>
    <row r="22" spans="3:22" ht="18.600000000000001" thickBot="1" x14ac:dyDescent="0.5">
      <c r="K22" s="38"/>
      <c r="L22" s="38"/>
      <c r="M22" s="38"/>
      <c r="N22" s="38"/>
      <c r="O22" s="38"/>
      <c r="P22" s="38"/>
      <c r="Q22" s="38"/>
      <c r="R22" s="38"/>
      <c r="S22" s="38"/>
      <c r="T22" s="45"/>
      <c r="U22" s="38"/>
    </row>
    <row r="23" spans="3:22" ht="21" thickBot="1" x14ac:dyDescent="0.5">
      <c r="D23" s="56" t="str">
        <f>'2050年二酸化炭素排出量推計'!J148</f>
        <v xml:space="preserve"> </v>
      </c>
      <c r="E23" s="57"/>
      <c r="F23" s="57"/>
      <c r="G23" s="57"/>
      <c r="H23" s="57"/>
      <c r="I23" s="57"/>
      <c r="J23" s="58"/>
      <c r="K23" s="32" t="s">
        <v>2147</v>
      </c>
      <c r="L23" s="38"/>
      <c r="M23" s="38"/>
      <c r="N23" s="38"/>
      <c r="O23" s="38"/>
      <c r="P23" s="38"/>
      <c r="Q23" s="38"/>
      <c r="R23" s="34" t="s">
        <v>2148</v>
      </c>
      <c r="S23" s="38"/>
      <c r="T23" s="34" t="s">
        <v>2149</v>
      </c>
      <c r="U23" s="38"/>
    </row>
    <row r="24" spans="3:22" ht="18.600000000000001" thickBot="1" x14ac:dyDescent="0.5">
      <c r="D24" s="59"/>
      <c r="E24" s="60"/>
      <c r="F24" s="60"/>
      <c r="G24" s="60"/>
      <c r="H24" s="60"/>
      <c r="I24" s="60"/>
      <c r="J24" s="61"/>
      <c r="K24" s="38"/>
      <c r="L24" s="47" t="s">
        <v>2150</v>
      </c>
      <c r="M24" s="47"/>
      <c r="N24" s="47"/>
      <c r="O24" s="47"/>
      <c r="P24" s="47"/>
      <c r="Q24" s="47"/>
      <c r="R24" s="50">
        <f>SUM('2050年二酸化炭素排出量推計'!C114:C118)/10000</f>
        <v>481.65711555465174</v>
      </c>
      <c r="S24" s="51"/>
      <c r="T24" s="41">
        <v>0</v>
      </c>
      <c r="U24" s="38" t="s">
        <v>2129</v>
      </c>
    </row>
    <row r="25" spans="3:22" ht="19.2" customHeight="1" thickBot="1" x14ac:dyDescent="0.5">
      <c r="K25" s="38"/>
      <c r="L25" s="47" t="s">
        <v>2151</v>
      </c>
      <c r="M25" s="47"/>
      <c r="N25" s="47"/>
      <c r="O25" s="47"/>
      <c r="P25" s="47"/>
      <c r="Q25" s="47"/>
      <c r="R25" s="50">
        <f>'2050年二酸化炭素排出量推計'!C124/10000</f>
        <v>5</v>
      </c>
      <c r="S25" s="51"/>
      <c r="T25" s="41">
        <v>0</v>
      </c>
      <c r="U25" s="38" t="s">
        <v>2129</v>
      </c>
    </row>
    <row r="26" spans="3:22" ht="18.600000000000001" thickBot="1" x14ac:dyDescent="0.5">
      <c r="C26" s="62" t="s">
        <v>2152</v>
      </c>
      <c r="D26" s="62"/>
      <c r="E26" s="62"/>
      <c r="F26" s="62"/>
      <c r="G26" s="62"/>
      <c r="H26" s="52">
        <f>'投資額 雇用効果'!AI108</f>
        <v>0</v>
      </c>
      <c r="I26" s="38" t="s">
        <v>2153</v>
      </c>
      <c r="K26" s="38"/>
      <c r="L26" s="47" t="s">
        <v>2154</v>
      </c>
      <c r="M26" s="47"/>
      <c r="N26" s="47"/>
      <c r="O26" s="47"/>
      <c r="P26" s="47"/>
      <c r="Q26" s="47"/>
      <c r="R26" s="50">
        <f>('2050年二酸化炭素排出量推計'!C122+'2050年二酸化炭素排出量推計'!C123)/10000</f>
        <v>522</v>
      </c>
      <c r="S26" s="51"/>
      <c r="T26" s="41">
        <v>0</v>
      </c>
      <c r="U26" s="38" t="s">
        <v>2129</v>
      </c>
    </row>
    <row r="27" spans="3:22" ht="18.75" customHeight="1" thickBot="1" x14ac:dyDescent="0.5">
      <c r="C27" s="62" t="s">
        <v>2155</v>
      </c>
      <c r="D27" s="62"/>
      <c r="E27" s="62"/>
      <c r="F27" s="62"/>
      <c r="G27" s="62"/>
      <c r="H27" s="52">
        <f>'投資額 雇用効果'!AI110</f>
        <v>0</v>
      </c>
      <c r="I27" s="38" t="s">
        <v>2153</v>
      </c>
      <c r="R27" s="34" t="s">
        <v>2156</v>
      </c>
      <c r="T27" s="34" t="s">
        <v>2157</v>
      </c>
      <c r="V27" s="53"/>
    </row>
    <row r="28" spans="3:22" ht="18.600000000000001" thickBot="1" x14ac:dyDescent="0.5">
      <c r="C28" s="62" t="s">
        <v>2158</v>
      </c>
      <c r="D28" s="62"/>
      <c r="E28" s="62"/>
      <c r="F28" s="62"/>
      <c r="G28" s="62"/>
      <c r="H28" s="52">
        <f>'投資額 雇用効果'!AI111</f>
        <v>0</v>
      </c>
      <c r="I28" s="38" t="s">
        <v>2153</v>
      </c>
      <c r="L28" s="47" t="s">
        <v>205</v>
      </c>
      <c r="R28" s="54">
        <f>'2050年二酸化炭素排出量推計'!B131</f>
        <v>0</v>
      </c>
      <c r="T28" s="41">
        <v>0</v>
      </c>
      <c r="U28" s="38" t="s">
        <v>2129</v>
      </c>
    </row>
    <row r="29" spans="3:22" ht="19.2" customHeight="1" thickBot="1" x14ac:dyDescent="0.5">
      <c r="C29" t="s">
        <v>2159</v>
      </c>
      <c r="H29" s="52">
        <f>H27+H28-H26</f>
        <v>0</v>
      </c>
      <c r="I29" s="38" t="s">
        <v>2153</v>
      </c>
      <c r="K29" s="32"/>
      <c r="L29" s="38" t="s">
        <v>2160</v>
      </c>
      <c r="M29" s="38"/>
      <c r="R29" s="54">
        <f>'2050年二酸化炭素排出量推計'!B132</f>
        <v>0</v>
      </c>
      <c r="T29" s="41">
        <v>0</v>
      </c>
      <c r="U29" s="38" t="s">
        <v>2129</v>
      </c>
    </row>
    <row r="30" spans="3:22" ht="18.600000000000001" thickBot="1" x14ac:dyDescent="0.5">
      <c r="L30" s="47" t="s">
        <v>37</v>
      </c>
      <c r="R30" s="54">
        <f>'2050年二酸化炭素排出量推計'!B133</f>
        <v>0</v>
      </c>
      <c r="T30" s="41">
        <v>0</v>
      </c>
      <c r="U30" s="38" t="s">
        <v>2129</v>
      </c>
    </row>
    <row r="31" spans="3:22" ht="18.600000000000001" thickBot="1" x14ac:dyDescent="0.5">
      <c r="L31" s="47" t="s">
        <v>2161</v>
      </c>
      <c r="R31" s="54">
        <f>'2050年二酸化炭素排出量推計'!B134</f>
        <v>0</v>
      </c>
      <c r="T31" s="41">
        <v>0</v>
      </c>
      <c r="U31" s="38" t="s">
        <v>2129</v>
      </c>
    </row>
    <row r="36" ht="35.25" customHeight="1" x14ac:dyDescent="0.45"/>
    <row r="53" ht="35.25" customHeight="1" x14ac:dyDescent="0.45"/>
  </sheetData>
  <mergeCells count="5">
    <mergeCell ref="K17:R17"/>
    <mergeCell ref="D23:J24"/>
    <mergeCell ref="C26:G26"/>
    <mergeCell ref="C27:G27"/>
    <mergeCell ref="C28:G28"/>
  </mergeCells>
  <phoneticPr fontId="3"/>
  <pageMargins left="0.7" right="0.7" top="0.75" bottom="0.75" header="0.3" footer="0.3"/>
  <pageSetup paperSize="9" scale="4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1B4F-976C-4560-AA25-0AE5B7280C4D}">
  <sheetPr codeName="Sheet41"/>
  <dimension ref="A1"/>
  <sheetViews>
    <sheetView showGridLines="0" zoomScale="94" zoomScaleNormal="94" workbookViewId="0">
      <selection activeCell="U7" sqref="U7"/>
    </sheetView>
  </sheetViews>
  <sheetFormatPr defaultRowHeight="18" x14ac:dyDescent="0.45"/>
  <sheetData/>
  <phoneticPr fontId="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7FE90-F52F-4E08-8E8A-7E2364BEB1AA}">
  <sheetPr codeName="Sheet11"/>
  <dimension ref="A1:C1792"/>
  <sheetViews>
    <sheetView topLeftCell="B639" workbookViewId="0">
      <selection activeCell="C1789" sqref="C1789"/>
    </sheetView>
  </sheetViews>
  <sheetFormatPr defaultColWidth="8.59765625" defaultRowHeight="18" x14ac:dyDescent="0.45"/>
  <cols>
    <col min="1" max="1" width="14.19921875" hidden="1" customWidth="1"/>
    <col min="3" max="3" width="14.19921875" bestFit="1" customWidth="1"/>
  </cols>
  <sheetData>
    <row r="1" spans="1:3" hidden="1" x14ac:dyDescent="0.45">
      <c r="A1" t="s">
        <v>356</v>
      </c>
      <c r="B1">
        <v>1000</v>
      </c>
      <c r="C1" t="s">
        <v>356</v>
      </c>
    </row>
    <row r="2" spans="1:3" x14ac:dyDescent="0.45">
      <c r="A2" t="s">
        <v>357</v>
      </c>
      <c r="B2">
        <v>1100</v>
      </c>
      <c r="C2" t="s">
        <v>357</v>
      </c>
    </row>
    <row r="3" spans="1:3" x14ac:dyDescent="0.45">
      <c r="A3" t="s">
        <v>358</v>
      </c>
      <c r="B3">
        <v>1202</v>
      </c>
      <c r="C3" t="s">
        <v>358</v>
      </c>
    </row>
    <row r="4" spans="1:3" x14ac:dyDescent="0.45">
      <c r="A4" t="s">
        <v>359</v>
      </c>
      <c r="B4">
        <v>1203</v>
      </c>
      <c r="C4" t="s">
        <v>359</v>
      </c>
    </row>
    <row r="5" spans="1:3" x14ac:dyDescent="0.45">
      <c r="A5" t="s">
        <v>360</v>
      </c>
      <c r="B5">
        <v>1204</v>
      </c>
      <c r="C5" t="s">
        <v>360</v>
      </c>
    </row>
    <row r="6" spans="1:3" x14ac:dyDescent="0.45">
      <c r="A6" t="s">
        <v>361</v>
      </c>
      <c r="B6">
        <v>1205</v>
      </c>
      <c r="C6" t="s">
        <v>361</v>
      </c>
    </row>
    <row r="7" spans="1:3" x14ac:dyDescent="0.45">
      <c r="A7" t="s">
        <v>362</v>
      </c>
      <c r="B7">
        <v>1206</v>
      </c>
      <c r="C7" t="s">
        <v>362</v>
      </c>
    </row>
    <row r="8" spans="1:3" x14ac:dyDescent="0.45">
      <c r="A8" t="s">
        <v>363</v>
      </c>
      <c r="B8">
        <v>1207</v>
      </c>
      <c r="C8" t="s">
        <v>363</v>
      </c>
    </row>
    <row r="9" spans="1:3" x14ac:dyDescent="0.45">
      <c r="A9" t="s">
        <v>364</v>
      </c>
      <c r="B9">
        <v>1208</v>
      </c>
      <c r="C9" t="s">
        <v>364</v>
      </c>
    </row>
    <row r="10" spans="1:3" x14ac:dyDescent="0.45">
      <c r="A10" t="s">
        <v>365</v>
      </c>
      <c r="B10">
        <v>1209</v>
      </c>
      <c r="C10" t="s">
        <v>365</v>
      </c>
    </row>
    <row r="11" spans="1:3" x14ac:dyDescent="0.45">
      <c r="A11" t="s">
        <v>366</v>
      </c>
      <c r="B11">
        <v>1210</v>
      </c>
      <c r="C11" t="s">
        <v>366</v>
      </c>
    </row>
    <row r="12" spans="1:3" x14ac:dyDescent="0.45">
      <c r="A12" t="s">
        <v>367</v>
      </c>
      <c r="B12">
        <v>1211</v>
      </c>
      <c r="C12" t="s">
        <v>367</v>
      </c>
    </row>
    <row r="13" spans="1:3" x14ac:dyDescent="0.45">
      <c r="A13" t="s">
        <v>368</v>
      </c>
      <c r="B13">
        <v>1212</v>
      </c>
      <c r="C13" t="s">
        <v>368</v>
      </c>
    </row>
    <row r="14" spans="1:3" x14ac:dyDescent="0.45">
      <c r="A14" t="s">
        <v>369</v>
      </c>
      <c r="B14">
        <v>1213</v>
      </c>
      <c r="C14" t="s">
        <v>369</v>
      </c>
    </row>
    <row r="15" spans="1:3" x14ac:dyDescent="0.45">
      <c r="A15" t="s">
        <v>370</v>
      </c>
      <c r="B15">
        <v>1214</v>
      </c>
      <c r="C15" t="s">
        <v>370</v>
      </c>
    </row>
    <row r="16" spans="1:3" x14ac:dyDescent="0.45">
      <c r="A16" t="s">
        <v>371</v>
      </c>
      <c r="B16">
        <v>1215</v>
      </c>
      <c r="C16" t="s">
        <v>371</v>
      </c>
    </row>
    <row r="17" spans="1:3" x14ac:dyDescent="0.45">
      <c r="A17" t="s">
        <v>372</v>
      </c>
      <c r="B17">
        <v>1216</v>
      </c>
      <c r="C17" t="s">
        <v>372</v>
      </c>
    </row>
    <row r="18" spans="1:3" x14ac:dyDescent="0.45">
      <c r="A18" t="s">
        <v>373</v>
      </c>
      <c r="B18">
        <v>1217</v>
      </c>
      <c r="C18" t="s">
        <v>373</v>
      </c>
    </row>
    <row r="19" spans="1:3" x14ac:dyDescent="0.45">
      <c r="A19" t="s">
        <v>374</v>
      </c>
      <c r="B19">
        <v>1218</v>
      </c>
      <c r="C19" t="s">
        <v>374</v>
      </c>
    </row>
    <row r="20" spans="1:3" x14ac:dyDescent="0.45">
      <c r="A20" t="s">
        <v>375</v>
      </c>
      <c r="B20">
        <v>1219</v>
      </c>
      <c r="C20" t="s">
        <v>375</v>
      </c>
    </row>
    <row r="21" spans="1:3" x14ac:dyDescent="0.45">
      <c r="A21" t="s">
        <v>376</v>
      </c>
      <c r="B21">
        <v>1220</v>
      </c>
      <c r="C21" t="s">
        <v>376</v>
      </c>
    </row>
    <row r="22" spans="1:3" x14ac:dyDescent="0.45">
      <c r="A22" t="s">
        <v>377</v>
      </c>
      <c r="B22">
        <v>1221</v>
      </c>
      <c r="C22" t="s">
        <v>377</v>
      </c>
    </row>
    <row r="23" spans="1:3" x14ac:dyDescent="0.45">
      <c r="A23" t="s">
        <v>378</v>
      </c>
      <c r="B23">
        <v>1222</v>
      </c>
      <c r="C23" t="s">
        <v>378</v>
      </c>
    </row>
    <row r="24" spans="1:3" x14ac:dyDescent="0.45">
      <c r="A24" t="s">
        <v>379</v>
      </c>
      <c r="B24">
        <v>1223</v>
      </c>
      <c r="C24" t="s">
        <v>379</v>
      </c>
    </row>
    <row r="25" spans="1:3" x14ac:dyDescent="0.45">
      <c r="A25" t="s">
        <v>380</v>
      </c>
      <c r="B25">
        <v>1224</v>
      </c>
      <c r="C25" t="s">
        <v>380</v>
      </c>
    </row>
    <row r="26" spans="1:3" x14ac:dyDescent="0.45">
      <c r="A26" t="s">
        <v>381</v>
      </c>
      <c r="B26">
        <v>1225</v>
      </c>
      <c r="C26" t="s">
        <v>381</v>
      </c>
    </row>
    <row r="27" spans="1:3" x14ac:dyDescent="0.45">
      <c r="A27" t="s">
        <v>382</v>
      </c>
      <c r="B27">
        <v>1226</v>
      </c>
      <c r="C27" t="s">
        <v>382</v>
      </c>
    </row>
    <row r="28" spans="1:3" x14ac:dyDescent="0.45">
      <c r="A28" t="s">
        <v>383</v>
      </c>
      <c r="B28">
        <v>1227</v>
      </c>
      <c r="C28" t="s">
        <v>383</v>
      </c>
    </row>
    <row r="29" spans="1:3" x14ac:dyDescent="0.45">
      <c r="A29" t="s">
        <v>384</v>
      </c>
      <c r="B29">
        <v>1228</v>
      </c>
      <c r="C29" t="s">
        <v>384</v>
      </c>
    </row>
    <row r="30" spans="1:3" x14ac:dyDescent="0.45">
      <c r="A30" t="s">
        <v>385</v>
      </c>
      <c r="B30">
        <v>1229</v>
      </c>
      <c r="C30" t="s">
        <v>385</v>
      </c>
    </row>
    <row r="31" spans="1:3" x14ac:dyDescent="0.45">
      <c r="A31" t="s">
        <v>386</v>
      </c>
      <c r="B31">
        <v>1230</v>
      </c>
      <c r="C31" t="s">
        <v>386</v>
      </c>
    </row>
    <row r="32" spans="1:3" x14ac:dyDescent="0.45">
      <c r="A32" t="s">
        <v>387</v>
      </c>
      <c r="B32">
        <v>1231</v>
      </c>
      <c r="C32" t="s">
        <v>387</v>
      </c>
    </row>
    <row r="33" spans="1:3" x14ac:dyDescent="0.45">
      <c r="A33" t="s">
        <v>388</v>
      </c>
      <c r="B33">
        <v>1233</v>
      </c>
      <c r="C33" t="s">
        <v>388</v>
      </c>
    </row>
    <row r="34" spans="1:3" x14ac:dyDescent="0.45">
      <c r="A34" t="s">
        <v>389</v>
      </c>
      <c r="B34">
        <v>1234</v>
      </c>
      <c r="C34" t="s">
        <v>389</v>
      </c>
    </row>
    <row r="35" spans="1:3" x14ac:dyDescent="0.45">
      <c r="A35" t="s">
        <v>390</v>
      </c>
      <c r="B35">
        <v>1235</v>
      </c>
      <c r="C35" t="s">
        <v>390</v>
      </c>
    </row>
    <row r="36" spans="1:3" x14ac:dyDescent="0.45">
      <c r="A36" t="s">
        <v>391</v>
      </c>
      <c r="B36">
        <v>1236</v>
      </c>
      <c r="C36" t="s">
        <v>391</v>
      </c>
    </row>
    <row r="37" spans="1:3" x14ac:dyDescent="0.45">
      <c r="A37" t="s">
        <v>392</v>
      </c>
      <c r="B37">
        <v>1303</v>
      </c>
      <c r="C37" t="s">
        <v>392</v>
      </c>
    </row>
    <row r="38" spans="1:3" x14ac:dyDescent="0.45">
      <c r="A38" t="s">
        <v>393</v>
      </c>
      <c r="B38">
        <v>1304</v>
      </c>
      <c r="C38" t="s">
        <v>393</v>
      </c>
    </row>
    <row r="39" spans="1:3" x14ac:dyDescent="0.45">
      <c r="A39" t="s">
        <v>394</v>
      </c>
      <c r="B39">
        <v>1331</v>
      </c>
      <c r="C39" t="s">
        <v>394</v>
      </c>
    </row>
    <row r="40" spans="1:3" x14ac:dyDescent="0.45">
      <c r="A40" t="s">
        <v>395</v>
      </c>
      <c r="B40">
        <v>1332</v>
      </c>
      <c r="C40" t="s">
        <v>395</v>
      </c>
    </row>
    <row r="41" spans="1:3" x14ac:dyDescent="0.45">
      <c r="A41" t="s">
        <v>396</v>
      </c>
      <c r="B41">
        <v>1333</v>
      </c>
      <c r="C41" t="s">
        <v>396</v>
      </c>
    </row>
    <row r="42" spans="1:3" x14ac:dyDescent="0.45">
      <c r="A42" t="s">
        <v>397</v>
      </c>
      <c r="B42">
        <v>1334</v>
      </c>
      <c r="C42" t="s">
        <v>397</v>
      </c>
    </row>
    <row r="43" spans="1:3" x14ac:dyDescent="0.45">
      <c r="A43" t="s">
        <v>398</v>
      </c>
      <c r="B43">
        <v>1337</v>
      </c>
      <c r="C43" t="s">
        <v>398</v>
      </c>
    </row>
    <row r="44" spans="1:3" x14ac:dyDescent="0.45">
      <c r="A44" t="s">
        <v>399</v>
      </c>
      <c r="B44">
        <v>1343</v>
      </c>
      <c r="C44" t="s">
        <v>399</v>
      </c>
    </row>
    <row r="45" spans="1:3" x14ac:dyDescent="0.45">
      <c r="A45" t="s">
        <v>400</v>
      </c>
      <c r="B45">
        <v>1345</v>
      </c>
      <c r="C45" t="s">
        <v>400</v>
      </c>
    </row>
    <row r="46" spans="1:3" x14ac:dyDescent="0.45">
      <c r="A46" t="s">
        <v>401</v>
      </c>
      <c r="B46">
        <v>1346</v>
      </c>
      <c r="C46" t="s">
        <v>401</v>
      </c>
    </row>
    <row r="47" spans="1:3" x14ac:dyDescent="0.45">
      <c r="A47" t="s">
        <v>402</v>
      </c>
      <c r="B47">
        <v>1347</v>
      </c>
      <c r="C47" t="s">
        <v>402</v>
      </c>
    </row>
    <row r="48" spans="1:3" x14ac:dyDescent="0.45">
      <c r="A48" t="s">
        <v>403</v>
      </c>
      <c r="B48">
        <v>1361</v>
      </c>
      <c r="C48" t="s">
        <v>403</v>
      </c>
    </row>
    <row r="49" spans="1:3" x14ac:dyDescent="0.45">
      <c r="A49" t="s">
        <v>404</v>
      </c>
      <c r="B49">
        <v>1362</v>
      </c>
      <c r="C49" t="s">
        <v>404</v>
      </c>
    </row>
    <row r="50" spans="1:3" x14ac:dyDescent="0.45">
      <c r="A50" t="s">
        <v>405</v>
      </c>
      <c r="B50">
        <v>1363</v>
      </c>
      <c r="C50" t="s">
        <v>405</v>
      </c>
    </row>
    <row r="51" spans="1:3" x14ac:dyDescent="0.45">
      <c r="A51" t="s">
        <v>406</v>
      </c>
      <c r="B51">
        <v>1364</v>
      </c>
      <c r="C51" t="s">
        <v>406</v>
      </c>
    </row>
    <row r="52" spans="1:3" x14ac:dyDescent="0.45">
      <c r="A52" t="s">
        <v>407</v>
      </c>
      <c r="B52">
        <v>1367</v>
      </c>
      <c r="C52" t="s">
        <v>407</v>
      </c>
    </row>
    <row r="53" spans="1:3" x14ac:dyDescent="0.45">
      <c r="A53" t="s">
        <v>408</v>
      </c>
      <c r="B53">
        <v>1370</v>
      </c>
      <c r="C53" t="s">
        <v>408</v>
      </c>
    </row>
    <row r="54" spans="1:3" x14ac:dyDescent="0.45">
      <c r="A54" t="s">
        <v>409</v>
      </c>
      <c r="B54">
        <v>1371</v>
      </c>
      <c r="C54" t="s">
        <v>409</v>
      </c>
    </row>
    <row r="55" spans="1:3" x14ac:dyDescent="0.45">
      <c r="A55" t="s">
        <v>410</v>
      </c>
      <c r="B55">
        <v>1391</v>
      </c>
      <c r="C55" t="s">
        <v>410</v>
      </c>
    </row>
    <row r="56" spans="1:3" x14ac:dyDescent="0.45">
      <c r="A56" t="s">
        <v>411</v>
      </c>
      <c r="B56">
        <v>1392</v>
      </c>
      <c r="C56" t="s">
        <v>411</v>
      </c>
    </row>
    <row r="57" spans="1:3" x14ac:dyDescent="0.45">
      <c r="A57" t="s">
        <v>412</v>
      </c>
      <c r="B57">
        <v>1393</v>
      </c>
      <c r="C57" t="s">
        <v>412</v>
      </c>
    </row>
    <row r="58" spans="1:3" x14ac:dyDescent="0.45">
      <c r="A58" t="s">
        <v>413</v>
      </c>
      <c r="B58">
        <v>1394</v>
      </c>
      <c r="C58" t="s">
        <v>413</v>
      </c>
    </row>
    <row r="59" spans="1:3" x14ac:dyDescent="0.45">
      <c r="A59" t="s">
        <v>414</v>
      </c>
      <c r="B59">
        <v>1395</v>
      </c>
      <c r="C59" t="s">
        <v>414</v>
      </c>
    </row>
    <row r="60" spans="1:3" x14ac:dyDescent="0.45">
      <c r="A60" t="s">
        <v>415</v>
      </c>
      <c r="B60">
        <v>1396</v>
      </c>
      <c r="C60" t="s">
        <v>415</v>
      </c>
    </row>
    <row r="61" spans="1:3" x14ac:dyDescent="0.45">
      <c r="A61" t="s">
        <v>416</v>
      </c>
      <c r="B61">
        <v>1397</v>
      </c>
      <c r="C61" t="s">
        <v>416</v>
      </c>
    </row>
    <row r="62" spans="1:3" x14ac:dyDescent="0.45">
      <c r="A62" t="s">
        <v>417</v>
      </c>
      <c r="B62">
        <v>1398</v>
      </c>
      <c r="C62" t="s">
        <v>417</v>
      </c>
    </row>
    <row r="63" spans="1:3" x14ac:dyDescent="0.45">
      <c r="A63" t="s">
        <v>418</v>
      </c>
      <c r="B63">
        <v>1399</v>
      </c>
      <c r="C63" t="s">
        <v>418</v>
      </c>
    </row>
    <row r="64" spans="1:3" x14ac:dyDescent="0.45">
      <c r="A64" t="s">
        <v>419</v>
      </c>
      <c r="B64">
        <v>1400</v>
      </c>
      <c r="C64" t="s">
        <v>419</v>
      </c>
    </row>
    <row r="65" spans="1:3" x14ac:dyDescent="0.45">
      <c r="A65" t="s">
        <v>420</v>
      </c>
      <c r="B65">
        <v>1401</v>
      </c>
      <c r="C65" t="s">
        <v>420</v>
      </c>
    </row>
    <row r="66" spans="1:3" x14ac:dyDescent="0.45">
      <c r="A66" t="s">
        <v>421</v>
      </c>
      <c r="B66">
        <v>1402</v>
      </c>
      <c r="C66" t="s">
        <v>421</v>
      </c>
    </row>
    <row r="67" spans="1:3" x14ac:dyDescent="0.45">
      <c r="A67" t="s">
        <v>422</v>
      </c>
      <c r="B67">
        <v>1403</v>
      </c>
      <c r="C67" t="s">
        <v>422</v>
      </c>
    </row>
    <row r="68" spans="1:3" x14ac:dyDescent="0.45">
      <c r="A68" t="s">
        <v>423</v>
      </c>
      <c r="B68">
        <v>1404</v>
      </c>
      <c r="C68" t="s">
        <v>423</v>
      </c>
    </row>
    <row r="69" spans="1:3" x14ac:dyDescent="0.45">
      <c r="A69" t="s">
        <v>424</v>
      </c>
      <c r="B69">
        <v>1405</v>
      </c>
      <c r="C69" t="s">
        <v>424</v>
      </c>
    </row>
    <row r="70" spans="1:3" x14ac:dyDescent="0.45">
      <c r="A70" t="s">
        <v>425</v>
      </c>
      <c r="B70">
        <v>1406</v>
      </c>
      <c r="C70" t="s">
        <v>425</v>
      </c>
    </row>
    <row r="71" spans="1:3" x14ac:dyDescent="0.45">
      <c r="A71" t="s">
        <v>426</v>
      </c>
      <c r="B71">
        <v>1407</v>
      </c>
      <c r="C71" t="s">
        <v>426</v>
      </c>
    </row>
    <row r="72" spans="1:3" x14ac:dyDescent="0.45">
      <c r="A72" t="s">
        <v>427</v>
      </c>
      <c r="B72">
        <v>1408</v>
      </c>
      <c r="C72" t="s">
        <v>427</v>
      </c>
    </row>
    <row r="73" spans="1:3" x14ac:dyDescent="0.45">
      <c r="A73" t="s">
        <v>428</v>
      </c>
      <c r="B73">
        <v>1409</v>
      </c>
      <c r="C73" t="s">
        <v>428</v>
      </c>
    </row>
    <row r="74" spans="1:3" x14ac:dyDescent="0.45">
      <c r="A74" t="s">
        <v>429</v>
      </c>
      <c r="B74">
        <v>1423</v>
      </c>
      <c r="C74" t="s">
        <v>429</v>
      </c>
    </row>
    <row r="75" spans="1:3" x14ac:dyDescent="0.45">
      <c r="A75" t="s">
        <v>430</v>
      </c>
      <c r="B75">
        <v>1424</v>
      </c>
      <c r="C75" t="s">
        <v>430</v>
      </c>
    </row>
    <row r="76" spans="1:3" x14ac:dyDescent="0.45">
      <c r="A76" t="s">
        <v>431</v>
      </c>
      <c r="B76">
        <v>1425</v>
      </c>
      <c r="C76" t="s">
        <v>431</v>
      </c>
    </row>
    <row r="77" spans="1:3" x14ac:dyDescent="0.45">
      <c r="A77" t="s">
        <v>432</v>
      </c>
      <c r="B77">
        <v>1427</v>
      </c>
      <c r="C77" t="s">
        <v>432</v>
      </c>
    </row>
    <row r="78" spans="1:3" x14ac:dyDescent="0.45">
      <c r="A78" t="s">
        <v>433</v>
      </c>
      <c r="B78">
        <v>1428</v>
      </c>
      <c r="C78" t="s">
        <v>433</v>
      </c>
    </row>
    <row r="79" spans="1:3" x14ac:dyDescent="0.45">
      <c r="A79" t="s">
        <v>434</v>
      </c>
      <c r="B79">
        <v>1429</v>
      </c>
      <c r="C79" t="s">
        <v>434</v>
      </c>
    </row>
    <row r="80" spans="1:3" x14ac:dyDescent="0.45">
      <c r="A80" t="s">
        <v>435</v>
      </c>
      <c r="B80">
        <v>1430</v>
      </c>
      <c r="C80" t="s">
        <v>435</v>
      </c>
    </row>
    <row r="81" spans="1:3" x14ac:dyDescent="0.45">
      <c r="A81" t="s">
        <v>436</v>
      </c>
      <c r="B81">
        <v>1431</v>
      </c>
      <c r="C81" t="s">
        <v>436</v>
      </c>
    </row>
    <row r="82" spans="1:3" x14ac:dyDescent="0.45">
      <c r="A82" t="s">
        <v>437</v>
      </c>
      <c r="B82">
        <v>1432</v>
      </c>
      <c r="C82" t="s">
        <v>437</v>
      </c>
    </row>
    <row r="83" spans="1:3" x14ac:dyDescent="0.45">
      <c r="A83" t="s">
        <v>438</v>
      </c>
      <c r="B83">
        <v>1433</v>
      </c>
      <c r="C83" t="s">
        <v>438</v>
      </c>
    </row>
    <row r="84" spans="1:3" x14ac:dyDescent="0.45">
      <c r="A84" t="s">
        <v>439</v>
      </c>
      <c r="B84">
        <v>1434</v>
      </c>
      <c r="C84" t="s">
        <v>439</v>
      </c>
    </row>
    <row r="85" spans="1:3" x14ac:dyDescent="0.45">
      <c r="A85" t="s">
        <v>440</v>
      </c>
      <c r="B85">
        <v>1436</v>
      </c>
      <c r="C85" t="s">
        <v>440</v>
      </c>
    </row>
    <row r="86" spans="1:3" x14ac:dyDescent="0.45">
      <c r="A86" t="s">
        <v>441</v>
      </c>
      <c r="B86">
        <v>1437</v>
      </c>
      <c r="C86" t="s">
        <v>441</v>
      </c>
    </row>
    <row r="87" spans="1:3" x14ac:dyDescent="0.45">
      <c r="A87" t="s">
        <v>442</v>
      </c>
      <c r="B87">
        <v>1438</v>
      </c>
      <c r="C87" t="s">
        <v>442</v>
      </c>
    </row>
    <row r="88" spans="1:3" x14ac:dyDescent="0.45">
      <c r="A88" t="s">
        <v>443</v>
      </c>
      <c r="B88">
        <v>1452</v>
      </c>
      <c r="C88" t="s">
        <v>443</v>
      </c>
    </row>
    <row r="89" spans="1:3" x14ac:dyDescent="0.45">
      <c r="A89" t="s">
        <v>444</v>
      </c>
      <c r="B89">
        <v>1453</v>
      </c>
      <c r="C89" t="s">
        <v>444</v>
      </c>
    </row>
    <row r="90" spans="1:3" x14ac:dyDescent="0.45">
      <c r="A90" t="s">
        <v>445</v>
      </c>
      <c r="B90">
        <v>1454</v>
      </c>
      <c r="C90" t="s">
        <v>445</v>
      </c>
    </row>
    <row r="91" spans="1:3" x14ac:dyDescent="0.45">
      <c r="A91" t="s">
        <v>446</v>
      </c>
      <c r="B91">
        <v>1455</v>
      </c>
      <c r="C91" t="s">
        <v>446</v>
      </c>
    </row>
    <row r="92" spans="1:3" x14ac:dyDescent="0.45">
      <c r="A92" t="s">
        <v>447</v>
      </c>
      <c r="B92">
        <v>1456</v>
      </c>
      <c r="C92" t="s">
        <v>447</v>
      </c>
    </row>
    <row r="93" spans="1:3" x14ac:dyDescent="0.45">
      <c r="A93" t="s">
        <v>448</v>
      </c>
      <c r="B93">
        <v>1457</v>
      </c>
      <c r="C93" t="s">
        <v>448</v>
      </c>
    </row>
    <row r="94" spans="1:3" x14ac:dyDescent="0.45">
      <c r="A94" t="s">
        <v>449</v>
      </c>
      <c r="B94">
        <v>1458</v>
      </c>
      <c r="C94" t="s">
        <v>449</v>
      </c>
    </row>
    <row r="95" spans="1:3" x14ac:dyDescent="0.45">
      <c r="A95" t="s">
        <v>450</v>
      </c>
      <c r="B95">
        <v>1459</v>
      </c>
      <c r="C95" t="s">
        <v>450</v>
      </c>
    </row>
    <row r="96" spans="1:3" x14ac:dyDescent="0.45">
      <c r="A96" t="s">
        <v>451</v>
      </c>
      <c r="B96">
        <v>1460</v>
      </c>
      <c r="C96" t="s">
        <v>451</v>
      </c>
    </row>
    <row r="97" spans="1:3" x14ac:dyDescent="0.45">
      <c r="A97" t="s">
        <v>452</v>
      </c>
      <c r="B97">
        <v>1461</v>
      </c>
      <c r="C97" t="s">
        <v>452</v>
      </c>
    </row>
    <row r="98" spans="1:3" x14ac:dyDescent="0.45">
      <c r="A98" t="s">
        <v>453</v>
      </c>
      <c r="B98">
        <v>1462</v>
      </c>
      <c r="C98" t="s">
        <v>453</v>
      </c>
    </row>
    <row r="99" spans="1:3" x14ac:dyDescent="0.45">
      <c r="A99" t="s">
        <v>454</v>
      </c>
      <c r="B99">
        <v>1463</v>
      </c>
      <c r="C99" t="s">
        <v>454</v>
      </c>
    </row>
    <row r="100" spans="1:3" x14ac:dyDescent="0.45">
      <c r="A100" t="s">
        <v>455</v>
      </c>
      <c r="B100">
        <v>1464</v>
      </c>
      <c r="C100" t="s">
        <v>455</v>
      </c>
    </row>
    <row r="101" spans="1:3" x14ac:dyDescent="0.45">
      <c r="A101" t="s">
        <v>456</v>
      </c>
      <c r="B101">
        <v>1465</v>
      </c>
      <c r="C101" t="s">
        <v>456</v>
      </c>
    </row>
    <row r="102" spans="1:3" x14ac:dyDescent="0.45">
      <c r="A102" t="s">
        <v>457</v>
      </c>
      <c r="B102">
        <v>1468</v>
      </c>
      <c r="C102" t="s">
        <v>457</v>
      </c>
    </row>
    <row r="103" spans="1:3" x14ac:dyDescent="0.45">
      <c r="A103" t="s">
        <v>458</v>
      </c>
      <c r="B103">
        <v>1469</v>
      </c>
      <c r="C103" t="s">
        <v>458</v>
      </c>
    </row>
    <row r="104" spans="1:3" x14ac:dyDescent="0.45">
      <c r="A104" t="s">
        <v>459</v>
      </c>
      <c r="B104">
        <v>1470</v>
      </c>
      <c r="C104" t="s">
        <v>459</v>
      </c>
    </row>
    <row r="105" spans="1:3" x14ac:dyDescent="0.45">
      <c r="A105" t="s">
        <v>460</v>
      </c>
      <c r="B105">
        <v>1471</v>
      </c>
      <c r="C105" t="s">
        <v>460</v>
      </c>
    </row>
    <row r="106" spans="1:3" x14ac:dyDescent="0.45">
      <c r="A106" t="s">
        <v>461</v>
      </c>
      <c r="B106">
        <v>1472</v>
      </c>
      <c r="C106" t="s">
        <v>461</v>
      </c>
    </row>
    <row r="107" spans="1:3" x14ac:dyDescent="0.45">
      <c r="A107" t="s">
        <v>462</v>
      </c>
      <c r="B107">
        <v>1481</v>
      </c>
      <c r="C107" t="s">
        <v>462</v>
      </c>
    </row>
    <row r="108" spans="1:3" x14ac:dyDescent="0.45">
      <c r="A108" t="s">
        <v>463</v>
      </c>
      <c r="B108">
        <v>1482</v>
      </c>
      <c r="C108" t="s">
        <v>463</v>
      </c>
    </row>
    <row r="109" spans="1:3" x14ac:dyDescent="0.45">
      <c r="A109" t="s">
        <v>464</v>
      </c>
      <c r="B109">
        <v>1483</v>
      </c>
      <c r="C109" t="s">
        <v>464</v>
      </c>
    </row>
    <row r="110" spans="1:3" x14ac:dyDescent="0.45">
      <c r="A110" t="s">
        <v>465</v>
      </c>
      <c r="B110">
        <v>1484</v>
      </c>
      <c r="C110" t="s">
        <v>465</v>
      </c>
    </row>
    <row r="111" spans="1:3" x14ac:dyDescent="0.45">
      <c r="A111" t="s">
        <v>466</v>
      </c>
      <c r="B111">
        <v>1485</v>
      </c>
      <c r="C111" t="s">
        <v>466</v>
      </c>
    </row>
    <row r="112" spans="1:3" x14ac:dyDescent="0.45">
      <c r="A112" t="s">
        <v>467</v>
      </c>
      <c r="B112">
        <v>1486</v>
      </c>
      <c r="C112" t="s">
        <v>467</v>
      </c>
    </row>
    <row r="113" spans="1:3" x14ac:dyDescent="0.45">
      <c r="A113" t="s">
        <v>468</v>
      </c>
      <c r="B113">
        <v>1487</v>
      </c>
      <c r="C113" t="s">
        <v>468</v>
      </c>
    </row>
    <row r="114" spans="1:3" x14ac:dyDescent="0.45">
      <c r="A114" t="s">
        <v>469</v>
      </c>
      <c r="B114">
        <v>1511</v>
      </c>
      <c r="C114" t="s">
        <v>469</v>
      </c>
    </row>
    <row r="115" spans="1:3" x14ac:dyDescent="0.45">
      <c r="A115" t="s">
        <v>470</v>
      </c>
      <c r="B115">
        <v>1512</v>
      </c>
      <c r="C115" t="s">
        <v>470</v>
      </c>
    </row>
    <row r="116" spans="1:3" x14ac:dyDescent="0.45">
      <c r="A116" t="s">
        <v>471</v>
      </c>
      <c r="B116">
        <v>1513</v>
      </c>
      <c r="C116" t="s">
        <v>471</v>
      </c>
    </row>
    <row r="117" spans="1:3" x14ac:dyDescent="0.45">
      <c r="A117" t="s">
        <v>472</v>
      </c>
      <c r="B117">
        <v>1514</v>
      </c>
      <c r="C117" t="s">
        <v>472</v>
      </c>
    </row>
    <row r="118" spans="1:3" x14ac:dyDescent="0.45">
      <c r="A118" t="s">
        <v>473</v>
      </c>
      <c r="B118">
        <v>1516</v>
      </c>
      <c r="C118" t="s">
        <v>473</v>
      </c>
    </row>
    <row r="119" spans="1:3" x14ac:dyDescent="0.45">
      <c r="A119" t="s">
        <v>474</v>
      </c>
      <c r="B119">
        <v>1517</v>
      </c>
      <c r="C119" t="s">
        <v>474</v>
      </c>
    </row>
    <row r="120" spans="1:3" x14ac:dyDescent="0.45">
      <c r="A120" t="s">
        <v>475</v>
      </c>
      <c r="B120">
        <v>1518</v>
      </c>
      <c r="C120" t="s">
        <v>475</v>
      </c>
    </row>
    <row r="121" spans="1:3" x14ac:dyDescent="0.45">
      <c r="A121" t="s">
        <v>476</v>
      </c>
      <c r="B121">
        <v>1519</v>
      </c>
      <c r="C121" t="s">
        <v>476</v>
      </c>
    </row>
    <row r="122" spans="1:3" x14ac:dyDescent="0.45">
      <c r="A122" t="s">
        <v>477</v>
      </c>
      <c r="B122">
        <v>1520</v>
      </c>
      <c r="C122" t="s">
        <v>477</v>
      </c>
    </row>
    <row r="123" spans="1:3" x14ac:dyDescent="0.45">
      <c r="A123" t="s">
        <v>478</v>
      </c>
      <c r="B123">
        <v>1543</v>
      </c>
      <c r="C123" t="s">
        <v>478</v>
      </c>
    </row>
    <row r="124" spans="1:3" x14ac:dyDescent="0.45">
      <c r="A124" t="s">
        <v>479</v>
      </c>
      <c r="B124">
        <v>1544</v>
      </c>
      <c r="C124" t="s">
        <v>479</v>
      </c>
    </row>
    <row r="125" spans="1:3" x14ac:dyDescent="0.45">
      <c r="A125" t="s">
        <v>480</v>
      </c>
      <c r="B125">
        <v>1545</v>
      </c>
      <c r="C125" t="s">
        <v>480</v>
      </c>
    </row>
    <row r="126" spans="1:3" x14ac:dyDescent="0.45">
      <c r="A126" t="s">
        <v>481</v>
      </c>
      <c r="B126">
        <v>1546</v>
      </c>
      <c r="C126" t="s">
        <v>481</v>
      </c>
    </row>
    <row r="127" spans="1:3" x14ac:dyDescent="0.45">
      <c r="A127" t="s">
        <v>482</v>
      </c>
      <c r="B127">
        <v>1547</v>
      </c>
      <c r="C127" t="s">
        <v>482</v>
      </c>
    </row>
    <row r="128" spans="1:3" x14ac:dyDescent="0.45">
      <c r="A128" t="s">
        <v>483</v>
      </c>
      <c r="B128">
        <v>1549</v>
      </c>
      <c r="C128" t="s">
        <v>483</v>
      </c>
    </row>
    <row r="129" spans="1:3" x14ac:dyDescent="0.45">
      <c r="A129" t="s">
        <v>484</v>
      </c>
      <c r="B129">
        <v>1550</v>
      </c>
      <c r="C129" t="s">
        <v>484</v>
      </c>
    </row>
    <row r="130" spans="1:3" x14ac:dyDescent="0.45">
      <c r="A130" t="s">
        <v>485</v>
      </c>
      <c r="B130">
        <v>1552</v>
      </c>
      <c r="C130" t="s">
        <v>485</v>
      </c>
    </row>
    <row r="131" spans="1:3" x14ac:dyDescent="0.45">
      <c r="A131" t="s">
        <v>486</v>
      </c>
      <c r="B131">
        <v>1555</v>
      </c>
      <c r="C131" t="s">
        <v>486</v>
      </c>
    </row>
    <row r="132" spans="1:3" x14ac:dyDescent="0.45">
      <c r="A132" t="s">
        <v>487</v>
      </c>
      <c r="B132">
        <v>1559</v>
      </c>
      <c r="C132" t="s">
        <v>487</v>
      </c>
    </row>
    <row r="133" spans="1:3" x14ac:dyDescent="0.45">
      <c r="A133" t="s">
        <v>488</v>
      </c>
      <c r="B133">
        <v>1560</v>
      </c>
      <c r="C133" t="s">
        <v>488</v>
      </c>
    </row>
    <row r="134" spans="1:3" x14ac:dyDescent="0.45">
      <c r="A134" t="s">
        <v>489</v>
      </c>
      <c r="B134">
        <v>1561</v>
      </c>
      <c r="C134" t="s">
        <v>489</v>
      </c>
    </row>
    <row r="135" spans="1:3" x14ac:dyDescent="0.45">
      <c r="A135" t="s">
        <v>490</v>
      </c>
      <c r="B135">
        <v>1562</v>
      </c>
      <c r="C135" t="s">
        <v>490</v>
      </c>
    </row>
    <row r="136" spans="1:3" x14ac:dyDescent="0.45">
      <c r="A136" t="s">
        <v>491</v>
      </c>
      <c r="B136">
        <v>1563</v>
      </c>
      <c r="C136" t="s">
        <v>491</v>
      </c>
    </row>
    <row r="137" spans="1:3" x14ac:dyDescent="0.45">
      <c r="A137" t="s">
        <v>492</v>
      </c>
      <c r="B137">
        <v>1564</v>
      </c>
      <c r="C137" t="s">
        <v>492</v>
      </c>
    </row>
    <row r="138" spans="1:3" x14ac:dyDescent="0.45">
      <c r="A138" t="s">
        <v>493</v>
      </c>
      <c r="B138">
        <v>1571</v>
      </c>
      <c r="C138" t="s">
        <v>493</v>
      </c>
    </row>
    <row r="139" spans="1:3" x14ac:dyDescent="0.45">
      <c r="A139" t="s">
        <v>494</v>
      </c>
      <c r="B139">
        <v>1575</v>
      </c>
      <c r="C139" t="s">
        <v>494</v>
      </c>
    </row>
    <row r="140" spans="1:3" x14ac:dyDescent="0.45">
      <c r="A140" t="s">
        <v>495</v>
      </c>
      <c r="B140">
        <v>1578</v>
      </c>
      <c r="C140" t="s">
        <v>495</v>
      </c>
    </row>
    <row r="141" spans="1:3" x14ac:dyDescent="0.45">
      <c r="A141" t="s">
        <v>496</v>
      </c>
      <c r="B141">
        <v>1581</v>
      </c>
      <c r="C141" t="s">
        <v>496</v>
      </c>
    </row>
    <row r="142" spans="1:3" x14ac:dyDescent="0.45">
      <c r="A142" t="s">
        <v>497</v>
      </c>
      <c r="B142">
        <v>1584</v>
      </c>
      <c r="C142" t="s">
        <v>497</v>
      </c>
    </row>
    <row r="143" spans="1:3" x14ac:dyDescent="0.45">
      <c r="A143" t="s">
        <v>498</v>
      </c>
      <c r="B143">
        <v>1585</v>
      </c>
      <c r="C143" t="s">
        <v>498</v>
      </c>
    </row>
    <row r="144" spans="1:3" x14ac:dyDescent="0.45">
      <c r="A144" t="s">
        <v>499</v>
      </c>
      <c r="B144">
        <v>1586</v>
      </c>
      <c r="C144" t="s">
        <v>499</v>
      </c>
    </row>
    <row r="145" spans="1:3" x14ac:dyDescent="0.45">
      <c r="A145" t="s">
        <v>500</v>
      </c>
      <c r="B145">
        <v>1601</v>
      </c>
      <c r="C145" t="s">
        <v>500</v>
      </c>
    </row>
    <row r="146" spans="1:3" x14ac:dyDescent="0.45">
      <c r="A146" t="s">
        <v>501</v>
      </c>
      <c r="B146">
        <v>1602</v>
      </c>
      <c r="C146" t="s">
        <v>501</v>
      </c>
    </row>
    <row r="147" spans="1:3" x14ac:dyDescent="0.45">
      <c r="A147" t="s">
        <v>502</v>
      </c>
      <c r="B147">
        <v>1604</v>
      </c>
      <c r="C147" t="s">
        <v>502</v>
      </c>
    </row>
    <row r="148" spans="1:3" x14ac:dyDescent="0.45">
      <c r="A148" t="s">
        <v>503</v>
      </c>
      <c r="B148">
        <v>1607</v>
      </c>
      <c r="C148" t="s">
        <v>503</v>
      </c>
    </row>
    <row r="149" spans="1:3" x14ac:dyDescent="0.45">
      <c r="A149" t="s">
        <v>504</v>
      </c>
      <c r="B149">
        <v>1608</v>
      </c>
      <c r="C149" t="s">
        <v>504</v>
      </c>
    </row>
    <row r="150" spans="1:3" x14ac:dyDescent="0.45">
      <c r="A150" t="s">
        <v>505</v>
      </c>
      <c r="B150">
        <v>1609</v>
      </c>
      <c r="C150" t="s">
        <v>505</v>
      </c>
    </row>
    <row r="151" spans="1:3" x14ac:dyDescent="0.45">
      <c r="A151" t="s">
        <v>506</v>
      </c>
      <c r="B151">
        <v>1610</v>
      </c>
      <c r="C151" t="s">
        <v>506</v>
      </c>
    </row>
    <row r="152" spans="1:3" x14ac:dyDescent="0.45">
      <c r="A152" t="s">
        <v>507</v>
      </c>
      <c r="B152">
        <v>1631</v>
      </c>
      <c r="C152" t="s">
        <v>507</v>
      </c>
    </row>
    <row r="153" spans="1:3" x14ac:dyDescent="0.45">
      <c r="A153" t="s">
        <v>508</v>
      </c>
      <c r="B153">
        <v>1632</v>
      </c>
      <c r="C153" t="s">
        <v>508</v>
      </c>
    </row>
    <row r="154" spans="1:3" x14ac:dyDescent="0.45">
      <c r="A154" t="s">
        <v>509</v>
      </c>
      <c r="B154">
        <v>1633</v>
      </c>
      <c r="C154" t="s">
        <v>509</v>
      </c>
    </row>
    <row r="155" spans="1:3" x14ac:dyDescent="0.45">
      <c r="A155" t="s">
        <v>510</v>
      </c>
      <c r="B155">
        <v>1634</v>
      </c>
      <c r="C155" t="s">
        <v>510</v>
      </c>
    </row>
    <row r="156" spans="1:3" x14ac:dyDescent="0.45">
      <c r="A156" t="s">
        <v>511</v>
      </c>
      <c r="B156">
        <v>1635</v>
      </c>
      <c r="C156" t="s">
        <v>511</v>
      </c>
    </row>
    <row r="157" spans="1:3" x14ac:dyDescent="0.45">
      <c r="A157" t="s">
        <v>512</v>
      </c>
      <c r="B157">
        <v>1636</v>
      </c>
      <c r="C157" t="s">
        <v>512</v>
      </c>
    </row>
    <row r="158" spans="1:3" x14ac:dyDescent="0.45">
      <c r="A158" t="s">
        <v>513</v>
      </c>
      <c r="B158">
        <v>1637</v>
      </c>
      <c r="C158" t="s">
        <v>513</v>
      </c>
    </row>
    <row r="159" spans="1:3" x14ac:dyDescent="0.45">
      <c r="A159" t="s">
        <v>514</v>
      </c>
      <c r="B159">
        <v>1638</v>
      </c>
      <c r="C159" t="s">
        <v>514</v>
      </c>
    </row>
    <row r="160" spans="1:3" x14ac:dyDescent="0.45">
      <c r="A160" t="s">
        <v>515</v>
      </c>
      <c r="B160">
        <v>1639</v>
      </c>
      <c r="C160" t="s">
        <v>515</v>
      </c>
    </row>
    <row r="161" spans="1:3" x14ac:dyDescent="0.45">
      <c r="A161" t="s">
        <v>516</v>
      </c>
      <c r="B161">
        <v>1641</v>
      </c>
      <c r="C161" t="s">
        <v>516</v>
      </c>
    </row>
    <row r="162" spans="1:3" x14ac:dyDescent="0.45">
      <c r="A162" t="s">
        <v>517</v>
      </c>
      <c r="B162">
        <v>1642</v>
      </c>
      <c r="C162" t="s">
        <v>517</v>
      </c>
    </row>
    <row r="163" spans="1:3" x14ac:dyDescent="0.45">
      <c r="A163" t="s">
        <v>518</v>
      </c>
      <c r="B163">
        <v>1643</v>
      </c>
      <c r="C163" t="s">
        <v>518</v>
      </c>
    </row>
    <row r="164" spans="1:3" x14ac:dyDescent="0.45">
      <c r="A164" t="s">
        <v>519</v>
      </c>
      <c r="B164">
        <v>1644</v>
      </c>
      <c r="C164" t="s">
        <v>519</v>
      </c>
    </row>
    <row r="165" spans="1:3" x14ac:dyDescent="0.45">
      <c r="A165" t="s">
        <v>520</v>
      </c>
      <c r="B165">
        <v>1645</v>
      </c>
      <c r="C165" t="s">
        <v>520</v>
      </c>
    </row>
    <row r="166" spans="1:3" x14ac:dyDescent="0.45">
      <c r="A166" t="s">
        <v>521</v>
      </c>
      <c r="B166">
        <v>1646</v>
      </c>
      <c r="C166" t="s">
        <v>521</v>
      </c>
    </row>
    <row r="167" spans="1:3" x14ac:dyDescent="0.45">
      <c r="A167" t="s">
        <v>522</v>
      </c>
      <c r="B167">
        <v>1647</v>
      </c>
      <c r="C167" t="s">
        <v>522</v>
      </c>
    </row>
    <row r="168" spans="1:3" x14ac:dyDescent="0.45">
      <c r="A168" t="s">
        <v>523</v>
      </c>
      <c r="B168">
        <v>1648</v>
      </c>
      <c r="C168" t="s">
        <v>523</v>
      </c>
    </row>
    <row r="169" spans="1:3" x14ac:dyDescent="0.45">
      <c r="A169" t="s">
        <v>524</v>
      </c>
      <c r="B169">
        <v>1649</v>
      </c>
      <c r="C169" t="s">
        <v>524</v>
      </c>
    </row>
    <row r="170" spans="1:3" x14ac:dyDescent="0.45">
      <c r="A170" t="s">
        <v>525</v>
      </c>
      <c r="B170">
        <v>1661</v>
      </c>
      <c r="C170" t="s">
        <v>525</v>
      </c>
    </row>
    <row r="171" spans="1:3" x14ac:dyDescent="0.45">
      <c r="A171" t="s">
        <v>526</v>
      </c>
      <c r="B171">
        <v>1662</v>
      </c>
      <c r="C171" t="s">
        <v>526</v>
      </c>
    </row>
    <row r="172" spans="1:3" x14ac:dyDescent="0.45">
      <c r="A172" t="s">
        <v>527</v>
      </c>
      <c r="B172">
        <v>1663</v>
      </c>
      <c r="C172" t="s">
        <v>527</v>
      </c>
    </row>
    <row r="173" spans="1:3" x14ac:dyDescent="0.45">
      <c r="A173" t="s">
        <v>528</v>
      </c>
      <c r="B173">
        <v>1664</v>
      </c>
      <c r="C173" t="s">
        <v>528</v>
      </c>
    </row>
    <row r="174" spans="1:3" x14ac:dyDescent="0.45">
      <c r="A174" t="s">
        <v>529</v>
      </c>
      <c r="B174">
        <v>1665</v>
      </c>
      <c r="C174" t="s">
        <v>529</v>
      </c>
    </row>
    <row r="175" spans="1:3" x14ac:dyDescent="0.45">
      <c r="A175" t="s">
        <v>530</v>
      </c>
      <c r="B175">
        <v>1667</v>
      </c>
      <c r="C175" t="s">
        <v>530</v>
      </c>
    </row>
    <row r="176" spans="1:3" x14ac:dyDescent="0.45">
      <c r="A176" t="s">
        <v>531</v>
      </c>
      <c r="B176">
        <v>1668</v>
      </c>
      <c r="C176" t="s">
        <v>531</v>
      </c>
    </row>
    <row r="177" spans="1:3" x14ac:dyDescent="0.45">
      <c r="A177" t="s">
        <v>532</v>
      </c>
      <c r="B177">
        <v>1691</v>
      </c>
      <c r="C177" t="s">
        <v>532</v>
      </c>
    </row>
    <row r="178" spans="1:3" x14ac:dyDescent="0.45">
      <c r="A178" t="s">
        <v>533</v>
      </c>
      <c r="B178">
        <v>1692</v>
      </c>
      <c r="C178" t="s">
        <v>533</v>
      </c>
    </row>
    <row r="179" spans="1:3" x14ac:dyDescent="0.45">
      <c r="A179" t="s">
        <v>534</v>
      </c>
      <c r="B179">
        <v>1693</v>
      </c>
      <c r="C179" t="s">
        <v>534</v>
      </c>
    </row>
    <row r="180" spans="1:3" x14ac:dyDescent="0.45">
      <c r="A180" t="s">
        <v>535</v>
      </c>
      <c r="B180">
        <v>1694</v>
      </c>
      <c r="C180" t="s">
        <v>535</v>
      </c>
    </row>
    <row r="181" spans="1:3" hidden="1" x14ac:dyDescent="0.45">
      <c r="A181" t="s">
        <v>536</v>
      </c>
      <c r="B181">
        <v>2000</v>
      </c>
      <c r="C181" t="s">
        <v>536</v>
      </c>
    </row>
    <row r="182" spans="1:3" x14ac:dyDescent="0.45">
      <c r="A182" t="s">
        <v>537</v>
      </c>
      <c r="B182">
        <v>2201</v>
      </c>
      <c r="C182" t="s">
        <v>537</v>
      </c>
    </row>
    <row r="183" spans="1:3" x14ac:dyDescent="0.45">
      <c r="A183" t="s">
        <v>538</v>
      </c>
      <c r="B183">
        <v>2202</v>
      </c>
      <c r="C183" t="s">
        <v>538</v>
      </c>
    </row>
    <row r="184" spans="1:3" x14ac:dyDescent="0.45">
      <c r="A184" t="s">
        <v>539</v>
      </c>
      <c r="B184">
        <v>2203</v>
      </c>
      <c r="C184" t="s">
        <v>539</v>
      </c>
    </row>
    <row r="185" spans="1:3" x14ac:dyDescent="0.45">
      <c r="A185" t="s">
        <v>540</v>
      </c>
      <c r="B185">
        <v>2204</v>
      </c>
      <c r="C185" t="s">
        <v>540</v>
      </c>
    </row>
    <row r="186" spans="1:3" x14ac:dyDescent="0.45">
      <c r="A186" t="s">
        <v>541</v>
      </c>
      <c r="B186">
        <v>2205</v>
      </c>
      <c r="C186" t="s">
        <v>541</v>
      </c>
    </row>
    <row r="187" spans="1:3" x14ac:dyDescent="0.45">
      <c r="A187" t="s">
        <v>542</v>
      </c>
      <c r="B187">
        <v>2206</v>
      </c>
      <c r="C187" t="s">
        <v>542</v>
      </c>
    </row>
    <row r="188" spans="1:3" x14ac:dyDescent="0.45">
      <c r="A188" t="s">
        <v>543</v>
      </c>
      <c r="B188">
        <v>2207</v>
      </c>
      <c r="C188" t="s">
        <v>543</v>
      </c>
    </row>
    <row r="189" spans="1:3" x14ac:dyDescent="0.45">
      <c r="A189" t="s">
        <v>544</v>
      </c>
      <c r="B189">
        <v>2208</v>
      </c>
      <c r="C189" t="s">
        <v>544</v>
      </c>
    </row>
    <row r="190" spans="1:3" x14ac:dyDescent="0.45">
      <c r="A190" t="s">
        <v>545</v>
      </c>
      <c r="B190">
        <v>2209</v>
      </c>
      <c r="C190" t="s">
        <v>545</v>
      </c>
    </row>
    <row r="191" spans="1:3" x14ac:dyDescent="0.45">
      <c r="A191" t="s">
        <v>546</v>
      </c>
      <c r="B191">
        <v>2210</v>
      </c>
      <c r="C191" t="s">
        <v>546</v>
      </c>
    </row>
    <row r="192" spans="1:3" x14ac:dyDescent="0.45">
      <c r="A192" t="s">
        <v>547</v>
      </c>
      <c r="B192">
        <v>2301</v>
      </c>
      <c r="C192" t="s">
        <v>547</v>
      </c>
    </row>
    <row r="193" spans="1:3" x14ac:dyDescent="0.45">
      <c r="A193" t="s">
        <v>548</v>
      </c>
      <c r="B193">
        <v>2303</v>
      </c>
      <c r="C193" t="s">
        <v>548</v>
      </c>
    </row>
    <row r="194" spans="1:3" x14ac:dyDescent="0.45">
      <c r="A194" t="s">
        <v>549</v>
      </c>
      <c r="B194">
        <v>2304</v>
      </c>
      <c r="C194" t="s">
        <v>549</v>
      </c>
    </row>
    <row r="195" spans="1:3" x14ac:dyDescent="0.45">
      <c r="A195" t="s">
        <v>550</v>
      </c>
      <c r="B195">
        <v>2307</v>
      </c>
      <c r="C195" t="s">
        <v>550</v>
      </c>
    </row>
    <row r="196" spans="1:3" x14ac:dyDescent="0.45">
      <c r="A196" t="s">
        <v>551</v>
      </c>
      <c r="B196">
        <v>2321</v>
      </c>
      <c r="C196" t="s">
        <v>551</v>
      </c>
    </row>
    <row r="197" spans="1:3" x14ac:dyDescent="0.45">
      <c r="A197" t="s">
        <v>552</v>
      </c>
      <c r="B197">
        <v>2323</v>
      </c>
      <c r="C197" t="s">
        <v>552</v>
      </c>
    </row>
    <row r="198" spans="1:3" x14ac:dyDescent="0.45">
      <c r="A198" t="s">
        <v>553</v>
      </c>
      <c r="B198">
        <v>2343</v>
      </c>
      <c r="C198" t="s">
        <v>553</v>
      </c>
    </row>
    <row r="199" spans="1:3" x14ac:dyDescent="0.45">
      <c r="A199" t="s">
        <v>554</v>
      </c>
      <c r="B199">
        <v>2361</v>
      </c>
      <c r="C199" t="s">
        <v>554</v>
      </c>
    </row>
    <row r="200" spans="1:3" x14ac:dyDescent="0.45">
      <c r="A200" t="s">
        <v>555</v>
      </c>
      <c r="B200">
        <v>2362</v>
      </c>
      <c r="C200" t="s">
        <v>555</v>
      </c>
    </row>
    <row r="201" spans="1:3" x14ac:dyDescent="0.45">
      <c r="A201" t="s">
        <v>556</v>
      </c>
      <c r="B201">
        <v>2367</v>
      </c>
      <c r="C201" t="s">
        <v>556</v>
      </c>
    </row>
    <row r="202" spans="1:3" x14ac:dyDescent="0.45">
      <c r="A202" t="s">
        <v>557</v>
      </c>
      <c r="B202">
        <v>2381</v>
      </c>
      <c r="C202" t="s">
        <v>557</v>
      </c>
    </row>
    <row r="203" spans="1:3" x14ac:dyDescent="0.45">
      <c r="A203" t="s">
        <v>558</v>
      </c>
      <c r="B203">
        <v>2384</v>
      </c>
      <c r="C203" t="s">
        <v>558</v>
      </c>
    </row>
    <row r="204" spans="1:3" x14ac:dyDescent="0.45">
      <c r="A204" t="s">
        <v>559</v>
      </c>
      <c r="B204">
        <v>2387</v>
      </c>
      <c r="C204" t="s">
        <v>559</v>
      </c>
    </row>
    <row r="205" spans="1:3" x14ac:dyDescent="0.45">
      <c r="A205" t="s">
        <v>560</v>
      </c>
      <c r="B205">
        <v>2401</v>
      </c>
      <c r="C205" t="s">
        <v>560</v>
      </c>
    </row>
    <row r="206" spans="1:3" x14ac:dyDescent="0.45">
      <c r="A206" t="s">
        <v>561</v>
      </c>
      <c r="B206">
        <v>2402</v>
      </c>
      <c r="C206" t="s">
        <v>561</v>
      </c>
    </row>
    <row r="207" spans="1:3" x14ac:dyDescent="0.45">
      <c r="A207" t="s">
        <v>562</v>
      </c>
      <c r="B207">
        <v>2405</v>
      </c>
      <c r="C207" t="s">
        <v>562</v>
      </c>
    </row>
    <row r="208" spans="1:3" x14ac:dyDescent="0.45">
      <c r="A208" t="s">
        <v>563</v>
      </c>
      <c r="B208">
        <v>2406</v>
      </c>
      <c r="C208" t="s">
        <v>563</v>
      </c>
    </row>
    <row r="209" spans="1:3" x14ac:dyDescent="0.45">
      <c r="A209" t="s">
        <v>564</v>
      </c>
      <c r="B209">
        <v>2408</v>
      </c>
      <c r="C209" t="s">
        <v>564</v>
      </c>
    </row>
    <row r="210" spans="1:3" x14ac:dyDescent="0.45">
      <c r="A210" t="s">
        <v>565</v>
      </c>
      <c r="B210">
        <v>2411</v>
      </c>
      <c r="C210" t="s">
        <v>565</v>
      </c>
    </row>
    <row r="211" spans="1:3" x14ac:dyDescent="0.45">
      <c r="A211" t="s">
        <v>566</v>
      </c>
      <c r="B211">
        <v>2412</v>
      </c>
      <c r="C211" t="s">
        <v>566</v>
      </c>
    </row>
    <row r="212" spans="1:3" x14ac:dyDescent="0.45">
      <c r="A212" t="s">
        <v>567</v>
      </c>
      <c r="B212">
        <v>2423</v>
      </c>
      <c r="C212" t="s">
        <v>567</v>
      </c>
    </row>
    <row r="213" spans="1:3" x14ac:dyDescent="0.45">
      <c r="A213" t="s">
        <v>568</v>
      </c>
      <c r="B213">
        <v>2424</v>
      </c>
      <c r="C213" t="s">
        <v>568</v>
      </c>
    </row>
    <row r="214" spans="1:3" x14ac:dyDescent="0.45">
      <c r="A214" t="s">
        <v>569</v>
      </c>
      <c r="B214">
        <v>2425</v>
      </c>
      <c r="C214" t="s">
        <v>569</v>
      </c>
    </row>
    <row r="215" spans="1:3" x14ac:dyDescent="0.45">
      <c r="A215" t="s">
        <v>570</v>
      </c>
      <c r="B215">
        <v>2426</v>
      </c>
      <c r="C215" t="s">
        <v>570</v>
      </c>
    </row>
    <row r="216" spans="1:3" x14ac:dyDescent="0.45">
      <c r="A216" t="s">
        <v>571</v>
      </c>
      <c r="B216">
        <v>2441</v>
      </c>
      <c r="C216" t="s">
        <v>571</v>
      </c>
    </row>
    <row r="217" spans="1:3" x14ac:dyDescent="0.45">
      <c r="A217" t="s">
        <v>572</v>
      </c>
      <c r="B217">
        <v>2442</v>
      </c>
      <c r="C217" t="s">
        <v>572</v>
      </c>
    </row>
    <row r="218" spans="1:3" x14ac:dyDescent="0.45">
      <c r="A218" t="s">
        <v>573</v>
      </c>
      <c r="B218">
        <v>2443</v>
      </c>
      <c r="C218" t="s">
        <v>573</v>
      </c>
    </row>
    <row r="219" spans="1:3" x14ac:dyDescent="0.45">
      <c r="A219" t="s">
        <v>574</v>
      </c>
      <c r="B219">
        <v>2445</v>
      </c>
      <c r="C219" t="s">
        <v>574</v>
      </c>
    </row>
    <row r="220" spans="1:3" x14ac:dyDescent="0.45">
      <c r="A220" t="s">
        <v>575</v>
      </c>
      <c r="B220">
        <v>2446</v>
      </c>
      <c r="C220" t="s">
        <v>575</v>
      </c>
    </row>
    <row r="221" spans="1:3" x14ac:dyDescent="0.45">
      <c r="A221" t="s">
        <v>576</v>
      </c>
      <c r="B221">
        <v>2450</v>
      </c>
      <c r="C221" t="s">
        <v>576</v>
      </c>
    </row>
    <row r="222" spans="1:3" hidden="1" x14ac:dyDescent="0.45">
      <c r="A222" t="s">
        <v>577</v>
      </c>
      <c r="B222">
        <v>3000</v>
      </c>
      <c r="C222" t="s">
        <v>577</v>
      </c>
    </row>
    <row r="223" spans="1:3" x14ac:dyDescent="0.45">
      <c r="A223" t="s">
        <v>578</v>
      </c>
      <c r="B223">
        <v>3201</v>
      </c>
      <c r="C223" t="s">
        <v>578</v>
      </c>
    </row>
    <row r="224" spans="1:3" x14ac:dyDescent="0.45">
      <c r="A224" t="s">
        <v>579</v>
      </c>
      <c r="B224">
        <v>3202</v>
      </c>
      <c r="C224" t="s">
        <v>579</v>
      </c>
    </row>
    <row r="225" spans="1:3" x14ac:dyDescent="0.45">
      <c r="A225" t="s">
        <v>580</v>
      </c>
      <c r="B225">
        <v>3203</v>
      </c>
      <c r="C225" t="s">
        <v>580</v>
      </c>
    </row>
    <row r="226" spans="1:3" x14ac:dyDescent="0.45">
      <c r="A226" t="s">
        <v>581</v>
      </c>
      <c r="B226">
        <v>3205</v>
      </c>
      <c r="C226" t="s">
        <v>581</v>
      </c>
    </row>
    <row r="227" spans="1:3" x14ac:dyDescent="0.45">
      <c r="A227" t="s">
        <v>582</v>
      </c>
      <c r="B227">
        <v>3206</v>
      </c>
      <c r="C227" t="s">
        <v>582</v>
      </c>
    </row>
    <row r="228" spans="1:3" x14ac:dyDescent="0.45">
      <c r="A228" t="s">
        <v>583</v>
      </c>
      <c r="B228">
        <v>3207</v>
      </c>
      <c r="C228" t="s">
        <v>583</v>
      </c>
    </row>
    <row r="229" spans="1:3" x14ac:dyDescent="0.45">
      <c r="A229" t="s">
        <v>584</v>
      </c>
      <c r="B229">
        <v>3208</v>
      </c>
      <c r="C229" t="s">
        <v>584</v>
      </c>
    </row>
    <row r="230" spans="1:3" x14ac:dyDescent="0.45">
      <c r="A230" t="s">
        <v>585</v>
      </c>
      <c r="B230">
        <v>3209</v>
      </c>
      <c r="C230" t="s">
        <v>585</v>
      </c>
    </row>
    <row r="231" spans="1:3" x14ac:dyDescent="0.45">
      <c r="A231" t="s">
        <v>586</v>
      </c>
      <c r="B231">
        <v>3210</v>
      </c>
      <c r="C231" t="s">
        <v>586</v>
      </c>
    </row>
    <row r="232" spans="1:3" x14ac:dyDescent="0.45">
      <c r="A232" t="s">
        <v>587</v>
      </c>
      <c r="B232">
        <v>3211</v>
      </c>
      <c r="C232" t="s">
        <v>587</v>
      </c>
    </row>
    <row r="233" spans="1:3" x14ac:dyDescent="0.45">
      <c r="A233" t="s">
        <v>588</v>
      </c>
      <c r="B233">
        <v>3213</v>
      </c>
      <c r="C233" t="s">
        <v>588</v>
      </c>
    </row>
    <row r="234" spans="1:3" x14ac:dyDescent="0.45">
      <c r="A234" t="s">
        <v>589</v>
      </c>
      <c r="B234">
        <v>3214</v>
      </c>
      <c r="C234" t="s">
        <v>589</v>
      </c>
    </row>
    <row r="235" spans="1:3" x14ac:dyDescent="0.45">
      <c r="A235" t="s">
        <v>590</v>
      </c>
      <c r="B235">
        <v>3215</v>
      </c>
      <c r="C235" t="s">
        <v>590</v>
      </c>
    </row>
    <row r="236" spans="1:3" x14ac:dyDescent="0.45">
      <c r="A236" s="31" t="s">
        <v>591</v>
      </c>
      <c r="B236">
        <v>3216</v>
      </c>
      <c r="C236" t="s">
        <v>592</v>
      </c>
    </row>
    <row r="237" spans="1:3" x14ac:dyDescent="0.45">
      <c r="A237" t="s">
        <v>593</v>
      </c>
      <c r="B237">
        <v>3301</v>
      </c>
      <c r="C237" t="s">
        <v>593</v>
      </c>
    </row>
    <row r="238" spans="1:3" x14ac:dyDescent="0.45">
      <c r="A238" t="s">
        <v>594</v>
      </c>
      <c r="B238">
        <v>3302</v>
      </c>
      <c r="C238" t="s">
        <v>594</v>
      </c>
    </row>
    <row r="239" spans="1:3" x14ac:dyDescent="0.45">
      <c r="A239" t="s">
        <v>595</v>
      </c>
      <c r="B239">
        <v>3303</v>
      </c>
      <c r="C239" t="s">
        <v>595</v>
      </c>
    </row>
    <row r="240" spans="1:3" x14ac:dyDescent="0.45">
      <c r="A240" t="s">
        <v>596</v>
      </c>
      <c r="B240">
        <v>3321</v>
      </c>
      <c r="C240" t="s">
        <v>596</v>
      </c>
    </row>
    <row r="241" spans="1:3" x14ac:dyDescent="0.45">
      <c r="A241" t="s">
        <v>597</v>
      </c>
      <c r="B241">
        <v>3322</v>
      </c>
      <c r="C241" t="s">
        <v>597</v>
      </c>
    </row>
    <row r="242" spans="1:3" x14ac:dyDescent="0.45">
      <c r="A242" t="s">
        <v>598</v>
      </c>
      <c r="B242">
        <v>3366</v>
      </c>
      <c r="C242" t="s">
        <v>598</v>
      </c>
    </row>
    <row r="243" spans="1:3" x14ac:dyDescent="0.45">
      <c r="A243" t="s">
        <v>599</v>
      </c>
      <c r="B243">
        <v>3381</v>
      </c>
      <c r="C243" t="s">
        <v>599</v>
      </c>
    </row>
    <row r="244" spans="1:3" x14ac:dyDescent="0.45">
      <c r="A244" t="s">
        <v>600</v>
      </c>
      <c r="B244">
        <v>3402</v>
      </c>
      <c r="C244" t="s">
        <v>600</v>
      </c>
    </row>
    <row r="245" spans="1:3" x14ac:dyDescent="0.45">
      <c r="A245" t="s">
        <v>601</v>
      </c>
      <c r="B245">
        <v>3441</v>
      </c>
      <c r="C245" t="s">
        <v>601</v>
      </c>
    </row>
    <row r="246" spans="1:3" x14ac:dyDescent="0.45">
      <c r="A246" t="s">
        <v>602</v>
      </c>
      <c r="B246">
        <v>3461</v>
      </c>
      <c r="C246" t="s">
        <v>602</v>
      </c>
    </row>
    <row r="247" spans="1:3" x14ac:dyDescent="0.45">
      <c r="A247" t="s">
        <v>603</v>
      </c>
      <c r="B247">
        <v>3482</v>
      </c>
      <c r="C247" t="s">
        <v>603</v>
      </c>
    </row>
    <row r="248" spans="1:3" x14ac:dyDescent="0.45">
      <c r="A248" t="s">
        <v>604</v>
      </c>
      <c r="B248">
        <v>3483</v>
      </c>
      <c r="C248" t="s">
        <v>604</v>
      </c>
    </row>
    <row r="249" spans="1:3" x14ac:dyDescent="0.45">
      <c r="A249" t="s">
        <v>605</v>
      </c>
      <c r="B249">
        <v>3484</v>
      </c>
      <c r="C249" t="s">
        <v>605</v>
      </c>
    </row>
    <row r="250" spans="1:3" x14ac:dyDescent="0.45">
      <c r="A250" t="s">
        <v>606</v>
      </c>
      <c r="B250">
        <v>3485</v>
      </c>
      <c r="C250" t="s">
        <v>606</v>
      </c>
    </row>
    <row r="251" spans="1:3" x14ac:dyDescent="0.45">
      <c r="A251" t="s">
        <v>607</v>
      </c>
      <c r="B251">
        <v>3501</v>
      </c>
      <c r="C251" t="s">
        <v>607</v>
      </c>
    </row>
    <row r="252" spans="1:3" x14ac:dyDescent="0.45">
      <c r="A252" t="s">
        <v>608</v>
      </c>
      <c r="B252">
        <v>3503</v>
      </c>
      <c r="C252" t="s">
        <v>608</v>
      </c>
    </row>
    <row r="253" spans="1:3" x14ac:dyDescent="0.45">
      <c r="A253" t="s">
        <v>609</v>
      </c>
      <c r="B253">
        <v>3506</v>
      </c>
      <c r="C253" t="s">
        <v>609</v>
      </c>
    </row>
    <row r="254" spans="1:3" x14ac:dyDescent="0.45">
      <c r="A254" t="s">
        <v>610</v>
      </c>
      <c r="B254">
        <v>3507</v>
      </c>
      <c r="C254" t="s">
        <v>610</v>
      </c>
    </row>
    <row r="255" spans="1:3" x14ac:dyDescent="0.45">
      <c r="A255" t="s">
        <v>611</v>
      </c>
      <c r="B255">
        <v>3524</v>
      </c>
      <c r="C255" t="s">
        <v>611</v>
      </c>
    </row>
    <row r="256" spans="1:3" hidden="1" x14ac:dyDescent="0.45">
      <c r="A256" t="s">
        <v>612</v>
      </c>
      <c r="B256">
        <v>4000</v>
      </c>
      <c r="C256" t="s">
        <v>612</v>
      </c>
    </row>
    <row r="257" spans="1:3" x14ac:dyDescent="0.45">
      <c r="A257" t="s">
        <v>613</v>
      </c>
      <c r="B257">
        <v>4100</v>
      </c>
      <c r="C257" t="s">
        <v>613</v>
      </c>
    </row>
    <row r="258" spans="1:3" x14ac:dyDescent="0.45">
      <c r="A258" t="s">
        <v>614</v>
      </c>
      <c r="B258">
        <v>4202</v>
      </c>
      <c r="C258" t="s">
        <v>614</v>
      </c>
    </row>
    <row r="259" spans="1:3" x14ac:dyDescent="0.45">
      <c r="A259" t="s">
        <v>615</v>
      </c>
      <c r="B259">
        <v>4203</v>
      </c>
      <c r="C259" t="s">
        <v>615</v>
      </c>
    </row>
    <row r="260" spans="1:3" x14ac:dyDescent="0.45">
      <c r="A260" t="s">
        <v>616</v>
      </c>
      <c r="B260">
        <v>4205</v>
      </c>
      <c r="C260" t="s">
        <v>616</v>
      </c>
    </row>
    <row r="261" spans="1:3" x14ac:dyDescent="0.45">
      <c r="A261" t="s">
        <v>617</v>
      </c>
      <c r="B261">
        <v>4206</v>
      </c>
      <c r="C261" t="s">
        <v>617</v>
      </c>
    </row>
    <row r="262" spans="1:3" x14ac:dyDescent="0.45">
      <c r="A262" t="s">
        <v>618</v>
      </c>
      <c r="B262">
        <v>4207</v>
      </c>
      <c r="C262" t="s">
        <v>618</v>
      </c>
    </row>
    <row r="263" spans="1:3" x14ac:dyDescent="0.45">
      <c r="A263" t="s">
        <v>619</v>
      </c>
      <c r="B263">
        <v>4208</v>
      </c>
      <c r="C263" t="s">
        <v>619</v>
      </c>
    </row>
    <row r="264" spans="1:3" x14ac:dyDescent="0.45">
      <c r="A264" t="s">
        <v>620</v>
      </c>
      <c r="B264">
        <v>4209</v>
      </c>
      <c r="C264" t="s">
        <v>620</v>
      </c>
    </row>
    <row r="265" spans="1:3" x14ac:dyDescent="0.45">
      <c r="A265" t="s">
        <v>621</v>
      </c>
      <c r="B265">
        <v>4211</v>
      </c>
      <c r="C265" t="s">
        <v>621</v>
      </c>
    </row>
    <row r="266" spans="1:3" x14ac:dyDescent="0.45">
      <c r="A266" t="s">
        <v>622</v>
      </c>
      <c r="B266">
        <v>4212</v>
      </c>
      <c r="C266" t="s">
        <v>622</v>
      </c>
    </row>
    <row r="267" spans="1:3" x14ac:dyDescent="0.45">
      <c r="A267" t="s">
        <v>623</v>
      </c>
      <c r="B267">
        <v>4213</v>
      </c>
      <c r="C267" t="s">
        <v>623</v>
      </c>
    </row>
    <row r="268" spans="1:3" x14ac:dyDescent="0.45">
      <c r="A268" t="s">
        <v>624</v>
      </c>
      <c r="B268">
        <v>4214</v>
      </c>
      <c r="C268" t="s">
        <v>624</v>
      </c>
    </row>
    <row r="269" spans="1:3" x14ac:dyDescent="0.45">
      <c r="A269" t="s">
        <v>625</v>
      </c>
      <c r="B269">
        <v>4215</v>
      </c>
      <c r="C269" t="s">
        <v>625</v>
      </c>
    </row>
    <row r="270" spans="1:3" x14ac:dyDescent="0.45">
      <c r="A270" s="31" t="s">
        <v>626</v>
      </c>
      <c r="B270">
        <v>4216</v>
      </c>
      <c r="C270" t="s">
        <v>626</v>
      </c>
    </row>
    <row r="271" spans="1:3" x14ac:dyDescent="0.45">
      <c r="A271" t="s">
        <v>627</v>
      </c>
      <c r="B271">
        <v>4301</v>
      </c>
      <c r="C271" t="s">
        <v>627</v>
      </c>
    </row>
    <row r="272" spans="1:3" x14ac:dyDescent="0.45">
      <c r="A272" t="s">
        <v>628</v>
      </c>
      <c r="B272">
        <v>4302</v>
      </c>
      <c r="C272" t="s">
        <v>628</v>
      </c>
    </row>
    <row r="273" spans="1:3" x14ac:dyDescent="0.45">
      <c r="A273" t="s">
        <v>629</v>
      </c>
      <c r="B273">
        <v>4321</v>
      </c>
      <c r="C273" t="s">
        <v>629</v>
      </c>
    </row>
    <row r="274" spans="1:3" x14ac:dyDescent="0.45">
      <c r="A274" t="s">
        <v>630</v>
      </c>
      <c r="B274">
        <v>4322</v>
      </c>
      <c r="C274" t="s">
        <v>630</v>
      </c>
    </row>
    <row r="275" spans="1:3" x14ac:dyDescent="0.45">
      <c r="A275" t="s">
        <v>631</v>
      </c>
      <c r="B275">
        <v>4323</v>
      </c>
      <c r="C275" t="s">
        <v>631</v>
      </c>
    </row>
    <row r="276" spans="1:3" x14ac:dyDescent="0.45">
      <c r="A276" t="s">
        <v>632</v>
      </c>
      <c r="B276">
        <v>4324</v>
      </c>
      <c r="C276" t="s">
        <v>632</v>
      </c>
    </row>
    <row r="277" spans="1:3" x14ac:dyDescent="0.45">
      <c r="A277" t="s">
        <v>633</v>
      </c>
      <c r="B277">
        <v>4341</v>
      </c>
      <c r="C277" t="s">
        <v>633</v>
      </c>
    </row>
    <row r="278" spans="1:3" x14ac:dyDescent="0.45">
      <c r="A278" t="s">
        <v>634</v>
      </c>
      <c r="B278">
        <v>4361</v>
      </c>
      <c r="C278" t="s">
        <v>634</v>
      </c>
    </row>
    <row r="279" spans="1:3" x14ac:dyDescent="0.45">
      <c r="A279" t="s">
        <v>635</v>
      </c>
      <c r="B279">
        <v>4362</v>
      </c>
      <c r="C279" t="s">
        <v>635</v>
      </c>
    </row>
    <row r="280" spans="1:3" x14ac:dyDescent="0.45">
      <c r="A280" t="s">
        <v>636</v>
      </c>
      <c r="B280">
        <v>4401</v>
      </c>
      <c r="C280" t="s">
        <v>636</v>
      </c>
    </row>
    <row r="281" spans="1:3" x14ac:dyDescent="0.45">
      <c r="A281" t="s">
        <v>637</v>
      </c>
      <c r="B281">
        <v>4404</v>
      </c>
      <c r="C281" t="s">
        <v>637</v>
      </c>
    </row>
    <row r="282" spans="1:3" x14ac:dyDescent="0.45">
      <c r="A282" t="s">
        <v>638</v>
      </c>
      <c r="B282">
        <v>4406</v>
      </c>
      <c r="C282" t="s">
        <v>638</v>
      </c>
    </row>
    <row r="283" spans="1:3" x14ac:dyDescent="0.45">
      <c r="A283" t="s">
        <v>639</v>
      </c>
      <c r="B283">
        <v>4421</v>
      </c>
      <c r="C283" t="s">
        <v>639</v>
      </c>
    </row>
    <row r="284" spans="1:3" x14ac:dyDescent="0.45">
      <c r="A284" t="s">
        <v>640</v>
      </c>
      <c r="B284">
        <v>4422</v>
      </c>
      <c r="C284" t="s">
        <v>640</v>
      </c>
    </row>
    <row r="285" spans="1:3" x14ac:dyDescent="0.45">
      <c r="A285" t="s">
        <v>641</v>
      </c>
      <c r="B285">
        <v>4424</v>
      </c>
      <c r="C285" t="s">
        <v>641</v>
      </c>
    </row>
    <row r="286" spans="1:3" x14ac:dyDescent="0.45">
      <c r="A286" t="s">
        <v>642</v>
      </c>
      <c r="B286">
        <v>4444</v>
      </c>
      <c r="C286" t="s">
        <v>642</v>
      </c>
    </row>
    <row r="287" spans="1:3" x14ac:dyDescent="0.45">
      <c r="A287" t="s">
        <v>643</v>
      </c>
      <c r="B287">
        <v>4445</v>
      </c>
      <c r="C287" t="s">
        <v>643</v>
      </c>
    </row>
    <row r="288" spans="1:3" x14ac:dyDescent="0.45">
      <c r="A288" t="s">
        <v>644</v>
      </c>
      <c r="B288">
        <v>4501</v>
      </c>
      <c r="C288" t="s">
        <v>644</v>
      </c>
    </row>
    <row r="289" spans="1:3" x14ac:dyDescent="0.45">
      <c r="A289" t="s">
        <v>645</v>
      </c>
      <c r="B289">
        <v>4505</v>
      </c>
      <c r="C289" t="s">
        <v>645</v>
      </c>
    </row>
    <row r="290" spans="1:3" x14ac:dyDescent="0.45">
      <c r="A290" t="s">
        <v>646</v>
      </c>
      <c r="B290">
        <v>4581</v>
      </c>
      <c r="C290" t="s">
        <v>646</v>
      </c>
    </row>
    <row r="291" spans="1:3" x14ac:dyDescent="0.45">
      <c r="A291" t="s">
        <v>647</v>
      </c>
      <c r="B291">
        <v>4606</v>
      </c>
      <c r="C291" t="s">
        <v>647</v>
      </c>
    </row>
    <row r="292" spans="1:3" hidden="1" x14ac:dyDescent="0.45">
      <c r="A292" t="s">
        <v>648</v>
      </c>
      <c r="B292">
        <v>5000</v>
      </c>
      <c r="C292" t="s">
        <v>648</v>
      </c>
    </row>
    <row r="293" spans="1:3" x14ac:dyDescent="0.45">
      <c r="A293" t="s">
        <v>649</v>
      </c>
      <c r="B293">
        <v>5201</v>
      </c>
      <c r="C293" t="s">
        <v>649</v>
      </c>
    </row>
    <row r="294" spans="1:3" x14ac:dyDescent="0.45">
      <c r="A294" t="s">
        <v>650</v>
      </c>
      <c r="B294">
        <v>5202</v>
      </c>
      <c r="C294" t="s">
        <v>650</v>
      </c>
    </row>
    <row r="295" spans="1:3" x14ac:dyDescent="0.45">
      <c r="A295" t="s">
        <v>651</v>
      </c>
      <c r="B295">
        <v>5203</v>
      </c>
      <c r="C295" t="s">
        <v>651</v>
      </c>
    </row>
    <row r="296" spans="1:3" x14ac:dyDescent="0.45">
      <c r="A296" t="s">
        <v>652</v>
      </c>
      <c r="B296">
        <v>5204</v>
      </c>
      <c r="C296" t="s">
        <v>652</v>
      </c>
    </row>
    <row r="297" spans="1:3" x14ac:dyDescent="0.45">
      <c r="A297" t="s">
        <v>653</v>
      </c>
      <c r="B297">
        <v>5206</v>
      </c>
      <c r="C297" t="s">
        <v>653</v>
      </c>
    </row>
    <row r="298" spans="1:3" x14ac:dyDescent="0.45">
      <c r="A298" t="s">
        <v>654</v>
      </c>
      <c r="B298">
        <v>5207</v>
      </c>
      <c r="C298" t="s">
        <v>654</v>
      </c>
    </row>
    <row r="299" spans="1:3" x14ac:dyDescent="0.45">
      <c r="A299" t="s">
        <v>655</v>
      </c>
      <c r="B299">
        <v>5209</v>
      </c>
      <c r="C299" t="s">
        <v>655</v>
      </c>
    </row>
    <row r="300" spans="1:3" x14ac:dyDescent="0.45">
      <c r="A300" t="s">
        <v>656</v>
      </c>
      <c r="B300">
        <v>5210</v>
      </c>
      <c r="C300" t="s">
        <v>656</v>
      </c>
    </row>
    <row r="301" spans="1:3" x14ac:dyDescent="0.45">
      <c r="A301" t="s">
        <v>657</v>
      </c>
      <c r="B301">
        <v>5211</v>
      </c>
      <c r="C301" t="s">
        <v>657</v>
      </c>
    </row>
    <row r="302" spans="1:3" x14ac:dyDescent="0.45">
      <c r="A302" t="s">
        <v>658</v>
      </c>
      <c r="B302">
        <v>5212</v>
      </c>
      <c r="C302" t="s">
        <v>658</v>
      </c>
    </row>
    <row r="303" spans="1:3" x14ac:dyDescent="0.45">
      <c r="A303" t="s">
        <v>659</v>
      </c>
      <c r="B303">
        <v>5213</v>
      </c>
      <c r="C303" t="s">
        <v>659</v>
      </c>
    </row>
    <row r="304" spans="1:3" x14ac:dyDescent="0.45">
      <c r="A304" t="s">
        <v>660</v>
      </c>
      <c r="B304">
        <v>5214</v>
      </c>
      <c r="C304" t="s">
        <v>660</v>
      </c>
    </row>
    <row r="305" spans="1:3" x14ac:dyDescent="0.45">
      <c r="A305" t="s">
        <v>661</v>
      </c>
      <c r="B305">
        <v>5215</v>
      </c>
      <c r="C305" t="s">
        <v>661</v>
      </c>
    </row>
    <row r="306" spans="1:3" x14ac:dyDescent="0.45">
      <c r="A306" t="s">
        <v>662</v>
      </c>
      <c r="B306">
        <v>5303</v>
      </c>
      <c r="C306" t="s">
        <v>662</v>
      </c>
    </row>
    <row r="307" spans="1:3" x14ac:dyDescent="0.45">
      <c r="A307" t="s">
        <v>663</v>
      </c>
      <c r="B307">
        <v>5327</v>
      </c>
      <c r="C307" t="s">
        <v>663</v>
      </c>
    </row>
    <row r="308" spans="1:3" x14ac:dyDescent="0.45">
      <c r="A308" t="s">
        <v>664</v>
      </c>
      <c r="B308">
        <v>5346</v>
      </c>
      <c r="C308" t="s">
        <v>664</v>
      </c>
    </row>
    <row r="309" spans="1:3" x14ac:dyDescent="0.45">
      <c r="A309" t="s">
        <v>665</v>
      </c>
      <c r="B309">
        <v>5348</v>
      </c>
      <c r="C309" t="s">
        <v>665</v>
      </c>
    </row>
    <row r="310" spans="1:3" x14ac:dyDescent="0.45">
      <c r="A310" t="s">
        <v>666</v>
      </c>
      <c r="B310">
        <v>5349</v>
      </c>
      <c r="C310" t="s">
        <v>666</v>
      </c>
    </row>
    <row r="311" spans="1:3" x14ac:dyDescent="0.45">
      <c r="A311" t="s">
        <v>667</v>
      </c>
      <c r="B311">
        <v>5361</v>
      </c>
      <c r="C311" t="s">
        <v>667</v>
      </c>
    </row>
    <row r="312" spans="1:3" x14ac:dyDescent="0.45">
      <c r="A312" t="s">
        <v>668</v>
      </c>
      <c r="B312">
        <v>5363</v>
      </c>
      <c r="C312" t="s">
        <v>668</v>
      </c>
    </row>
    <row r="313" spans="1:3" x14ac:dyDescent="0.45">
      <c r="A313" t="s">
        <v>669</v>
      </c>
      <c r="B313">
        <v>5366</v>
      </c>
      <c r="C313" t="s">
        <v>669</v>
      </c>
    </row>
    <row r="314" spans="1:3" x14ac:dyDescent="0.45">
      <c r="A314" t="s">
        <v>670</v>
      </c>
      <c r="B314">
        <v>5368</v>
      </c>
      <c r="C314" t="s">
        <v>670</v>
      </c>
    </row>
    <row r="315" spans="1:3" x14ac:dyDescent="0.45">
      <c r="A315" t="s">
        <v>671</v>
      </c>
      <c r="B315">
        <v>5434</v>
      </c>
      <c r="C315" t="s">
        <v>671</v>
      </c>
    </row>
    <row r="316" spans="1:3" x14ac:dyDescent="0.45">
      <c r="A316" t="s">
        <v>672</v>
      </c>
      <c r="B316">
        <v>5463</v>
      </c>
      <c r="C316" t="s">
        <v>672</v>
      </c>
    </row>
    <row r="317" spans="1:3" x14ac:dyDescent="0.45">
      <c r="A317" t="s">
        <v>673</v>
      </c>
      <c r="B317">
        <v>5464</v>
      </c>
      <c r="C317" t="s">
        <v>673</v>
      </c>
    </row>
    <row r="318" spans="1:3" hidden="1" x14ac:dyDescent="0.45">
      <c r="A318" t="s">
        <v>674</v>
      </c>
      <c r="B318">
        <v>6000</v>
      </c>
      <c r="C318" t="s">
        <v>674</v>
      </c>
    </row>
    <row r="319" spans="1:3" x14ac:dyDescent="0.45">
      <c r="A319" t="s">
        <v>675</v>
      </c>
      <c r="B319">
        <v>6201</v>
      </c>
      <c r="C319" t="s">
        <v>675</v>
      </c>
    </row>
    <row r="320" spans="1:3" x14ac:dyDescent="0.45">
      <c r="A320" t="s">
        <v>676</v>
      </c>
      <c r="B320">
        <v>6202</v>
      </c>
      <c r="C320" t="s">
        <v>676</v>
      </c>
    </row>
    <row r="321" spans="1:3" x14ac:dyDescent="0.45">
      <c r="A321" t="s">
        <v>677</v>
      </c>
      <c r="B321">
        <v>6203</v>
      </c>
      <c r="C321" t="s">
        <v>677</v>
      </c>
    </row>
    <row r="322" spans="1:3" x14ac:dyDescent="0.45">
      <c r="A322" t="s">
        <v>678</v>
      </c>
      <c r="B322">
        <v>6204</v>
      </c>
      <c r="C322" t="s">
        <v>678</v>
      </c>
    </row>
    <row r="323" spans="1:3" x14ac:dyDescent="0.45">
      <c r="A323" t="s">
        <v>679</v>
      </c>
      <c r="B323">
        <v>6205</v>
      </c>
      <c r="C323" t="s">
        <v>679</v>
      </c>
    </row>
    <row r="324" spans="1:3" x14ac:dyDescent="0.45">
      <c r="A324" t="s">
        <v>680</v>
      </c>
      <c r="B324">
        <v>6206</v>
      </c>
      <c r="C324" t="s">
        <v>680</v>
      </c>
    </row>
    <row r="325" spans="1:3" x14ac:dyDescent="0.45">
      <c r="A325" t="s">
        <v>681</v>
      </c>
      <c r="B325">
        <v>6207</v>
      </c>
      <c r="C325" t="s">
        <v>681</v>
      </c>
    </row>
    <row r="326" spans="1:3" x14ac:dyDescent="0.45">
      <c r="A326" t="s">
        <v>682</v>
      </c>
      <c r="B326">
        <v>6208</v>
      </c>
      <c r="C326" t="s">
        <v>682</v>
      </c>
    </row>
    <row r="327" spans="1:3" x14ac:dyDescent="0.45">
      <c r="A327" t="s">
        <v>683</v>
      </c>
      <c r="B327">
        <v>6209</v>
      </c>
      <c r="C327" t="s">
        <v>683</v>
      </c>
    </row>
    <row r="328" spans="1:3" x14ac:dyDescent="0.45">
      <c r="A328" t="s">
        <v>684</v>
      </c>
      <c r="B328">
        <v>6210</v>
      </c>
      <c r="C328" t="s">
        <v>684</v>
      </c>
    </row>
    <row r="329" spans="1:3" x14ac:dyDescent="0.45">
      <c r="A329" t="s">
        <v>685</v>
      </c>
      <c r="B329">
        <v>6211</v>
      </c>
      <c r="C329" t="s">
        <v>685</v>
      </c>
    </row>
    <row r="330" spans="1:3" x14ac:dyDescent="0.45">
      <c r="A330" t="s">
        <v>686</v>
      </c>
      <c r="B330">
        <v>6212</v>
      </c>
      <c r="C330" t="s">
        <v>686</v>
      </c>
    </row>
    <row r="331" spans="1:3" x14ac:dyDescent="0.45">
      <c r="A331" t="s">
        <v>687</v>
      </c>
      <c r="B331">
        <v>6213</v>
      </c>
      <c r="C331" t="s">
        <v>687</v>
      </c>
    </row>
    <row r="332" spans="1:3" x14ac:dyDescent="0.45">
      <c r="A332" t="s">
        <v>688</v>
      </c>
      <c r="B332">
        <v>6301</v>
      </c>
      <c r="C332" t="s">
        <v>688</v>
      </c>
    </row>
    <row r="333" spans="1:3" x14ac:dyDescent="0.45">
      <c r="A333" t="s">
        <v>689</v>
      </c>
      <c r="B333">
        <v>6302</v>
      </c>
      <c r="C333" t="s">
        <v>689</v>
      </c>
    </row>
    <row r="334" spans="1:3" x14ac:dyDescent="0.45">
      <c r="A334" t="s">
        <v>690</v>
      </c>
      <c r="B334">
        <v>6321</v>
      </c>
      <c r="C334" t="s">
        <v>690</v>
      </c>
    </row>
    <row r="335" spans="1:3" x14ac:dyDescent="0.45">
      <c r="A335" t="s">
        <v>691</v>
      </c>
      <c r="B335">
        <v>6322</v>
      </c>
      <c r="C335" t="s">
        <v>691</v>
      </c>
    </row>
    <row r="336" spans="1:3" x14ac:dyDescent="0.45">
      <c r="A336" t="s">
        <v>692</v>
      </c>
      <c r="B336">
        <v>6323</v>
      </c>
      <c r="C336" t="s">
        <v>692</v>
      </c>
    </row>
    <row r="337" spans="1:3" x14ac:dyDescent="0.45">
      <c r="A337" t="s">
        <v>693</v>
      </c>
      <c r="B337">
        <v>6324</v>
      </c>
      <c r="C337" t="s">
        <v>693</v>
      </c>
    </row>
    <row r="338" spans="1:3" x14ac:dyDescent="0.45">
      <c r="A338" t="s">
        <v>694</v>
      </c>
      <c r="B338">
        <v>6341</v>
      </c>
      <c r="C338" t="s">
        <v>694</v>
      </c>
    </row>
    <row r="339" spans="1:3" x14ac:dyDescent="0.45">
      <c r="A339" t="s">
        <v>695</v>
      </c>
      <c r="B339">
        <v>6361</v>
      </c>
      <c r="C339" t="s">
        <v>695</v>
      </c>
    </row>
    <row r="340" spans="1:3" x14ac:dyDescent="0.45">
      <c r="A340" t="s">
        <v>696</v>
      </c>
      <c r="B340">
        <v>6362</v>
      </c>
      <c r="C340" t="s">
        <v>696</v>
      </c>
    </row>
    <row r="341" spans="1:3" x14ac:dyDescent="0.45">
      <c r="A341" t="s">
        <v>697</v>
      </c>
      <c r="B341">
        <v>6363</v>
      </c>
      <c r="C341" t="s">
        <v>697</v>
      </c>
    </row>
    <row r="342" spans="1:3" x14ac:dyDescent="0.45">
      <c r="A342" t="s">
        <v>698</v>
      </c>
      <c r="B342">
        <v>6364</v>
      </c>
      <c r="C342" t="s">
        <v>698</v>
      </c>
    </row>
    <row r="343" spans="1:3" x14ac:dyDescent="0.45">
      <c r="A343" t="s">
        <v>699</v>
      </c>
      <c r="B343">
        <v>6365</v>
      </c>
      <c r="C343" t="s">
        <v>699</v>
      </c>
    </row>
    <row r="344" spans="1:3" x14ac:dyDescent="0.45">
      <c r="A344" t="s">
        <v>700</v>
      </c>
      <c r="B344">
        <v>6366</v>
      </c>
      <c r="C344" t="s">
        <v>700</v>
      </c>
    </row>
    <row r="345" spans="1:3" x14ac:dyDescent="0.45">
      <c r="A345" t="s">
        <v>701</v>
      </c>
      <c r="B345">
        <v>6367</v>
      </c>
      <c r="C345" t="s">
        <v>701</v>
      </c>
    </row>
    <row r="346" spans="1:3" x14ac:dyDescent="0.45">
      <c r="A346" t="s">
        <v>702</v>
      </c>
      <c r="B346">
        <v>6381</v>
      </c>
      <c r="C346" t="s">
        <v>702</v>
      </c>
    </row>
    <row r="347" spans="1:3" x14ac:dyDescent="0.45">
      <c r="A347" t="s">
        <v>703</v>
      </c>
      <c r="B347">
        <v>6382</v>
      </c>
      <c r="C347" t="s">
        <v>703</v>
      </c>
    </row>
    <row r="348" spans="1:3" x14ac:dyDescent="0.45">
      <c r="A348" t="s">
        <v>704</v>
      </c>
      <c r="B348">
        <v>6401</v>
      </c>
      <c r="C348" t="s">
        <v>704</v>
      </c>
    </row>
    <row r="349" spans="1:3" x14ac:dyDescent="0.45">
      <c r="A349" t="s">
        <v>705</v>
      </c>
      <c r="B349">
        <v>6402</v>
      </c>
      <c r="C349" t="s">
        <v>705</v>
      </c>
    </row>
    <row r="350" spans="1:3" x14ac:dyDescent="0.45">
      <c r="A350" t="s">
        <v>706</v>
      </c>
      <c r="B350">
        <v>6403</v>
      </c>
      <c r="C350" t="s">
        <v>706</v>
      </c>
    </row>
    <row r="351" spans="1:3" x14ac:dyDescent="0.45">
      <c r="A351" t="s">
        <v>707</v>
      </c>
      <c r="B351">
        <v>6426</v>
      </c>
      <c r="C351" t="s">
        <v>707</v>
      </c>
    </row>
    <row r="352" spans="1:3" x14ac:dyDescent="0.45">
      <c r="A352" t="s">
        <v>708</v>
      </c>
      <c r="B352">
        <v>6428</v>
      </c>
      <c r="C352" t="s">
        <v>708</v>
      </c>
    </row>
    <row r="353" spans="1:3" x14ac:dyDescent="0.45">
      <c r="A353" t="s">
        <v>709</v>
      </c>
      <c r="B353">
        <v>6461</v>
      </c>
      <c r="C353" t="s">
        <v>709</v>
      </c>
    </row>
    <row r="354" spans="1:3" hidden="1" x14ac:dyDescent="0.45">
      <c r="A354" t="s">
        <v>710</v>
      </c>
      <c r="B354">
        <v>7000</v>
      </c>
      <c r="C354" t="s">
        <v>710</v>
      </c>
    </row>
    <row r="355" spans="1:3" x14ac:dyDescent="0.45">
      <c r="A355" t="s">
        <v>711</v>
      </c>
      <c r="B355">
        <v>7201</v>
      </c>
      <c r="C355" t="s">
        <v>711</v>
      </c>
    </row>
    <row r="356" spans="1:3" x14ac:dyDescent="0.45">
      <c r="A356" t="s">
        <v>712</v>
      </c>
      <c r="B356">
        <v>7202</v>
      </c>
      <c r="C356" t="s">
        <v>712</v>
      </c>
    </row>
    <row r="357" spans="1:3" x14ac:dyDescent="0.45">
      <c r="A357" t="s">
        <v>713</v>
      </c>
      <c r="B357">
        <v>7203</v>
      </c>
      <c r="C357" t="s">
        <v>713</v>
      </c>
    </row>
    <row r="358" spans="1:3" x14ac:dyDescent="0.45">
      <c r="A358" t="s">
        <v>714</v>
      </c>
      <c r="B358">
        <v>7204</v>
      </c>
      <c r="C358" t="s">
        <v>714</v>
      </c>
    </row>
    <row r="359" spans="1:3" x14ac:dyDescent="0.45">
      <c r="A359" t="s">
        <v>715</v>
      </c>
      <c r="B359">
        <v>7205</v>
      </c>
      <c r="C359" t="s">
        <v>715</v>
      </c>
    </row>
    <row r="360" spans="1:3" x14ac:dyDescent="0.45">
      <c r="A360" t="s">
        <v>716</v>
      </c>
      <c r="B360">
        <v>7207</v>
      </c>
      <c r="C360" t="s">
        <v>716</v>
      </c>
    </row>
    <row r="361" spans="1:3" x14ac:dyDescent="0.45">
      <c r="A361" t="s">
        <v>717</v>
      </c>
      <c r="B361">
        <v>7208</v>
      </c>
      <c r="C361" t="s">
        <v>717</v>
      </c>
    </row>
    <row r="362" spans="1:3" x14ac:dyDescent="0.45">
      <c r="A362" t="s">
        <v>718</v>
      </c>
      <c r="B362">
        <v>7209</v>
      </c>
      <c r="C362" t="s">
        <v>718</v>
      </c>
    </row>
    <row r="363" spans="1:3" x14ac:dyDescent="0.45">
      <c r="A363" t="s">
        <v>719</v>
      </c>
      <c r="B363">
        <v>7210</v>
      </c>
      <c r="C363" t="s">
        <v>719</v>
      </c>
    </row>
    <row r="364" spans="1:3" x14ac:dyDescent="0.45">
      <c r="A364" t="s">
        <v>720</v>
      </c>
      <c r="B364">
        <v>7211</v>
      </c>
      <c r="C364" t="s">
        <v>720</v>
      </c>
    </row>
    <row r="365" spans="1:3" x14ac:dyDescent="0.45">
      <c r="A365" t="s">
        <v>721</v>
      </c>
      <c r="B365">
        <v>7212</v>
      </c>
      <c r="C365" t="s">
        <v>721</v>
      </c>
    </row>
    <row r="366" spans="1:3" x14ac:dyDescent="0.45">
      <c r="A366" t="s">
        <v>388</v>
      </c>
      <c r="B366">
        <v>7213</v>
      </c>
      <c r="C366" t="s">
        <v>388</v>
      </c>
    </row>
    <row r="367" spans="1:3" x14ac:dyDescent="0.45">
      <c r="A367" t="s">
        <v>722</v>
      </c>
      <c r="B367">
        <v>7214</v>
      </c>
      <c r="C367" t="s">
        <v>722</v>
      </c>
    </row>
    <row r="368" spans="1:3" x14ac:dyDescent="0.45">
      <c r="A368" t="s">
        <v>723</v>
      </c>
      <c r="B368">
        <v>7301</v>
      </c>
      <c r="C368" t="s">
        <v>723</v>
      </c>
    </row>
    <row r="369" spans="1:3" x14ac:dyDescent="0.45">
      <c r="A369" t="s">
        <v>724</v>
      </c>
      <c r="B369">
        <v>7303</v>
      </c>
      <c r="C369" t="s">
        <v>724</v>
      </c>
    </row>
    <row r="370" spans="1:3" x14ac:dyDescent="0.45">
      <c r="A370" t="s">
        <v>725</v>
      </c>
      <c r="B370">
        <v>7308</v>
      </c>
      <c r="C370" t="s">
        <v>725</v>
      </c>
    </row>
    <row r="371" spans="1:3" x14ac:dyDescent="0.45">
      <c r="A371" t="s">
        <v>726</v>
      </c>
      <c r="B371">
        <v>7322</v>
      </c>
      <c r="C371" t="s">
        <v>726</v>
      </c>
    </row>
    <row r="372" spans="1:3" x14ac:dyDescent="0.45">
      <c r="A372" t="s">
        <v>727</v>
      </c>
      <c r="B372">
        <v>7342</v>
      </c>
      <c r="C372" t="s">
        <v>727</v>
      </c>
    </row>
    <row r="373" spans="1:3" x14ac:dyDescent="0.45">
      <c r="A373" t="s">
        <v>728</v>
      </c>
      <c r="B373">
        <v>7344</v>
      </c>
      <c r="C373" t="s">
        <v>728</v>
      </c>
    </row>
    <row r="374" spans="1:3" x14ac:dyDescent="0.45">
      <c r="A374" t="s">
        <v>729</v>
      </c>
      <c r="B374">
        <v>7362</v>
      </c>
      <c r="C374" t="s">
        <v>729</v>
      </c>
    </row>
    <row r="375" spans="1:3" x14ac:dyDescent="0.45">
      <c r="A375" t="s">
        <v>730</v>
      </c>
      <c r="B375">
        <v>7364</v>
      </c>
      <c r="C375" t="s">
        <v>730</v>
      </c>
    </row>
    <row r="376" spans="1:3" x14ac:dyDescent="0.45">
      <c r="A376" t="s">
        <v>731</v>
      </c>
      <c r="B376">
        <v>7367</v>
      </c>
      <c r="C376" t="s">
        <v>731</v>
      </c>
    </row>
    <row r="377" spans="1:3" x14ac:dyDescent="0.45">
      <c r="A377" t="s">
        <v>732</v>
      </c>
      <c r="B377">
        <v>7368</v>
      </c>
      <c r="C377" t="s">
        <v>732</v>
      </c>
    </row>
    <row r="378" spans="1:3" x14ac:dyDescent="0.45">
      <c r="A378" t="s">
        <v>733</v>
      </c>
      <c r="B378">
        <v>7402</v>
      </c>
      <c r="C378" t="s">
        <v>733</v>
      </c>
    </row>
    <row r="379" spans="1:3" x14ac:dyDescent="0.45">
      <c r="A379" t="s">
        <v>734</v>
      </c>
      <c r="B379">
        <v>7405</v>
      </c>
      <c r="C379" t="s">
        <v>734</v>
      </c>
    </row>
    <row r="380" spans="1:3" x14ac:dyDescent="0.45">
      <c r="A380" t="s">
        <v>735</v>
      </c>
      <c r="B380">
        <v>7407</v>
      </c>
      <c r="C380" t="s">
        <v>735</v>
      </c>
    </row>
    <row r="381" spans="1:3" x14ac:dyDescent="0.45">
      <c r="A381" t="s">
        <v>736</v>
      </c>
      <c r="B381">
        <v>7408</v>
      </c>
      <c r="C381" t="s">
        <v>736</v>
      </c>
    </row>
    <row r="382" spans="1:3" x14ac:dyDescent="0.45">
      <c r="A382" t="s">
        <v>737</v>
      </c>
      <c r="B382">
        <v>7421</v>
      </c>
      <c r="C382" t="s">
        <v>737</v>
      </c>
    </row>
    <row r="383" spans="1:3" x14ac:dyDescent="0.45">
      <c r="A383" t="s">
        <v>738</v>
      </c>
      <c r="B383">
        <v>7422</v>
      </c>
      <c r="C383" t="s">
        <v>738</v>
      </c>
    </row>
    <row r="384" spans="1:3" x14ac:dyDescent="0.45">
      <c r="A384" t="s">
        <v>739</v>
      </c>
      <c r="B384">
        <v>7423</v>
      </c>
      <c r="C384" t="s">
        <v>739</v>
      </c>
    </row>
    <row r="385" spans="1:3" x14ac:dyDescent="0.45">
      <c r="A385" t="s">
        <v>740</v>
      </c>
      <c r="B385">
        <v>7444</v>
      </c>
      <c r="C385" t="s">
        <v>740</v>
      </c>
    </row>
    <row r="386" spans="1:3" x14ac:dyDescent="0.45">
      <c r="A386" t="s">
        <v>695</v>
      </c>
      <c r="B386">
        <v>7445</v>
      </c>
      <c r="C386" t="s">
        <v>695</v>
      </c>
    </row>
    <row r="387" spans="1:3" x14ac:dyDescent="0.45">
      <c r="A387" t="s">
        <v>741</v>
      </c>
      <c r="B387">
        <v>7446</v>
      </c>
      <c r="C387" t="s">
        <v>741</v>
      </c>
    </row>
    <row r="388" spans="1:3" x14ac:dyDescent="0.45">
      <c r="A388" t="s">
        <v>742</v>
      </c>
      <c r="B388">
        <v>7447</v>
      </c>
      <c r="C388" t="s">
        <v>742</v>
      </c>
    </row>
    <row r="389" spans="1:3" x14ac:dyDescent="0.45">
      <c r="A389" t="s">
        <v>743</v>
      </c>
      <c r="B389">
        <v>7461</v>
      </c>
      <c r="C389" t="s">
        <v>743</v>
      </c>
    </row>
    <row r="390" spans="1:3" x14ac:dyDescent="0.45">
      <c r="A390" t="s">
        <v>744</v>
      </c>
      <c r="B390">
        <v>7464</v>
      </c>
      <c r="C390" t="s">
        <v>744</v>
      </c>
    </row>
    <row r="391" spans="1:3" x14ac:dyDescent="0.45">
      <c r="A391" t="s">
        <v>745</v>
      </c>
      <c r="B391">
        <v>7465</v>
      </c>
      <c r="C391" t="s">
        <v>745</v>
      </c>
    </row>
    <row r="392" spans="1:3" x14ac:dyDescent="0.45">
      <c r="A392" t="s">
        <v>746</v>
      </c>
      <c r="B392">
        <v>7466</v>
      </c>
      <c r="C392" t="s">
        <v>746</v>
      </c>
    </row>
    <row r="393" spans="1:3" x14ac:dyDescent="0.45">
      <c r="A393" t="s">
        <v>747</v>
      </c>
      <c r="B393">
        <v>7481</v>
      </c>
      <c r="C393" t="s">
        <v>747</v>
      </c>
    </row>
    <row r="394" spans="1:3" x14ac:dyDescent="0.45">
      <c r="A394" t="s">
        <v>748</v>
      </c>
      <c r="B394">
        <v>7482</v>
      </c>
      <c r="C394" t="s">
        <v>748</v>
      </c>
    </row>
    <row r="395" spans="1:3" x14ac:dyDescent="0.45">
      <c r="A395" t="s">
        <v>749</v>
      </c>
      <c r="B395">
        <v>7483</v>
      </c>
      <c r="C395" t="s">
        <v>749</v>
      </c>
    </row>
    <row r="396" spans="1:3" x14ac:dyDescent="0.45">
      <c r="A396" t="s">
        <v>750</v>
      </c>
      <c r="B396">
        <v>7484</v>
      </c>
      <c r="C396" t="s">
        <v>750</v>
      </c>
    </row>
    <row r="397" spans="1:3" x14ac:dyDescent="0.45">
      <c r="A397" t="s">
        <v>751</v>
      </c>
      <c r="B397">
        <v>7501</v>
      </c>
      <c r="C397" t="s">
        <v>751</v>
      </c>
    </row>
    <row r="398" spans="1:3" x14ac:dyDescent="0.45">
      <c r="A398" t="s">
        <v>752</v>
      </c>
      <c r="B398">
        <v>7502</v>
      </c>
      <c r="C398" t="s">
        <v>752</v>
      </c>
    </row>
    <row r="399" spans="1:3" x14ac:dyDescent="0.45">
      <c r="A399" t="s">
        <v>753</v>
      </c>
      <c r="B399">
        <v>7503</v>
      </c>
      <c r="C399" t="s">
        <v>753</v>
      </c>
    </row>
    <row r="400" spans="1:3" x14ac:dyDescent="0.45">
      <c r="A400" t="s">
        <v>754</v>
      </c>
      <c r="B400">
        <v>7504</v>
      </c>
      <c r="C400" t="s">
        <v>754</v>
      </c>
    </row>
    <row r="401" spans="1:3" x14ac:dyDescent="0.45">
      <c r="A401" t="s">
        <v>755</v>
      </c>
      <c r="B401">
        <v>7505</v>
      </c>
      <c r="C401" t="s">
        <v>755</v>
      </c>
    </row>
    <row r="402" spans="1:3" x14ac:dyDescent="0.45">
      <c r="A402" t="s">
        <v>756</v>
      </c>
      <c r="B402">
        <v>7521</v>
      </c>
      <c r="C402" t="s">
        <v>756</v>
      </c>
    </row>
    <row r="403" spans="1:3" x14ac:dyDescent="0.45">
      <c r="A403" t="s">
        <v>757</v>
      </c>
      <c r="B403">
        <v>7522</v>
      </c>
      <c r="C403" t="s">
        <v>757</v>
      </c>
    </row>
    <row r="404" spans="1:3" x14ac:dyDescent="0.45">
      <c r="A404" t="s">
        <v>758</v>
      </c>
      <c r="B404">
        <v>7541</v>
      </c>
      <c r="C404" t="s">
        <v>758</v>
      </c>
    </row>
    <row r="405" spans="1:3" x14ac:dyDescent="0.45">
      <c r="A405" t="s">
        <v>759</v>
      </c>
      <c r="B405">
        <v>7542</v>
      </c>
      <c r="C405" t="s">
        <v>759</v>
      </c>
    </row>
    <row r="406" spans="1:3" x14ac:dyDescent="0.45">
      <c r="A406" t="s">
        <v>760</v>
      </c>
      <c r="B406">
        <v>7543</v>
      </c>
      <c r="C406" t="s">
        <v>760</v>
      </c>
    </row>
    <row r="407" spans="1:3" x14ac:dyDescent="0.45">
      <c r="A407" t="s">
        <v>761</v>
      </c>
      <c r="B407">
        <v>7544</v>
      </c>
      <c r="C407" t="s">
        <v>761</v>
      </c>
    </row>
    <row r="408" spans="1:3" x14ac:dyDescent="0.45">
      <c r="A408" t="s">
        <v>762</v>
      </c>
      <c r="B408">
        <v>7545</v>
      </c>
      <c r="C408" t="s">
        <v>762</v>
      </c>
    </row>
    <row r="409" spans="1:3" x14ac:dyDescent="0.45">
      <c r="A409" t="s">
        <v>763</v>
      </c>
      <c r="B409">
        <v>7546</v>
      </c>
      <c r="C409" t="s">
        <v>763</v>
      </c>
    </row>
    <row r="410" spans="1:3" x14ac:dyDescent="0.45">
      <c r="A410" t="s">
        <v>764</v>
      </c>
      <c r="B410">
        <v>7547</v>
      </c>
      <c r="C410" t="s">
        <v>764</v>
      </c>
    </row>
    <row r="411" spans="1:3" x14ac:dyDescent="0.45">
      <c r="A411" t="s">
        <v>765</v>
      </c>
      <c r="B411">
        <v>7548</v>
      </c>
      <c r="C411" t="s">
        <v>765</v>
      </c>
    </row>
    <row r="412" spans="1:3" x14ac:dyDescent="0.45">
      <c r="A412" t="s">
        <v>766</v>
      </c>
      <c r="B412">
        <v>7561</v>
      </c>
      <c r="C412" t="s">
        <v>766</v>
      </c>
    </row>
    <row r="413" spans="1:3" x14ac:dyDescent="0.45">
      <c r="A413" t="s">
        <v>767</v>
      </c>
      <c r="B413">
        <v>7564</v>
      </c>
      <c r="C413" t="s">
        <v>767</v>
      </c>
    </row>
    <row r="414" spans="1:3" hidden="1" x14ac:dyDescent="0.45">
      <c r="A414" t="s">
        <v>768</v>
      </c>
      <c r="B414">
        <v>8000</v>
      </c>
      <c r="C414" t="s">
        <v>768</v>
      </c>
    </row>
    <row r="415" spans="1:3" x14ac:dyDescent="0.45">
      <c r="A415" t="s">
        <v>769</v>
      </c>
      <c r="B415">
        <v>8201</v>
      </c>
      <c r="C415" t="s">
        <v>769</v>
      </c>
    </row>
    <row r="416" spans="1:3" x14ac:dyDescent="0.45">
      <c r="A416" t="s">
        <v>770</v>
      </c>
      <c r="B416">
        <v>8202</v>
      </c>
      <c r="C416" t="s">
        <v>770</v>
      </c>
    </row>
    <row r="417" spans="1:3" x14ac:dyDescent="0.45">
      <c r="A417" t="s">
        <v>771</v>
      </c>
      <c r="B417">
        <v>8203</v>
      </c>
      <c r="C417" t="s">
        <v>771</v>
      </c>
    </row>
    <row r="418" spans="1:3" x14ac:dyDescent="0.45">
      <c r="A418" t="s">
        <v>772</v>
      </c>
      <c r="B418">
        <v>8204</v>
      </c>
      <c r="C418" t="s">
        <v>772</v>
      </c>
    </row>
    <row r="419" spans="1:3" x14ac:dyDescent="0.45">
      <c r="A419" t="s">
        <v>773</v>
      </c>
      <c r="B419">
        <v>8205</v>
      </c>
      <c r="C419" t="s">
        <v>773</v>
      </c>
    </row>
    <row r="420" spans="1:3" x14ac:dyDescent="0.45">
      <c r="A420" t="s">
        <v>774</v>
      </c>
      <c r="B420">
        <v>8207</v>
      </c>
      <c r="C420" t="s">
        <v>774</v>
      </c>
    </row>
    <row r="421" spans="1:3" x14ac:dyDescent="0.45">
      <c r="A421" t="s">
        <v>775</v>
      </c>
      <c r="B421">
        <v>8208</v>
      </c>
      <c r="C421" t="s">
        <v>775</v>
      </c>
    </row>
    <row r="422" spans="1:3" x14ac:dyDescent="0.45">
      <c r="A422" t="s">
        <v>776</v>
      </c>
      <c r="B422">
        <v>8210</v>
      </c>
      <c r="C422" t="s">
        <v>776</v>
      </c>
    </row>
    <row r="423" spans="1:3" x14ac:dyDescent="0.45">
      <c r="A423" t="s">
        <v>777</v>
      </c>
      <c r="B423">
        <v>8211</v>
      </c>
      <c r="C423" t="s">
        <v>777</v>
      </c>
    </row>
    <row r="424" spans="1:3" x14ac:dyDescent="0.45">
      <c r="A424" t="s">
        <v>778</v>
      </c>
      <c r="B424">
        <v>8212</v>
      </c>
      <c r="C424" t="s">
        <v>778</v>
      </c>
    </row>
    <row r="425" spans="1:3" x14ac:dyDescent="0.45">
      <c r="A425" t="s">
        <v>779</v>
      </c>
      <c r="B425">
        <v>8214</v>
      </c>
      <c r="C425" t="s">
        <v>779</v>
      </c>
    </row>
    <row r="426" spans="1:3" x14ac:dyDescent="0.45">
      <c r="A426" t="s">
        <v>780</v>
      </c>
      <c r="B426">
        <v>8215</v>
      </c>
      <c r="C426" t="s">
        <v>780</v>
      </c>
    </row>
    <row r="427" spans="1:3" x14ac:dyDescent="0.45">
      <c r="A427" t="s">
        <v>781</v>
      </c>
      <c r="B427">
        <v>8216</v>
      </c>
      <c r="C427" t="s">
        <v>781</v>
      </c>
    </row>
    <row r="428" spans="1:3" x14ac:dyDescent="0.45">
      <c r="A428" t="s">
        <v>782</v>
      </c>
      <c r="B428">
        <v>8217</v>
      </c>
      <c r="C428" t="s">
        <v>782</v>
      </c>
    </row>
    <row r="429" spans="1:3" x14ac:dyDescent="0.45">
      <c r="A429" t="s">
        <v>783</v>
      </c>
      <c r="B429">
        <v>8219</v>
      </c>
      <c r="C429" t="s">
        <v>783</v>
      </c>
    </row>
    <row r="430" spans="1:3" x14ac:dyDescent="0.45">
      <c r="A430" t="s">
        <v>784</v>
      </c>
      <c r="B430">
        <v>8220</v>
      </c>
      <c r="C430" t="s">
        <v>784</v>
      </c>
    </row>
    <row r="431" spans="1:3" x14ac:dyDescent="0.45">
      <c r="A431" t="s">
        <v>785</v>
      </c>
      <c r="B431">
        <v>8221</v>
      </c>
      <c r="C431" t="s">
        <v>785</v>
      </c>
    </row>
    <row r="432" spans="1:3" x14ac:dyDescent="0.45">
      <c r="A432" t="s">
        <v>786</v>
      </c>
      <c r="B432">
        <v>8222</v>
      </c>
      <c r="C432" t="s">
        <v>786</v>
      </c>
    </row>
    <row r="433" spans="1:3" x14ac:dyDescent="0.45">
      <c r="A433" t="s">
        <v>787</v>
      </c>
      <c r="B433">
        <v>8223</v>
      </c>
      <c r="C433" t="s">
        <v>787</v>
      </c>
    </row>
    <row r="434" spans="1:3" x14ac:dyDescent="0.45">
      <c r="A434" t="s">
        <v>788</v>
      </c>
      <c r="B434">
        <v>8224</v>
      </c>
      <c r="C434" t="s">
        <v>788</v>
      </c>
    </row>
    <row r="435" spans="1:3" x14ac:dyDescent="0.45">
      <c r="A435" t="s">
        <v>789</v>
      </c>
      <c r="B435">
        <v>8225</v>
      </c>
      <c r="C435" t="s">
        <v>789</v>
      </c>
    </row>
    <row r="436" spans="1:3" x14ac:dyDescent="0.45">
      <c r="A436" t="s">
        <v>790</v>
      </c>
      <c r="B436">
        <v>8226</v>
      </c>
      <c r="C436" t="s">
        <v>790</v>
      </c>
    </row>
    <row r="437" spans="1:3" x14ac:dyDescent="0.45">
      <c r="A437" t="s">
        <v>791</v>
      </c>
      <c r="B437">
        <v>8227</v>
      </c>
      <c r="C437" t="s">
        <v>791</v>
      </c>
    </row>
    <row r="438" spans="1:3" x14ac:dyDescent="0.45">
      <c r="A438" t="s">
        <v>792</v>
      </c>
      <c r="B438">
        <v>8228</v>
      </c>
      <c r="C438" t="s">
        <v>792</v>
      </c>
    </row>
    <row r="439" spans="1:3" x14ac:dyDescent="0.45">
      <c r="A439" t="s">
        <v>793</v>
      </c>
      <c r="B439">
        <v>8229</v>
      </c>
      <c r="C439" t="s">
        <v>793</v>
      </c>
    </row>
    <row r="440" spans="1:3" x14ac:dyDescent="0.45">
      <c r="A440" t="s">
        <v>794</v>
      </c>
      <c r="B440">
        <v>8230</v>
      </c>
      <c r="C440" t="s">
        <v>794</v>
      </c>
    </row>
    <row r="441" spans="1:3" x14ac:dyDescent="0.45">
      <c r="A441" t="s">
        <v>795</v>
      </c>
      <c r="B441">
        <v>8231</v>
      </c>
      <c r="C441" t="s">
        <v>795</v>
      </c>
    </row>
    <row r="442" spans="1:3" x14ac:dyDescent="0.45">
      <c r="A442" t="s">
        <v>796</v>
      </c>
      <c r="B442">
        <v>8232</v>
      </c>
      <c r="C442" t="s">
        <v>796</v>
      </c>
    </row>
    <row r="443" spans="1:3" x14ac:dyDescent="0.45">
      <c r="A443" t="s">
        <v>797</v>
      </c>
      <c r="B443">
        <v>8233</v>
      </c>
      <c r="C443" t="s">
        <v>797</v>
      </c>
    </row>
    <row r="444" spans="1:3" x14ac:dyDescent="0.45">
      <c r="A444" t="s">
        <v>798</v>
      </c>
      <c r="B444">
        <v>8234</v>
      </c>
      <c r="C444" t="s">
        <v>798</v>
      </c>
    </row>
    <row r="445" spans="1:3" x14ac:dyDescent="0.45">
      <c r="A445" t="s">
        <v>799</v>
      </c>
      <c r="B445">
        <v>8235</v>
      </c>
      <c r="C445" t="s">
        <v>799</v>
      </c>
    </row>
    <row r="446" spans="1:3" x14ac:dyDescent="0.45">
      <c r="A446" t="s">
        <v>800</v>
      </c>
      <c r="B446">
        <v>8236</v>
      </c>
      <c r="C446" t="s">
        <v>800</v>
      </c>
    </row>
    <row r="447" spans="1:3" x14ac:dyDescent="0.45">
      <c r="A447" t="s">
        <v>801</v>
      </c>
      <c r="B447">
        <v>8302</v>
      </c>
      <c r="C447" t="s">
        <v>801</v>
      </c>
    </row>
    <row r="448" spans="1:3" x14ac:dyDescent="0.45">
      <c r="A448" t="s">
        <v>802</v>
      </c>
      <c r="B448">
        <v>8309</v>
      </c>
      <c r="C448" t="s">
        <v>802</v>
      </c>
    </row>
    <row r="449" spans="1:3" x14ac:dyDescent="0.45">
      <c r="A449" t="s">
        <v>803</v>
      </c>
      <c r="B449">
        <v>8310</v>
      </c>
      <c r="C449" t="s">
        <v>803</v>
      </c>
    </row>
    <row r="450" spans="1:3" x14ac:dyDescent="0.45">
      <c r="A450" t="s">
        <v>804</v>
      </c>
      <c r="B450">
        <v>8341</v>
      </c>
      <c r="C450" t="s">
        <v>804</v>
      </c>
    </row>
    <row r="451" spans="1:3" x14ac:dyDescent="0.45">
      <c r="A451" t="s">
        <v>805</v>
      </c>
      <c r="B451">
        <v>8364</v>
      </c>
      <c r="C451" t="s">
        <v>805</v>
      </c>
    </row>
    <row r="452" spans="1:3" x14ac:dyDescent="0.45">
      <c r="A452" t="s">
        <v>806</v>
      </c>
      <c r="B452">
        <v>8442</v>
      </c>
      <c r="C452" t="s">
        <v>806</v>
      </c>
    </row>
    <row r="453" spans="1:3" x14ac:dyDescent="0.45">
      <c r="A453" t="s">
        <v>807</v>
      </c>
      <c r="B453">
        <v>8443</v>
      </c>
      <c r="C453" t="s">
        <v>807</v>
      </c>
    </row>
    <row r="454" spans="1:3" x14ac:dyDescent="0.45">
      <c r="A454" t="s">
        <v>808</v>
      </c>
      <c r="B454">
        <v>8447</v>
      </c>
      <c r="C454" t="s">
        <v>808</v>
      </c>
    </row>
    <row r="455" spans="1:3" x14ac:dyDescent="0.45">
      <c r="A455" t="s">
        <v>809</v>
      </c>
      <c r="B455">
        <v>8521</v>
      </c>
      <c r="C455" t="s">
        <v>809</v>
      </c>
    </row>
    <row r="456" spans="1:3" x14ac:dyDescent="0.45">
      <c r="A456" t="s">
        <v>810</v>
      </c>
      <c r="B456">
        <v>8542</v>
      </c>
      <c r="C456" t="s">
        <v>810</v>
      </c>
    </row>
    <row r="457" spans="1:3" x14ac:dyDescent="0.45">
      <c r="A457" t="s">
        <v>811</v>
      </c>
      <c r="B457">
        <v>8546</v>
      </c>
      <c r="C457" t="s">
        <v>811</v>
      </c>
    </row>
    <row r="458" spans="1:3" x14ac:dyDescent="0.45">
      <c r="A458" t="s">
        <v>812</v>
      </c>
      <c r="B458">
        <v>8564</v>
      </c>
      <c r="C458" t="s">
        <v>812</v>
      </c>
    </row>
    <row r="459" spans="1:3" hidden="1" x14ac:dyDescent="0.45">
      <c r="A459" t="s">
        <v>813</v>
      </c>
      <c r="B459">
        <v>9000</v>
      </c>
      <c r="C459" t="s">
        <v>813</v>
      </c>
    </row>
    <row r="460" spans="1:3" x14ac:dyDescent="0.45">
      <c r="A460" t="s">
        <v>814</v>
      </c>
      <c r="B460">
        <v>9201</v>
      </c>
      <c r="C460" t="s">
        <v>814</v>
      </c>
    </row>
    <row r="461" spans="1:3" x14ac:dyDescent="0.45">
      <c r="A461" t="s">
        <v>815</v>
      </c>
      <c r="B461">
        <v>9202</v>
      </c>
      <c r="C461" t="s">
        <v>815</v>
      </c>
    </row>
    <row r="462" spans="1:3" x14ac:dyDescent="0.45">
      <c r="A462" t="s">
        <v>816</v>
      </c>
      <c r="B462">
        <v>9203</v>
      </c>
      <c r="C462" t="s">
        <v>816</v>
      </c>
    </row>
    <row r="463" spans="1:3" x14ac:dyDescent="0.45">
      <c r="A463" t="s">
        <v>817</v>
      </c>
      <c r="B463">
        <v>9204</v>
      </c>
      <c r="C463" t="s">
        <v>817</v>
      </c>
    </row>
    <row r="464" spans="1:3" x14ac:dyDescent="0.45">
      <c r="A464" t="s">
        <v>818</v>
      </c>
      <c r="B464">
        <v>9205</v>
      </c>
      <c r="C464" t="s">
        <v>818</v>
      </c>
    </row>
    <row r="465" spans="1:3" x14ac:dyDescent="0.45">
      <c r="A465" t="s">
        <v>819</v>
      </c>
      <c r="B465">
        <v>9206</v>
      </c>
      <c r="C465" t="s">
        <v>819</v>
      </c>
    </row>
    <row r="466" spans="1:3" x14ac:dyDescent="0.45">
      <c r="A466" t="s">
        <v>820</v>
      </c>
      <c r="B466">
        <v>9208</v>
      </c>
      <c r="C466" t="s">
        <v>820</v>
      </c>
    </row>
    <row r="467" spans="1:3" x14ac:dyDescent="0.45">
      <c r="A467" t="s">
        <v>821</v>
      </c>
      <c r="B467">
        <v>9209</v>
      </c>
      <c r="C467" t="s">
        <v>821</v>
      </c>
    </row>
    <row r="468" spans="1:3" x14ac:dyDescent="0.45">
      <c r="A468" t="s">
        <v>822</v>
      </c>
      <c r="B468">
        <v>9210</v>
      </c>
      <c r="C468" t="s">
        <v>822</v>
      </c>
    </row>
    <row r="469" spans="1:3" x14ac:dyDescent="0.45">
      <c r="A469" t="s">
        <v>823</v>
      </c>
      <c r="B469">
        <v>9211</v>
      </c>
      <c r="C469" t="s">
        <v>823</v>
      </c>
    </row>
    <row r="470" spans="1:3" x14ac:dyDescent="0.45">
      <c r="A470" t="s">
        <v>824</v>
      </c>
      <c r="B470">
        <v>9213</v>
      </c>
      <c r="C470" t="s">
        <v>824</v>
      </c>
    </row>
    <row r="471" spans="1:3" x14ac:dyDescent="0.45">
      <c r="A471" t="s">
        <v>825</v>
      </c>
      <c r="B471">
        <v>9214</v>
      </c>
      <c r="C471" t="s">
        <v>825</v>
      </c>
    </row>
    <row r="472" spans="1:3" x14ac:dyDescent="0.45">
      <c r="A472" t="s">
        <v>826</v>
      </c>
      <c r="B472">
        <v>9215</v>
      </c>
      <c r="C472" t="s">
        <v>826</v>
      </c>
    </row>
    <row r="473" spans="1:3" x14ac:dyDescent="0.45">
      <c r="A473" t="s">
        <v>827</v>
      </c>
      <c r="B473">
        <v>9216</v>
      </c>
      <c r="C473" t="s">
        <v>827</v>
      </c>
    </row>
    <row r="474" spans="1:3" x14ac:dyDescent="0.45">
      <c r="A474" t="s">
        <v>828</v>
      </c>
      <c r="B474">
        <v>9301</v>
      </c>
      <c r="C474" t="s">
        <v>828</v>
      </c>
    </row>
    <row r="475" spans="1:3" x14ac:dyDescent="0.45">
      <c r="A475" t="s">
        <v>829</v>
      </c>
      <c r="B475">
        <v>9342</v>
      </c>
      <c r="C475" t="s">
        <v>829</v>
      </c>
    </row>
    <row r="476" spans="1:3" x14ac:dyDescent="0.45">
      <c r="A476" t="s">
        <v>830</v>
      </c>
      <c r="B476">
        <v>9343</v>
      </c>
      <c r="C476" t="s">
        <v>830</v>
      </c>
    </row>
    <row r="477" spans="1:3" x14ac:dyDescent="0.45">
      <c r="A477" t="s">
        <v>831</v>
      </c>
      <c r="B477">
        <v>9344</v>
      </c>
      <c r="C477" t="s">
        <v>831</v>
      </c>
    </row>
    <row r="478" spans="1:3" x14ac:dyDescent="0.45">
      <c r="A478" t="s">
        <v>832</v>
      </c>
      <c r="B478">
        <v>9345</v>
      </c>
      <c r="C478" t="s">
        <v>832</v>
      </c>
    </row>
    <row r="479" spans="1:3" x14ac:dyDescent="0.45">
      <c r="A479" t="s">
        <v>833</v>
      </c>
      <c r="B479">
        <v>9361</v>
      </c>
      <c r="C479" t="s">
        <v>833</v>
      </c>
    </row>
    <row r="480" spans="1:3" x14ac:dyDescent="0.45">
      <c r="A480" t="s">
        <v>834</v>
      </c>
      <c r="B480">
        <v>9364</v>
      </c>
      <c r="C480" t="s">
        <v>834</v>
      </c>
    </row>
    <row r="481" spans="1:3" x14ac:dyDescent="0.45">
      <c r="A481" t="s">
        <v>835</v>
      </c>
      <c r="B481">
        <v>9367</v>
      </c>
      <c r="C481" t="s">
        <v>835</v>
      </c>
    </row>
    <row r="482" spans="1:3" x14ac:dyDescent="0.45">
      <c r="A482" t="s">
        <v>836</v>
      </c>
      <c r="B482">
        <v>9384</v>
      </c>
      <c r="C482" t="s">
        <v>836</v>
      </c>
    </row>
    <row r="483" spans="1:3" x14ac:dyDescent="0.45">
      <c r="A483" t="s">
        <v>837</v>
      </c>
      <c r="B483">
        <v>9386</v>
      </c>
      <c r="C483" t="s">
        <v>837</v>
      </c>
    </row>
    <row r="484" spans="1:3" x14ac:dyDescent="0.45">
      <c r="A484" t="s">
        <v>838</v>
      </c>
      <c r="B484">
        <v>9407</v>
      </c>
      <c r="C484" t="s">
        <v>838</v>
      </c>
    </row>
    <row r="485" spans="1:3" x14ac:dyDescent="0.45">
      <c r="A485" t="s">
        <v>839</v>
      </c>
      <c r="B485">
        <v>9411</v>
      </c>
      <c r="C485" t="s">
        <v>839</v>
      </c>
    </row>
    <row r="486" spans="1:3" hidden="1" x14ac:dyDescent="0.45">
      <c r="A486" t="s">
        <v>840</v>
      </c>
      <c r="B486">
        <v>10000</v>
      </c>
      <c r="C486" t="s">
        <v>840</v>
      </c>
    </row>
    <row r="487" spans="1:3" x14ac:dyDescent="0.45">
      <c r="A487" t="s">
        <v>841</v>
      </c>
      <c r="B487">
        <v>10201</v>
      </c>
      <c r="C487" t="s">
        <v>841</v>
      </c>
    </row>
    <row r="488" spans="1:3" x14ac:dyDescent="0.45">
      <c r="A488" t="s">
        <v>842</v>
      </c>
      <c r="B488">
        <v>10202</v>
      </c>
      <c r="C488" t="s">
        <v>842</v>
      </c>
    </row>
    <row r="489" spans="1:3" x14ac:dyDescent="0.45">
      <c r="A489" t="s">
        <v>843</v>
      </c>
      <c r="B489">
        <v>10203</v>
      </c>
      <c r="C489" t="s">
        <v>843</v>
      </c>
    </row>
    <row r="490" spans="1:3" x14ac:dyDescent="0.45">
      <c r="A490" t="s">
        <v>844</v>
      </c>
      <c r="B490">
        <v>10204</v>
      </c>
      <c r="C490" t="s">
        <v>844</v>
      </c>
    </row>
    <row r="491" spans="1:3" x14ac:dyDescent="0.45">
      <c r="A491" t="s">
        <v>845</v>
      </c>
      <c r="B491">
        <v>10205</v>
      </c>
      <c r="C491" t="s">
        <v>845</v>
      </c>
    </row>
    <row r="492" spans="1:3" x14ac:dyDescent="0.45">
      <c r="A492" t="s">
        <v>846</v>
      </c>
      <c r="B492">
        <v>10206</v>
      </c>
      <c r="C492" t="s">
        <v>846</v>
      </c>
    </row>
    <row r="493" spans="1:3" x14ac:dyDescent="0.45">
      <c r="A493" t="s">
        <v>847</v>
      </c>
      <c r="B493">
        <v>10207</v>
      </c>
      <c r="C493" t="s">
        <v>847</v>
      </c>
    </row>
    <row r="494" spans="1:3" x14ac:dyDescent="0.45">
      <c r="A494" t="s">
        <v>848</v>
      </c>
      <c r="B494">
        <v>10208</v>
      </c>
      <c r="C494" t="s">
        <v>848</v>
      </c>
    </row>
    <row r="495" spans="1:3" x14ac:dyDescent="0.45">
      <c r="A495" t="s">
        <v>849</v>
      </c>
      <c r="B495">
        <v>10209</v>
      </c>
      <c r="C495" t="s">
        <v>849</v>
      </c>
    </row>
    <row r="496" spans="1:3" x14ac:dyDescent="0.45">
      <c r="A496" t="s">
        <v>850</v>
      </c>
      <c r="B496">
        <v>10210</v>
      </c>
      <c r="C496" t="s">
        <v>850</v>
      </c>
    </row>
    <row r="497" spans="1:3" x14ac:dyDescent="0.45">
      <c r="A497" t="s">
        <v>851</v>
      </c>
      <c r="B497">
        <v>10211</v>
      </c>
      <c r="C497" t="s">
        <v>851</v>
      </c>
    </row>
    <row r="498" spans="1:3" x14ac:dyDescent="0.45">
      <c r="A498" t="s">
        <v>852</v>
      </c>
      <c r="B498">
        <v>10212</v>
      </c>
      <c r="C498" t="s">
        <v>852</v>
      </c>
    </row>
    <row r="499" spans="1:3" x14ac:dyDescent="0.45">
      <c r="A499" t="s">
        <v>853</v>
      </c>
      <c r="B499">
        <v>10344</v>
      </c>
      <c r="C499" t="s">
        <v>853</v>
      </c>
    </row>
    <row r="500" spans="1:3" x14ac:dyDescent="0.45">
      <c r="A500" t="s">
        <v>854</v>
      </c>
      <c r="B500">
        <v>10345</v>
      </c>
      <c r="C500" t="s">
        <v>854</v>
      </c>
    </row>
    <row r="501" spans="1:3" x14ac:dyDescent="0.45">
      <c r="A501" t="s">
        <v>855</v>
      </c>
      <c r="B501">
        <v>10366</v>
      </c>
      <c r="C501" t="s">
        <v>855</v>
      </c>
    </row>
    <row r="502" spans="1:3" x14ac:dyDescent="0.45">
      <c r="A502" t="s">
        <v>856</v>
      </c>
      <c r="B502">
        <v>10367</v>
      </c>
      <c r="C502" t="s">
        <v>856</v>
      </c>
    </row>
    <row r="503" spans="1:3" x14ac:dyDescent="0.45">
      <c r="A503" t="s">
        <v>857</v>
      </c>
      <c r="B503">
        <v>10382</v>
      </c>
      <c r="C503" t="s">
        <v>857</v>
      </c>
    </row>
    <row r="504" spans="1:3" x14ac:dyDescent="0.45">
      <c r="A504" t="s">
        <v>858</v>
      </c>
      <c r="B504">
        <v>10383</v>
      </c>
      <c r="C504" t="s">
        <v>858</v>
      </c>
    </row>
    <row r="505" spans="1:3" x14ac:dyDescent="0.45">
      <c r="A505" t="s">
        <v>859</v>
      </c>
      <c r="B505">
        <v>10384</v>
      </c>
      <c r="C505" t="s">
        <v>859</v>
      </c>
    </row>
    <row r="506" spans="1:3" x14ac:dyDescent="0.45">
      <c r="A506" t="s">
        <v>860</v>
      </c>
      <c r="B506">
        <v>10421</v>
      </c>
      <c r="C506" t="s">
        <v>860</v>
      </c>
    </row>
    <row r="507" spans="1:3" x14ac:dyDescent="0.45">
      <c r="A507" t="s">
        <v>861</v>
      </c>
      <c r="B507">
        <v>10424</v>
      </c>
      <c r="C507" t="s">
        <v>861</v>
      </c>
    </row>
    <row r="508" spans="1:3" x14ac:dyDescent="0.45">
      <c r="A508" t="s">
        <v>862</v>
      </c>
      <c r="B508">
        <v>10425</v>
      </c>
      <c r="C508" t="s">
        <v>862</v>
      </c>
    </row>
    <row r="509" spans="1:3" x14ac:dyDescent="0.45">
      <c r="A509" t="s">
        <v>863</v>
      </c>
      <c r="B509">
        <v>10426</v>
      </c>
      <c r="C509" t="s">
        <v>863</v>
      </c>
    </row>
    <row r="510" spans="1:3" x14ac:dyDescent="0.45">
      <c r="A510" t="s">
        <v>864</v>
      </c>
      <c r="B510">
        <v>10428</v>
      </c>
      <c r="C510" t="s">
        <v>864</v>
      </c>
    </row>
    <row r="511" spans="1:3" x14ac:dyDescent="0.45">
      <c r="A511" t="s">
        <v>865</v>
      </c>
      <c r="B511">
        <v>10429</v>
      </c>
      <c r="C511" t="s">
        <v>865</v>
      </c>
    </row>
    <row r="512" spans="1:3" x14ac:dyDescent="0.45">
      <c r="A512" t="s">
        <v>866</v>
      </c>
      <c r="B512">
        <v>10443</v>
      </c>
      <c r="C512" t="s">
        <v>866</v>
      </c>
    </row>
    <row r="513" spans="1:3" x14ac:dyDescent="0.45">
      <c r="A513" t="s">
        <v>867</v>
      </c>
      <c r="B513">
        <v>10444</v>
      </c>
      <c r="C513" t="s">
        <v>867</v>
      </c>
    </row>
    <row r="514" spans="1:3" x14ac:dyDescent="0.45">
      <c r="A514" t="s">
        <v>741</v>
      </c>
      <c r="B514">
        <v>10448</v>
      </c>
      <c r="C514" t="s">
        <v>741</v>
      </c>
    </row>
    <row r="515" spans="1:3" x14ac:dyDescent="0.45">
      <c r="A515" t="s">
        <v>868</v>
      </c>
      <c r="B515">
        <v>10449</v>
      </c>
      <c r="C515" t="s">
        <v>868</v>
      </c>
    </row>
    <row r="516" spans="1:3" x14ac:dyDescent="0.45">
      <c r="A516" t="s">
        <v>869</v>
      </c>
      <c r="B516">
        <v>10464</v>
      </c>
      <c r="C516" t="s">
        <v>869</v>
      </c>
    </row>
    <row r="517" spans="1:3" x14ac:dyDescent="0.45">
      <c r="A517" t="s">
        <v>870</v>
      </c>
      <c r="B517">
        <v>10521</v>
      </c>
      <c r="C517" t="s">
        <v>870</v>
      </c>
    </row>
    <row r="518" spans="1:3" x14ac:dyDescent="0.45">
      <c r="A518" t="s">
        <v>871</v>
      </c>
      <c r="B518">
        <v>10522</v>
      </c>
      <c r="C518" t="s">
        <v>871</v>
      </c>
    </row>
    <row r="519" spans="1:3" x14ac:dyDescent="0.45">
      <c r="A519" t="s">
        <v>872</v>
      </c>
      <c r="B519">
        <v>10523</v>
      </c>
      <c r="C519" t="s">
        <v>872</v>
      </c>
    </row>
    <row r="520" spans="1:3" x14ac:dyDescent="0.45">
      <c r="A520" t="s">
        <v>873</v>
      </c>
      <c r="B520">
        <v>10524</v>
      </c>
      <c r="C520" t="s">
        <v>873</v>
      </c>
    </row>
    <row r="521" spans="1:3" x14ac:dyDescent="0.45">
      <c r="A521" t="s">
        <v>874</v>
      </c>
      <c r="B521">
        <v>10525</v>
      </c>
      <c r="C521" t="s">
        <v>874</v>
      </c>
    </row>
    <row r="522" spans="1:3" hidden="1" x14ac:dyDescent="0.45">
      <c r="A522" t="s">
        <v>875</v>
      </c>
      <c r="B522">
        <v>11000</v>
      </c>
      <c r="C522" t="s">
        <v>875</v>
      </c>
    </row>
    <row r="523" spans="1:3" x14ac:dyDescent="0.45">
      <c r="A523" t="s">
        <v>876</v>
      </c>
      <c r="B523">
        <v>11100</v>
      </c>
      <c r="C523" t="s">
        <v>876</v>
      </c>
    </row>
    <row r="524" spans="1:3" x14ac:dyDescent="0.45">
      <c r="A524" t="s">
        <v>877</v>
      </c>
      <c r="B524">
        <v>11201</v>
      </c>
      <c r="C524" t="s">
        <v>877</v>
      </c>
    </row>
    <row r="525" spans="1:3" x14ac:dyDescent="0.45">
      <c r="A525" t="s">
        <v>878</v>
      </c>
      <c r="B525">
        <v>11202</v>
      </c>
      <c r="C525" t="s">
        <v>878</v>
      </c>
    </row>
    <row r="526" spans="1:3" x14ac:dyDescent="0.45">
      <c r="A526" t="s">
        <v>879</v>
      </c>
      <c r="B526">
        <v>11203</v>
      </c>
      <c r="C526" t="s">
        <v>879</v>
      </c>
    </row>
    <row r="527" spans="1:3" x14ac:dyDescent="0.45">
      <c r="A527" t="s">
        <v>880</v>
      </c>
      <c r="B527">
        <v>11206</v>
      </c>
      <c r="C527" t="s">
        <v>880</v>
      </c>
    </row>
    <row r="528" spans="1:3" x14ac:dyDescent="0.45">
      <c r="A528" t="s">
        <v>881</v>
      </c>
      <c r="B528">
        <v>11207</v>
      </c>
      <c r="C528" t="s">
        <v>881</v>
      </c>
    </row>
    <row r="529" spans="1:3" x14ac:dyDescent="0.45">
      <c r="A529" t="s">
        <v>882</v>
      </c>
      <c r="B529">
        <v>11208</v>
      </c>
      <c r="C529" t="s">
        <v>882</v>
      </c>
    </row>
    <row r="530" spans="1:3" x14ac:dyDescent="0.45">
      <c r="A530" t="s">
        <v>883</v>
      </c>
      <c r="B530">
        <v>11209</v>
      </c>
      <c r="C530" t="s">
        <v>883</v>
      </c>
    </row>
    <row r="531" spans="1:3" x14ac:dyDescent="0.45">
      <c r="A531" t="s">
        <v>884</v>
      </c>
      <c r="B531">
        <v>11210</v>
      </c>
      <c r="C531" t="s">
        <v>884</v>
      </c>
    </row>
    <row r="532" spans="1:3" x14ac:dyDescent="0.45">
      <c r="A532" t="s">
        <v>885</v>
      </c>
      <c r="B532">
        <v>11211</v>
      </c>
      <c r="C532" t="s">
        <v>885</v>
      </c>
    </row>
    <row r="533" spans="1:3" x14ac:dyDescent="0.45">
      <c r="A533" t="s">
        <v>886</v>
      </c>
      <c r="B533">
        <v>11212</v>
      </c>
      <c r="C533" t="s">
        <v>886</v>
      </c>
    </row>
    <row r="534" spans="1:3" x14ac:dyDescent="0.45">
      <c r="A534" t="s">
        <v>887</v>
      </c>
      <c r="B534">
        <v>11214</v>
      </c>
      <c r="C534" t="s">
        <v>887</v>
      </c>
    </row>
    <row r="535" spans="1:3" x14ac:dyDescent="0.45">
      <c r="A535" t="s">
        <v>888</v>
      </c>
      <c r="B535">
        <v>11215</v>
      </c>
      <c r="C535" t="s">
        <v>888</v>
      </c>
    </row>
    <row r="536" spans="1:3" x14ac:dyDescent="0.45">
      <c r="A536" t="s">
        <v>889</v>
      </c>
      <c r="B536">
        <v>11216</v>
      </c>
      <c r="C536" t="s">
        <v>889</v>
      </c>
    </row>
    <row r="537" spans="1:3" x14ac:dyDescent="0.45">
      <c r="A537" t="s">
        <v>890</v>
      </c>
      <c r="B537">
        <v>11217</v>
      </c>
      <c r="C537" t="s">
        <v>890</v>
      </c>
    </row>
    <row r="538" spans="1:3" x14ac:dyDescent="0.45">
      <c r="A538" t="s">
        <v>891</v>
      </c>
      <c r="B538">
        <v>11218</v>
      </c>
      <c r="C538" t="s">
        <v>891</v>
      </c>
    </row>
    <row r="539" spans="1:3" x14ac:dyDescent="0.45">
      <c r="A539" t="s">
        <v>892</v>
      </c>
      <c r="B539">
        <v>11219</v>
      </c>
      <c r="C539" t="s">
        <v>892</v>
      </c>
    </row>
    <row r="540" spans="1:3" x14ac:dyDescent="0.45">
      <c r="A540" t="s">
        <v>893</v>
      </c>
      <c r="B540">
        <v>11221</v>
      </c>
      <c r="C540" t="s">
        <v>893</v>
      </c>
    </row>
    <row r="541" spans="1:3" x14ac:dyDescent="0.45">
      <c r="A541" t="s">
        <v>894</v>
      </c>
      <c r="B541">
        <v>11222</v>
      </c>
      <c r="C541" t="s">
        <v>894</v>
      </c>
    </row>
    <row r="542" spans="1:3" x14ac:dyDescent="0.45">
      <c r="A542" t="s">
        <v>895</v>
      </c>
      <c r="B542">
        <v>11223</v>
      </c>
      <c r="C542" t="s">
        <v>895</v>
      </c>
    </row>
    <row r="543" spans="1:3" x14ac:dyDescent="0.45">
      <c r="A543" t="s">
        <v>896</v>
      </c>
      <c r="B543">
        <v>11224</v>
      </c>
      <c r="C543" t="s">
        <v>896</v>
      </c>
    </row>
    <row r="544" spans="1:3" x14ac:dyDescent="0.45">
      <c r="A544" t="s">
        <v>897</v>
      </c>
      <c r="B544">
        <v>11225</v>
      </c>
      <c r="C544" t="s">
        <v>897</v>
      </c>
    </row>
    <row r="545" spans="1:3" x14ac:dyDescent="0.45">
      <c r="A545" t="s">
        <v>898</v>
      </c>
      <c r="B545">
        <v>11227</v>
      </c>
      <c r="C545" t="s">
        <v>898</v>
      </c>
    </row>
    <row r="546" spans="1:3" x14ac:dyDescent="0.45">
      <c r="A546" t="s">
        <v>899</v>
      </c>
      <c r="B546">
        <v>11228</v>
      </c>
      <c r="C546" t="s">
        <v>899</v>
      </c>
    </row>
    <row r="547" spans="1:3" x14ac:dyDescent="0.45">
      <c r="A547" t="s">
        <v>900</v>
      </c>
      <c r="B547">
        <v>11229</v>
      </c>
      <c r="C547" t="s">
        <v>900</v>
      </c>
    </row>
    <row r="548" spans="1:3" x14ac:dyDescent="0.45">
      <c r="A548" t="s">
        <v>901</v>
      </c>
      <c r="B548">
        <v>11230</v>
      </c>
      <c r="C548" t="s">
        <v>901</v>
      </c>
    </row>
    <row r="549" spans="1:3" x14ac:dyDescent="0.45">
      <c r="A549" t="s">
        <v>902</v>
      </c>
      <c r="B549">
        <v>11231</v>
      </c>
      <c r="C549" t="s">
        <v>902</v>
      </c>
    </row>
    <row r="550" spans="1:3" x14ac:dyDescent="0.45">
      <c r="A550" t="s">
        <v>903</v>
      </c>
      <c r="B550">
        <v>11232</v>
      </c>
      <c r="C550" t="s">
        <v>903</v>
      </c>
    </row>
    <row r="551" spans="1:3" x14ac:dyDescent="0.45">
      <c r="A551" t="s">
        <v>904</v>
      </c>
      <c r="B551">
        <v>11233</v>
      </c>
      <c r="C551" t="s">
        <v>904</v>
      </c>
    </row>
    <row r="552" spans="1:3" x14ac:dyDescent="0.45">
      <c r="A552" t="s">
        <v>905</v>
      </c>
      <c r="B552">
        <v>11234</v>
      </c>
      <c r="C552" t="s">
        <v>905</v>
      </c>
    </row>
    <row r="553" spans="1:3" x14ac:dyDescent="0.45">
      <c r="A553" t="s">
        <v>906</v>
      </c>
      <c r="B553">
        <v>11235</v>
      </c>
      <c r="C553" t="s">
        <v>906</v>
      </c>
    </row>
    <row r="554" spans="1:3" x14ac:dyDescent="0.45">
      <c r="A554" t="s">
        <v>907</v>
      </c>
      <c r="B554">
        <v>11237</v>
      </c>
      <c r="C554" t="s">
        <v>907</v>
      </c>
    </row>
    <row r="555" spans="1:3" x14ac:dyDescent="0.45">
      <c r="A555" t="s">
        <v>908</v>
      </c>
      <c r="B555">
        <v>11238</v>
      </c>
      <c r="C555" t="s">
        <v>908</v>
      </c>
    </row>
    <row r="556" spans="1:3" x14ac:dyDescent="0.45">
      <c r="A556" t="s">
        <v>909</v>
      </c>
      <c r="B556">
        <v>11239</v>
      </c>
      <c r="C556" t="s">
        <v>909</v>
      </c>
    </row>
    <row r="557" spans="1:3" x14ac:dyDescent="0.45">
      <c r="A557" t="s">
        <v>910</v>
      </c>
      <c r="B557">
        <v>11240</v>
      </c>
      <c r="C557" t="s">
        <v>910</v>
      </c>
    </row>
    <row r="558" spans="1:3" x14ac:dyDescent="0.45">
      <c r="A558" t="s">
        <v>911</v>
      </c>
      <c r="B558">
        <v>11241</v>
      </c>
      <c r="C558" t="s">
        <v>911</v>
      </c>
    </row>
    <row r="559" spans="1:3" x14ac:dyDescent="0.45">
      <c r="A559" t="s">
        <v>912</v>
      </c>
      <c r="B559">
        <v>11242</v>
      </c>
      <c r="C559" t="s">
        <v>912</v>
      </c>
    </row>
    <row r="560" spans="1:3" x14ac:dyDescent="0.45">
      <c r="A560" t="s">
        <v>913</v>
      </c>
      <c r="B560">
        <v>11243</v>
      </c>
      <c r="C560" t="s">
        <v>913</v>
      </c>
    </row>
    <row r="561" spans="1:3" x14ac:dyDescent="0.45">
      <c r="A561" t="s">
        <v>914</v>
      </c>
      <c r="B561">
        <v>11245</v>
      </c>
      <c r="C561" t="s">
        <v>914</v>
      </c>
    </row>
    <row r="562" spans="1:3" x14ac:dyDescent="0.45">
      <c r="A562" t="s">
        <v>915</v>
      </c>
      <c r="B562">
        <v>11246</v>
      </c>
      <c r="C562" t="s">
        <v>915</v>
      </c>
    </row>
    <row r="563" spans="1:3" x14ac:dyDescent="0.45">
      <c r="A563" t="s">
        <v>916</v>
      </c>
      <c r="B563">
        <v>11301</v>
      </c>
      <c r="C563" t="s">
        <v>916</v>
      </c>
    </row>
    <row r="564" spans="1:3" x14ac:dyDescent="0.45">
      <c r="A564" t="s">
        <v>917</v>
      </c>
      <c r="B564">
        <v>11324</v>
      </c>
      <c r="C564" t="s">
        <v>917</v>
      </c>
    </row>
    <row r="565" spans="1:3" x14ac:dyDescent="0.45">
      <c r="A565" t="s">
        <v>918</v>
      </c>
      <c r="B565">
        <v>11326</v>
      </c>
      <c r="C565" t="s">
        <v>918</v>
      </c>
    </row>
    <row r="566" spans="1:3" x14ac:dyDescent="0.45">
      <c r="A566" t="s">
        <v>919</v>
      </c>
      <c r="B566">
        <v>11327</v>
      </c>
      <c r="C566" t="s">
        <v>919</v>
      </c>
    </row>
    <row r="567" spans="1:3" x14ac:dyDescent="0.45">
      <c r="A567" t="s">
        <v>920</v>
      </c>
      <c r="B567">
        <v>11341</v>
      </c>
      <c r="C567" t="s">
        <v>920</v>
      </c>
    </row>
    <row r="568" spans="1:3" x14ac:dyDescent="0.45">
      <c r="A568" t="s">
        <v>921</v>
      </c>
      <c r="B568">
        <v>11342</v>
      </c>
      <c r="C568" t="s">
        <v>921</v>
      </c>
    </row>
    <row r="569" spans="1:3" x14ac:dyDescent="0.45">
      <c r="A569" t="s">
        <v>922</v>
      </c>
      <c r="B569">
        <v>11343</v>
      </c>
      <c r="C569" t="s">
        <v>922</v>
      </c>
    </row>
    <row r="570" spans="1:3" x14ac:dyDescent="0.45">
      <c r="A570" t="s">
        <v>923</v>
      </c>
      <c r="B570">
        <v>11346</v>
      </c>
      <c r="C570" t="s">
        <v>923</v>
      </c>
    </row>
    <row r="571" spans="1:3" x14ac:dyDescent="0.45">
      <c r="A571" t="s">
        <v>924</v>
      </c>
      <c r="B571">
        <v>11347</v>
      </c>
      <c r="C571" t="s">
        <v>924</v>
      </c>
    </row>
    <row r="572" spans="1:3" x14ac:dyDescent="0.45">
      <c r="A572" t="s">
        <v>925</v>
      </c>
      <c r="B572">
        <v>11348</v>
      </c>
      <c r="C572" t="s">
        <v>925</v>
      </c>
    </row>
    <row r="573" spans="1:3" x14ac:dyDescent="0.45">
      <c r="A573" t="s">
        <v>926</v>
      </c>
      <c r="B573">
        <v>11349</v>
      </c>
      <c r="C573" t="s">
        <v>926</v>
      </c>
    </row>
    <row r="574" spans="1:3" x14ac:dyDescent="0.45">
      <c r="A574" t="s">
        <v>927</v>
      </c>
      <c r="B574">
        <v>11361</v>
      </c>
      <c r="C574" t="s">
        <v>927</v>
      </c>
    </row>
    <row r="575" spans="1:3" x14ac:dyDescent="0.45">
      <c r="A575" t="s">
        <v>928</v>
      </c>
      <c r="B575">
        <v>11362</v>
      </c>
      <c r="C575" t="s">
        <v>928</v>
      </c>
    </row>
    <row r="576" spans="1:3" x14ac:dyDescent="0.45">
      <c r="A576" t="s">
        <v>929</v>
      </c>
      <c r="B576">
        <v>11363</v>
      </c>
      <c r="C576" t="s">
        <v>929</v>
      </c>
    </row>
    <row r="577" spans="1:3" x14ac:dyDescent="0.45">
      <c r="A577" t="s">
        <v>930</v>
      </c>
      <c r="B577">
        <v>11365</v>
      </c>
      <c r="C577" t="s">
        <v>930</v>
      </c>
    </row>
    <row r="578" spans="1:3" x14ac:dyDescent="0.45">
      <c r="A578" t="s">
        <v>931</v>
      </c>
      <c r="B578">
        <v>11369</v>
      </c>
      <c r="C578" t="s">
        <v>931</v>
      </c>
    </row>
    <row r="579" spans="1:3" x14ac:dyDescent="0.45">
      <c r="A579" t="s">
        <v>645</v>
      </c>
      <c r="B579">
        <v>11381</v>
      </c>
      <c r="C579" t="s">
        <v>645</v>
      </c>
    </row>
    <row r="580" spans="1:3" x14ac:dyDescent="0.45">
      <c r="A580" t="s">
        <v>932</v>
      </c>
      <c r="B580">
        <v>11383</v>
      </c>
      <c r="C580" t="s">
        <v>932</v>
      </c>
    </row>
    <row r="581" spans="1:3" x14ac:dyDescent="0.45">
      <c r="A581" t="s">
        <v>933</v>
      </c>
      <c r="B581">
        <v>11385</v>
      </c>
      <c r="C581" t="s">
        <v>933</v>
      </c>
    </row>
    <row r="582" spans="1:3" x14ac:dyDescent="0.45">
      <c r="A582" t="s">
        <v>934</v>
      </c>
      <c r="B582">
        <v>11408</v>
      </c>
      <c r="C582" t="s">
        <v>934</v>
      </c>
    </row>
    <row r="583" spans="1:3" x14ac:dyDescent="0.45">
      <c r="A583" t="s">
        <v>935</v>
      </c>
      <c r="B583">
        <v>11442</v>
      </c>
      <c r="C583" t="s">
        <v>935</v>
      </c>
    </row>
    <row r="584" spans="1:3" x14ac:dyDescent="0.45">
      <c r="A584" t="s">
        <v>936</v>
      </c>
      <c r="B584">
        <v>11464</v>
      </c>
      <c r="C584" t="s">
        <v>936</v>
      </c>
    </row>
    <row r="585" spans="1:3" x14ac:dyDescent="0.45">
      <c r="A585" t="s">
        <v>937</v>
      </c>
      <c r="B585">
        <v>11465</v>
      </c>
      <c r="C585" t="s">
        <v>937</v>
      </c>
    </row>
    <row r="586" spans="1:3" hidden="1" x14ac:dyDescent="0.45">
      <c r="A586" t="s">
        <v>938</v>
      </c>
      <c r="B586">
        <v>12000</v>
      </c>
      <c r="C586" t="s">
        <v>938</v>
      </c>
    </row>
    <row r="587" spans="1:3" x14ac:dyDescent="0.45">
      <c r="A587" t="s">
        <v>939</v>
      </c>
      <c r="B587">
        <v>12100</v>
      </c>
      <c r="C587" t="s">
        <v>939</v>
      </c>
    </row>
    <row r="588" spans="1:3" x14ac:dyDescent="0.45">
      <c r="A588" t="s">
        <v>940</v>
      </c>
      <c r="B588">
        <v>12202</v>
      </c>
      <c r="C588" t="s">
        <v>940</v>
      </c>
    </row>
    <row r="589" spans="1:3" x14ac:dyDescent="0.45">
      <c r="A589" t="s">
        <v>941</v>
      </c>
      <c r="B589">
        <v>12203</v>
      </c>
      <c r="C589" t="s">
        <v>941</v>
      </c>
    </row>
    <row r="590" spans="1:3" x14ac:dyDescent="0.45">
      <c r="A590" t="s">
        <v>942</v>
      </c>
      <c r="B590">
        <v>12204</v>
      </c>
      <c r="C590" t="s">
        <v>942</v>
      </c>
    </row>
    <row r="591" spans="1:3" x14ac:dyDescent="0.45">
      <c r="A591" t="s">
        <v>943</v>
      </c>
      <c r="B591">
        <v>12205</v>
      </c>
      <c r="C591" t="s">
        <v>943</v>
      </c>
    </row>
    <row r="592" spans="1:3" x14ac:dyDescent="0.45">
      <c r="A592" t="s">
        <v>944</v>
      </c>
      <c r="B592">
        <v>12206</v>
      </c>
      <c r="C592" t="s">
        <v>944</v>
      </c>
    </row>
    <row r="593" spans="1:3" x14ac:dyDescent="0.45">
      <c r="A593" t="s">
        <v>945</v>
      </c>
      <c r="B593">
        <v>12207</v>
      </c>
      <c r="C593" t="s">
        <v>945</v>
      </c>
    </row>
    <row r="594" spans="1:3" x14ac:dyDescent="0.45">
      <c r="A594" t="s">
        <v>946</v>
      </c>
      <c r="B594">
        <v>12208</v>
      </c>
      <c r="C594" t="s">
        <v>946</v>
      </c>
    </row>
    <row r="595" spans="1:3" x14ac:dyDescent="0.45">
      <c r="A595" t="s">
        <v>947</v>
      </c>
      <c r="B595">
        <v>12210</v>
      </c>
      <c r="C595" t="s">
        <v>947</v>
      </c>
    </row>
    <row r="596" spans="1:3" x14ac:dyDescent="0.45">
      <c r="A596" t="s">
        <v>948</v>
      </c>
      <c r="B596">
        <v>12211</v>
      </c>
      <c r="C596" t="s">
        <v>948</v>
      </c>
    </row>
    <row r="597" spans="1:3" x14ac:dyDescent="0.45">
      <c r="A597" t="s">
        <v>949</v>
      </c>
      <c r="B597">
        <v>12212</v>
      </c>
      <c r="C597" t="s">
        <v>949</v>
      </c>
    </row>
    <row r="598" spans="1:3" x14ac:dyDescent="0.45">
      <c r="A598" t="s">
        <v>950</v>
      </c>
      <c r="B598">
        <v>12213</v>
      </c>
      <c r="C598" t="s">
        <v>950</v>
      </c>
    </row>
    <row r="599" spans="1:3" x14ac:dyDescent="0.45">
      <c r="A599" t="s">
        <v>951</v>
      </c>
      <c r="B599">
        <v>12215</v>
      </c>
      <c r="C599" t="s">
        <v>951</v>
      </c>
    </row>
    <row r="600" spans="1:3" x14ac:dyDescent="0.45">
      <c r="A600" t="s">
        <v>952</v>
      </c>
      <c r="B600">
        <v>12216</v>
      </c>
      <c r="C600" t="s">
        <v>952</v>
      </c>
    </row>
    <row r="601" spans="1:3" x14ac:dyDescent="0.45">
      <c r="A601" t="s">
        <v>953</v>
      </c>
      <c r="B601">
        <v>12217</v>
      </c>
      <c r="C601" t="s">
        <v>953</v>
      </c>
    </row>
    <row r="602" spans="1:3" x14ac:dyDescent="0.45">
      <c r="A602" t="s">
        <v>954</v>
      </c>
      <c r="B602">
        <v>12218</v>
      </c>
      <c r="C602" t="s">
        <v>954</v>
      </c>
    </row>
    <row r="603" spans="1:3" x14ac:dyDescent="0.45">
      <c r="A603" t="s">
        <v>955</v>
      </c>
      <c r="B603">
        <v>12219</v>
      </c>
      <c r="C603" t="s">
        <v>955</v>
      </c>
    </row>
    <row r="604" spans="1:3" x14ac:dyDescent="0.45">
      <c r="A604" t="s">
        <v>956</v>
      </c>
      <c r="B604">
        <v>12220</v>
      </c>
      <c r="C604" t="s">
        <v>956</v>
      </c>
    </row>
    <row r="605" spans="1:3" x14ac:dyDescent="0.45">
      <c r="A605" t="s">
        <v>957</v>
      </c>
      <c r="B605">
        <v>12221</v>
      </c>
      <c r="C605" t="s">
        <v>957</v>
      </c>
    </row>
    <row r="606" spans="1:3" x14ac:dyDescent="0.45">
      <c r="A606" t="s">
        <v>958</v>
      </c>
      <c r="B606">
        <v>12222</v>
      </c>
      <c r="C606" t="s">
        <v>958</v>
      </c>
    </row>
    <row r="607" spans="1:3" x14ac:dyDescent="0.45">
      <c r="A607" t="s">
        <v>959</v>
      </c>
      <c r="B607">
        <v>12223</v>
      </c>
      <c r="C607" t="s">
        <v>959</v>
      </c>
    </row>
    <row r="608" spans="1:3" x14ac:dyDescent="0.45">
      <c r="A608" t="s">
        <v>960</v>
      </c>
      <c r="B608">
        <v>12224</v>
      </c>
      <c r="C608" t="s">
        <v>960</v>
      </c>
    </row>
    <row r="609" spans="1:3" x14ac:dyDescent="0.45">
      <c r="A609" t="s">
        <v>961</v>
      </c>
      <c r="B609">
        <v>12225</v>
      </c>
      <c r="C609" t="s">
        <v>961</v>
      </c>
    </row>
    <row r="610" spans="1:3" x14ac:dyDescent="0.45">
      <c r="A610" t="s">
        <v>962</v>
      </c>
      <c r="B610">
        <v>12226</v>
      </c>
      <c r="C610" t="s">
        <v>962</v>
      </c>
    </row>
    <row r="611" spans="1:3" x14ac:dyDescent="0.45">
      <c r="A611" t="s">
        <v>963</v>
      </c>
      <c r="B611">
        <v>12227</v>
      </c>
      <c r="C611" t="s">
        <v>963</v>
      </c>
    </row>
    <row r="612" spans="1:3" x14ac:dyDescent="0.45">
      <c r="A612" t="s">
        <v>964</v>
      </c>
      <c r="B612">
        <v>12228</v>
      </c>
      <c r="C612" t="s">
        <v>964</v>
      </c>
    </row>
    <row r="613" spans="1:3" x14ac:dyDescent="0.45">
      <c r="A613" t="s">
        <v>965</v>
      </c>
      <c r="B613">
        <v>12229</v>
      </c>
      <c r="C613" t="s">
        <v>965</v>
      </c>
    </row>
    <row r="614" spans="1:3" x14ac:dyDescent="0.45">
      <c r="A614" t="s">
        <v>966</v>
      </c>
      <c r="B614">
        <v>12230</v>
      </c>
      <c r="C614" t="s">
        <v>966</v>
      </c>
    </row>
    <row r="615" spans="1:3" x14ac:dyDescent="0.45">
      <c r="A615" t="s">
        <v>967</v>
      </c>
      <c r="B615">
        <v>12231</v>
      </c>
      <c r="C615" t="s">
        <v>967</v>
      </c>
    </row>
    <row r="616" spans="1:3" x14ac:dyDescent="0.45">
      <c r="A616" t="s">
        <v>968</v>
      </c>
      <c r="B616">
        <v>12232</v>
      </c>
      <c r="C616" t="s">
        <v>968</v>
      </c>
    </row>
    <row r="617" spans="1:3" x14ac:dyDescent="0.45">
      <c r="A617" t="s">
        <v>969</v>
      </c>
      <c r="B617">
        <v>12233</v>
      </c>
      <c r="C617" t="s">
        <v>969</v>
      </c>
    </row>
    <row r="618" spans="1:3" x14ac:dyDescent="0.45">
      <c r="A618" t="s">
        <v>970</v>
      </c>
      <c r="B618">
        <v>12234</v>
      </c>
      <c r="C618" t="s">
        <v>970</v>
      </c>
    </row>
    <row r="619" spans="1:3" x14ac:dyDescent="0.45">
      <c r="A619" t="s">
        <v>971</v>
      </c>
      <c r="B619">
        <v>12235</v>
      </c>
      <c r="C619" t="s">
        <v>971</v>
      </c>
    </row>
    <row r="620" spans="1:3" x14ac:dyDescent="0.45">
      <c r="A620" t="s">
        <v>972</v>
      </c>
      <c r="B620">
        <v>12236</v>
      </c>
      <c r="C620" t="s">
        <v>972</v>
      </c>
    </row>
    <row r="621" spans="1:3" x14ac:dyDescent="0.45">
      <c r="A621" t="s">
        <v>973</v>
      </c>
      <c r="B621">
        <v>12237</v>
      </c>
      <c r="C621" t="s">
        <v>973</v>
      </c>
    </row>
    <row r="622" spans="1:3" x14ac:dyDescent="0.45">
      <c r="A622" t="s">
        <v>974</v>
      </c>
      <c r="B622">
        <v>12238</v>
      </c>
      <c r="C622" t="s">
        <v>974</v>
      </c>
    </row>
    <row r="623" spans="1:3" x14ac:dyDescent="0.45">
      <c r="A623" s="5" t="s">
        <v>975</v>
      </c>
      <c r="B623">
        <v>12239</v>
      </c>
      <c r="C623" t="s">
        <v>976</v>
      </c>
    </row>
    <row r="624" spans="1:3" x14ac:dyDescent="0.45">
      <c r="A624" t="s">
        <v>977</v>
      </c>
      <c r="B624">
        <v>12322</v>
      </c>
      <c r="C624" t="s">
        <v>977</v>
      </c>
    </row>
    <row r="625" spans="1:3" x14ac:dyDescent="0.45">
      <c r="A625" t="s">
        <v>978</v>
      </c>
      <c r="B625">
        <v>12329</v>
      </c>
      <c r="C625" t="s">
        <v>978</v>
      </c>
    </row>
    <row r="626" spans="1:3" x14ac:dyDescent="0.45">
      <c r="A626" t="s">
        <v>979</v>
      </c>
      <c r="B626">
        <v>12342</v>
      </c>
      <c r="C626" t="s">
        <v>979</v>
      </c>
    </row>
    <row r="627" spans="1:3" x14ac:dyDescent="0.45">
      <c r="A627" t="s">
        <v>980</v>
      </c>
      <c r="B627">
        <v>12347</v>
      </c>
      <c r="C627" t="s">
        <v>980</v>
      </c>
    </row>
    <row r="628" spans="1:3" x14ac:dyDescent="0.45">
      <c r="A628" t="s">
        <v>981</v>
      </c>
      <c r="B628">
        <v>12349</v>
      </c>
      <c r="C628" t="s">
        <v>981</v>
      </c>
    </row>
    <row r="629" spans="1:3" x14ac:dyDescent="0.45">
      <c r="A629" t="s">
        <v>982</v>
      </c>
      <c r="B629">
        <v>12403</v>
      </c>
      <c r="C629" t="s">
        <v>982</v>
      </c>
    </row>
    <row r="630" spans="1:3" x14ac:dyDescent="0.45">
      <c r="A630" t="s">
        <v>983</v>
      </c>
      <c r="B630">
        <v>12409</v>
      </c>
      <c r="C630" t="s">
        <v>983</v>
      </c>
    </row>
    <row r="631" spans="1:3" x14ac:dyDescent="0.45">
      <c r="A631" t="s">
        <v>984</v>
      </c>
      <c r="B631">
        <v>12410</v>
      </c>
      <c r="C631" t="s">
        <v>984</v>
      </c>
    </row>
    <row r="632" spans="1:3" x14ac:dyDescent="0.45">
      <c r="A632" t="s">
        <v>985</v>
      </c>
      <c r="B632">
        <v>12421</v>
      </c>
      <c r="C632" t="s">
        <v>985</v>
      </c>
    </row>
    <row r="633" spans="1:3" x14ac:dyDescent="0.45">
      <c r="A633" t="s">
        <v>986</v>
      </c>
      <c r="B633">
        <v>12422</v>
      </c>
      <c r="C633" t="s">
        <v>986</v>
      </c>
    </row>
    <row r="634" spans="1:3" x14ac:dyDescent="0.45">
      <c r="A634" t="s">
        <v>987</v>
      </c>
      <c r="B634">
        <v>12423</v>
      </c>
      <c r="C634" t="s">
        <v>987</v>
      </c>
    </row>
    <row r="635" spans="1:3" x14ac:dyDescent="0.45">
      <c r="A635" t="s">
        <v>988</v>
      </c>
      <c r="B635">
        <v>12424</v>
      </c>
      <c r="C635" t="s">
        <v>988</v>
      </c>
    </row>
    <row r="636" spans="1:3" x14ac:dyDescent="0.45">
      <c r="A636" t="s">
        <v>989</v>
      </c>
      <c r="B636">
        <v>12426</v>
      </c>
      <c r="C636" t="s">
        <v>989</v>
      </c>
    </row>
    <row r="637" spans="1:3" x14ac:dyDescent="0.45">
      <c r="A637" t="s">
        <v>990</v>
      </c>
      <c r="B637">
        <v>12427</v>
      </c>
      <c r="C637" t="s">
        <v>990</v>
      </c>
    </row>
    <row r="638" spans="1:3" x14ac:dyDescent="0.45">
      <c r="A638" t="s">
        <v>991</v>
      </c>
      <c r="B638">
        <v>12441</v>
      </c>
      <c r="C638" t="s">
        <v>991</v>
      </c>
    </row>
    <row r="639" spans="1:3" x14ac:dyDescent="0.45">
      <c r="A639" t="s">
        <v>992</v>
      </c>
      <c r="B639">
        <v>12443</v>
      </c>
      <c r="C639" t="s">
        <v>992</v>
      </c>
    </row>
    <row r="640" spans="1:3" x14ac:dyDescent="0.45">
      <c r="A640" t="s">
        <v>993</v>
      </c>
      <c r="B640">
        <v>12463</v>
      </c>
      <c r="C640" t="s">
        <v>993</v>
      </c>
    </row>
    <row r="641" spans="1:3" hidden="1" x14ac:dyDescent="0.45">
      <c r="A641" t="s">
        <v>994</v>
      </c>
      <c r="B641">
        <v>13000</v>
      </c>
      <c r="C641" t="s">
        <v>994</v>
      </c>
    </row>
    <row r="642" spans="1:3" hidden="1" x14ac:dyDescent="0.45">
      <c r="A642" t="s">
        <v>995</v>
      </c>
      <c r="B642">
        <v>13100</v>
      </c>
      <c r="C642" t="s">
        <v>995</v>
      </c>
    </row>
    <row r="643" spans="1:3" x14ac:dyDescent="0.45">
      <c r="A643" t="s">
        <v>996</v>
      </c>
      <c r="B643">
        <v>13101</v>
      </c>
      <c r="C643" t="s">
        <v>996</v>
      </c>
    </row>
    <row r="644" spans="1:3" x14ac:dyDescent="0.45">
      <c r="A644" t="s">
        <v>997</v>
      </c>
      <c r="B644">
        <v>13102</v>
      </c>
      <c r="C644" t="s">
        <v>997</v>
      </c>
    </row>
    <row r="645" spans="1:3" x14ac:dyDescent="0.45">
      <c r="A645" t="s">
        <v>998</v>
      </c>
      <c r="B645">
        <v>13103</v>
      </c>
      <c r="C645" t="s">
        <v>998</v>
      </c>
    </row>
    <row r="646" spans="1:3" x14ac:dyDescent="0.45">
      <c r="A646" t="s">
        <v>999</v>
      </c>
      <c r="B646">
        <v>13104</v>
      </c>
      <c r="C646" t="s">
        <v>999</v>
      </c>
    </row>
    <row r="647" spans="1:3" x14ac:dyDescent="0.45">
      <c r="A647" t="s">
        <v>1000</v>
      </c>
      <c r="B647">
        <v>13105</v>
      </c>
      <c r="C647" t="s">
        <v>1000</v>
      </c>
    </row>
    <row r="648" spans="1:3" x14ac:dyDescent="0.45">
      <c r="A648" t="s">
        <v>1001</v>
      </c>
      <c r="B648">
        <v>13106</v>
      </c>
      <c r="C648" t="s">
        <v>1001</v>
      </c>
    </row>
    <row r="649" spans="1:3" x14ac:dyDescent="0.45">
      <c r="A649" t="s">
        <v>1002</v>
      </c>
      <c r="B649">
        <v>13107</v>
      </c>
      <c r="C649" t="s">
        <v>1002</v>
      </c>
    </row>
    <row r="650" spans="1:3" x14ac:dyDescent="0.45">
      <c r="A650" t="s">
        <v>1003</v>
      </c>
      <c r="B650">
        <v>13108</v>
      </c>
      <c r="C650" t="s">
        <v>1003</v>
      </c>
    </row>
    <row r="651" spans="1:3" x14ac:dyDescent="0.45">
      <c r="A651" t="s">
        <v>1004</v>
      </c>
      <c r="B651">
        <v>13109</v>
      </c>
      <c r="C651" t="s">
        <v>1004</v>
      </c>
    </row>
    <row r="652" spans="1:3" x14ac:dyDescent="0.45">
      <c r="A652" t="s">
        <v>1005</v>
      </c>
      <c r="B652">
        <v>13110</v>
      </c>
      <c r="C652" t="s">
        <v>1005</v>
      </c>
    </row>
    <row r="653" spans="1:3" x14ac:dyDescent="0.45">
      <c r="A653" t="s">
        <v>1006</v>
      </c>
      <c r="B653">
        <v>13111</v>
      </c>
      <c r="C653" t="s">
        <v>1006</v>
      </c>
    </row>
    <row r="654" spans="1:3" x14ac:dyDescent="0.45">
      <c r="A654" t="s">
        <v>1007</v>
      </c>
      <c r="B654">
        <v>13112</v>
      </c>
      <c r="C654" t="s">
        <v>1007</v>
      </c>
    </row>
    <row r="655" spans="1:3" x14ac:dyDescent="0.45">
      <c r="A655" t="s">
        <v>1008</v>
      </c>
      <c r="B655">
        <v>13113</v>
      </c>
      <c r="C655" t="s">
        <v>1008</v>
      </c>
    </row>
    <row r="656" spans="1:3" x14ac:dyDescent="0.45">
      <c r="A656" t="s">
        <v>1009</v>
      </c>
      <c r="B656">
        <v>13114</v>
      </c>
      <c r="C656" t="s">
        <v>1009</v>
      </c>
    </row>
    <row r="657" spans="1:3" x14ac:dyDescent="0.45">
      <c r="A657" t="s">
        <v>1010</v>
      </c>
      <c r="B657">
        <v>13115</v>
      </c>
      <c r="C657" t="s">
        <v>1010</v>
      </c>
    </row>
    <row r="658" spans="1:3" x14ac:dyDescent="0.45">
      <c r="A658" t="s">
        <v>1011</v>
      </c>
      <c r="B658">
        <v>13116</v>
      </c>
      <c r="C658" t="s">
        <v>1011</v>
      </c>
    </row>
    <row r="659" spans="1:3" x14ac:dyDescent="0.45">
      <c r="A659" t="s">
        <v>1012</v>
      </c>
      <c r="B659">
        <v>13117</v>
      </c>
      <c r="C659" t="s">
        <v>1012</v>
      </c>
    </row>
    <row r="660" spans="1:3" x14ac:dyDescent="0.45">
      <c r="A660" t="s">
        <v>1013</v>
      </c>
      <c r="B660">
        <v>13118</v>
      </c>
      <c r="C660" t="s">
        <v>1013</v>
      </c>
    </row>
    <row r="661" spans="1:3" x14ac:dyDescent="0.45">
      <c r="A661" t="s">
        <v>1014</v>
      </c>
      <c r="B661">
        <v>13119</v>
      </c>
      <c r="C661" t="s">
        <v>1014</v>
      </c>
    </row>
    <row r="662" spans="1:3" x14ac:dyDescent="0.45">
      <c r="A662" t="s">
        <v>1015</v>
      </c>
      <c r="B662">
        <v>13120</v>
      </c>
      <c r="C662" t="s">
        <v>1015</v>
      </c>
    </row>
    <row r="663" spans="1:3" x14ac:dyDescent="0.45">
      <c r="A663" t="s">
        <v>1016</v>
      </c>
      <c r="B663">
        <v>13121</v>
      </c>
      <c r="C663" t="s">
        <v>1016</v>
      </c>
    </row>
    <row r="664" spans="1:3" x14ac:dyDescent="0.45">
      <c r="A664" t="s">
        <v>1017</v>
      </c>
      <c r="B664">
        <v>13122</v>
      </c>
      <c r="C664" t="s">
        <v>1017</v>
      </c>
    </row>
    <row r="665" spans="1:3" x14ac:dyDescent="0.45">
      <c r="A665" t="s">
        <v>1018</v>
      </c>
      <c r="B665">
        <v>13123</v>
      </c>
      <c r="C665" t="s">
        <v>1018</v>
      </c>
    </row>
    <row r="666" spans="1:3" x14ac:dyDescent="0.45">
      <c r="A666" t="s">
        <v>1019</v>
      </c>
      <c r="B666">
        <v>13199</v>
      </c>
      <c r="C666" t="s">
        <v>1019</v>
      </c>
    </row>
    <row r="667" spans="1:3" x14ac:dyDescent="0.45">
      <c r="A667" t="s">
        <v>1020</v>
      </c>
      <c r="B667">
        <v>13201</v>
      </c>
      <c r="C667" t="s">
        <v>1020</v>
      </c>
    </row>
    <row r="668" spans="1:3" x14ac:dyDescent="0.45">
      <c r="A668" t="s">
        <v>1021</v>
      </c>
      <c r="B668">
        <v>13202</v>
      </c>
      <c r="C668" t="s">
        <v>1021</v>
      </c>
    </row>
    <row r="669" spans="1:3" x14ac:dyDescent="0.45">
      <c r="A669" t="s">
        <v>1022</v>
      </c>
      <c r="B669">
        <v>13203</v>
      </c>
      <c r="C669" t="s">
        <v>1022</v>
      </c>
    </row>
    <row r="670" spans="1:3" x14ac:dyDescent="0.45">
      <c r="A670" t="s">
        <v>1023</v>
      </c>
      <c r="B670">
        <v>13204</v>
      </c>
      <c r="C670" t="s">
        <v>1023</v>
      </c>
    </row>
    <row r="671" spans="1:3" x14ac:dyDescent="0.45">
      <c r="A671" t="s">
        <v>1024</v>
      </c>
      <c r="B671">
        <v>13205</v>
      </c>
      <c r="C671" t="s">
        <v>1024</v>
      </c>
    </row>
    <row r="672" spans="1:3" x14ac:dyDescent="0.45">
      <c r="A672" t="s">
        <v>1025</v>
      </c>
      <c r="B672">
        <v>13206</v>
      </c>
      <c r="C672" t="s">
        <v>1025</v>
      </c>
    </row>
    <row r="673" spans="1:3" x14ac:dyDescent="0.45">
      <c r="A673" t="s">
        <v>1026</v>
      </c>
      <c r="B673">
        <v>13207</v>
      </c>
      <c r="C673" t="s">
        <v>1026</v>
      </c>
    </row>
    <row r="674" spans="1:3" x14ac:dyDescent="0.45">
      <c r="A674" t="s">
        <v>1027</v>
      </c>
      <c r="B674">
        <v>13208</v>
      </c>
      <c r="C674" t="s">
        <v>1027</v>
      </c>
    </row>
    <row r="675" spans="1:3" x14ac:dyDescent="0.45">
      <c r="A675" t="s">
        <v>1028</v>
      </c>
      <c r="B675">
        <v>13209</v>
      </c>
      <c r="C675" t="s">
        <v>1028</v>
      </c>
    </row>
    <row r="676" spans="1:3" x14ac:dyDescent="0.45">
      <c r="A676" t="s">
        <v>1029</v>
      </c>
      <c r="B676">
        <v>13210</v>
      </c>
      <c r="C676" t="s">
        <v>1029</v>
      </c>
    </row>
    <row r="677" spans="1:3" x14ac:dyDescent="0.45">
      <c r="A677" t="s">
        <v>1030</v>
      </c>
      <c r="B677">
        <v>13211</v>
      </c>
      <c r="C677" t="s">
        <v>1030</v>
      </c>
    </row>
    <row r="678" spans="1:3" x14ac:dyDescent="0.45">
      <c r="A678" t="s">
        <v>1031</v>
      </c>
      <c r="B678">
        <v>13212</v>
      </c>
      <c r="C678" t="s">
        <v>1031</v>
      </c>
    </row>
    <row r="679" spans="1:3" x14ac:dyDescent="0.45">
      <c r="A679" t="s">
        <v>1032</v>
      </c>
      <c r="B679">
        <v>13213</v>
      </c>
      <c r="C679" t="s">
        <v>1032</v>
      </c>
    </row>
    <row r="680" spans="1:3" x14ac:dyDescent="0.45">
      <c r="A680" t="s">
        <v>1033</v>
      </c>
      <c r="B680">
        <v>13214</v>
      </c>
      <c r="C680" t="s">
        <v>1033</v>
      </c>
    </row>
    <row r="681" spans="1:3" x14ac:dyDescent="0.45">
      <c r="A681" t="s">
        <v>1034</v>
      </c>
      <c r="B681">
        <v>13215</v>
      </c>
      <c r="C681" t="s">
        <v>1034</v>
      </c>
    </row>
    <row r="682" spans="1:3" x14ac:dyDescent="0.45">
      <c r="A682" t="s">
        <v>1035</v>
      </c>
      <c r="B682">
        <v>13218</v>
      </c>
      <c r="C682" t="s">
        <v>1035</v>
      </c>
    </row>
    <row r="683" spans="1:3" x14ac:dyDescent="0.45">
      <c r="A683" t="s">
        <v>1036</v>
      </c>
      <c r="B683">
        <v>13219</v>
      </c>
      <c r="C683" t="s">
        <v>1036</v>
      </c>
    </row>
    <row r="684" spans="1:3" x14ac:dyDescent="0.45">
      <c r="A684" t="s">
        <v>1037</v>
      </c>
      <c r="B684">
        <v>13220</v>
      </c>
      <c r="C684" t="s">
        <v>1037</v>
      </c>
    </row>
    <row r="685" spans="1:3" x14ac:dyDescent="0.45">
      <c r="A685" t="s">
        <v>1038</v>
      </c>
      <c r="B685">
        <v>13221</v>
      </c>
      <c r="C685" t="s">
        <v>1038</v>
      </c>
    </row>
    <row r="686" spans="1:3" x14ac:dyDescent="0.45">
      <c r="A686" t="s">
        <v>1039</v>
      </c>
      <c r="B686">
        <v>13222</v>
      </c>
      <c r="C686" t="s">
        <v>1039</v>
      </c>
    </row>
    <row r="687" spans="1:3" x14ac:dyDescent="0.45">
      <c r="A687" t="s">
        <v>1040</v>
      </c>
      <c r="B687">
        <v>13223</v>
      </c>
      <c r="C687" t="s">
        <v>1040</v>
      </c>
    </row>
    <row r="688" spans="1:3" x14ac:dyDescent="0.45">
      <c r="A688" t="s">
        <v>1041</v>
      </c>
      <c r="B688">
        <v>13224</v>
      </c>
      <c r="C688" t="s">
        <v>1041</v>
      </c>
    </row>
    <row r="689" spans="1:3" x14ac:dyDescent="0.45">
      <c r="A689" t="s">
        <v>1042</v>
      </c>
      <c r="B689">
        <v>13225</v>
      </c>
      <c r="C689" t="s">
        <v>1042</v>
      </c>
    </row>
    <row r="690" spans="1:3" x14ac:dyDescent="0.45">
      <c r="A690" t="s">
        <v>1043</v>
      </c>
      <c r="B690">
        <v>13227</v>
      </c>
      <c r="C690" t="s">
        <v>1043</v>
      </c>
    </row>
    <row r="691" spans="1:3" x14ac:dyDescent="0.45">
      <c r="A691" t="s">
        <v>1044</v>
      </c>
      <c r="B691">
        <v>13228</v>
      </c>
      <c r="C691" t="s">
        <v>1044</v>
      </c>
    </row>
    <row r="692" spans="1:3" x14ac:dyDescent="0.45">
      <c r="A692" t="s">
        <v>1045</v>
      </c>
      <c r="B692">
        <v>13229</v>
      </c>
      <c r="C692" t="s">
        <v>1045</v>
      </c>
    </row>
    <row r="693" spans="1:3" x14ac:dyDescent="0.45">
      <c r="A693" t="s">
        <v>1046</v>
      </c>
      <c r="B693">
        <v>13303</v>
      </c>
      <c r="C693" t="s">
        <v>1046</v>
      </c>
    </row>
    <row r="694" spans="1:3" x14ac:dyDescent="0.45">
      <c r="A694" t="s">
        <v>1047</v>
      </c>
      <c r="B694">
        <v>13305</v>
      </c>
      <c r="C694" t="s">
        <v>1047</v>
      </c>
    </row>
    <row r="695" spans="1:3" x14ac:dyDescent="0.45">
      <c r="A695" t="s">
        <v>1048</v>
      </c>
      <c r="B695">
        <v>13307</v>
      </c>
      <c r="C695" t="s">
        <v>1048</v>
      </c>
    </row>
    <row r="696" spans="1:3" x14ac:dyDescent="0.45">
      <c r="A696" t="s">
        <v>1049</v>
      </c>
      <c r="B696">
        <v>13308</v>
      </c>
      <c r="C696" t="s">
        <v>1049</v>
      </c>
    </row>
    <row r="697" spans="1:3" x14ac:dyDescent="0.45">
      <c r="A697" t="s">
        <v>1050</v>
      </c>
      <c r="B697">
        <v>13361</v>
      </c>
      <c r="C697" t="s">
        <v>1050</v>
      </c>
    </row>
    <row r="698" spans="1:3" x14ac:dyDescent="0.45">
      <c r="A698" t="s">
        <v>1051</v>
      </c>
      <c r="B698">
        <v>13362</v>
      </c>
      <c r="C698" t="s">
        <v>1051</v>
      </c>
    </row>
    <row r="699" spans="1:3" x14ac:dyDescent="0.45">
      <c r="A699" t="s">
        <v>1052</v>
      </c>
      <c r="B699">
        <v>13363</v>
      </c>
      <c r="C699" t="s">
        <v>1052</v>
      </c>
    </row>
    <row r="700" spans="1:3" x14ac:dyDescent="0.45">
      <c r="A700" t="s">
        <v>1053</v>
      </c>
      <c r="B700">
        <v>13364</v>
      </c>
      <c r="C700" t="s">
        <v>1053</v>
      </c>
    </row>
    <row r="701" spans="1:3" x14ac:dyDescent="0.45">
      <c r="A701" t="s">
        <v>1054</v>
      </c>
      <c r="B701">
        <v>13381</v>
      </c>
      <c r="C701" t="s">
        <v>1054</v>
      </c>
    </row>
    <row r="702" spans="1:3" x14ac:dyDescent="0.45">
      <c r="A702" t="s">
        <v>1055</v>
      </c>
      <c r="B702">
        <v>13382</v>
      </c>
      <c r="C702" t="s">
        <v>1055</v>
      </c>
    </row>
    <row r="703" spans="1:3" x14ac:dyDescent="0.45">
      <c r="A703" t="s">
        <v>1056</v>
      </c>
      <c r="B703">
        <v>13401</v>
      </c>
      <c r="C703" t="s">
        <v>1056</v>
      </c>
    </row>
    <row r="704" spans="1:3" x14ac:dyDescent="0.45">
      <c r="A704" t="s">
        <v>1057</v>
      </c>
      <c r="B704">
        <v>13402</v>
      </c>
      <c r="C704" t="s">
        <v>1057</v>
      </c>
    </row>
    <row r="705" spans="1:3" x14ac:dyDescent="0.45">
      <c r="A705" t="s">
        <v>1058</v>
      </c>
      <c r="B705">
        <v>13421</v>
      </c>
      <c r="C705" t="s">
        <v>1058</v>
      </c>
    </row>
    <row r="706" spans="1:3" hidden="1" x14ac:dyDescent="0.45">
      <c r="A706" t="s">
        <v>1059</v>
      </c>
      <c r="B706">
        <v>14000</v>
      </c>
      <c r="C706" t="s">
        <v>1059</v>
      </c>
    </row>
    <row r="707" spans="1:3" x14ac:dyDescent="0.45">
      <c r="A707" t="s">
        <v>1060</v>
      </c>
      <c r="B707">
        <v>14100</v>
      </c>
      <c r="C707" t="s">
        <v>1060</v>
      </c>
    </row>
    <row r="708" spans="1:3" x14ac:dyDescent="0.45">
      <c r="A708" t="s">
        <v>1061</v>
      </c>
      <c r="B708">
        <v>14130</v>
      </c>
      <c r="C708" t="s">
        <v>1061</v>
      </c>
    </row>
    <row r="709" spans="1:3" x14ac:dyDescent="0.45">
      <c r="A709" t="s">
        <v>1062</v>
      </c>
      <c r="B709">
        <v>14150</v>
      </c>
      <c r="C709" t="s">
        <v>1062</v>
      </c>
    </row>
    <row r="710" spans="1:3" x14ac:dyDescent="0.45">
      <c r="A710" t="s">
        <v>1063</v>
      </c>
      <c r="B710">
        <v>14201</v>
      </c>
      <c r="C710" t="s">
        <v>1063</v>
      </c>
    </row>
    <row r="711" spans="1:3" x14ac:dyDescent="0.45">
      <c r="A711" t="s">
        <v>1064</v>
      </c>
      <c r="B711">
        <v>14203</v>
      </c>
      <c r="C711" t="s">
        <v>1064</v>
      </c>
    </row>
    <row r="712" spans="1:3" x14ac:dyDescent="0.45">
      <c r="A712" t="s">
        <v>1065</v>
      </c>
      <c r="B712">
        <v>14204</v>
      </c>
      <c r="C712" t="s">
        <v>1065</v>
      </c>
    </row>
    <row r="713" spans="1:3" x14ac:dyDescent="0.45">
      <c r="A713" t="s">
        <v>1066</v>
      </c>
      <c r="B713">
        <v>14205</v>
      </c>
      <c r="C713" t="s">
        <v>1066</v>
      </c>
    </row>
    <row r="714" spans="1:3" x14ac:dyDescent="0.45">
      <c r="A714" t="s">
        <v>1067</v>
      </c>
      <c r="B714">
        <v>14206</v>
      </c>
      <c r="C714" t="s">
        <v>1067</v>
      </c>
    </row>
    <row r="715" spans="1:3" x14ac:dyDescent="0.45">
      <c r="A715" t="s">
        <v>1068</v>
      </c>
      <c r="B715">
        <v>14207</v>
      </c>
      <c r="C715" t="s">
        <v>1068</v>
      </c>
    </row>
    <row r="716" spans="1:3" x14ac:dyDescent="0.45">
      <c r="A716" t="s">
        <v>1069</v>
      </c>
      <c r="B716">
        <v>14208</v>
      </c>
      <c r="C716" t="s">
        <v>1069</v>
      </c>
    </row>
    <row r="717" spans="1:3" x14ac:dyDescent="0.45">
      <c r="A717" t="s">
        <v>1070</v>
      </c>
      <c r="B717">
        <v>14210</v>
      </c>
      <c r="C717" t="s">
        <v>1070</v>
      </c>
    </row>
    <row r="718" spans="1:3" x14ac:dyDescent="0.45">
      <c r="A718" t="s">
        <v>1071</v>
      </c>
      <c r="B718">
        <v>14211</v>
      </c>
      <c r="C718" t="s">
        <v>1071</v>
      </c>
    </row>
    <row r="719" spans="1:3" x14ac:dyDescent="0.45">
      <c r="A719" t="s">
        <v>1072</v>
      </c>
      <c r="B719">
        <v>14212</v>
      </c>
      <c r="C719" t="s">
        <v>1072</v>
      </c>
    </row>
    <row r="720" spans="1:3" x14ac:dyDescent="0.45">
      <c r="A720" t="s">
        <v>1073</v>
      </c>
      <c r="B720">
        <v>14213</v>
      </c>
      <c r="C720" t="s">
        <v>1073</v>
      </c>
    </row>
    <row r="721" spans="1:3" x14ac:dyDescent="0.45">
      <c r="A721" t="s">
        <v>1074</v>
      </c>
      <c r="B721">
        <v>14214</v>
      </c>
      <c r="C721" t="s">
        <v>1074</v>
      </c>
    </row>
    <row r="722" spans="1:3" x14ac:dyDescent="0.45">
      <c r="A722" t="s">
        <v>1075</v>
      </c>
      <c r="B722">
        <v>14215</v>
      </c>
      <c r="C722" t="s">
        <v>1075</v>
      </c>
    </row>
    <row r="723" spans="1:3" x14ac:dyDescent="0.45">
      <c r="A723" t="s">
        <v>1076</v>
      </c>
      <c r="B723">
        <v>14216</v>
      </c>
      <c r="C723" t="s">
        <v>1076</v>
      </c>
    </row>
    <row r="724" spans="1:3" x14ac:dyDescent="0.45">
      <c r="A724" t="s">
        <v>1077</v>
      </c>
      <c r="B724">
        <v>14217</v>
      </c>
      <c r="C724" t="s">
        <v>1077</v>
      </c>
    </row>
    <row r="725" spans="1:3" x14ac:dyDescent="0.45">
      <c r="A725" t="s">
        <v>1078</v>
      </c>
      <c r="B725">
        <v>14218</v>
      </c>
      <c r="C725" t="s">
        <v>1078</v>
      </c>
    </row>
    <row r="726" spans="1:3" x14ac:dyDescent="0.45">
      <c r="A726" t="s">
        <v>1079</v>
      </c>
      <c r="B726">
        <v>14301</v>
      </c>
      <c r="C726" t="s">
        <v>1079</v>
      </c>
    </row>
    <row r="727" spans="1:3" x14ac:dyDescent="0.45">
      <c r="A727" t="s">
        <v>1080</v>
      </c>
      <c r="B727">
        <v>14321</v>
      </c>
      <c r="C727" t="s">
        <v>1080</v>
      </c>
    </row>
    <row r="728" spans="1:3" x14ac:dyDescent="0.45">
      <c r="A728" t="s">
        <v>1081</v>
      </c>
      <c r="B728">
        <v>14341</v>
      </c>
      <c r="C728" t="s">
        <v>1081</v>
      </c>
    </row>
    <row r="729" spans="1:3" x14ac:dyDescent="0.45">
      <c r="A729" t="s">
        <v>1082</v>
      </c>
      <c r="B729">
        <v>14342</v>
      </c>
      <c r="C729" t="s">
        <v>1082</v>
      </c>
    </row>
    <row r="730" spans="1:3" x14ac:dyDescent="0.45">
      <c r="A730" t="s">
        <v>1083</v>
      </c>
      <c r="B730">
        <v>14361</v>
      </c>
      <c r="C730" t="s">
        <v>1083</v>
      </c>
    </row>
    <row r="731" spans="1:3" x14ac:dyDescent="0.45">
      <c r="A731" t="s">
        <v>1084</v>
      </c>
      <c r="B731">
        <v>14362</v>
      </c>
      <c r="C731" t="s">
        <v>1084</v>
      </c>
    </row>
    <row r="732" spans="1:3" x14ac:dyDescent="0.45">
      <c r="A732" t="s">
        <v>1085</v>
      </c>
      <c r="B732">
        <v>14363</v>
      </c>
      <c r="C732" t="s">
        <v>1085</v>
      </c>
    </row>
    <row r="733" spans="1:3" x14ac:dyDescent="0.45">
      <c r="A733" t="s">
        <v>1086</v>
      </c>
      <c r="B733">
        <v>14364</v>
      </c>
      <c r="C733" t="s">
        <v>1086</v>
      </c>
    </row>
    <row r="734" spans="1:3" x14ac:dyDescent="0.45">
      <c r="A734" t="s">
        <v>1087</v>
      </c>
      <c r="B734">
        <v>14366</v>
      </c>
      <c r="C734" t="s">
        <v>1087</v>
      </c>
    </row>
    <row r="735" spans="1:3" x14ac:dyDescent="0.45">
      <c r="A735" t="s">
        <v>1088</v>
      </c>
      <c r="B735">
        <v>14382</v>
      </c>
      <c r="C735" t="s">
        <v>1088</v>
      </c>
    </row>
    <row r="736" spans="1:3" x14ac:dyDescent="0.45">
      <c r="A736" t="s">
        <v>1089</v>
      </c>
      <c r="B736">
        <v>14383</v>
      </c>
      <c r="C736" t="s">
        <v>1089</v>
      </c>
    </row>
    <row r="737" spans="1:3" x14ac:dyDescent="0.45">
      <c r="A737" t="s">
        <v>1090</v>
      </c>
      <c r="B737">
        <v>14384</v>
      </c>
      <c r="C737" t="s">
        <v>1090</v>
      </c>
    </row>
    <row r="738" spans="1:3" x14ac:dyDescent="0.45">
      <c r="A738" t="s">
        <v>1091</v>
      </c>
      <c r="B738">
        <v>14401</v>
      </c>
      <c r="C738" t="s">
        <v>1091</v>
      </c>
    </row>
    <row r="739" spans="1:3" x14ac:dyDescent="0.45">
      <c r="A739" t="s">
        <v>1092</v>
      </c>
      <c r="B739">
        <v>14402</v>
      </c>
      <c r="C739" t="s">
        <v>1092</v>
      </c>
    </row>
    <row r="740" spans="1:3" hidden="1" x14ac:dyDescent="0.45">
      <c r="A740" t="s">
        <v>1093</v>
      </c>
      <c r="B740">
        <v>15000</v>
      </c>
      <c r="C740" t="s">
        <v>1093</v>
      </c>
    </row>
    <row r="741" spans="1:3" x14ac:dyDescent="0.45">
      <c r="A741" t="s">
        <v>1094</v>
      </c>
      <c r="B741">
        <v>15100</v>
      </c>
      <c r="C741" t="s">
        <v>1094</v>
      </c>
    </row>
    <row r="742" spans="1:3" x14ac:dyDescent="0.45">
      <c r="A742" t="s">
        <v>1095</v>
      </c>
      <c r="B742">
        <v>15202</v>
      </c>
      <c r="C742" t="s">
        <v>1095</v>
      </c>
    </row>
    <row r="743" spans="1:3" x14ac:dyDescent="0.45">
      <c r="A743" t="s">
        <v>1096</v>
      </c>
      <c r="B743">
        <v>15204</v>
      </c>
      <c r="C743" t="s">
        <v>1096</v>
      </c>
    </row>
    <row r="744" spans="1:3" x14ac:dyDescent="0.45">
      <c r="A744" t="s">
        <v>1097</v>
      </c>
      <c r="B744">
        <v>15205</v>
      </c>
      <c r="C744" t="s">
        <v>1097</v>
      </c>
    </row>
    <row r="745" spans="1:3" x14ac:dyDescent="0.45">
      <c r="A745" t="s">
        <v>1098</v>
      </c>
      <c r="B745">
        <v>15206</v>
      </c>
      <c r="C745" t="s">
        <v>1098</v>
      </c>
    </row>
    <row r="746" spans="1:3" x14ac:dyDescent="0.45">
      <c r="A746" t="s">
        <v>1099</v>
      </c>
      <c r="B746">
        <v>15208</v>
      </c>
      <c r="C746" t="s">
        <v>1099</v>
      </c>
    </row>
    <row r="747" spans="1:3" x14ac:dyDescent="0.45">
      <c r="A747" t="s">
        <v>1100</v>
      </c>
      <c r="B747">
        <v>15209</v>
      </c>
      <c r="C747" t="s">
        <v>1100</v>
      </c>
    </row>
    <row r="748" spans="1:3" x14ac:dyDescent="0.45">
      <c r="A748" t="s">
        <v>1101</v>
      </c>
      <c r="B748">
        <v>15210</v>
      </c>
      <c r="C748" t="s">
        <v>1101</v>
      </c>
    </row>
    <row r="749" spans="1:3" x14ac:dyDescent="0.45">
      <c r="A749" t="s">
        <v>1102</v>
      </c>
      <c r="B749">
        <v>15211</v>
      </c>
      <c r="C749" t="s">
        <v>1102</v>
      </c>
    </row>
    <row r="750" spans="1:3" x14ac:dyDescent="0.45">
      <c r="A750" t="s">
        <v>1103</v>
      </c>
      <c r="B750">
        <v>15212</v>
      </c>
      <c r="C750" t="s">
        <v>1103</v>
      </c>
    </row>
    <row r="751" spans="1:3" x14ac:dyDescent="0.45">
      <c r="A751" t="s">
        <v>1104</v>
      </c>
      <c r="B751">
        <v>15213</v>
      </c>
      <c r="C751" t="s">
        <v>1104</v>
      </c>
    </row>
    <row r="752" spans="1:3" x14ac:dyDescent="0.45">
      <c r="A752" t="s">
        <v>1105</v>
      </c>
      <c r="B752">
        <v>15216</v>
      </c>
      <c r="C752" t="s">
        <v>1105</v>
      </c>
    </row>
    <row r="753" spans="1:3" x14ac:dyDescent="0.45">
      <c r="A753" t="s">
        <v>1106</v>
      </c>
      <c r="B753">
        <v>15217</v>
      </c>
      <c r="C753" t="s">
        <v>1106</v>
      </c>
    </row>
    <row r="754" spans="1:3" x14ac:dyDescent="0.45">
      <c r="A754" t="s">
        <v>1107</v>
      </c>
      <c r="B754">
        <v>15218</v>
      </c>
      <c r="C754" t="s">
        <v>1107</v>
      </c>
    </row>
    <row r="755" spans="1:3" x14ac:dyDescent="0.45">
      <c r="A755" t="s">
        <v>1108</v>
      </c>
      <c r="B755">
        <v>15222</v>
      </c>
      <c r="C755" t="s">
        <v>1108</v>
      </c>
    </row>
    <row r="756" spans="1:3" x14ac:dyDescent="0.45">
      <c r="A756" t="s">
        <v>1109</v>
      </c>
      <c r="B756">
        <v>15223</v>
      </c>
      <c r="C756" t="s">
        <v>1109</v>
      </c>
    </row>
    <row r="757" spans="1:3" x14ac:dyDescent="0.45">
      <c r="A757" t="s">
        <v>1110</v>
      </c>
      <c r="B757">
        <v>15224</v>
      </c>
      <c r="C757" t="s">
        <v>1110</v>
      </c>
    </row>
    <row r="758" spans="1:3" x14ac:dyDescent="0.45">
      <c r="A758" t="s">
        <v>1111</v>
      </c>
      <c r="B758">
        <v>15225</v>
      </c>
      <c r="C758" t="s">
        <v>1111</v>
      </c>
    </row>
    <row r="759" spans="1:3" x14ac:dyDescent="0.45">
      <c r="A759" t="s">
        <v>1112</v>
      </c>
      <c r="B759">
        <v>15226</v>
      </c>
      <c r="C759" t="s">
        <v>1112</v>
      </c>
    </row>
    <row r="760" spans="1:3" x14ac:dyDescent="0.45">
      <c r="A760" t="s">
        <v>1113</v>
      </c>
      <c r="B760">
        <v>15227</v>
      </c>
      <c r="C760" t="s">
        <v>1113</v>
      </c>
    </row>
    <row r="761" spans="1:3" x14ac:dyDescent="0.45">
      <c r="A761" t="s">
        <v>1114</v>
      </c>
      <c r="B761">
        <v>15307</v>
      </c>
      <c r="C761" t="s">
        <v>1114</v>
      </c>
    </row>
    <row r="762" spans="1:3" x14ac:dyDescent="0.45">
      <c r="A762" t="s">
        <v>1115</v>
      </c>
      <c r="B762">
        <v>15342</v>
      </c>
      <c r="C762" t="s">
        <v>1115</v>
      </c>
    </row>
    <row r="763" spans="1:3" x14ac:dyDescent="0.45">
      <c r="A763" t="s">
        <v>1116</v>
      </c>
      <c r="B763">
        <v>15361</v>
      </c>
      <c r="C763" t="s">
        <v>1116</v>
      </c>
    </row>
    <row r="764" spans="1:3" x14ac:dyDescent="0.45">
      <c r="A764" t="s">
        <v>1117</v>
      </c>
      <c r="B764">
        <v>15385</v>
      </c>
      <c r="C764" t="s">
        <v>1117</v>
      </c>
    </row>
    <row r="765" spans="1:3" x14ac:dyDescent="0.45">
      <c r="A765" t="s">
        <v>1118</v>
      </c>
      <c r="B765">
        <v>15405</v>
      </c>
      <c r="C765" t="s">
        <v>1118</v>
      </c>
    </row>
    <row r="766" spans="1:3" x14ac:dyDescent="0.45">
      <c r="A766" t="s">
        <v>1119</v>
      </c>
      <c r="B766">
        <v>15461</v>
      </c>
      <c r="C766" t="s">
        <v>1119</v>
      </c>
    </row>
    <row r="767" spans="1:3" x14ac:dyDescent="0.45">
      <c r="A767" t="s">
        <v>1120</v>
      </c>
      <c r="B767">
        <v>15482</v>
      </c>
      <c r="C767" t="s">
        <v>1120</v>
      </c>
    </row>
    <row r="768" spans="1:3" x14ac:dyDescent="0.45">
      <c r="A768" t="s">
        <v>1121</v>
      </c>
      <c r="B768">
        <v>15504</v>
      </c>
      <c r="C768" t="s">
        <v>1121</v>
      </c>
    </row>
    <row r="769" spans="1:3" x14ac:dyDescent="0.45">
      <c r="A769" t="s">
        <v>1122</v>
      </c>
      <c r="B769">
        <v>15581</v>
      </c>
      <c r="C769" t="s">
        <v>1122</v>
      </c>
    </row>
    <row r="770" spans="1:3" x14ac:dyDescent="0.45">
      <c r="A770" t="s">
        <v>1123</v>
      </c>
      <c r="B770">
        <v>15586</v>
      </c>
      <c r="C770" t="s">
        <v>1123</v>
      </c>
    </row>
    <row r="771" spans="1:3" hidden="1" x14ac:dyDescent="0.45">
      <c r="A771" t="s">
        <v>1124</v>
      </c>
      <c r="B771">
        <v>16000</v>
      </c>
      <c r="C771" t="s">
        <v>1124</v>
      </c>
    </row>
    <row r="772" spans="1:3" x14ac:dyDescent="0.45">
      <c r="A772" t="s">
        <v>1125</v>
      </c>
      <c r="B772">
        <v>16201</v>
      </c>
      <c r="C772" t="s">
        <v>1125</v>
      </c>
    </row>
    <row r="773" spans="1:3" x14ac:dyDescent="0.45">
      <c r="A773" t="s">
        <v>1126</v>
      </c>
      <c r="B773">
        <v>16202</v>
      </c>
      <c r="C773" t="s">
        <v>1126</v>
      </c>
    </row>
    <row r="774" spans="1:3" x14ac:dyDescent="0.45">
      <c r="A774" t="s">
        <v>1127</v>
      </c>
      <c r="B774">
        <v>16204</v>
      </c>
      <c r="C774" t="s">
        <v>1127</v>
      </c>
    </row>
    <row r="775" spans="1:3" x14ac:dyDescent="0.45">
      <c r="A775" t="s">
        <v>1128</v>
      </c>
      <c r="B775">
        <v>16205</v>
      </c>
      <c r="C775" t="s">
        <v>1128</v>
      </c>
    </row>
    <row r="776" spans="1:3" x14ac:dyDescent="0.45">
      <c r="A776" t="s">
        <v>1129</v>
      </c>
      <c r="B776">
        <v>16206</v>
      </c>
      <c r="C776" t="s">
        <v>1129</v>
      </c>
    </row>
    <row r="777" spans="1:3" x14ac:dyDescent="0.45">
      <c r="A777" t="s">
        <v>1130</v>
      </c>
      <c r="B777">
        <v>16207</v>
      </c>
      <c r="C777" t="s">
        <v>1130</v>
      </c>
    </row>
    <row r="778" spans="1:3" x14ac:dyDescent="0.45">
      <c r="A778" t="s">
        <v>1131</v>
      </c>
      <c r="B778">
        <v>16208</v>
      </c>
      <c r="C778" t="s">
        <v>1131</v>
      </c>
    </row>
    <row r="779" spans="1:3" x14ac:dyDescent="0.45">
      <c r="A779" t="s">
        <v>1132</v>
      </c>
      <c r="B779">
        <v>16209</v>
      </c>
      <c r="C779" t="s">
        <v>1132</v>
      </c>
    </row>
    <row r="780" spans="1:3" x14ac:dyDescent="0.45">
      <c r="A780" t="s">
        <v>1133</v>
      </c>
      <c r="B780">
        <v>16210</v>
      </c>
      <c r="C780" t="s">
        <v>1133</v>
      </c>
    </row>
    <row r="781" spans="1:3" x14ac:dyDescent="0.45">
      <c r="A781" t="s">
        <v>1134</v>
      </c>
      <c r="B781">
        <v>16211</v>
      </c>
      <c r="C781" t="s">
        <v>1134</v>
      </c>
    </row>
    <row r="782" spans="1:3" x14ac:dyDescent="0.45">
      <c r="A782" t="s">
        <v>1135</v>
      </c>
      <c r="B782">
        <v>16321</v>
      </c>
      <c r="C782" t="s">
        <v>1135</v>
      </c>
    </row>
    <row r="783" spans="1:3" x14ac:dyDescent="0.45">
      <c r="A783" t="s">
        <v>1136</v>
      </c>
      <c r="B783">
        <v>16322</v>
      </c>
      <c r="C783" t="s">
        <v>1136</v>
      </c>
    </row>
    <row r="784" spans="1:3" x14ac:dyDescent="0.45">
      <c r="A784" t="s">
        <v>1137</v>
      </c>
      <c r="B784">
        <v>16323</v>
      </c>
      <c r="C784" t="s">
        <v>1137</v>
      </c>
    </row>
    <row r="785" spans="1:3" x14ac:dyDescent="0.45">
      <c r="A785" t="s">
        <v>1138</v>
      </c>
      <c r="B785">
        <v>16342</v>
      </c>
      <c r="C785" t="s">
        <v>1138</v>
      </c>
    </row>
    <row r="786" spans="1:3" x14ac:dyDescent="0.45">
      <c r="A786" t="s">
        <v>692</v>
      </c>
      <c r="B786">
        <v>16343</v>
      </c>
      <c r="C786" t="s">
        <v>692</v>
      </c>
    </row>
    <row r="787" spans="1:3" hidden="1" x14ac:dyDescent="0.45">
      <c r="A787" t="s">
        <v>1139</v>
      </c>
      <c r="B787">
        <v>17000</v>
      </c>
      <c r="C787" t="s">
        <v>1139</v>
      </c>
    </row>
    <row r="788" spans="1:3" x14ac:dyDescent="0.45">
      <c r="A788" t="s">
        <v>1140</v>
      </c>
      <c r="B788">
        <v>17201</v>
      </c>
      <c r="C788" t="s">
        <v>1140</v>
      </c>
    </row>
    <row r="789" spans="1:3" x14ac:dyDescent="0.45">
      <c r="A789" t="s">
        <v>1141</v>
      </c>
      <c r="B789">
        <v>17202</v>
      </c>
      <c r="C789" t="s">
        <v>1141</v>
      </c>
    </row>
    <row r="790" spans="1:3" x14ac:dyDescent="0.45">
      <c r="A790" t="s">
        <v>1142</v>
      </c>
      <c r="B790">
        <v>17203</v>
      </c>
      <c r="C790" t="s">
        <v>1142</v>
      </c>
    </row>
    <row r="791" spans="1:3" x14ac:dyDescent="0.45">
      <c r="A791" t="s">
        <v>1143</v>
      </c>
      <c r="B791">
        <v>17204</v>
      </c>
      <c r="C791" t="s">
        <v>1143</v>
      </c>
    </row>
    <row r="792" spans="1:3" x14ac:dyDescent="0.45">
      <c r="A792" t="s">
        <v>1144</v>
      </c>
      <c r="B792">
        <v>17205</v>
      </c>
      <c r="C792" t="s">
        <v>1144</v>
      </c>
    </row>
    <row r="793" spans="1:3" x14ac:dyDescent="0.45">
      <c r="A793" t="s">
        <v>1145</v>
      </c>
      <c r="B793">
        <v>17206</v>
      </c>
      <c r="C793" t="s">
        <v>1145</v>
      </c>
    </row>
    <row r="794" spans="1:3" x14ac:dyDescent="0.45">
      <c r="A794" t="s">
        <v>1146</v>
      </c>
      <c r="B794">
        <v>17207</v>
      </c>
      <c r="C794" t="s">
        <v>1146</v>
      </c>
    </row>
    <row r="795" spans="1:3" x14ac:dyDescent="0.45">
      <c r="A795" t="s">
        <v>1147</v>
      </c>
      <c r="B795">
        <v>17209</v>
      </c>
      <c r="C795" t="s">
        <v>1147</v>
      </c>
    </row>
    <row r="796" spans="1:3" x14ac:dyDescent="0.45">
      <c r="A796" t="s">
        <v>1148</v>
      </c>
      <c r="B796">
        <v>17210</v>
      </c>
      <c r="C796" t="s">
        <v>1148</v>
      </c>
    </row>
    <row r="797" spans="1:3" x14ac:dyDescent="0.45">
      <c r="A797" t="s">
        <v>1149</v>
      </c>
      <c r="B797">
        <v>17211</v>
      </c>
      <c r="C797" t="s">
        <v>1149</v>
      </c>
    </row>
    <row r="798" spans="1:3" x14ac:dyDescent="0.45">
      <c r="A798" t="s">
        <v>1150</v>
      </c>
      <c r="B798">
        <v>17212</v>
      </c>
      <c r="C798" t="s">
        <v>1150</v>
      </c>
    </row>
    <row r="799" spans="1:3" x14ac:dyDescent="0.45">
      <c r="A799" t="s">
        <v>1151</v>
      </c>
      <c r="B799">
        <v>17324</v>
      </c>
      <c r="C799" t="s">
        <v>1151</v>
      </c>
    </row>
    <row r="800" spans="1:3" x14ac:dyDescent="0.45">
      <c r="A800" t="s">
        <v>1152</v>
      </c>
      <c r="B800">
        <v>17361</v>
      </c>
      <c r="C800" t="s">
        <v>1152</v>
      </c>
    </row>
    <row r="801" spans="1:3" x14ac:dyDescent="0.45">
      <c r="A801" t="s">
        <v>1153</v>
      </c>
      <c r="B801">
        <v>17365</v>
      </c>
      <c r="C801" t="s">
        <v>1153</v>
      </c>
    </row>
    <row r="802" spans="1:3" x14ac:dyDescent="0.45">
      <c r="A802" t="s">
        <v>1154</v>
      </c>
      <c r="B802">
        <v>17384</v>
      </c>
      <c r="C802" t="s">
        <v>1154</v>
      </c>
    </row>
    <row r="803" spans="1:3" x14ac:dyDescent="0.45">
      <c r="A803" t="s">
        <v>1155</v>
      </c>
      <c r="B803">
        <v>17386</v>
      </c>
      <c r="C803" t="s">
        <v>1155</v>
      </c>
    </row>
    <row r="804" spans="1:3" x14ac:dyDescent="0.45">
      <c r="A804" t="s">
        <v>1156</v>
      </c>
      <c r="B804">
        <v>17407</v>
      </c>
      <c r="C804" t="s">
        <v>1156</v>
      </c>
    </row>
    <row r="805" spans="1:3" x14ac:dyDescent="0.45">
      <c r="A805" t="s">
        <v>1157</v>
      </c>
      <c r="B805">
        <v>17461</v>
      </c>
      <c r="C805" t="s">
        <v>1157</v>
      </c>
    </row>
    <row r="806" spans="1:3" x14ac:dyDescent="0.45">
      <c r="A806" t="s">
        <v>1158</v>
      </c>
      <c r="B806">
        <v>17463</v>
      </c>
      <c r="C806" t="s">
        <v>1158</v>
      </c>
    </row>
    <row r="807" spans="1:3" hidden="1" x14ac:dyDescent="0.45">
      <c r="A807" t="s">
        <v>1159</v>
      </c>
      <c r="B807">
        <v>18000</v>
      </c>
      <c r="C807" t="s">
        <v>1159</v>
      </c>
    </row>
    <row r="808" spans="1:3" x14ac:dyDescent="0.45">
      <c r="A808" t="s">
        <v>1160</v>
      </c>
      <c r="B808">
        <v>18201</v>
      </c>
      <c r="C808" t="s">
        <v>1160</v>
      </c>
    </row>
    <row r="809" spans="1:3" x14ac:dyDescent="0.45">
      <c r="A809" t="s">
        <v>1161</v>
      </c>
      <c r="B809">
        <v>18202</v>
      </c>
      <c r="C809" t="s">
        <v>1161</v>
      </c>
    </row>
    <row r="810" spans="1:3" x14ac:dyDescent="0.45">
      <c r="A810" t="s">
        <v>1162</v>
      </c>
      <c r="B810">
        <v>18204</v>
      </c>
      <c r="C810" t="s">
        <v>1162</v>
      </c>
    </row>
    <row r="811" spans="1:3" x14ac:dyDescent="0.45">
      <c r="A811" t="s">
        <v>1163</v>
      </c>
      <c r="B811">
        <v>18205</v>
      </c>
      <c r="C811" t="s">
        <v>1163</v>
      </c>
    </row>
    <row r="812" spans="1:3" x14ac:dyDescent="0.45">
      <c r="A812" t="s">
        <v>1164</v>
      </c>
      <c r="B812">
        <v>18206</v>
      </c>
      <c r="C812" t="s">
        <v>1164</v>
      </c>
    </row>
    <row r="813" spans="1:3" x14ac:dyDescent="0.45">
      <c r="A813" t="s">
        <v>1165</v>
      </c>
      <c r="B813">
        <v>18207</v>
      </c>
      <c r="C813" t="s">
        <v>1165</v>
      </c>
    </row>
    <row r="814" spans="1:3" x14ac:dyDescent="0.45">
      <c r="A814" t="s">
        <v>1166</v>
      </c>
      <c r="B814">
        <v>18208</v>
      </c>
      <c r="C814" t="s">
        <v>1166</v>
      </c>
    </row>
    <row r="815" spans="1:3" x14ac:dyDescent="0.45">
      <c r="A815" t="s">
        <v>1167</v>
      </c>
      <c r="B815">
        <v>18209</v>
      </c>
      <c r="C815" t="s">
        <v>1167</v>
      </c>
    </row>
    <row r="816" spans="1:3" x14ac:dyDescent="0.45">
      <c r="A816" t="s">
        <v>1168</v>
      </c>
      <c r="B816">
        <v>18210</v>
      </c>
      <c r="C816" t="s">
        <v>1168</v>
      </c>
    </row>
    <row r="817" spans="1:3" x14ac:dyDescent="0.45">
      <c r="A817" t="s">
        <v>1169</v>
      </c>
      <c r="B817">
        <v>18322</v>
      </c>
      <c r="C817" t="s">
        <v>1169</v>
      </c>
    </row>
    <row r="818" spans="1:3" x14ac:dyDescent="0.45">
      <c r="A818" t="s">
        <v>519</v>
      </c>
      <c r="B818">
        <v>18382</v>
      </c>
      <c r="C818" t="s">
        <v>519</v>
      </c>
    </row>
    <row r="819" spans="1:3" x14ac:dyDescent="0.45">
      <c r="A819" t="s">
        <v>1170</v>
      </c>
      <c r="B819">
        <v>18404</v>
      </c>
      <c r="C819" t="s">
        <v>1170</v>
      </c>
    </row>
    <row r="820" spans="1:3" x14ac:dyDescent="0.45">
      <c r="A820" t="s">
        <v>1171</v>
      </c>
      <c r="B820">
        <v>18423</v>
      </c>
      <c r="C820" t="s">
        <v>1171</v>
      </c>
    </row>
    <row r="821" spans="1:3" x14ac:dyDescent="0.45">
      <c r="A821" t="s">
        <v>1172</v>
      </c>
      <c r="B821">
        <v>18442</v>
      </c>
      <c r="C821" t="s">
        <v>1172</v>
      </c>
    </row>
    <row r="822" spans="1:3" x14ac:dyDescent="0.45">
      <c r="A822" t="s">
        <v>1173</v>
      </c>
      <c r="B822">
        <v>18481</v>
      </c>
      <c r="C822" t="s">
        <v>1173</v>
      </c>
    </row>
    <row r="823" spans="1:3" x14ac:dyDescent="0.45">
      <c r="A823" t="s">
        <v>1174</v>
      </c>
      <c r="B823">
        <v>18483</v>
      </c>
      <c r="C823" t="s">
        <v>1174</v>
      </c>
    </row>
    <row r="824" spans="1:3" x14ac:dyDescent="0.45">
      <c r="A824" t="s">
        <v>1175</v>
      </c>
      <c r="B824">
        <v>18501</v>
      </c>
      <c r="C824" t="s">
        <v>1175</v>
      </c>
    </row>
    <row r="825" spans="1:3" hidden="1" x14ac:dyDescent="0.45">
      <c r="A825" t="s">
        <v>1176</v>
      </c>
      <c r="B825">
        <v>19000</v>
      </c>
      <c r="C825" t="s">
        <v>1176</v>
      </c>
    </row>
    <row r="826" spans="1:3" x14ac:dyDescent="0.45">
      <c r="A826" t="s">
        <v>1177</v>
      </c>
      <c r="B826">
        <v>19201</v>
      </c>
      <c r="C826" t="s">
        <v>1177</v>
      </c>
    </row>
    <row r="827" spans="1:3" x14ac:dyDescent="0.45">
      <c r="A827" t="s">
        <v>1178</v>
      </c>
      <c r="B827">
        <v>19202</v>
      </c>
      <c r="C827" t="s">
        <v>1178</v>
      </c>
    </row>
    <row r="828" spans="1:3" x14ac:dyDescent="0.45">
      <c r="A828" t="s">
        <v>1179</v>
      </c>
      <c r="B828">
        <v>19204</v>
      </c>
      <c r="C828" t="s">
        <v>1179</v>
      </c>
    </row>
    <row r="829" spans="1:3" x14ac:dyDescent="0.45">
      <c r="A829" t="s">
        <v>1180</v>
      </c>
      <c r="B829">
        <v>19205</v>
      </c>
      <c r="C829" t="s">
        <v>1180</v>
      </c>
    </row>
    <row r="830" spans="1:3" x14ac:dyDescent="0.45">
      <c r="A830" t="s">
        <v>1181</v>
      </c>
      <c r="B830">
        <v>19206</v>
      </c>
      <c r="C830" t="s">
        <v>1181</v>
      </c>
    </row>
    <row r="831" spans="1:3" x14ac:dyDescent="0.45">
      <c r="A831" t="s">
        <v>1182</v>
      </c>
      <c r="B831">
        <v>19207</v>
      </c>
      <c r="C831" t="s">
        <v>1182</v>
      </c>
    </row>
    <row r="832" spans="1:3" x14ac:dyDescent="0.45">
      <c r="A832" t="s">
        <v>1183</v>
      </c>
      <c r="B832">
        <v>19208</v>
      </c>
      <c r="C832" t="s">
        <v>1183</v>
      </c>
    </row>
    <row r="833" spans="1:3" x14ac:dyDescent="0.45">
      <c r="A833" t="s">
        <v>1184</v>
      </c>
      <c r="B833">
        <v>19209</v>
      </c>
      <c r="C833" t="s">
        <v>1184</v>
      </c>
    </row>
    <row r="834" spans="1:3" x14ac:dyDescent="0.45">
      <c r="A834" t="s">
        <v>1185</v>
      </c>
      <c r="B834">
        <v>19210</v>
      </c>
      <c r="C834" t="s">
        <v>1185</v>
      </c>
    </row>
    <row r="835" spans="1:3" x14ac:dyDescent="0.45">
      <c r="A835" t="s">
        <v>1186</v>
      </c>
      <c r="B835">
        <v>19211</v>
      </c>
      <c r="C835" t="s">
        <v>1186</v>
      </c>
    </row>
    <row r="836" spans="1:3" x14ac:dyDescent="0.45">
      <c r="A836" t="s">
        <v>1187</v>
      </c>
      <c r="B836">
        <v>19212</v>
      </c>
      <c r="C836" t="s">
        <v>1187</v>
      </c>
    </row>
    <row r="837" spans="1:3" x14ac:dyDescent="0.45">
      <c r="A837" t="s">
        <v>1188</v>
      </c>
      <c r="B837">
        <v>19213</v>
      </c>
      <c r="C837" t="s">
        <v>1188</v>
      </c>
    </row>
    <row r="838" spans="1:3" x14ac:dyDescent="0.45">
      <c r="A838" t="s">
        <v>1189</v>
      </c>
      <c r="B838">
        <v>19214</v>
      </c>
      <c r="C838" t="s">
        <v>1189</v>
      </c>
    </row>
    <row r="839" spans="1:3" x14ac:dyDescent="0.45">
      <c r="A839" t="s">
        <v>1190</v>
      </c>
      <c r="B839">
        <v>19346</v>
      </c>
      <c r="C839" t="s">
        <v>1190</v>
      </c>
    </row>
    <row r="840" spans="1:3" x14ac:dyDescent="0.45">
      <c r="A840" t="s">
        <v>1191</v>
      </c>
      <c r="B840">
        <v>19364</v>
      </c>
      <c r="C840" t="s">
        <v>1191</v>
      </c>
    </row>
    <row r="841" spans="1:3" x14ac:dyDescent="0.45">
      <c r="A841" t="s">
        <v>1192</v>
      </c>
      <c r="B841">
        <v>19365</v>
      </c>
      <c r="C841" t="s">
        <v>1192</v>
      </c>
    </row>
    <row r="842" spans="1:3" x14ac:dyDescent="0.45">
      <c r="A842" t="s">
        <v>574</v>
      </c>
      <c r="B842">
        <v>19366</v>
      </c>
      <c r="C842" t="s">
        <v>574</v>
      </c>
    </row>
    <row r="843" spans="1:3" x14ac:dyDescent="0.45">
      <c r="A843" t="s">
        <v>1193</v>
      </c>
      <c r="B843">
        <v>19368</v>
      </c>
      <c r="C843" t="s">
        <v>1193</v>
      </c>
    </row>
    <row r="844" spans="1:3" x14ac:dyDescent="0.45">
      <c r="A844" t="s">
        <v>1194</v>
      </c>
      <c r="B844">
        <v>19384</v>
      </c>
      <c r="C844" t="s">
        <v>1194</v>
      </c>
    </row>
    <row r="845" spans="1:3" x14ac:dyDescent="0.45">
      <c r="A845" t="s">
        <v>1195</v>
      </c>
      <c r="B845">
        <v>19422</v>
      </c>
      <c r="C845" t="s">
        <v>1195</v>
      </c>
    </row>
    <row r="846" spans="1:3" x14ac:dyDescent="0.45">
      <c r="A846" t="s">
        <v>1196</v>
      </c>
      <c r="B846">
        <v>19423</v>
      </c>
      <c r="C846" t="s">
        <v>1196</v>
      </c>
    </row>
    <row r="847" spans="1:3" x14ac:dyDescent="0.45">
      <c r="A847" t="s">
        <v>1197</v>
      </c>
      <c r="B847">
        <v>19424</v>
      </c>
      <c r="C847" t="s">
        <v>1197</v>
      </c>
    </row>
    <row r="848" spans="1:3" x14ac:dyDescent="0.45">
      <c r="A848" t="s">
        <v>1198</v>
      </c>
      <c r="B848">
        <v>19425</v>
      </c>
      <c r="C848" t="s">
        <v>1198</v>
      </c>
    </row>
    <row r="849" spans="1:3" x14ac:dyDescent="0.45">
      <c r="A849" t="s">
        <v>1199</v>
      </c>
      <c r="B849">
        <v>19429</v>
      </c>
      <c r="C849" t="s">
        <v>1199</v>
      </c>
    </row>
    <row r="850" spans="1:3" x14ac:dyDescent="0.45">
      <c r="A850" t="s">
        <v>1200</v>
      </c>
      <c r="B850">
        <v>19430</v>
      </c>
      <c r="C850" t="s">
        <v>1200</v>
      </c>
    </row>
    <row r="851" spans="1:3" x14ac:dyDescent="0.45">
      <c r="A851" t="s">
        <v>1201</v>
      </c>
      <c r="B851">
        <v>19442</v>
      </c>
      <c r="C851" t="s">
        <v>1201</v>
      </c>
    </row>
    <row r="852" spans="1:3" x14ac:dyDescent="0.45">
      <c r="A852" t="s">
        <v>1202</v>
      </c>
      <c r="B852">
        <v>19443</v>
      </c>
      <c r="C852" t="s">
        <v>1202</v>
      </c>
    </row>
    <row r="853" spans="1:3" hidden="1" x14ac:dyDescent="0.45">
      <c r="A853" t="s">
        <v>1203</v>
      </c>
      <c r="B853">
        <v>20000</v>
      </c>
      <c r="C853" t="s">
        <v>1203</v>
      </c>
    </row>
    <row r="854" spans="1:3" x14ac:dyDescent="0.45">
      <c r="A854" t="s">
        <v>1204</v>
      </c>
      <c r="B854">
        <v>20201</v>
      </c>
      <c r="C854" t="s">
        <v>1204</v>
      </c>
    </row>
    <row r="855" spans="1:3" x14ac:dyDescent="0.45">
      <c r="A855" t="s">
        <v>1205</v>
      </c>
      <c r="B855">
        <v>20202</v>
      </c>
      <c r="C855" t="s">
        <v>1205</v>
      </c>
    </row>
    <row r="856" spans="1:3" x14ac:dyDescent="0.45">
      <c r="A856" t="s">
        <v>1206</v>
      </c>
      <c r="B856">
        <v>20203</v>
      </c>
      <c r="C856" t="s">
        <v>1206</v>
      </c>
    </row>
    <row r="857" spans="1:3" x14ac:dyDescent="0.45">
      <c r="A857" t="s">
        <v>1207</v>
      </c>
      <c r="B857">
        <v>20204</v>
      </c>
      <c r="C857" t="s">
        <v>1207</v>
      </c>
    </row>
    <row r="858" spans="1:3" x14ac:dyDescent="0.45">
      <c r="A858" t="s">
        <v>1208</v>
      </c>
      <c r="B858">
        <v>20205</v>
      </c>
      <c r="C858" t="s">
        <v>1208</v>
      </c>
    </row>
    <row r="859" spans="1:3" x14ac:dyDescent="0.45">
      <c r="A859" t="s">
        <v>1209</v>
      </c>
      <c r="B859">
        <v>20206</v>
      </c>
      <c r="C859" t="s">
        <v>1209</v>
      </c>
    </row>
    <row r="860" spans="1:3" x14ac:dyDescent="0.45">
      <c r="A860" t="s">
        <v>1210</v>
      </c>
      <c r="B860">
        <v>20207</v>
      </c>
      <c r="C860" t="s">
        <v>1210</v>
      </c>
    </row>
    <row r="861" spans="1:3" x14ac:dyDescent="0.45">
      <c r="A861" t="s">
        <v>1211</v>
      </c>
      <c r="B861">
        <v>20208</v>
      </c>
      <c r="C861" t="s">
        <v>1211</v>
      </c>
    </row>
    <row r="862" spans="1:3" x14ac:dyDescent="0.45">
      <c r="A862" t="s">
        <v>1212</v>
      </c>
      <c r="B862">
        <v>20209</v>
      </c>
      <c r="C862" t="s">
        <v>1212</v>
      </c>
    </row>
    <row r="863" spans="1:3" x14ac:dyDescent="0.45">
      <c r="A863" t="s">
        <v>1213</v>
      </c>
      <c r="B863">
        <v>20210</v>
      </c>
      <c r="C863" t="s">
        <v>1213</v>
      </c>
    </row>
    <row r="864" spans="1:3" x14ac:dyDescent="0.45">
      <c r="A864" t="s">
        <v>1214</v>
      </c>
      <c r="B864">
        <v>20211</v>
      </c>
      <c r="C864" t="s">
        <v>1214</v>
      </c>
    </row>
    <row r="865" spans="1:3" x14ac:dyDescent="0.45">
      <c r="A865" t="s">
        <v>1215</v>
      </c>
      <c r="B865">
        <v>20212</v>
      </c>
      <c r="C865" t="s">
        <v>1215</v>
      </c>
    </row>
    <row r="866" spans="1:3" x14ac:dyDescent="0.45">
      <c r="A866" t="s">
        <v>1216</v>
      </c>
      <c r="B866">
        <v>20213</v>
      </c>
      <c r="C866" t="s">
        <v>1216</v>
      </c>
    </row>
    <row r="867" spans="1:3" x14ac:dyDescent="0.45">
      <c r="A867" t="s">
        <v>1217</v>
      </c>
      <c r="B867">
        <v>20214</v>
      </c>
      <c r="C867" t="s">
        <v>1217</v>
      </c>
    </row>
    <row r="868" spans="1:3" x14ac:dyDescent="0.45">
      <c r="A868" t="s">
        <v>1218</v>
      </c>
      <c r="B868">
        <v>20215</v>
      </c>
      <c r="C868" t="s">
        <v>1218</v>
      </c>
    </row>
    <row r="869" spans="1:3" x14ac:dyDescent="0.45">
      <c r="A869" t="s">
        <v>1219</v>
      </c>
      <c r="B869">
        <v>20217</v>
      </c>
      <c r="C869" t="s">
        <v>1219</v>
      </c>
    </row>
    <row r="870" spans="1:3" x14ac:dyDescent="0.45">
      <c r="A870" t="s">
        <v>1220</v>
      </c>
      <c r="B870">
        <v>20218</v>
      </c>
      <c r="C870" t="s">
        <v>1220</v>
      </c>
    </row>
    <row r="871" spans="1:3" x14ac:dyDescent="0.45">
      <c r="A871" t="s">
        <v>1221</v>
      </c>
      <c r="B871">
        <v>20219</v>
      </c>
      <c r="C871" t="s">
        <v>1221</v>
      </c>
    </row>
    <row r="872" spans="1:3" x14ac:dyDescent="0.45">
      <c r="A872" t="s">
        <v>1222</v>
      </c>
      <c r="B872">
        <v>20220</v>
      </c>
      <c r="C872" t="s">
        <v>1222</v>
      </c>
    </row>
    <row r="873" spans="1:3" x14ac:dyDescent="0.45">
      <c r="A873" t="s">
        <v>1223</v>
      </c>
      <c r="B873">
        <v>20303</v>
      </c>
      <c r="C873" t="s">
        <v>1223</v>
      </c>
    </row>
    <row r="874" spans="1:3" x14ac:dyDescent="0.45">
      <c r="A874" t="s">
        <v>1224</v>
      </c>
      <c r="B874">
        <v>20304</v>
      </c>
      <c r="C874" t="s">
        <v>1224</v>
      </c>
    </row>
    <row r="875" spans="1:3" x14ac:dyDescent="0.45">
      <c r="A875" t="s">
        <v>858</v>
      </c>
      <c r="B875">
        <v>20305</v>
      </c>
      <c r="C875" t="s">
        <v>858</v>
      </c>
    </row>
    <row r="876" spans="1:3" x14ac:dyDescent="0.45">
      <c r="A876" t="s">
        <v>1225</v>
      </c>
      <c r="B876">
        <v>20306</v>
      </c>
      <c r="C876" t="s">
        <v>1225</v>
      </c>
    </row>
    <row r="877" spans="1:3" x14ac:dyDescent="0.45">
      <c r="A877" t="s">
        <v>1226</v>
      </c>
      <c r="B877">
        <v>20307</v>
      </c>
      <c r="C877" t="s">
        <v>1226</v>
      </c>
    </row>
    <row r="878" spans="1:3" x14ac:dyDescent="0.45">
      <c r="A878" t="s">
        <v>1227</v>
      </c>
      <c r="B878">
        <v>20309</v>
      </c>
      <c r="C878" t="s">
        <v>1227</v>
      </c>
    </row>
    <row r="879" spans="1:3" x14ac:dyDescent="0.45">
      <c r="A879" t="s">
        <v>1228</v>
      </c>
      <c r="B879">
        <v>20321</v>
      </c>
      <c r="C879" t="s">
        <v>1228</v>
      </c>
    </row>
    <row r="880" spans="1:3" x14ac:dyDescent="0.45">
      <c r="A880" t="s">
        <v>1229</v>
      </c>
      <c r="B880">
        <v>20323</v>
      </c>
      <c r="C880" t="s">
        <v>1229</v>
      </c>
    </row>
    <row r="881" spans="1:3" x14ac:dyDescent="0.45">
      <c r="A881" t="s">
        <v>1230</v>
      </c>
      <c r="B881">
        <v>20324</v>
      </c>
      <c r="C881" t="s">
        <v>1230</v>
      </c>
    </row>
    <row r="882" spans="1:3" x14ac:dyDescent="0.45">
      <c r="A882" t="s">
        <v>1231</v>
      </c>
      <c r="B882">
        <v>20349</v>
      </c>
      <c r="C882" t="s">
        <v>1231</v>
      </c>
    </row>
    <row r="883" spans="1:3" x14ac:dyDescent="0.45">
      <c r="A883" t="s">
        <v>1232</v>
      </c>
      <c r="B883">
        <v>20350</v>
      </c>
      <c r="C883" t="s">
        <v>1232</v>
      </c>
    </row>
    <row r="884" spans="1:3" x14ac:dyDescent="0.45">
      <c r="A884" t="s">
        <v>1233</v>
      </c>
      <c r="B884">
        <v>20361</v>
      </c>
      <c r="C884" t="s">
        <v>1233</v>
      </c>
    </row>
    <row r="885" spans="1:3" x14ac:dyDescent="0.45">
      <c r="A885" t="s">
        <v>1234</v>
      </c>
      <c r="B885">
        <v>20362</v>
      </c>
      <c r="C885" t="s">
        <v>1234</v>
      </c>
    </row>
    <row r="886" spans="1:3" x14ac:dyDescent="0.45">
      <c r="A886" t="s">
        <v>1235</v>
      </c>
      <c r="B886">
        <v>20363</v>
      </c>
      <c r="C886" t="s">
        <v>1235</v>
      </c>
    </row>
    <row r="887" spans="1:3" x14ac:dyDescent="0.45">
      <c r="A887" t="s">
        <v>1236</v>
      </c>
      <c r="B887">
        <v>20382</v>
      </c>
      <c r="C887" t="s">
        <v>1236</v>
      </c>
    </row>
    <row r="888" spans="1:3" x14ac:dyDescent="0.45">
      <c r="A888" t="s">
        <v>1237</v>
      </c>
      <c r="B888">
        <v>20383</v>
      </c>
      <c r="C888" t="s">
        <v>1237</v>
      </c>
    </row>
    <row r="889" spans="1:3" x14ac:dyDescent="0.45">
      <c r="A889" t="s">
        <v>1238</v>
      </c>
      <c r="B889">
        <v>20384</v>
      </c>
      <c r="C889" t="s">
        <v>1238</v>
      </c>
    </row>
    <row r="890" spans="1:3" x14ac:dyDescent="0.45">
      <c r="A890" t="s">
        <v>1239</v>
      </c>
      <c r="B890">
        <v>20385</v>
      </c>
      <c r="C890" t="s">
        <v>1239</v>
      </c>
    </row>
    <row r="891" spans="1:3" x14ac:dyDescent="0.45">
      <c r="A891" t="s">
        <v>1240</v>
      </c>
      <c r="B891">
        <v>20386</v>
      </c>
      <c r="C891" t="s">
        <v>1240</v>
      </c>
    </row>
    <row r="892" spans="1:3" x14ac:dyDescent="0.45">
      <c r="A892" t="s">
        <v>1241</v>
      </c>
      <c r="B892">
        <v>20388</v>
      </c>
      <c r="C892" t="s">
        <v>1241</v>
      </c>
    </row>
    <row r="893" spans="1:3" x14ac:dyDescent="0.45">
      <c r="A893" t="s">
        <v>1242</v>
      </c>
      <c r="B893">
        <v>20402</v>
      </c>
      <c r="C893" t="s">
        <v>1242</v>
      </c>
    </row>
    <row r="894" spans="1:3" x14ac:dyDescent="0.45">
      <c r="A894" t="s">
        <v>1243</v>
      </c>
      <c r="B894">
        <v>20403</v>
      </c>
      <c r="C894" t="s">
        <v>1243</v>
      </c>
    </row>
    <row r="895" spans="1:3" x14ac:dyDescent="0.45">
      <c r="A895" t="s">
        <v>1244</v>
      </c>
      <c r="B895">
        <v>20404</v>
      </c>
      <c r="C895" t="s">
        <v>1244</v>
      </c>
    </row>
    <row r="896" spans="1:3" x14ac:dyDescent="0.45">
      <c r="A896" t="s">
        <v>1245</v>
      </c>
      <c r="B896">
        <v>20407</v>
      </c>
      <c r="C896" t="s">
        <v>1245</v>
      </c>
    </row>
    <row r="897" spans="1:3" x14ac:dyDescent="0.45">
      <c r="A897" t="s">
        <v>1246</v>
      </c>
      <c r="B897">
        <v>20409</v>
      </c>
      <c r="C897" t="s">
        <v>1246</v>
      </c>
    </row>
    <row r="898" spans="1:3" x14ac:dyDescent="0.45">
      <c r="A898" t="s">
        <v>1247</v>
      </c>
      <c r="B898">
        <v>20410</v>
      </c>
      <c r="C898" t="s">
        <v>1247</v>
      </c>
    </row>
    <row r="899" spans="1:3" x14ac:dyDescent="0.45">
      <c r="A899" t="s">
        <v>1248</v>
      </c>
      <c r="B899">
        <v>20411</v>
      </c>
      <c r="C899" t="s">
        <v>1248</v>
      </c>
    </row>
    <row r="900" spans="1:3" x14ac:dyDescent="0.45">
      <c r="A900" t="s">
        <v>1249</v>
      </c>
      <c r="B900">
        <v>20412</v>
      </c>
      <c r="C900" t="s">
        <v>1249</v>
      </c>
    </row>
    <row r="901" spans="1:3" x14ac:dyDescent="0.45">
      <c r="A901" t="s">
        <v>1250</v>
      </c>
      <c r="B901">
        <v>20413</v>
      </c>
      <c r="C901" t="s">
        <v>1250</v>
      </c>
    </row>
    <row r="902" spans="1:3" x14ac:dyDescent="0.45">
      <c r="A902" t="s">
        <v>1251</v>
      </c>
      <c r="B902">
        <v>20414</v>
      </c>
      <c r="C902" t="s">
        <v>1251</v>
      </c>
    </row>
    <row r="903" spans="1:3" x14ac:dyDescent="0.45">
      <c r="A903" t="s">
        <v>1252</v>
      </c>
      <c r="B903">
        <v>20415</v>
      </c>
      <c r="C903" t="s">
        <v>1252</v>
      </c>
    </row>
    <row r="904" spans="1:3" x14ac:dyDescent="0.45">
      <c r="A904" t="s">
        <v>1253</v>
      </c>
      <c r="B904">
        <v>20416</v>
      </c>
      <c r="C904" t="s">
        <v>1253</v>
      </c>
    </row>
    <row r="905" spans="1:3" x14ac:dyDescent="0.45">
      <c r="A905" t="s">
        <v>1254</v>
      </c>
      <c r="B905">
        <v>20417</v>
      </c>
      <c r="C905" t="s">
        <v>1254</v>
      </c>
    </row>
    <row r="906" spans="1:3" x14ac:dyDescent="0.45">
      <c r="A906" t="s">
        <v>1255</v>
      </c>
      <c r="B906">
        <v>20422</v>
      </c>
      <c r="C906" t="s">
        <v>1255</v>
      </c>
    </row>
    <row r="907" spans="1:3" x14ac:dyDescent="0.45">
      <c r="A907" t="s">
        <v>1256</v>
      </c>
      <c r="B907">
        <v>20423</v>
      </c>
      <c r="C907" t="s">
        <v>1256</v>
      </c>
    </row>
    <row r="908" spans="1:3" x14ac:dyDescent="0.45">
      <c r="A908" t="s">
        <v>1257</v>
      </c>
      <c r="B908">
        <v>20425</v>
      </c>
      <c r="C908" t="s">
        <v>1257</v>
      </c>
    </row>
    <row r="909" spans="1:3" x14ac:dyDescent="0.45">
      <c r="A909" t="s">
        <v>1258</v>
      </c>
      <c r="B909">
        <v>20429</v>
      </c>
      <c r="C909" t="s">
        <v>1258</v>
      </c>
    </row>
    <row r="910" spans="1:3" x14ac:dyDescent="0.45">
      <c r="A910" t="s">
        <v>1259</v>
      </c>
      <c r="B910">
        <v>20430</v>
      </c>
      <c r="C910" t="s">
        <v>1259</v>
      </c>
    </row>
    <row r="911" spans="1:3" x14ac:dyDescent="0.45">
      <c r="A911" t="s">
        <v>1260</v>
      </c>
      <c r="B911">
        <v>20432</v>
      </c>
      <c r="C911" t="s">
        <v>1260</v>
      </c>
    </row>
    <row r="912" spans="1:3" x14ac:dyDescent="0.45">
      <c r="A912" t="s">
        <v>1261</v>
      </c>
      <c r="B912">
        <v>20446</v>
      </c>
      <c r="C912" t="s">
        <v>1261</v>
      </c>
    </row>
    <row r="913" spans="1:3" x14ac:dyDescent="0.45">
      <c r="A913" t="s">
        <v>1262</v>
      </c>
      <c r="B913">
        <v>20448</v>
      </c>
      <c r="C913" t="s">
        <v>1262</v>
      </c>
    </row>
    <row r="914" spans="1:3" x14ac:dyDescent="0.45">
      <c r="A914" t="s">
        <v>1263</v>
      </c>
      <c r="B914">
        <v>20450</v>
      </c>
      <c r="C914" t="s">
        <v>1263</v>
      </c>
    </row>
    <row r="915" spans="1:3" x14ac:dyDescent="0.45">
      <c r="A915" t="s">
        <v>1264</v>
      </c>
      <c r="B915">
        <v>20451</v>
      </c>
      <c r="C915" t="s">
        <v>1264</v>
      </c>
    </row>
    <row r="916" spans="1:3" x14ac:dyDescent="0.45">
      <c r="A916" t="s">
        <v>1265</v>
      </c>
      <c r="B916">
        <v>20452</v>
      </c>
      <c r="C916" t="s">
        <v>1265</v>
      </c>
    </row>
    <row r="917" spans="1:3" x14ac:dyDescent="0.45">
      <c r="A917" t="s">
        <v>519</v>
      </c>
      <c r="B917">
        <v>20481</v>
      </c>
      <c r="C917" t="s">
        <v>519</v>
      </c>
    </row>
    <row r="918" spans="1:3" x14ac:dyDescent="0.45">
      <c r="A918" t="s">
        <v>1266</v>
      </c>
      <c r="B918">
        <v>20482</v>
      </c>
      <c r="C918" t="s">
        <v>1266</v>
      </c>
    </row>
    <row r="919" spans="1:3" x14ac:dyDescent="0.45">
      <c r="A919" t="s">
        <v>1267</v>
      </c>
      <c r="B919">
        <v>20485</v>
      </c>
      <c r="C919" t="s">
        <v>1267</v>
      </c>
    </row>
    <row r="920" spans="1:3" x14ac:dyDescent="0.45">
      <c r="A920" t="s">
        <v>1268</v>
      </c>
      <c r="B920">
        <v>20486</v>
      </c>
      <c r="C920" t="s">
        <v>1268</v>
      </c>
    </row>
    <row r="921" spans="1:3" x14ac:dyDescent="0.45">
      <c r="A921" t="s">
        <v>1269</v>
      </c>
      <c r="B921">
        <v>20521</v>
      </c>
      <c r="C921" t="s">
        <v>1269</v>
      </c>
    </row>
    <row r="922" spans="1:3" x14ac:dyDescent="0.45">
      <c r="A922" t="s">
        <v>1270</v>
      </c>
      <c r="B922">
        <v>20541</v>
      </c>
      <c r="C922" t="s">
        <v>1270</v>
      </c>
    </row>
    <row r="923" spans="1:3" x14ac:dyDescent="0.45">
      <c r="A923" t="s">
        <v>864</v>
      </c>
      <c r="B923">
        <v>20543</v>
      </c>
      <c r="C923" t="s">
        <v>864</v>
      </c>
    </row>
    <row r="924" spans="1:3" x14ac:dyDescent="0.45">
      <c r="A924" t="s">
        <v>1271</v>
      </c>
      <c r="B924">
        <v>20561</v>
      </c>
      <c r="C924" t="s">
        <v>1271</v>
      </c>
    </row>
    <row r="925" spans="1:3" x14ac:dyDescent="0.45">
      <c r="A925" t="s">
        <v>1272</v>
      </c>
      <c r="B925">
        <v>20562</v>
      </c>
      <c r="C925" t="s">
        <v>1272</v>
      </c>
    </row>
    <row r="926" spans="1:3" x14ac:dyDescent="0.45">
      <c r="A926" t="s">
        <v>1273</v>
      </c>
      <c r="B926">
        <v>20563</v>
      </c>
      <c r="C926" t="s">
        <v>1273</v>
      </c>
    </row>
    <row r="927" spans="1:3" x14ac:dyDescent="0.45">
      <c r="A927" t="s">
        <v>1274</v>
      </c>
      <c r="B927">
        <v>20583</v>
      </c>
      <c r="C927" t="s">
        <v>1274</v>
      </c>
    </row>
    <row r="928" spans="1:3" x14ac:dyDescent="0.45">
      <c r="A928" t="s">
        <v>1275</v>
      </c>
      <c r="B928">
        <v>20588</v>
      </c>
      <c r="C928" t="s">
        <v>1275</v>
      </c>
    </row>
    <row r="929" spans="1:3" x14ac:dyDescent="0.45">
      <c r="A929" t="s">
        <v>1276</v>
      </c>
      <c r="B929">
        <v>20590</v>
      </c>
      <c r="C929" t="s">
        <v>1276</v>
      </c>
    </row>
    <row r="930" spans="1:3" x14ac:dyDescent="0.45">
      <c r="A930" t="s">
        <v>1277</v>
      </c>
      <c r="B930">
        <v>20602</v>
      </c>
      <c r="C930" t="s">
        <v>1277</v>
      </c>
    </row>
    <row r="931" spans="1:3" hidden="1" x14ac:dyDescent="0.45">
      <c r="A931" t="s">
        <v>1278</v>
      </c>
      <c r="B931">
        <v>21000</v>
      </c>
      <c r="C931" t="s">
        <v>1278</v>
      </c>
    </row>
    <row r="932" spans="1:3" x14ac:dyDescent="0.45">
      <c r="A932" t="s">
        <v>1279</v>
      </c>
      <c r="B932">
        <v>21201</v>
      </c>
      <c r="C932" t="s">
        <v>1279</v>
      </c>
    </row>
    <row r="933" spans="1:3" x14ac:dyDescent="0.45">
      <c r="A933" t="s">
        <v>1280</v>
      </c>
      <c r="B933">
        <v>21202</v>
      </c>
      <c r="C933" t="s">
        <v>1280</v>
      </c>
    </row>
    <row r="934" spans="1:3" x14ac:dyDescent="0.45">
      <c r="A934" t="s">
        <v>1281</v>
      </c>
      <c r="B934">
        <v>21203</v>
      </c>
      <c r="C934" t="s">
        <v>1281</v>
      </c>
    </row>
    <row r="935" spans="1:3" x14ac:dyDescent="0.45">
      <c r="A935" t="s">
        <v>1282</v>
      </c>
      <c r="B935">
        <v>21204</v>
      </c>
      <c r="C935" t="s">
        <v>1282</v>
      </c>
    </row>
    <row r="936" spans="1:3" x14ac:dyDescent="0.45">
      <c r="A936" t="s">
        <v>1283</v>
      </c>
      <c r="B936">
        <v>21205</v>
      </c>
      <c r="C936" t="s">
        <v>1283</v>
      </c>
    </row>
    <row r="937" spans="1:3" x14ac:dyDescent="0.45">
      <c r="A937" t="s">
        <v>1284</v>
      </c>
      <c r="B937">
        <v>21206</v>
      </c>
      <c r="C937" t="s">
        <v>1284</v>
      </c>
    </row>
    <row r="938" spans="1:3" x14ac:dyDescent="0.45">
      <c r="A938" t="s">
        <v>1285</v>
      </c>
      <c r="B938">
        <v>21207</v>
      </c>
      <c r="C938" t="s">
        <v>1285</v>
      </c>
    </row>
    <row r="939" spans="1:3" x14ac:dyDescent="0.45">
      <c r="A939" t="s">
        <v>1286</v>
      </c>
      <c r="B939">
        <v>21208</v>
      </c>
      <c r="C939" t="s">
        <v>1286</v>
      </c>
    </row>
    <row r="940" spans="1:3" x14ac:dyDescent="0.45">
      <c r="A940" t="s">
        <v>1287</v>
      </c>
      <c r="B940">
        <v>21209</v>
      </c>
      <c r="C940" t="s">
        <v>1287</v>
      </c>
    </row>
    <row r="941" spans="1:3" x14ac:dyDescent="0.45">
      <c r="A941" t="s">
        <v>1288</v>
      </c>
      <c r="B941">
        <v>21210</v>
      </c>
      <c r="C941" t="s">
        <v>1288</v>
      </c>
    </row>
    <row r="942" spans="1:3" x14ac:dyDescent="0.45">
      <c r="A942" t="s">
        <v>1289</v>
      </c>
      <c r="B942">
        <v>21211</v>
      </c>
      <c r="C942" t="s">
        <v>1289</v>
      </c>
    </row>
    <row r="943" spans="1:3" x14ac:dyDescent="0.45">
      <c r="A943" t="s">
        <v>1290</v>
      </c>
      <c r="B943">
        <v>21212</v>
      </c>
      <c r="C943" t="s">
        <v>1290</v>
      </c>
    </row>
    <row r="944" spans="1:3" x14ac:dyDescent="0.45">
      <c r="A944" t="s">
        <v>1291</v>
      </c>
      <c r="B944">
        <v>21213</v>
      </c>
      <c r="C944" t="s">
        <v>1291</v>
      </c>
    </row>
    <row r="945" spans="1:3" x14ac:dyDescent="0.45">
      <c r="A945" t="s">
        <v>1292</v>
      </c>
      <c r="B945">
        <v>21214</v>
      </c>
      <c r="C945" t="s">
        <v>1292</v>
      </c>
    </row>
    <row r="946" spans="1:3" x14ac:dyDescent="0.45">
      <c r="A946" t="s">
        <v>1293</v>
      </c>
      <c r="B946">
        <v>21215</v>
      </c>
      <c r="C946" t="s">
        <v>1293</v>
      </c>
    </row>
    <row r="947" spans="1:3" x14ac:dyDescent="0.45">
      <c r="A947" t="s">
        <v>1294</v>
      </c>
      <c r="B947">
        <v>21216</v>
      </c>
      <c r="C947" t="s">
        <v>1294</v>
      </c>
    </row>
    <row r="948" spans="1:3" x14ac:dyDescent="0.45">
      <c r="A948" t="s">
        <v>1295</v>
      </c>
      <c r="B948">
        <v>21217</v>
      </c>
      <c r="C948" t="s">
        <v>1295</v>
      </c>
    </row>
    <row r="949" spans="1:3" x14ac:dyDescent="0.45">
      <c r="A949" t="s">
        <v>1296</v>
      </c>
      <c r="B949">
        <v>21218</v>
      </c>
      <c r="C949" t="s">
        <v>1296</v>
      </c>
    </row>
    <row r="950" spans="1:3" x14ac:dyDescent="0.45">
      <c r="A950" t="s">
        <v>1297</v>
      </c>
      <c r="B950">
        <v>21219</v>
      </c>
      <c r="C950" t="s">
        <v>1297</v>
      </c>
    </row>
    <row r="951" spans="1:3" x14ac:dyDescent="0.45">
      <c r="A951" t="s">
        <v>1298</v>
      </c>
      <c r="B951">
        <v>21220</v>
      </c>
      <c r="C951" t="s">
        <v>1298</v>
      </c>
    </row>
    <row r="952" spans="1:3" x14ac:dyDescent="0.45">
      <c r="A952" t="s">
        <v>1299</v>
      </c>
      <c r="B952">
        <v>21221</v>
      </c>
      <c r="C952" t="s">
        <v>1299</v>
      </c>
    </row>
    <row r="953" spans="1:3" x14ac:dyDescent="0.45">
      <c r="A953" t="s">
        <v>1300</v>
      </c>
      <c r="B953">
        <v>21302</v>
      </c>
      <c r="C953" t="s">
        <v>1300</v>
      </c>
    </row>
    <row r="954" spans="1:3" x14ac:dyDescent="0.45">
      <c r="A954" t="s">
        <v>1301</v>
      </c>
      <c r="B954">
        <v>21303</v>
      </c>
      <c r="C954" t="s">
        <v>1301</v>
      </c>
    </row>
    <row r="955" spans="1:3" x14ac:dyDescent="0.45">
      <c r="A955" t="s">
        <v>1302</v>
      </c>
      <c r="B955">
        <v>21341</v>
      </c>
      <c r="C955" t="s">
        <v>1302</v>
      </c>
    </row>
    <row r="956" spans="1:3" x14ac:dyDescent="0.45">
      <c r="A956" t="s">
        <v>1303</v>
      </c>
      <c r="B956">
        <v>21361</v>
      </c>
      <c r="C956" t="s">
        <v>1303</v>
      </c>
    </row>
    <row r="957" spans="1:3" x14ac:dyDescent="0.45">
      <c r="A957" t="s">
        <v>1304</v>
      </c>
      <c r="B957">
        <v>21362</v>
      </c>
      <c r="C957" t="s">
        <v>1304</v>
      </c>
    </row>
    <row r="958" spans="1:3" x14ac:dyDescent="0.45">
      <c r="A958" t="s">
        <v>1305</v>
      </c>
      <c r="B958">
        <v>21381</v>
      </c>
      <c r="C958" t="s">
        <v>1305</v>
      </c>
    </row>
    <row r="959" spans="1:3" x14ac:dyDescent="0.45">
      <c r="A959" t="s">
        <v>1306</v>
      </c>
      <c r="B959">
        <v>21382</v>
      </c>
      <c r="C959" t="s">
        <v>1306</v>
      </c>
    </row>
    <row r="960" spans="1:3" x14ac:dyDescent="0.45">
      <c r="A960" t="s">
        <v>1307</v>
      </c>
      <c r="B960">
        <v>21383</v>
      </c>
      <c r="C960" t="s">
        <v>1307</v>
      </c>
    </row>
    <row r="961" spans="1:3" x14ac:dyDescent="0.45">
      <c r="A961" t="s">
        <v>1308</v>
      </c>
      <c r="B961">
        <v>21401</v>
      </c>
      <c r="C961" t="s">
        <v>1308</v>
      </c>
    </row>
    <row r="962" spans="1:3" x14ac:dyDescent="0.45">
      <c r="A962" t="s">
        <v>1309</v>
      </c>
      <c r="B962">
        <v>21403</v>
      </c>
      <c r="C962" t="s">
        <v>1309</v>
      </c>
    </row>
    <row r="963" spans="1:3" x14ac:dyDescent="0.45">
      <c r="A963" t="s">
        <v>519</v>
      </c>
      <c r="B963">
        <v>21404</v>
      </c>
      <c r="C963" t="s">
        <v>519</v>
      </c>
    </row>
    <row r="964" spans="1:3" x14ac:dyDescent="0.45">
      <c r="A964" t="s">
        <v>1310</v>
      </c>
      <c r="B964">
        <v>21421</v>
      </c>
      <c r="C964" t="s">
        <v>1310</v>
      </c>
    </row>
    <row r="965" spans="1:3" x14ac:dyDescent="0.45">
      <c r="A965" t="s">
        <v>1311</v>
      </c>
      <c r="B965">
        <v>21501</v>
      </c>
      <c r="C965" t="s">
        <v>1311</v>
      </c>
    </row>
    <row r="966" spans="1:3" x14ac:dyDescent="0.45">
      <c r="A966" t="s">
        <v>1312</v>
      </c>
      <c r="B966">
        <v>21502</v>
      </c>
      <c r="C966" t="s">
        <v>1312</v>
      </c>
    </row>
    <row r="967" spans="1:3" x14ac:dyDescent="0.45">
      <c r="A967" t="s">
        <v>1313</v>
      </c>
      <c r="B967">
        <v>21503</v>
      </c>
      <c r="C967" t="s">
        <v>1313</v>
      </c>
    </row>
    <row r="968" spans="1:3" x14ac:dyDescent="0.45">
      <c r="A968" t="s">
        <v>1314</v>
      </c>
      <c r="B968">
        <v>21504</v>
      </c>
      <c r="C968" t="s">
        <v>1314</v>
      </c>
    </row>
    <row r="969" spans="1:3" x14ac:dyDescent="0.45">
      <c r="A969" t="s">
        <v>1315</v>
      </c>
      <c r="B969">
        <v>21505</v>
      </c>
      <c r="C969" t="s">
        <v>1315</v>
      </c>
    </row>
    <row r="970" spans="1:3" x14ac:dyDescent="0.45">
      <c r="A970" t="s">
        <v>1316</v>
      </c>
      <c r="B970">
        <v>21506</v>
      </c>
      <c r="C970" t="s">
        <v>1316</v>
      </c>
    </row>
    <row r="971" spans="1:3" x14ac:dyDescent="0.45">
      <c r="A971" t="s">
        <v>1317</v>
      </c>
      <c r="B971">
        <v>21507</v>
      </c>
      <c r="C971" t="s">
        <v>1317</v>
      </c>
    </row>
    <row r="972" spans="1:3" x14ac:dyDescent="0.45">
      <c r="A972" t="s">
        <v>1318</v>
      </c>
      <c r="B972">
        <v>21521</v>
      </c>
      <c r="C972" t="s">
        <v>1318</v>
      </c>
    </row>
    <row r="973" spans="1:3" x14ac:dyDescent="0.45">
      <c r="A973" t="s">
        <v>1319</v>
      </c>
      <c r="B973">
        <v>21604</v>
      </c>
      <c r="C973" t="s">
        <v>1319</v>
      </c>
    </row>
    <row r="974" spans="1:3" hidden="1" x14ac:dyDescent="0.45">
      <c r="A974" t="s">
        <v>1320</v>
      </c>
      <c r="B974">
        <v>22000</v>
      </c>
      <c r="C974" t="s">
        <v>1320</v>
      </c>
    </row>
    <row r="975" spans="1:3" x14ac:dyDescent="0.45">
      <c r="A975" t="s">
        <v>1321</v>
      </c>
      <c r="B975">
        <v>22100</v>
      </c>
      <c r="C975" t="s">
        <v>1321</v>
      </c>
    </row>
    <row r="976" spans="1:3" x14ac:dyDescent="0.45">
      <c r="A976" t="s">
        <v>1322</v>
      </c>
      <c r="B976">
        <v>22130</v>
      </c>
      <c r="C976" t="s">
        <v>1322</v>
      </c>
    </row>
    <row r="977" spans="1:3" x14ac:dyDescent="0.45">
      <c r="A977" t="s">
        <v>1323</v>
      </c>
      <c r="B977">
        <v>22203</v>
      </c>
      <c r="C977" t="s">
        <v>1323</v>
      </c>
    </row>
    <row r="978" spans="1:3" x14ac:dyDescent="0.45">
      <c r="A978" t="s">
        <v>1324</v>
      </c>
      <c r="B978">
        <v>22205</v>
      </c>
      <c r="C978" t="s">
        <v>1324</v>
      </c>
    </row>
    <row r="979" spans="1:3" x14ac:dyDescent="0.45">
      <c r="A979" t="s">
        <v>1325</v>
      </c>
      <c r="B979">
        <v>22206</v>
      </c>
      <c r="C979" t="s">
        <v>1325</v>
      </c>
    </row>
    <row r="980" spans="1:3" x14ac:dyDescent="0.45">
      <c r="A980" t="s">
        <v>1326</v>
      </c>
      <c r="B980">
        <v>22207</v>
      </c>
      <c r="C980" t="s">
        <v>1326</v>
      </c>
    </row>
    <row r="981" spans="1:3" x14ac:dyDescent="0.45">
      <c r="A981" t="s">
        <v>1327</v>
      </c>
      <c r="B981">
        <v>22208</v>
      </c>
      <c r="C981" t="s">
        <v>1327</v>
      </c>
    </row>
    <row r="982" spans="1:3" x14ac:dyDescent="0.45">
      <c r="A982" t="s">
        <v>1328</v>
      </c>
      <c r="B982">
        <v>22209</v>
      </c>
      <c r="C982" t="s">
        <v>1328</v>
      </c>
    </row>
    <row r="983" spans="1:3" x14ac:dyDescent="0.45">
      <c r="A983" t="s">
        <v>1329</v>
      </c>
      <c r="B983">
        <v>22210</v>
      </c>
      <c r="C983" t="s">
        <v>1329</v>
      </c>
    </row>
    <row r="984" spans="1:3" x14ac:dyDescent="0.45">
      <c r="A984" t="s">
        <v>1330</v>
      </c>
      <c r="B984">
        <v>22211</v>
      </c>
      <c r="C984" t="s">
        <v>1330</v>
      </c>
    </row>
    <row r="985" spans="1:3" x14ac:dyDescent="0.45">
      <c r="A985" t="s">
        <v>1331</v>
      </c>
      <c r="B985">
        <v>22212</v>
      </c>
      <c r="C985" t="s">
        <v>1331</v>
      </c>
    </row>
    <row r="986" spans="1:3" x14ac:dyDescent="0.45">
      <c r="A986" t="s">
        <v>1332</v>
      </c>
      <c r="B986">
        <v>22213</v>
      </c>
      <c r="C986" t="s">
        <v>1332</v>
      </c>
    </row>
    <row r="987" spans="1:3" x14ac:dyDescent="0.45">
      <c r="A987" t="s">
        <v>1333</v>
      </c>
      <c r="B987">
        <v>22214</v>
      </c>
      <c r="C987" t="s">
        <v>1333</v>
      </c>
    </row>
    <row r="988" spans="1:3" x14ac:dyDescent="0.45">
      <c r="A988" t="s">
        <v>1334</v>
      </c>
      <c r="B988">
        <v>22215</v>
      </c>
      <c r="C988" t="s">
        <v>1334</v>
      </c>
    </row>
    <row r="989" spans="1:3" x14ac:dyDescent="0.45">
      <c r="A989" t="s">
        <v>1335</v>
      </c>
      <c r="B989">
        <v>22216</v>
      </c>
      <c r="C989" t="s">
        <v>1335</v>
      </c>
    </row>
    <row r="990" spans="1:3" x14ac:dyDescent="0.45">
      <c r="A990" t="s">
        <v>1336</v>
      </c>
      <c r="B990">
        <v>22219</v>
      </c>
      <c r="C990" t="s">
        <v>1336</v>
      </c>
    </row>
    <row r="991" spans="1:3" x14ac:dyDescent="0.45">
      <c r="A991" t="s">
        <v>1337</v>
      </c>
      <c r="B991">
        <v>22220</v>
      </c>
      <c r="C991" t="s">
        <v>1337</v>
      </c>
    </row>
    <row r="992" spans="1:3" x14ac:dyDescent="0.45">
      <c r="A992" t="s">
        <v>1338</v>
      </c>
      <c r="B992">
        <v>22221</v>
      </c>
      <c r="C992" t="s">
        <v>1338</v>
      </c>
    </row>
    <row r="993" spans="1:3" x14ac:dyDescent="0.45">
      <c r="A993" t="s">
        <v>1339</v>
      </c>
      <c r="B993">
        <v>22222</v>
      </c>
      <c r="C993" t="s">
        <v>1339</v>
      </c>
    </row>
    <row r="994" spans="1:3" x14ac:dyDescent="0.45">
      <c r="A994" t="s">
        <v>1340</v>
      </c>
      <c r="B994">
        <v>22223</v>
      </c>
      <c r="C994" t="s">
        <v>1340</v>
      </c>
    </row>
    <row r="995" spans="1:3" x14ac:dyDescent="0.45">
      <c r="A995" t="s">
        <v>1341</v>
      </c>
      <c r="B995">
        <v>22224</v>
      </c>
      <c r="C995" t="s">
        <v>1341</v>
      </c>
    </row>
    <row r="996" spans="1:3" x14ac:dyDescent="0.45">
      <c r="A996" t="s">
        <v>1342</v>
      </c>
      <c r="B996">
        <v>22225</v>
      </c>
      <c r="C996" t="s">
        <v>1342</v>
      </c>
    </row>
    <row r="997" spans="1:3" x14ac:dyDescent="0.45">
      <c r="A997" t="s">
        <v>1343</v>
      </c>
      <c r="B997">
        <v>22226</v>
      </c>
      <c r="C997" t="s">
        <v>1343</v>
      </c>
    </row>
    <row r="998" spans="1:3" x14ac:dyDescent="0.45">
      <c r="A998" t="s">
        <v>1344</v>
      </c>
      <c r="B998">
        <v>22301</v>
      </c>
      <c r="C998" t="s">
        <v>1344</v>
      </c>
    </row>
    <row r="999" spans="1:3" x14ac:dyDescent="0.45">
      <c r="A999" t="s">
        <v>1345</v>
      </c>
      <c r="B999">
        <v>22302</v>
      </c>
      <c r="C999" t="s">
        <v>1345</v>
      </c>
    </row>
    <row r="1000" spans="1:3" x14ac:dyDescent="0.45">
      <c r="A1000" t="s">
        <v>1346</v>
      </c>
      <c r="B1000">
        <v>22304</v>
      </c>
      <c r="C1000" t="s">
        <v>1346</v>
      </c>
    </row>
    <row r="1001" spans="1:3" x14ac:dyDescent="0.45">
      <c r="A1001" t="s">
        <v>1347</v>
      </c>
      <c r="B1001">
        <v>22305</v>
      </c>
      <c r="C1001" t="s">
        <v>1347</v>
      </c>
    </row>
    <row r="1002" spans="1:3" x14ac:dyDescent="0.45">
      <c r="A1002" t="s">
        <v>1348</v>
      </c>
      <c r="B1002">
        <v>22306</v>
      </c>
      <c r="C1002" t="s">
        <v>1348</v>
      </c>
    </row>
    <row r="1003" spans="1:3" x14ac:dyDescent="0.45">
      <c r="A1003" t="s">
        <v>1349</v>
      </c>
      <c r="B1003">
        <v>22325</v>
      </c>
      <c r="C1003" t="s">
        <v>1349</v>
      </c>
    </row>
    <row r="1004" spans="1:3" x14ac:dyDescent="0.45">
      <c r="A1004" t="s">
        <v>512</v>
      </c>
      <c r="B1004">
        <v>22341</v>
      </c>
      <c r="C1004" t="s">
        <v>512</v>
      </c>
    </row>
    <row r="1005" spans="1:3" x14ac:dyDescent="0.45">
      <c r="A1005" t="s">
        <v>1350</v>
      </c>
      <c r="B1005">
        <v>22342</v>
      </c>
      <c r="C1005" t="s">
        <v>1350</v>
      </c>
    </row>
    <row r="1006" spans="1:3" x14ac:dyDescent="0.45">
      <c r="A1006" t="s">
        <v>1351</v>
      </c>
      <c r="B1006">
        <v>22344</v>
      </c>
      <c r="C1006" t="s">
        <v>1351</v>
      </c>
    </row>
    <row r="1007" spans="1:3" x14ac:dyDescent="0.45">
      <c r="A1007" t="s">
        <v>1352</v>
      </c>
      <c r="B1007">
        <v>22424</v>
      </c>
      <c r="C1007" t="s">
        <v>1352</v>
      </c>
    </row>
    <row r="1008" spans="1:3" x14ac:dyDescent="0.45">
      <c r="A1008" t="s">
        <v>1353</v>
      </c>
      <c r="B1008">
        <v>22429</v>
      </c>
      <c r="C1008" t="s">
        <v>1353</v>
      </c>
    </row>
    <row r="1009" spans="1:3" x14ac:dyDescent="0.45">
      <c r="A1009" t="s">
        <v>400</v>
      </c>
      <c r="B1009">
        <v>22461</v>
      </c>
      <c r="C1009" t="s">
        <v>400</v>
      </c>
    </row>
    <row r="1010" spans="1:3" hidden="1" x14ac:dyDescent="0.45">
      <c r="A1010" t="s">
        <v>1354</v>
      </c>
      <c r="B1010">
        <v>23000</v>
      </c>
      <c r="C1010" t="s">
        <v>1354</v>
      </c>
    </row>
    <row r="1011" spans="1:3" x14ac:dyDescent="0.45">
      <c r="A1011" t="s">
        <v>1355</v>
      </c>
      <c r="B1011">
        <v>23100</v>
      </c>
      <c r="C1011" t="s">
        <v>1355</v>
      </c>
    </row>
    <row r="1012" spans="1:3" x14ac:dyDescent="0.45">
      <c r="A1012" t="s">
        <v>1356</v>
      </c>
      <c r="B1012">
        <v>23201</v>
      </c>
      <c r="C1012" t="s">
        <v>1356</v>
      </c>
    </row>
    <row r="1013" spans="1:3" x14ac:dyDescent="0.45">
      <c r="A1013" t="s">
        <v>1357</v>
      </c>
      <c r="B1013">
        <v>23202</v>
      </c>
      <c r="C1013" t="s">
        <v>1357</v>
      </c>
    </row>
    <row r="1014" spans="1:3" x14ac:dyDescent="0.45">
      <c r="A1014" t="s">
        <v>1358</v>
      </c>
      <c r="B1014">
        <v>23203</v>
      </c>
      <c r="C1014" t="s">
        <v>1358</v>
      </c>
    </row>
    <row r="1015" spans="1:3" x14ac:dyDescent="0.45">
      <c r="A1015" t="s">
        <v>1359</v>
      </c>
      <c r="B1015">
        <v>23204</v>
      </c>
      <c r="C1015" t="s">
        <v>1359</v>
      </c>
    </row>
    <row r="1016" spans="1:3" x14ac:dyDescent="0.45">
      <c r="A1016" t="s">
        <v>1360</v>
      </c>
      <c r="B1016">
        <v>23205</v>
      </c>
      <c r="C1016" t="s">
        <v>1360</v>
      </c>
    </row>
    <row r="1017" spans="1:3" x14ac:dyDescent="0.45">
      <c r="A1017" t="s">
        <v>1361</v>
      </c>
      <c r="B1017">
        <v>23206</v>
      </c>
      <c r="C1017" t="s">
        <v>1361</v>
      </c>
    </row>
    <row r="1018" spans="1:3" x14ac:dyDescent="0.45">
      <c r="A1018" t="s">
        <v>1362</v>
      </c>
      <c r="B1018">
        <v>23207</v>
      </c>
      <c r="C1018" t="s">
        <v>1362</v>
      </c>
    </row>
    <row r="1019" spans="1:3" x14ac:dyDescent="0.45">
      <c r="A1019" t="s">
        <v>1363</v>
      </c>
      <c r="B1019">
        <v>23208</v>
      </c>
      <c r="C1019" t="s">
        <v>1363</v>
      </c>
    </row>
    <row r="1020" spans="1:3" x14ac:dyDescent="0.45">
      <c r="A1020" t="s">
        <v>1364</v>
      </c>
      <c r="B1020">
        <v>23209</v>
      </c>
      <c r="C1020" t="s">
        <v>1364</v>
      </c>
    </row>
    <row r="1021" spans="1:3" x14ac:dyDescent="0.45">
      <c r="A1021" t="s">
        <v>1365</v>
      </c>
      <c r="B1021">
        <v>23210</v>
      </c>
      <c r="C1021" t="s">
        <v>1365</v>
      </c>
    </row>
    <row r="1022" spans="1:3" x14ac:dyDescent="0.45">
      <c r="A1022" t="s">
        <v>1366</v>
      </c>
      <c r="B1022">
        <v>23211</v>
      </c>
      <c r="C1022" t="s">
        <v>1366</v>
      </c>
    </row>
    <row r="1023" spans="1:3" x14ac:dyDescent="0.45">
      <c r="A1023" t="s">
        <v>1367</v>
      </c>
      <c r="B1023">
        <v>23212</v>
      </c>
      <c r="C1023" t="s">
        <v>1367</v>
      </c>
    </row>
    <row r="1024" spans="1:3" x14ac:dyDescent="0.45">
      <c r="A1024" t="s">
        <v>1368</v>
      </c>
      <c r="B1024">
        <v>23213</v>
      </c>
      <c r="C1024" t="s">
        <v>1368</v>
      </c>
    </row>
    <row r="1025" spans="1:3" x14ac:dyDescent="0.45">
      <c r="A1025" t="s">
        <v>1369</v>
      </c>
      <c r="B1025">
        <v>23214</v>
      </c>
      <c r="C1025" t="s">
        <v>1369</v>
      </c>
    </row>
    <row r="1026" spans="1:3" x14ac:dyDescent="0.45">
      <c r="A1026" t="s">
        <v>1370</v>
      </c>
      <c r="B1026">
        <v>23215</v>
      </c>
      <c r="C1026" t="s">
        <v>1370</v>
      </c>
    </row>
    <row r="1027" spans="1:3" x14ac:dyDescent="0.45">
      <c r="A1027" t="s">
        <v>1371</v>
      </c>
      <c r="B1027">
        <v>23216</v>
      </c>
      <c r="C1027" t="s">
        <v>1371</v>
      </c>
    </row>
    <row r="1028" spans="1:3" x14ac:dyDescent="0.45">
      <c r="A1028" t="s">
        <v>1372</v>
      </c>
      <c r="B1028">
        <v>23217</v>
      </c>
      <c r="C1028" t="s">
        <v>1372</v>
      </c>
    </row>
    <row r="1029" spans="1:3" x14ac:dyDescent="0.45">
      <c r="A1029" t="s">
        <v>1373</v>
      </c>
      <c r="B1029">
        <v>23219</v>
      </c>
      <c r="C1029" t="s">
        <v>1373</v>
      </c>
    </row>
    <row r="1030" spans="1:3" x14ac:dyDescent="0.45">
      <c r="A1030" t="s">
        <v>1374</v>
      </c>
      <c r="B1030">
        <v>23220</v>
      </c>
      <c r="C1030" t="s">
        <v>1374</v>
      </c>
    </row>
    <row r="1031" spans="1:3" x14ac:dyDescent="0.45">
      <c r="A1031" t="s">
        <v>1375</v>
      </c>
      <c r="B1031">
        <v>23221</v>
      </c>
      <c r="C1031" t="s">
        <v>1375</v>
      </c>
    </row>
    <row r="1032" spans="1:3" x14ac:dyDescent="0.45">
      <c r="A1032" t="s">
        <v>1376</v>
      </c>
      <c r="B1032">
        <v>23222</v>
      </c>
      <c r="C1032" t="s">
        <v>1376</v>
      </c>
    </row>
    <row r="1033" spans="1:3" x14ac:dyDescent="0.45">
      <c r="A1033" t="s">
        <v>1377</v>
      </c>
      <c r="B1033">
        <v>23223</v>
      </c>
      <c r="C1033" t="s">
        <v>1377</v>
      </c>
    </row>
    <row r="1034" spans="1:3" x14ac:dyDescent="0.45">
      <c r="A1034" t="s">
        <v>1378</v>
      </c>
      <c r="B1034">
        <v>23224</v>
      </c>
      <c r="C1034" t="s">
        <v>1378</v>
      </c>
    </row>
    <row r="1035" spans="1:3" x14ac:dyDescent="0.45">
      <c r="A1035" t="s">
        <v>1379</v>
      </c>
      <c r="B1035">
        <v>23225</v>
      </c>
      <c r="C1035" t="s">
        <v>1379</v>
      </c>
    </row>
    <row r="1036" spans="1:3" x14ac:dyDescent="0.45">
      <c r="A1036" t="s">
        <v>1380</v>
      </c>
      <c r="B1036">
        <v>23226</v>
      </c>
      <c r="C1036" t="s">
        <v>1380</v>
      </c>
    </row>
    <row r="1037" spans="1:3" x14ac:dyDescent="0.45">
      <c r="A1037" t="s">
        <v>1381</v>
      </c>
      <c r="B1037">
        <v>23227</v>
      </c>
      <c r="C1037" t="s">
        <v>1381</v>
      </c>
    </row>
    <row r="1038" spans="1:3" x14ac:dyDescent="0.45">
      <c r="A1038" t="s">
        <v>1382</v>
      </c>
      <c r="B1038">
        <v>23228</v>
      </c>
      <c r="C1038" t="s">
        <v>1382</v>
      </c>
    </row>
    <row r="1039" spans="1:3" x14ac:dyDescent="0.45">
      <c r="A1039" t="s">
        <v>1383</v>
      </c>
      <c r="B1039">
        <v>23229</v>
      </c>
      <c r="C1039" t="s">
        <v>1383</v>
      </c>
    </row>
    <row r="1040" spans="1:3" x14ac:dyDescent="0.45">
      <c r="A1040" t="s">
        <v>1384</v>
      </c>
      <c r="B1040">
        <v>23230</v>
      </c>
      <c r="C1040" t="s">
        <v>1384</v>
      </c>
    </row>
    <row r="1041" spans="1:3" x14ac:dyDescent="0.45">
      <c r="A1041" t="s">
        <v>1385</v>
      </c>
      <c r="B1041">
        <v>23231</v>
      </c>
      <c r="C1041" t="s">
        <v>1385</v>
      </c>
    </row>
    <row r="1042" spans="1:3" x14ac:dyDescent="0.45">
      <c r="A1042" t="s">
        <v>1386</v>
      </c>
      <c r="B1042">
        <v>23232</v>
      </c>
      <c r="C1042" t="s">
        <v>1386</v>
      </c>
    </row>
    <row r="1043" spans="1:3" x14ac:dyDescent="0.45">
      <c r="A1043" t="s">
        <v>1387</v>
      </c>
      <c r="B1043">
        <v>23233</v>
      </c>
      <c r="C1043" t="s">
        <v>1387</v>
      </c>
    </row>
    <row r="1044" spans="1:3" x14ac:dyDescent="0.45">
      <c r="A1044" t="s">
        <v>1388</v>
      </c>
      <c r="B1044">
        <v>23234</v>
      </c>
      <c r="C1044" t="s">
        <v>1388</v>
      </c>
    </row>
    <row r="1045" spans="1:3" x14ac:dyDescent="0.45">
      <c r="A1045" t="s">
        <v>1389</v>
      </c>
      <c r="B1045">
        <v>23235</v>
      </c>
      <c r="C1045" t="s">
        <v>1389</v>
      </c>
    </row>
    <row r="1046" spans="1:3" x14ac:dyDescent="0.45">
      <c r="A1046" t="s">
        <v>1390</v>
      </c>
      <c r="B1046">
        <v>23236</v>
      </c>
      <c r="C1046" t="s">
        <v>1390</v>
      </c>
    </row>
    <row r="1047" spans="1:3" x14ac:dyDescent="0.45">
      <c r="A1047" t="s">
        <v>1391</v>
      </c>
      <c r="B1047">
        <v>23237</v>
      </c>
      <c r="C1047" t="s">
        <v>1391</v>
      </c>
    </row>
    <row r="1048" spans="1:3" x14ac:dyDescent="0.45">
      <c r="A1048" t="s">
        <v>1392</v>
      </c>
      <c r="B1048">
        <v>23238</v>
      </c>
      <c r="C1048" t="s">
        <v>1392</v>
      </c>
    </row>
    <row r="1049" spans="1:3" x14ac:dyDescent="0.45">
      <c r="A1049" t="s">
        <v>1393</v>
      </c>
      <c r="B1049">
        <v>23302</v>
      </c>
      <c r="C1049" t="s">
        <v>1393</v>
      </c>
    </row>
    <row r="1050" spans="1:3" x14ac:dyDescent="0.45">
      <c r="A1050" t="s">
        <v>1394</v>
      </c>
      <c r="B1050">
        <v>23342</v>
      </c>
      <c r="C1050" t="s">
        <v>1394</v>
      </c>
    </row>
    <row r="1051" spans="1:3" x14ac:dyDescent="0.45">
      <c r="A1051" t="s">
        <v>1395</v>
      </c>
      <c r="B1051">
        <v>23361</v>
      </c>
      <c r="C1051" t="s">
        <v>1395</v>
      </c>
    </row>
    <row r="1052" spans="1:3" x14ac:dyDescent="0.45">
      <c r="A1052" t="s">
        <v>1396</v>
      </c>
      <c r="B1052">
        <v>23362</v>
      </c>
      <c r="C1052" t="s">
        <v>1396</v>
      </c>
    </row>
    <row r="1053" spans="1:3" x14ac:dyDescent="0.45">
      <c r="A1053" t="s">
        <v>1397</v>
      </c>
      <c r="B1053">
        <v>23424</v>
      </c>
      <c r="C1053" t="s">
        <v>1397</v>
      </c>
    </row>
    <row r="1054" spans="1:3" x14ac:dyDescent="0.45">
      <c r="A1054" t="s">
        <v>1398</v>
      </c>
      <c r="B1054">
        <v>23425</v>
      </c>
      <c r="C1054" t="s">
        <v>1398</v>
      </c>
    </row>
    <row r="1055" spans="1:3" x14ac:dyDescent="0.45">
      <c r="A1055" t="s">
        <v>1399</v>
      </c>
      <c r="B1055">
        <v>23427</v>
      </c>
      <c r="C1055" t="s">
        <v>1399</v>
      </c>
    </row>
    <row r="1056" spans="1:3" x14ac:dyDescent="0.45">
      <c r="A1056" t="s">
        <v>1400</v>
      </c>
      <c r="B1056">
        <v>23441</v>
      </c>
      <c r="C1056" t="s">
        <v>1400</v>
      </c>
    </row>
    <row r="1057" spans="1:3" x14ac:dyDescent="0.45">
      <c r="A1057" t="s">
        <v>1401</v>
      </c>
      <c r="B1057">
        <v>23442</v>
      </c>
      <c r="C1057" t="s">
        <v>1401</v>
      </c>
    </row>
    <row r="1058" spans="1:3" x14ac:dyDescent="0.45">
      <c r="A1058" t="s">
        <v>1402</v>
      </c>
      <c r="B1058">
        <v>23445</v>
      </c>
      <c r="C1058" t="s">
        <v>1402</v>
      </c>
    </row>
    <row r="1059" spans="1:3" x14ac:dyDescent="0.45">
      <c r="A1059" t="s">
        <v>1172</v>
      </c>
      <c r="B1059">
        <v>23446</v>
      </c>
      <c r="C1059" t="s">
        <v>1172</v>
      </c>
    </row>
    <row r="1060" spans="1:3" x14ac:dyDescent="0.45">
      <c r="A1060" t="s">
        <v>1403</v>
      </c>
      <c r="B1060">
        <v>23447</v>
      </c>
      <c r="C1060" t="s">
        <v>1403</v>
      </c>
    </row>
    <row r="1061" spans="1:3" x14ac:dyDescent="0.45">
      <c r="A1061" t="s">
        <v>1404</v>
      </c>
      <c r="B1061">
        <v>23501</v>
      </c>
      <c r="C1061" t="s">
        <v>1404</v>
      </c>
    </row>
    <row r="1062" spans="1:3" x14ac:dyDescent="0.45">
      <c r="A1062" t="s">
        <v>1405</v>
      </c>
      <c r="B1062">
        <v>23561</v>
      </c>
      <c r="C1062" t="s">
        <v>1405</v>
      </c>
    </row>
    <row r="1063" spans="1:3" x14ac:dyDescent="0.45">
      <c r="A1063" t="s">
        <v>1406</v>
      </c>
      <c r="B1063">
        <v>23562</v>
      </c>
      <c r="C1063" t="s">
        <v>1406</v>
      </c>
    </row>
    <row r="1064" spans="1:3" x14ac:dyDescent="0.45">
      <c r="A1064" t="s">
        <v>1407</v>
      </c>
      <c r="B1064">
        <v>23563</v>
      </c>
      <c r="C1064" t="s">
        <v>1407</v>
      </c>
    </row>
    <row r="1065" spans="1:3" hidden="1" x14ac:dyDescent="0.45">
      <c r="A1065" t="s">
        <v>1408</v>
      </c>
      <c r="B1065">
        <v>24000</v>
      </c>
      <c r="C1065" t="s">
        <v>1408</v>
      </c>
    </row>
    <row r="1066" spans="1:3" x14ac:dyDescent="0.45">
      <c r="A1066" t="s">
        <v>1409</v>
      </c>
      <c r="B1066">
        <v>24201</v>
      </c>
      <c r="C1066" t="s">
        <v>1409</v>
      </c>
    </row>
    <row r="1067" spans="1:3" x14ac:dyDescent="0.45">
      <c r="A1067" t="s">
        <v>1410</v>
      </c>
      <c r="B1067">
        <v>24202</v>
      </c>
      <c r="C1067" t="s">
        <v>1410</v>
      </c>
    </row>
    <row r="1068" spans="1:3" x14ac:dyDescent="0.45">
      <c r="A1068" t="s">
        <v>1411</v>
      </c>
      <c r="B1068">
        <v>24203</v>
      </c>
      <c r="C1068" t="s">
        <v>1411</v>
      </c>
    </row>
    <row r="1069" spans="1:3" x14ac:dyDescent="0.45">
      <c r="A1069" t="s">
        <v>1412</v>
      </c>
      <c r="B1069">
        <v>24204</v>
      </c>
      <c r="C1069" t="s">
        <v>1412</v>
      </c>
    </row>
    <row r="1070" spans="1:3" x14ac:dyDescent="0.45">
      <c r="A1070" t="s">
        <v>1413</v>
      </c>
      <c r="B1070">
        <v>24205</v>
      </c>
      <c r="C1070" t="s">
        <v>1413</v>
      </c>
    </row>
    <row r="1071" spans="1:3" x14ac:dyDescent="0.45">
      <c r="A1071" t="s">
        <v>1414</v>
      </c>
      <c r="B1071">
        <v>24207</v>
      </c>
      <c r="C1071" t="s">
        <v>1414</v>
      </c>
    </row>
    <row r="1072" spans="1:3" x14ac:dyDescent="0.45">
      <c r="A1072" t="s">
        <v>1415</v>
      </c>
      <c r="B1072">
        <v>24208</v>
      </c>
      <c r="C1072" t="s">
        <v>1415</v>
      </c>
    </row>
    <row r="1073" spans="1:3" x14ac:dyDescent="0.45">
      <c r="A1073" t="s">
        <v>1416</v>
      </c>
      <c r="B1073">
        <v>24209</v>
      </c>
      <c r="C1073" t="s">
        <v>1416</v>
      </c>
    </row>
    <row r="1074" spans="1:3" x14ac:dyDescent="0.45">
      <c r="A1074" t="s">
        <v>1417</v>
      </c>
      <c r="B1074">
        <v>24210</v>
      </c>
      <c r="C1074" t="s">
        <v>1417</v>
      </c>
    </row>
    <row r="1075" spans="1:3" x14ac:dyDescent="0.45">
      <c r="A1075" t="s">
        <v>1418</v>
      </c>
      <c r="B1075">
        <v>24211</v>
      </c>
      <c r="C1075" t="s">
        <v>1418</v>
      </c>
    </row>
    <row r="1076" spans="1:3" x14ac:dyDescent="0.45">
      <c r="A1076" t="s">
        <v>1419</v>
      </c>
      <c r="B1076">
        <v>24212</v>
      </c>
      <c r="C1076" t="s">
        <v>1419</v>
      </c>
    </row>
    <row r="1077" spans="1:3" x14ac:dyDescent="0.45">
      <c r="A1077" t="s">
        <v>1420</v>
      </c>
      <c r="B1077">
        <v>24214</v>
      </c>
      <c r="C1077" t="s">
        <v>1420</v>
      </c>
    </row>
    <row r="1078" spans="1:3" x14ac:dyDescent="0.45">
      <c r="A1078" t="s">
        <v>1421</v>
      </c>
      <c r="B1078">
        <v>24215</v>
      </c>
      <c r="C1078" t="s">
        <v>1421</v>
      </c>
    </row>
    <row r="1079" spans="1:3" x14ac:dyDescent="0.45">
      <c r="A1079" t="s">
        <v>1422</v>
      </c>
      <c r="B1079">
        <v>24216</v>
      </c>
      <c r="C1079" t="s">
        <v>1422</v>
      </c>
    </row>
    <row r="1080" spans="1:3" x14ac:dyDescent="0.45">
      <c r="A1080" t="s">
        <v>1423</v>
      </c>
      <c r="B1080">
        <v>24303</v>
      </c>
      <c r="C1080" t="s">
        <v>1423</v>
      </c>
    </row>
    <row r="1081" spans="1:3" x14ac:dyDescent="0.45">
      <c r="A1081" t="s">
        <v>1424</v>
      </c>
      <c r="B1081">
        <v>24324</v>
      </c>
      <c r="C1081" t="s">
        <v>1424</v>
      </c>
    </row>
    <row r="1082" spans="1:3" x14ac:dyDescent="0.45">
      <c r="A1082" t="s">
        <v>1425</v>
      </c>
      <c r="B1082">
        <v>24341</v>
      </c>
      <c r="C1082" t="s">
        <v>1425</v>
      </c>
    </row>
    <row r="1083" spans="1:3" x14ac:dyDescent="0.45">
      <c r="A1083" t="s">
        <v>692</v>
      </c>
      <c r="B1083">
        <v>24343</v>
      </c>
      <c r="C1083" t="s">
        <v>692</v>
      </c>
    </row>
    <row r="1084" spans="1:3" x14ac:dyDescent="0.45">
      <c r="A1084" t="s">
        <v>1426</v>
      </c>
      <c r="B1084">
        <v>24344</v>
      </c>
      <c r="C1084" t="s">
        <v>1426</v>
      </c>
    </row>
    <row r="1085" spans="1:3" x14ac:dyDescent="0.45">
      <c r="A1085" t="s">
        <v>1427</v>
      </c>
      <c r="B1085">
        <v>24441</v>
      </c>
      <c r="C1085" t="s">
        <v>1427</v>
      </c>
    </row>
    <row r="1086" spans="1:3" x14ac:dyDescent="0.45">
      <c r="A1086" t="s">
        <v>871</v>
      </c>
      <c r="B1086">
        <v>24442</v>
      </c>
      <c r="C1086" t="s">
        <v>871</v>
      </c>
    </row>
    <row r="1087" spans="1:3" x14ac:dyDescent="0.45">
      <c r="A1087" t="s">
        <v>1428</v>
      </c>
      <c r="B1087">
        <v>24443</v>
      </c>
      <c r="C1087" t="s">
        <v>1428</v>
      </c>
    </row>
    <row r="1088" spans="1:3" x14ac:dyDescent="0.45">
      <c r="A1088" t="s">
        <v>1429</v>
      </c>
      <c r="B1088">
        <v>24461</v>
      </c>
      <c r="C1088" t="s">
        <v>1429</v>
      </c>
    </row>
    <row r="1089" spans="1:3" x14ac:dyDescent="0.45">
      <c r="A1089" t="s">
        <v>1430</v>
      </c>
      <c r="B1089">
        <v>24470</v>
      </c>
      <c r="C1089" t="s">
        <v>1430</v>
      </c>
    </row>
    <row r="1090" spans="1:3" x14ac:dyDescent="0.45">
      <c r="A1090" t="s">
        <v>1431</v>
      </c>
      <c r="B1090">
        <v>24471</v>
      </c>
      <c r="C1090" t="s">
        <v>1431</v>
      </c>
    </row>
    <row r="1091" spans="1:3" x14ac:dyDescent="0.45">
      <c r="A1091" t="s">
        <v>1432</v>
      </c>
      <c r="B1091">
        <v>24472</v>
      </c>
      <c r="C1091" t="s">
        <v>1432</v>
      </c>
    </row>
    <row r="1092" spans="1:3" x14ac:dyDescent="0.45">
      <c r="A1092" t="s">
        <v>1433</v>
      </c>
      <c r="B1092">
        <v>24543</v>
      </c>
      <c r="C1092" t="s">
        <v>1433</v>
      </c>
    </row>
    <row r="1093" spans="1:3" x14ac:dyDescent="0.45">
      <c r="A1093" t="s">
        <v>1434</v>
      </c>
      <c r="B1093">
        <v>24561</v>
      </c>
      <c r="C1093" t="s">
        <v>1434</v>
      </c>
    </row>
    <row r="1094" spans="1:3" x14ac:dyDescent="0.45">
      <c r="A1094" t="s">
        <v>1435</v>
      </c>
      <c r="B1094">
        <v>24562</v>
      </c>
      <c r="C1094" t="s">
        <v>1435</v>
      </c>
    </row>
    <row r="1095" spans="1:3" hidden="1" x14ac:dyDescent="0.45">
      <c r="A1095" t="s">
        <v>1436</v>
      </c>
      <c r="B1095">
        <v>25000</v>
      </c>
      <c r="C1095" t="s">
        <v>1436</v>
      </c>
    </row>
    <row r="1096" spans="1:3" x14ac:dyDescent="0.45">
      <c r="A1096" t="s">
        <v>1437</v>
      </c>
      <c r="B1096">
        <v>25201</v>
      </c>
      <c r="C1096" t="s">
        <v>1437</v>
      </c>
    </row>
    <row r="1097" spans="1:3" x14ac:dyDescent="0.45">
      <c r="A1097" t="s">
        <v>1438</v>
      </c>
      <c r="B1097">
        <v>25202</v>
      </c>
      <c r="C1097" t="s">
        <v>1438</v>
      </c>
    </row>
    <row r="1098" spans="1:3" x14ac:dyDescent="0.45">
      <c r="A1098" t="s">
        <v>1439</v>
      </c>
      <c r="B1098">
        <v>25203</v>
      </c>
      <c r="C1098" t="s">
        <v>1439</v>
      </c>
    </row>
    <row r="1099" spans="1:3" x14ac:dyDescent="0.45">
      <c r="A1099" t="s">
        <v>1440</v>
      </c>
      <c r="B1099">
        <v>25204</v>
      </c>
      <c r="C1099" t="s">
        <v>1440</v>
      </c>
    </row>
    <row r="1100" spans="1:3" x14ac:dyDescent="0.45">
      <c r="A1100" t="s">
        <v>1441</v>
      </c>
      <c r="B1100">
        <v>25206</v>
      </c>
      <c r="C1100" t="s">
        <v>1441</v>
      </c>
    </row>
    <row r="1101" spans="1:3" x14ac:dyDescent="0.45">
      <c r="A1101" t="s">
        <v>1442</v>
      </c>
      <c r="B1101">
        <v>25207</v>
      </c>
      <c r="C1101" t="s">
        <v>1442</v>
      </c>
    </row>
    <row r="1102" spans="1:3" x14ac:dyDescent="0.45">
      <c r="A1102" t="s">
        <v>1443</v>
      </c>
      <c r="B1102">
        <v>25208</v>
      </c>
      <c r="C1102" t="s">
        <v>1443</v>
      </c>
    </row>
    <row r="1103" spans="1:3" x14ac:dyDescent="0.45">
      <c r="A1103" t="s">
        <v>1444</v>
      </c>
      <c r="B1103">
        <v>25209</v>
      </c>
      <c r="C1103" t="s">
        <v>1444</v>
      </c>
    </row>
    <row r="1104" spans="1:3" x14ac:dyDescent="0.45">
      <c r="A1104" t="s">
        <v>1445</v>
      </c>
      <c r="B1104">
        <v>25210</v>
      </c>
      <c r="C1104" t="s">
        <v>1445</v>
      </c>
    </row>
    <row r="1105" spans="1:3" x14ac:dyDescent="0.45">
      <c r="A1105" t="s">
        <v>1446</v>
      </c>
      <c r="B1105">
        <v>25211</v>
      </c>
      <c r="C1105" t="s">
        <v>1446</v>
      </c>
    </row>
    <row r="1106" spans="1:3" x14ac:dyDescent="0.45">
      <c r="A1106" t="s">
        <v>1447</v>
      </c>
      <c r="B1106">
        <v>25212</v>
      </c>
      <c r="C1106" t="s">
        <v>1447</v>
      </c>
    </row>
    <row r="1107" spans="1:3" x14ac:dyDescent="0.45">
      <c r="A1107" t="s">
        <v>1448</v>
      </c>
      <c r="B1107">
        <v>25213</v>
      </c>
      <c r="C1107" t="s">
        <v>1448</v>
      </c>
    </row>
    <row r="1108" spans="1:3" x14ac:dyDescent="0.45">
      <c r="A1108" t="s">
        <v>1449</v>
      </c>
      <c r="B1108">
        <v>25214</v>
      </c>
      <c r="C1108" t="s">
        <v>1449</v>
      </c>
    </row>
    <row r="1109" spans="1:3" x14ac:dyDescent="0.45">
      <c r="A1109" t="s">
        <v>1450</v>
      </c>
      <c r="B1109">
        <v>25383</v>
      </c>
      <c r="C1109" t="s">
        <v>1450</v>
      </c>
    </row>
    <row r="1110" spans="1:3" x14ac:dyDescent="0.45">
      <c r="A1110" t="s">
        <v>1451</v>
      </c>
      <c r="B1110">
        <v>25384</v>
      </c>
      <c r="C1110" t="s">
        <v>1451</v>
      </c>
    </row>
    <row r="1111" spans="1:3" x14ac:dyDescent="0.45">
      <c r="A1111" t="s">
        <v>1452</v>
      </c>
      <c r="B1111">
        <v>25425</v>
      </c>
      <c r="C1111" t="s">
        <v>1452</v>
      </c>
    </row>
    <row r="1112" spans="1:3" x14ac:dyDescent="0.45">
      <c r="A1112" t="s">
        <v>1453</v>
      </c>
      <c r="B1112">
        <v>25441</v>
      </c>
      <c r="C1112" t="s">
        <v>1453</v>
      </c>
    </row>
    <row r="1113" spans="1:3" x14ac:dyDescent="0.45">
      <c r="A1113" t="s">
        <v>1454</v>
      </c>
      <c r="B1113">
        <v>25442</v>
      </c>
      <c r="C1113" t="s">
        <v>1454</v>
      </c>
    </row>
    <row r="1114" spans="1:3" x14ac:dyDescent="0.45">
      <c r="A1114" t="s">
        <v>1455</v>
      </c>
      <c r="B1114">
        <v>25443</v>
      </c>
      <c r="C1114" t="s">
        <v>1455</v>
      </c>
    </row>
    <row r="1115" spans="1:3" hidden="1" x14ac:dyDescent="0.45">
      <c r="A1115" t="s">
        <v>1456</v>
      </c>
      <c r="B1115">
        <v>26000</v>
      </c>
      <c r="C1115" t="s">
        <v>1456</v>
      </c>
    </row>
    <row r="1116" spans="1:3" x14ac:dyDescent="0.45">
      <c r="A1116" t="s">
        <v>1457</v>
      </c>
      <c r="B1116">
        <v>26100</v>
      </c>
      <c r="C1116" t="s">
        <v>1457</v>
      </c>
    </row>
    <row r="1117" spans="1:3" x14ac:dyDescent="0.45">
      <c r="A1117" t="s">
        <v>1458</v>
      </c>
      <c r="B1117">
        <v>26201</v>
      </c>
      <c r="C1117" t="s">
        <v>1458</v>
      </c>
    </row>
    <row r="1118" spans="1:3" x14ac:dyDescent="0.45">
      <c r="A1118" t="s">
        <v>1459</v>
      </c>
      <c r="B1118">
        <v>26202</v>
      </c>
      <c r="C1118" t="s">
        <v>1459</v>
      </c>
    </row>
    <row r="1119" spans="1:3" x14ac:dyDescent="0.45">
      <c r="A1119" t="s">
        <v>1460</v>
      </c>
      <c r="B1119">
        <v>26203</v>
      </c>
      <c r="C1119" t="s">
        <v>1460</v>
      </c>
    </row>
    <row r="1120" spans="1:3" x14ac:dyDescent="0.45">
      <c r="A1120" t="s">
        <v>1461</v>
      </c>
      <c r="B1120">
        <v>26204</v>
      </c>
      <c r="C1120" t="s">
        <v>1461</v>
      </c>
    </row>
    <row r="1121" spans="1:3" x14ac:dyDescent="0.45">
      <c r="A1121" t="s">
        <v>1462</v>
      </c>
      <c r="B1121">
        <v>26205</v>
      </c>
      <c r="C1121" t="s">
        <v>1462</v>
      </c>
    </row>
    <row r="1122" spans="1:3" x14ac:dyDescent="0.45">
      <c r="A1122" t="s">
        <v>1463</v>
      </c>
      <c r="B1122">
        <v>26206</v>
      </c>
      <c r="C1122" t="s">
        <v>1463</v>
      </c>
    </row>
    <row r="1123" spans="1:3" x14ac:dyDescent="0.45">
      <c r="A1123" t="s">
        <v>1464</v>
      </c>
      <c r="B1123">
        <v>26207</v>
      </c>
      <c r="C1123" t="s">
        <v>1464</v>
      </c>
    </row>
    <row r="1124" spans="1:3" x14ac:dyDescent="0.45">
      <c r="A1124" t="s">
        <v>1465</v>
      </c>
      <c r="B1124">
        <v>26208</v>
      </c>
      <c r="C1124" t="s">
        <v>1465</v>
      </c>
    </row>
    <row r="1125" spans="1:3" x14ac:dyDescent="0.45">
      <c r="A1125" t="s">
        <v>1466</v>
      </c>
      <c r="B1125">
        <v>26209</v>
      </c>
      <c r="C1125" t="s">
        <v>1466</v>
      </c>
    </row>
    <row r="1126" spans="1:3" x14ac:dyDescent="0.45">
      <c r="A1126" t="s">
        <v>1467</v>
      </c>
      <c r="B1126">
        <v>26210</v>
      </c>
      <c r="C1126" t="s">
        <v>1467</v>
      </c>
    </row>
    <row r="1127" spans="1:3" x14ac:dyDescent="0.45">
      <c r="A1127" t="s">
        <v>1468</v>
      </c>
      <c r="B1127">
        <v>26211</v>
      </c>
      <c r="C1127" t="s">
        <v>1468</v>
      </c>
    </row>
    <row r="1128" spans="1:3" x14ac:dyDescent="0.45">
      <c r="A1128" t="s">
        <v>1469</v>
      </c>
      <c r="B1128">
        <v>26212</v>
      </c>
      <c r="C1128" t="s">
        <v>1469</v>
      </c>
    </row>
    <row r="1129" spans="1:3" x14ac:dyDescent="0.45">
      <c r="A1129" t="s">
        <v>1470</v>
      </c>
      <c r="B1129">
        <v>26213</v>
      </c>
      <c r="C1129" t="s">
        <v>1470</v>
      </c>
    </row>
    <row r="1130" spans="1:3" x14ac:dyDescent="0.45">
      <c r="A1130" t="s">
        <v>1471</v>
      </c>
      <c r="B1130">
        <v>26214</v>
      </c>
      <c r="C1130" t="s">
        <v>1471</v>
      </c>
    </row>
    <row r="1131" spans="1:3" x14ac:dyDescent="0.45">
      <c r="A1131" t="s">
        <v>1472</v>
      </c>
      <c r="B1131">
        <v>26303</v>
      </c>
      <c r="C1131" t="s">
        <v>1472</v>
      </c>
    </row>
    <row r="1132" spans="1:3" x14ac:dyDescent="0.45">
      <c r="A1132" t="s">
        <v>1473</v>
      </c>
      <c r="B1132">
        <v>26322</v>
      </c>
      <c r="C1132" t="s">
        <v>1473</v>
      </c>
    </row>
    <row r="1133" spans="1:3" x14ac:dyDescent="0.45">
      <c r="A1133" t="s">
        <v>1474</v>
      </c>
      <c r="B1133">
        <v>26343</v>
      </c>
      <c r="C1133" t="s">
        <v>1474</v>
      </c>
    </row>
    <row r="1134" spans="1:3" x14ac:dyDescent="0.45">
      <c r="A1134" t="s">
        <v>1475</v>
      </c>
      <c r="B1134">
        <v>26344</v>
      </c>
      <c r="C1134" t="s">
        <v>1475</v>
      </c>
    </row>
    <row r="1135" spans="1:3" x14ac:dyDescent="0.45">
      <c r="A1135" t="s">
        <v>1476</v>
      </c>
      <c r="B1135">
        <v>26364</v>
      </c>
      <c r="C1135" t="s">
        <v>1476</v>
      </c>
    </row>
    <row r="1136" spans="1:3" x14ac:dyDescent="0.45">
      <c r="A1136" t="s">
        <v>1477</v>
      </c>
      <c r="B1136">
        <v>26365</v>
      </c>
      <c r="C1136" t="s">
        <v>1477</v>
      </c>
    </row>
    <row r="1137" spans="1:3" x14ac:dyDescent="0.45">
      <c r="A1137" t="s">
        <v>1478</v>
      </c>
      <c r="B1137">
        <v>26366</v>
      </c>
      <c r="C1137" t="s">
        <v>1478</v>
      </c>
    </row>
    <row r="1138" spans="1:3" x14ac:dyDescent="0.45">
      <c r="A1138" t="s">
        <v>1479</v>
      </c>
      <c r="B1138">
        <v>26367</v>
      </c>
      <c r="C1138" t="s">
        <v>1479</v>
      </c>
    </row>
    <row r="1139" spans="1:3" x14ac:dyDescent="0.45">
      <c r="A1139" t="s">
        <v>1480</v>
      </c>
      <c r="B1139">
        <v>26407</v>
      </c>
      <c r="C1139" t="s">
        <v>1480</v>
      </c>
    </row>
    <row r="1140" spans="1:3" x14ac:dyDescent="0.45">
      <c r="A1140" t="s">
        <v>1481</v>
      </c>
      <c r="B1140">
        <v>26463</v>
      </c>
      <c r="C1140" t="s">
        <v>1481</v>
      </c>
    </row>
    <row r="1141" spans="1:3" x14ac:dyDescent="0.45">
      <c r="A1141" t="s">
        <v>1482</v>
      </c>
      <c r="B1141">
        <v>26465</v>
      </c>
      <c r="C1141" t="s">
        <v>1482</v>
      </c>
    </row>
    <row r="1142" spans="1:3" hidden="1" x14ac:dyDescent="0.45">
      <c r="A1142" t="s">
        <v>1483</v>
      </c>
      <c r="B1142">
        <v>27000</v>
      </c>
      <c r="C1142" t="s">
        <v>1483</v>
      </c>
    </row>
    <row r="1143" spans="1:3" x14ac:dyDescent="0.45">
      <c r="A1143" t="s">
        <v>1484</v>
      </c>
      <c r="B1143">
        <v>27100</v>
      </c>
      <c r="C1143" t="s">
        <v>1484</v>
      </c>
    </row>
    <row r="1144" spans="1:3" x14ac:dyDescent="0.45">
      <c r="A1144" t="s">
        <v>1485</v>
      </c>
      <c r="B1144">
        <v>27140</v>
      </c>
      <c r="C1144" t="s">
        <v>1485</v>
      </c>
    </row>
    <row r="1145" spans="1:3" x14ac:dyDescent="0.45">
      <c r="A1145" t="s">
        <v>1486</v>
      </c>
      <c r="B1145">
        <v>27202</v>
      </c>
      <c r="C1145" t="s">
        <v>1486</v>
      </c>
    </row>
    <row r="1146" spans="1:3" x14ac:dyDescent="0.45">
      <c r="A1146" t="s">
        <v>1487</v>
      </c>
      <c r="B1146">
        <v>27203</v>
      </c>
      <c r="C1146" t="s">
        <v>1487</v>
      </c>
    </row>
    <row r="1147" spans="1:3" x14ac:dyDescent="0.45">
      <c r="A1147" t="s">
        <v>1488</v>
      </c>
      <c r="B1147">
        <v>27204</v>
      </c>
      <c r="C1147" t="s">
        <v>1488</v>
      </c>
    </row>
    <row r="1148" spans="1:3" x14ac:dyDescent="0.45">
      <c r="A1148" t="s">
        <v>1489</v>
      </c>
      <c r="B1148">
        <v>27205</v>
      </c>
      <c r="C1148" t="s">
        <v>1489</v>
      </c>
    </row>
    <row r="1149" spans="1:3" x14ac:dyDescent="0.45">
      <c r="A1149" t="s">
        <v>1490</v>
      </c>
      <c r="B1149">
        <v>27206</v>
      </c>
      <c r="C1149" t="s">
        <v>1490</v>
      </c>
    </row>
    <row r="1150" spans="1:3" x14ac:dyDescent="0.45">
      <c r="A1150" t="s">
        <v>1491</v>
      </c>
      <c r="B1150">
        <v>27207</v>
      </c>
      <c r="C1150" t="s">
        <v>1491</v>
      </c>
    </row>
    <row r="1151" spans="1:3" x14ac:dyDescent="0.45">
      <c r="A1151" t="s">
        <v>1492</v>
      </c>
      <c r="B1151">
        <v>27208</v>
      </c>
      <c r="C1151" t="s">
        <v>1492</v>
      </c>
    </row>
    <row r="1152" spans="1:3" x14ac:dyDescent="0.45">
      <c r="A1152" t="s">
        <v>1493</v>
      </c>
      <c r="B1152">
        <v>27209</v>
      </c>
      <c r="C1152" t="s">
        <v>1493</v>
      </c>
    </row>
    <row r="1153" spans="1:3" x14ac:dyDescent="0.45">
      <c r="A1153" t="s">
        <v>1494</v>
      </c>
      <c r="B1153">
        <v>27210</v>
      </c>
      <c r="C1153" t="s">
        <v>1494</v>
      </c>
    </row>
    <row r="1154" spans="1:3" x14ac:dyDescent="0.45">
      <c r="A1154" t="s">
        <v>1495</v>
      </c>
      <c r="B1154">
        <v>27211</v>
      </c>
      <c r="C1154" t="s">
        <v>1495</v>
      </c>
    </row>
    <row r="1155" spans="1:3" x14ac:dyDescent="0.45">
      <c r="A1155" t="s">
        <v>1496</v>
      </c>
      <c r="B1155">
        <v>27212</v>
      </c>
      <c r="C1155" t="s">
        <v>1496</v>
      </c>
    </row>
    <row r="1156" spans="1:3" x14ac:dyDescent="0.45">
      <c r="A1156" t="s">
        <v>1497</v>
      </c>
      <c r="B1156">
        <v>27213</v>
      </c>
      <c r="C1156" t="s">
        <v>1497</v>
      </c>
    </row>
    <row r="1157" spans="1:3" x14ac:dyDescent="0.45">
      <c r="A1157" t="s">
        <v>1498</v>
      </c>
      <c r="B1157">
        <v>27214</v>
      </c>
      <c r="C1157" t="s">
        <v>1498</v>
      </c>
    </row>
    <row r="1158" spans="1:3" x14ac:dyDescent="0.45">
      <c r="A1158" t="s">
        <v>1499</v>
      </c>
      <c r="B1158">
        <v>27215</v>
      </c>
      <c r="C1158" t="s">
        <v>1499</v>
      </c>
    </row>
    <row r="1159" spans="1:3" x14ac:dyDescent="0.45">
      <c r="A1159" t="s">
        <v>1500</v>
      </c>
      <c r="B1159">
        <v>27216</v>
      </c>
      <c r="C1159" t="s">
        <v>1500</v>
      </c>
    </row>
    <row r="1160" spans="1:3" x14ac:dyDescent="0.45">
      <c r="A1160" t="s">
        <v>1501</v>
      </c>
      <c r="B1160">
        <v>27217</v>
      </c>
      <c r="C1160" t="s">
        <v>1501</v>
      </c>
    </row>
    <row r="1161" spans="1:3" x14ac:dyDescent="0.45">
      <c r="A1161" t="s">
        <v>1502</v>
      </c>
      <c r="B1161">
        <v>27218</v>
      </c>
      <c r="C1161" t="s">
        <v>1502</v>
      </c>
    </row>
    <row r="1162" spans="1:3" x14ac:dyDescent="0.45">
      <c r="A1162" t="s">
        <v>1503</v>
      </c>
      <c r="B1162">
        <v>27219</v>
      </c>
      <c r="C1162" t="s">
        <v>1503</v>
      </c>
    </row>
    <row r="1163" spans="1:3" x14ac:dyDescent="0.45">
      <c r="A1163" t="s">
        <v>1504</v>
      </c>
      <c r="B1163">
        <v>27220</v>
      </c>
      <c r="C1163" t="s">
        <v>1504</v>
      </c>
    </row>
    <row r="1164" spans="1:3" x14ac:dyDescent="0.45">
      <c r="A1164" t="s">
        <v>1505</v>
      </c>
      <c r="B1164">
        <v>27221</v>
      </c>
      <c r="C1164" t="s">
        <v>1505</v>
      </c>
    </row>
    <row r="1165" spans="1:3" x14ac:dyDescent="0.45">
      <c r="A1165" t="s">
        <v>1506</v>
      </c>
      <c r="B1165">
        <v>27222</v>
      </c>
      <c r="C1165" t="s">
        <v>1506</v>
      </c>
    </row>
    <row r="1166" spans="1:3" x14ac:dyDescent="0.45">
      <c r="A1166" t="s">
        <v>1507</v>
      </c>
      <c r="B1166">
        <v>27223</v>
      </c>
      <c r="C1166" t="s">
        <v>1507</v>
      </c>
    </row>
    <row r="1167" spans="1:3" x14ac:dyDescent="0.45">
      <c r="A1167" t="s">
        <v>1508</v>
      </c>
      <c r="B1167">
        <v>27224</v>
      </c>
      <c r="C1167" t="s">
        <v>1508</v>
      </c>
    </row>
    <row r="1168" spans="1:3" x14ac:dyDescent="0.45">
      <c r="A1168" t="s">
        <v>1509</v>
      </c>
      <c r="B1168">
        <v>27225</v>
      </c>
      <c r="C1168" t="s">
        <v>1509</v>
      </c>
    </row>
    <row r="1169" spans="1:3" x14ac:dyDescent="0.45">
      <c r="A1169" t="s">
        <v>1510</v>
      </c>
      <c r="B1169">
        <v>27226</v>
      </c>
      <c r="C1169" t="s">
        <v>1510</v>
      </c>
    </row>
    <row r="1170" spans="1:3" x14ac:dyDescent="0.45">
      <c r="A1170" t="s">
        <v>1511</v>
      </c>
      <c r="B1170">
        <v>27227</v>
      </c>
      <c r="C1170" t="s">
        <v>1511</v>
      </c>
    </row>
    <row r="1171" spans="1:3" x14ac:dyDescent="0.45">
      <c r="A1171" t="s">
        <v>1512</v>
      </c>
      <c r="B1171">
        <v>27228</v>
      </c>
      <c r="C1171" t="s">
        <v>1512</v>
      </c>
    </row>
    <row r="1172" spans="1:3" x14ac:dyDescent="0.45">
      <c r="A1172" t="s">
        <v>1513</v>
      </c>
      <c r="B1172">
        <v>27229</v>
      </c>
      <c r="C1172" t="s">
        <v>1513</v>
      </c>
    </row>
    <row r="1173" spans="1:3" x14ac:dyDescent="0.45">
      <c r="A1173" t="s">
        <v>1514</v>
      </c>
      <c r="B1173">
        <v>27230</v>
      </c>
      <c r="C1173" t="s">
        <v>1514</v>
      </c>
    </row>
    <row r="1174" spans="1:3" x14ac:dyDescent="0.45">
      <c r="A1174" t="s">
        <v>1515</v>
      </c>
      <c r="B1174">
        <v>27231</v>
      </c>
      <c r="C1174" t="s">
        <v>1515</v>
      </c>
    </row>
    <row r="1175" spans="1:3" x14ac:dyDescent="0.45">
      <c r="A1175" t="s">
        <v>1516</v>
      </c>
      <c r="B1175">
        <v>27232</v>
      </c>
      <c r="C1175" t="s">
        <v>1516</v>
      </c>
    </row>
    <row r="1176" spans="1:3" x14ac:dyDescent="0.45">
      <c r="A1176" t="s">
        <v>1517</v>
      </c>
      <c r="B1176">
        <v>27301</v>
      </c>
      <c r="C1176" t="s">
        <v>1517</v>
      </c>
    </row>
    <row r="1177" spans="1:3" x14ac:dyDescent="0.45">
      <c r="A1177" t="s">
        <v>1518</v>
      </c>
      <c r="B1177">
        <v>27321</v>
      </c>
      <c r="C1177" t="s">
        <v>1518</v>
      </c>
    </row>
    <row r="1178" spans="1:3" x14ac:dyDescent="0.45">
      <c r="A1178" t="s">
        <v>1519</v>
      </c>
      <c r="B1178">
        <v>27322</v>
      </c>
      <c r="C1178" t="s">
        <v>1519</v>
      </c>
    </row>
    <row r="1179" spans="1:3" x14ac:dyDescent="0.45">
      <c r="A1179" t="s">
        <v>1520</v>
      </c>
      <c r="B1179">
        <v>27341</v>
      </c>
      <c r="C1179" t="s">
        <v>1520</v>
      </c>
    </row>
    <row r="1180" spans="1:3" x14ac:dyDescent="0.45">
      <c r="A1180" t="s">
        <v>1521</v>
      </c>
      <c r="B1180">
        <v>27361</v>
      </c>
      <c r="C1180" t="s">
        <v>1521</v>
      </c>
    </row>
    <row r="1181" spans="1:3" x14ac:dyDescent="0.45">
      <c r="A1181" t="s">
        <v>1522</v>
      </c>
      <c r="B1181">
        <v>27362</v>
      </c>
      <c r="C1181" t="s">
        <v>1522</v>
      </c>
    </row>
    <row r="1182" spans="1:3" x14ac:dyDescent="0.45">
      <c r="A1182" t="s">
        <v>1523</v>
      </c>
      <c r="B1182">
        <v>27366</v>
      </c>
      <c r="C1182" t="s">
        <v>1523</v>
      </c>
    </row>
    <row r="1183" spans="1:3" x14ac:dyDescent="0.45">
      <c r="A1183" t="s">
        <v>1524</v>
      </c>
      <c r="B1183">
        <v>27381</v>
      </c>
      <c r="C1183" t="s">
        <v>1524</v>
      </c>
    </row>
    <row r="1184" spans="1:3" x14ac:dyDescent="0.45">
      <c r="A1184" t="s">
        <v>1525</v>
      </c>
      <c r="B1184">
        <v>27382</v>
      </c>
      <c r="C1184" t="s">
        <v>1525</v>
      </c>
    </row>
    <row r="1185" spans="1:3" x14ac:dyDescent="0.45">
      <c r="A1185" t="s">
        <v>1526</v>
      </c>
      <c r="B1185">
        <v>27383</v>
      </c>
      <c r="C1185" t="s">
        <v>1526</v>
      </c>
    </row>
    <row r="1186" spans="1:3" hidden="1" x14ac:dyDescent="0.45">
      <c r="A1186" t="s">
        <v>1527</v>
      </c>
      <c r="B1186">
        <v>28000</v>
      </c>
      <c r="C1186" t="s">
        <v>1527</v>
      </c>
    </row>
    <row r="1187" spans="1:3" x14ac:dyDescent="0.45">
      <c r="A1187" t="s">
        <v>1528</v>
      </c>
      <c r="B1187">
        <v>28100</v>
      </c>
      <c r="C1187" t="s">
        <v>1528</v>
      </c>
    </row>
    <row r="1188" spans="1:3" x14ac:dyDescent="0.45">
      <c r="A1188" t="s">
        <v>1529</v>
      </c>
      <c r="B1188">
        <v>28201</v>
      </c>
      <c r="C1188" t="s">
        <v>1529</v>
      </c>
    </row>
    <row r="1189" spans="1:3" x14ac:dyDescent="0.45">
      <c r="A1189" t="s">
        <v>1530</v>
      </c>
      <c r="B1189">
        <v>28202</v>
      </c>
      <c r="C1189" t="s">
        <v>1530</v>
      </c>
    </row>
    <row r="1190" spans="1:3" x14ac:dyDescent="0.45">
      <c r="A1190" t="s">
        <v>1531</v>
      </c>
      <c r="B1190">
        <v>28203</v>
      </c>
      <c r="C1190" t="s">
        <v>1531</v>
      </c>
    </row>
    <row r="1191" spans="1:3" x14ac:dyDescent="0.45">
      <c r="A1191" t="s">
        <v>1532</v>
      </c>
      <c r="B1191">
        <v>28204</v>
      </c>
      <c r="C1191" t="s">
        <v>1532</v>
      </c>
    </row>
    <row r="1192" spans="1:3" x14ac:dyDescent="0.45">
      <c r="A1192" t="s">
        <v>1533</v>
      </c>
      <c r="B1192">
        <v>28205</v>
      </c>
      <c r="C1192" t="s">
        <v>1533</v>
      </c>
    </row>
    <row r="1193" spans="1:3" x14ac:dyDescent="0.45">
      <c r="A1193" t="s">
        <v>1534</v>
      </c>
      <c r="B1193">
        <v>28206</v>
      </c>
      <c r="C1193" t="s">
        <v>1534</v>
      </c>
    </row>
    <row r="1194" spans="1:3" x14ac:dyDescent="0.45">
      <c r="A1194" t="s">
        <v>1535</v>
      </c>
      <c r="B1194">
        <v>28207</v>
      </c>
      <c r="C1194" t="s">
        <v>1535</v>
      </c>
    </row>
    <row r="1195" spans="1:3" x14ac:dyDescent="0.45">
      <c r="A1195" t="s">
        <v>1536</v>
      </c>
      <c r="B1195">
        <v>28208</v>
      </c>
      <c r="C1195" t="s">
        <v>1536</v>
      </c>
    </row>
    <row r="1196" spans="1:3" x14ac:dyDescent="0.45">
      <c r="A1196" t="s">
        <v>1537</v>
      </c>
      <c r="B1196">
        <v>28209</v>
      </c>
      <c r="C1196" t="s">
        <v>1537</v>
      </c>
    </row>
    <row r="1197" spans="1:3" x14ac:dyDescent="0.45">
      <c r="A1197" t="s">
        <v>1538</v>
      </c>
      <c r="B1197">
        <v>28210</v>
      </c>
      <c r="C1197" t="s">
        <v>1538</v>
      </c>
    </row>
    <row r="1198" spans="1:3" x14ac:dyDescent="0.45">
      <c r="A1198" t="s">
        <v>1539</v>
      </c>
      <c r="B1198">
        <v>28212</v>
      </c>
      <c r="C1198" t="s">
        <v>1539</v>
      </c>
    </row>
    <row r="1199" spans="1:3" x14ac:dyDescent="0.45">
      <c r="A1199" t="s">
        <v>1540</v>
      </c>
      <c r="B1199">
        <v>28213</v>
      </c>
      <c r="C1199" t="s">
        <v>1540</v>
      </c>
    </row>
    <row r="1200" spans="1:3" x14ac:dyDescent="0.45">
      <c r="A1200" t="s">
        <v>1541</v>
      </c>
      <c r="B1200">
        <v>28214</v>
      </c>
      <c r="C1200" t="s">
        <v>1541</v>
      </c>
    </row>
    <row r="1201" spans="1:3" x14ac:dyDescent="0.45">
      <c r="A1201" t="s">
        <v>1542</v>
      </c>
      <c r="B1201">
        <v>28215</v>
      </c>
      <c r="C1201" t="s">
        <v>1542</v>
      </c>
    </row>
    <row r="1202" spans="1:3" x14ac:dyDescent="0.45">
      <c r="A1202" t="s">
        <v>1543</v>
      </c>
      <c r="B1202">
        <v>28216</v>
      </c>
      <c r="C1202" t="s">
        <v>1543</v>
      </c>
    </row>
    <row r="1203" spans="1:3" x14ac:dyDescent="0.45">
      <c r="A1203" t="s">
        <v>1544</v>
      </c>
      <c r="B1203">
        <v>28217</v>
      </c>
      <c r="C1203" t="s">
        <v>1544</v>
      </c>
    </row>
    <row r="1204" spans="1:3" x14ac:dyDescent="0.45">
      <c r="A1204" t="s">
        <v>1545</v>
      </c>
      <c r="B1204">
        <v>28218</v>
      </c>
      <c r="C1204" t="s">
        <v>1545</v>
      </c>
    </row>
    <row r="1205" spans="1:3" x14ac:dyDescent="0.45">
      <c r="A1205" t="s">
        <v>1546</v>
      </c>
      <c r="B1205">
        <v>28219</v>
      </c>
      <c r="C1205" t="s">
        <v>1546</v>
      </c>
    </row>
    <row r="1206" spans="1:3" x14ac:dyDescent="0.45">
      <c r="A1206" t="s">
        <v>1547</v>
      </c>
      <c r="B1206">
        <v>28220</v>
      </c>
      <c r="C1206" t="s">
        <v>1547</v>
      </c>
    </row>
    <row r="1207" spans="1:3" x14ac:dyDescent="0.45">
      <c r="A1207" t="s">
        <v>1548</v>
      </c>
      <c r="B1207">
        <v>28221</v>
      </c>
      <c r="C1207" t="s">
        <v>1549</v>
      </c>
    </row>
    <row r="1208" spans="1:3" x14ac:dyDescent="0.45">
      <c r="A1208" t="s">
        <v>1550</v>
      </c>
      <c r="B1208">
        <v>28222</v>
      </c>
      <c r="C1208" t="s">
        <v>1550</v>
      </c>
    </row>
    <row r="1209" spans="1:3" x14ac:dyDescent="0.45">
      <c r="A1209" t="s">
        <v>1551</v>
      </c>
      <c r="B1209">
        <v>28223</v>
      </c>
      <c r="C1209" t="s">
        <v>1551</v>
      </c>
    </row>
    <row r="1210" spans="1:3" x14ac:dyDescent="0.45">
      <c r="A1210" t="s">
        <v>1552</v>
      </c>
      <c r="B1210">
        <v>28224</v>
      </c>
      <c r="C1210" t="s">
        <v>1552</v>
      </c>
    </row>
    <row r="1211" spans="1:3" x14ac:dyDescent="0.45">
      <c r="A1211" t="s">
        <v>1553</v>
      </c>
      <c r="B1211">
        <v>28225</v>
      </c>
      <c r="C1211" t="s">
        <v>1553</v>
      </c>
    </row>
    <row r="1212" spans="1:3" x14ac:dyDescent="0.45">
      <c r="A1212" t="s">
        <v>1554</v>
      </c>
      <c r="B1212">
        <v>28226</v>
      </c>
      <c r="C1212" t="s">
        <v>1554</v>
      </c>
    </row>
    <row r="1213" spans="1:3" x14ac:dyDescent="0.45">
      <c r="A1213" t="s">
        <v>1555</v>
      </c>
      <c r="B1213">
        <v>28227</v>
      </c>
      <c r="C1213" t="s">
        <v>1555</v>
      </c>
    </row>
    <row r="1214" spans="1:3" x14ac:dyDescent="0.45">
      <c r="A1214" t="s">
        <v>1556</v>
      </c>
      <c r="B1214">
        <v>28228</v>
      </c>
      <c r="C1214" t="s">
        <v>1556</v>
      </c>
    </row>
    <row r="1215" spans="1:3" x14ac:dyDescent="0.45">
      <c r="A1215" t="s">
        <v>1557</v>
      </c>
      <c r="B1215">
        <v>28229</v>
      </c>
      <c r="C1215" t="s">
        <v>1557</v>
      </c>
    </row>
    <row r="1216" spans="1:3" x14ac:dyDescent="0.45">
      <c r="A1216" t="s">
        <v>1558</v>
      </c>
      <c r="B1216">
        <v>28301</v>
      </c>
      <c r="C1216" t="s">
        <v>1558</v>
      </c>
    </row>
    <row r="1217" spans="1:3" x14ac:dyDescent="0.45">
      <c r="A1217" t="s">
        <v>1559</v>
      </c>
      <c r="B1217">
        <v>28365</v>
      </c>
      <c r="C1217" t="s">
        <v>1559</v>
      </c>
    </row>
    <row r="1218" spans="1:3" x14ac:dyDescent="0.45">
      <c r="A1218" t="s">
        <v>1560</v>
      </c>
      <c r="B1218">
        <v>28381</v>
      </c>
      <c r="C1218" t="s">
        <v>1560</v>
      </c>
    </row>
    <row r="1219" spans="1:3" x14ac:dyDescent="0.45">
      <c r="A1219" t="s">
        <v>1561</v>
      </c>
      <c r="B1219">
        <v>28382</v>
      </c>
      <c r="C1219" t="s">
        <v>1561</v>
      </c>
    </row>
    <row r="1220" spans="1:3" x14ac:dyDescent="0.45">
      <c r="A1220" t="s">
        <v>1562</v>
      </c>
      <c r="B1220">
        <v>28442</v>
      </c>
      <c r="C1220" t="s">
        <v>1562</v>
      </c>
    </row>
    <row r="1221" spans="1:3" x14ac:dyDescent="0.45">
      <c r="A1221" t="s">
        <v>1563</v>
      </c>
      <c r="B1221">
        <v>28443</v>
      </c>
      <c r="C1221" t="s">
        <v>1563</v>
      </c>
    </row>
    <row r="1222" spans="1:3" x14ac:dyDescent="0.45">
      <c r="A1222" t="s">
        <v>1564</v>
      </c>
      <c r="B1222">
        <v>28446</v>
      </c>
      <c r="C1222" t="s">
        <v>1564</v>
      </c>
    </row>
    <row r="1223" spans="1:3" x14ac:dyDescent="0.45">
      <c r="A1223" t="s">
        <v>1524</v>
      </c>
      <c r="B1223">
        <v>28464</v>
      </c>
      <c r="C1223" t="s">
        <v>1524</v>
      </c>
    </row>
    <row r="1224" spans="1:3" x14ac:dyDescent="0.45">
      <c r="A1224" t="s">
        <v>1565</v>
      </c>
      <c r="B1224">
        <v>28481</v>
      </c>
      <c r="C1224" t="s">
        <v>1565</v>
      </c>
    </row>
    <row r="1225" spans="1:3" x14ac:dyDescent="0.45">
      <c r="A1225" t="s">
        <v>1566</v>
      </c>
      <c r="B1225">
        <v>28501</v>
      </c>
      <c r="C1225" t="s">
        <v>1566</v>
      </c>
    </row>
    <row r="1226" spans="1:3" x14ac:dyDescent="0.45">
      <c r="A1226" t="s">
        <v>1567</v>
      </c>
      <c r="B1226">
        <v>28585</v>
      </c>
      <c r="C1226" t="s">
        <v>1567</v>
      </c>
    </row>
    <row r="1227" spans="1:3" x14ac:dyDescent="0.45">
      <c r="A1227" t="s">
        <v>1568</v>
      </c>
      <c r="B1227">
        <v>28586</v>
      </c>
      <c r="C1227" t="s">
        <v>1568</v>
      </c>
    </row>
    <row r="1228" spans="1:3" hidden="1" x14ac:dyDescent="0.45">
      <c r="A1228" t="s">
        <v>1569</v>
      </c>
      <c r="B1228">
        <v>29000</v>
      </c>
      <c r="C1228" t="s">
        <v>1569</v>
      </c>
    </row>
    <row r="1229" spans="1:3" x14ac:dyDescent="0.45">
      <c r="A1229" t="s">
        <v>1570</v>
      </c>
      <c r="B1229">
        <v>29201</v>
      </c>
      <c r="C1229" t="s">
        <v>1570</v>
      </c>
    </row>
    <row r="1230" spans="1:3" x14ac:dyDescent="0.45">
      <c r="A1230" t="s">
        <v>1571</v>
      </c>
      <c r="B1230">
        <v>29202</v>
      </c>
      <c r="C1230" t="s">
        <v>1571</v>
      </c>
    </row>
    <row r="1231" spans="1:3" x14ac:dyDescent="0.45">
      <c r="A1231" t="s">
        <v>1572</v>
      </c>
      <c r="B1231">
        <v>29203</v>
      </c>
      <c r="C1231" t="s">
        <v>1572</v>
      </c>
    </row>
    <row r="1232" spans="1:3" x14ac:dyDescent="0.45">
      <c r="A1232" t="s">
        <v>1573</v>
      </c>
      <c r="B1232">
        <v>29204</v>
      </c>
      <c r="C1232" t="s">
        <v>1573</v>
      </c>
    </row>
    <row r="1233" spans="1:3" x14ac:dyDescent="0.45">
      <c r="A1233" t="s">
        <v>1574</v>
      </c>
      <c r="B1233">
        <v>29205</v>
      </c>
      <c r="C1233" t="s">
        <v>1574</v>
      </c>
    </row>
    <row r="1234" spans="1:3" x14ac:dyDescent="0.45">
      <c r="A1234" t="s">
        <v>1575</v>
      </c>
      <c r="B1234">
        <v>29206</v>
      </c>
      <c r="C1234" t="s">
        <v>1575</v>
      </c>
    </row>
    <row r="1235" spans="1:3" x14ac:dyDescent="0.45">
      <c r="A1235" t="s">
        <v>1576</v>
      </c>
      <c r="B1235">
        <v>29207</v>
      </c>
      <c r="C1235" t="s">
        <v>1576</v>
      </c>
    </row>
    <row r="1236" spans="1:3" x14ac:dyDescent="0.45">
      <c r="A1236" t="s">
        <v>1577</v>
      </c>
      <c r="B1236">
        <v>29208</v>
      </c>
      <c r="C1236" t="s">
        <v>1577</v>
      </c>
    </row>
    <row r="1237" spans="1:3" x14ac:dyDescent="0.45">
      <c r="A1237" t="s">
        <v>1578</v>
      </c>
      <c r="B1237">
        <v>29209</v>
      </c>
      <c r="C1237" t="s">
        <v>1578</v>
      </c>
    </row>
    <row r="1238" spans="1:3" x14ac:dyDescent="0.45">
      <c r="A1238" t="s">
        <v>1579</v>
      </c>
      <c r="B1238">
        <v>29210</v>
      </c>
      <c r="C1238" t="s">
        <v>1579</v>
      </c>
    </row>
    <row r="1239" spans="1:3" x14ac:dyDescent="0.45">
      <c r="A1239" t="s">
        <v>1580</v>
      </c>
      <c r="B1239">
        <v>29211</v>
      </c>
      <c r="C1239" t="s">
        <v>1580</v>
      </c>
    </row>
    <row r="1240" spans="1:3" x14ac:dyDescent="0.45">
      <c r="A1240" t="s">
        <v>1581</v>
      </c>
      <c r="B1240">
        <v>29212</v>
      </c>
      <c r="C1240" t="s">
        <v>1581</v>
      </c>
    </row>
    <row r="1241" spans="1:3" x14ac:dyDescent="0.45">
      <c r="A1241" t="s">
        <v>1582</v>
      </c>
      <c r="B1241">
        <v>29322</v>
      </c>
      <c r="C1241" t="s">
        <v>1582</v>
      </c>
    </row>
    <row r="1242" spans="1:3" x14ac:dyDescent="0.45">
      <c r="A1242" t="s">
        <v>1583</v>
      </c>
      <c r="B1242">
        <v>29342</v>
      </c>
      <c r="C1242" t="s">
        <v>1583</v>
      </c>
    </row>
    <row r="1243" spans="1:3" x14ac:dyDescent="0.45">
      <c r="A1243" t="s">
        <v>1584</v>
      </c>
      <c r="B1243">
        <v>29343</v>
      </c>
      <c r="C1243" t="s">
        <v>1584</v>
      </c>
    </row>
    <row r="1244" spans="1:3" x14ac:dyDescent="0.45">
      <c r="A1244" t="s">
        <v>1585</v>
      </c>
      <c r="B1244">
        <v>29344</v>
      </c>
      <c r="C1244" t="s">
        <v>1585</v>
      </c>
    </row>
    <row r="1245" spans="1:3" x14ac:dyDescent="0.45">
      <c r="A1245" t="s">
        <v>1586</v>
      </c>
      <c r="B1245">
        <v>29345</v>
      </c>
      <c r="C1245" t="s">
        <v>1586</v>
      </c>
    </row>
    <row r="1246" spans="1:3" x14ac:dyDescent="0.45">
      <c r="A1246" t="s">
        <v>703</v>
      </c>
      <c r="B1246">
        <v>29361</v>
      </c>
      <c r="C1246" t="s">
        <v>703</v>
      </c>
    </row>
    <row r="1247" spans="1:3" x14ac:dyDescent="0.45">
      <c r="A1247" t="s">
        <v>1587</v>
      </c>
      <c r="B1247">
        <v>29362</v>
      </c>
      <c r="C1247" t="s">
        <v>1587</v>
      </c>
    </row>
    <row r="1248" spans="1:3" x14ac:dyDescent="0.45">
      <c r="A1248" t="s">
        <v>1588</v>
      </c>
      <c r="B1248">
        <v>29363</v>
      </c>
      <c r="C1248" t="s">
        <v>1588</v>
      </c>
    </row>
    <row r="1249" spans="1:3" x14ac:dyDescent="0.45">
      <c r="A1249" t="s">
        <v>1589</v>
      </c>
      <c r="B1249">
        <v>29385</v>
      </c>
      <c r="C1249" t="s">
        <v>1589</v>
      </c>
    </row>
    <row r="1250" spans="1:3" x14ac:dyDescent="0.45">
      <c r="A1250" t="s">
        <v>1590</v>
      </c>
      <c r="B1250">
        <v>29386</v>
      </c>
      <c r="C1250" t="s">
        <v>1590</v>
      </c>
    </row>
    <row r="1251" spans="1:3" x14ac:dyDescent="0.45">
      <c r="A1251" t="s">
        <v>1591</v>
      </c>
      <c r="B1251">
        <v>29401</v>
      </c>
      <c r="C1251" t="s">
        <v>1591</v>
      </c>
    </row>
    <row r="1252" spans="1:3" x14ac:dyDescent="0.45">
      <c r="A1252" t="s">
        <v>1592</v>
      </c>
      <c r="B1252">
        <v>29402</v>
      </c>
      <c r="C1252" t="s">
        <v>1592</v>
      </c>
    </row>
    <row r="1253" spans="1:3" x14ac:dyDescent="0.45">
      <c r="A1253" t="s">
        <v>1593</v>
      </c>
      <c r="B1253">
        <v>29424</v>
      </c>
      <c r="C1253" t="s">
        <v>1593</v>
      </c>
    </row>
    <row r="1254" spans="1:3" x14ac:dyDescent="0.45">
      <c r="A1254" t="s">
        <v>1594</v>
      </c>
      <c r="B1254">
        <v>29425</v>
      </c>
      <c r="C1254" t="s">
        <v>1594</v>
      </c>
    </row>
    <row r="1255" spans="1:3" x14ac:dyDescent="0.45">
      <c r="A1255" t="s">
        <v>1595</v>
      </c>
      <c r="B1255">
        <v>29426</v>
      </c>
      <c r="C1255" t="s">
        <v>1595</v>
      </c>
    </row>
    <row r="1256" spans="1:3" x14ac:dyDescent="0.45">
      <c r="A1256" t="s">
        <v>1596</v>
      </c>
      <c r="B1256">
        <v>29427</v>
      </c>
      <c r="C1256" t="s">
        <v>1596</v>
      </c>
    </row>
    <row r="1257" spans="1:3" x14ac:dyDescent="0.45">
      <c r="A1257" t="s">
        <v>1597</v>
      </c>
      <c r="B1257">
        <v>29441</v>
      </c>
      <c r="C1257" t="s">
        <v>1597</v>
      </c>
    </row>
    <row r="1258" spans="1:3" x14ac:dyDescent="0.45">
      <c r="A1258" t="s">
        <v>1598</v>
      </c>
      <c r="B1258">
        <v>29442</v>
      </c>
      <c r="C1258" t="s">
        <v>1598</v>
      </c>
    </row>
    <row r="1259" spans="1:3" x14ac:dyDescent="0.45">
      <c r="A1259" t="s">
        <v>1599</v>
      </c>
      <c r="B1259">
        <v>29443</v>
      </c>
      <c r="C1259" t="s">
        <v>1599</v>
      </c>
    </row>
    <row r="1260" spans="1:3" x14ac:dyDescent="0.45">
      <c r="A1260" t="s">
        <v>1600</v>
      </c>
      <c r="B1260">
        <v>29444</v>
      </c>
      <c r="C1260" t="s">
        <v>1600</v>
      </c>
    </row>
    <row r="1261" spans="1:3" x14ac:dyDescent="0.45">
      <c r="A1261" t="s">
        <v>1601</v>
      </c>
      <c r="B1261">
        <v>29446</v>
      </c>
      <c r="C1261" t="s">
        <v>1601</v>
      </c>
    </row>
    <row r="1262" spans="1:3" x14ac:dyDescent="0.45">
      <c r="A1262" t="s">
        <v>1602</v>
      </c>
      <c r="B1262">
        <v>29447</v>
      </c>
      <c r="C1262" t="s">
        <v>1602</v>
      </c>
    </row>
    <row r="1263" spans="1:3" x14ac:dyDescent="0.45">
      <c r="A1263" t="s">
        <v>1603</v>
      </c>
      <c r="B1263">
        <v>29449</v>
      </c>
      <c r="C1263" t="s">
        <v>1603</v>
      </c>
    </row>
    <row r="1264" spans="1:3" x14ac:dyDescent="0.45">
      <c r="A1264" t="s">
        <v>1604</v>
      </c>
      <c r="B1264">
        <v>29450</v>
      </c>
      <c r="C1264" t="s">
        <v>1604</v>
      </c>
    </row>
    <row r="1265" spans="1:3" x14ac:dyDescent="0.45">
      <c r="A1265" t="s">
        <v>1605</v>
      </c>
      <c r="B1265">
        <v>29451</v>
      </c>
      <c r="C1265" t="s">
        <v>1605</v>
      </c>
    </row>
    <row r="1266" spans="1:3" x14ac:dyDescent="0.45">
      <c r="A1266" t="s">
        <v>1224</v>
      </c>
      <c r="B1266">
        <v>29452</v>
      </c>
      <c r="C1266" t="s">
        <v>1224</v>
      </c>
    </row>
    <row r="1267" spans="1:3" x14ac:dyDescent="0.45">
      <c r="A1267" t="s">
        <v>1606</v>
      </c>
      <c r="B1267">
        <v>29453</v>
      </c>
      <c r="C1267" t="s">
        <v>1606</v>
      </c>
    </row>
    <row r="1268" spans="1:3" hidden="1" x14ac:dyDescent="0.45">
      <c r="A1268" t="s">
        <v>1607</v>
      </c>
      <c r="B1268">
        <v>30000</v>
      </c>
      <c r="C1268" t="s">
        <v>1607</v>
      </c>
    </row>
    <row r="1269" spans="1:3" x14ac:dyDescent="0.45">
      <c r="A1269" t="s">
        <v>1608</v>
      </c>
      <c r="B1269">
        <v>30201</v>
      </c>
      <c r="C1269" t="s">
        <v>1608</v>
      </c>
    </row>
    <row r="1270" spans="1:3" x14ac:dyDescent="0.45">
      <c r="A1270" t="s">
        <v>1609</v>
      </c>
      <c r="B1270">
        <v>30202</v>
      </c>
      <c r="C1270" t="s">
        <v>1609</v>
      </c>
    </row>
    <row r="1271" spans="1:3" x14ac:dyDescent="0.45">
      <c r="A1271" t="s">
        <v>1610</v>
      </c>
      <c r="B1271">
        <v>30203</v>
      </c>
      <c r="C1271" t="s">
        <v>1610</v>
      </c>
    </row>
    <row r="1272" spans="1:3" x14ac:dyDescent="0.45">
      <c r="A1272" t="s">
        <v>1611</v>
      </c>
      <c r="B1272">
        <v>30204</v>
      </c>
      <c r="C1272" t="s">
        <v>1611</v>
      </c>
    </row>
    <row r="1273" spans="1:3" x14ac:dyDescent="0.45">
      <c r="A1273" t="s">
        <v>1612</v>
      </c>
      <c r="B1273">
        <v>30205</v>
      </c>
      <c r="C1273" t="s">
        <v>1612</v>
      </c>
    </row>
    <row r="1274" spans="1:3" x14ac:dyDescent="0.45">
      <c r="A1274" t="s">
        <v>1613</v>
      </c>
      <c r="B1274">
        <v>30206</v>
      </c>
      <c r="C1274" t="s">
        <v>1613</v>
      </c>
    </row>
    <row r="1275" spans="1:3" x14ac:dyDescent="0.45">
      <c r="A1275" t="s">
        <v>1614</v>
      </c>
      <c r="B1275">
        <v>30207</v>
      </c>
      <c r="C1275" t="s">
        <v>1614</v>
      </c>
    </row>
    <row r="1276" spans="1:3" x14ac:dyDescent="0.45">
      <c r="A1276" t="s">
        <v>1615</v>
      </c>
      <c r="B1276">
        <v>30208</v>
      </c>
      <c r="C1276" t="s">
        <v>1615</v>
      </c>
    </row>
    <row r="1277" spans="1:3" x14ac:dyDescent="0.45">
      <c r="A1277" t="s">
        <v>1616</v>
      </c>
      <c r="B1277">
        <v>30209</v>
      </c>
      <c r="C1277" t="s">
        <v>1616</v>
      </c>
    </row>
    <row r="1278" spans="1:3" x14ac:dyDescent="0.45">
      <c r="A1278" t="s">
        <v>1617</v>
      </c>
      <c r="B1278">
        <v>30304</v>
      </c>
      <c r="C1278" t="s">
        <v>1617</v>
      </c>
    </row>
    <row r="1279" spans="1:3" x14ac:dyDescent="0.45">
      <c r="A1279" t="s">
        <v>1618</v>
      </c>
      <c r="B1279">
        <v>30341</v>
      </c>
      <c r="C1279" t="s">
        <v>1618</v>
      </c>
    </row>
    <row r="1280" spans="1:3" x14ac:dyDescent="0.45">
      <c r="A1280" t="s">
        <v>1619</v>
      </c>
      <c r="B1280">
        <v>30343</v>
      </c>
      <c r="C1280" t="s">
        <v>1619</v>
      </c>
    </row>
    <row r="1281" spans="1:3" x14ac:dyDescent="0.45">
      <c r="A1281" t="s">
        <v>1620</v>
      </c>
      <c r="B1281">
        <v>30344</v>
      </c>
      <c r="C1281" t="s">
        <v>1620</v>
      </c>
    </row>
    <row r="1282" spans="1:3" x14ac:dyDescent="0.45">
      <c r="A1282" t="s">
        <v>1621</v>
      </c>
      <c r="B1282">
        <v>30361</v>
      </c>
      <c r="C1282" t="s">
        <v>1621</v>
      </c>
    </row>
    <row r="1283" spans="1:3" x14ac:dyDescent="0.45">
      <c r="A1283" t="s">
        <v>1622</v>
      </c>
      <c r="B1283">
        <v>30362</v>
      </c>
      <c r="C1283" t="s">
        <v>1622</v>
      </c>
    </row>
    <row r="1284" spans="1:3" x14ac:dyDescent="0.45">
      <c r="A1284" t="s">
        <v>1623</v>
      </c>
      <c r="B1284">
        <v>30366</v>
      </c>
      <c r="C1284" t="s">
        <v>1623</v>
      </c>
    </row>
    <row r="1285" spans="1:3" x14ac:dyDescent="0.45">
      <c r="A1285" t="s">
        <v>1172</v>
      </c>
      <c r="B1285">
        <v>30381</v>
      </c>
      <c r="C1285" t="s">
        <v>1172</v>
      </c>
    </row>
    <row r="1286" spans="1:3" x14ac:dyDescent="0.45">
      <c r="A1286" t="s">
        <v>500</v>
      </c>
      <c r="B1286">
        <v>30382</v>
      </c>
      <c r="C1286" t="s">
        <v>500</v>
      </c>
    </row>
    <row r="1287" spans="1:3" x14ac:dyDescent="0.45">
      <c r="A1287" t="s">
        <v>1624</v>
      </c>
      <c r="B1287">
        <v>30383</v>
      </c>
      <c r="C1287" t="s">
        <v>1624</v>
      </c>
    </row>
    <row r="1288" spans="1:3" x14ac:dyDescent="0.45">
      <c r="A1288" t="s">
        <v>1625</v>
      </c>
      <c r="B1288">
        <v>30390</v>
      </c>
      <c r="C1288" t="s">
        <v>1625</v>
      </c>
    </row>
    <row r="1289" spans="1:3" x14ac:dyDescent="0.45">
      <c r="A1289" t="s">
        <v>1626</v>
      </c>
      <c r="B1289">
        <v>30391</v>
      </c>
      <c r="C1289" t="s">
        <v>1626</v>
      </c>
    </row>
    <row r="1290" spans="1:3" x14ac:dyDescent="0.45">
      <c r="A1290" t="s">
        <v>1627</v>
      </c>
      <c r="B1290">
        <v>30392</v>
      </c>
      <c r="C1290" t="s">
        <v>1627</v>
      </c>
    </row>
    <row r="1291" spans="1:3" x14ac:dyDescent="0.45">
      <c r="A1291" t="s">
        <v>1628</v>
      </c>
      <c r="B1291">
        <v>30401</v>
      </c>
      <c r="C1291" t="s">
        <v>1628</v>
      </c>
    </row>
    <row r="1292" spans="1:3" x14ac:dyDescent="0.45">
      <c r="A1292" t="s">
        <v>1629</v>
      </c>
      <c r="B1292">
        <v>30404</v>
      </c>
      <c r="C1292" t="s">
        <v>1629</v>
      </c>
    </row>
    <row r="1293" spans="1:3" x14ac:dyDescent="0.45">
      <c r="A1293" t="s">
        <v>1630</v>
      </c>
      <c r="B1293">
        <v>30406</v>
      </c>
      <c r="C1293" t="s">
        <v>1630</v>
      </c>
    </row>
    <row r="1294" spans="1:3" x14ac:dyDescent="0.45">
      <c r="A1294" t="s">
        <v>1631</v>
      </c>
      <c r="B1294">
        <v>30421</v>
      </c>
      <c r="C1294" t="s">
        <v>1631</v>
      </c>
    </row>
    <row r="1295" spans="1:3" x14ac:dyDescent="0.45">
      <c r="A1295" t="s">
        <v>1632</v>
      </c>
      <c r="B1295">
        <v>30422</v>
      </c>
      <c r="C1295" t="s">
        <v>1632</v>
      </c>
    </row>
    <row r="1296" spans="1:3" x14ac:dyDescent="0.45">
      <c r="A1296" t="s">
        <v>1633</v>
      </c>
      <c r="B1296">
        <v>30424</v>
      </c>
      <c r="C1296" t="s">
        <v>1633</v>
      </c>
    </row>
    <row r="1297" spans="1:3" x14ac:dyDescent="0.45">
      <c r="A1297" t="s">
        <v>1634</v>
      </c>
      <c r="B1297">
        <v>30427</v>
      </c>
      <c r="C1297" t="s">
        <v>1634</v>
      </c>
    </row>
    <row r="1298" spans="1:3" x14ac:dyDescent="0.45">
      <c r="A1298" t="s">
        <v>1635</v>
      </c>
      <c r="B1298">
        <v>30428</v>
      </c>
      <c r="C1298" t="s">
        <v>1635</v>
      </c>
    </row>
    <row r="1299" spans="1:3" hidden="1" x14ac:dyDescent="0.45">
      <c r="A1299" t="s">
        <v>1636</v>
      </c>
      <c r="B1299">
        <v>31000</v>
      </c>
      <c r="C1299" t="s">
        <v>1636</v>
      </c>
    </row>
    <row r="1300" spans="1:3" x14ac:dyDescent="0.45">
      <c r="A1300" t="s">
        <v>1637</v>
      </c>
      <c r="B1300">
        <v>31201</v>
      </c>
      <c r="C1300" t="s">
        <v>1637</v>
      </c>
    </row>
    <row r="1301" spans="1:3" x14ac:dyDescent="0.45">
      <c r="A1301" t="s">
        <v>1638</v>
      </c>
      <c r="B1301">
        <v>31202</v>
      </c>
      <c r="C1301" t="s">
        <v>1638</v>
      </c>
    </row>
    <row r="1302" spans="1:3" x14ac:dyDescent="0.45">
      <c r="A1302" t="s">
        <v>1639</v>
      </c>
      <c r="B1302">
        <v>31203</v>
      </c>
      <c r="C1302" t="s">
        <v>1639</v>
      </c>
    </row>
    <row r="1303" spans="1:3" x14ac:dyDescent="0.45">
      <c r="A1303" t="s">
        <v>1640</v>
      </c>
      <c r="B1303">
        <v>31204</v>
      </c>
      <c r="C1303" t="s">
        <v>1640</v>
      </c>
    </row>
    <row r="1304" spans="1:3" x14ac:dyDescent="0.45">
      <c r="A1304" t="s">
        <v>1641</v>
      </c>
      <c r="B1304">
        <v>31302</v>
      </c>
      <c r="C1304" t="s">
        <v>1641</v>
      </c>
    </row>
    <row r="1305" spans="1:3" x14ac:dyDescent="0.45">
      <c r="A1305" t="s">
        <v>1642</v>
      </c>
      <c r="B1305">
        <v>31325</v>
      </c>
      <c r="C1305" t="s">
        <v>1642</v>
      </c>
    </row>
    <row r="1306" spans="1:3" x14ac:dyDescent="0.45">
      <c r="A1306" t="s">
        <v>1643</v>
      </c>
      <c r="B1306">
        <v>31328</v>
      </c>
      <c r="C1306" t="s">
        <v>1643</v>
      </c>
    </row>
    <row r="1307" spans="1:3" x14ac:dyDescent="0.45">
      <c r="A1307" t="s">
        <v>1644</v>
      </c>
      <c r="B1307">
        <v>31329</v>
      </c>
      <c r="C1307" t="s">
        <v>1644</v>
      </c>
    </row>
    <row r="1308" spans="1:3" x14ac:dyDescent="0.45">
      <c r="A1308" t="s">
        <v>1645</v>
      </c>
      <c r="B1308">
        <v>31364</v>
      </c>
      <c r="C1308" t="s">
        <v>1645</v>
      </c>
    </row>
    <row r="1309" spans="1:3" x14ac:dyDescent="0.45">
      <c r="A1309" t="s">
        <v>1646</v>
      </c>
      <c r="B1309">
        <v>31370</v>
      </c>
      <c r="C1309" t="s">
        <v>1646</v>
      </c>
    </row>
    <row r="1310" spans="1:3" x14ac:dyDescent="0.45">
      <c r="A1310" t="s">
        <v>1647</v>
      </c>
      <c r="B1310">
        <v>31371</v>
      </c>
      <c r="C1310" t="s">
        <v>1647</v>
      </c>
    </row>
    <row r="1311" spans="1:3" x14ac:dyDescent="0.45">
      <c r="A1311" t="s">
        <v>1648</v>
      </c>
      <c r="B1311">
        <v>31372</v>
      </c>
      <c r="C1311" t="s">
        <v>1648</v>
      </c>
    </row>
    <row r="1312" spans="1:3" x14ac:dyDescent="0.45">
      <c r="A1312" t="s">
        <v>1649</v>
      </c>
      <c r="B1312">
        <v>31384</v>
      </c>
      <c r="C1312" t="s">
        <v>1649</v>
      </c>
    </row>
    <row r="1313" spans="1:3" x14ac:dyDescent="0.45">
      <c r="A1313" t="s">
        <v>1650</v>
      </c>
      <c r="B1313">
        <v>31386</v>
      </c>
      <c r="C1313" t="s">
        <v>1650</v>
      </c>
    </row>
    <row r="1314" spans="1:3" x14ac:dyDescent="0.45">
      <c r="A1314" t="s">
        <v>574</v>
      </c>
      <c r="B1314">
        <v>31389</v>
      </c>
      <c r="C1314" t="s">
        <v>574</v>
      </c>
    </row>
    <row r="1315" spans="1:3" x14ac:dyDescent="0.45">
      <c r="A1315" t="s">
        <v>1651</v>
      </c>
      <c r="B1315">
        <v>31390</v>
      </c>
      <c r="C1315" t="s">
        <v>1651</v>
      </c>
    </row>
    <row r="1316" spans="1:3" x14ac:dyDescent="0.45">
      <c r="A1316" t="s">
        <v>1652</v>
      </c>
      <c r="B1316">
        <v>31401</v>
      </c>
      <c r="C1316" t="s">
        <v>1652</v>
      </c>
    </row>
    <row r="1317" spans="1:3" x14ac:dyDescent="0.45">
      <c r="A1317" t="s">
        <v>1450</v>
      </c>
      <c r="B1317">
        <v>31402</v>
      </c>
      <c r="C1317" t="s">
        <v>1450</v>
      </c>
    </row>
    <row r="1318" spans="1:3" x14ac:dyDescent="0.45">
      <c r="A1318" t="s">
        <v>1653</v>
      </c>
      <c r="B1318">
        <v>31403</v>
      </c>
      <c r="C1318" t="s">
        <v>1653</v>
      </c>
    </row>
    <row r="1319" spans="1:3" hidden="1" x14ac:dyDescent="0.45">
      <c r="A1319" t="s">
        <v>1654</v>
      </c>
      <c r="B1319">
        <v>32000</v>
      </c>
      <c r="C1319" t="s">
        <v>1654</v>
      </c>
    </row>
    <row r="1320" spans="1:3" x14ac:dyDescent="0.45">
      <c r="A1320" t="s">
        <v>1655</v>
      </c>
      <c r="B1320">
        <v>32201</v>
      </c>
      <c r="C1320" t="s">
        <v>1655</v>
      </c>
    </row>
    <row r="1321" spans="1:3" x14ac:dyDescent="0.45">
      <c r="A1321" t="s">
        <v>1656</v>
      </c>
      <c r="B1321">
        <v>32202</v>
      </c>
      <c r="C1321" t="s">
        <v>1656</v>
      </c>
    </row>
    <row r="1322" spans="1:3" x14ac:dyDescent="0.45">
      <c r="A1322" t="s">
        <v>1657</v>
      </c>
      <c r="B1322">
        <v>32203</v>
      </c>
      <c r="C1322" t="s">
        <v>1657</v>
      </c>
    </row>
    <row r="1323" spans="1:3" x14ac:dyDescent="0.45">
      <c r="A1323" t="s">
        <v>1658</v>
      </c>
      <c r="B1323">
        <v>32204</v>
      </c>
      <c r="C1323" t="s">
        <v>1658</v>
      </c>
    </row>
    <row r="1324" spans="1:3" x14ac:dyDescent="0.45">
      <c r="A1324" t="s">
        <v>1659</v>
      </c>
      <c r="B1324">
        <v>32205</v>
      </c>
      <c r="C1324" t="s">
        <v>1659</v>
      </c>
    </row>
    <row r="1325" spans="1:3" x14ac:dyDescent="0.45">
      <c r="A1325" t="s">
        <v>1660</v>
      </c>
      <c r="B1325">
        <v>32206</v>
      </c>
      <c r="C1325" t="s">
        <v>1660</v>
      </c>
    </row>
    <row r="1326" spans="1:3" x14ac:dyDescent="0.45">
      <c r="A1326" t="s">
        <v>1661</v>
      </c>
      <c r="B1326">
        <v>32207</v>
      </c>
      <c r="C1326" t="s">
        <v>1661</v>
      </c>
    </row>
    <row r="1327" spans="1:3" x14ac:dyDescent="0.45">
      <c r="A1327" t="s">
        <v>1662</v>
      </c>
      <c r="B1327">
        <v>32209</v>
      </c>
      <c r="C1327" t="s">
        <v>1662</v>
      </c>
    </row>
    <row r="1328" spans="1:3" x14ac:dyDescent="0.45">
      <c r="A1328" t="s">
        <v>1663</v>
      </c>
      <c r="B1328">
        <v>32343</v>
      </c>
      <c r="C1328" t="s">
        <v>1663</v>
      </c>
    </row>
    <row r="1329" spans="1:3" x14ac:dyDescent="0.45">
      <c r="A1329" t="s">
        <v>1664</v>
      </c>
      <c r="B1329">
        <v>32386</v>
      </c>
      <c r="C1329" t="s">
        <v>1664</v>
      </c>
    </row>
    <row r="1330" spans="1:3" x14ac:dyDescent="0.45">
      <c r="A1330" t="s">
        <v>1665</v>
      </c>
      <c r="B1330">
        <v>32441</v>
      </c>
      <c r="C1330" t="s">
        <v>1665</v>
      </c>
    </row>
    <row r="1331" spans="1:3" x14ac:dyDescent="0.45">
      <c r="A1331" t="s">
        <v>671</v>
      </c>
      <c r="B1331">
        <v>32448</v>
      </c>
      <c r="C1331" t="s">
        <v>671</v>
      </c>
    </row>
    <row r="1332" spans="1:3" x14ac:dyDescent="0.45">
      <c r="A1332" t="s">
        <v>1666</v>
      </c>
      <c r="B1332">
        <v>32449</v>
      </c>
      <c r="C1332" t="s">
        <v>1666</v>
      </c>
    </row>
    <row r="1333" spans="1:3" x14ac:dyDescent="0.45">
      <c r="A1333" t="s">
        <v>1667</v>
      </c>
      <c r="B1333">
        <v>32501</v>
      </c>
      <c r="C1333" t="s">
        <v>1667</v>
      </c>
    </row>
    <row r="1334" spans="1:3" x14ac:dyDescent="0.45">
      <c r="A1334" t="s">
        <v>1668</v>
      </c>
      <c r="B1334">
        <v>32505</v>
      </c>
      <c r="C1334" t="s">
        <v>1668</v>
      </c>
    </row>
    <row r="1335" spans="1:3" x14ac:dyDescent="0.45">
      <c r="A1335" t="s">
        <v>1669</v>
      </c>
      <c r="B1335">
        <v>32525</v>
      </c>
      <c r="C1335" t="s">
        <v>1669</v>
      </c>
    </row>
    <row r="1336" spans="1:3" x14ac:dyDescent="0.45">
      <c r="A1336" t="s">
        <v>1670</v>
      </c>
      <c r="B1336">
        <v>32526</v>
      </c>
      <c r="C1336" t="s">
        <v>1670</v>
      </c>
    </row>
    <row r="1337" spans="1:3" x14ac:dyDescent="0.45">
      <c r="A1337" t="s">
        <v>1671</v>
      </c>
      <c r="B1337">
        <v>32527</v>
      </c>
      <c r="C1337" t="s">
        <v>1671</v>
      </c>
    </row>
    <row r="1338" spans="1:3" x14ac:dyDescent="0.45">
      <c r="A1338" t="s">
        <v>1672</v>
      </c>
      <c r="B1338">
        <v>32528</v>
      </c>
      <c r="C1338" t="s">
        <v>1672</v>
      </c>
    </row>
    <row r="1339" spans="1:3" hidden="1" x14ac:dyDescent="0.45">
      <c r="A1339" t="s">
        <v>1673</v>
      </c>
      <c r="B1339">
        <v>33000</v>
      </c>
      <c r="C1339" t="s">
        <v>1673</v>
      </c>
    </row>
    <row r="1340" spans="1:3" x14ac:dyDescent="0.45">
      <c r="A1340" t="s">
        <v>1674</v>
      </c>
      <c r="B1340">
        <v>33100</v>
      </c>
      <c r="C1340" t="s">
        <v>1674</v>
      </c>
    </row>
    <row r="1341" spans="1:3" x14ac:dyDescent="0.45">
      <c r="A1341" t="s">
        <v>1675</v>
      </c>
      <c r="B1341">
        <v>33202</v>
      </c>
      <c r="C1341" t="s">
        <v>1675</v>
      </c>
    </row>
    <row r="1342" spans="1:3" x14ac:dyDescent="0.45">
      <c r="A1342" t="s">
        <v>1676</v>
      </c>
      <c r="B1342">
        <v>33203</v>
      </c>
      <c r="C1342" t="s">
        <v>1676</v>
      </c>
    </row>
    <row r="1343" spans="1:3" x14ac:dyDescent="0.45">
      <c r="A1343" t="s">
        <v>1677</v>
      </c>
      <c r="B1343">
        <v>33204</v>
      </c>
      <c r="C1343" t="s">
        <v>1677</v>
      </c>
    </row>
    <row r="1344" spans="1:3" x14ac:dyDescent="0.45">
      <c r="A1344" t="s">
        <v>1678</v>
      </c>
      <c r="B1344">
        <v>33205</v>
      </c>
      <c r="C1344" t="s">
        <v>1678</v>
      </c>
    </row>
    <row r="1345" spans="1:3" x14ac:dyDescent="0.45">
      <c r="A1345" t="s">
        <v>1679</v>
      </c>
      <c r="B1345">
        <v>33207</v>
      </c>
      <c r="C1345" t="s">
        <v>1679</v>
      </c>
    </row>
    <row r="1346" spans="1:3" x14ac:dyDescent="0.45">
      <c r="A1346" t="s">
        <v>1680</v>
      </c>
      <c r="B1346">
        <v>33208</v>
      </c>
      <c r="C1346" t="s">
        <v>1680</v>
      </c>
    </row>
    <row r="1347" spans="1:3" x14ac:dyDescent="0.45">
      <c r="A1347" t="s">
        <v>1681</v>
      </c>
      <c r="B1347">
        <v>33209</v>
      </c>
      <c r="C1347" t="s">
        <v>1681</v>
      </c>
    </row>
    <row r="1348" spans="1:3" x14ac:dyDescent="0.45">
      <c r="A1348" t="s">
        <v>1682</v>
      </c>
      <c r="B1348">
        <v>33210</v>
      </c>
      <c r="C1348" t="s">
        <v>1682</v>
      </c>
    </row>
    <row r="1349" spans="1:3" x14ac:dyDescent="0.45">
      <c r="A1349" t="s">
        <v>1683</v>
      </c>
      <c r="B1349">
        <v>33211</v>
      </c>
      <c r="C1349" t="s">
        <v>1683</v>
      </c>
    </row>
    <row r="1350" spans="1:3" x14ac:dyDescent="0.45">
      <c r="A1350" t="s">
        <v>1684</v>
      </c>
      <c r="B1350">
        <v>33212</v>
      </c>
      <c r="C1350" t="s">
        <v>1684</v>
      </c>
    </row>
    <row r="1351" spans="1:3" x14ac:dyDescent="0.45">
      <c r="A1351" t="s">
        <v>1685</v>
      </c>
      <c r="B1351">
        <v>33213</v>
      </c>
      <c r="C1351" t="s">
        <v>1685</v>
      </c>
    </row>
    <row r="1352" spans="1:3" x14ac:dyDescent="0.45">
      <c r="A1352" t="s">
        <v>1686</v>
      </c>
      <c r="B1352">
        <v>33214</v>
      </c>
      <c r="C1352" t="s">
        <v>1686</v>
      </c>
    </row>
    <row r="1353" spans="1:3" x14ac:dyDescent="0.45">
      <c r="A1353" t="s">
        <v>1687</v>
      </c>
      <c r="B1353">
        <v>33215</v>
      </c>
      <c r="C1353" t="s">
        <v>1687</v>
      </c>
    </row>
    <row r="1354" spans="1:3" x14ac:dyDescent="0.45">
      <c r="A1354" t="s">
        <v>1688</v>
      </c>
      <c r="B1354">
        <v>33216</v>
      </c>
      <c r="C1354" t="s">
        <v>1688</v>
      </c>
    </row>
    <row r="1355" spans="1:3" x14ac:dyDescent="0.45">
      <c r="A1355" t="s">
        <v>1689</v>
      </c>
      <c r="B1355">
        <v>33346</v>
      </c>
      <c r="C1355" t="s">
        <v>1689</v>
      </c>
    </row>
    <row r="1356" spans="1:3" x14ac:dyDescent="0.45">
      <c r="A1356" t="s">
        <v>1690</v>
      </c>
      <c r="B1356">
        <v>33423</v>
      </c>
      <c r="C1356" t="s">
        <v>1690</v>
      </c>
    </row>
    <row r="1357" spans="1:3" x14ac:dyDescent="0.45">
      <c r="A1357" t="s">
        <v>1691</v>
      </c>
      <c r="B1357">
        <v>33445</v>
      </c>
      <c r="C1357" t="s">
        <v>1691</v>
      </c>
    </row>
    <row r="1358" spans="1:3" x14ac:dyDescent="0.45">
      <c r="A1358" t="s">
        <v>1692</v>
      </c>
      <c r="B1358">
        <v>33461</v>
      </c>
      <c r="C1358" t="s">
        <v>1692</v>
      </c>
    </row>
    <row r="1359" spans="1:3" x14ac:dyDescent="0.45">
      <c r="A1359" t="s">
        <v>1693</v>
      </c>
      <c r="B1359">
        <v>33586</v>
      </c>
      <c r="C1359" t="s">
        <v>1693</v>
      </c>
    </row>
    <row r="1360" spans="1:3" x14ac:dyDescent="0.45">
      <c r="A1360" t="s">
        <v>1694</v>
      </c>
      <c r="B1360">
        <v>33606</v>
      </c>
      <c r="C1360" t="s">
        <v>1694</v>
      </c>
    </row>
    <row r="1361" spans="1:3" x14ac:dyDescent="0.45">
      <c r="A1361" t="s">
        <v>1695</v>
      </c>
      <c r="B1361">
        <v>33622</v>
      </c>
      <c r="C1361" t="s">
        <v>1695</v>
      </c>
    </row>
    <row r="1362" spans="1:3" x14ac:dyDescent="0.45">
      <c r="A1362" t="s">
        <v>1696</v>
      </c>
      <c r="B1362">
        <v>33623</v>
      </c>
      <c r="C1362" t="s">
        <v>1696</v>
      </c>
    </row>
    <row r="1363" spans="1:3" x14ac:dyDescent="0.45">
      <c r="A1363" t="s">
        <v>1697</v>
      </c>
      <c r="B1363">
        <v>33643</v>
      </c>
      <c r="C1363" t="s">
        <v>1697</v>
      </c>
    </row>
    <row r="1364" spans="1:3" x14ac:dyDescent="0.45">
      <c r="A1364" t="s">
        <v>1698</v>
      </c>
      <c r="B1364">
        <v>33663</v>
      </c>
      <c r="C1364" t="s">
        <v>1698</v>
      </c>
    </row>
    <row r="1365" spans="1:3" x14ac:dyDescent="0.45">
      <c r="A1365" t="s">
        <v>1699</v>
      </c>
      <c r="B1365">
        <v>33666</v>
      </c>
      <c r="C1365" t="s">
        <v>1699</v>
      </c>
    </row>
    <row r="1366" spans="1:3" x14ac:dyDescent="0.45">
      <c r="A1366" t="s">
        <v>1700</v>
      </c>
      <c r="B1366">
        <v>33681</v>
      </c>
      <c r="C1366" t="s">
        <v>1700</v>
      </c>
    </row>
    <row r="1367" spans="1:3" hidden="1" x14ac:dyDescent="0.45">
      <c r="A1367" t="s">
        <v>1701</v>
      </c>
      <c r="B1367">
        <v>34000</v>
      </c>
      <c r="C1367" t="s">
        <v>1701</v>
      </c>
    </row>
    <row r="1368" spans="1:3" x14ac:dyDescent="0.45">
      <c r="A1368" t="s">
        <v>1702</v>
      </c>
      <c r="B1368">
        <v>34100</v>
      </c>
      <c r="C1368" t="s">
        <v>1702</v>
      </c>
    </row>
    <row r="1369" spans="1:3" x14ac:dyDescent="0.45">
      <c r="A1369" t="s">
        <v>1703</v>
      </c>
      <c r="B1369">
        <v>34202</v>
      </c>
      <c r="C1369" t="s">
        <v>1703</v>
      </c>
    </row>
    <row r="1370" spans="1:3" x14ac:dyDescent="0.45">
      <c r="A1370" t="s">
        <v>1704</v>
      </c>
      <c r="B1370">
        <v>34203</v>
      </c>
      <c r="C1370" t="s">
        <v>1704</v>
      </c>
    </row>
    <row r="1371" spans="1:3" x14ac:dyDescent="0.45">
      <c r="A1371" t="s">
        <v>1705</v>
      </c>
      <c r="B1371">
        <v>34204</v>
      </c>
      <c r="C1371" t="s">
        <v>1705</v>
      </c>
    </row>
    <row r="1372" spans="1:3" x14ac:dyDescent="0.45">
      <c r="A1372" t="s">
        <v>1706</v>
      </c>
      <c r="B1372">
        <v>34205</v>
      </c>
      <c r="C1372" t="s">
        <v>1706</v>
      </c>
    </row>
    <row r="1373" spans="1:3" x14ac:dyDescent="0.45">
      <c r="A1373" t="s">
        <v>1707</v>
      </c>
      <c r="B1373">
        <v>34207</v>
      </c>
      <c r="C1373" t="s">
        <v>1707</v>
      </c>
    </row>
    <row r="1374" spans="1:3" x14ac:dyDescent="0.45">
      <c r="A1374" t="s">
        <v>1025</v>
      </c>
      <c r="B1374">
        <v>34208</v>
      </c>
      <c r="C1374" t="s">
        <v>1025</v>
      </c>
    </row>
    <row r="1375" spans="1:3" x14ac:dyDescent="0.45">
      <c r="A1375" t="s">
        <v>1708</v>
      </c>
      <c r="B1375">
        <v>34209</v>
      </c>
      <c r="C1375" t="s">
        <v>1708</v>
      </c>
    </row>
    <row r="1376" spans="1:3" x14ac:dyDescent="0.45">
      <c r="A1376" t="s">
        <v>1709</v>
      </c>
      <c r="B1376">
        <v>34210</v>
      </c>
      <c r="C1376" t="s">
        <v>1709</v>
      </c>
    </row>
    <row r="1377" spans="1:3" x14ac:dyDescent="0.45">
      <c r="A1377" t="s">
        <v>1710</v>
      </c>
      <c r="B1377">
        <v>34211</v>
      </c>
      <c r="C1377" t="s">
        <v>1710</v>
      </c>
    </row>
    <row r="1378" spans="1:3" x14ac:dyDescent="0.45">
      <c r="A1378" t="s">
        <v>1711</v>
      </c>
      <c r="B1378">
        <v>34212</v>
      </c>
      <c r="C1378" t="s">
        <v>1711</v>
      </c>
    </row>
    <row r="1379" spans="1:3" x14ac:dyDescent="0.45">
      <c r="A1379" t="s">
        <v>1712</v>
      </c>
      <c r="B1379">
        <v>34213</v>
      </c>
      <c r="C1379" t="s">
        <v>1712</v>
      </c>
    </row>
    <row r="1380" spans="1:3" x14ac:dyDescent="0.45">
      <c r="A1380" t="s">
        <v>1713</v>
      </c>
      <c r="B1380">
        <v>34214</v>
      </c>
      <c r="C1380" t="s">
        <v>1713</v>
      </c>
    </row>
    <row r="1381" spans="1:3" x14ac:dyDescent="0.45">
      <c r="A1381" t="s">
        <v>1714</v>
      </c>
      <c r="B1381">
        <v>34215</v>
      </c>
      <c r="C1381" t="s">
        <v>1714</v>
      </c>
    </row>
    <row r="1382" spans="1:3" x14ac:dyDescent="0.45">
      <c r="A1382" t="s">
        <v>1715</v>
      </c>
      <c r="B1382">
        <v>34302</v>
      </c>
      <c r="C1382" t="s">
        <v>1715</v>
      </c>
    </row>
    <row r="1383" spans="1:3" x14ac:dyDescent="0.45">
      <c r="A1383" t="s">
        <v>1716</v>
      </c>
      <c r="B1383">
        <v>34304</v>
      </c>
      <c r="C1383" t="s">
        <v>1716</v>
      </c>
    </row>
    <row r="1384" spans="1:3" x14ac:dyDescent="0.45">
      <c r="A1384" t="s">
        <v>1717</v>
      </c>
      <c r="B1384">
        <v>34307</v>
      </c>
      <c r="C1384" t="s">
        <v>1717</v>
      </c>
    </row>
    <row r="1385" spans="1:3" x14ac:dyDescent="0.45">
      <c r="A1385" t="s">
        <v>1718</v>
      </c>
      <c r="B1385">
        <v>34309</v>
      </c>
      <c r="C1385" t="s">
        <v>1718</v>
      </c>
    </row>
    <row r="1386" spans="1:3" x14ac:dyDescent="0.45">
      <c r="A1386" t="s">
        <v>1719</v>
      </c>
      <c r="B1386">
        <v>34368</v>
      </c>
      <c r="C1386" t="s">
        <v>1719</v>
      </c>
    </row>
    <row r="1387" spans="1:3" x14ac:dyDescent="0.45">
      <c r="A1387" t="s">
        <v>1720</v>
      </c>
      <c r="B1387">
        <v>34369</v>
      </c>
      <c r="C1387" t="s">
        <v>1720</v>
      </c>
    </row>
    <row r="1388" spans="1:3" x14ac:dyDescent="0.45">
      <c r="A1388" t="s">
        <v>1721</v>
      </c>
      <c r="B1388">
        <v>34431</v>
      </c>
      <c r="C1388" t="s">
        <v>1721</v>
      </c>
    </row>
    <row r="1389" spans="1:3" x14ac:dyDescent="0.45">
      <c r="A1389" t="s">
        <v>1722</v>
      </c>
      <c r="B1389">
        <v>34462</v>
      </c>
      <c r="C1389" t="s">
        <v>1722</v>
      </c>
    </row>
    <row r="1390" spans="1:3" x14ac:dyDescent="0.45">
      <c r="A1390" t="s">
        <v>1723</v>
      </c>
      <c r="B1390">
        <v>34545</v>
      </c>
      <c r="C1390" t="s">
        <v>1723</v>
      </c>
    </row>
    <row r="1391" spans="1:3" hidden="1" x14ac:dyDescent="0.45">
      <c r="A1391" t="s">
        <v>1724</v>
      </c>
      <c r="B1391">
        <v>35000</v>
      </c>
      <c r="C1391" t="s">
        <v>1724</v>
      </c>
    </row>
    <row r="1392" spans="1:3" x14ac:dyDescent="0.45">
      <c r="A1392" t="s">
        <v>1725</v>
      </c>
      <c r="B1392">
        <v>35201</v>
      </c>
      <c r="C1392" t="s">
        <v>1725</v>
      </c>
    </row>
    <row r="1393" spans="1:3" x14ac:dyDescent="0.45">
      <c r="A1393" t="s">
        <v>1726</v>
      </c>
      <c r="B1393">
        <v>35202</v>
      </c>
      <c r="C1393" t="s">
        <v>1726</v>
      </c>
    </row>
    <row r="1394" spans="1:3" x14ac:dyDescent="0.45">
      <c r="A1394" t="s">
        <v>1727</v>
      </c>
      <c r="B1394">
        <v>35203</v>
      </c>
      <c r="C1394" t="s">
        <v>1727</v>
      </c>
    </row>
    <row r="1395" spans="1:3" x14ac:dyDescent="0.45">
      <c r="A1395" t="s">
        <v>1728</v>
      </c>
      <c r="B1395">
        <v>35204</v>
      </c>
      <c r="C1395" t="s">
        <v>1728</v>
      </c>
    </row>
    <row r="1396" spans="1:3" x14ac:dyDescent="0.45">
      <c r="A1396" t="s">
        <v>1729</v>
      </c>
      <c r="B1396">
        <v>35206</v>
      </c>
      <c r="C1396" t="s">
        <v>1729</v>
      </c>
    </row>
    <row r="1397" spans="1:3" x14ac:dyDescent="0.45">
      <c r="A1397" t="s">
        <v>1730</v>
      </c>
      <c r="B1397">
        <v>35207</v>
      </c>
      <c r="C1397" t="s">
        <v>1730</v>
      </c>
    </row>
    <row r="1398" spans="1:3" x14ac:dyDescent="0.45">
      <c r="A1398" t="s">
        <v>1731</v>
      </c>
      <c r="B1398">
        <v>35208</v>
      </c>
      <c r="C1398" t="s">
        <v>1731</v>
      </c>
    </row>
    <row r="1399" spans="1:3" x14ac:dyDescent="0.45">
      <c r="A1399" t="s">
        <v>1732</v>
      </c>
      <c r="B1399">
        <v>35210</v>
      </c>
      <c r="C1399" t="s">
        <v>1732</v>
      </c>
    </row>
    <row r="1400" spans="1:3" x14ac:dyDescent="0.45">
      <c r="A1400" t="s">
        <v>1733</v>
      </c>
      <c r="B1400">
        <v>35211</v>
      </c>
      <c r="C1400" t="s">
        <v>1733</v>
      </c>
    </row>
    <row r="1401" spans="1:3" x14ac:dyDescent="0.45">
      <c r="A1401" t="s">
        <v>1734</v>
      </c>
      <c r="B1401">
        <v>35212</v>
      </c>
      <c r="C1401" t="s">
        <v>1734</v>
      </c>
    </row>
    <row r="1402" spans="1:3" x14ac:dyDescent="0.45">
      <c r="A1402" t="s">
        <v>1735</v>
      </c>
      <c r="B1402">
        <v>35213</v>
      </c>
      <c r="C1402" t="s">
        <v>1735</v>
      </c>
    </row>
    <row r="1403" spans="1:3" x14ac:dyDescent="0.45">
      <c r="A1403" t="s">
        <v>1736</v>
      </c>
      <c r="B1403">
        <v>35215</v>
      </c>
      <c r="C1403" t="s">
        <v>1736</v>
      </c>
    </row>
    <row r="1404" spans="1:3" x14ac:dyDescent="0.45">
      <c r="A1404" t="s">
        <v>1737</v>
      </c>
      <c r="B1404">
        <v>35216</v>
      </c>
      <c r="C1404" t="s">
        <v>1737</v>
      </c>
    </row>
    <row r="1405" spans="1:3" x14ac:dyDescent="0.45">
      <c r="A1405" t="s">
        <v>1738</v>
      </c>
      <c r="B1405">
        <v>35305</v>
      </c>
      <c r="C1405" t="s">
        <v>1738</v>
      </c>
    </row>
    <row r="1406" spans="1:3" x14ac:dyDescent="0.45">
      <c r="A1406" t="s">
        <v>1739</v>
      </c>
      <c r="B1406">
        <v>35321</v>
      </c>
      <c r="C1406" t="s">
        <v>1739</v>
      </c>
    </row>
    <row r="1407" spans="1:3" x14ac:dyDescent="0.45">
      <c r="A1407" t="s">
        <v>1740</v>
      </c>
      <c r="B1407">
        <v>35341</v>
      </c>
      <c r="C1407" t="s">
        <v>1740</v>
      </c>
    </row>
    <row r="1408" spans="1:3" x14ac:dyDescent="0.45">
      <c r="A1408" t="s">
        <v>1741</v>
      </c>
      <c r="B1408">
        <v>35343</v>
      </c>
      <c r="C1408" t="s">
        <v>1741</v>
      </c>
    </row>
    <row r="1409" spans="1:3" x14ac:dyDescent="0.45">
      <c r="A1409" t="s">
        <v>1742</v>
      </c>
      <c r="B1409">
        <v>35344</v>
      </c>
      <c r="C1409" t="s">
        <v>1742</v>
      </c>
    </row>
    <row r="1410" spans="1:3" x14ac:dyDescent="0.45">
      <c r="A1410" t="s">
        <v>1743</v>
      </c>
      <c r="B1410">
        <v>35502</v>
      </c>
      <c r="C1410" t="s">
        <v>1743</v>
      </c>
    </row>
    <row r="1411" spans="1:3" hidden="1" x14ac:dyDescent="0.45">
      <c r="A1411" t="s">
        <v>1744</v>
      </c>
      <c r="B1411">
        <v>36000</v>
      </c>
      <c r="C1411" t="s">
        <v>1744</v>
      </c>
    </row>
    <row r="1412" spans="1:3" x14ac:dyDescent="0.45">
      <c r="A1412" t="s">
        <v>1745</v>
      </c>
      <c r="B1412">
        <v>36201</v>
      </c>
      <c r="C1412" t="s">
        <v>1745</v>
      </c>
    </row>
    <row r="1413" spans="1:3" x14ac:dyDescent="0.45">
      <c r="A1413" t="s">
        <v>1746</v>
      </c>
      <c r="B1413">
        <v>36202</v>
      </c>
      <c r="C1413" t="s">
        <v>1746</v>
      </c>
    </row>
    <row r="1414" spans="1:3" x14ac:dyDescent="0.45">
      <c r="A1414" t="s">
        <v>1747</v>
      </c>
      <c r="B1414">
        <v>36203</v>
      </c>
      <c r="C1414" t="s">
        <v>1747</v>
      </c>
    </row>
    <row r="1415" spans="1:3" x14ac:dyDescent="0.45">
      <c r="A1415" t="s">
        <v>1748</v>
      </c>
      <c r="B1415">
        <v>36204</v>
      </c>
      <c r="C1415" t="s">
        <v>1748</v>
      </c>
    </row>
    <row r="1416" spans="1:3" x14ac:dyDescent="0.45">
      <c r="A1416" t="s">
        <v>1749</v>
      </c>
      <c r="B1416">
        <v>36205</v>
      </c>
      <c r="C1416" t="s">
        <v>1749</v>
      </c>
    </row>
    <row r="1417" spans="1:3" x14ac:dyDescent="0.45">
      <c r="A1417" t="s">
        <v>1750</v>
      </c>
      <c r="B1417">
        <v>36206</v>
      </c>
      <c r="C1417" t="s">
        <v>1750</v>
      </c>
    </row>
    <row r="1418" spans="1:3" x14ac:dyDescent="0.45">
      <c r="A1418" t="s">
        <v>1751</v>
      </c>
      <c r="B1418">
        <v>36207</v>
      </c>
      <c r="C1418" t="s">
        <v>1751</v>
      </c>
    </row>
    <row r="1419" spans="1:3" x14ac:dyDescent="0.45">
      <c r="A1419" t="s">
        <v>1752</v>
      </c>
      <c r="B1419">
        <v>36208</v>
      </c>
      <c r="C1419" t="s">
        <v>1752</v>
      </c>
    </row>
    <row r="1420" spans="1:3" x14ac:dyDescent="0.45">
      <c r="A1420" t="s">
        <v>1753</v>
      </c>
      <c r="B1420">
        <v>36301</v>
      </c>
      <c r="C1420" t="s">
        <v>1753</v>
      </c>
    </row>
    <row r="1421" spans="1:3" x14ac:dyDescent="0.45">
      <c r="A1421" t="s">
        <v>1754</v>
      </c>
      <c r="B1421">
        <v>36302</v>
      </c>
      <c r="C1421" t="s">
        <v>1754</v>
      </c>
    </row>
    <row r="1422" spans="1:3" x14ac:dyDescent="0.45">
      <c r="A1422" t="s">
        <v>1755</v>
      </c>
      <c r="B1422">
        <v>36321</v>
      </c>
      <c r="C1422" t="s">
        <v>1755</v>
      </c>
    </row>
    <row r="1423" spans="1:3" x14ac:dyDescent="0.45">
      <c r="A1423" t="s">
        <v>1756</v>
      </c>
      <c r="B1423">
        <v>36341</v>
      </c>
      <c r="C1423" t="s">
        <v>1756</v>
      </c>
    </row>
    <row r="1424" spans="1:3" x14ac:dyDescent="0.45">
      <c r="A1424" t="s">
        <v>1757</v>
      </c>
      <c r="B1424">
        <v>36342</v>
      </c>
      <c r="C1424" t="s">
        <v>1757</v>
      </c>
    </row>
    <row r="1425" spans="1:3" x14ac:dyDescent="0.45">
      <c r="A1425" t="s">
        <v>1758</v>
      </c>
      <c r="B1425">
        <v>36368</v>
      </c>
      <c r="C1425" t="s">
        <v>1758</v>
      </c>
    </row>
    <row r="1426" spans="1:3" x14ac:dyDescent="0.45">
      <c r="A1426" t="s">
        <v>1759</v>
      </c>
      <c r="B1426">
        <v>36383</v>
      </c>
      <c r="C1426" t="s">
        <v>1759</v>
      </c>
    </row>
    <row r="1427" spans="1:3" x14ac:dyDescent="0.45">
      <c r="A1427" t="s">
        <v>1760</v>
      </c>
      <c r="B1427">
        <v>36387</v>
      </c>
      <c r="C1427" t="s">
        <v>1760</v>
      </c>
    </row>
    <row r="1428" spans="1:3" x14ac:dyDescent="0.45">
      <c r="A1428" t="s">
        <v>1761</v>
      </c>
      <c r="B1428">
        <v>36388</v>
      </c>
      <c r="C1428" t="s">
        <v>1761</v>
      </c>
    </row>
    <row r="1429" spans="1:3" x14ac:dyDescent="0.45">
      <c r="A1429" t="s">
        <v>1762</v>
      </c>
      <c r="B1429">
        <v>36401</v>
      </c>
      <c r="C1429" t="s">
        <v>1762</v>
      </c>
    </row>
    <row r="1430" spans="1:3" x14ac:dyDescent="0.45">
      <c r="A1430" t="s">
        <v>1763</v>
      </c>
      <c r="B1430">
        <v>36402</v>
      </c>
      <c r="C1430" t="s">
        <v>1763</v>
      </c>
    </row>
    <row r="1431" spans="1:3" x14ac:dyDescent="0.45">
      <c r="A1431" t="s">
        <v>1764</v>
      </c>
      <c r="B1431">
        <v>36403</v>
      </c>
      <c r="C1431" t="s">
        <v>1764</v>
      </c>
    </row>
    <row r="1432" spans="1:3" x14ac:dyDescent="0.45">
      <c r="A1432" t="s">
        <v>1765</v>
      </c>
      <c r="B1432">
        <v>36404</v>
      </c>
      <c r="C1432" t="s">
        <v>1765</v>
      </c>
    </row>
    <row r="1433" spans="1:3" x14ac:dyDescent="0.45">
      <c r="A1433" t="s">
        <v>1766</v>
      </c>
      <c r="B1433">
        <v>36405</v>
      </c>
      <c r="C1433" t="s">
        <v>1766</v>
      </c>
    </row>
    <row r="1434" spans="1:3" x14ac:dyDescent="0.45">
      <c r="A1434" t="s">
        <v>1767</v>
      </c>
      <c r="B1434">
        <v>36468</v>
      </c>
      <c r="C1434" t="s">
        <v>1767</v>
      </c>
    </row>
    <row r="1435" spans="1:3" x14ac:dyDescent="0.45">
      <c r="A1435" t="s">
        <v>1768</v>
      </c>
      <c r="B1435">
        <v>36489</v>
      </c>
      <c r="C1435" t="s">
        <v>1768</v>
      </c>
    </row>
    <row r="1436" spans="1:3" hidden="1" x14ac:dyDescent="0.45">
      <c r="A1436" t="s">
        <v>1769</v>
      </c>
      <c r="B1436">
        <v>37000</v>
      </c>
      <c r="C1436" t="s">
        <v>1769</v>
      </c>
    </row>
    <row r="1437" spans="1:3" x14ac:dyDescent="0.45">
      <c r="A1437" t="s">
        <v>1770</v>
      </c>
      <c r="B1437">
        <v>37201</v>
      </c>
      <c r="C1437" t="s">
        <v>1770</v>
      </c>
    </row>
    <row r="1438" spans="1:3" x14ac:dyDescent="0.45">
      <c r="A1438" t="s">
        <v>1771</v>
      </c>
      <c r="B1438">
        <v>37202</v>
      </c>
      <c r="C1438" t="s">
        <v>1771</v>
      </c>
    </row>
    <row r="1439" spans="1:3" x14ac:dyDescent="0.45">
      <c r="A1439" t="s">
        <v>1772</v>
      </c>
      <c r="B1439">
        <v>37203</v>
      </c>
      <c r="C1439" t="s">
        <v>1772</v>
      </c>
    </row>
    <row r="1440" spans="1:3" x14ac:dyDescent="0.45">
      <c r="A1440" t="s">
        <v>1773</v>
      </c>
      <c r="B1440">
        <v>37204</v>
      </c>
      <c r="C1440" t="s">
        <v>1773</v>
      </c>
    </row>
    <row r="1441" spans="1:3" x14ac:dyDescent="0.45">
      <c r="A1441" t="s">
        <v>1774</v>
      </c>
      <c r="B1441">
        <v>37205</v>
      </c>
      <c r="C1441" t="s">
        <v>1774</v>
      </c>
    </row>
    <row r="1442" spans="1:3" x14ac:dyDescent="0.45">
      <c r="A1442" t="s">
        <v>1775</v>
      </c>
      <c r="B1442">
        <v>37206</v>
      </c>
      <c r="C1442" t="s">
        <v>1775</v>
      </c>
    </row>
    <row r="1443" spans="1:3" x14ac:dyDescent="0.45">
      <c r="A1443" t="s">
        <v>1776</v>
      </c>
      <c r="B1443">
        <v>37207</v>
      </c>
      <c r="C1443" t="s">
        <v>1776</v>
      </c>
    </row>
    <row r="1444" spans="1:3" x14ac:dyDescent="0.45">
      <c r="A1444" t="s">
        <v>1777</v>
      </c>
      <c r="B1444">
        <v>37208</v>
      </c>
      <c r="C1444" t="s">
        <v>1777</v>
      </c>
    </row>
    <row r="1445" spans="1:3" x14ac:dyDescent="0.45">
      <c r="A1445" t="s">
        <v>1778</v>
      </c>
      <c r="B1445">
        <v>37322</v>
      </c>
      <c r="C1445" t="s">
        <v>1778</v>
      </c>
    </row>
    <row r="1446" spans="1:3" x14ac:dyDescent="0.45">
      <c r="A1446" t="s">
        <v>1779</v>
      </c>
      <c r="B1446">
        <v>37324</v>
      </c>
      <c r="C1446" t="s">
        <v>1779</v>
      </c>
    </row>
    <row r="1447" spans="1:3" x14ac:dyDescent="0.45">
      <c r="A1447" t="s">
        <v>1780</v>
      </c>
      <c r="B1447">
        <v>37341</v>
      </c>
      <c r="C1447" t="s">
        <v>1780</v>
      </c>
    </row>
    <row r="1448" spans="1:3" x14ac:dyDescent="0.45">
      <c r="A1448" t="s">
        <v>1781</v>
      </c>
      <c r="B1448">
        <v>37364</v>
      </c>
      <c r="C1448" t="s">
        <v>1781</v>
      </c>
    </row>
    <row r="1449" spans="1:3" x14ac:dyDescent="0.45">
      <c r="A1449" t="s">
        <v>1782</v>
      </c>
      <c r="B1449">
        <v>37386</v>
      </c>
      <c r="C1449" t="s">
        <v>1782</v>
      </c>
    </row>
    <row r="1450" spans="1:3" x14ac:dyDescent="0.45">
      <c r="A1450" t="s">
        <v>1783</v>
      </c>
      <c r="B1450">
        <v>37387</v>
      </c>
      <c r="C1450" t="s">
        <v>1783</v>
      </c>
    </row>
    <row r="1451" spans="1:3" x14ac:dyDescent="0.45">
      <c r="A1451" t="s">
        <v>1784</v>
      </c>
      <c r="B1451">
        <v>37403</v>
      </c>
      <c r="C1451" t="s">
        <v>1784</v>
      </c>
    </row>
    <row r="1452" spans="1:3" x14ac:dyDescent="0.45">
      <c r="A1452" t="s">
        <v>1785</v>
      </c>
      <c r="B1452">
        <v>37404</v>
      </c>
      <c r="C1452" t="s">
        <v>1785</v>
      </c>
    </row>
    <row r="1453" spans="1:3" x14ac:dyDescent="0.45">
      <c r="A1453" t="s">
        <v>1786</v>
      </c>
      <c r="B1453">
        <v>37406</v>
      </c>
      <c r="C1453" t="s">
        <v>1786</v>
      </c>
    </row>
    <row r="1454" spans="1:3" hidden="1" x14ac:dyDescent="0.45">
      <c r="A1454" t="s">
        <v>1787</v>
      </c>
      <c r="B1454">
        <v>38000</v>
      </c>
      <c r="C1454" t="s">
        <v>1787</v>
      </c>
    </row>
    <row r="1455" spans="1:3" x14ac:dyDescent="0.45">
      <c r="A1455" t="s">
        <v>1788</v>
      </c>
      <c r="B1455">
        <v>38201</v>
      </c>
      <c r="C1455" t="s">
        <v>1788</v>
      </c>
    </row>
    <row r="1456" spans="1:3" x14ac:dyDescent="0.45">
      <c r="A1456" t="s">
        <v>1789</v>
      </c>
      <c r="B1456">
        <v>38202</v>
      </c>
      <c r="C1456" t="s">
        <v>1789</v>
      </c>
    </row>
    <row r="1457" spans="1:3" x14ac:dyDescent="0.45">
      <c r="A1457" t="s">
        <v>1790</v>
      </c>
      <c r="B1457">
        <v>38203</v>
      </c>
      <c r="C1457" t="s">
        <v>1790</v>
      </c>
    </row>
    <row r="1458" spans="1:3" x14ac:dyDescent="0.45">
      <c r="A1458" t="s">
        <v>1791</v>
      </c>
      <c r="B1458">
        <v>38204</v>
      </c>
      <c r="C1458" t="s">
        <v>1791</v>
      </c>
    </row>
    <row r="1459" spans="1:3" x14ac:dyDescent="0.45">
      <c r="A1459" t="s">
        <v>1792</v>
      </c>
      <c r="B1459">
        <v>38205</v>
      </c>
      <c r="C1459" t="s">
        <v>1792</v>
      </c>
    </row>
    <row r="1460" spans="1:3" x14ac:dyDescent="0.45">
      <c r="A1460" t="s">
        <v>1793</v>
      </c>
      <c r="B1460">
        <v>38206</v>
      </c>
      <c r="C1460" t="s">
        <v>1793</v>
      </c>
    </row>
    <row r="1461" spans="1:3" x14ac:dyDescent="0.45">
      <c r="A1461" t="s">
        <v>1794</v>
      </c>
      <c r="B1461">
        <v>38207</v>
      </c>
      <c r="C1461" t="s">
        <v>1794</v>
      </c>
    </row>
    <row r="1462" spans="1:3" x14ac:dyDescent="0.45">
      <c r="A1462" t="s">
        <v>1795</v>
      </c>
      <c r="B1462">
        <v>38210</v>
      </c>
      <c r="C1462" t="s">
        <v>1795</v>
      </c>
    </row>
    <row r="1463" spans="1:3" x14ac:dyDescent="0.45">
      <c r="A1463" t="s">
        <v>1796</v>
      </c>
      <c r="B1463">
        <v>38213</v>
      </c>
      <c r="C1463" t="s">
        <v>1796</v>
      </c>
    </row>
    <row r="1464" spans="1:3" x14ac:dyDescent="0.45">
      <c r="A1464" t="s">
        <v>1797</v>
      </c>
      <c r="B1464">
        <v>38214</v>
      </c>
      <c r="C1464" t="s">
        <v>1797</v>
      </c>
    </row>
    <row r="1465" spans="1:3" x14ac:dyDescent="0.45">
      <c r="A1465" t="s">
        <v>1798</v>
      </c>
      <c r="B1465">
        <v>38215</v>
      </c>
      <c r="C1465" t="s">
        <v>1798</v>
      </c>
    </row>
    <row r="1466" spans="1:3" x14ac:dyDescent="0.45">
      <c r="A1466" t="s">
        <v>1799</v>
      </c>
      <c r="B1466">
        <v>38356</v>
      </c>
      <c r="C1466" t="s">
        <v>1799</v>
      </c>
    </row>
    <row r="1467" spans="1:3" x14ac:dyDescent="0.45">
      <c r="A1467" t="s">
        <v>1800</v>
      </c>
      <c r="B1467">
        <v>38386</v>
      </c>
      <c r="C1467" t="s">
        <v>1800</v>
      </c>
    </row>
    <row r="1468" spans="1:3" x14ac:dyDescent="0.45">
      <c r="A1468" t="s">
        <v>394</v>
      </c>
      <c r="B1468">
        <v>38401</v>
      </c>
      <c r="C1468" t="s">
        <v>394</v>
      </c>
    </row>
    <row r="1469" spans="1:3" x14ac:dyDescent="0.45">
      <c r="A1469" t="s">
        <v>1801</v>
      </c>
      <c r="B1469">
        <v>38402</v>
      </c>
      <c r="C1469" t="s">
        <v>1801</v>
      </c>
    </row>
    <row r="1470" spans="1:3" x14ac:dyDescent="0.45">
      <c r="A1470" t="s">
        <v>1802</v>
      </c>
      <c r="B1470">
        <v>38422</v>
      </c>
      <c r="C1470" t="s">
        <v>1802</v>
      </c>
    </row>
    <row r="1471" spans="1:3" x14ac:dyDescent="0.45">
      <c r="A1471" t="s">
        <v>1803</v>
      </c>
      <c r="B1471">
        <v>38442</v>
      </c>
      <c r="C1471" t="s">
        <v>1803</v>
      </c>
    </row>
    <row r="1472" spans="1:3" x14ac:dyDescent="0.45">
      <c r="A1472" t="s">
        <v>1804</v>
      </c>
      <c r="B1472">
        <v>38484</v>
      </c>
      <c r="C1472" t="s">
        <v>1804</v>
      </c>
    </row>
    <row r="1473" spans="1:3" x14ac:dyDescent="0.45">
      <c r="A1473" t="s">
        <v>1805</v>
      </c>
      <c r="B1473">
        <v>38488</v>
      </c>
      <c r="C1473" t="s">
        <v>1805</v>
      </c>
    </row>
    <row r="1474" spans="1:3" x14ac:dyDescent="0.45">
      <c r="A1474" t="s">
        <v>1806</v>
      </c>
      <c r="B1474">
        <v>38506</v>
      </c>
      <c r="C1474" t="s">
        <v>1806</v>
      </c>
    </row>
    <row r="1475" spans="1:3" hidden="1" x14ac:dyDescent="0.45">
      <c r="A1475" t="s">
        <v>1807</v>
      </c>
      <c r="B1475">
        <v>39000</v>
      </c>
      <c r="C1475" t="s">
        <v>1807</v>
      </c>
    </row>
    <row r="1476" spans="1:3" x14ac:dyDescent="0.45">
      <c r="A1476" t="s">
        <v>1808</v>
      </c>
      <c r="B1476">
        <v>39201</v>
      </c>
      <c r="C1476" t="s">
        <v>1808</v>
      </c>
    </row>
    <row r="1477" spans="1:3" x14ac:dyDescent="0.45">
      <c r="A1477" t="s">
        <v>1809</v>
      </c>
      <c r="B1477">
        <v>39202</v>
      </c>
      <c r="C1477" t="s">
        <v>1809</v>
      </c>
    </row>
    <row r="1478" spans="1:3" x14ac:dyDescent="0.45">
      <c r="A1478" t="s">
        <v>1810</v>
      </c>
      <c r="B1478">
        <v>39203</v>
      </c>
      <c r="C1478" t="s">
        <v>1810</v>
      </c>
    </row>
    <row r="1479" spans="1:3" x14ac:dyDescent="0.45">
      <c r="A1479" t="s">
        <v>1811</v>
      </c>
      <c r="B1479">
        <v>39204</v>
      </c>
      <c r="C1479" t="s">
        <v>1811</v>
      </c>
    </row>
    <row r="1480" spans="1:3" x14ac:dyDescent="0.45">
      <c r="A1480" t="s">
        <v>1812</v>
      </c>
      <c r="B1480">
        <v>39205</v>
      </c>
      <c r="C1480" t="s">
        <v>1812</v>
      </c>
    </row>
    <row r="1481" spans="1:3" x14ac:dyDescent="0.45">
      <c r="A1481" t="s">
        <v>1813</v>
      </c>
      <c r="B1481">
        <v>39206</v>
      </c>
      <c r="C1481" t="s">
        <v>1813</v>
      </c>
    </row>
    <row r="1482" spans="1:3" x14ac:dyDescent="0.45">
      <c r="A1482" t="s">
        <v>1814</v>
      </c>
      <c r="B1482">
        <v>39208</v>
      </c>
      <c r="C1482" t="s">
        <v>1814</v>
      </c>
    </row>
    <row r="1483" spans="1:3" x14ac:dyDescent="0.45">
      <c r="A1483" t="s">
        <v>1815</v>
      </c>
      <c r="B1483">
        <v>39209</v>
      </c>
      <c r="C1483" t="s">
        <v>1815</v>
      </c>
    </row>
    <row r="1484" spans="1:3" x14ac:dyDescent="0.45">
      <c r="A1484" t="s">
        <v>1816</v>
      </c>
      <c r="B1484">
        <v>39210</v>
      </c>
      <c r="C1484" t="s">
        <v>1816</v>
      </c>
    </row>
    <row r="1485" spans="1:3" x14ac:dyDescent="0.45">
      <c r="A1485" t="s">
        <v>1817</v>
      </c>
      <c r="B1485">
        <v>39211</v>
      </c>
      <c r="C1485" t="s">
        <v>1817</v>
      </c>
    </row>
    <row r="1486" spans="1:3" x14ac:dyDescent="0.45">
      <c r="A1486" t="s">
        <v>1818</v>
      </c>
      <c r="B1486">
        <v>39212</v>
      </c>
      <c r="C1486" t="s">
        <v>1818</v>
      </c>
    </row>
    <row r="1487" spans="1:3" x14ac:dyDescent="0.45">
      <c r="A1487" t="s">
        <v>1819</v>
      </c>
      <c r="B1487">
        <v>39301</v>
      </c>
      <c r="C1487" t="s">
        <v>1819</v>
      </c>
    </row>
    <row r="1488" spans="1:3" x14ac:dyDescent="0.45">
      <c r="A1488" t="s">
        <v>1820</v>
      </c>
      <c r="B1488">
        <v>39302</v>
      </c>
      <c r="C1488" t="s">
        <v>1820</v>
      </c>
    </row>
    <row r="1489" spans="1:3" x14ac:dyDescent="0.45">
      <c r="A1489" t="s">
        <v>1821</v>
      </c>
      <c r="B1489">
        <v>39303</v>
      </c>
      <c r="C1489" t="s">
        <v>1821</v>
      </c>
    </row>
    <row r="1490" spans="1:3" x14ac:dyDescent="0.45">
      <c r="A1490" t="s">
        <v>1822</v>
      </c>
      <c r="B1490">
        <v>39304</v>
      </c>
      <c r="C1490" t="s">
        <v>1822</v>
      </c>
    </row>
    <row r="1491" spans="1:3" x14ac:dyDescent="0.45">
      <c r="A1491" t="s">
        <v>1823</v>
      </c>
      <c r="B1491">
        <v>39305</v>
      </c>
      <c r="C1491" t="s">
        <v>1823</v>
      </c>
    </row>
    <row r="1492" spans="1:3" x14ac:dyDescent="0.45">
      <c r="A1492" t="s">
        <v>1824</v>
      </c>
      <c r="B1492">
        <v>39306</v>
      </c>
      <c r="C1492" t="s">
        <v>1824</v>
      </c>
    </row>
    <row r="1493" spans="1:3" x14ac:dyDescent="0.45">
      <c r="A1493" t="s">
        <v>1825</v>
      </c>
      <c r="B1493">
        <v>39307</v>
      </c>
      <c r="C1493" t="s">
        <v>1825</v>
      </c>
    </row>
    <row r="1494" spans="1:3" x14ac:dyDescent="0.45">
      <c r="A1494" t="s">
        <v>1826</v>
      </c>
      <c r="B1494">
        <v>39341</v>
      </c>
      <c r="C1494" t="s">
        <v>1826</v>
      </c>
    </row>
    <row r="1495" spans="1:3" x14ac:dyDescent="0.45">
      <c r="A1495" t="s">
        <v>1827</v>
      </c>
      <c r="B1495">
        <v>39344</v>
      </c>
      <c r="C1495" t="s">
        <v>1827</v>
      </c>
    </row>
    <row r="1496" spans="1:3" x14ac:dyDescent="0.45">
      <c r="A1496" t="s">
        <v>1828</v>
      </c>
      <c r="B1496">
        <v>39363</v>
      </c>
      <c r="C1496" t="s">
        <v>1828</v>
      </c>
    </row>
    <row r="1497" spans="1:3" x14ac:dyDescent="0.45">
      <c r="A1497" t="s">
        <v>1829</v>
      </c>
      <c r="B1497">
        <v>39364</v>
      </c>
      <c r="C1497" t="s">
        <v>1829</v>
      </c>
    </row>
    <row r="1498" spans="1:3" x14ac:dyDescent="0.45">
      <c r="A1498" t="s">
        <v>1830</v>
      </c>
      <c r="B1498">
        <v>39386</v>
      </c>
      <c r="C1498" t="s">
        <v>1830</v>
      </c>
    </row>
    <row r="1499" spans="1:3" x14ac:dyDescent="0.45">
      <c r="A1499" t="s">
        <v>1831</v>
      </c>
      <c r="B1499">
        <v>39387</v>
      </c>
      <c r="C1499" t="s">
        <v>1831</v>
      </c>
    </row>
    <row r="1500" spans="1:3" x14ac:dyDescent="0.45">
      <c r="A1500" t="s">
        <v>1832</v>
      </c>
      <c r="B1500">
        <v>39401</v>
      </c>
      <c r="C1500" t="s">
        <v>1832</v>
      </c>
    </row>
    <row r="1501" spans="1:3" x14ac:dyDescent="0.45">
      <c r="A1501" t="s">
        <v>1833</v>
      </c>
      <c r="B1501">
        <v>39402</v>
      </c>
      <c r="C1501" t="s">
        <v>1833</v>
      </c>
    </row>
    <row r="1502" spans="1:3" x14ac:dyDescent="0.45">
      <c r="A1502" t="s">
        <v>1834</v>
      </c>
      <c r="B1502">
        <v>39403</v>
      </c>
      <c r="C1502" t="s">
        <v>1834</v>
      </c>
    </row>
    <row r="1503" spans="1:3" x14ac:dyDescent="0.45">
      <c r="A1503" t="s">
        <v>1835</v>
      </c>
      <c r="B1503">
        <v>39405</v>
      </c>
      <c r="C1503" t="s">
        <v>1836</v>
      </c>
    </row>
    <row r="1504" spans="1:3" x14ac:dyDescent="0.45">
      <c r="A1504" t="s">
        <v>1837</v>
      </c>
      <c r="B1504">
        <v>39410</v>
      </c>
      <c r="C1504" t="s">
        <v>1837</v>
      </c>
    </row>
    <row r="1505" spans="1:3" x14ac:dyDescent="0.45">
      <c r="A1505" t="s">
        <v>1838</v>
      </c>
      <c r="B1505">
        <v>39411</v>
      </c>
      <c r="C1505" t="s">
        <v>1838</v>
      </c>
    </row>
    <row r="1506" spans="1:3" x14ac:dyDescent="0.45">
      <c r="A1506" t="s">
        <v>1839</v>
      </c>
      <c r="B1506">
        <v>39412</v>
      </c>
      <c r="C1506" t="s">
        <v>1839</v>
      </c>
    </row>
    <row r="1507" spans="1:3" x14ac:dyDescent="0.45">
      <c r="A1507" t="s">
        <v>1840</v>
      </c>
      <c r="B1507">
        <v>39424</v>
      </c>
      <c r="C1507" t="s">
        <v>1840</v>
      </c>
    </row>
    <row r="1508" spans="1:3" x14ac:dyDescent="0.45">
      <c r="A1508" t="s">
        <v>1841</v>
      </c>
      <c r="B1508">
        <v>39427</v>
      </c>
      <c r="C1508" t="s">
        <v>1841</v>
      </c>
    </row>
    <row r="1509" spans="1:3" x14ac:dyDescent="0.45">
      <c r="A1509" t="s">
        <v>1842</v>
      </c>
      <c r="B1509">
        <v>39428</v>
      </c>
      <c r="C1509" t="s">
        <v>1842</v>
      </c>
    </row>
    <row r="1510" spans="1:3" hidden="1" x14ac:dyDescent="0.45">
      <c r="A1510" t="s">
        <v>1843</v>
      </c>
      <c r="B1510">
        <v>40000</v>
      </c>
      <c r="C1510" t="s">
        <v>1843</v>
      </c>
    </row>
    <row r="1511" spans="1:3" x14ac:dyDescent="0.45">
      <c r="A1511" t="s">
        <v>1844</v>
      </c>
      <c r="B1511">
        <v>40100</v>
      </c>
      <c r="C1511" t="s">
        <v>1844</v>
      </c>
    </row>
    <row r="1512" spans="1:3" x14ac:dyDescent="0.45">
      <c r="A1512" t="s">
        <v>1845</v>
      </c>
      <c r="B1512">
        <v>40130</v>
      </c>
      <c r="C1512" t="s">
        <v>1845</v>
      </c>
    </row>
    <row r="1513" spans="1:3" x14ac:dyDescent="0.45">
      <c r="A1513" t="s">
        <v>1846</v>
      </c>
      <c r="B1513">
        <v>40202</v>
      </c>
      <c r="C1513" t="s">
        <v>1846</v>
      </c>
    </row>
    <row r="1514" spans="1:3" x14ac:dyDescent="0.45">
      <c r="A1514" t="s">
        <v>1847</v>
      </c>
      <c r="B1514">
        <v>40203</v>
      </c>
      <c r="C1514" t="s">
        <v>1847</v>
      </c>
    </row>
    <row r="1515" spans="1:3" x14ac:dyDescent="0.45">
      <c r="A1515" t="s">
        <v>1848</v>
      </c>
      <c r="B1515">
        <v>40204</v>
      </c>
      <c r="C1515" t="s">
        <v>1848</v>
      </c>
    </row>
    <row r="1516" spans="1:3" x14ac:dyDescent="0.45">
      <c r="A1516" t="s">
        <v>1849</v>
      </c>
      <c r="B1516">
        <v>40205</v>
      </c>
      <c r="C1516" t="s">
        <v>1849</v>
      </c>
    </row>
    <row r="1517" spans="1:3" x14ac:dyDescent="0.45">
      <c r="A1517" t="s">
        <v>1850</v>
      </c>
      <c r="B1517">
        <v>40206</v>
      </c>
      <c r="C1517" t="s">
        <v>1850</v>
      </c>
    </row>
    <row r="1518" spans="1:3" x14ac:dyDescent="0.45">
      <c r="A1518" t="s">
        <v>1851</v>
      </c>
      <c r="B1518">
        <v>40207</v>
      </c>
      <c r="C1518" t="s">
        <v>1851</v>
      </c>
    </row>
    <row r="1519" spans="1:3" x14ac:dyDescent="0.45">
      <c r="A1519" t="s">
        <v>1852</v>
      </c>
      <c r="B1519">
        <v>40210</v>
      </c>
      <c r="C1519" t="s">
        <v>1852</v>
      </c>
    </row>
    <row r="1520" spans="1:3" x14ac:dyDescent="0.45">
      <c r="A1520" t="s">
        <v>1853</v>
      </c>
      <c r="B1520">
        <v>40211</v>
      </c>
      <c r="C1520" t="s">
        <v>1853</v>
      </c>
    </row>
    <row r="1521" spans="1:3" x14ac:dyDescent="0.45">
      <c r="A1521" t="s">
        <v>1854</v>
      </c>
      <c r="B1521">
        <v>40212</v>
      </c>
      <c r="C1521" t="s">
        <v>1854</v>
      </c>
    </row>
    <row r="1522" spans="1:3" x14ac:dyDescent="0.45">
      <c r="A1522" t="s">
        <v>1855</v>
      </c>
      <c r="B1522">
        <v>40213</v>
      </c>
      <c r="C1522" t="s">
        <v>1855</v>
      </c>
    </row>
    <row r="1523" spans="1:3" x14ac:dyDescent="0.45">
      <c r="A1523" t="s">
        <v>1856</v>
      </c>
      <c r="B1523">
        <v>40214</v>
      </c>
      <c r="C1523" t="s">
        <v>1856</v>
      </c>
    </row>
    <row r="1524" spans="1:3" x14ac:dyDescent="0.45">
      <c r="A1524" t="s">
        <v>1857</v>
      </c>
      <c r="B1524">
        <v>40215</v>
      </c>
      <c r="C1524" t="s">
        <v>1857</v>
      </c>
    </row>
    <row r="1525" spans="1:3" x14ac:dyDescent="0.45">
      <c r="A1525" t="s">
        <v>1858</v>
      </c>
      <c r="B1525">
        <v>40216</v>
      </c>
      <c r="C1525" t="s">
        <v>1858</v>
      </c>
    </row>
    <row r="1526" spans="1:3" x14ac:dyDescent="0.45">
      <c r="A1526" t="s">
        <v>1859</v>
      </c>
      <c r="B1526">
        <v>40217</v>
      </c>
      <c r="C1526" t="s">
        <v>1859</v>
      </c>
    </row>
    <row r="1527" spans="1:3" x14ac:dyDescent="0.45">
      <c r="A1527" t="s">
        <v>1860</v>
      </c>
      <c r="B1527">
        <v>40218</v>
      </c>
      <c r="C1527" t="s">
        <v>1860</v>
      </c>
    </row>
    <row r="1528" spans="1:3" x14ac:dyDescent="0.45">
      <c r="A1528" t="s">
        <v>1861</v>
      </c>
      <c r="B1528">
        <v>40219</v>
      </c>
      <c r="C1528" t="s">
        <v>1861</v>
      </c>
    </row>
    <row r="1529" spans="1:3" x14ac:dyDescent="0.45">
      <c r="A1529" t="s">
        <v>1862</v>
      </c>
      <c r="B1529">
        <v>40220</v>
      </c>
      <c r="C1529" t="s">
        <v>1862</v>
      </c>
    </row>
    <row r="1530" spans="1:3" x14ac:dyDescent="0.45">
      <c r="A1530" t="s">
        <v>1863</v>
      </c>
      <c r="B1530">
        <v>40221</v>
      </c>
      <c r="C1530" t="s">
        <v>1863</v>
      </c>
    </row>
    <row r="1531" spans="1:3" x14ac:dyDescent="0.45">
      <c r="A1531" t="s">
        <v>1864</v>
      </c>
      <c r="B1531">
        <v>40223</v>
      </c>
      <c r="C1531" t="s">
        <v>1864</v>
      </c>
    </row>
    <row r="1532" spans="1:3" x14ac:dyDescent="0.45">
      <c r="A1532" t="s">
        <v>1865</v>
      </c>
      <c r="B1532">
        <v>40224</v>
      </c>
      <c r="C1532" t="s">
        <v>1865</v>
      </c>
    </row>
    <row r="1533" spans="1:3" x14ac:dyDescent="0.45">
      <c r="A1533" t="s">
        <v>1866</v>
      </c>
      <c r="B1533">
        <v>40225</v>
      </c>
      <c r="C1533" t="s">
        <v>1866</v>
      </c>
    </row>
    <row r="1534" spans="1:3" x14ac:dyDescent="0.45">
      <c r="A1534" t="s">
        <v>1867</v>
      </c>
      <c r="B1534">
        <v>40226</v>
      </c>
      <c r="C1534" t="s">
        <v>1867</v>
      </c>
    </row>
    <row r="1535" spans="1:3" x14ac:dyDescent="0.45">
      <c r="A1535" t="s">
        <v>1868</v>
      </c>
      <c r="B1535">
        <v>40227</v>
      </c>
      <c r="C1535" t="s">
        <v>1868</v>
      </c>
    </row>
    <row r="1536" spans="1:3" x14ac:dyDescent="0.45">
      <c r="A1536" t="s">
        <v>1869</v>
      </c>
      <c r="B1536">
        <v>40228</v>
      </c>
      <c r="C1536" t="s">
        <v>1869</v>
      </c>
    </row>
    <row r="1537" spans="1:3" x14ac:dyDescent="0.45">
      <c r="A1537" t="s">
        <v>1870</v>
      </c>
      <c r="B1537">
        <v>40229</v>
      </c>
      <c r="C1537" t="s">
        <v>1870</v>
      </c>
    </row>
    <row r="1538" spans="1:3" x14ac:dyDescent="0.45">
      <c r="A1538" t="s">
        <v>1871</v>
      </c>
      <c r="B1538">
        <v>40230</v>
      </c>
      <c r="C1538" t="s">
        <v>1871</v>
      </c>
    </row>
    <row r="1539" spans="1:3" x14ac:dyDescent="0.45">
      <c r="A1539" s="5" t="s">
        <v>1872</v>
      </c>
      <c r="B1539">
        <v>40231</v>
      </c>
      <c r="C1539" t="s">
        <v>839</v>
      </c>
    </row>
    <row r="1540" spans="1:3" x14ac:dyDescent="0.45">
      <c r="A1540" t="s">
        <v>1873</v>
      </c>
      <c r="B1540">
        <v>40341</v>
      </c>
      <c r="C1540" t="s">
        <v>1873</v>
      </c>
    </row>
    <row r="1541" spans="1:3" x14ac:dyDescent="0.45">
      <c r="A1541" t="s">
        <v>1874</v>
      </c>
      <c r="B1541">
        <v>40342</v>
      </c>
      <c r="C1541" t="s">
        <v>1874</v>
      </c>
    </row>
    <row r="1542" spans="1:3" x14ac:dyDescent="0.45">
      <c r="A1542" t="s">
        <v>1875</v>
      </c>
      <c r="B1542">
        <v>40343</v>
      </c>
      <c r="C1542" t="s">
        <v>1875</v>
      </c>
    </row>
    <row r="1543" spans="1:3" x14ac:dyDescent="0.45">
      <c r="A1543" t="s">
        <v>1876</v>
      </c>
      <c r="B1543">
        <v>40344</v>
      </c>
      <c r="C1543" t="s">
        <v>1876</v>
      </c>
    </row>
    <row r="1544" spans="1:3" x14ac:dyDescent="0.45">
      <c r="A1544" t="s">
        <v>1877</v>
      </c>
      <c r="B1544">
        <v>40345</v>
      </c>
      <c r="C1544" t="s">
        <v>1877</v>
      </c>
    </row>
    <row r="1545" spans="1:3" x14ac:dyDescent="0.45">
      <c r="A1545" t="s">
        <v>1878</v>
      </c>
      <c r="B1545">
        <v>40348</v>
      </c>
      <c r="C1545" t="s">
        <v>1878</v>
      </c>
    </row>
    <row r="1546" spans="1:3" x14ac:dyDescent="0.45">
      <c r="A1546" t="s">
        <v>1879</v>
      </c>
      <c r="B1546">
        <v>40349</v>
      </c>
      <c r="C1546" t="s">
        <v>1879</v>
      </c>
    </row>
    <row r="1547" spans="1:3" x14ac:dyDescent="0.45">
      <c r="A1547" t="s">
        <v>1880</v>
      </c>
      <c r="B1547">
        <v>40381</v>
      </c>
      <c r="C1547" t="s">
        <v>1880</v>
      </c>
    </row>
    <row r="1548" spans="1:3" x14ac:dyDescent="0.45">
      <c r="A1548" t="s">
        <v>1881</v>
      </c>
      <c r="B1548">
        <v>40382</v>
      </c>
      <c r="C1548" t="s">
        <v>1881</v>
      </c>
    </row>
    <row r="1549" spans="1:3" x14ac:dyDescent="0.45">
      <c r="A1549" t="s">
        <v>1882</v>
      </c>
      <c r="B1549">
        <v>40383</v>
      </c>
      <c r="C1549" t="s">
        <v>1882</v>
      </c>
    </row>
    <row r="1550" spans="1:3" x14ac:dyDescent="0.45">
      <c r="A1550" t="s">
        <v>1883</v>
      </c>
      <c r="B1550">
        <v>40384</v>
      </c>
      <c r="C1550" t="s">
        <v>1883</v>
      </c>
    </row>
    <row r="1551" spans="1:3" x14ac:dyDescent="0.45">
      <c r="A1551" t="s">
        <v>1884</v>
      </c>
      <c r="B1551">
        <v>40401</v>
      </c>
      <c r="C1551" t="s">
        <v>1884</v>
      </c>
    </row>
    <row r="1552" spans="1:3" x14ac:dyDescent="0.45">
      <c r="A1552" t="s">
        <v>1885</v>
      </c>
      <c r="B1552">
        <v>40402</v>
      </c>
      <c r="C1552" t="s">
        <v>1885</v>
      </c>
    </row>
    <row r="1553" spans="1:3" x14ac:dyDescent="0.45">
      <c r="A1553" t="s">
        <v>1886</v>
      </c>
      <c r="B1553">
        <v>40421</v>
      </c>
      <c r="C1553" t="s">
        <v>1886</v>
      </c>
    </row>
    <row r="1554" spans="1:3" x14ac:dyDescent="0.45">
      <c r="A1554" t="s">
        <v>1887</v>
      </c>
      <c r="B1554">
        <v>40447</v>
      </c>
      <c r="C1554" t="s">
        <v>1887</v>
      </c>
    </row>
    <row r="1555" spans="1:3" x14ac:dyDescent="0.45">
      <c r="A1555" t="s">
        <v>1888</v>
      </c>
      <c r="B1555">
        <v>40448</v>
      </c>
      <c r="C1555" t="s">
        <v>1888</v>
      </c>
    </row>
    <row r="1556" spans="1:3" x14ac:dyDescent="0.45">
      <c r="A1556" t="s">
        <v>1889</v>
      </c>
      <c r="B1556">
        <v>40503</v>
      </c>
      <c r="C1556" t="s">
        <v>1889</v>
      </c>
    </row>
    <row r="1557" spans="1:3" x14ac:dyDescent="0.45">
      <c r="A1557" t="s">
        <v>1890</v>
      </c>
      <c r="B1557">
        <v>40522</v>
      </c>
      <c r="C1557" t="s">
        <v>1890</v>
      </c>
    </row>
    <row r="1558" spans="1:3" x14ac:dyDescent="0.45">
      <c r="A1558" t="s">
        <v>1622</v>
      </c>
      <c r="B1558">
        <v>40544</v>
      </c>
      <c r="C1558" t="s">
        <v>1622</v>
      </c>
    </row>
    <row r="1559" spans="1:3" x14ac:dyDescent="0.45">
      <c r="A1559" t="s">
        <v>1891</v>
      </c>
      <c r="B1559">
        <v>40601</v>
      </c>
      <c r="C1559" t="s">
        <v>1891</v>
      </c>
    </row>
    <row r="1560" spans="1:3" x14ac:dyDescent="0.45">
      <c r="A1560" t="s">
        <v>1892</v>
      </c>
      <c r="B1560">
        <v>40602</v>
      </c>
      <c r="C1560" t="s">
        <v>1892</v>
      </c>
    </row>
    <row r="1561" spans="1:3" x14ac:dyDescent="0.45">
      <c r="A1561" t="s">
        <v>1893</v>
      </c>
      <c r="B1561">
        <v>40604</v>
      </c>
      <c r="C1561" t="s">
        <v>1893</v>
      </c>
    </row>
    <row r="1562" spans="1:3" x14ac:dyDescent="0.45">
      <c r="A1562" t="s">
        <v>632</v>
      </c>
      <c r="B1562">
        <v>40605</v>
      </c>
      <c r="C1562" t="s">
        <v>632</v>
      </c>
    </row>
    <row r="1563" spans="1:3" x14ac:dyDescent="0.45">
      <c r="A1563" t="s">
        <v>1894</v>
      </c>
      <c r="B1563">
        <v>40608</v>
      </c>
      <c r="C1563" t="s">
        <v>1894</v>
      </c>
    </row>
    <row r="1564" spans="1:3" x14ac:dyDescent="0.45">
      <c r="A1564" t="s">
        <v>1895</v>
      </c>
      <c r="B1564">
        <v>40609</v>
      </c>
      <c r="C1564" t="s">
        <v>1895</v>
      </c>
    </row>
    <row r="1565" spans="1:3" x14ac:dyDescent="0.45">
      <c r="A1565" t="s">
        <v>1896</v>
      </c>
      <c r="B1565">
        <v>40610</v>
      </c>
      <c r="C1565" t="s">
        <v>1896</v>
      </c>
    </row>
    <row r="1566" spans="1:3" x14ac:dyDescent="0.45">
      <c r="A1566" t="s">
        <v>1897</v>
      </c>
      <c r="B1566">
        <v>40621</v>
      </c>
      <c r="C1566" t="s">
        <v>1897</v>
      </c>
    </row>
    <row r="1567" spans="1:3" x14ac:dyDescent="0.45">
      <c r="A1567" t="s">
        <v>1898</v>
      </c>
      <c r="B1567">
        <v>40625</v>
      </c>
      <c r="C1567" t="s">
        <v>1898</v>
      </c>
    </row>
    <row r="1568" spans="1:3" x14ac:dyDescent="0.45">
      <c r="A1568" t="s">
        <v>1899</v>
      </c>
      <c r="B1568">
        <v>40642</v>
      </c>
      <c r="C1568" t="s">
        <v>1899</v>
      </c>
    </row>
    <row r="1569" spans="1:3" x14ac:dyDescent="0.45">
      <c r="A1569" t="s">
        <v>1900</v>
      </c>
      <c r="B1569">
        <v>40646</v>
      </c>
      <c r="C1569" t="s">
        <v>1900</v>
      </c>
    </row>
    <row r="1570" spans="1:3" x14ac:dyDescent="0.45">
      <c r="A1570" t="s">
        <v>1901</v>
      </c>
      <c r="B1570">
        <v>40647</v>
      </c>
      <c r="C1570" t="s">
        <v>1901</v>
      </c>
    </row>
    <row r="1571" spans="1:3" hidden="1" x14ac:dyDescent="0.45">
      <c r="A1571" t="s">
        <v>1902</v>
      </c>
      <c r="B1571">
        <v>41000</v>
      </c>
      <c r="C1571" t="s">
        <v>1902</v>
      </c>
    </row>
    <row r="1572" spans="1:3" x14ac:dyDescent="0.45">
      <c r="A1572" t="s">
        <v>1903</v>
      </c>
      <c r="B1572">
        <v>41201</v>
      </c>
      <c r="C1572" t="s">
        <v>1903</v>
      </c>
    </row>
    <row r="1573" spans="1:3" x14ac:dyDescent="0.45">
      <c r="A1573" t="s">
        <v>1904</v>
      </c>
      <c r="B1573">
        <v>41202</v>
      </c>
      <c r="C1573" t="s">
        <v>1904</v>
      </c>
    </row>
    <row r="1574" spans="1:3" x14ac:dyDescent="0.45">
      <c r="A1574" t="s">
        <v>1905</v>
      </c>
      <c r="B1574">
        <v>41203</v>
      </c>
      <c r="C1574" t="s">
        <v>1905</v>
      </c>
    </row>
    <row r="1575" spans="1:3" x14ac:dyDescent="0.45">
      <c r="A1575" t="s">
        <v>1906</v>
      </c>
      <c r="B1575">
        <v>41204</v>
      </c>
      <c r="C1575" t="s">
        <v>1906</v>
      </c>
    </row>
    <row r="1576" spans="1:3" x14ac:dyDescent="0.45">
      <c r="A1576" t="s">
        <v>1907</v>
      </c>
      <c r="B1576">
        <v>41205</v>
      </c>
      <c r="C1576" t="s">
        <v>1907</v>
      </c>
    </row>
    <row r="1577" spans="1:3" x14ac:dyDescent="0.45">
      <c r="A1577" t="s">
        <v>1908</v>
      </c>
      <c r="B1577">
        <v>41206</v>
      </c>
      <c r="C1577" t="s">
        <v>1908</v>
      </c>
    </row>
    <row r="1578" spans="1:3" x14ac:dyDescent="0.45">
      <c r="A1578" t="s">
        <v>1909</v>
      </c>
      <c r="B1578">
        <v>41207</v>
      </c>
      <c r="C1578" t="s">
        <v>1909</v>
      </c>
    </row>
    <row r="1579" spans="1:3" x14ac:dyDescent="0.45">
      <c r="A1579" t="s">
        <v>1910</v>
      </c>
      <c r="B1579">
        <v>41208</v>
      </c>
      <c r="C1579" t="s">
        <v>1910</v>
      </c>
    </row>
    <row r="1580" spans="1:3" x14ac:dyDescent="0.45">
      <c r="A1580" t="s">
        <v>1911</v>
      </c>
      <c r="B1580">
        <v>41209</v>
      </c>
      <c r="C1580" t="s">
        <v>1911</v>
      </c>
    </row>
    <row r="1581" spans="1:3" x14ac:dyDescent="0.45">
      <c r="A1581" t="s">
        <v>1912</v>
      </c>
      <c r="B1581">
        <v>41210</v>
      </c>
      <c r="C1581" t="s">
        <v>1912</v>
      </c>
    </row>
    <row r="1582" spans="1:3" x14ac:dyDescent="0.45">
      <c r="A1582" t="s">
        <v>1913</v>
      </c>
      <c r="B1582">
        <v>41327</v>
      </c>
      <c r="C1582" t="s">
        <v>1913</v>
      </c>
    </row>
    <row r="1583" spans="1:3" x14ac:dyDescent="0.45">
      <c r="A1583" t="s">
        <v>1914</v>
      </c>
      <c r="B1583">
        <v>41341</v>
      </c>
      <c r="C1583" t="s">
        <v>1914</v>
      </c>
    </row>
    <row r="1584" spans="1:3" x14ac:dyDescent="0.45">
      <c r="A1584" t="s">
        <v>1915</v>
      </c>
      <c r="B1584">
        <v>41345</v>
      </c>
      <c r="C1584" t="s">
        <v>1915</v>
      </c>
    </row>
    <row r="1585" spans="1:3" x14ac:dyDescent="0.45">
      <c r="A1585" t="s">
        <v>1916</v>
      </c>
      <c r="B1585">
        <v>41346</v>
      </c>
      <c r="C1585" t="s">
        <v>1916</v>
      </c>
    </row>
    <row r="1586" spans="1:3" x14ac:dyDescent="0.45">
      <c r="A1586" t="s">
        <v>1917</v>
      </c>
      <c r="B1586">
        <v>41387</v>
      </c>
      <c r="C1586" t="s">
        <v>1917</v>
      </c>
    </row>
    <row r="1587" spans="1:3" x14ac:dyDescent="0.45">
      <c r="A1587" t="s">
        <v>1918</v>
      </c>
      <c r="B1587">
        <v>41401</v>
      </c>
      <c r="C1587" t="s">
        <v>1918</v>
      </c>
    </row>
    <row r="1588" spans="1:3" x14ac:dyDescent="0.45">
      <c r="A1588" t="s">
        <v>1919</v>
      </c>
      <c r="B1588">
        <v>41423</v>
      </c>
      <c r="C1588" t="s">
        <v>1919</v>
      </c>
    </row>
    <row r="1589" spans="1:3" x14ac:dyDescent="0.45">
      <c r="A1589" t="s">
        <v>1920</v>
      </c>
      <c r="B1589">
        <v>41424</v>
      </c>
      <c r="C1589" t="s">
        <v>1920</v>
      </c>
    </row>
    <row r="1590" spans="1:3" x14ac:dyDescent="0.45">
      <c r="A1590" t="s">
        <v>1921</v>
      </c>
      <c r="B1590">
        <v>41425</v>
      </c>
      <c r="C1590" t="s">
        <v>1921</v>
      </c>
    </row>
    <row r="1591" spans="1:3" x14ac:dyDescent="0.45">
      <c r="A1591" t="s">
        <v>1922</v>
      </c>
      <c r="B1591">
        <v>41441</v>
      </c>
      <c r="C1591" t="s">
        <v>1922</v>
      </c>
    </row>
    <row r="1592" spans="1:3" hidden="1" x14ac:dyDescent="0.45">
      <c r="A1592" t="s">
        <v>1923</v>
      </c>
      <c r="B1592">
        <v>42000</v>
      </c>
      <c r="C1592" t="s">
        <v>1923</v>
      </c>
    </row>
    <row r="1593" spans="1:3" x14ac:dyDescent="0.45">
      <c r="A1593" t="s">
        <v>1924</v>
      </c>
      <c r="B1593">
        <v>42201</v>
      </c>
      <c r="C1593" t="s">
        <v>1924</v>
      </c>
    </row>
    <row r="1594" spans="1:3" x14ac:dyDescent="0.45">
      <c r="A1594" t="s">
        <v>1925</v>
      </c>
      <c r="B1594">
        <v>42202</v>
      </c>
      <c r="C1594" t="s">
        <v>1925</v>
      </c>
    </row>
    <row r="1595" spans="1:3" x14ac:dyDescent="0.45">
      <c r="A1595" t="s">
        <v>1926</v>
      </c>
      <c r="B1595">
        <v>42203</v>
      </c>
      <c r="C1595" t="s">
        <v>1926</v>
      </c>
    </row>
    <row r="1596" spans="1:3" x14ac:dyDescent="0.45">
      <c r="A1596" t="s">
        <v>1927</v>
      </c>
      <c r="B1596">
        <v>42204</v>
      </c>
      <c r="C1596" t="s">
        <v>1927</v>
      </c>
    </row>
    <row r="1597" spans="1:3" x14ac:dyDescent="0.45">
      <c r="A1597" t="s">
        <v>1928</v>
      </c>
      <c r="B1597">
        <v>42205</v>
      </c>
      <c r="C1597" t="s">
        <v>1928</v>
      </c>
    </row>
    <row r="1598" spans="1:3" x14ac:dyDescent="0.45">
      <c r="A1598" t="s">
        <v>1929</v>
      </c>
      <c r="B1598">
        <v>42207</v>
      </c>
      <c r="C1598" t="s">
        <v>1929</v>
      </c>
    </row>
    <row r="1599" spans="1:3" x14ac:dyDescent="0.45">
      <c r="A1599" t="s">
        <v>1930</v>
      </c>
      <c r="B1599">
        <v>42208</v>
      </c>
      <c r="C1599" t="s">
        <v>1930</v>
      </c>
    </row>
    <row r="1600" spans="1:3" x14ac:dyDescent="0.45">
      <c r="A1600" t="s">
        <v>1931</v>
      </c>
      <c r="B1600">
        <v>42209</v>
      </c>
      <c r="C1600" t="s">
        <v>1931</v>
      </c>
    </row>
    <row r="1601" spans="1:3" x14ac:dyDescent="0.45">
      <c r="A1601" t="s">
        <v>1932</v>
      </c>
      <c r="B1601">
        <v>42210</v>
      </c>
      <c r="C1601" t="s">
        <v>1932</v>
      </c>
    </row>
    <row r="1602" spans="1:3" x14ac:dyDescent="0.45">
      <c r="A1602" t="s">
        <v>1933</v>
      </c>
      <c r="B1602">
        <v>42211</v>
      </c>
      <c r="C1602" t="s">
        <v>1933</v>
      </c>
    </row>
    <row r="1603" spans="1:3" x14ac:dyDescent="0.45">
      <c r="A1603" t="s">
        <v>1934</v>
      </c>
      <c r="B1603">
        <v>42212</v>
      </c>
      <c r="C1603" t="s">
        <v>1934</v>
      </c>
    </row>
    <row r="1604" spans="1:3" x14ac:dyDescent="0.45">
      <c r="A1604" t="s">
        <v>1935</v>
      </c>
      <c r="B1604">
        <v>42213</v>
      </c>
      <c r="C1604" t="s">
        <v>1935</v>
      </c>
    </row>
    <row r="1605" spans="1:3" x14ac:dyDescent="0.45">
      <c r="A1605" t="s">
        <v>1936</v>
      </c>
      <c r="B1605">
        <v>42214</v>
      </c>
      <c r="C1605" t="s">
        <v>1936</v>
      </c>
    </row>
    <row r="1606" spans="1:3" x14ac:dyDescent="0.45">
      <c r="A1606" t="s">
        <v>1937</v>
      </c>
      <c r="B1606">
        <v>42307</v>
      </c>
      <c r="C1606" t="s">
        <v>1937</v>
      </c>
    </row>
    <row r="1607" spans="1:3" x14ac:dyDescent="0.45">
      <c r="A1607" t="s">
        <v>1938</v>
      </c>
      <c r="B1607">
        <v>42308</v>
      </c>
      <c r="C1607" t="s">
        <v>1938</v>
      </c>
    </row>
    <row r="1608" spans="1:3" x14ac:dyDescent="0.45">
      <c r="A1608" t="s">
        <v>1939</v>
      </c>
      <c r="B1608">
        <v>42321</v>
      </c>
      <c r="C1608" t="s">
        <v>1939</v>
      </c>
    </row>
    <row r="1609" spans="1:3" x14ac:dyDescent="0.45">
      <c r="A1609" t="s">
        <v>1940</v>
      </c>
      <c r="B1609">
        <v>42322</v>
      </c>
      <c r="C1609" t="s">
        <v>1940</v>
      </c>
    </row>
    <row r="1610" spans="1:3" x14ac:dyDescent="0.45">
      <c r="A1610" t="s">
        <v>1941</v>
      </c>
      <c r="B1610">
        <v>42323</v>
      </c>
      <c r="C1610" t="s">
        <v>1941</v>
      </c>
    </row>
    <row r="1611" spans="1:3" x14ac:dyDescent="0.45">
      <c r="A1611" t="s">
        <v>1942</v>
      </c>
      <c r="B1611">
        <v>42383</v>
      </c>
      <c r="C1611" t="s">
        <v>1942</v>
      </c>
    </row>
    <row r="1612" spans="1:3" x14ac:dyDescent="0.45">
      <c r="A1612" t="s">
        <v>1943</v>
      </c>
      <c r="B1612">
        <v>42391</v>
      </c>
      <c r="C1612" t="s">
        <v>1943</v>
      </c>
    </row>
    <row r="1613" spans="1:3" x14ac:dyDescent="0.45">
      <c r="A1613" t="s">
        <v>1944</v>
      </c>
      <c r="B1613">
        <v>42411</v>
      </c>
      <c r="C1613" t="s">
        <v>1944</v>
      </c>
    </row>
    <row r="1614" spans="1:3" hidden="1" x14ac:dyDescent="0.45">
      <c r="A1614" t="s">
        <v>1945</v>
      </c>
      <c r="B1614">
        <v>43000</v>
      </c>
      <c r="C1614" t="s">
        <v>1945</v>
      </c>
    </row>
    <row r="1615" spans="1:3" x14ac:dyDescent="0.45">
      <c r="A1615" t="s">
        <v>1946</v>
      </c>
      <c r="B1615">
        <v>43100</v>
      </c>
      <c r="C1615" t="s">
        <v>1946</v>
      </c>
    </row>
    <row r="1616" spans="1:3" x14ac:dyDescent="0.45">
      <c r="A1616" t="s">
        <v>1947</v>
      </c>
      <c r="B1616">
        <v>43202</v>
      </c>
      <c r="C1616" t="s">
        <v>1947</v>
      </c>
    </row>
    <row r="1617" spans="1:3" x14ac:dyDescent="0.45">
      <c r="A1617" t="s">
        <v>1948</v>
      </c>
      <c r="B1617">
        <v>43203</v>
      </c>
      <c r="C1617" t="s">
        <v>1948</v>
      </c>
    </row>
    <row r="1618" spans="1:3" x14ac:dyDescent="0.45">
      <c r="A1618" t="s">
        <v>1949</v>
      </c>
      <c r="B1618">
        <v>43204</v>
      </c>
      <c r="C1618" t="s">
        <v>1949</v>
      </c>
    </row>
    <row r="1619" spans="1:3" x14ac:dyDescent="0.45">
      <c r="A1619" t="s">
        <v>1950</v>
      </c>
      <c r="B1619">
        <v>43205</v>
      </c>
      <c r="C1619" t="s">
        <v>1950</v>
      </c>
    </row>
    <row r="1620" spans="1:3" x14ac:dyDescent="0.45">
      <c r="A1620" t="s">
        <v>1951</v>
      </c>
      <c r="B1620">
        <v>43206</v>
      </c>
      <c r="C1620" t="s">
        <v>1951</v>
      </c>
    </row>
    <row r="1621" spans="1:3" x14ac:dyDescent="0.45">
      <c r="A1621" t="s">
        <v>1952</v>
      </c>
      <c r="B1621">
        <v>43208</v>
      </c>
      <c r="C1621" t="s">
        <v>1952</v>
      </c>
    </row>
    <row r="1622" spans="1:3" x14ac:dyDescent="0.45">
      <c r="A1622" t="s">
        <v>1953</v>
      </c>
      <c r="B1622">
        <v>43210</v>
      </c>
      <c r="C1622" t="s">
        <v>1953</v>
      </c>
    </row>
    <row r="1623" spans="1:3" x14ac:dyDescent="0.45">
      <c r="A1623" t="s">
        <v>1954</v>
      </c>
      <c r="B1623">
        <v>43211</v>
      </c>
      <c r="C1623" t="s">
        <v>1954</v>
      </c>
    </row>
    <row r="1624" spans="1:3" x14ac:dyDescent="0.45">
      <c r="A1624" t="s">
        <v>1955</v>
      </c>
      <c r="B1624">
        <v>43212</v>
      </c>
      <c r="C1624" t="s">
        <v>1955</v>
      </c>
    </row>
    <row r="1625" spans="1:3" x14ac:dyDescent="0.45">
      <c r="A1625" t="s">
        <v>1956</v>
      </c>
      <c r="B1625">
        <v>43213</v>
      </c>
      <c r="C1625" t="s">
        <v>1956</v>
      </c>
    </row>
    <row r="1626" spans="1:3" x14ac:dyDescent="0.45">
      <c r="A1626" t="s">
        <v>1957</v>
      </c>
      <c r="B1626">
        <v>43214</v>
      </c>
      <c r="C1626" t="s">
        <v>1957</v>
      </c>
    </row>
    <row r="1627" spans="1:3" x14ac:dyDescent="0.45">
      <c r="A1627" t="s">
        <v>1958</v>
      </c>
      <c r="B1627">
        <v>43215</v>
      </c>
      <c r="C1627" t="s">
        <v>1958</v>
      </c>
    </row>
    <row r="1628" spans="1:3" x14ac:dyDescent="0.45">
      <c r="A1628" t="s">
        <v>1959</v>
      </c>
      <c r="B1628">
        <v>43216</v>
      </c>
      <c r="C1628" t="s">
        <v>1959</v>
      </c>
    </row>
    <row r="1629" spans="1:3" x14ac:dyDescent="0.45">
      <c r="A1629" t="s">
        <v>645</v>
      </c>
      <c r="B1629">
        <v>43348</v>
      </c>
      <c r="C1629" t="s">
        <v>645</v>
      </c>
    </row>
    <row r="1630" spans="1:3" x14ac:dyDescent="0.45">
      <c r="A1630" t="s">
        <v>1960</v>
      </c>
      <c r="B1630">
        <v>43364</v>
      </c>
      <c r="C1630" t="s">
        <v>1960</v>
      </c>
    </row>
    <row r="1631" spans="1:3" x14ac:dyDescent="0.45">
      <c r="A1631" t="s">
        <v>1961</v>
      </c>
      <c r="B1631">
        <v>43367</v>
      </c>
      <c r="C1631" t="s">
        <v>1961</v>
      </c>
    </row>
    <row r="1632" spans="1:3" x14ac:dyDescent="0.45">
      <c r="A1632" t="s">
        <v>1962</v>
      </c>
      <c r="B1632">
        <v>43368</v>
      </c>
      <c r="C1632" t="s">
        <v>1962</v>
      </c>
    </row>
    <row r="1633" spans="1:3" x14ac:dyDescent="0.45">
      <c r="A1633" t="s">
        <v>1963</v>
      </c>
      <c r="B1633">
        <v>43369</v>
      </c>
      <c r="C1633" t="s">
        <v>1963</v>
      </c>
    </row>
    <row r="1634" spans="1:3" x14ac:dyDescent="0.45">
      <c r="A1634" t="s">
        <v>1964</v>
      </c>
      <c r="B1634">
        <v>43403</v>
      </c>
      <c r="C1634" t="s">
        <v>1964</v>
      </c>
    </row>
    <row r="1635" spans="1:3" x14ac:dyDescent="0.45">
      <c r="A1635" t="s">
        <v>1965</v>
      </c>
      <c r="B1635">
        <v>43404</v>
      </c>
      <c r="C1635" t="s">
        <v>1965</v>
      </c>
    </row>
    <row r="1636" spans="1:3" x14ac:dyDescent="0.45">
      <c r="A1636" t="s">
        <v>1966</v>
      </c>
      <c r="B1636">
        <v>43423</v>
      </c>
      <c r="C1636" t="s">
        <v>1966</v>
      </c>
    </row>
    <row r="1637" spans="1:3" x14ac:dyDescent="0.45">
      <c r="A1637" t="s">
        <v>704</v>
      </c>
      <c r="B1637">
        <v>43424</v>
      </c>
      <c r="C1637" t="s">
        <v>704</v>
      </c>
    </row>
    <row r="1638" spans="1:3" x14ac:dyDescent="0.45">
      <c r="A1638" t="s">
        <v>1967</v>
      </c>
      <c r="B1638">
        <v>43425</v>
      </c>
      <c r="C1638" t="s">
        <v>1967</v>
      </c>
    </row>
    <row r="1639" spans="1:3" x14ac:dyDescent="0.45">
      <c r="A1639" t="s">
        <v>1243</v>
      </c>
      <c r="B1639">
        <v>43428</v>
      </c>
      <c r="C1639" t="s">
        <v>1243</v>
      </c>
    </row>
    <row r="1640" spans="1:3" x14ac:dyDescent="0.45">
      <c r="A1640" t="s">
        <v>1968</v>
      </c>
      <c r="B1640">
        <v>43432</v>
      </c>
      <c r="C1640" t="s">
        <v>1968</v>
      </c>
    </row>
    <row r="1641" spans="1:3" x14ac:dyDescent="0.45">
      <c r="A1641" t="s">
        <v>1969</v>
      </c>
      <c r="B1641">
        <v>43433</v>
      </c>
      <c r="C1641" t="s">
        <v>1969</v>
      </c>
    </row>
    <row r="1642" spans="1:3" x14ac:dyDescent="0.45">
      <c r="A1642" t="s">
        <v>1970</v>
      </c>
      <c r="B1642">
        <v>43441</v>
      </c>
      <c r="C1642" t="s">
        <v>1970</v>
      </c>
    </row>
    <row r="1643" spans="1:3" x14ac:dyDescent="0.45">
      <c r="A1643" t="s">
        <v>1971</v>
      </c>
      <c r="B1643">
        <v>43442</v>
      </c>
      <c r="C1643" t="s">
        <v>1971</v>
      </c>
    </row>
    <row r="1644" spans="1:3" x14ac:dyDescent="0.45">
      <c r="A1644" t="s">
        <v>1972</v>
      </c>
      <c r="B1644">
        <v>43443</v>
      </c>
      <c r="C1644" t="s">
        <v>1972</v>
      </c>
    </row>
    <row r="1645" spans="1:3" x14ac:dyDescent="0.45">
      <c r="A1645" t="s">
        <v>1973</v>
      </c>
      <c r="B1645">
        <v>43444</v>
      </c>
      <c r="C1645" t="s">
        <v>1973</v>
      </c>
    </row>
    <row r="1646" spans="1:3" x14ac:dyDescent="0.45">
      <c r="A1646" t="s">
        <v>1974</v>
      </c>
      <c r="B1646">
        <v>43447</v>
      </c>
      <c r="C1646" t="s">
        <v>1974</v>
      </c>
    </row>
    <row r="1647" spans="1:3" x14ac:dyDescent="0.45">
      <c r="A1647" t="s">
        <v>1975</v>
      </c>
      <c r="B1647">
        <v>43468</v>
      </c>
      <c r="C1647" t="s">
        <v>1975</v>
      </c>
    </row>
    <row r="1648" spans="1:3" x14ac:dyDescent="0.45">
      <c r="A1648" t="s">
        <v>1976</v>
      </c>
      <c r="B1648">
        <v>43482</v>
      </c>
      <c r="C1648" t="s">
        <v>1976</v>
      </c>
    </row>
    <row r="1649" spans="1:3" x14ac:dyDescent="0.45">
      <c r="A1649" t="s">
        <v>1977</v>
      </c>
      <c r="B1649">
        <v>43484</v>
      </c>
      <c r="C1649" t="s">
        <v>1977</v>
      </c>
    </row>
    <row r="1650" spans="1:3" x14ac:dyDescent="0.45">
      <c r="A1650" t="s">
        <v>1978</v>
      </c>
      <c r="B1650">
        <v>43501</v>
      </c>
      <c r="C1650" t="s">
        <v>1978</v>
      </c>
    </row>
    <row r="1651" spans="1:3" x14ac:dyDescent="0.45">
      <c r="A1651" t="s">
        <v>1979</v>
      </c>
      <c r="B1651">
        <v>43505</v>
      </c>
      <c r="C1651" t="s">
        <v>1979</v>
      </c>
    </row>
    <row r="1652" spans="1:3" x14ac:dyDescent="0.45">
      <c r="A1652" t="s">
        <v>1980</v>
      </c>
      <c r="B1652">
        <v>43506</v>
      </c>
      <c r="C1652" t="s">
        <v>1980</v>
      </c>
    </row>
    <row r="1653" spans="1:3" x14ac:dyDescent="0.45">
      <c r="A1653" t="s">
        <v>1981</v>
      </c>
      <c r="B1653">
        <v>43507</v>
      </c>
      <c r="C1653" t="s">
        <v>1981</v>
      </c>
    </row>
    <row r="1654" spans="1:3" x14ac:dyDescent="0.45">
      <c r="A1654" t="s">
        <v>1982</v>
      </c>
      <c r="B1654">
        <v>43510</v>
      </c>
      <c r="C1654" t="s">
        <v>1982</v>
      </c>
    </row>
    <row r="1655" spans="1:3" x14ac:dyDescent="0.45">
      <c r="A1655" t="s">
        <v>1983</v>
      </c>
      <c r="B1655">
        <v>43511</v>
      </c>
      <c r="C1655" t="s">
        <v>1983</v>
      </c>
    </row>
    <row r="1656" spans="1:3" x14ac:dyDescent="0.45">
      <c r="A1656" t="s">
        <v>1984</v>
      </c>
      <c r="B1656">
        <v>43512</v>
      </c>
      <c r="C1656" t="s">
        <v>1984</v>
      </c>
    </row>
    <row r="1657" spans="1:3" x14ac:dyDescent="0.45">
      <c r="A1657" t="s">
        <v>1985</v>
      </c>
      <c r="B1657">
        <v>43513</v>
      </c>
      <c r="C1657" t="s">
        <v>1985</v>
      </c>
    </row>
    <row r="1658" spans="1:3" x14ac:dyDescent="0.45">
      <c r="A1658" t="s">
        <v>1986</v>
      </c>
      <c r="B1658">
        <v>43514</v>
      </c>
      <c r="C1658" t="s">
        <v>1986</v>
      </c>
    </row>
    <row r="1659" spans="1:3" x14ac:dyDescent="0.45">
      <c r="A1659" t="s">
        <v>1987</v>
      </c>
      <c r="B1659">
        <v>43531</v>
      </c>
      <c r="C1659" t="s">
        <v>1987</v>
      </c>
    </row>
    <row r="1660" spans="1:3" hidden="1" x14ac:dyDescent="0.45">
      <c r="A1660" t="s">
        <v>1988</v>
      </c>
      <c r="B1660">
        <v>44000</v>
      </c>
      <c r="C1660" t="s">
        <v>1988</v>
      </c>
    </row>
    <row r="1661" spans="1:3" x14ac:dyDescent="0.45">
      <c r="A1661" t="s">
        <v>1989</v>
      </c>
      <c r="B1661">
        <v>44201</v>
      </c>
      <c r="C1661" t="s">
        <v>1989</v>
      </c>
    </row>
    <row r="1662" spans="1:3" x14ac:dyDescent="0.45">
      <c r="A1662" t="s">
        <v>1990</v>
      </c>
      <c r="B1662">
        <v>44202</v>
      </c>
      <c r="C1662" t="s">
        <v>1990</v>
      </c>
    </row>
    <row r="1663" spans="1:3" x14ac:dyDescent="0.45">
      <c r="A1663" t="s">
        <v>1991</v>
      </c>
      <c r="B1663">
        <v>44203</v>
      </c>
      <c r="C1663" t="s">
        <v>1991</v>
      </c>
    </row>
    <row r="1664" spans="1:3" x14ac:dyDescent="0.45">
      <c r="A1664" t="s">
        <v>1992</v>
      </c>
      <c r="B1664">
        <v>44204</v>
      </c>
      <c r="C1664" t="s">
        <v>1992</v>
      </c>
    </row>
    <row r="1665" spans="1:3" x14ac:dyDescent="0.45">
      <c r="A1665" t="s">
        <v>1993</v>
      </c>
      <c r="B1665">
        <v>44205</v>
      </c>
      <c r="C1665" t="s">
        <v>1993</v>
      </c>
    </row>
    <row r="1666" spans="1:3" x14ac:dyDescent="0.45">
      <c r="A1666" t="s">
        <v>1994</v>
      </c>
      <c r="B1666">
        <v>44206</v>
      </c>
      <c r="C1666" t="s">
        <v>1994</v>
      </c>
    </row>
    <row r="1667" spans="1:3" x14ac:dyDescent="0.45">
      <c r="A1667" t="s">
        <v>1995</v>
      </c>
      <c r="B1667">
        <v>44207</v>
      </c>
      <c r="C1667" t="s">
        <v>1995</v>
      </c>
    </row>
    <row r="1668" spans="1:3" x14ac:dyDescent="0.45">
      <c r="A1668" t="s">
        <v>1996</v>
      </c>
      <c r="B1668">
        <v>44208</v>
      </c>
      <c r="C1668" t="s">
        <v>1996</v>
      </c>
    </row>
    <row r="1669" spans="1:3" x14ac:dyDescent="0.45">
      <c r="A1669" t="s">
        <v>1997</v>
      </c>
      <c r="B1669">
        <v>44209</v>
      </c>
      <c r="C1669" t="s">
        <v>1997</v>
      </c>
    </row>
    <row r="1670" spans="1:3" x14ac:dyDescent="0.45">
      <c r="A1670" t="s">
        <v>1998</v>
      </c>
      <c r="B1670">
        <v>44210</v>
      </c>
      <c r="C1670" t="s">
        <v>1998</v>
      </c>
    </row>
    <row r="1671" spans="1:3" x14ac:dyDescent="0.45">
      <c r="A1671" t="s">
        <v>1999</v>
      </c>
      <c r="B1671">
        <v>44211</v>
      </c>
      <c r="C1671" t="s">
        <v>1999</v>
      </c>
    </row>
    <row r="1672" spans="1:3" x14ac:dyDescent="0.45">
      <c r="A1672" t="s">
        <v>2000</v>
      </c>
      <c r="B1672">
        <v>44212</v>
      </c>
      <c r="C1672" t="s">
        <v>2000</v>
      </c>
    </row>
    <row r="1673" spans="1:3" x14ac:dyDescent="0.45">
      <c r="A1673" t="s">
        <v>2001</v>
      </c>
      <c r="B1673">
        <v>44213</v>
      </c>
      <c r="C1673" t="s">
        <v>2001</v>
      </c>
    </row>
    <row r="1674" spans="1:3" x14ac:dyDescent="0.45">
      <c r="A1674" t="s">
        <v>2002</v>
      </c>
      <c r="B1674">
        <v>44214</v>
      </c>
      <c r="C1674" t="s">
        <v>2002</v>
      </c>
    </row>
    <row r="1675" spans="1:3" x14ac:dyDescent="0.45">
      <c r="A1675" t="s">
        <v>2003</v>
      </c>
      <c r="B1675">
        <v>44322</v>
      </c>
      <c r="C1675" t="s">
        <v>2003</v>
      </c>
    </row>
    <row r="1676" spans="1:3" x14ac:dyDescent="0.45">
      <c r="A1676" t="s">
        <v>2004</v>
      </c>
      <c r="B1676">
        <v>44341</v>
      </c>
      <c r="C1676" t="s">
        <v>2004</v>
      </c>
    </row>
    <row r="1677" spans="1:3" x14ac:dyDescent="0.45">
      <c r="A1677" t="s">
        <v>2005</v>
      </c>
      <c r="B1677">
        <v>44461</v>
      </c>
      <c r="C1677" t="s">
        <v>2005</v>
      </c>
    </row>
    <row r="1678" spans="1:3" x14ac:dyDescent="0.45">
      <c r="A1678" t="s">
        <v>2006</v>
      </c>
      <c r="B1678">
        <v>44462</v>
      </c>
      <c r="C1678" t="s">
        <v>2006</v>
      </c>
    </row>
    <row r="1679" spans="1:3" hidden="1" x14ac:dyDescent="0.45">
      <c r="A1679" t="s">
        <v>2007</v>
      </c>
      <c r="B1679">
        <v>45000</v>
      </c>
      <c r="C1679" t="s">
        <v>2007</v>
      </c>
    </row>
    <row r="1680" spans="1:3" x14ac:dyDescent="0.45">
      <c r="A1680" t="s">
        <v>2008</v>
      </c>
      <c r="B1680">
        <v>45201</v>
      </c>
      <c r="C1680" t="s">
        <v>2008</v>
      </c>
    </row>
    <row r="1681" spans="1:3" x14ac:dyDescent="0.45">
      <c r="A1681" t="s">
        <v>2009</v>
      </c>
      <c r="B1681">
        <v>45202</v>
      </c>
      <c r="C1681" t="s">
        <v>2009</v>
      </c>
    </row>
    <row r="1682" spans="1:3" x14ac:dyDescent="0.45">
      <c r="A1682" t="s">
        <v>2010</v>
      </c>
      <c r="B1682">
        <v>45203</v>
      </c>
      <c r="C1682" t="s">
        <v>2010</v>
      </c>
    </row>
    <row r="1683" spans="1:3" x14ac:dyDescent="0.45">
      <c r="A1683" t="s">
        <v>2011</v>
      </c>
      <c r="B1683">
        <v>45204</v>
      </c>
      <c r="C1683" t="s">
        <v>2011</v>
      </c>
    </row>
    <row r="1684" spans="1:3" x14ac:dyDescent="0.45">
      <c r="A1684" t="s">
        <v>2012</v>
      </c>
      <c r="B1684">
        <v>45205</v>
      </c>
      <c r="C1684" t="s">
        <v>2012</v>
      </c>
    </row>
    <row r="1685" spans="1:3" x14ac:dyDescent="0.45">
      <c r="A1685" t="s">
        <v>2013</v>
      </c>
      <c r="B1685">
        <v>45206</v>
      </c>
      <c r="C1685" t="s">
        <v>2013</v>
      </c>
    </row>
    <row r="1686" spans="1:3" x14ac:dyDescent="0.45">
      <c r="A1686" t="s">
        <v>2014</v>
      </c>
      <c r="B1686">
        <v>45207</v>
      </c>
      <c r="C1686" t="s">
        <v>2014</v>
      </c>
    </row>
    <row r="1687" spans="1:3" x14ac:dyDescent="0.45">
      <c r="A1687" t="s">
        <v>2015</v>
      </c>
      <c r="B1687">
        <v>45208</v>
      </c>
      <c r="C1687" t="s">
        <v>2015</v>
      </c>
    </row>
    <row r="1688" spans="1:3" x14ac:dyDescent="0.45">
      <c r="A1688" t="s">
        <v>2016</v>
      </c>
      <c r="B1688">
        <v>45209</v>
      </c>
      <c r="C1688" t="s">
        <v>2016</v>
      </c>
    </row>
    <row r="1689" spans="1:3" x14ac:dyDescent="0.45">
      <c r="A1689" t="s">
        <v>2017</v>
      </c>
      <c r="B1689">
        <v>45341</v>
      </c>
      <c r="C1689" t="s">
        <v>2017</v>
      </c>
    </row>
    <row r="1690" spans="1:3" x14ac:dyDescent="0.45">
      <c r="A1690" t="s">
        <v>2018</v>
      </c>
      <c r="B1690">
        <v>45361</v>
      </c>
      <c r="C1690" t="s">
        <v>2018</v>
      </c>
    </row>
    <row r="1691" spans="1:3" x14ac:dyDescent="0.45">
      <c r="A1691" t="s">
        <v>2019</v>
      </c>
      <c r="B1691">
        <v>45382</v>
      </c>
      <c r="C1691" t="s">
        <v>2019</v>
      </c>
    </row>
    <row r="1692" spans="1:3" x14ac:dyDescent="0.45">
      <c r="A1692" t="s">
        <v>2020</v>
      </c>
      <c r="B1692">
        <v>45383</v>
      </c>
      <c r="C1692" t="s">
        <v>2020</v>
      </c>
    </row>
    <row r="1693" spans="1:3" x14ac:dyDescent="0.45">
      <c r="A1693" t="s">
        <v>2021</v>
      </c>
      <c r="B1693">
        <v>45401</v>
      </c>
      <c r="C1693" t="s">
        <v>2021</v>
      </c>
    </row>
    <row r="1694" spans="1:3" x14ac:dyDescent="0.45">
      <c r="A1694" t="s">
        <v>2022</v>
      </c>
      <c r="B1694">
        <v>45402</v>
      </c>
      <c r="C1694" t="s">
        <v>2022</v>
      </c>
    </row>
    <row r="1695" spans="1:3" x14ac:dyDescent="0.45">
      <c r="A1695" t="s">
        <v>2023</v>
      </c>
      <c r="B1695">
        <v>45403</v>
      </c>
      <c r="C1695" t="s">
        <v>2023</v>
      </c>
    </row>
    <row r="1696" spans="1:3" x14ac:dyDescent="0.45">
      <c r="A1696" t="s">
        <v>2024</v>
      </c>
      <c r="B1696">
        <v>45404</v>
      </c>
      <c r="C1696" t="s">
        <v>2024</v>
      </c>
    </row>
    <row r="1697" spans="1:3" x14ac:dyDescent="0.45">
      <c r="A1697" t="s">
        <v>2025</v>
      </c>
      <c r="B1697">
        <v>45405</v>
      </c>
      <c r="C1697" t="s">
        <v>2025</v>
      </c>
    </row>
    <row r="1698" spans="1:3" x14ac:dyDescent="0.45">
      <c r="A1698" t="s">
        <v>2026</v>
      </c>
      <c r="B1698">
        <v>45406</v>
      </c>
      <c r="C1698" t="s">
        <v>2026</v>
      </c>
    </row>
    <row r="1699" spans="1:3" x14ac:dyDescent="0.45">
      <c r="A1699" t="s">
        <v>2027</v>
      </c>
      <c r="B1699">
        <v>45421</v>
      </c>
      <c r="C1699" t="s">
        <v>2027</v>
      </c>
    </row>
    <row r="1700" spans="1:3" x14ac:dyDescent="0.45">
      <c r="A1700" t="s">
        <v>2028</v>
      </c>
      <c r="B1700">
        <v>45429</v>
      </c>
      <c r="C1700" t="s">
        <v>2028</v>
      </c>
    </row>
    <row r="1701" spans="1:3" x14ac:dyDescent="0.45">
      <c r="A1701" t="s">
        <v>2029</v>
      </c>
      <c r="B1701">
        <v>45430</v>
      </c>
      <c r="C1701" t="s">
        <v>2029</v>
      </c>
    </row>
    <row r="1702" spans="1:3" x14ac:dyDescent="0.45">
      <c r="A1702" t="s">
        <v>671</v>
      </c>
      <c r="B1702">
        <v>45431</v>
      </c>
      <c r="C1702" t="s">
        <v>671</v>
      </c>
    </row>
    <row r="1703" spans="1:3" x14ac:dyDescent="0.45">
      <c r="A1703" t="s">
        <v>2030</v>
      </c>
      <c r="B1703">
        <v>45441</v>
      </c>
      <c r="C1703" t="s">
        <v>2030</v>
      </c>
    </row>
    <row r="1704" spans="1:3" x14ac:dyDescent="0.45">
      <c r="A1704" t="s">
        <v>2031</v>
      </c>
      <c r="B1704">
        <v>45442</v>
      </c>
      <c r="C1704" t="s">
        <v>2031</v>
      </c>
    </row>
    <row r="1705" spans="1:3" x14ac:dyDescent="0.45">
      <c r="A1705" t="s">
        <v>2032</v>
      </c>
      <c r="B1705">
        <v>45443</v>
      </c>
      <c r="C1705" t="s">
        <v>2032</v>
      </c>
    </row>
    <row r="1706" spans="1:3" hidden="1" x14ac:dyDescent="0.45">
      <c r="A1706" t="s">
        <v>2033</v>
      </c>
      <c r="B1706">
        <v>46000</v>
      </c>
      <c r="C1706" t="s">
        <v>2033</v>
      </c>
    </row>
    <row r="1707" spans="1:3" x14ac:dyDescent="0.45">
      <c r="A1707" t="s">
        <v>2034</v>
      </c>
      <c r="B1707">
        <v>46201</v>
      </c>
      <c r="C1707" t="s">
        <v>2034</v>
      </c>
    </row>
    <row r="1708" spans="1:3" x14ac:dyDescent="0.45">
      <c r="A1708" t="s">
        <v>2035</v>
      </c>
      <c r="B1708">
        <v>46203</v>
      </c>
      <c r="C1708" t="s">
        <v>2035</v>
      </c>
    </row>
    <row r="1709" spans="1:3" x14ac:dyDescent="0.45">
      <c r="A1709" t="s">
        <v>2036</v>
      </c>
      <c r="B1709">
        <v>46204</v>
      </c>
      <c r="C1709" t="s">
        <v>2036</v>
      </c>
    </row>
    <row r="1710" spans="1:3" x14ac:dyDescent="0.45">
      <c r="A1710" t="s">
        <v>2037</v>
      </c>
      <c r="B1710">
        <v>46206</v>
      </c>
      <c r="C1710" t="s">
        <v>2037</v>
      </c>
    </row>
    <row r="1711" spans="1:3" x14ac:dyDescent="0.45">
      <c r="A1711" t="s">
        <v>2038</v>
      </c>
      <c r="B1711">
        <v>46208</v>
      </c>
      <c r="C1711" t="s">
        <v>2038</v>
      </c>
    </row>
    <row r="1712" spans="1:3" x14ac:dyDescent="0.45">
      <c r="A1712" t="s">
        <v>2039</v>
      </c>
      <c r="B1712">
        <v>46210</v>
      </c>
      <c r="C1712" t="s">
        <v>2039</v>
      </c>
    </row>
    <row r="1713" spans="1:3" x14ac:dyDescent="0.45">
      <c r="A1713" t="s">
        <v>2040</v>
      </c>
      <c r="B1713">
        <v>46213</v>
      </c>
      <c r="C1713" t="s">
        <v>2040</v>
      </c>
    </row>
    <row r="1714" spans="1:3" x14ac:dyDescent="0.45">
      <c r="A1714" t="s">
        <v>2041</v>
      </c>
      <c r="B1714">
        <v>46214</v>
      </c>
      <c r="C1714" t="s">
        <v>2041</v>
      </c>
    </row>
    <row r="1715" spans="1:3" x14ac:dyDescent="0.45">
      <c r="A1715" t="s">
        <v>2042</v>
      </c>
      <c r="B1715">
        <v>46215</v>
      </c>
      <c r="C1715" t="s">
        <v>2042</v>
      </c>
    </row>
    <row r="1716" spans="1:3" x14ac:dyDescent="0.45">
      <c r="A1716" t="s">
        <v>2043</v>
      </c>
      <c r="B1716">
        <v>46216</v>
      </c>
      <c r="C1716" t="s">
        <v>2043</v>
      </c>
    </row>
    <row r="1717" spans="1:3" x14ac:dyDescent="0.45">
      <c r="A1717" t="s">
        <v>2044</v>
      </c>
      <c r="B1717">
        <v>46217</v>
      </c>
      <c r="C1717" t="s">
        <v>2044</v>
      </c>
    </row>
    <row r="1718" spans="1:3" x14ac:dyDescent="0.45">
      <c r="A1718" t="s">
        <v>2045</v>
      </c>
      <c r="B1718">
        <v>46218</v>
      </c>
      <c r="C1718" t="s">
        <v>2045</v>
      </c>
    </row>
    <row r="1719" spans="1:3" x14ac:dyDescent="0.45">
      <c r="A1719" t="s">
        <v>2046</v>
      </c>
      <c r="B1719">
        <v>46219</v>
      </c>
      <c r="C1719" t="s">
        <v>2046</v>
      </c>
    </row>
    <row r="1720" spans="1:3" x14ac:dyDescent="0.45">
      <c r="A1720" t="s">
        <v>2047</v>
      </c>
      <c r="B1720">
        <v>46220</v>
      </c>
      <c r="C1720" t="s">
        <v>2047</v>
      </c>
    </row>
    <row r="1721" spans="1:3" x14ac:dyDescent="0.45">
      <c r="A1721" t="s">
        <v>2048</v>
      </c>
      <c r="B1721">
        <v>46221</v>
      </c>
      <c r="C1721" t="s">
        <v>2048</v>
      </c>
    </row>
    <row r="1722" spans="1:3" x14ac:dyDescent="0.45">
      <c r="A1722" t="s">
        <v>2049</v>
      </c>
      <c r="B1722">
        <v>46222</v>
      </c>
      <c r="C1722" t="s">
        <v>2049</v>
      </c>
    </row>
    <row r="1723" spans="1:3" x14ac:dyDescent="0.45">
      <c r="A1723" t="s">
        <v>2050</v>
      </c>
      <c r="B1723">
        <v>46223</v>
      </c>
      <c r="C1723" t="s">
        <v>2050</v>
      </c>
    </row>
    <row r="1724" spans="1:3" x14ac:dyDescent="0.45">
      <c r="A1724" t="s">
        <v>2051</v>
      </c>
      <c r="B1724">
        <v>46224</v>
      </c>
      <c r="C1724" t="s">
        <v>2051</v>
      </c>
    </row>
    <row r="1725" spans="1:3" x14ac:dyDescent="0.45">
      <c r="A1725" t="s">
        <v>2052</v>
      </c>
      <c r="B1725">
        <v>46225</v>
      </c>
      <c r="C1725" t="s">
        <v>2052</v>
      </c>
    </row>
    <row r="1726" spans="1:3" x14ac:dyDescent="0.45">
      <c r="A1726" t="s">
        <v>2053</v>
      </c>
      <c r="B1726">
        <v>46303</v>
      </c>
      <c r="C1726" t="s">
        <v>2053</v>
      </c>
    </row>
    <row r="1727" spans="1:3" x14ac:dyDescent="0.45">
      <c r="A1727" t="s">
        <v>2054</v>
      </c>
      <c r="B1727">
        <v>46304</v>
      </c>
      <c r="C1727" t="s">
        <v>2054</v>
      </c>
    </row>
    <row r="1728" spans="1:3" x14ac:dyDescent="0.45">
      <c r="A1728" t="s">
        <v>2055</v>
      </c>
      <c r="B1728">
        <v>46392</v>
      </c>
      <c r="C1728" t="s">
        <v>2055</v>
      </c>
    </row>
    <row r="1729" spans="1:3" x14ac:dyDescent="0.45">
      <c r="A1729" t="s">
        <v>2056</v>
      </c>
      <c r="B1729">
        <v>46404</v>
      </c>
      <c r="C1729" t="s">
        <v>2056</v>
      </c>
    </row>
    <row r="1730" spans="1:3" x14ac:dyDescent="0.45">
      <c r="A1730" t="s">
        <v>2057</v>
      </c>
      <c r="B1730">
        <v>46452</v>
      </c>
      <c r="C1730" t="s">
        <v>2057</v>
      </c>
    </row>
    <row r="1731" spans="1:3" x14ac:dyDescent="0.45">
      <c r="A1731" t="s">
        <v>2058</v>
      </c>
      <c r="B1731">
        <v>46468</v>
      </c>
      <c r="C1731" t="s">
        <v>2058</v>
      </c>
    </row>
    <row r="1732" spans="1:3" x14ac:dyDescent="0.45">
      <c r="A1732" t="s">
        <v>2059</v>
      </c>
      <c r="B1732">
        <v>46482</v>
      </c>
      <c r="C1732" t="s">
        <v>2059</v>
      </c>
    </row>
    <row r="1733" spans="1:3" x14ac:dyDescent="0.45">
      <c r="A1733" t="s">
        <v>2060</v>
      </c>
      <c r="B1733">
        <v>46490</v>
      </c>
      <c r="C1733" t="s">
        <v>2060</v>
      </c>
    </row>
    <row r="1734" spans="1:3" x14ac:dyDescent="0.45">
      <c r="A1734" t="s">
        <v>2061</v>
      </c>
      <c r="B1734">
        <v>46491</v>
      </c>
      <c r="C1734" t="s">
        <v>2061</v>
      </c>
    </row>
    <row r="1735" spans="1:3" x14ac:dyDescent="0.45">
      <c r="A1735" t="s">
        <v>2062</v>
      </c>
      <c r="B1735">
        <v>46492</v>
      </c>
      <c r="C1735" t="s">
        <v>2062</v>
      </c>
    </row>
    <row r="1736" spans="1:3" x14ac:dyDescent="0.45">
      <c r="A1736" t="s">
        <v>2063</v>
      </c>
      <c r="B1736">
        <v>46501</v>
      </c>
      <c r="C1736" t="s">
        <v>2063</v>
      </c>
    </row>
    <row r="1737" spans="1:3" x14ac:dyDescent="0.45">
      <c r="A1737" t="s">
        <v>2064</v>
      </c>
      <c r="B1737">
        <v>46502</v>
      </c>
      <c r="C1737" t="s">
        <v>2064</v>
      </c>
    </row>
    <row r="1738" spans="1:3" x14ac:dyDescent="0.45">
      <c r="A1738" t="s">
        <v>2065</v>
      </c>
      <c r="B1738">
        <v>46505</v>
      </c>
      <c r="C1738" t="s">
        <v>2065</v>
      </c>
    </row>
    <row r="1739" spans="1:3" x14ac:dyDescent="0.45">
      <c r="A1739" t="s">
        <v>2066</v>
      </c>
      <c r="B1739">
        <v>46523</v>
      </c>
      <c r="C1739" t="s">
        <v>2066</v>
      </c>
    </row>
    <row r="1740" spans="1:3" x14ac:dyDescent="0.45">
      <c r="A1740" t="s">
        <v>2067</v>
      </c>
      <c r="B1740">
        <v>46524</v>
      </c>
      <c r="C1740" t="s">
        <v>2067</v>
      </c>
    </row>
    <row r="1741" spans="1:3" x14ac:dyDescent="0.45">
      <c r="A1741" t="s">
        <v>2068</v>
      </c>
      <c r="B1741">
        <v>46525</v>
      </c>
      <c r="C1741" t="s">
        <v>2068</v>
      </c>
    </row>
    <row r="1742" spans="1:3" x14ac:dyDescent="0.45">
      <c r="A1742" t="s">
        <v>2069</v>
      </c>
      <c r="B1742">
        <v>46527</v>
      </c>
      <c r="C1742" t="s">
        <v>2069</v>
      </c>
    </row>
    <row r="1743" spans="1:3" x14ac:dyDescent="0.45">
      <c r="A1743" t="s">
        <v>2070</v>
      </c>
      <c r="B1743">
        <v>46529</v>
      </c>
      <c r="C1743" t="s">
        <v>2070</v>
      </c>
    </row>
    <row r="1744" spans="1:3" x14ac:dyDescent="0.45">
      <c r="A1744" t="s">
        <v>2071</v>
      </c>
      <c r="B1744">
        <v>46530</v>
      </c>
      <c r="C1744" t="s">
        <v>2071</v>
      </c>
    </row>
    <row r="1745" spans="1:3" x14ac:dyDescent="0.45">
      <c r="A1745" t="s">
        <v>2072</v>
      </c>
      <c r="B1745">
        <v>46531</v>
      </c>
      <c r="C1745" t="s">
        <v>2072</v>
      </c>
    </row>
    <row r="1746" spans="1:3" x14ac:dyDescent="0.45">
      <c r="A1746" t="s">
        <v>2073</v>
      </c>
      <c r="B1746">
        <v>46532</v>
      </c>
      <c r="C1746" t="s">
        <v>2073</v>
      </c>
    </row>
    <row r="1747" spans="1:3" x14ac:dyDescent="0.45">
      <c r="A1747" t="s">
        <v>2074</v>
      </c>
      <c r="B1747">
        <v>46533</v>
      </c>
      <c r="C1747" t="s">
        <v>2074</v>
      </c>
    </row>
    <row r="1748" spans="1:3" x14ac:dyDescent="0.45">
      <c r="A1748" t="s">
        <v>2075</v>
      </c>
      <c r="B1748">
        <v>46534</v>
      </c>
      <c r="C1748" t="s">
        <v>2075</v>
      </c>
    </row>
    <row r="1749" spans="1:3" x14ac:dyDescent="0.45">
      <c r="A1749" t="s">
        <v>2076</v>
      </c>
      <c r="B1749">
        <v>46535</v>
      </c>
      <c r="C1749" t="s">
        <v>2076</v>
      </c>
    </row>
    <row r="1750" spans="1:3" x14ac:dyDescent="0.45">
      <c r="A1750" t="s">
        <v>2077</v>
      </c>
      <c r="B1750">
        <v>46600</v>
      </c>
      <c r="C1750" t="s">
        <v>2077</v>
      </c>
    </row>
    <row r="1751" spans="1:3" hidden="1" x14ac:dyDescent="0.45">
      <c r="A1751" t="s">
        <v>2078</v>
      </c>
      <c r="B1751">
        <v>47000</v>
      </c>
      <c r="C1751" t="s">
        <v>2078</v>
      </c>
    </row>
    <row r="1752" spans="1:3" x14ac:dyDescent="0.45">
      <c r="A1752" t="s">
        <v>2079</v>
      </c>
      <c r="B1752">
        <v>47201</v>
      </c>
      <c r="C1752" t="s">
        <v>2079</v>
      </c>
    </row>
    <row r="1753" spans="1:3" x14ac:dyDescent="0.45">
      <c r="A1753" t="s">
        <v>2080</v>
      </c>
      <c r="B1753">
        <v>47205</v>
      </c>
      <c r="C1753" t="s">
        <v>2080</v>
      </c>
    </row>
    <row r="1754" spans="1:3" x14ac:dyDescent="0.45">
      <c r="A1754" t="s">
        <v>2081</v>
      </c>
      <c r="B1754">
        <v>47207</v>
      </c>
      <c r="C1754" t="s">
        <v>2081</v>
      </c>
    </row>
    <row r="1755" spans="1:3" x14ac:dyDescent="0.45">
      <c r="A1755" t="s">
        <v>2082</v>
      </c>
      <c r="B1755">
        <v>47208</v>
      </c>
      <c r="C1755" t="s">
        <v>2082</v>
      </c>
    </row>
    <row r="1756" spans="1:3" x14ac:dyDescent="0.45">
      <c r="A1756" t="s">
        <v>2083</v>
      </c>
      <c r="B1756">
        <v>47209</v>
      </c>
      <c r="C1756" t="s">
        <v>2083</v>
      </c>
    </row>
    <row r="1757" spans="1:3" x14ac:dyDescent="0.45">
      <c r="A1757" t="s">
        <v>2084</v>
      </c>
      <c r="B1757">
        <v>47210</v>
      </c>
      <c r="C1757" t="s">
        <v>2084</v>
      </c>
    </row>
    <row r="1758" spans="1:3" x14ac:dyDescent="0.45">
      <c r="A1758" t="s">
        <v>2085</v>
      </c>
      <c r="B1758">
        <v>47211</v>
      </c>
      <c r="C1758" t="s">
        <v>2085</v>
      </c>
    </row>
    <row r="1759" spans="1:3" x14ac:dyDescent="0.45">
      <c r="A1759" t="s">
        <v>2086</v>
      </c>
      <c r="B1759">
        <v>47212</v>
      </c>
      <c r="C1759" t="s">
        <v>2086</v>
      </c>
    </row>
    <row r="1760" spans="1:3" x14ac:dyDescent="0.45">
      <c r="A1760" t="s">
        <v>2087</v>
      </c>
      <c r="B1760">
        <v>47213</v>
      </c>
      <c r="C1760" t="s">
        <v>2087</v>
      </c>
    </row>
    <row r="1761" spans="1:3" x14ac:dyDescent="0.45">
      <c r="A1761" t="s">
        <v>2088</v>
      </c>
      <c r="B1761">
        <v>47214</v>
      </c>
      <c r="C1761" t="s">
        <v>2088</v>
      </c>
    </row>
    <row r="1762" spans="1:3" x14ac:dyDescent="0.45">
      <c r="A1762" t="s">
        <v>2089</v>
      </c>
      <c r="B1762">
        <v>47215</v>
      </c>
      <c r="C1762" t="s">
        <v>2089</v>
      </c>
    </row>
    <row r="1763" spans="1:3" x14ac:dyDescent="0.45">
      <c r="A1763" t="s">
        <v>2090</v>
      </c>
      <c r="B1763">
        <v>47301</v>
      </c>
      <c r="C1763" t="s">
        <v>2090</v>
      </c>
    </row>
    <row r="1764" spans="1:3" x14ac:dyDescent="0.45">
      <c r="A1764" t="s">
        <v>2091</v>
      </c>
      <c r="B1764">
        <v>47302</v>
      </c>
      <c r="C1764" t="s">
        <v>2091</v>
      </c>
    </row>
    <row r="1765" spans="1:3" x14ac:dyDescent="0.45">
      <c r="A1765" t="s">
        <v>2092</v>
      </c>
      <c r="B1765">
        <v>47303</v>
      </c>
      <c r="C1765" t="s">
        <v>2092</v>
      </c>
    </row>
    <row r="1766" spans="1:3" x14ac:dyDescent="0.45">
      <c r="A1766" t="s">
        <v>2093</v>
      </c>
      <c r="B1766">
        <v>47306</v>
      </c>
      <c r="C1766" t="s">
        <v>2093</v>
      </c>
    </row>
    <row r="1767" spans="1:3" x14ac:dyDescent="0.45">
      <c r="A1767" t="s">
        <v>2094</v>
      </c>
      <c r="B1767">
        <v>47308</v>
      </c>
      <c r="C1767" t="s">
        <v>2094</v>
      </c>
    </row>
    <row r="1768" spans="1:3" x14ac:dyDescent="0.45">
      <c r="A1768" t="s">
        <v>2095</v>
      </c>
      <c r="B1768">
        <v>47311</v>
      </c>
      <c r="C1768" t="s">
        <v>2095</v>
      </c>
    </row>
    <row r="1769" spans="1:3" x14ac:dyDescent="0.45">
      <c r="A1769" t="s">
        <v>2096</v>
      </c>
      <c r="B1769">
        <v>47313</v>
      </c>
      <c r="C1769" t="s">
        <v>2096</v>
      </c>
    </row>
    <row r="1770" spans="1:3" x14ac:dyDescent="0.45">
      <c r="A1770" t="s">
        <v>2097</v>
      </c>
      <c r="B1770">
        <v>47314</v>
      </c>
      <c r="C1770" t="s">
        <v>2097</v>
      </c>
    </row>
    <row r="1771" spans="1:3" x14ac:dyDescent="0.45">
      <c r="A1771" t="s">
        <v>2098</v>
      </c>
      <c r="B1771">
        <v>47315</v>
      </c>
      <c r="C1771" t="s">
        <v>2098</v>
      </c>
    </row>
    <row r="1772" spans="1:3" x14ac:dyDescent="0.45">
      <c r="A1772" t="s">
        <v>2099</v>
      </c>
      <c r="B1772">
        <v>47324</v>
      </c>
      <c r="C1772" t="s">
        <v>2099</v>
      </c>
    </row>
    <row r="1773" spans="1:3" x14ac:dyDescent="0.45">
      <c r="A1773" t="s">
        <v>2100</v>
      </c>
      <c r="B1773">
        <v>47325</v>
      </c>
      <c r="C1773" t="s">
        <v>2100</v>
      </c>
    </row>
    <row r="1774" spans="1:3" x14ac:dyDescent="0.45">
      <c r="A1774" t="s">
        <v>2101</v>
      </c>
      <c r="B1774">
        <v>47326</v>
      </c>
      <c r="C1774" t="s">
        <v>2101</v>
      </c>
    </row>
    <row r="1775" spans="1:3" x14ac:dyDescent="0.45">
      <c r="A1775" t="s">
        <v>2102</v>
      </c>
      <c r="B1775">
        <v>47327</v>
      </c>
      <c r="C1775" t="s">
        <v>2102</v>
      </c>
    </row>
    <row r="1776" spans="1:3" x14ac:dyDescent="0.45">
      <c r="A1776" t="s">
        <v>2103</v>
      </c>
      <c r="B1776">
        <v>47328</v>
      </c>
      <c r="C1776" t="s">
        <v>2103</v>
      </c>
    </row>
    <row r="1777" spans="1:3" x14ac:dyDescent="0.45">
      <c r="A1777" t="s">
        <v>2104</v>
      </c>
      <c r="B1777">
        <v>47329</v>
      </c>
      <c r="C1777" t="s">
        <v>2104</v>
      </c>
    </row>
    <row r="1778" spans="1:3" x14ac:dyDescent="0.45">
      <c r="A1778" t="s">
        <v>2105</v>
      </c>
      <c r="B1778">
        <v>47348</v>
      </c>
      <c r="C1778" t="s">
        <v>2105</v>
      </c>
    </row>
    <row r="1779" spans="1:3" x14ac:dyDescent="0.45">
      <c r="A1779" t="s">
        <v>2106</v>
      </c>
      <c r="B1779">
        <v>47350</v>
      </c>
      <c r="C1779" t="s">
        <v>2106</v>
      </c>
    </row>
    <row r="1780" spans="1:3" x14ac:dyDescent="0.45">
      <c r="A1780" t="s">
        <v>2107</v>
      </c>
      <c r="B1780">
        <v>47353</v>
      </c>
      <c r="C1780" t="s">
        <v>2107</v>
      </c>
    </row>
    <row r="1781" spans="1:3" x14ac:dyDescent="0.45">
      <c r="A1781" t="s">
        <v>2108</v>
      </c>
      <c r="B1781">
        <v>47354</v>
      </c>
      <c r="C1781" t="s">
        <v>2108</v>
      </c>
    </row>
    <row r="1782" spans="1:3" x14ac:dyDescent="0.45">
      <c r="A1782" t="s">
        <v>2109</v>
      </c>
      <c r="B1782">
        <v>47355</v>
      </c>
      <c r="C1782" t="s">
        <v>2109</v>
      </c>
    </row>
    <row r="1783" spans="1:3" x14ac:dyDescent="0.45">
      <c r="A1783" t="s">
        <v>2110</v>
      </c>
      <c r="B1783">
        <v>47356</v>
      </c>
      <c r="C1783" t="s">
        <v>2110</v>
      </c>
    </row>
    <row r="1784" spans="1:3" x14ac:dyDescent="0.45">
      <c r="A1784" t="s">
        <v>2111</v>
      </c>
      <c r="B1784">
        <v>47357</v>
      </c>
      <c r="C1784" t="s">
        <v>2111</v>
      </c>
    </row>
    <row r="1785" spans="1:3" x14ac:dyDescent="0.45">
      <c r="A1785" t="s">
        <v>2112</v>
      </c>
      <c r="B1785">
        <v>47358</v>
      </c>
      <c r="C1785" t="s">
        <v>2112</v>
      </c>
    </row>
    <row r="1786" spans="1:3" x14ac:dyDescent="0.45">
      <c r="A1786" t="s">
        <v>2113</v>
      </c>
      <c r="B1786">
        <v>47359</v>
      </c>
      <c r="C1786" t="s">
        <v>2113</v>
      </c>
    </row>
    <row r="1787" spans="1:3" x14ac:dyDescent="0.45">
      <c r="A1787" t="s">
        <v>2114</v>
      </c>
      <c r="B1787">
        <v>47360</v>
      </c>
      <c r="C1787" t="s">
        <v>2114</v>
      </c>
    </row>
    <row r="1788" spans="1:3" x14ac:dyDescent="0.45">
      <c r="A1788" t="s">
        <v>2115</v>
      </c>
      <c r="B1788">
        <v>47361</v>
      </c>
      <c r="C1788" t="s">
        <v>2115</v>
      </c>
    </row>
    <row r="1789" spans="1:3" x14ac:dyDescent="0.45">
      <c r="A1789" t="s">
        <v>2116</v>
      </c>
      <c r="B1789">
        <v>47362</v>
      </c>
      <c r="C1789" t="s">
        <v>2116</v>
      </c>
    </row>
    <row r="1790" spans="1:3" x14ac:dyDescent="0.45">
      <c r="A1790" t="s">
        <v>2117</v>
      </c>
      <c r="B1790">
        <v>47375</v>
      </c>
      <c r="C1790" t="s">
        <v>2117</v>
      </c>
    </row>
    <row r="1791" spans="1:3" x14ac:dyDescent="0.45">
      <c r="A1791" t="s">
        <v>2118</v>
      </c>
      <c r="B1791">
        <v>47381</v>
      </c>
      <c r="C1791" t="s">
        <v>2118</v>
      </c>
    </row>
    <row r="1792" spans="1:3" x14ac:dyDescent="0.45">
      <c r="A1792" t="s">
        <v>2119</v>
      </c>
      <c r="B1792">
        <v>47382</v>
      </c>
      <c r="C1792" t="s">
        <v>2119</v>
      </c>
    </row>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0CB75-6E76-4918-8B26-90851B902DFA}">
  <sheetPr codeName="Sheet10"/>
  <dimension ref="B2:G20"/>
  <sheetViews>
    <sheetView workbookViewId="0">
      <selection activeCell="H21" sqref="H21"/>
    </sheetView>
  </sheetViews>
  <sheetFormatPr defaultRowHeight="18" x14ac:dyDescent="0.45"/>
  <cols>
    <col min="2" max="2" width="24.09765625" bestFit="1" customWidth="1"/>
    <col min="3" max="3" width="24.09765625" customWidth="1"/>
    <col min="4" max="4" width="12.69921875" customWidth="1"/>
    <col min="5" max="5" width="12.69921875" bestFit="1" customWidth="1"/>
    <col min="6" max="7" width="12.69921875" customWidth="1"/>
  </cols>
  <sheetData>
    <row r="2" spans="2:7" x14ac:dyDescent="0.45">
      <c r="C2" t="s">
        <v>348</v>
      </c>
      <c r="D2" s="29" t="s">
        <v>349</v>
      </c>
      <c r="E2" s="29" t="s">
        <v>1</v>
      </c>
      <c r="F2" s="29"/>
      <c r="G2" s="29"/>
    </row>
    <row r="3" spans="2:7" x14ac:dyDescent="0.45">
      <c r="B3" t="s">
        <v>350</v>
      </c>
      <c r="C3" s="6">
        <f>D16</f>
        <v>776430.19145684142</v>
      </c>
      <c r="D3" s="6">
        <f>('2050年二酸化炭素排出量推計'!K69+'2050年二酸化炭素排出量推計'!K70)/1000</f>
        <v>776430.19145684142</v>
      </c>
      <c r="E3" s="6">
        <f>('2050年二酸化炭素排出量推計'!D55+'2050年二酸化炭素排出量推計'!D56)/1000</f>
        <v>849253.85605738882</v>
      </c>
    </row>
    <row r="4" spans="2:7" x14ac:dyDescent="0.45">
      <c r="B4" t="s">
        <v>351</v>
      </c>
      <c r="C4" s="6">
        <f>D17</f>
        <v>489583.47653506685</v>
      </c>
      <c r="D4" s="6">
        <f>('2050年二酸化炭素排出量推計'!K78+'2050年二酸化炭素排出量推計'!K79)/1000</f>
        <v>489583.47653506685</v>
      </c>
      <c r="E4" s="6">
        <f>('2050年二酸化炭素排出量推計'!D57+'2050年二酸化炭素排出量推計'!D58)/1000</f>
        <v>579811.17581655597</v>
      </c>
    </row>
    <row r="5" spans="2:7" x14ac:dyDescent="0.45">
      <c r="B5" t="s">
        <v>352</v>
      </c>
      <c r="C5" s="6">
        <f>D18</f>
        <v>2095.1872010517777</v>
      </c>
      <c r="D5" s="6">
        <f>('2050年二酸化炭素排出量推計'!K71+'2050年二酸化炭素排出量推計'!K72)/1000</f>
        <v>2095.1872010517777</v>
      </c>
      <c r="E5" s="6">
        <f>('2050年二酸化炭素排出量推計'!D59+'2050年二酸化炭素排出量推計'!D60)/1000</f>
        <v>2801.1640789721873</v>
      </c>
    </row>
    <row r="6" spans="2:7" x14ac:dyDescent="0.45">
      <c r="B6" t="s">
        <v>353</v>
      </c>
      <c r="C6" s="6">
        <f>D19</f>
        <v>370000.89452575322</v>
      </c>
      <c r="D6" s="6">
        <f>('2050年二酸化炭素排出量推計'!K82+'2050年二酸化炭素排出量推計'!K83+'2050年二酸化炭素排出量推計'!K84)/1000</f>
        <v>370000.89452575322</v>
      </c>
      <c r="E6" s="6">
        <f>('2050年二酸化炭素排出量推計'!D61+'2050年二酸化炭素排出量推計'!D62+'2050年二酸化炭素排出量推計'!D63)/1000</f>
        <v>425669.83437387325</v>
      </c>
    </row>
    <row r="7" spans="2:7" x14ac:dyDescent="0.45">
      <c r="B7" t="s">
        <v>354</v>
      </c>
      <c r="C7" s="6">
        <f>D20</f>
        <v>0</v>
      </c>
      <c r="D7" s="6">
        <v>0</v>
      </c>
      <c r="E7" s="6">
        <f>-'2050年二酸化炭素排出量推計'!D111</f>
        <v>-5237.1931148731428</v>
      </c>
    </row>
    <row r="8" spans="2:7" x14ac:dyDescent="0.45">
      <c r="C8" s="6"/>
      <c r="D8" s="6"/>
      <c r="E8" s="6"/>
    </row>
    <row r="11" spans="2:7" x14ac:dyDescent="0.45">
      <c r="C11" s="6"/>
      <c r="D11" s="6"/>
      <c r="E11" s="6"/>
    </row>
    <row r="12" spans="2:7" x14ac:dyDescent="0.45">
      <c r="C12" s="6"/>
      <c r="D12" s="6"/>
      <c r="E12" s="6"/>
    </row>
    <row r="13" spans="2:7" x14ac:dyDescent="0.45">
      <c r="C13" s="6"/>
      <c r="D13" s="6"/>
      <c r="E13" s="6"/>
    </row>
    <row r="14" spans="2:7" x14ac:dyDescent="0.45">
      <c r="C14" s="6"/>
      <c r="D14" s="6"/>
      <c r="E14" s="6"/>
    </row>
    <row r="15" spans="2:7" x14ac:dyDescent="0.45">
      <c r="C15" s="6"/>
      <c r="D15" s="30" t="s">
        <v>7</v>
      </c>
      <c r="E15" s="30" t="s">
        <v>1</v>
      </c>
      <c r="F15" s="29"/>
      <c r="G15" s="29"/>
    </row>
    <row r="16" spans="2:7" x14ac:dyDescent="0.45">
      <c r="B16" t="s">
        <v>350</v>
      </c>
      <c r="C16" s="6"/>
      <c r="D16" s="6">
        <f>('2050年二酸化炭素排出量推計'!J69+'2050年二酸化炭素排出量推計'!J70)/1000</f>
        <v>776430.19145684142</v>
      </c>
      <c r="E16" s="6">
        <f>E3</f>
        <v>849253.85605738882</v>
      </c>
    </row>
    <row r="17" spans="2:5" x14ac:dyDescent="0.45">
      <c r="B17" t="s">
        <v>351</v>
      </c>
      <c r="C17" s="6"/>
      <c r="D17" s="6">
        <f>('2050年二酸化炭素排出量推計'!J78+'2050年二酸化炭素排出量推計'!J79)/1000</f>
        <v>489583.47653506685</v>
      </c>
      <c r="E17" s="6">
        <f>E4</f>
        <v>579811.17581655597</v>
      </c>
    </row>
    <row r="18" spans="2:5" x14ac:dyDescent="0.45">
      <c r="B18" t="s">
        <v>352</v>
      </c>
      <c r="C18" s="6"/>
      <c r="D18" s="6">
        <f>('2050年二酸化炭素排出量推計'!J71+'2050年二酸化炭素排出量推計'!J72)/1000</f>
        <v>2095.1872010517777</v>
      </c>
      <c r="E18" s="6">
        <f>E5</f>
        <v>2801.1640789721873</v>
      </c>
    </row>
    <row r="19" spans="2:5" x14ac:dyDescent="0.45">
      <c r="B19" t="s">
        <v>353</v>
      </c>
      <c r="C19" s="6"/>
      <c r="D19" s="6">
        <f>('2050年二酸化炭素排出量推計'!J82+'2050年二酸化炭素排出量推計'!J83+'2050年二酸化炭素排出量推計'!J84)/1000</f>
        <v>370000.89452575322</v>
      </c>
      <c r="E19" s="6">
        <f>E6</f>
        <v>425669.83437387325</v>
      </c>
    </row>
    <row r="20" spans="2:5" x14ac:dyDescent="0.45">
      <c r="B20" t="s">
        <v>355</v>
      </c>
      <c r="C20" s="6"/>
      <c r="D20" s="6">
        <f>(0-'2050年二酸化炭素排出量推計'!J146)</f>
        <v>0</v>
      </c>
      <c r="E20" s="6">
        <f>E7</f>
        <v>-5237.1931148731428</v>
      </c>
    </row>
  </sheetData>
  <phoneticPr fontId="3"/>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1C4DF-F285-4BCD-B62B-F943BE0C0F62}">
  <sheetPr codeName="Sheet13"/>
  <dimension ref="A1:AI150"/>
  <sheetViews>
    <sheetView workbookViewId="0">
      <pane xSplit="1" ySplit="1" topLeftCell="B2" activePane="bottomRight" state="frozen"/>
      <selection pane="topRight" activeCell="B1" sqref="B1"/>
      <selection pane="bottomLeft" activeCell="A2" sqref="A2"/>
      <selection pane="bottomRight" activeCell="A16" sqref="A16"/>
    </sheetView>
  </sheetViews>
  <sheetFormatPr defaultRowHeight="18" x14ac:dyDescent="0.45"/>
  <cols>
    <col min="1" max="1" width="49.19921875" bestFit="1" customWidth="1"/>
    <col min="2" max="2" width="9.69921875" customWidth="1"/>
    <col min="3" max="32" width="9.69921875" style="6" customWidth="1"/>
  </cols>
  <sheetData>
    <row r="1" spans="1:32" x14ac:dyDescent="0.45">
      <c r="A1" t="s">
        <v>225</v>
      </c>
      <c r="B1">
        <v>2020</v>
      </c>
      <c r="C1" s="6">
        <v>2021</v>
      </c>
      <c r="D1" s="6">
        <v>2022</v>
      </c>
      <c r="E1" s="6">
        <v>2023</v>
      </c>
      <c r="F1" s="6">
        <v>2024</v>
      </c>
      <c r="G1" s="6">
        <v>2025</v>
      </c>
      <c r="H1" s="6">
        <v>2026</v>
      </c>
      <c r="I1" s="6">
        <v>2027</v>
      </c>
      <c r="J1" s="6">
        <v>2028</v>
      </c>
      <c r="K1" s="6">
        <v>2029</v>
      </c>
      <c r="L1" s="6">
        <v>2030</v>
      </c>
      <c r="M1" s="6">
        <v>2031</v>
      </c>
      <c r="N1" s="6">
        <v>2032</v>
      </c>
      <c r="O1" s="6">
        <v>2033</v>
      </c>
      <c r="P1" s="6">
        <v>2034</v>
      </c>
      <c r="Q1" s="6">
        <v>2035</v>
      </c>
      <c r="R1" s="6">
        <v>2036</v>
      </c>
      <c r="S1" s="6">
        <v>2037</v>
      </c>
      <c r="T1" s="6">
        <v>2038</v>
      </c>
      <c r="U1" s="6">
        <v>2039</v>
      </c>
      <c r="V1" s="6">
        <v>2040</v>
      </c>
      <c r="W1" s="6">
        <v>2041</v>
      </c>
      <c r="X1" s="6">
        <v>2042</v>
      </c>
      <c r="Y1" s="6">
        <v>2043</v>
      </c>
      <c r="Z1" s="6">
        <v>2044</v>
      </c>
      <c r="AA1" s="6">
        <v>2045</v>
      </c>
      <c r="AB1" s="6">
        <v>2046</v>
      </c>
      <c r="AC1" s="6">
        <v>2047</v>
      </c>
      <c r="AD1" s="6">
        <v>2048</v>
      </c>
      <c r="AE1" s="6">
        <v>2049</v>
      </c>
      <c r="AF1" s="6">
        <v>2050</v>
      </c>
    </row>
    <row r="3" spans="1:32" x14ac:dyDescent="0.45">
      <c r="A3" t="s">
        <v>226</v>
      </c>
      <c r="B3" s="25">
        <v>260</v>
      </c>
      <c r="C3" s="6">
        <f t="shared" ref="C3:AF11" si="0">B3*$B$16</f>
        <v>254.79999999999998</v>
      </c>
      <c r="D3" s="6">
        <f t="shared" si="0"/>
        <v>249.70399999999998</v>
      </c>
      <c r="E3" s="6">
        <f t="shared" si="0"/>
        <v>244.70991999999998</v>
      </c>
      <c r="F3" s="6">
        <f t="shared" si="0"/>
        <v>239.81572159999999</v>
      </c>
      <c r="G3" s="6">
        <f t="shared" si="0"/>
        <v>235.01940716799999</v>
      </c>
      <c r="H3" s="6">
        <f t="shared" si="0"/>
        <v>230.31901902463997</v>
      </c>
      <c r="I3" s="6">
        <f t="shared" si="0"/>
        <v>225.71263864414718</v>
      </c>
      <c r="J3" s="6">
        <f t="shared" si="0"/>
        <v>221.19838587126424</v>
      </c>
      <c r="K3" s="6">
        <f t="shared" si="0"/>
        <v>216.77441815383895</v>
      </c>
      <c r="L3" s="6">
        <f t="shared" si="0"/>
        <v>212.43892979076216</v>
      </c>
      <c r="M3" s="6">
        <f t="shared" si="0"/>
        <v>208.19015119494691</v>
      </c>
      <c r="N3" s="6">
        <f t="shared" si="0"/>
        <v>204.02634817104797</v>
      </c>
      <c r="O3" s="6">
        <f t="shared" si="0"/>
        <v>199.94582120762701</v>
      </c>
      <c r="P3" s="6">
        <f t="shared" si="0"/>
        <v>195.94690478347445</v>
      </c>
      <c r="Q3" s="6">
        <f t="shared" si="0"/>
        <v>192.02796668780496</v>
      </c>
      <c r="R3" s="6">
        <f t="shared" si="0"/>
        <v>188.18740735404887</v>
      </c>
      <c r="S3" s="6">
        <f t="shared" si="0"/>
        <v>184.4236592069679</v>
      </c>
      <c r="T3" s="6">
        <f t="shared" si="0"/>
        <v>180.73518602282854</v>
      </c>
      <c r="U3" s="6">
        <f t="shared" si="0"/>
        <v>177.12048230237198</v>
      </c>
      <c r="V3" s="6">
        <f t="shared" si="0"/>
        <v>173.57807265632454</v>
      </c>
      <c r="W3" s="6">
        <f t="shared" si="0"/>
        <v>170.10651120319804</v>
      </c>
      <c r="X3" s="6">
        <f t="shared" si="0"/>
        <v>166.70438097913407</v>
      </c>
      <c r="Y3" s="6">
        <f t="shared" si="0"/>
        <v>163.3702933595514</v>
      </c>
      <c r="Z3" s="6">
        <f t="shared" si="0"/>
        <v>160.10288749236037</v>
      </c>
      <c r="AA3" s="6">
        <f t="shared" si="0"/>
        <v>156.90082974251317</v>
      </c>
      <c r="AB3" s="6">
        <f t="shared" si="0"/>
        <v>153.76281314766291</v>
      </c>
      <c r="AC3" s="6">
        <f t="shared" si="0"/>
        <v>150.68755688470964</v>
      </c>
      <c r="AD3" s="6">
        <f t="shared" si="0"/>
        <v>147.67380574701545</v>
      </c>
      <c r="AE3" s="6">
        <f t="shared" si="0"/>
        <v>144.72032963207513</v>
      </c>
      <c r="AF3" s="6">
        <f t="shared" si="0"/>
        <v>141.82592303943363</v>
      </c>
    </row>
    <row r="4" spans="1:32" x14ac:dyDescent="0.45">
      <c r="A4" t="s">
        <v>227</v>
      </c>
      <c r="B4" s="25">
        <v>220</v>
      </c>
      <c r="C4" s="6">
        <f t="shared" si="0"/>
        <v>215.6</v>
      </c>
      <c r="D4" s="6">
        <f t="shared" si="0"/>
        <v>211.28799999999998</v>
      </c>
      <c r="E4" s="6">
        <f t="shared" si="0"/>
        <v>207.06223999999997</v>
      </c>
      <c r="F4" s="6">
        <f t="shared" si="0"/>
        <v>202.92099519999996</v>
      </c>
      <c r="G4" s="6">
        <f t="shared" si="0"/>
        <v>198.86257529599996</v>
      </c>
      <c r="H4" s="6">
        <f t="shared" si="0"/>
        <v>194.88532379007995</v>
      </c>
      <c r="I4" s="6">
        <f t="shared" si="0"/>
        <v>190.98761731427834</v>
      </c>
      <c r="J4" s="6">
        <f t="shared" si="0"/>
        <v>187.16786496799276</v>
      </c>
      <c r="K4" s="6">
        <f t="shared" si="0"/>
        <v>183.42450766863288</v>
      </c>
      <c r="L4" s="6">
        <f t="shared" si="0"/>
        <v>179.75601751526023</v>
      </c>
      <c r="M4" s="6">
        <f t="shared" si="0"/>
        <v>176.16089716495503</v>
      </c>
      <c r="N4" s="6">
        <f t="shared" si="0"/>
        <v>172.63767922165593</v>
      </c>
      <c r="O4" s="6">
        <f t="shared" si="0"/>
        <v>169.18492563722282</v>
      </c>
      <c r="P4" s="6">
        <f t="shared" si="0"/>
        <v>165.80122712447834</v>
      </c>
      <c r="Q4" s="6">
        <f t="shared" si="0"/>
        <v>162.48520258198877</v>
      </c>
      <c r="R4" s="6">
        <f t="shared" si="0"/>
        <v>159.23549853034899</v>
      </c>
      <c r="S4" s="6">
        <f t="shared" si="0"/>
        <v>156.05078855974202</v>
      </c>
      <c r="T4" s="6">
        <f t="shared" si="0"/>
        <v>152.92977278854718</v>
      </c>
      <c r="U4" s="6">
        <f t="shared" si="0"/>
        <v>149.87117733277623</v>
      </c>
      <c r="V4" s="6">
        <f t="shared" si="0"/>
        <v>146.87375378612069</v>
      </c>
      <c r="W4" s="6">
        <f t="shared" si="0"/>
        <v>143.93627871039828</v>
      </c>
      <c r="X4" s="6">
        <f t="shared" si="0"/>
        <v>141.05755313619031</v>
      </c>
      <c r="Y4" s="6">
        <f t="shared" si="0"/>
        <v>138.23640207346651</v>
      </c>
      <c r="Z4" s="6">
        <f t="shared" si="0"/>
        <v>135.47167403199717</v>
      </c>
      <c r="AA4" s="6">
        <f t="shared" si="0"/>
        <v>132.76224055135722</v>
      </c>
      <c r="AB4" s="6">
        <f t="shared" si="0"/>
        <v>130.10699574033006</v>
      </c>
      <c r="AC4" s="6">
        <f t="shared" si="0"/>
        <v>127.50485582552346</v>
      </c>
      <c r="AD4" s="6">
        <f t="shared" si="0"/>
        <v>124.95475870901299</v>
      </c>
      <c r="AE4" s="6">
        <f t="shared" si="0"/>
        <v>122.45566353483272</v>
      </c>
      <c r="AF4" s="6">
        <f t="shared" si="0"/>
        <v>120.00655026413607</v>
      </c>
    </row>
    <row r="5" spans="1:32" x14ac:dyDescent="0.45">
      <c r="A5" t="s">
        <v>228</v>
      </c>
      <c r="B5" s="25">
        <v>6</v>
      </c>
      <c r="C5" s="6">
        <f t="shared" si="0"/>
        <v>5.88</v>
      </c>
      <c r="D5" s="6">
        <f t="shared" si="0"/>
        <v>5.7623999999999995</v>
      </c>
      <c r="E5" s="6">
        <f t="shared" si="0"/>
        <v>5.6471519999999993</v>
      </c>
      <c r="F5" s="6">
        <f t="shared" si="0"/>
        <v>5.5342089599999991</v>
      </c>
      <c r="G5" s="6">
        <f t="shared" si="0"/>
        <v>5.4235247807999993</v>
      </c>
      <c r="H5" s="6">
        <f t="shared" si="0"/>
        <v>5.315054285183999</v>
      </c>
      <c r="I5" s="6">
        <f t="shared" si="0"/>
        <v>5.2087531994803191</v>
      </c>
      <c r="J5" s="6">
        <f t="shared" si="0"/>
        <v>5.1045781354907129</v>
      </c>
      <c r="K5" s="6">
        <f t="shared" si="0"/>
        <v>5.0024865727808985</v>
      </c>
      <c r="L5" s="6">
        <f t="shared" si="0"/>
        <v>4.9024368413252803</v>
      </c>
      <c r="M5" s="6">
        <f t="shared" si="0"/>
        <v>4.8043881044987744</v>
      </c>
      <c r="N5" s="6">
        <f t="shared" si="0"/>
        <v>4.7083003424087986</v>
      </c>
      <c r="O5" s="6">
        <f t="shared" si="0"/>
        <v>4.6141343355606228</v>
      </c>
      <c r="P5" s="6">
        <f t="shared" si="0"/>
        <v>4.5218516488494105</v>
      </c>
      <c r="Q5" s="6">
        <f t="shared" si="0"/>
        <v>4.4314146158724226</v>
      </c>
      <c r="R5" s="6">
        <f t="shared" si="0"/>
        <v>4.3427863235549742</v>
      </c>
      <c r="S5" s="6">
        <f t="shared" si="0"/>
        <v>4.255930597083875</v>
      </c>
      <c r="T5" s="6">
        <f t="shared" si="0"/>
        <v>4.1708119851421976</v>
      </c>
      <c r="U5" s="6">
        <f t="shared" si="0"/>
        <v>4.0873957454393537</v>
      </c>
      <c r="V5" s="6">
        <f t="shared" si="0"/>
        <v>4.0056478305305667</v>
      </c>
      <c r="W5" s="6">
        <f t="shared" si="0"/>
        <v>3.9255348739199554</v>
      </c>
      <c r="X5" s="6">
        <f t="shared" si="0"/>
        <v>3.8470241764415563</v>
      </c>
      <c r="Y5" s="6">
        <f t="shared" si="0"/>
        <v>3.770083692912725</v>
      </c>
      <c r="Z5" s="6">
        <f t="shared" si="0"/>
        <v>3.6946820190544707</v>
      </c>
      <c r="AA5" s="6">
        <f t="shared" si="0"/>
        <v>3.6207883786733812</v>
      </c>
      <c r="AB5" s="6">
        <f t="shared" si="0"/>
        <v>3.5483726110999134</v>
      </c>
      <c r="AC5" s="6">
        <f t="shared" si="0"/>
        <v>3.4774051588779149</v>
      </c>
      <c r="AD5" s="6">
        <f t="shared" si="0"/>
        <v>3.4078570557003567</v>
      </c>
      <c r="AE5" s="6">
        <f t="shared" si="0"/>
        <v>3.3396999145863493</v>
      </c>
      <c r="AF5" s="6">
        <f t="shared" si="0"/>
        <v>3.2729059162946221</v>
      </c>
    </row>
    <row r="6" spans="1:32" x14ac:dyDescent="0.45">
      <c r="A6" t="s">
        <v>229</v>
      </c>
      <c r="B6" s="25">
        <v>5</v>
      </c>
      <c r="C6" s="6">
        <f t="shared" si="0"/>
        <v>4.9000000000000004</v>
      </c>
      <c r="D6" s="6">
        <f t="shared" si="0"/>
        <v>4.8020000000000005</v>
      </c>
      <c r="E6" s="6">
        <f t="shared" si="0"/>
        <v>4.7059600000000001</v>
      </c>
      <c r="F6" s="6">
        <f t="shared" si="0"/>
        <v>4.6118408000000004</v>
      </c>
      <c r="G6" s="6">
        <f t="shared" si="0"/>
        <v>4.5196039840000006</v>
      </c>
      <c r="H6" s="6">
        <f t="shared" si="0"/>
        <v>4.4292119043200007</v>
      </c>
      <c r="I6" s="6">
        <f t="shared" si="0"/>
        <v>4.3406276662336003</v>
      </c>
      <c r="J6" s="6">
        <f t="shared" si="0"/>
        <v>4.2538151129089279</v>
      </c>
      <c r="K6" s="6">
        <f t="shared" si="0"/>
        <v>4.1687388106507495</v>
      </c>
      <c r="L6" s="6">
        <f t="shared" si="0"/>
        <v>4.0853640344377347</v>
      </c>
      <c r="M6" s="6">
        <f t="shared" si="0"/>
        <v>4.00365675374898</v>
      </c>
      <c r="N6" s="6">
        <f t="shared" si="0"/>
        <v>3.9235836186740003</v>
      </c>
      <c r="O6" s="6">
        <f t="shared" si="0"/>
        <v>3.8451119463005203</v>
      </c>
      <c r="P6" s="6">
        <f t="shared" si="0"/>
        <v>3.7682097073745098</v>
      </c>
      <c r="Q6" s="6">
        <f t="shared" si="0"/>
        <v>3.6928455132270197</v>
      </c>
      <c r="R6" s="6">
        <f t="shared" si="0"/>
        <v>3.6189886029624794</v>
      </c>
      <c r="S6" s="6">
        <f t="shared" si="0"/>
        <v>3.5466088309032298</v>
      </c>
      <c r="T6" s="6">
        <f t="shared" si="0"/>
        <v>3.4756766542851651</v>
      </c>
      <c r="U6" s="6">
        <f t="shared" si="0"/>
        <v>3.4061631211994619</v>
      </c>
      <c r="V6" s="6">
        <f t="shared" si="0"/>
        <v>3.3380398587754727</v>
      </c>
      <c r="W6" s="6">
        <f t="shared" si="0"/>
        <v>3.2712790615999632</v>
      </c>
      <c r="X6" s="6">
        <f t="shared" si="0"/>
        <v>3.2058534803679639</v>
      </c>
      <c r="Y6" s="6">
        <f t="shared" si="0"/>
        <v>3.1417364107606045</v>
      </c>
      <c r="Z6" s="6">
        <f t="shared" si="0"/>
        <v>3.0789016825453923</v>
      </c>
      <c r="AA6" s="6">
        <f t="shared" si="0"/>
        <v>3.0173236488944846</v>
      </c>
      <c r="AB6" s="6">
        <f t="shared" si="0"/>
        <v>2.9569771759165948</v>
      </c>
      <c r="AC6" s="6">
        <f t="shared" si="0"/>
        <v>2.8978376323982631</v>
      </c>
      <c r="AD6" s="6">
        <f t="shared" si="0"/>
        <v>2.8398808797502979</v>
      </c>
      <c r="AE6" s="6">
        <f t="shared" si="0"/>
        <v>2.7830832621552921</v>
      </c>
      <c r="AF6" s="6">
        <f t="shared" si="0"/>
        <v>2.7274215969121864</v>
      </c>
    </row>
    <row r="7" spans="1:32" x14ac:dyDescent="0.45">
      <c r="A7" t="s">
        <v>230</v>
      </c>
      <c r="B7" s="25">
        <v>150</v>
      </c>
      <c r="C7" s="6">
        <f t="shared" si="0"/>
        <v>147</v>
      </c>
      <c r="D7" s="6">
        <f t="shared" si="0"/>
        <v>144.06</v>
      </c>
      <c r="E7" s="6">
        <f t="shared" si="0"/>
        <v>141.1788</v>
      </c>
      <c r="F7" s="6">
        <f t="shared" si="0"/>
        <v>138.35522399999999</v>
      </c>
      <c r="G7" s="6">
        <f t="shared" si="0"/>
        <v>135.58811951999999</v>
      </c>
      <c r="H7" s="6">
        <f t="shared" si="0"/>
        <v>132.8763571296</v>
      </c>
      <c r="I7" s="6">
        <f t="shared" si="0"/>
        <v>130.21882998700798</v>
      </c>
      <c r="J7" s="6">
        <f t="shared" si="0"/>
        <v>127.61445338726782</v>
      </c>
      <c r="K7" s="6">
        <f t="shared" si="0"/>
        <v>125.06216431952245</v>
      </c>
      <c r="L7" s="6">
        <f t="shared" si="0"/>
        <v>122.560921033132</v>
      </c>
      <c r="M7" s="6">
        <f t="shared" si="0"/>
        <v>120.10970261246936</v>
      </c>
      <c r="N7" s="6">
        <f t="shared" si="0"/>
        <v>117.70750856021998</v>
      </c>
      <c r="O7" s="6">
        <f t="shared" si="0"/>
        <v>115.35335838901558</v>
      </c>
      <c r="P7" s="6">
        <f t="shared" si="0"/>
        <v>113.04629122123526</v>
      </c>
      <c r="Q7" s="6">
        <f t="shared" si="0"/>
        <v>110.78536539681056</v>
      </c>
      <c r="R7" s="6">
        <f t="shared" si="0"/>
        <v>108.56965808887435</v>
      </c>
      <c r="S7" s="6">
        <f t="shared" si="0"/>
        <v>106.39826492709686</v>
      </c>
      <c r="T7" s="6">
        <f t="shared" si="0"/>
        <v>104.27029962855492</v>
      </c>
      <c r="U7" s="6">
        <f t="shared" si="0"/>
        <v>102.18489363598383</v>
      </c>
      <c r="V7" s="6">
        <f t="shared" si="0"/>
        <v>100.14119576326415</v>
      </c>
      <c r="W7" s="6">
        <f t="shared" si="0"/>
        <v>98.138371847998869</v>
      </c>
      <c r="X7" s="6">
        <f t="shared" si="0"/>
        <v>96.17560441103889</v>
      </c>
      <c r="Y7" s="6">
        <f t="shared" si="0"/>
        <v>94.252092322818115</v>
      </c>
      <c r="Z7" s="6">
        <f t="shared" si="0"/>
        <v>92.367050476361754</v>
      </c>
      <c r="AA7" s="6">
        <f t="shared" si="0"/>
        <v>90.519709466834513</v>
      </c>
      <c r="AB7" s="6">
        <f t="shared" si="0"/>
        <v>88.709315277497822</v>
      </c>
      <c r="AC7" s="6">
        <f t="shared" si="0"/>
        <v>86.935128971947861</v>
      </c>
      <c r="AD7" s="6">
        <f t="shared" si="0"/>
        <v>85.196426392508897</v>
      </c>
      <c r="AE7" s="6">
        <f t="shared" si="0"/>
        <v>83.492497864658716</v>
      </c>
      <c r="AF7" s="6">
        <f t="shared" si="0"/>
        <v>81.822647907365536</v>
      </c>
    </row>
    <row r="8" spans="1:32" x14ac:dyDescent="0.45">
      <c r="A8" t="s">
        <v>231</v>
      </c>
      <c r="B8" s="25">
        <v>250</v>
      </c>
      <c r="C8" s="6">
        <f t="shared" si="0"/>
        <v>245</v>
      </c>
      <c r="D8" s="6">
        <f t="shared" si="0"/>
        <v>240.1</v>
      </c>
      <c r="E8" s="6">
        <f t="shared" si="0"/>
        <v>235.298</v>
      </c>
      <c r="F8" s="6">
        <f t="shared" si="0"/>
        <v>230.59204</v>
      </c>
      <c r="G8" s="6">
        <f t="shared" si="0"/>
        <v>225.98019919999999</v>
      </c>
      <c r="H8" s="6">
        <f t="shared" si="0"/>
        <v>221.46059521599997</v>
      </c>
      <c r="I8" s="6">
        <f t="shared" si="0"/>
        <v>217.03138331167997</v>
      </c>
      <c r="J8" s="6">
        <f t="shared" si="0"/>
        <v>212.69075564544636</v>
      </c>
      <c r="K8" s="6">
        <f t="shared" si="0"/>
        <v>208.43694053253742</v>
      </c>
      <c r="L8" s="6">
        <f t="shared" si="0"/>
        <v>204.26820172188667</v>
      </c>
      <c r="M8" s="6">
        <f t="shared" si="0"/>
        <v>200.18283768744894</v>
      </c>
      <c r="N8" s="6">
        <f t="shared" si="0"/>
        <v>196.17918093369997</v>
      </c>
      <c r="O8" s="6">
        <f t="shared" si="0"/>
        <v>192.25559731502597</v>
      </c>
      <c r="P8" s="6">
        <f t="shared" si="0"/>
        <v>188.41048536872543</v>
      </c>
      <c r="Q8" s="6">
        <f t="shared" si="0"/>
        <v>184.64227566135091</v>
      </c>
      <c r="R8" s="6">
        <f t="shared" si="0"/>
        <v>180.94943014812389</v>
      </c>
      <c r="S8" s="6">
        <f t="shared" si="0"/>
        <v>177.33044154516142</v>
      </c>
      <c r="T8" s="6">
        <f t="shared" si="0"/>
        <v>173.78383271425818</v>
      </c>
      <c r="U8" s="6">
        <f t="shared" si="0"/>
        <v>170.30815605997302</v>
      </c>
      <c r="V8" s="6">
        <f t="shared" si="0"/>
        <v>166.90199293877356</v>
      </c>
      <c r="W8" s="6">
        <f t="shared" si="0"/>
        <v>163.56395307999807</v>
      </c>
      <c r="X8" s="6">
        <f t="shared" si="0"/>
        <v>160.29267401839812</v>
      </c>
      <c r="Y8" s="6">
        <f t="shared" si="0"/>
        <v>157.08682053803014</v>
      </c>
      <c r="Z8" s="6">
        <f t="shared" si="0"/>
        <v>153.94508412726952</v>
      </c>
      <c r="AA8" s="6">
        <f t="shared" si="0"/>
        <v>150.86618244472413</v>
      </c>
      <c r="AB8" s="6">
        <f t="shared" si="0"/>
        <v>147.84885879582964</v>
      </c>
      <c r="AC8" s="6">
        <f t="shared" si="0"/>
        <v>144.89188161991305</v>
      </c>
      <c r="AD8" s="6">
        <f t="shared" si="0"/>
        <v>141.9940439875148</v>
      </c>
      <c r="AE8" s="6">
        <f t="shared" si="0"/>
        <v>139.1541631077645</v>
      </c>
      <c r="AF8" s="6">
        <f t="shared" si="0"/>
        <v>136.37107984560922</v>
      </c>
    </row>
    <row r="9" spans="1:32" x14ac:dyDescent="0.45">
      <c r="A9" t="s">
        <v>232</v>
      </c>
      <c r="B9" s="25">
        <v>18.2</v>
      </c>
      <c r="C9" s="6">
        <f t="shared" si="0"/>
        <v>17.835999999999999</v>
      </c>
      <c r="D9" s="6">
        <f t="shared" si="0"/>
        <v>17.479279999999999</v>
      </c>
      <c r="E9" s="6">
        <f t="shared" si="0"/>
        <v>17.129694399999998</v>
      </c>
      <c r="F9" s="6">
        <f t="shared" si="0"/>
        <v>16.787100511999999</v>
      </c>
      <c r="G9" s="6">
        <f t="shared" si="0"/>
        <v>16.451358501759998</v>
      </c>
      <c r="H9" s="6">
        <f t="shared" si="0"/>
        <v>16.122331331724798</v>
      </c>
      <c r="I9" s="6">
        <f t="shared" si="0"/>
        <v>15.799884705090301</v>
      </c>
      <c r="J9" s="6">
        <f t="shared" si="0"/>
        <v>15.483887010988495</v>
      </c>
      <c r="K9" s="6">
        <f t="shared" si="0"/>
        <v>15.174209270768724</v>
      </c>
      <c r="L9" s="6">
        <f t="shared" si="0"/>
        <v>14.870725085353349</v>
      </c>
      <c r="M9" s="6">
        <f t="shared" si="0"/>
        <v>14.573310583646283</v>
      </c>
      <c r="N9" s="6">
        <f t="shared" si="0"/>
        <v>14.281844371973357</v>
      </c>
      <c r="O9" s="6">
        <f t="shared" si="0"/>
        <v>13.996207484533889</v>
      </c>
      <c r="P9" s="6">
        <f t="shared" si="0"/>
        <v>13.71628333484321</v>
      </c>
      <c r="Q9" s="6">
        <f t="shared" si="0"/>
        <v>13.441957668146346</v>
      </c>
      <c r="R9" s="6">
        <f t="shared" si="0"/>
        <v>13.173118514783418</v>
      </c>
      <c r="S9" s="6">
        <f t="shared" si="0"/>
        <v>12.90965614448775</v>
      </c>
      <c r="T9" s="6">
        <f t="shared" si="0"/>
        <v>12.651463021597994</v>
      </c>
      <c r="U9" s="6">
        <f t="shared" si="0"/>
        <v>12.398433761166034</v>
      </c>
      <c r="V9" s="6">
        <f t="shared" si="0"/>
        <v>12.150465085942713</v>
      </c>
      <c r="W9" s="6">
        <f t="shared" si="0"/>
        <v>11.907455784223858</v>
      </c>
      <c r="X9" s="6">
        <f t="shared" si="0"/>
        <v>11.669306668539381</v>
      </c>
      <c r="Y9" s="6">
        <f t="shared" si="0"/>
        <v>11.435920535168593</v>
      </c>
      <c r="Z9" s="6">
        <f t="shared" si="0"/>
        <v>11.207202124465221</v>
      </c>
      <c r="AA9" s="6">
        <f t="shared" si="0"/>
        <v>10.983058081975916</v>
      </c>
      <c r="AB9" s="6">
        <f t="shared" si="0"/>
        <v>10.763396920336397</v>
      </c>
      <c r="AC9" s="6">
        <f t="shared" si="0"/>
        <v>10.54812898192967</v>
      </c>
      <c r="AD9" s="6">
        <f t="shared" si="0"/>
        <v>10.337166402291077</v>
      </c>
      <c r="AE9" s="6">
        <f t="shared" si="0"/>
        <v>10.130423074245256</v>
      </c>
      <c r="AF9" s="6">
        <f t="shared" si="0"/>
        <v>9.9278146127603506</v>
      </c>
    </row>
    <row r="10" spans="1:32" x14ac:dyDescent="0.45">
      <c r="A10" t="s">
        <v>233</v>
      </c>
      <c r="B10" s="25">
        <v>7700</v>
      </c>
      <c r="C10" s="6">
        <f t="shared" si="0"/>
        <v>7546</v>
      </c>
      <c r="D10" s="6">
        <f t="shared" si="0"/>
        <v>7395.08</v>
      </c>
      <c r="E10" s="6">
        <f t="shared" si="0"/>
        <v>7247.1783999999998</v>
      </c>
      <c r="F10" s="6">
        <f t="shared" si="0"/>
        <v>7102.2348320000001</v>
      </c>
      <c r="G10" s="6">
        <f t="shared" si="0"/>
        <v>6960.1901353599997</v>
      </c>
      <c r="H10" s="6">
        <f t="shared" si="0"/>
        <v>6820.9863326527993</v>
      </c>
      <c r="I10" s="6">
        <f t="shared" si="0"/>
        <v>6684.5666059997429</v>
      </c>
      <c r="J10" s="6">
        <f t="shared" si="0"/>
        <v>6550.8752738797475</v>
      </c>
      <c r="K10" s="6">
        <f t="shared" si="0"/>
        <v>6419.857768402152</v>
      </c>
      <c r="L10" s="6">
        <f t="shared" si="0"/>
        <v>6291.460613034109</v>
      </c>
      <c r="M10" s="6">
        <f t="shared" si="0"/>
        <v>6165.6314007734263</v>
      </c>
      <c r="N10" s="6">
        <f t="shared" si="0"/>
        <v>6042.318772757958</v>
      </c>
      <c r="O10" s="6">
        <f t="shared" si="0"/>
        <v>5921.4723973027985</v>
      </c>
      <c r="P10" s="6">
        <f t="shared" si="0"/>
        <v>5803.0429493567426</v>
      </c>
      <c r="Q10" s="6">
        <f t="shared" si="0"/>
        <v>5686.9820903696072</v>
      </c>
      <c r="R10" s="6">
        <f t="shared" si="0"/>
        <v>5573.242448562215</v>
      </c>
      <c r="S10" s="6">
        <f t="shared" si="0"/>
        <v>5461.7775995909706</v>
      </c>
      <c r="T10" s="6">
        <f t="shared" si="0"/>
        <v>5352.5420475991514</v>
      </c>
      <c r="U10" s="6">
        <f t="shared" si="0"/>
        <v>5245.4912066471679</v>
      </c>
      <c r="V10" s="6">
        <f t="shared" si="0"/>
        <v>5140.5813825142241</v>
      </c>
      <c r="W10" s="6">
        <f t="shared" si="0"/>
        <v>5037.7697548639399</v>
      </c>
      <c r="X10" s="6">
        <f t="shared" si="0"/>
        <v>4937.0143597666611</v>
      </c>
      <c r="Y10" s="6">
        <f t="shared" si="0"/>
        <v>4838.2740725713275</v>
      </c>
      <c r="Z10" s="6">
        <f t="shared" si="0"/>
        <v>4741.5085911199012</v>
      </c>
      <c r="AA10" s="6">
        <f t="shared" si="0"/>
        <v>4646.6784192975028</v>
      </c>
      <c r="AB10" s="6">
        <f t="shared" si="0"/>
        <v>4553.7448509115529</v>
      </c>
      <c r="AC10" s="6">
        <f t="shared" si="0"/>
        <v>4462.6699538933217</v>
      </c>
      <c r="AD10" s="6">
        <f t="shared" si="0"/>
        <v>4373.4165548154551</v>
      </c>
      <c r="AE10" s="6">
        <f t="shared" si="0"/>
        <v>4285.948223719146</v>
      </c>
      <c r="AF10" s="6">
        <f t="shared" si="0"/>
        <v>4200.2292592447629</v>
      </c>
    </row>
    <row r="11" spans="1:32" x14ac:dyDescent="0.45">
      <c r="A11" t="s">
        <v>234</v>
      </c>
      <c r="B11" s="25">
        <v>70000</v>
      </c>
      <c r="C11" s="6">
        <f t="shared" si="0"/>
        <v>68600</v>
      </c>
      <c r="D11" s="6">
        <f t="shared" si="0"/>
        <v>67228</v>
      </c>
      <c r="E11" s="6">
        <f t="shared" si="0"/>
        <v>65883.44</v>
      </c>
      <c r="F11" s="6">
        <f t="shared" si="0"/>
        <v>64565.771200000003</v>
      </c>
      <c r="G11" s="6">
        <f t="shared" si="0"/>
        <v>63274.455776000003</v>
      </c>
      <c r="H11" s="6">
        <f t="shared" si="0"/>
        <v>62008.96666048</v>
      </c>
      <c r="I11" s="6">
        <f t="shared" si="0"/>
        <v>60768.787327270402</v>
      </c>
      <c r="J11" s="6">
        <f t="shared" si="0"/>
        <v>59553.411580724991</v>
      </c>
      <c r="K11" s="6">
        <f t="shared" si="0"/>
        <v>58362.343349110488</v>
      </c>
      <c r="L11" s="6">
        <f t="shared" si="0"/>
        <v>57195.096482128276</v>
      </c>
      <c r="M11" s="6">
        <f t="shared" si="0"/>
        <v>56051.194552485707</v>
      </c>
      <c r="N11" s="6">
        <f t="shared" si="0"/>
        <v>54930.170661435994</v>
      </c>
      <c r="O11" s="6">
        <f t="shared" si="0"/>
        <v>53831.56724820727</v>
      </c>
      <c r="P11" s="6">
        <f t="shared" si="0"/>
        <v>52754.935903243124</v>
      </c>
      <c r="Q11" s="6">
        <f t="shared" si="0"/>
        <v>51699.837185178258</v>
      </c>
      <c r="R11" s="6">
        <f t="shared" ref="R11:AF11" si="1">Q11*$B$16</f>
        <v>50665.840441474691</v>
      </c>
      <c r="S11" s="6">
        <f t="shared" si="1"/>
        <v>49652.5236326452</v>
      </c>
      <c r="T11" s="6">
        <f t="shared" si="1"/>
        <v>48659.473159992296</v>
      </c>
      <c r="U11" s="6">
        <f t="shared" si="1"/>
        <v>47686.283696792452</v>
      </c>
      <c r="V11" s="6">
        <f t="shared" si="1"/>
        <v>46732.558022856603</v>
      </c>
      <c r="W11" s="6">
        <f t="shared" si="1"/>
        <v>45797.906862399468</v>
      </c>
      <c r="X11" s="6">
        <f t="shared" si="1"/>
        <v>44881.94872515148</v>
      </c>
      <c r="Y11" s="6">
        <f t="shared" si="1"/>
        <v>43984.309750648448</v>
      </c>
      <c r="Z11" s="6">
        <f t="shared" si="1"/>
        <v>43104.62355563548</v>
      </c>
      <c r="AA11" s="6">
        <f t="shared" si="1"/>
        <v>42242.531084522772</v>
      </c>
      <c r="AB11" s="6">
        <f t="shared" si="1"/>
        <v>41397.680462832315</v>
      </c>
      <c r="AC11" s="6">
        <f t="shared" si="1"/>
        <v>40569.726853575667</v>
      </c>
      <c r="AD11" s="6">
        <f t="shared" si="1"/>
        <v>39758.332316504151</v>
      </c>
      <c r="AE11" s="6">
        <f t="shared" si="1"/>
        <v>38963.165670174065</v>
      </c>
      <c r="AF11" s="6">
        <f t="shared" si="1"/>
        <v>38183.902356770581</v>
      </c>
    </row>
    <row r="12" spans="1:32" x14ac:dyDescent="0.45">
      <c r="A12" t="s">
        <v>235</v>
      </c>
      <c r="B12" s="25">
        <v>56400</v>
      </c>
      <c r="C12" s="6">
        <f t="shared" ref="C12:AF14" si="2">B12*$B$16</f>
        <v>55272</v>
      </c>
      <c r="D12" s="6">
        <f t="shared" si="2"/>
        <v>54166.559999999998</v>
      </c>
      <c r="E12" s="6">
        <f t="shared" si="2"/>
        <v>53083.228799999997</v>
      </c>
      <c r="F12" s="6">
        <f t="shared" si="2"/>
        <v>52021.564223999994</v>
      </c>
      <c r="G12" s="6">
        <f t="shared" si="2"/>
        <v>50981.132939519994</v>
      </c>
      <c r="H12" s="6">
        <f t="shared" si="2"/>
        <v>49961.510280729592</v>
      </c>
      <c r="I12" s="6">
        <f t="shared" si="2"/>
        <v>48962.280075114999</v>
      </c>
      <c r="J12" s="6">
        <f t="shared" si="2"/>
        <v>47983.034473612701</v>
      </c>
      <c r="K12" s="6">
        <f t="shared" si="2"/>
        <v>47023.373784140444</v>
      </c>
      <c r="L12" s="6">
        <f t="shared" si="2"/>
        <v>46082.906308457634</v>
      </c>
      <c r="M12" s="6">
        <f t="shared" si="2"/>
        <v>45161.24818228848</v>
      </c>
      <c r="N12" s="6">
        <f t="shared" si="2"/>
        <v>44258.023218642709</v>
      </c>
      <c r="O12" s="6">
        <f t="shared" si="2"/>
        <v>43372.862754269852</v>
      </c>
      <c r="P12" s="6">
        <f t="shared" si="2"/>
        <v>42505.405499184453</v>
      </c>
      <c r="Q12" s="6">
        <f t="shared" si="2"/>
        <v>41655.297389200765</v>
      </c>
      <c r="R12" s="6">
        <f t="shared" si="2"/>
        <v>40822.191441416748</v>
      </c>
      <c r="S12" s="6">
        <f t="shared" si="2"/>
        <v>40005.747612588413</v>
      </c>
      <c r="T12" s="6">
        <f t="shared" si="2"/>
        <v>39205.632660336647</v>
      </c>
      <c r="U12" s="6">
        <f t="shared" si="2"/>
        <v>38421.520007129911</v>
      </c>
      <c r="V12" s="6">
        <f t="shared" si="2"/>
        <v>37653.089606987312</v>
      </c>
      <c r="W12" s="6">
        <f t="shared" si="2"/>
        <v>36900.027814847563</v>
      </c>
      <c r="X12" s="6">
        <f t="shared" si="2"/>
        <v>36162.02725855061</v>
      </c>
      <c r="Y12" s="6">
        <f t="shared" si="2"/>
        <v>35438.786713379595</v>
      </c>
      <c r="Z12" s="6">
        <f t="shared" si="2"/>
        <v>34730.010979112005</v>
      </c>
      <c r="AA12" s="6">
        <f t="shared" si="2"/>
        <v>34035.410759529761</v>
      </c>
      <c r="AB12" s="6">
        <f t="shared" si="2"/>
        <v>33354.702544339169</v>
      </c>
      <c r="AC12" s="6">
        <f t="shared" si="2"/>
        <v>32687.608493452386</v>
      </c>
      <c r="AD12" s="6">
        <f t="shared" si="2"/>
        <v>32033.856323583339</v>
      </c>
      <c r="AE12" s="6">
        <f t="shared" si="2"/>
        <v>31393.179197111673</v>
      </c>
      <c r="AF12" s="6">
        <f t="shared" si="2"/>
        <v>30765.315613169438</v>
      </c>
    </row>
    <row r="13" spans="1:32" x14ac:dyDescent="0.45">
      <c r="A13" t="s">
        <v>236</v>
      </c>
      <c r="B13" s="25">
        <v>76.5</v>
      </c>
      <c r="C13" s="6">
        <f t="shared" si="2"/>
        <v>74.97</v>
      </c>
      <c r="D13" s="6">
        <f t="shared" si="2"/>
        <v>73.470600000000005</v>
      </c>
      <c r="E13" s="6">
        <f t="shared" si="2"/>
        <v>72.001187999999999</v>
      </c>
      <c r="F13" s="6">
        <f t="shared" si="2"/>
        <v>70.561164239999997</v>
      </c>
      <c r="G13" s="6">
        <f t="shared" si="2"/>
        <v>69.149940955199995</v>
      </c>
      <c r="H13" s="6">
        <f t="shared" si="2"/>
        <v>67.766942136095992</v>
      </c>
      <c r="I13" s="6">
        <f t="shared" si="2"/>
        <v>66.411603293374071</v>
      </c>
      <c r="J13" s="6">
        <f t="shared" si="2"/>
        <v>65.083371227506589</v>
      </c>
      <c r="K13" s="6">
        <f t="shared" si="2"/>
        <v>63.781703802956457</v>
      </c>
      <c r="L13" s="6">
        <f t="shared" si="2"/>
        <v>62.50606972689733</v>
      </c>
      <c r="M13" s="6">
        <f t="shared" si="2"/>
        <v>61.255948332359381</v>
      </c>
      <c r="N13" s="6">
        <f t="shared" si="2"/>
        <v>60.030829365712194</v>
      </c>
      <c r="O13" s="6">
        <f t="shared" si="2"/>
        <v>58.83021277839795</v>
      </c>
      <c r="P13" s="6">
        <f t="shared" si="2"/>
        <v>57.653608522829991</v>
      </c>
      <c r="Q13" s="6">
        <f t="shared" si="2"/>
        <v>56.500536352373388</v>
      </c>
      <c r="R13" s="6">
        <f t="shared" si="2"/>
        <v>55.370525625325918</v>
      </c>
      <c r="S13" s="6">
        <f t="shared" si="2"/>
        <v>54.263115112819399</v>
      </c>
      <c r="T13" s="6">
        <f t="shared" si="2"/>
        <v>53.17785281056301</v>
      </c>
      <c r="U13" s="6">
        <f t="shared" si="2"/>
        <v>52.114295754351751</v>
      </c>
      <c r="V13" s="6">
        <f t="shared" si="2"/>
        <v>51.072009839264716</v>
      </c>
      <c r="W13" s="6">
        <f t="shared" si="2"/>
        <v>50.050569642479424</v>
      </c>
      <c r="X13" s="6">
        <f t="shared" si="2"/>
        <v>49.049558249629833</v>
      </c>
      <c r="Y13" s="6">
        <f t="shared" si="2"/>
        <v>48.068567084637237</v>
      </c>
      <c r="Z13" s="6">
        <f t="shared" si="2"/>
        <v>47.107195742944491</v>
      </c>
      <c r="AA13" s="6">
        <f t="shared" si="2"/>
        <v>46.165051828085602</v>
      </c>
      <c r="AB13" s="6">
        <f t="shared" si="2"/>
        <v>45.241750791523891</v>
      </c>
      <c r="AC13" s="6">
        <f t="shared" si="2"/>
        <v>44.336915775693413</v>
      </c>
      <c r="AD13" s="6">
        <f t="shared" si="2"/>
        <v>43.450177460179546</v>
      </c>
      <c r="AE13" s="6">
        <f t="shared" si="2"/>
        <v>42.581173910975956</v>
      </c>
      <c r="AF13" s="6">
        <f t="shared" si="2"/>
        <v>41.729550432756433</v>
      </c>
    </row>
    <row r="14" spans="1:32" x14ac:dyDescent="0.45">
      <c r="A14" t="s">
        <v>237</v>
      </c>
      <c r="B14" s="25">
        <v>29.4</v>
      </c>
      <c r="C14" s="6">
        <f t="shared" si="2"/>
        <v>28.811999999999998</v>
      </c>
      <c r="D14" s="6">
        <f t="shared" si="2"/>
        <v>28.235759999999996</v>
      </c>
      <c r="E14" s="6">
        <f t="shared" si="2"/>
        <v>27.671044799999994</v>
      </c>
      <c r="F14" s="6">
        <f t="shared" si="2"/>
        <v>27.117623903999995</v>
      </c>
      <c r="G14" s="6">
        <f t="shared" si="2"/>
        <v>26.575271425919993</v>
      </c>
      <c r="H14" s="6">
        <f t="shared" si="2"/>
        <v>26.043765997401593</v>
      </c>
      <c r="I14" s="6">
        <f t="shared" si="2"/>
        <v>25.52289067745356</v>
      </c>
      <c r="J14" s="6">
        <f t="shared" si="2"/>
        <v>25.01243286390449</v>
      </c>
      <c r="K14" s="6">
        <f t="shared" si="2"/>
        <v>24.512184206626401</v>
      </c>
      <c r="L14" s="6">
        <f t="shared" si="2"/>
        <v>24.021940522493871</v>
      </c>
      <c r="M14" s="6">
        <f t="shared" si="2"/>
        <v>23.541501712043992</v>
      </c>
      <c r="N14" s="6">
        <f t="shared" si="2"/>
        <v>23.070671677803112</v>
      </c>
      <c r="O14" s="6">
        <f t="shared" si="2"/>
        <v>22.609258244247048</v>
      </c>
      <c r="P14" s="6">
        <f t="shared" si="2"/>
        <v>22.157073079362107</v>
      </c>
      <c r="Q14" s="6">
        <f t="shared" si="2"/>
        <v>21.713931617774865</v>
      </c>
      <c r="R14" s="6">
        <f t="shared" si="2"/>
        <v>21.279652985419368</v>
      </c>
      <c r="S14" s="6">
        <f t="shared" si="2"/>
        <v>20.854059925710981</v>
      </c>
      <c r="T14" s="6">
        <f t="shared" si="2"/>
        <v>20.43697872719676</v>
      </c>
      <c r="U14" s="6">
        <f t="shared" si="2"/>
        <v>20.028239152652823</v>
      </c>
      <c r="V14" s="6">
        <f t="shared" si="2"/>
        <v>19.627674369599767</v>
      </c>
      <c r="W14" s="6">
        <f t="shared" si="2"/>
        <v>19.23512088220777</v>
      </c>
      <c r="X14" s="6">
        <f t="shared" si="2"/>
        <v>18.850418464563614</v>
      </c>
      <c r="Y14" s="6">
        <f t="shared" si="2"/>
        <v>18.473410095272342</v>
      </c>
      <c r="Z14" s="6">
        <f t="shared" si="2"/>
        <v>18.103941893366894</v>
      </c>
      <c r="AA14" s="6">
        <f t="shared" si="2"/>
        <v>17.741863055499557</v>
      </c>
      <c r="AB14" s="6">
        <f t="shared" si="2"/>
        <v>17.387025794389565</v>
      </c>
      <c r="AC14" s="6">
        <f t="shared" si="2"/>
        <v>17.039285278501772</v>
      </c>
      <c r="AD14" s="6">
        <f t="shared" si="2"/>
        <v>16.698499572931738</v>
      </c>
      <c r="AE14" s="6">
        <f t="shared" si="2"/>
        <v>16.364529581473104</v>
      </c>
      <c r="AF14" s="6">
        <f t="shared" si="2"/>
        <v>16.03723898984364</v>
      </c>
    </row>
    <row r="15" spans="1:32" x14ac:dyDescent="0.45">
      <c r="B15" s="25"/>
    </row>
    <row r="16" spans="1:32" x14ac:dyDescent="0.45">
      <c r="A16" t="s">
        <v>238</v>
      </c>
      <c r="B16" s="25">
        <v>0.98</v>
      </c>
    </row>
    <row r="18" spans="1:32" x14ac:dyDescent="0.45">
      <c r="A18" t="s">
        <v>239</v>
      </c>
    </row>
    <row r="19" spans="1:32" x14ac:dyDescent="0.45">
      <c r="A19" t="s">
        <v>240</v>
      </c>
      <c r="C19" s="6">
        <f>IF('2050年二酸化炭素排出量推計'!$C$69&lt;0,0,'2050年二酸化炭素排出量推計'!$C$69)*'2050年二酸化炭素排出量推計'!$F$69/30</f>
        <v>0</v>
      </c>
      <c r="D19" s="6">
        <f>IF('2050年二酸化炭素排出量推計'!$C$69&lt;0,0,'2050年二酸化炭素排出量推計'!$C$69)*'2050年二酸化炭素排出量推計'!$F$69/30</f>
        <v>0</v>
      </c>
      <c r="E19" s="6">
        <f>IF('2050年二酸化炭素排出量推計'!$C$69&lt;0,0,'2050年二酸化炭素排出量推計'!$C$69)*'2050年二酸化炭素排出量推計'!$F$69/30</f>
        <v>0</v>
      </c>
      <c r="F19" s="6">
        <f>IF('2050年二酸化炭素排出量推計'!$C$69&lt;0,0,'2050年二酸化炭素排出量推計'!$C$69)*'2050年二酸化炭素排出量推計'!$F$69/30</f>
        <v>0</v>
      </c>
      <c r="G19" s="6">
        <f>IF('2050年二酸化炭素排出量推計'!$C$69&lt;0,0,'2050年二酸化炭素排出量推計'!$C$69)*'2050年二酸化炭素排出量推計'!$F$69/30</f>
        <v>0</v>
      </c>
      <c r="H19" s="6">
        <f>IF('2050年二酸化炭素排出量推計'!$C$69&lt;0,0,'2050年二酸化炭素排出量推計'!$C$69)*'2050年二酸化炭素排出量推計'!$F$69/30</f>
        <v>0</v>
      </c>
      <c r="I19" s="6">
        <f>IF('2050年二酸化炭素排出量推計'!$C$69&lt;0,0,'2050年二酸化炭素排出量推計'!$C$69)*'2050年二酸化炭素排出量推計'!$F$69/30</f>
        <v>0</v>
      </c>
      <c r="J19" s="6">
        <f>IF('2050年二酸化炭素排出量推計'!$C$69&lt;0,0,'2050年二酸化炭素排出量推計'!$C$69)*'2050年二酸化炭素排出量推計'!$F$69/30</f>
        <v>0</v>
      </c>
      <c r="K19" s="6">
        <f>IF('2050年二酸化炭素排出量推計'!$C$69&lt;0,0,'2050年二酸化炭素排出量推計'!$C$69)*'2050年二酸化炭素排出量推計'!$F$69/30</f>
        <v>0</v>
      </c>
      <c r="L19" s="6">
        <f>IF('2050年二酸化炭素排出量推計'!$C$69&lt;0,0,'2050年二酸化炭素排出量推計'!$C$69)*'2050年二酸化炭素排出量推計'!$F$69/30</f>
        <v>0</v>
      </c>
      <c r="M19" s="6">
        <f>IF('2050年二酸化炭素排出量推計'!$C$69&lt;0,0,'2050年二酸化炭素排出量推計'!$C$69)*'2050年二酸化炭素排出量推計'!$F$69/30</f>
        <v>0</v>
      </c>
      <c r="N19" s="6">
        <f>IF('2050年二酸化炭素排出量推計'!$C$69&lt;0,0,'2050年二酸化炭素排出量推計'!$C$69)*'2050年二酸化炭素排出量推計'!$F$69/30</f>
        <v>0</v>
      </c>
      <c r="O19" s="6">
        <f>IF('2050年二酸化炭素排出量推計'!$C$69&lt;0,0,'2050年二酸化炭素排出量推計'!$C$69)*'2050年二酸化炭素排出量推計'!$F$69/30</f>
        <v>0</v>
      </c>
      <c r="P19" s="6">
        <f>IF('2050年二酸化炭素排出量推計'!$C$69&lt;0,0,'2050年二酸化炭素排出量推計'!$C$69)*'2050年二酸化炭素排出量推計'!$F$69/30</f>
        <v>0</v>
      </c>
      <c r="Q19" s="6">
        <f>IF('2050年二酸化炭素排出量推計'!$C$69&lt;0,0,'2050年二酸化炭素排出量推計'!$C$69)*'2050年二酸化炭素排出量推計'!$F$69/30</f>
        <v>0</v>
      </c>
      <c r="R19" s="6">
        <f>IF('2050年二酸化炭素排出量推計'!$C$69&lt;0,0,'2050年二酸化炭素排出量推計'!$C$69)*'2050年二酸化炭素排出量推計'!$F$69/30</f>
        <v>0</v>
      </c>
      <c r="S19" s="6">
        <f>IF('2050年二酸化炭素排出量推計'!$C$69&lt;0,0,'2050年二酸化炭素排出量推計'!$C$69)*'2050年二酸化炭素排出量推計'!$F$69/30</f>
        <v>0</v>
      </c>
      <c r="T19" s="6">
        <f>IF('2050年二酸化炭素排出量推計'!$C$69&lt;0,0,'2050年二酸化炭素排出量推計'!$C$69)*'2050年二酸化炭素排出量推計'!$F$69/30</f>
        <v>0</v>
      </c>
      <c r="U19" s="6">
        <f>IF('2050年二酸化炭素排出量推計'!$C$69&lt;0,0,'2050年二酸化炭素排出量推計'!$C$69)*'2050年二酸化炭素排出量推計'!$F$69/30</f>
        <v>0</v>
      </c>
      <c r="V19" s="6">
        <f>IF('2050年二酸化炭素排出量推計'!$C$69&lt;0,0,'2050年二酸化炭素排出量推計'!$C$69)*'2050年二酸化炭素排出量推計'!$F$69/30</f>
        <v>0</v>
      </c>
      <c r="W19" s="6">
        <f>IF('2050年二酸化炭素排出量推計'!$C$69&lt;0,0,'2050年二酸化炭素排出量推計'!$C$69)*'2050年二酸化炭素排出量推計'!$F$69/30</f>
        <v>0</v>
      </c>
      <c r="X19" s="6">
        <f>IF('2050年二酸化炭素排出量推計'!$C$69&lt;0,0,'2050年二酸化炭素排出量推計'!$C$69)*'2050年二酸化炭素排出量推計'!$F$69/30</f>
        <v>0</v>
      </c>
      <c r="Y19" s="6">
        <f>IF('2050年二酸化炭素排出量推計'!$C$69&lt;0,0,'2050年二酸化炭素排出量推計'!$C$69)*'2050年二酸化炭素排出量推計'!$F$69/30</f>
        <v>0</v>
      </c>
      <c r="Z19" s="6">
        <f>IF('2050年二酸化炭素排出量推計'!$C$69&lt;0,0,'2050年二酸化炭素排出量推計'!$C$69)*'2050年二酸化炭素排出量推計'!$F$69/30</f>
        <v>0</v>
      </c>
      <c r="AA19" s="6">
        <f>IF('2050年二酸化炭素排出量推計'!$C$69&lt;0,0,'2050年二酸化炭素排出量推計'!$C$69)*'2050年二酸化炭素排出量推計'!$F$69/30</f>
        <v>0</v>
      </c>
      <c r="AB19" s="6">
        <f>IF('2050年二酸化炭素排出量推計'!$C$69&lt;0,0,'2050年二酸化炭素排出量推計'!$C$69)*'2050年二酸化炭素排出量推計'!$F$69/30</f>
        <v>0</v>
      </c>
      <c r="AC19" s="6">
        <f>IF('2050年二酸化炭素排出量推計'!$C$69&lt;0,0,'2050年二酸化炭素排出量推計'!$C$69)*'2050年二酸化炭素排出量推計'!$F$69/30</f>
        <v>0</v>
      </c>
      <c r="AD19" s="6">
        <f>IF('2050年二酸化炭素排出量推計'!$C$69&lt;0,0,'2050年二酸化炭素排出量推計'!$C$69)*'2050年二酸化炭素排出量推計'!$F$69/30</f>
        <v>0</v>
      </c>
      <c r="AE19" s="6">
        <f>IF('2050年二酸化炭素排出量推計'!$C$69&lt;0,0,'2050年二酸化炭素排出量推計'!$C$69)*'2050年二酸化炭素排出量推計'!$F$69/30</f>
        <v>0</v>
      </c>
      <c r="AF19" s="6">
        <f>IF('2050年二酸化炭素排出量推計'!$C$69&lt;0,0,'2050年二酸化炭素排出量推計'!$C$69)*'2050年二酸化炭素排出量推計'!$F$69/30</f>
        <v>0</v>
      </c>
    </row>
    <row r="20" spans="1:32" x14ac:dyDescent="0.45">
      <c r="A20" t="s">
        <v>241</v>
      </c>
      <c r="C20" s="6">
        <f>IF('2050年二酸化炭素排出量推計'!$C$70&lt;0,0,'2050年二酸化炭素排出量推計'!$C$70)*'2050年二酸化炭素排出量推計'!$F$70/10</f>
        <v>0</v>
      </c>
      <c r="D20" s="6">
        <f>IF('2050年二酸化炭素排出量推計'!$C$70&lt;0,0,'2050年二酸化炭素排出量推計'!$C$70)*'2050年二酸化炭素排出量推計'!$F$70/10</f>
        <v>0</v>
      </c>
      <c r="E20" s="6">
        <f>IF('2050年二酸化炭素排出量推計'!$C$70&lt;0,0,'2050年二酸化炭素排出量推計'!$C$70)*'2050年二酸化炭素排出量推計'!$F$70/10</f>
        <v>0</v>
      </c>
      <c r="F20" s="6">
        <f>IF('2050年二酸化炭素排出量推計'!$C$70&lt;0,0,'2050年二酸化炭素排出量推計'!$C$70)*'2050年二酸化炭素排出量推計'!$F$70/10</f>
        <v>0</v>
      </c>
      <c r="G20" s="6">
        <f>IF('2050年二酸化炭素排出量推計'!$C$70&lt;0,0,'2050年二酸化炭素排出量推計'!$C$70)*'2050年二酸化炭素排出量推計'!$F$70/10</f>
        <v>0</v>
      </c>
      <c r="H20" s="6">
        <f>IF('2050年二酸化炭素排出量推計'!$C$70&lt;0,0,'2050年二酸化炭素排出量推計'!$C$70)*'2050年二酸化炭素排出量推計'!$F$70/10</f>
        <v>0</v>
      </c>
      <c r="I20" s="6">
        <f>IF('2050年二酸化炭素排出量推計'!$C$70&lt;0,0,'2050年二酸化炭素排出量推計'!$C$70)*'2050年二酸化炭素排出量推計'!$F$70/10</f>
        <v>0</v>
      </c>
      <c r="J20" s="6">
        <f>IF('2050年二酸化炭素排出量推計'!$C$70&lt;0,0,'2050年二酸化炭素排出量推計'!$C$70)*'2050年二酸化炭素排出量推計'!$F$70/10</f>
        <v>0</v>
      </c>
      <c r="K20" s="6">
        <f>IF('2050年二酸化炭素排出量推計'!$C$70&lt;0,0,'2050年二酸化炭素排出量推計'!$C$70)*'2050年二酸化炭素排出量推計'!$F$70/10</f>
        <v>0</v>
      </c>
      <c r="L20" s="6">
        <f>IF('2050年二酸化炭素排出量推計'!$C$70&lt;0,0,'2050年二酸化炭素排出量推計'!$C$70)*'2050年二酸化炭素排出量推計'!$F$70/10</f>
        <v>0</v>
      </c>
      <c r="M20" s="6">
        <f>IF('2050年二酸化炭素排出量推計'!$C$71&lt;0,0,'2050年二酸化炭素排出量推計'!$C$71)*'2050年二酸化炭素排出量推計'!$F$71/10</f>
        <v>0</v>
      </c>
      <c r="N20" s="6">
        <f>IF('2050年二酸化炭素排出量推計'!$C$71&lt;0,0,'2050年二酸化炭素排出量推計'!$C$71)*'2050年二酸化炭素排出量推計'!$F$71/10</f>
        <v>0</v>
      </c>
      <c r="O20" s="6">
        <f>IF('2050年二酸化炭素排出量推計'!$C$71&lt;0,0,'2050年二酸化炭素排出量推計'!$C$71)*'2050年二酸化炭素排出量推計'!$F$71/10</f>
        <v>0</v>
      </c>
      <c r="P20" s="6">
        <f>IF('2050年二酸化炭素排出量推計'!$C$71&lt;0,0,'2050年二酸化炭素排出量推計'!$C$71)*'2050年二酸化炭素排出量推計'!$F$71/10</f>
        <v>0</v>
      </c>
      <c r="Q20" s="6">
        <f>IF('2050年二酸化炭素排出量推計'!$C$71&lt;0,0,'2050年二酸化炭素排出量推計'!$C$71)*'2050年二酸化炭素排出量推計'!$F$71/10</f>
        <v>0</v>
      </c>
      <c r="R20" s="6">
        <f>IF('2050年二酸化炭素排出量推計'!$C$71&lt;0,0,'2050年二酸化炭素排出量推計'!$C$71)*'2050年二酸化炭素排出量推計'!$F$71/10</f>
        <v>0</v>
      </c>
      <c r="S20" s="6">
        <f>IF('2050年二酸化炭素排出量推計'!$C$71&lt;0,0,'2050年二酸化炭素排出量推計'!$C$71)*'2050年二酸化炭素排出量推計'!$F$71/10</f>
        <v>0</v>
      </c>
      <c r="T20" s="6">
        <f>IF('2050年二酸化炭素排出量推計'!$C$71&lt;0,0,'2050年二酸化炭素排出量推計'!$C$71)*'2050年二酸化炭素排出量推計'!$F$71/10</f>
        <v>0</v>
      </c>
      <c r="U20" s="6">
        <f>IF('2050年二酸化炭素排出量推計'!$C$71&lt;0,0,'2050年二酸化炭素排出量推計'!$C$71)*'2050年二酸化炭素排出量推計'!$F$71/10</f>
        <v>0</v>
      </c>
      <c r="V20" s="6">
        <f>IF('2050年二酸化炭素排出量推計'!$C$71&lt;0,0,'2050年二酸化炭素排出量推計'!$C$71)*'2050年二酸化炭素排出量推計'!$F$71/10</f>
        <v>0</v>
      </c>
      <c r="W20" s="6">
        <f>IF('2050年二酸化炭素排出量推計'!$C$72&lt;0,0,'2050年二酸化炭素排出量推計'!$C$72)*'2050年二酸化炭素排出量推計'!$F$72/10</f>
        <v>0</v>
      </c>
      <c r="X20" s="6">
        <f>IF('2050年二酸化炭素排出量推計'!$C$72&lt;0,0,'2050年二酸化炭素排出量推計'!$C$72)*'2050年二酸化炭素排出量推計'!$F$72/10</f>
        <v>0</v>
      </c>
      <c r="Y20" s="6">
        <f>IF('2050年二酸化炭素排出量推計'!$C$72&lt;0,0,'2050年二酸化炭素排出量推計'!$C$72)*'2050年二酸化炭素排出量推計'!$F$72/10</f>
        <v>0</v>
      </c>
      <c r="Z20" s="6">
        <f>IF('2050年二酸化炭素排出量推計'!$C$72&lt;0,0,'2050年二酸化炭素排出量推計'!$C$72)*'2050年二酸化炭素排出量推計'!$F$72/10</f>
        <v>0</v>
      </c>
      <c r="AA20" s="6">
        <f>IF('2050年二酸化炭素排出量推計'!$C$72&lt;0,0,'2050年二酸化炭素排出量推計'!$C$72)*'2050年二酸化炭素排出量推計'!$F$72/10</f>
        <v>0</v>
      </c>
      <c r="AB20" s="6">
        <f>IF('2050年二酸化炭素排出量推計'!$C$72&lt;0,0,'2050年二酸化炭素排出量推計'!$C$72)*'2050年二酸化炭素排出量推計'!$F$72/10</f>
        <v>0</v>
      </c>
      <c r="AC20" s="6">
        <f>IF('2050年二酸化炭素排出量推計'!$C$72&lt;0,0,'2050年二酸化炭素排出量推計'!$C$72)*'2050年二酸化炭素排出量推計'!$F$72/10</f>
        <v>0</v>
      </c>
      <c r="AD20" s="6">
        <f>IF('2050年二酸化炭素排出量推計'!$C$72&lt;0,0,'2050年二酸化炭素排出量推計'!$C$72)*'2050年二酸化炭素排出量推計'!$F$72/10</f>
        <v>0</v>
      </c>
      <c r="AE20" s="6">
        <f>IF('2050年二酸化炭素排出量推計'!$C$72&lt;0,0,'2050年二酸化炭素排出量推計'!$C$72)*'2050年二酸化炭素排出量推計'!$F$72/10</f>
        <v>0</v>
      </c>
      <c r="AF20" s="6">
        <f>IF('2050年二酸化炭素排出量推計'!$C$72&lt;0,0,'2050年二酸化炭素排出量推計'!$C$72)*'2050年二酸化炭素排出量推計'!$F$72/10</f>
        <v>0</v>
      </c>
    </row>
    <row r="21" spans="1:32" x14ac:dyDescent="0.45">
      <c r="A21" t="s">
        <v>242</v>
      </c>
      <c r="C21" s="6">
        <f>IF('2050年二酸化炭素排出量推計'!$C$79&lt;0,0,'2050年二酸化炭素排出量推計'!$C$79)*'2050年二酸化炭素排出量推計'!$F$79/30</f>
        <v>0</v>
      </c>
      <c r="D21" s="6">
        <f>IF('2050年二酸化炭素排出量推計'!$C$79&lt;0,0,'2050年二酸化炭素排出量推計'!$C$79)*'2050年二酸化炭素排出量推計'!$F$79/30</f>
        <v>0</v>
      </c>
      <c r="E21" s="6">
        <f>IF('2050年二酸化炭素排出量推計'!$C$79&lt;0,0,'2050年二酸化炭素排出量推計'!$C$79)*'2050年二酸化炭素排出量推計'!$F$79/30</f>
        <v>0</v>
      </c>
      <c r="F21" s="6">
        <f>IF('2050年二酸化炭素排出量推計'!$C$79&lt;0,0,'2050年二酸化炭素排出量推計'!$C$79)*'2050年二酸化炭素排出量推計'!$F$79/30</f>
        <v>0</v>
      </c>
      <c r="G21" s="6">
        <f>IF('2050年二酸化炭素排出量推計'!$C$79&lt;0,0,'2050年二酸化炭素排出量推計'!$C$79)*'2050年二酸化炭素排出量推計'!$F$79/30</f>
        <v>0</v>
      </c>
      <c r="H21" s="6">
        <f>IF('2050年二酸化炭素排出量推計'!$C$79&lt;0,0,'2050年二酸化炭素排出量推計'!$C$79)*'2050年二酸化炭素排出量推計'!$F$79/30</f>
        <v>0</v>
      </c>
      <c r="I21" s="6">
        <f>IF('2050年二酸化炭素排出量推計'!$C$79&lt;0,0,'2050年二酸化炭素排出量推計'!$C$79)*'2050年二酸化炭素排出量推計'!$F$79/30</f>
        <v>0</v>
      </c>
      <c r="J21" s="6">
        <f>IF('2050年二酸化炭素排出量推計'!$C$79&lt;0,0,'2050年二酸化炭素排出量推計'!$C$79)*'2050年二酸化炭素排出量推計'!$F$79/30</f>
        <v>0</v>
      </c>
      <c r="K21" s="6">
        <f>IF('2050年二酸化炭素排出量推計'!$C$79&lt;0,0,'2050年二酸化炭素排出量推計'!$C$79)*'2050年二酸化炭素排出量推計'!$F$79/30</f>
        <v>0</v>
      </c>
      <c r="L21" s="6">
        <f>IF('2050年二酸化炭素排出量推計'!$C$79&lt;0,0,'2050年二酸化炭素排出量推計'!$C$79)*'2050年二酸化炭素排出量推計'!$F$79/30</f>
        <v>0</v>
      </c>
      <c r="M21" s="6">
        <f>IF('2050年二酸化炭素排出量推計'!$C$79&lt;0,0,'2050年二酸化炭素排出量推計'!$C$79)*'2050年二酸化炭素排出量推計'!$F$79/30</f>
        <v>0</v>
      </c>
      <c r="N21" s="6">
        <f>IF('2050年二酸化炭素排出量推計'!$C$79&lt;0,0,'2050年二酸化炭素排出量推計'!$C$79)*'2050年二酸化炭素排出量推計'!$F$79/30</f>
        <v>0</v>
      </c>
      <c r="O21" s="6">
        <f>IF('2050年二酸化炭素排出量推計'!$C$79&lt;0,0,'2050年二酸化炭素排出量推計'!$C$79)*'2050年二酸化炭素排出量推計'!$F$79/30</f>
        <v>0</v>
      </c>
      <c r="P21" s="6">
        <f>IF('2050年二酸化炭素排出量推計'!$C$79&lt;0,0,'2050年二酸化炭素排出量推計'!$C$79)*'2050年二酸化炭素排出量推計'!$F$79/30</f>
        <v>0</v>
      </c>
      <c r="Q21" s="6">
        <f>IF('2050年二酸化炭素排出量推計'!$C$79&lt;0,0,'2050年二酸化炭素排出量推計'!$C$79)*'2050年二酸化炭素排出量推計'!$F$79/30</f>
        <v>0</v>
      </c>
      <c r="R21" s="6">
        <f>IF('2050年二酸化炭素排出量推計'!$C$79&lt;0,0,'2050年二酸化炭素排出量推計'!$C$79)*'2050年二酸化炭素排出量推計'!$F$79/30</f>
        <v>0</v>
      </c>
      <c r="S21" s="6">
        <f>IF('2050年二酸化炭素排出量推計'!$C$79&lt;0,0,'2050年二酸化炭素排出量推計'!$C$79)*'2050年二酸化炭素排出量推計'!$F$79/30</f>
        <v>0</v>
      </c>
      <c r="T21" s="6">
        <f>IF('2050年二酸化炭素排出量推計'!$C$79&lt;0,0,'2050年二酸化炭素排出量推計'!$C$79)*'2050年二酸化炭素排出量推計'!$F$79/30</f>
        <v>0</v>
      </c>
      <c r="U21" s="6">
        <f>IF('2050年二酸化炭素排出量推計'!$C$79&lt;0,0,'2050年二酸化炭素排出量推計'!$C$79)*'2050年二酸化炭素排出量推計'!$F$79/30</f>
        <v>0</v>
      </c>
      <c r="V21" s="6">
        <f>IF('2050年二酸化炭素排出量推計'!$C$79&lt;0,0,'2050年二酸化炭素排出量推計'!$C$79)*'2050年二酸化炭素排出量推計'!$F$79/30</f>
        <v>0</v>
      </c>
      <c r="W21" s="6">
        <f>IF('2050年二酸化炭素排出量推計'!$C$79&lt;0,0,'2050年二酸化炭素排出量推計'!$C$79)*'2050年二酸化炭素排出量推計'!$F$79/30</f>
        <v>0</v>
      </c>
      <c r="X21" s="6">
        <f>IF('2050年二酸化炭素排出量推計'!$C$79&lt;0,0,'2050年二酸化炭素排出量推計'!$C$79)*'2050年二酸化炭素排出量推計'!$F$79/30</f>
        <v>0</v>
      </c>
      <c r="Y21" s="6">
        <f>IF('2050年二酸化炭素排出量推計'!$C$79&lt;0,0,'2050年二酸化炭素排出量推計'!$C$79)*'2050年二酸化炭素排出量推計'!$F$79/30</f>
        <v>0</v>
      </c>
      <c r="Z21" s="6">
        <f>IF('2050年二酸化炭素排出量推計'!$C$79&lt;0,0,'2050年二酸化炭素排出量推計'!$C$79)*'2050年二酸化炭素排出量推計'!$F$79/30</f>
        <v>0</v>
      </c>
      <c r="AA21" s="6">
        <f>IF('2050年二酸化炭素排出量推計'!$C$79&lt;0,0,'2050年二酸化炭素排出量推計'!$C$79)*'2050年二酸化炭素排出量推計'!$F$79/30</f>
        <v>0</v>
      </c>
      <c r="AB21" s="6">
        <f>IF('2050年二酸化炭素排出量推計'!$C$79&lt;0,0,'2050年二酸化炭素排出量推計'!$C$79)*'2050年二酸化炭素排出量推計'!$F$79/30</f>
        <v>0</v>
      </c>
      <c r="AC21" s="6">
        <f>IF('2050年二酸化炭素排出量推計'!$C$79&lt;0,0,'2050年二酸化炭素排出量推計'!$C$79)*'2050年二酸化炭素排出量推計'!$F$79/30</f>
        <v>0</v>
      </c>
      <c r="AD21" s="6">
        <f>IF('2050年二酸化炭素排出量推計'!$C$79&lt;0,0,'2050年二酸化炭素排出量推計'!$C$79)*'2050年二酸化炭素排出量推計'!$F$79/30</f>
        <v>0</v>
      </c>
      <c r="AE21" s="6">
        <f>IF('2050年二酸化炭素排出量推計'!$C$79&lt;0,0,'2050年二酸化炭素排出量推計'!$C$79)*'2050年二酸化炭素排出量推計'!$F$79/30</f>
        <v>0</v>
      </c>
      <c r="AF21" s="6">
        <f>IF('2050年二酸化炭素排出量推計'!$C$79&lt;0,0,'2050年二酸化炭素排出量推計'!$C$79)*'2050年二酸化炭素排出量推計'!$F$79/30</f>
        <v>0</v>
      </c>
    </row>
    <row r="22" spans="1:32" x14ac:dyDescent="0.45">
      <c r="A22" t="s">
        <v>243</v>
      </c>
      <c r="C22" s="6">
        <f>IF('2050年二酸化炭素排出量推計'!$C$82&lt;0,0,'2050年二酸化炭素排出量推計'!$C$82)*'2050年二酸化炭素排出量推計'!$F$86/30</f>
        <v>0</v>
      </c>
      <c r="D22" s="6">
        <f>IF('2050年二酸化炭素排出量推計'!$C$82&lt;0,0,'2050年二酸化炭素排出量推計'!$C$82)*'2050年二酸化炭素排出量推計'!$F$86/30</f>
        <v>0</v>
      </c>
      <c r="E22" s="6">
        <f>IF('2050年二酸化炭素排出量推計'!$C$82&lt;0,0,'2050年二酸化炭素排出量推計'!$C$82)*'2050年二酸化炭素排出量推計'!$F$86/30</f>
        <v>0</v>
      </c>
      <c r="F22" s="6">
        <f>IF('2050年二酸化炭素排出量推計'!$C$82&lt;0,0,'2050年二酸化炭素排出量推計'!$C$82)*'2050年二酸化炭素排出量推計'!$F$86/30</f>
        <v>0</v>
      </c>
      <c r="G22" s="6">
        <f>IF('2050年二酸化炭素排出量推計'!$C$82&lt;0,0,'2050年二酸化炭素排出量推計'!$C$82)*'2050年二酸化炭素排出量推計'!$F$86/30</f>
        <v>0</v>
      </c>
      <c r="H22" s="6">
        <f>IF('2050年二酸化炭素排出量推計'!$C$82&lt;0,0,'2050年二酸化炭素排出量推計'!$C$82)*'2050年二酸化炭素排出量推計'!$F$86/30</f>
        <v>0</v>
      </c>
      <c r="I22" s="6">
        <f>IF('2050年二酸化炭素排出量推計'!$C$82&lt;0,0,'2050年二酸化炭素排出量推計'!$C$82)*'2050年二酸化炭素排出量推計'!$F$86/30</f>
        <v>0</v>
      </c>
      <c r="J22" s="6">
        <f>IF('2050年二酸化炭素排出量推計'!$C$82&lt;0,0,'2050年二酸化炭素排出量推計'!$C$82)*'2050年二酸化炭素排出量推計'!$F$86/30</f>
        <v>0</v>
      </c>
      <c r="K22" s="6">
        <f>IF('2050年二酸化炭素排出量推計'!$C$82&lt;0,0,'2050年二酸化炭素排出量推計'!$C$82)*'2050年二酸化炭素排出量推計'!$F$86/30</f>
        <v>0</v>
      </c>
      <c r="L22" s="6">
        <f>IF('2050年二酸化炭素排出量推計'!$C$82&lt;0,0,'2050年二酸化炭素排出量推計'!$C$82)*'2050年二酸化炭素排出量推計'!$F$86/30</f>
        <v>0</v>
      </c>
      <c r="M22" s="6">
        <f>IF('2050年二酸化炭素排出量推計'!$C$82&lt;0,0,'2050年二酸化炭素排出量推計'!$C$82)*'2050年二酸化炭素排出量推計'!$F$86/30</f>
        <v>0</v>
      </c>
      <c r="N22" s="6">
        <f>IF('2050年二酸化炭素排出量推計'!$C$82&lt;0,0,'2050年二酸化炭素排出量推計'!$C$82)*'2050年二酸化炭素排出量推計'!$F$86/30</f>
        <v>0</v>
      </c>
      <c r="O22" s="6">
        <f>IF('2050年二酸化炭素排出量推計'!$C$82&lt;0,0,'2050年二酸化炭素排出量推計'!$C$82)*'2050年二酸化炭素排出量推計'!$F$86/30</f>
        <v>0</v>
      </c>
      <c r="P22" s="6">
        <f>IF('2050年二酸化炭素排出量推計'!$C$82&lt;0,0,'2050年二酸化炭素排出量推計'!$C$82)*'2050年二酸化炭素排出量推計'!$F$86/30</f>
        <v>0</v>
      </c>
      <c r="Q22" s="6">
        <f>IF('2050年二酸化炭素排出量推計'!$C$82&lt;0,0,'2050年二酸化炭素排出量推計'!$C$82)*'2050年二酸化炭素排出量推計'!$F$86/30</f>
        <v>0</v>
      </c>
      <c r="R22" s="6">
        <f>IF('2050年二酸化炭素排出量推計'!$C$82&lt;0,0,'2050年二酸化炭素排出量推計'!$C$82)*'2050年二酸化炭素排出量推計'!$F$86/30</f>
        <v>0</v>
      </c>
      <c r="S22" s="6">
        <f>IF('2050年二酸化炭素排出量推計'!$C$82&lt;0,0,'2050年二酸化炭素排出量推計'!$C$82)*'2050年二酸化炭素排出量推計'!$F$86/30</f>
        <v>0</v>
      </c>
      <c r="T22" s="6">
        <f>IF('2050年二酸化炭素排出量推計'!$C$82&lt;0,0,'2050年二酸化炭素排出量推計'!$C$82)*'2050年二酸化炭素排出量推計'!$F$86/30</f>
        <v>0</v>
      </c>
      <c r="U22" s="6">
        <f>IF('2050年二酸化炭素排出量推計'!$C$82&lt;0,0,'2050年二酸化炭素排出量推計'!$C$82)*'2050年二酸化炭素排出量推計'!$F$86/30</f>
        <v>0</v>
      </c>
      <c r="V22" s="6">
        <f>IF('2050年二酸化炭素排出量推計'!$C$82&lt;0,0,'2050年二酸化炭素排出量推計'!$C$82)*'2050年二酸化炭素排出量推計'!$F$86/30</f>
        <v>0</v>
      </c>
      <c r="W22" s="6">
        <f>IF('2050年二酸化炭素排出量推計'!$C$82&lt;0,0,'2050年二酸化炭素排出量推計'!$C$82)*'2050年二酸化炭素排出量推計'!$F$86/30</f>
        <v>0</v>
      </c>
      <c r="X22" s="6">
        <f>IF('2050年二酸化炭素排出量推計'!$C$82&lt;0,0,'2050年二酸化炭素排出量推計'!$C$82)*'2050年二酸化炭素排出量推計'!$F$86/30</f>
        <v>0</v>
      </c>
      <c r="Y22" s="6">
        <f>IF('2050年二酸化炭素排出量推計'!$C$82&lt;0,0,'2050年二酸化炭素排出量推計'!$C$82)*'2050年二酸化炭素排出量推計'!$F$86/30</f>
        <v>0</v>
      </c>
      <c r="Z22" s="6">
        <f>IF('2050年二酸化炭素排出量推計'!$C$82&lt;0,0,'2050年二酸化炭素排出量推計'!$C$82)*'2050年二酸化炭素排出量推計'!$F$86/30</f>
        <v>0</v>
      </c>
      <c r="AA22" s="6">
        <f>IF('2050年二酸化炭素排出量推計'!$C$82&lt;0,0,'2050年二酸化炭素排出量推計'!$C$82)*'2050年二酸化炭素排出量推計'!$F$86/30</f>
        <v>0</v>
      </c>
      <c r="AB22" s="6">
        <f>IF('2050年二酸化炭素排出量推計'!$C$82&lt;0,0,'2050年二酸化炭素排出量推計'!$C$82)*'2050年二酸化炭素排出量推計'!$F$86/30</f>
        <v>0</v>
      </c>
      <c r="AC22" s="6">
        <f>IF('2050年二酸化炭素排出量推計'!$C$82&lt;0,0,'2050年二酸化炭素排出量推計'!$C$82)*'2050年二酸化炭素排出量推計'!$F$86/30</f>
        <v>0</v>
      </c>
      <c r="AD22" s="6">
        <f>IF('2050年二酸化炭素排出量推計'!$C$82&lt;0,0,'2050年二酸化炭素排出量推計'!$C$82)*'2050年二酸化炭素排出量推計'!$F$86/30</f>
        <v>0</v>
      </c>
      <c r="AE22" s="6">
        <f>IF('2050年二酸化炭素排出量推計'!$C$82&lt;0,0,'2050年二酸化炭素排出量推計'!$C$82)*'2050年二酸化炭素排出量推計'!$F$86/30</f>
        <v>0</v>
      </c>
      <c r="AF22" s="6">
        <f>IF('2050年二酸化炭素排出量推計'!$C$82&lt;0,0,'2050年二酸化炭素排出量推計'!$C$82)*'2050年二酸化炭素排出量推計'!$F$86/30</f>
        <v>0</v>
      </c>
    </row>
    <row r="23" spans="1:32" x14ac:dyDescent="0.45">
      <c r="A23" t="s">
        <v>244</v>
      </c>
      <c r="V23" s="6">
        <f>'2050年二酸化炭素排出量推計'!$C$85*'2050年二酸化炭素排出量推計'!$F$85/10</f>
        <v>0</v>
      </c>
      <c r="W23" s="6">
        <f>'2050年二酸化炭素排出量推計'!$C$85*'2050年二酸化炭素排出量推計'!$F$85/10</f>
        <v>0</v>
      </c>
      <c r="X23" s="6">
        <f>'2050年二酸化炭素排出量推計'!$C$85*'2050年二酸化炭素排出量推計'!$F$85/10</f>
        <v>0</v>
      </c>
      <c r="Y23" s="6">
        <f>'2050年二酸化炭素排出量推計'!$C$85*'2050年二酸化炭素排出量推計'!$F$85/10</f>
        <v>0</v>
      </c>
      <c r="Z23" s="6">
        <f>'2050年二酸化炭素排出量推計'!$C$85*'2050年二酸化炭素排出量推計'!$F$85/10</f>
        <v>0</v>
      </c>
      <c r="AA23" s="6">
        <f>'2050年二酸化炭素排出量推計'!$C$85*'2050年二酸化炭素排出量推計'!$F$85/10</f>
        <v>0</v>
      </c>
      <c r="AB23" s="6">
        <f>'2050年二酸化炭素排出量推計'!$C$85*'2050年二酸化炭素排出量推計'!$F$85/10</f>
        <v>0</v>
      </c>
      <c r="AC23" s="6">
        <f>'2050年二酸化炭素排出量推計'!$C$85*'2050年二酸化炭素排出量推計'!$F$85/10</f>
        <v>0</v>
      </c>
      <c r="AD23" s="6">
        <f>'2050年二酸化炭素排出量推計'!$C$85*'2050年二酸化炭素排出量推計'!$F$85/10</f>
        <v>0</v>
      </c>
      <c r="AE23" s="6">
        <f>'2050年二酸化炭素排出量推計'!$C$85*'2050年二酸化炭素排出量推計'!$F$85/10</f>
        <v>0</v>
      </c>
      <c r="AF23" s="6">
        <f>'2050年二酸化炭素排出量推計'!$C$85*'2050年二酸化炭素排出量推計'!$F$85/10</f>
        <v>0</v>
      </c>
    </row>
    <row r="24" spans="1:32" x14ac:dyDescent="0.45">
      <c r="A24" t="s">
        <v>245</v>
      </c>
      <c r="V24" s="6">
        <f>'2050年二酸化炭素排出量推計'!$C$86*'2050年二酸化炭素排出量推計'!$F$86/10</f>
        <v>0</v>
      </c>
      <c r="W24" s="6">
        <f>'2050年二酸化炭素排出量推計'!$C$86*'2050年二酸化炭素排出量推計'!$F$86/10</f>
        <v>0</v>
      </c>
      <c r="X24" s="6">
        <f>'2050年二酸化炭素排出量推計'!$C$86*'2050年二酸化炭素排出量推計'!$F$86/10</f>
        <v>0</v>
      </c>
      <c r="Y24" s="6">
        <f>'2050年二酸化炭素排出量推計'!$C$86*'2050年二酸化炭素排出量推計'!$F$86/10</f>
        <v>0</v>
      </c>
      <c r="Z24" s="6">
        <f>'2050年二酸化炭素排出量推計'!$C$86*'2050年二酸化炭素排出量推計'!$F$86/10</f>
        <v>0</v>
      </c>
      <c r="AA24" s="6">
        <f>'2050年二酸化炭素排出量推計'!$C$86*'2050年二酸化炭素排出量推計'!$F$86/10</f>
        <v>0</v>
      </c>
      <c r="AB24" s="6">
        <f>'2050年二酸化炭素排出量推計'!$C$86*'2050年二酸化炭素排出量推計'!$F$86/10</f>
        <v>0</v>
      </c>
      <c r="AC24" s="6">
        <f>'2050年二酸化炭素排出量推計'!$C$86*'2050年二酸化炭素排出量推計'!$F$86/10</f>
        <v>0</v>
      </c>
      <c r="AD24" s="6">
        <f>'2050年二酸化炭素排出量推計'!$C$86*'2050年二酸化炭素排出量推計'!$F$86/10</f>
        <v>0</v>
      </c>
      <c r="AE24" s="6">
        <f>'2050年二酸化炭素排出量推計'!$C$86*'2050年二酸化炭素排出量推計'!$F$86/10</f>
        <v>0</v>
      </c>
      <c r="AF24" s="6">
        <f>'2050年二酸化炭素排出量推計'!$C$86*'2050年二酸化炭素排出量推計'!$F$86/10</f>
        <v>0</v>
      </c>
    </row>
    <row r="25" spans="1:32" x14ac:dyDescent="0.45">
      <c r="A25" t="s">
        <v>246</v>
      </c>
      <c r="G25" s="6">
        <f>'2050年二酸化炭素排出量推計'!$I$121/25</f>
        <v>0</v>
      </c>
      <c r="H25" s="6">
        <f>'2050年二酸化炭素排出量推計'!$I$121/25</f>
        <v>0</v>
      </c>
      <c r="I25" s="6">
        <f>'2050年二酸化炭素排出量推計'!$I$121/25</f>
        <v>0</v>
      </c>
      <c r="J25" s="6">
        <f>'2050年二酸化炭素排出量推計'!$I$121/25</f>
        <v>0</v>
      </c>
      <c r="K25" s="6">
        <f>'2050年二酸化炭素排出量推計'!$I$121/25</f>
        <v>0</v>
      </c>
      <c r="L25" s="6">
        <f>'2050年二酸化炭素排出量推計'!$I$121/25</f>
        <v>0</v>
      </c>
      <c r="M25" s="6">
        <f>'2050年二酸化炭素排出量推計'!$I$121/25</f>
        <v>0</v>
      </c>
      <c r="N25" s="6">
        <f>'2050年二酸化炭素排出量推計'!$I$121/25</f>
        <v>0</v>
      </c>
      <c r="O25" s="6">
        <f>'2050年二酸化炭素排出量推計'!$I$121/25</f>
        <v>0</v>
      </c>
      <c r="P25" s="6">
        <f>'2050年二酸化炭素排出量推計'!$I$121/25</f>
        <v>0</v>
      </c>
      <c r="Q25" s="6">
        <f>'2050年二酸化炭素排出量推計'!$I$121/25</f>
        <v>0</v>
      </c>
      <c r="R25" s="6">
        <f>'2050年二酸化炭素排出量推計'!$I$121/25</f>
        <v>0</v>
      </c>
      <c r="S25" s="6">
        <f>'2050年二酸化炭素排出量推計'!$I$121/25</f>
        <v>0</v>
      </c>
      <c r="T25" s="6">
        <f>'2050年二酸化炭素排出量推計'!$I$121/25</f>
        <v>0</v>
      </c>
      <c r="U25" s="6">
        <f>'2050年二酸化炭素排出量推計'!$I$121/25</f>
        <v>0</v>
      </c>
      <c r="V25" s="6">
        <f>'2050年二酸化炭素排出量推計'!$I$121/25</f>
        <v>0</v>
      </c>
      <c r="W25" s="6">
        <f>'2050年二酸化炭素排出量推計'!$I$121/25</f>
        <v>0</v>
      </c>
      <c r="X25" s="6">
        <f>'2050年二酸化炭素排出量推計'!$I$121/25</f>
        <v>0</v>
      </c>
      <c r="Y25" s="6">
        <f>'2050年二酸化炭素排出量推計'!$I$121/25</f>
        <v>0</v>
      </c>
      <c r="Z25" s="6">
        <f>'2050年二酸化炭素排出量推計'!$I$121/25</f>
        <v>0</v>
      </c>
      <c r="AA25" s="6">
        <f>'2050年二酸化炭素排出量推計'!$I$121/25</f>
        <v>0</v>
      </c>
      <c r="AB25" s="6">
        <f>'2050年二酸化炭素排出量推計'!$I$121/25</f>
        <v>0</v>
      </c>
      <c r="AC25" s="6">
        <f>'2050年二酸化炭素排出量推計'!$I$121/25</f>
        <v>0</v>
      </c>
      <c r="AD25" s="6">
        <f>'2050年二酸化炭素排出量推計'!$I$121/25</f>
        <v>0</v>
      </c>
      <c r="AE25" s="6">
        <f>'2050年二酸化炭素排出量推計'!$I$121/25</f>
        <v>0</v>
      </c>
      <c r="AF25" s="6">
        <f>'2050年二酸化炭素排出量推計'!$I$121/25</f>
        <v>0</v>
      </c>
    </row>
    <row r="26" spans="1:32" x14ac:dyDescent="0.45">
      <c r="A26" t="s">
        <v>247</v>
      </c>
      <c r="G26" s="6">
        <f>'2050年二酸化炭素排出量推計'!F136</f>
        <v>0</v>
      </c>
    </row>
    <row r="27" spans="1:32" x14ac:dyDescent="0.45">
      <c r="A27" t="s">
        <v>248</v>
      </c>
      <c r="G27" s="6">
        <f>'2050年二酸化炭素排出量推計'!F130</f>
        <v>0</v>
      </c>
    </row>
    <row r="28" spans="1:32" x14ac:dyDescent="0.45">
      <c r="A28" t="s">
        <v>249</v>
      </c>
      <c r="L28" s="6">
        <f>'2050年二酸化炭素排出量推計'!F135</f>
        <v>0</v>
      </c>
    </row>
    <row r="29" spans="1:32" x14ac:dyDescent="0.45">
      <c r="A29" t="s">
        <v>250</v>
      </c>
      <c r="K29" s="6">
        <f>'2050年二酸化炭素排出量推計'!$B$133*'2050年二酸化炭素排出量推計'!$F$133/100/22</f>
        <v>0</v>
      </c>
      <c r="L29" s="6">
        <f>'2050年二酸化炭素排出量推計'!$B$133*'2050年二酸化炭素排出量推計'!$F$133/100/22</f>
        <v>0</v>
      </c>
      <c r="M29" s="6">
        <f>'2050年二酸化炭素排出量推計'!$B$133*'2050年二酸化炭素排出量推計'!$F$133/100/22</f>
        <v>0</v>
      </c>
      <c r="N29" s="6">
        <f>'2050年二酸化炭素排出量推計'!$B$133*'2050年二酸化炭素排出量推計'!$F$133/100/22</f>
        <v>0</v>
      </c>
      <c r="O29" s="6">
        <f>'2050年二酸化炭素排出量推計'!$B$133*'2050年二酸化炭素排出量推計'!$F$133/100/22</f>
        <v>0</v>
      </c>
      <c r="P29" s="6">
        <f>'2050年二酸化炭素排出量推計'!$B$133*'2050年二酸化炭素排出量推計'!$F$133/100/22</f>
        <v>0</v>
      </c>
      <c r="Q29" s="6">
        <f>'2050年二酸化炭素排出量推計'!$B$133*'2050年二酸化炭素排出量推計'!$F$133/100/22</f>
        <v>0</v>
      </c>
      <c r="R29" s="6">
        <f>'2050年二酸化炭素排出量推計'!$B$133*'2050年二酸化炭素排出量推計'!$F$133/100/22</f>
        <v>0</v>
      </c>
      <c r="S29" s="6">
        <f>'2050年二酸化炭素排出量推計'!$B$133*'2050年二酸化炭素排出量推計'!$F$133/100/22</f>
        <v>0</v>
      </c>
      <c r="T29" s="6">
        <f>'2050年二酸化炭素排出量推計'!$B$133*'2050年二酸化炭素排出量推計'!$F$133/100/22</f>
        <v>0</v>
      </c>
      <c r="U29" s="6">
        <f>'2050年二酸化炭素排出量推計'!$B$133*'2050年二酸化炭素排出量推計'!$F$133/100/22</f>
        <v>0</v>
      </c>
      <c r="V29" s="6">
        <f>'2050年二酸化炭素排出量推計'!$B$133*'2050年二酸化炭素排出量推計'!$F$133/100/22</f>
        <v>0</v>
      </c>
      <c r="W29" s="6">
        <f>'2050年二酸化炭素排出量推計'!$B$133*'2050年二酸化炭素排出量推計'!$F$133/100/22</f>
        <v>0</v>
      </c>
      <c r="X29" s="6">
        <f>'2050年二酸化炭素排出量推計'!$B$133*'2050年二酸化炭素排出量推計'!$F$133/100/22</f>
        <v>0</v>
      </c>
      <c r="Y29" s="6">
        <f>'2050年二酸化炭素排出量推計'!$B$133*'2050年二酸化炭素排出量推計'!$F$133/100/22</f>
        <v>0</v>
      </c>
      <c r="Z29" s="6">
        <f>'2050年二酸化炭素排出量推計'!$B$133*'2050年二酸化炭素排出量推計'!$F$133/100/22</f>
        <v>0</v>
      </c>
      <c r="AA29" s="6">
        <f>'2050年二酸化炭素排出量推計'!$B$133*'2050年二酸化炭素排出量推計'!$F$133/100/22</f>
        <v>0</v>
      </c>
      <c r="AB29" s="6">
        <f>'2050年二酸化炭素排出量推計'!$B$133*'2050年二酸化炭素排出量推計'!$F$133/100/22</f>
        <v>0</v>
      </c>
      <c r="AC29" s="6">
        <f>'2050年二酸化炭素排出量推計'!$B$133*'2050年二酸化炭素排出量推計'!$F$133/100/22</f>
        <v>0</v>
      </c>
      <c r="AD29" s="6">
        <f>'2050年二酸化炭素排出量推計'!$B$133*'2050年二酸化炭素排出量推計'!$F$133/100/22</f>
        <v>0</v>
      </c>
      <c r="AE29" s="6">
        <f>'2050年二酸化炭素排出量推計'!$B$133*'2050年二酸化炭素排出量推計'!$F$133/100/22</f>
        <v>0</v>
      </c>
      <c r="AF29" s="6">
        <f>'2050年二酸化炭素排出量推計'!$B$133*'2050年二酸化炭素排出量推計'!$F$133/100/22</f>
        <v>0</v>
      </c>
    </row>
    <row r="30" spans="1:32" x14ac:dyDescent="0.45">
      <c r="A30" t="s">
        <v>251</v>
      </c>
      <c r="K30" s="6">
        <f>'2050年二酸化炭素排出量推計'!$B$132*'2050年二酸化炭素排出量推計'!$F$132/100/22</f>
        <v>0</v>
      </c>
      <c r="L30" s="6">
        <f>'2050年二酸化炭素排出量推計'!$B$132*'2050年二酸化炭素排出量推計'!$F$132/100/22</f>
        <v>0</v>
      </c>
      <c r="M30" s="6">
        <f>'2050年二酸化炭素排出量推計'!$B$132*'2050年二酸化炭素排出量推計'!$F$132/100/22</f>
        <v>0</v>
      </c>
      <c r="N30" s="6">
        <f>'2050年二酸化炭素排出量推計'!$B$132*'2050年二酸化炭素排出量推計'!$F$132/100/22</f>
        <v>0</v>
      </c>
      <c r="O30" s="6">
        <f>'2050年二酸化炭素排出量推計'!$B$132*'2050年二酸化炭素排出量推計'!$F$132/100/22</f>
        <v>0</v>
      </c>
      <c r="P30" s="6">
        <f>'2050年二酸化炭素排出量推計'!$B$132*'2050年二酸化炭素排出量推計'!$F$132/100/22</f>
        <v>0</v>
      </c>
      <c r="Q30" s="6">
        <f>'2050年二酸化炭素排出量推計'!$B$132*'2050年二酸化炭素排出量推計'!$F$132/100/22</f>
        <v>0</v>
      </c>
      <c r="R30" s="6">
        <f>'2050年二酸化炭素排出量推計'!$B$132*'2050年二酸化炭素排出量推計'!$F$132/100/22</f>
        <v>0</v>
      </c>
      <c r="S30" s="6">
        <f>'2050年二酸化炭素排出量推計'!$B$132*'2050年二酸化炭素排出量推計'!$F$132/100/22</f>
        <v>0</v>
      </c>
      <c r="T30" s="6">
        <f>'2050年二酸化炭素排出量推計'!$B$132*'2050年二酸化炭素排出量推計'!$F$132/100/22</f>
        <v>0</v>
      </c>
      <c r="U30" s="6">
        <f>'2050年二酸化炭素排出量推計'!$B$132*'2050年二酸化炭素排出量推計'!$F$132/100/22</f>
        <v>0</v>
      </c>
      <c r="V30" s="6">
        <f>'2050年二酸化炭素排出量推計'!$B$132*'2050年二酸化炭素排出量推計'!$F$132/100/22</f>
        <v>0</v>
      </c>
      <c r="W30" s="6">
        <f>'2050年二酸化炭素排出量推計'!$B$132*'2050年二酸化炭素排出量推計'!$F$132/100/22</f>
        <v>0</v>
      </c>
      <c r="X30" s="6">
        <f>'2050年二酸化炭素排出量推計'!$B$132*'2050年二酸化炭素排出量推計'!$F$132/100/22</f>
        <v>0</v>
      </c>
      <c r="Y30" s="6">
        <f>'2050年二酸化炭素排出量推計'!$B$132*'2050年二酸化炭素排出量推計'!$F$132/100/22</f>
        <v>0</v>
      </c>
      <c r="Z30" s="6">
        <f>'2050年二酸化炭素排出量推計'!$B$132*'2050年二酸化炭素排出量推計'!$F$132/100/22</f>
        <v>0</v>
      </c>
      <c r="AA30" s="6">
        <f>'2050年二酸化炭素排出量推計'!$B$132*'2050年二酸化炭素排出量推計'!$F$132/100/22</f>
        <v>0</v>
      </c>
      <c r="AB30" s="6">
        <f>'2050年二酸化炭素排出量推計'!$B$132*'2050年二酸化炭素排出量推計'!$F$132/100/22</f>
        <v>0</v>
      </c>
      <c r="AC30" s="6">
        <f>'2050年二酸化炭素排出量推計'!$B$132*'2050年二酸化炭素排出量推計'!$F$132/100/22</f>
        <v>0</v>
      </c>
      <c r="AD30" s="6">
        <f>'2050年二酸化炭素排出量推計'!$B$132*'2050年二酸化炭素排出量推計'!$F$132/100/22</f>
        <v>0</v>
      </c>
      <c r="AE30" s="6">
        <f>'2050年二酸化炭素排出量推計'!$B$132*'2050年二酸化炭素排出量推計'!$F$132/100/22</f>
        <v>0</v>
      </c>
      <c r="AF30" s="6">
        <f>'2050年二酸化炭素排出量推計'!$B$132*'2050年二酸化炭素排出量推計'!$F$132/100/22</f>
        <v>0</v>
      </c>
    </row>
    <row r="32" spans="1:32" x14ac:dyDescent="0.45">
      <c r="A32" t="s">
        <v>252</v>
      </c>
    </row>
    <row r="33" spans="1:32" x14ac:dyDescent="0.45">
      <c r="A33" t="s">
        <v>253</v>
      </c>
      <c r="C33" s="6">
        <f t="shared" ref="C33:AF39" si="3">C19*C3</f>
        <v>0</v>
      </c>
      <c r="D33" s="6">
        <f t="shared" si="3"/>
        <v>0</v>
      </c>
      <c r="E33" s="6">
        <f t="shared" si="3"/>
        <v>0</v>
      </c>
      <c r="F33" s="6">
        <f t="shared" si="3"/>
        <v>0</v>
      </c>
      <c r="G33" s="6">
        <f t="shared" si="3"/>
        <v>0</v>
      </c>
      <c r="H33" s="6">
        <f t="shared" si="3"/>
        <v>0</v>
      </c>
      <c r="I33" s="6">
        <f t="shared" si="3"/>
        <v>0</v>
      </c>
      <c r="J33" s="6">
        <f t="shared" si="3"/>
        <v>0</v>
      </c>
      <c r="K33" s="6">
        <f t="shared" si="3"/>
        <v>0</v>
      </c>
      <c r="L33" s="6">
        <f t="shared" si="3"/>
        <v>0</v>
      </c>
      <c r="M33" s="6">
        <f t="shared" si="3"/>
        <v>0</v>
      </c>
      <c r="N33" s="6">
        <f t="shared" si="3"/>
        <v>0</v>
      </c>
      <c r="O33" s="6">
        <f t="shared" si="3"/>
        <v>0</v>
      </c>
      <c r="P33" s="6">
        <f t="shared" si="3"/>
        <v>0</v>
      </c>
      <c r="Q33" s="6">
        <f t="shared" si="3"/>
        <v>0</v>
      </c>
      <c r="R33" s="6">
        <f t="shared" si="3"/>
        <v>0</v>
      </c>
      <c r="S33" s="6">
        <f t="shared" si="3"/>
        <v>0</v>
      </c>
      <c r="T33" s="6">
        <f t="shared" si="3"/>
        <v>0</v>
      </c>
      <c r="U33" s="6">
        <f t="shared" si="3"/>
        <v>0</v>
      </c>
      <c r="V33" s="6">
        <f t="shared" si="3"/>
        <v>0</v>
      </c>
      <c r="W33" s="6">
        <f t="shared" si="3"/>
        <v>0</v>
      </c>
      <c r="X33" s="6">
        <f t="shared" si="3"/>
        <v>0</v>
      </c>
      <c r="Y33" s="6">
        <f t="shared" si="3"/>
        <v>0</v>
      </c>
      <c r="Z33" s="6">
        <f t="shared" si="3"/>
        <v>0</v>
      </c>
      <c r="AA33" s="6">
        <f t="shared" si="3"/>
        <v>0</v>
      </c>
      <c r="AB33" s="6">
        <f t="shared" si="3"/>
        <v>0</v>
      </c>
      <c r="AC33" s="6">
        <f t="shared" si="3"/>
        <v>0</v>
      </c>
      <c r="AD33" s="6">
        <f t="shared" si="3"/>
        <v>0</v>
      </c>
      <c r="AE33" s="6">
        <f t="shared" si="3"/>
        <v>0</v>
      </c>
      <c r="AF33" s="6">
        <f t="shared" si="3"/>
        <v>0</v>
      </c>
    </row>
    <row r="34" spans="1:32" x14ac:dyDescent="0.45">
      <c r="A34" t="s">
        <v>254</v>
      </c>
      <c r="C34" s="6">
        <f t="shared" si="3"/>
        <v>0</v>
      </c>
      <c r="D34" s="6">
        <f t="shared" si="3"/>
        <v>0</v>
      </c>
      <c r="E34" s="6">
        <f t="shared" si="3"/>
        <v>0</v>
      </c>
      <c r="F34" s="6">
        <f t="shared" si="3"/>
        <v>0</v>
      </c>
      <c r="G34" s="6">
        <f t="shared" si="3"/>
        <v>0</v>
      </c>
      <c r="H34" s="6">
        <f t="shared" si="3"/>
        <v>0</v>
      </c>
      <c r="I34" s="6">
        <f t="shared" si="3"/>
        <v>0</v>
      </c>
      <c r="J34" s="6">
        <f t="shared" si="3"/>
        <v>0</v>
      </c>
      <c r="K34" s="6">
        <f t="shared" si="3"/>
        <v>0</v>
      </c>
      <c r="L34" s="6">
        <f t="shared" si="3"/>
        <v>0</v>
      </c>
      <c r="M34" s="6">
        <f t="shared" si="3"/>
        <v>0</v>
      </c>
      <c r="N34" s="6">
        <f t="shared" si="3"/>
        <v>0</v>
      </c>
      <c r="O34" s="6">
        <f t="shared" si="3"/>
        <v>0</v>
      </c>
      <c r="P34" s="6">
        <f t="shared" si="3"/>
        <v>0</v>
      </c>
      <c r="Q34" s="6">
        <f t="shared" si="3"/>
        <v>0</v>
      </c>
      <c r="R34" s="6">
        <f t="shared" si="3"/>
        <v>0</v>
      </c>
      <c r="S34" s="6">
        <f t="shared" si="3"/>
        <v>0</v>
      </c>
      <c r="T34" s="6">
        <f t="shared" si="3"/>
        <v>0</v>
      </c>
      <c r="U34" s="6">
        <f t="shared" si="3"/>
        <v>0</v>
      </c>
      <c r="V34" s="6">
        <f t="shared" si="3"/>
        <v>0</v>
      </c>
      <c r="W34" s="6">
        <f t="shared" si="3"/>
        <v>0</v>
      </c>
      <c r="X34" s="6">
        <f t="shared" si="3"/>
        <v>0</v>
      </c>
      <c r="Y34" s="6">
        <f t="shared" si="3"/>
        <v>0</v>
      </c>
      <c r="Z34" s="6">
        <f t="shared" si="3"/>
        <v>0</v>
      </c>
      <c r="AA34" s="6">
        <f t="shared" si="3"/>
        <v>0</v>
      </c>
      <c r="AB34" s="6">
        <f t="shared" si="3"/>
        <v>0</v>
      </c>
      <c r="AC34" s="6">
        <f t="shared" si="3"/>
        <v>0</v>
      </c>
      <c r="AD34" s="6">
        <f t="shared" si="3"/>
        <v>0</v>
      </c>
      <c r="AE34" s="6">
        <f t="shared" si="3"/>
        <v>0</v>
      </c>
      <c r="AF34" s="6">
        <f t="shared" si="3"/>
        <v>0</v>
      </c>
    </row>
    <row r="35" spans="1:32" x14ac:dyDescent="0.45">
      <c r="A35" t="s">
        <v>255</v>
      </c>
      <c r="C35" s="6">
        <f t="shared" si="3"/>
        <v>0</v>
      </c>
      <c r="D35" s="6">
        <f t="shared" si="3"/>
        <v>0</v>
      </c>
      <c r="E35" s="6">
        <f t="shared" si="3"/>
        <v>0</v>
      </c>
      <c r="F35" s="6">
        <f t="shared" si="3"/>
        <v>0</v>
      </c>
      <c r="G35" s="6">
        <f t="shared" si="3"/>
        <v>0</v>
      </c>
      <c r="H35" s="6">
        <f t="shared" si="3"/>
        <v>0</v>
      </c>
      <c r="I35" s="6">
        <f t="shared" si="3"/>
        <v>0</v>
      </c>
      <c r="J35" s="6">
        <f t="shared" si="3"/>
        <v>0</v>
      </c>
      <c r="K35" s="6">
        <f t="shared" si="3"/>
        <v>0</v>
      </c>
      <c r="L35" s="6">
        <f t="shared" si="3"/>
        <v>0</v>
      </c>
      <c r="M35" s="6">
        <f t="shared" si="3"/>
        <v>0</v>
      </c>
      <c r="N35" s="6">
        <f t="shared" si="3"/>
        <v>0</v>
      </c>
      <c r="O35" s="6">
        <f t="shared" si="3"/>
        <v>0</v>
      </c>
      <c r="P35" s="6">
        <f t="shared" si="3"/>
        <v>0</v>
      </c>
      <c r="Q35" s="6">
        <f t="shared" si="3"/>
        <v>0</v>
      </c>
      <c r="R35" s="6">
        <f t="shared" si="3"/>
        <v>0</v>
      </c>
      <c r="S35" s="6">
        <f t="shared" si="3"/>
        <v>0</v>
      </c>
      <c r="T35" s="6">
        <f t="shared" si="3"/>
        <v>0</v>
      </c>
      <c r="U35" s="6">
        <f t="shared" si="3"/>
        <v>0</v>
      </c>
      <c r="V35" s="6">
        <f t="shared" si="3"/>
        <v>0</v>
      </c>
      <c r="W35" s="6">
        <f t="shared" si="3"/>
        <v>0</v>
      </c>
      <c r="X35" s="6">
        <f t="shared" si="3"/>
        <v>0</v>
      </c>
      <c r="Y35" s="6">
        <f t="shared" si="3"/>
        <v>0</v>
      </c>
      <c r="Z35" s="6">
        <f t="shared" si="3"/>
        <v>0</v>
      </c>
      <c r="AA35" s="6">
        <f t="shared" si="3"/>
        <v>0</v>
      </c>
      <c r="AB35" s="6">
        <f t="shared" si="3"/>
        <v>0</v>
      </c>
      <c r="AC35" s="6">
        <f t="shared" si="3"/>
        <v>0</v>
      </c>
      <c r="AD35" s="6">
        <f t="shared" si="3"/>
        <v>0</v>
      </c>
      <c r="AE35" s="6">
        <f t="shared" si="3"/>
        <v>0</v>
      </c>
      <c r="AF35" s="6">
        <f t="shared" si="3"/>
        <v>0</v>
      </c>
    </row>
    <row r="36" spans="1:32" x14ac:dyDescent="0.45">
      <c r="A36" t="s">
        <v>256</v>
      </c>
      <c r="C36" s="6">
        <f t="shared" si="3"/>
        <v>0</v>
      </c>
      <c r="D36" s="6">
        <f t="shared" si="3"/>
        <v>0</v>
      </c>
      <c r="E36" s="6">
        <f t="shared" si="3"/>
        <v>0</v>
      </c>
      <c r="F36" s="6">
        <f t="shared" si="3"/>
        <v>0</v>
      </c>
      <c r="G36" s="6">
        <f t="shared" si="3"/>
        <v>0</v>
      </c>
      <c r="H36" s="6">
        <f t="shared" si="3"/>
        <v>0</v>
      </c>
      <c r="I36" s="6">
        <f t="shared" si="3"/>
        <v>0</v>
      </c>
      <c r="J36" s="6">
        <f t="shared" si="3"/>
        <v>0</v>
      </c>
      <c r="K36" s="6">
        <f t="shared" si="3"/>
        <v>0</v>
      </c>
      <c r="L36" s="6">
        <f t="shared" si="3"/>
        <v>0</v>
      </c>
      <c r="M36" s="6">
        <f t="shared" si="3"/>
        <v>0</v>
      </c>
      <c r="N36" s="6">
        <f t="shared" si="3"/>
        <v>0</v>
      </c>
      <c r="O36" s="6">
        <f t="shared" si="3"/>
        <v>0</v>
      </c>
      <c r="P36" s="6">
        <f t="shared" si="3"/>
        <v>0</v>
      </c>
      <c r="Q36" s="6">
        <f t="shared" si="3"/>
        <v>0</v>
      </c>
      <c r="R36" s="6">
        <f t="shared" si="3"/>
        <v>0</v>
      </c>
      <c r="S36" s="6">
        <f t="shared" si="3"/>
        <v>0</v>
      </c>
      <c r="T36" s="6">
        <f t="shared" si="3"/>
        <v>0</v>
      </c>
      <c r="U36" s="6">
        <f t="shared" si="3"/>
        <v>0</v>
      </c>
      <c r="V36" s="6">
        <f t="shared" si="3"/>
        <v>0</v>
      </c>
      <c r="W36" s="6">
        <f t="shared" si="3"/>
        <v>0</v>
      </c>
      <c r="X36" s="6">
        <f t="shared" si="3"/>
        <v>0</v>
      </c>
      <c r="Y36" s="6">
        <f t="shared" si="3"/>
        <v>0</v>
      </c>
      <c r="Z36" s="6">
        <f t="shared" si="3"/>
        <v>0</v>
      </c>
      <c r="AA36" s="6">
        <f t="shared" si="3"/>
        <v>0</v>
      </c>
      <c r="AB36" s="6">
        <f t="shared" si="3"/>
        <v>0</v>
      </c>
      <c r="AC36" s="6">
        <f t="shared" si="3"/>
        <v>0</v>
      </c>
      <c r="AD36" s="6">
        <f t="shared" si="3"/>
        <v>0</v>
      </c>
      <c r="AE36" s="6">
        <f t="shared" si="3"/>
        <v>0</v>
      </c>
      <c r="AF36" s="6">
        <f t="shared" si="3"/>
        <v>0</v>
      </c>
    </row>
    <row r="37" spans="1:32" x14ac:dyDescent="0.45">
      <c r="A37" t="s">
        <v>257</v>
      </c>
      <c r="C37" s="6">
        <f t="shared" si="3"/>
        <v>0</v>
      </c>
      <c r="D37" s="6">
        <f t="shared" si="3"/>
        <v>0</v>
      </c>
      <c r="E37" s="6">
        <f t="shared" si="3"/>
        <v>0</v>
      </c>
      <c r="F37" s="6">
        <f t="shared" si="3"/>
        <v>0</v>
      </c>
      <c r="G37" s="6">
        <f t="shared" si="3"/>
        <v>0</v>
      </c>
      <c r="H37" s="6">
        <f t="shared" si="3"/>
        <v>0</v>
      </c>
      <c r="I37" s="6">
        <f t="shared" si="3"/>
        <v>0</v>
      </c>
      <c r="J37" s="6">
        <f t="shared" si="3"/>
        <v>0</v>
      </c>
      <c r="K37" s="6">
        <f t="shared" si="3"/>
        <v>0</v>
      </c>
      <c r="L37" s="6">
        <f t="shared" si="3"/>
        <v>0</v>
      </c>
      <c r="M37" s="6">
        <f t="shared" si="3"/>
        <v>0</v>
      </c>
      <c r="N37" s="6">
        <f t="shared" si="3"/>
        <v>0</v>
      </c>
      <c r="O37" s="6">
        <f t="shared" si="3"/>
        <v>0</v>
      </c>
      <c r="P37" s="6">
        <f t="shared" si="3"/>
        <v>0</v>
      </c>
      <c r="Q37" s="6">
        <f t="shared" si="3"/>
        <v>0</v>
      </c>
      <c r="R37" s="6">
        <f t="shared" si="3"/>
        <v>0</v>
      </c>
      <c r="S37" s="6">
        <f t="shared" si="3"/>
        <v>0</v>
      </c>
      <c r="T37" s="6">
        <f t="shared" si="3"/>
        <v>0</v>
      </c>
      <c r="U37" s="6">
        <f t="shared" si="3"/>
        <v>0</v>
      </c>
      <c r="V37" s="6">
        <f t="shared" si="3"/>
        <v>0</v>
      </c>
      <c r="W37" s="6">
        <f t="shared" si="3"/>
        <v>0</v>
      </c>
      <c r="X37" s="6">
        <f t="shared" si="3"/>
        <v>0</v>
      </c>
      <c r="Y37" s="6">
        <f t="shared" si="3"/>
        <v>0</v>
      </c>
      <c r="Z37" s="6">
        <f t="shared" si="3"/>
        <v>0</v>
      </c>
      <c r="AA37" s="6">
        <f t="shared" si="3"/>
        <v>0</v>
      </c>
      <c r="AB37" s="6">
        <f t="shared" si="3"/>
        <v>0</v>
      </c>
      <c r="AC37" s="6">
        <f t="shared" si="3"/>
        <v>0</v>
      </c>
      <c r="AD37" s="6">
        <f t="shared" si="3"/>
        <v>0</v>
      </c>
      <c r="AE37" s="6">
        <f t="shared" si="3"/>
        <v>0</v>
      </c>
      <c r="AF37" s="6">
        <f t="shared" si="3"/>
        <v>0</v>
      </c>
    </row>
    <row r="38" spans="1:32" x14ac:dyDescent="0.45">
      <c r="A38" t="s">
        <v>258</v>
      </c>
      <c r="C38" s="6">
        <f t="shared" si="3"/>
        <v>0</v>
      </c>
      <c r="D38" s="6">
        <f t="shared" si="3"/>
        <v>0</v>
      </c>
      <c r="E38" s="6">
        <f t="shared" si="3"/>
        <v>0</v>
      </c>
      <c r="F38" s="6">
        <f t="shared" si="3"/>
        <v>0</v>
      </c>
      <c r="G38" s="6">
        <f t="shared" si="3"/>
        <v>0</v>
      </c>
      <c r="H38" s="6">
        <f t="shared" si="3"/>
        <v>0</v>
      </c>
      <c r="I38" s="6">
        <f t="shared" si="3"/>
        <v>0</v>
      </c>
      <c r="J38" s="6">
        <f t="shared" si="3"/>
        <v>0</v>
      </c>
      <c r="K38" s="6">
        <f t="shared" si="3"/>
        <v>0</v>
      </c>
      <c r="L38" s="6">
        <f t="shared" si="3"/>
        <v>0</v>
      </c>
      <c r="M38" s="6">
        <f t="shared" si="3"/>
        <v>0</v>
      </c>
      <c r="N38" s="6">
        <f t="shared" si="3"/>
        <v>0</v>
      </c>
      <c r="O38" s="6">
        <f t="shared" si="3"/>
        <v>0</v>
      </c>
      <c r="P38" s="6">
        <f t="shared" si="3"/>
        <v>0</v>
      </c>
      <c r="Q38" s="6">
        <f t="shared" si="3"/>
        <v>0</v>
      </c>
      <c r="R38" s="6">
        <f t="shared" si="3"/>
        <v>0</v>
      </c>
      <c r="S38" s="6">
        <f t="shared" si="3"/>
        <v>0</v>
      </c>
      <c r="T38" s="6">
        <f t="shared" si="3"/>
        <v>0</v>
      </c>
      <c r="U38" s="6">
        <f t="shared" si="3"/>
        <v>0</v>
      </c>
      <c r="V38" s="6">
        <f t="shared" si="3"/>
        <v>0</v>
      </c>
      <c r="W38" s="6">
        <f t="shared" si="3"/>
        <v>0</v>
      </c>
      <c r="X38" s="6">
        <f t="shared" si="3"/>
        <v>0</v>
      </c>
      <c r="Y38" s="6">
        <f t="shared" si="3"/>
        <v>0</v>
      </c>
      <c r="Z38" s="6">
        <f t="shared" si="3"/>
        <v>0</v>
      </c>
      <c r="AA38" s="6">
        <f t="shared" si="3"/>
        <v>0</v>
      </c>
      <c r="AB38" s="6">
        <f t="shared" si="3"/>
        <v>0</v>
      </c>
      <c r="AC38" s="6">
        <f t="shared" si="3"/>
        <v>0</v>
      </c>
      <c r="AD38" s="6">
        <f t="shared" si="3"/>
        <v>0</v>
      </c>
      <c r="AE38" s="6">
        <f t="shared" si="3"/>
        <v>0</v>
      </c>
      <c r="AF38" s="6">
        <f t="shared" si="3"/>
        <v>0</v>
      </c>
    </row>
    <row r="39" spans="1:32" x14ac:dyDescent="0.45">
      <c r="A39" t="s">
        <v>259</v>
      </c>
      <c r="C39" s="6">
        <f t="shared" si="3"/>
        <v>0</v>
      </c>
      <c r="D39" s="6">
        <f t="shared" si="3"/>
        <v>0</v>
      </c>
      <c r="E39" s="6">
        <f t="shared" si="3"/>
        <v>0</v>
      </c>
      <c r="F39" s="6">
        <f t="shared" si="3"/>
        <v>0</v>
      </c>
      <c r="G39" s="6">
        <f t="shared" si="3"/>
        <v>0</v>
      </c>
      <c r="H39" s="6">
        <f t="shared" si="3"/>
        <v>0</v>
      </c>
      <c r="I39" s="6">
        <f t="shared" si="3"/>
        <v>0</v>
      </c>
      <c r="J39" s="6">
        <f t="shared" si="3"/>
        <v>0</v>
      </c>
      <c r="K39" s="6">
        <f t="shared" si="3"/>
        <v>0</v>
      </c>
      <c r="L39" s="6">
        <f t="shared" si="3"/>
        <v>0</v>
      </c>
      <c r="M39" s="6">
        <f t="shared" si="3"/>
        <v>0</v>
      </c>
      <c r="N39" s="6">
        <f t="shared" si="3"/>
        <v>0</v>
      </c>
      <c r="O39" s="6">
        <f t="shared" si="3"/>
        <v>0</v>
      </c>
      <c r="P39" s="6">
        <f t="shared" si="3"/>
        <v>0</v>
      </c>
      <c r="Q39" s="6">
        <f t="shared" si="3"/>
        <v>0</v>
      </c>
      <c r="R39" s="6">
        <f t="shared" si="3"/>
        <v>0</v>
      </c>
      <c r="S39" s="6">
        <f t="shared" si="3"/>
        <v>0</v>
      </c>
      <c r="T39" s="6">
        <f t="shared" si="3"/>
        <v>0</v>
      </c>
      <c r="U39" s="6">
        <f t="shared" si="3"/>
        <v>0</v>
      </c>
      <c r="V39" s="6">
        <f t="shared" si="3"/>
        <v>0</v>
      </c>
      <c r="W39" s="6">
        <f t="shared" si="3"/>
        <v>0</v>
      </c>
      <c r="X39" s="6">
        <f t="shared" si="3"/>
        <v>0</v>
      </c>
      <c r="Y39" s="6">
        <f t="shared" si="3"/>
        <v>0</v>
      </c>
      <c r="Z39" s="6">
        <f t="shared" si="3"/>
        <v>0</v>
      </c>
      <c r="AA39" s="6">
        <f t="shared" si="3"/>
        <v>0</v>
      </c>
      <c r="AB39" s="6">
        <f t="shared" si="3"/>
        <v>0</v>
      </c>
      <c r="AC39" s="6">
        <f t="shared" si="3"/>
        <v>0</v>
      </c>
      <c r="AD39" s="6">
        <f t="shared" si="3"/>
        <v>0</v>
      </c>
      <c r="AE39" s="6">
        <f t="shared" si="3"/>
        <v>0</v>
      </c>
      <c r="AF39" s="6">
        <f t="shared" si="3"/>
        <v>0</v>
      </c>
    </row>
    <row r="40" spans="1:32" x14ac:dyDescent="0.45">
      <c r="A40" t="s">
        <v>260</v>
      </c>
      <c r="G40" s="6">
        <f t="shared" ref="G40:W40" si="4">$G$26*$G$10/17</f>
        <v>0</v>
      </c>
      <c r="H40" s="6">
        <f t="shared" si="4"/>
        <v>0</v>
      </c>
      <c r="I40" s="6">
        <f t="shared" si="4"/>
        <v>0</v>
      </c>
      <c r="J40" s="6">
        <f t="shared" si="4"/>
        <v>0</v>
      </c>
      <c r="K40" s="6">
        <f t="shared" si="4"/>
        <v>0</v>
      </c>
      <c r="L40" s="6">
        <f t="shared" si="4"/>
        <v>0</v>
      </c>
      <c r="M40" s="6">
        <f t="shared" si="4"/>
        <v>0</v>
      </c>
      <c r="N40" s="6">
        <f t="shared" si="4"/>
        <v>0</v>
      </c>
      <c r="O40" s="6">
        <f t="shared" si="4"/>
        <v>0</v>
      </c>
      <c r="P40" s="6">
        <f t="shared" si="4"/>
        <v>0</v>
      </c>
      <c r="Q40" s="6">
        <f t="shared" si="4"/>
        <v>0</v>
      </c>
      <c r="R40" s="6">
        <f t="shared" si="4"/>
        <v>0</v>
      </c>
      <c r="S40" s="6">
        <f t="shared" si="4"/>
        <v>0</v>
      </c>
      <c r="T40" s="6">
        <f t="shared" si="4"/>
        <v>0</v>
      </c>
      <c r="U40" s="6">
        <f t="shared" si="4"/>
        <v>0</v>
      </c>
      <c r="V40" s="6">
        <f t="shared" si="4"/>
        <v>0</v>
      </c>
      <c r="W40" s="6">
        <f t="shared" si="4"/>
        <v>0</v>
      </c>
    </row>
    <row r="41" spans="1:32" x14ac:dyDescent="0.45">
      <c r="A41" t="s">
        <v>261</v>
      </c>
      <c r="G41" s="6">
        <f t="shared" ref="G41:W41" si="5">$G$27*$G$11/17</f>
        <v>0</v>
      </c>
      <c r="H41" s="6">
        <f t="shared" si="5"/>
        <v>0</v>
      </c>
      <c r="I41" s="6">
        <f t="shared" si="5"/>
        <v>0</v>
      </c>
      <c r="J41" s="6">
        <f t="shared" si="5"/>
        <v>0</v>
      </c>
      <c r="K41" s="6">
        <f t="shared" si="5"/>
        <v>0</v>
      </c>
      <c r="L41" s="6">
        <f t="shared" si="5"/>
        <v>0</v>
      </c>
      <c r="M41" s="6">
        <f t="shared" si="5"/>
        <v>0</v>
      </c>
      <c r="N41" s="6">
        <f t="shared" si="5"/>
        <v>0</v>
      </c>
      <c r="O41" s="6">
        <f t="shared" si="5"/>
        <v>0</v>
      </c>
      <c r="P41" s="6">
        <f t="shared" si="5"/>
        <v>0</v>
      </c>
      <c r="Q41" s="6">
        <f t="shared" si="5"/>
        <v>0</v>
      </c>
      <c r="R41" s="6">
        <f t="shared" si="5"/>
        <v>0</v>
      </c>
      <c r="S41" s="6">
        <f t="shared" si="5"/>
        <v>0</v>
      </c>
      <c r="T41" s="6">
        <f t="shared" si="5"/>
        <v>0</v>
      </c>
      <c r="U41" s="6">
        <f t="shared" si="5"/>
        <v>0</v>
      </c>
      <c r="V41" s="6">
        <f t="shared" si="5"/>
        <v>0</v>
      </c>
      <c r="W41" s="6">
        <f t="shared" si="5"/>
        <v>0</v>
      </c>
    </row>
    <row r="42" spans="1:32" x14ac:dyDescent="0.45">
      <c r="A42" t="s">
        <v>262</v>
      </c>
      <c r="L42" s="6">
        <f t="shared" ref="L42:Z42" si="6">$L$28*$L$12/15</f>
        <v>0</v>
      </c>
      <c r="M42" s="6">
        <f t="shared" si="6"/>
        <v>0</v>
      </c>
      <c r="N42" s="6">
        <f t="shared" si="6"/>
        <v>0</v>
      </c>
      <c r="O42" s="6">
        <f t="shared" si="6"/>
        <v>0</v>
      </c>
      <c r="P42" s="6">
        <f t="shared" si="6"/>
        <v>0</v>
      </c>
      <c r="Q42" s="6">
        <f t="shared" si="6"/>
        <v>0</v>
      </c>
      <c r="R42" s="6">
        <f t="shared" si="6"/>
        <v>0</v>
      </c>
      <c r="S42" s="6">
        <f t="shared" si="6"/>
        <v>0</v>
      </c>
      <c r="T42" s="6">
        <f t="shared" si="6"/>
        <v>0</v>
      </c>
      <c r="U42" s="6">
        <f t="shared" si="6"/>
        <v>0</v>
      </c>
      <c r="V42" s="6">
        <f t="shared" si="6"/>
        <v>0</v>
      </c>
      <c r="W42" s="6">
        <f t="shared" si="6"/>
        <v>0</v>
      </c>
      <c r="X42" s="6">
        <f t="shared" si="6"/>
        <v>0</v>
      </c>
      <c r="Y42" s="6">
        <f t="shared" si="6"/>
        <v>0</v>
      </c>
      <c r="Z42" s="6">
        <f t="shared" si="6"/>
        <v>0</v>
      </c>
    </row>
    <row r="43" spans="1:32" x14ac:dyDescent="0.45">
      <c r="A43" t="s">
        <v>263</v>
      </c>
      <c r="K43" s="6">
        <f>K29*K13</f>
        <v>0</v>
      </c>
      <c r="L43" s="6">
        <f t="shared" ref="L43:AF44" si="7">L29*L13</f>
        <v>0</v>
      </c>
      <c r="M43" s="6">
        <f t="shared" si="7"/>
        <v>0</v>
      </c>
      <c r="N43" s="6">
        <f t="shared" si="7"/>
        <v>0</v>
      </c>
      <c r="O43" s="6">
        <f t="shared" si="7"/>
        <v>0</v>
      </c>
      <c r="P43" s="6">
        <f t="shared" si="7"/>
        <v>0</v>
      </c>
      <c r="Q43" s="6">
        <f t="shared" si="7"/>
        <v>0</v>
      </c>
      <c r="R43" s="6">
        <f t="shared" si="7"/>
        <v>0</v>
      </c>
      <c r="S43" s="6">
        <f t="shared" si="7"/>
        <v>0</v>
      </c>
      <c r="T43" s="6">
        <f t="shared" si="7"/>
        <v>0</v>
      </c>
      <c r="U43" s="6">
        <f t="shared" si="7"/>
        <v>0</v>
      </c>
      <c r="V43" s="6">
        <f t="shared" si="7"/>
        <v>0</v>
      </c>
      <c r="W43" s="6">
        <f t="shared" si="7"/>
        <v>0</v>
      </c>
      <c r="X43" s="6">
        <f t="shared" si="7"/>
        <v>0</v>
      </c>
      <c r="Y43" s="6">
        <f t="shared" si="7"/>
        <v>0</v>
      </c>
      <c r="Z43" s="6">
        <f t="shared" si="7"/>
        <v>0</v>
      </c>
      <c r="AA43" s="6">
        <f t="shared" si="7"/>
        <v>0</v>
      </c>
      <c r="AB43" s="6">
        <f t="shared" si="7"/>
        <v>0</v>
      </c>
      <c r="AC43" s="6">
        <f t="shared" si="7"/>
        <v>0</v>
      </c>
      <c r="AD43" s="6">
        <f t="shared" si="7"/>
        <v>0</v>
      </c>
      <c r="AE43" s="6">
        <f t="shared" si="7"/>
        <v>0</v>
      </c>
      <c r="AF43" s="6">
        <f t="shared" si="7"/>
        <v>0</v>
      </c>
    </row>
    <row r="44" spans="1:32" x14ac:dyDescent="0.45">
      <c r="A44" t="s">
        <v>264</v>
      </c>
      <c r="K44" s="6">
        <f>K30*K14</f>
        <v>0</v>
      </c>
      <c r="L44" s="6">
        <f t="shared" si="7"/>
        <v>0</v>
      </c>
      <c r="M44" s="6">
        <f t="shared" si="7"/>
        <v>0</v>
      </c>
      <c r="N44" s="6">
        <f t="shared" si="7"/>
        <v>0</v>
      </c>
      <c r="O44" s="6">
        <f t="shared" si="7"/>
        <v>0</v>
      </c>
      <c r="P44" s="6">
        <f t="shared" si="7"/>
        <v>0</v>
      </c>
      <c r="Q44" s="6">
        <f t="shared" si="7"/>
        <v>0</v>
      </c>
      <c r="R44" s="6">
        <f t="shared" si="7"/>
        <v>0</v>
      </c>
      <c r="S44" s="6">
        <f t="shared" si="7"/>
        <v>0</v>
      </c>
      <c r="T44" s="6">
        <f t="shared" si="7"/>
        <v>0</v>
      </c>
      <c r="U44" s="6">
        <f t="shared" si="7"/>
        <v>0</v>
      </c>
      <c r="V44" s="6">
        <f t="shared" si="7"/>
        <v>0</v>
      </c>
      <c r="W44" s="6">
        <f t="shared" si="7"/>
        <v>0</v>
      </c>
      <c r="X44" s="6">
        <f t="shared" si="7"/>
        <v>0</v>
      </c>
      <c r="Y44" s="6">
        <f t="shared" si="7"/>
        <v>0</v>
      </c>
      <c r="Z44" s="6">
        <f t="shared" si="7"/>
        <v>0</v>
      </c>
      <c r="AA44" s="6">
        <f t="shared" si="7"/>
        <v>0</v>
      </c>
      <c r="AB44" s="6">
        <f t="shared" si="7"/>
        <v>0</v>
      </c>
      <c r="AC44" s="6">
        <f t="shared" si="7"/>
        <v>0</v>
      </c>
      <c r="AD44" s="6">
        <f t="shared" si="7"/>
        <v>0</v>
      </c>
      <c r="AE44" s="6">
        <f t="shared" si="7"/>
        <v>0</v>
      </c>
      <c r="AF44" s="6">
        <f t="shared" si="7"/>
        <v>0</v>
      </c>
    </row>
    <row r="46" spans="1:32" x14ac:dyDescent="0.45">
      <c r="A46" t="s">
        <v>265</v>
      </c>
    </row>
    <row r="47" spans="1:32" x14ac:dyDescent="0.45">
      <c r="A47" t="s">
        <v>266</v>
      </c>
      <c r="B47" s="25">
        <v>0.25</v>
      </c>
    </row>
    <row r="48" spans="1:32" x14ac:dyDescent="0.45">
      <c r="A48" t="s">
        <v>267</v>
      </c>
      <c r="B48" s="25"/>
    </row>
    <row r="49" spans="1:32" x14ac:dyDescent="0.45">
      <c r="A49" t="s">
        <v>268</v>
      </c>
      <c r="B49" s="25"/>
    </row>
    <row r="50" spans="1:32" x14ac:dyDescent="0.45">
      <c r="A50" t="s">
        <v>269</v>
      </c>
      <c r="B50" s="25">
        <v>0.25</v>
      </c>
    </row>
    <row r="51" spans="1:32" x14ac:dyDescent="0.45">
      <c r="A51" t="s">
        <v>37</v>
      </c>
      <c r="B51" s="25">
        <v>0.25</v>
      </c>
    </row>
    <row r="52" spans="1:32" x14ac:dyDescent="0.45">
      <c r="A52" t="s">
        <v>270</v>
      </c>
      <c r="B52" s="25">
        <v>0.25</v>
      </c>
    </row>
    <row r="54" spans="1:32" x14ac:dyDescent="0.45">
      <c r="A54" t="s">
        <v>271</v>
      </c>
    </row>
    <row r="55" spans="1:32" x14ac:dyDescent="0.45">
      <c r="A55" t="s">
        <v>253</v>
      </c>
      <c r="B55" s="25">
        <v>0.5</v>
      </c>
      <c r="C55" s="6">
        <f t="shared" ref="C55:AF63" si="8">C33*$B55</f>
        <v>0</v>
      </c>
      <c r="D55" s="6">
        <f t="shared" si="8"/>
        <v>0</v>
      </c>
      <c r="E55" s="6">
        <f t="shared" si="8"/>
        <v>0</v>
      </c>
      <c r="F55" s="6">
        <f t="shared" si="8"/>
        <v>0</v>
      </c>
      <c r="G55" s="6">
        <f t="shared" si="8"/>
        <v>0</v>
      </c>
      <c r="H55" s="6">
        <f t="shared" si="8"/>
        <v>0</v>
      </c>
      <c r="I55" s="6">
        <f t="shared" si="8"/>
        <v>0</v>
      </c>
      <c r="J55" s="6">
        <f t="shared" si="8"/>
        <v>0</v>
      </c>
      <c r="K55" s="6">
        <f t="shared" si="8"/>
        <v>0</v>
      </c>
      <c r="L55" s="6">
        <f t="shared" si="8"/>
        <v>0</v>
      </c>
      <c r="M55" s="6">
        <f t="shared" si="8"/>
        <v>0</v>
      </c>
      <c r="N55" s="6">
        <f t="shared" si="8"/>
        <v>0</v>
      </c>
      <c r="O55" s="6">
        <f t="shared" si="8"/>
        <v>0</v>
      </c>
      <c r="P55" s="6">
        <f t="shared" si="8"/>
        <v>0</v>
      </c>
      <c r="Q55" s="6">
        <f t="shared" si="8"/>
        <v>0</v>
      </c>
      <c r="R55" s="6">
        <f t="shared" si="8"/>
        <v>0</v>
      </c>
      <c r="S55" s="6">
        <f t="shared" si="8"/>
        <v>0</v>
      </c>
      <c r="T55" s="6">
        <f t="shared" si="8"/>
        <v>0</v>
      </c>
      <c r="U55" s="6">
        <f t="shared" si="8"/>
        <v>0</v>
      </c>
      <c r="V55" s="6">
        <f t="shared" si="8"/>
        <v>0</v>
      </c>
      <c r="W55" s="6">
        <f t="shared" si="8"/>
        <v>0</v>
      </c>
      <c r="X55" s="6">
        <f t="shared" si="8"/>
        <v>0</v>
      </c>
      <c r="Y55" s="6">
        <f t="shared" si="8"/>
        <v>0</v>
      </c>
      <c r="Z55" s="6">
        <f t="shared" si="8"/>
        <v>0</v>
      </c>
      <c r="AA55" s="6">
        <f t="shared" si="8"/>
        <v>0</v>
      </c>
      <c r="AB55" s="6">
        <f t="shared" si="8"/>
        <v>0</v>
      </c>
      <c r="AC55" s="6">
        <f t="shared" si="8"/>
        <v>0</v>
      </c>
      <c r="AD55" s="6">
        <f t="shared" si="8"/>
        <v>0</v>
      </c>
      <c r="AE55" s="6">
        <f t="shared" si="8"/>
        <v>0</v>
      </c>
      <c r="AF55" s="6">
        <f t="shared" si="8"/>
        <v>0</v>
      </c>
    </row>
    <row r="56" spans="1:32" x14ac:dyDescent="0.45">
      <c r="A56" t="s">
        <v>254</v>
      </c>
      <c r="B56" s="25">
        <v>0.5</v>
      </c>
      <c r="C56" s="6">
        <f t="shared" si="8"/>
        <v>0</v>
      </c>
      <c r="D56" s="6">
        <f t="shared" si="8"/>
        <v>0</v>
      </c>
      <c r="E56" s="6">
        <f t="shared" si="8"/>
        <v>0</v>
      </c>
      <c r="F56" s="6">
        <f t="shared" si="8"/>
        <v>0</v>
      </c>
      <c r="G56" s="6">
        <f t="shared" si="8"/>
        <v>0</v>
      </c>
      <c r="H56" s="6">
        <f t="shared" si="8"/>
        <v>0</v>
      </c>
      <c r="I56" s="6">
        <f t="shared" si="8"/>
        <v>0</v>
      </c>
      <c r="J56" s="6">
        <f t="shared" si="8"/>
        <v>0</v>
      </c>
      <c r="K56" s="6">
        <f t="shared" si="8"/>
        <v>0</v>
      </c>
      <c r="L56" s="6">
        <f t="shared" si="8"/>
        <v>0</v>
      </c>
      <c r="M56" s="6">
        <f t="shared" si="8"/>
        <v>0</v>
      </c>
      <c r="N56" s="6">
        <f t="shared" si="8"/>
        <v>0</v>
      </c>
      <c r="O56" s="6">
        <f t="shared" si="8"/>
        <v>0</v>
      </c>
      <c r="P56" s="6">
        <f t="shared" si="8"/>
        <v>0</v>
      </c>
      <c r="Q56" s="6">
        <f t="shared" si="8"/>
        <v>0</v>
      </c>
      <c r="R56" s="6">
        <f t="shared" si="8"/>
        <v>0</v>
      </c>
      <c r="S56" s="6">
        <f t="shared" si="8"/>
        <v>0</v>
      </c>
      <c r="T56" s="6">
        <f t="shared" si="8"/>
        <v>0</v>
      </c>
      <c r="U56" s="6">
        <f t="shared" si="8"/>
        <v>0</v>
      </c>
      <c r="V56" s="6">
        <f t="shared" si="8"/>
        <v>0</v>
      </c>
      <c r="W56" s="6">
        <f t="shared" si="8"/>
        <v>0</v>
      </c>
      <c r="X56" s="6">
        <f t="shared" si="8"/>
        <v>0</v>
      </c>
      <c r="Y56" s="6">
        <f t="shared" si="8"/>
        <v>0</v>
      </c>
      <c r="Z56" s="6">
        <f t="shared" si="8"/>
        <v>0</v>
      </c>
      <c r="AA56" s="6">
        <f t="shared" si="8"/>
        <v>0</v>
      </c>
      <c r="AB56" s="6">
        <f t="shared" si="8"/>
        <v>0</v>
      </c>
      <c r="AC56" s="6">
        <f t="shared" si="8"/>
        <v>0</v>
      </c>
      <c r="AD56" s="6">
        <f t="shared" si="8"/>
        <v>0</v>
      </c>
      <c r="AE56" s="6">
        <f t="shared" si="8"/>
        <v>0</v>
      </c>
      <c r="AF56" s="6">
        <f t="shared" si="8"/>
        <v>0</v>
      </c>
    </row>
    <row r="57" spans="1:32" x14ac:dyDescent="0.45">
      <c r="A57" t="s">
        <v>255</v>
      </c>
      <c r="B57" s="25">
        <v>0.5</v>
      </c>
      <c r="C57" s="6">
        <f t="shared" si="8"/>
        <v>0</v>
      </c>
      <c r="D57" s="6">
        <f t="shared" si="8"/>
        <v>0</v>
      </c>
      <c r="E57" s="6">
        <f t="shared" si="8"/>
        <v>0</v>
      </c>
      <c r="F57" s="6">
        <f t="shared" si="8"/>
        <v>0</v>
      </c>
      <c r="G57" s="6">
        <f t="shared" si="8"/>
        <v>0</v>
      </c>
      <c r="H57" s="6">
        <f t="shared" si="8"/>
        <v>0</v>
      </c>
      <c r="I57" s="6">
        <f t="shared" si="8"/>
        <v>0</v>
      </c>
      <c r="J57" s="6">
        <f t="shared" si="8"/>
        <v>0</v>
      </c>
      <c r="K57" s="6">
        <f t="shared" si="8"/>
        <v>0</v>
      </c>
      <c r="L57" s="6">
        <f t="shared" si="8"/>
        <v>0</v>
      </c>
      <c r="M57" s="6">
        <f t="shared" si="8"/>
        <v>0</v>
      </c>
      <c r="N57" s="6">
        <f t="shared" si="8"/>
        <v>0</v>
      </c>
      <c r="O57" s="6">
        <f t="shared" si="8"/>
        <v>0</v>
      </c>
      <c r="P57" s="6">
        <f t="shared" si="8"/>
        <v>0</v>
      </c>
      <c r="Q57" s="6">
        <f t="shared" si="8"/>
        <v>0</v>
      </c>
      <c r="R57" s="6">
        <f t="shared" si="8"/>
        <v>0</v>
      </c>
      <c r="S57" s="6">
        <f t="shared" si="8"/>
        <v>0</v>
      </c>
      <c r="T57" s="6">
        <f t="shared" si="8"/>
        <v>0</v>
      </c>
      <c r="U57" s="6">
        <f t="shared" si="8"/>
        <v>0</v>
      </c>
      <c r="V57" s="6">
        <f t="shared" si="8"/>
        <v>0</v>
      </c>
      <c r="W57" s="6">
        <f t="shared" si="8"/>
        <v>0</v>
      </c>
      <c r="X57" s="6">
        <f t="shared" si="8"/>
        <v>0</v>
      </c>
      <c r="Y57" s="6">
        <f t="shared" si="8"/>
        <v>0</v>
      </c>
      <c r="Z57" s="6">
        <f t="shared" si="8"/>
        <v>0</v>
      </c>
      <c r="AA57" s="6">
        <f t="shared" si="8"/>
        <v>0</v>
      </c>
      <c r="AB57" s="6">
        <f t="shared" si="8"/>
        <v>0</v>
      </c>
      <c r="AC57" s="6">
        <f t="shared" si="8"/>
        <v>0</v>
      </c>
      <c r="AD57" s="6">
        <f t="shared" si="8"/>
        <v>0</v>
      </c>
      <c r="AE57" s="6">
        <f t="shared" si="8"/>
        <v>0</v>
      </c>
      <c r="AF57" s="6">
        <f t="shared" si="8"/>
        <v>0</v>
      </c>
    </row>
    <row r="58" spans="1:32" x14ac:dyDescent="0.45">
      <c r="A58" t="s">
        <v>256</v>
      </c>
      <c r="B58" s="25">
        <v>0.5</v>
      </c>
      <c r="C58" s="6">
        <f t="shared" si="8"/>
        <v>0</v>
      </c>
      <c r="D58" s="6">
        <f t="shared" si="8"/>
        <v>0</v>
      </c>
      <c r="E58" s="6">
        <f t="shared" si="8"/>
        <v>0</v>
      </c>
      <c r="F58" s="6">
        <f t="shared" si="8"/>
        <v>0</v>
      </c>
      <c r="G58" s="6">
        <f t="shared" si="8"/>
        <v>0</v>
      </c>
      <c r="H58" s="6">
        <f t="shared" si="8"/>
        <v>0</v>
      </c>
      <c r="I58" s="6">
        <f t="shared" si="8"/>
        <v>0</v>
      </c>
      <c r="J58" s="6">
        <f t="shared" si="8"/>
        <v>0</v>
      </c>
      <c r="K58" s="6">
        <f t="shared" si="8"/>
        <v>0</v>
      </c>
      <c r="L58" s="6">
        <f t="shared" si="8"/>
        <v>0</v>
      </c>
      <c r="M58" s="6">
        <f t="shared" si="8"/>
        <v>0</v>
      </c>
      <c r="N58" s="6">
        <f t="shared" si="8"/>
        <v>0</v>
      </c>
      <c r="O58" s="6">
        <f t="shared" si="8"/>
        <v>0</v>
      </c>
      <c r="P58" s="6">
        <f t="shared" si="8"/>
        <v>0</v>
      </c>
      <c r="Q58" s="6">
        <f t="shared" si="8"/>
        <v>0</v>
      </c>
      <c r="R58" s="6">
        <f t="shared" si="8"/>
        <v>0</v>
      </c>
      <c r="S58" s="6">
        <f t="shared" si="8"/>
        <v>0</v>
      </c>
      <c r="T58" s="6">
        <f t="shared" si="8"/>
        <v>0</v>
      </c>
      <c r="U58" s="6">
        <f t="shared" si="8"/>
        <v>0</v>
      </c>
      <c r="V58" s="6">
        <f t="shared" si="8"/>
        <v>0</v>
      </c>
      <c r="W58" s="6">
        <f t="shared" si="8"/>
        <v>0</v>
      </c>
      <c r="X58" s="6">
        <f t="shared" si="8"/>
        <v>0</v>
      </c>
      <c r="Y58" s="6">
        <f t="shared" si="8"/>
        <v>0</v>
      </c>
      <c r="Z58" s="6">
        <f t="shared" si="8"/>
        <v>0</v>
      </c>
      <c r="AA58" s="6">
        <f t="shared" si="8"/>
        <v>0</v>
      </c>
      <c r="AB58" s="6">
        <f t="shared" si="8"/>
        <v>0</v>
      </c>
      <c r="AC58" s="6">
        <f t="shared" si="8"/>
        <v>0</v>
      </c>
      <c r="AD58" s="6">
        <f t="shared" si="8"/>
        <v>0</v>
      </c>
      <c r="AE58" s="6">
        <f t="shared" si="8"/>
        <v>0</v>
      </c>
      <c r="AF58" s="6">
        <f t="shared" si="8"/>
        <v>0</v>
      </c>
    </row>
    <row r="59" spans="1:32" x14ac:dyDescent="0.45">
      <c r="A59" t="s">
        <v>257</v>
      </c>
      <c r="B59" s="25">
        <v>0.1</v>
      </c>
      <c r="C59" s="6">
        <f t="shared" si="8"/>
        <v>0</v>
      </c>
      <c r="D59" s="6">
        <f t="shared" si="8"/>
        <v>0</v>
      </c>
      <c r="E59" s="6">
        <f t="shared" si="8"/>
        <v>0</v>
      </c>
      <c r="F59" s="6">
        <f t="shared" si="8"/>
        <v>0</v>
      </c>
      <c r="G59" s="6">
        <f t="shared" si="8"/>
        <v>0</v>
      </c>
      <c r="H59" s="6">
        <f t="shared" si="8"/>
        <v>0</v>
      </c>
      <c r="I59" s="6">
        <f t="shared" si="8"/>
        <v>0</v>
      </c>
      <c r="J59" s="6">
        <f t="shared" si="8"/>
        <v>0</v>
      </c>
      <c r="K59" s="6">
        <f t="shared" si="8"/>
        <v>0</v>
      </c>
      <c r="L59" s="6">
        <f t="shared" si="8"/>
        <v>0</v>
      </c>
      <c r="M59" s="6">
        <f t="shared" si="8"/>
        <v>0</v>
      </c>
      <c r="N59" s="6">
        <f t="shared" si="8"/>
        <v>0</v>
      </c>
      <c r="O59" s="6">
        <f t="shared" si="8"/>
        <v>0</v>
      </c>
      <c r="P59" s="6">
        <f t="shared" si="8"/>
        <v>0</v>
      </c>
      <c r="Q59" s="6">
        <f t="shared" si="8"/>
        <v>0</v>
      </c>
      <c r="R59" s="6">
        <f t="shared" si="8"/>
        <v>0</v>
      </c>
      <c r="S59" s="6">
        <f t="shared" si="8"/>
        <v>0</v>
      </c>
      <c r="T59" s="6">
        <f t="shared" si="8"/>
        <v>0</v>
      </c>
      <c r="U59" s="6">
        <f t="shared" si="8"/>
        <v>0</v>
      </c>
      <c r="V59" s="6">
        <f t="shared" si="8"/>
        <v>0</v>
      </c>
      <c r="W59" s="6">
        <f t="shared" si="8"/>
        <v>0</v>
      </c>
      <c r="X59" s="6">
        <f t="shared" si="8"/>
        <v>0</v>
      </c>
      <c r="Y59" s="6">
        <f t="shared" si="8"/>
        <v>0</v>
      </c>
      <c r="Z59" s="6">
        <f t="shared" si="8"/>
        <v>0</v>
      </c>
      <c r="AA59" s="6">
        <f t="shared" si="8"/>
        <v>0</v>
      </c>
      <c r="AB59" s="6">
        <f t="shared" si="8"/>
        <v>0</v>
      </c>
      <c r="AC59" s="6">
        <f t="shared" si="8"/>
        <v>0</v>
      </c>
      <c r="AD59" s="6">
        <f t="shared" si="8"/>
        <v>0</v>
      </c>
      <c r="AE59" s="6">
        <f t="shared" si="8"/>
        <v>0</v>
      </c>
      <c r="AF59" s="6">
        <f t="shared" si="8"/>
        <v>0</v>
      </c>
    </row>
    <row r="60" spans="1:32" x14ac:dyDescent="0.45">
      <c r="A60" t="s">
        <v>258</v>
      </c>
      <c r="B60" s="25">
        <v>0.1</v>
      </c>
      <c r="C60" s="6">
        <f t="shared" si="8"/>
        <v>0</v>
      </c>
      <c r="D60" s="6">
        <f t="shared" si="8"/>
        <v>0</v>
      </c>
      <c r="E60" s="6">
        <f t="shared" si="8"/>
        <v>0</v>
      </c>
      <c r="F60" s="6">
        <f t="shared" si="8"/>
        <v>0</v>
      </c>
      <c r="G60" s="6">
        <f t="shared" si="8"/>
        <v>0</v>
      </c>
      <c r="H60" s="6">
        <f t="shared" si="8"/>
        <v>0</v>
      </c>
      <c r="I60" s="6">
        <f t="shared" si="8"/>
        <v>0</v>
      </c>
      <c r="J60" s="6">
        <f t="shared" si="8"/>
        <v>0</v>
      </c>
      <c r="K60" s="6">
        <f t="shared" si="8"/>
        <v>0</v>
      </c>
      <c r="L60" s="6">
        <f t="shared" si="8"/>
        <v>0</v>
      </c>
      <c r="M60" s="6">
        <f t="shared" si="8"/>
        <v>0</v>
      </c>
      <c r="N60" s="6">
        <f t="shared" si="8"/>
        <v>0</v>
      </c>
      <c r="O60" s="6">
        <f t="shared" si="8"/>
        <v>0</v>
      </c>
      <c r="P60" s="6">
        <f t="shared" si="8"/>
        <v>0</v>
      </c>
      <c r="Q60" s="6">
        <f t="shared" si="8"/>
        <v>0</v>
      </c>
      <c r="R60" s="6">
        <f t="shared" si="8"/>
        <v>0</v>
      </c>
      <c r="S60" s="6">
        <f t="shared" si="8"/>
        <v>0</v>
      </c>
      <c r="T60" s="6">
        <f t="shared" si="8"/>
        <v>0</v>
      </c>
      <c r="U60" s="6">
        <f t="shared" si="8"/>
        <v>0</v>
      </c>
      <c r="V60" s="6">
        <f t="shared" si="8"/>
        <v>0</v>
      </c>
      <c r="W60" s="6">
        <f t="shared" si="8"/>
        <v>0</v>
      </c>
      <c r="X60" s="6">
        <f t="shared" si="8"/>
        <v>0</v>
      </c>
      <c r="Y60" s="6">
        <f t="shared" si="8"/>
        <v>0</v>
      </c>
      <c r="Z60" s="6">
        <f t="shared" si="8"/>
        <v>0</v>
      </c>
      <c r="AA60" s="6">
        <f t="shared" si="8"/>
        <v>0</v>
      </c>
      <c r="AB60" s="6">
        <f t="shared" si="8"/>
        <v>0</v>
      </c>
      <c r="AC60" s="6">
        <f t="shared" si="8"/>
        <v>0</v>
      </c>
      <c r="AD60" s="6">
        <f t="shared" si="8"/>
        <v>0</v>
      </c>
      <c r="AE60" s="6">
        <f t="shared" si="8"/>
        <v>0</v>
      </c>
      <c r="AF60" s="6">
        <f t="shared" si="8"/>
        <v>0</v>
      </c>
    </row>
    <row r="61" spans="1:32" x14ac:dyDescent="0.45">
      <c r="A61" t="s">
        <v>259</v>
      </c>
      <c r="B61" s="25">
        <v>0.3</v>
      </c>
      <c r="C61" s="6">
        <f t="shared" si="8"/>
        <v>0</v>
      </c>
      <c r="D61" s="6">
        <f t="shared" si="8"/>
        <v>0</v>
      </c>
      <c r="E61" s="6">
        <f t="shared" si="8"/>
        <v>0</v>
      </c>
      <c r="F61" s="6">
        <f t="shared" si="8"/>
        <v>0</v>
      </c>
      <c r="G61" s="6">
        <f t="shared" si="8"/>
        <v>0</v>
      </c>
      <c r="H61" s="6">
        <f t="shared" si="8"/>
        <v>0</v>
      </c>
      <c r="I61" s="6">
        <f t="shared" si="8"/>
        <v>0</v>
      </c>
      <c r="J61" s="6">
        <f t="shared" si="8"/>
        <v>0</v>
      </c>
      <c r="K61" s="6">
        <f t="shared" si="8"/>
        <v>0</v>
      </c>
      <c r="L61" s="6">
        <f t="shared" si="8"/>
        <v>0</v>
      </c>
      <c r="M61" s="6">
        <f t="shared" si="8"/>
        <v>0</v>
      </c>
      <c r="N61" s="6">
        <f t="shared" si="8"/>
        <v>0</v>
      </c>
      <c r="O61" s="6">
        <f t="shared" si="8"/>
        <v>0</v>
      </c>
      <c r="P61" s="6">
        <f t="shared" si="8"/>
        <v>0</v>
      </c>
      <c r="Q61" s="6">
        <f t="shared" si="8"/>
        <v>0</v>
      </c>
      <c r="R61" s="6">
        <f t="shared" si="8"/>
        <v>0</v>
      </c>
      <c r="S61" s="6">
        <f t="shared" si="8"/>
        <v>0</v>
      </c>
      <c r="T61" s="6">
        <f t="shared" si="8"/>
        <v>0</v>
      </c>
      <c r="U61" s="6">
        <f t="shared" si="8"/>
        <v>0</v>
      </c>
      <c r="V61" s="6">
        <f t="shared" si="8"/>
        <v>0</v>
      </c>
      <c r="W61" s="6">
        <f t="shared" si="8"/>
        <v>0</v>
      </c>
      <c r="X61" s="6">
        <f t="shared" si="8"/>
        <v>0</v>
      </c>
      <c r="Y61" s="6">
        <f t="shared" si="8"/>
        <v>0</v>
      </c>
      <c r="Z61" s="6">
        <f t="shared" si="8"/>
        <v>0</v>
      </c>
      <c r="AA61" s="6">
        <f t="shared" si="8"/>
        <v>0</v>
      </c>
      <c r="AB61" s="6">
        <f t="shared" si="8"/>
        <v>0</v>
      </c>
      <c r="AC61" s="6">
        <f t="shared" si="8"/>
        <v>0</v>
      </c>
      <c r="AD61" s="6">
        <f t="shared" si="8"/>
        <v>0</v>
      </c>
      <c r="AE61" s="6">
        <f t="shared" si="8"/>
        <v>0</v>
      </c>
      <c r="AF61" s="6">
        <f t="shared" si="8"/>
        <v>0</v>
      </c>
    </row>
    <row r="62" spans="1:32" x14ac:dyDescent="0.45">
      <c r="A62" t="s">
        <v>260</v>
      </c>
      <c r="B62" s="25">
        <v>0.3</v>
      </c>
      <c r="C62" s="6">
        <f t="shared" si="8"/>
        <v>0</v>
      </c>
      <c r="D62" s="6">
        <f t="shared" si="8"/>
        <v>0</v>
      </c>
      <c r="E62" s="6">
        <f t="shared" si="8"/>
        <v>0</v>
      </c>
      <c r="F62" s="6">
        <f t="shared" si="8"/>
        <v>0</v>
      </c>
      <c r="G62" s="6">
        <f t="shared" si="8"/>
        <v>0</v>
      </c>
      <c r="H62" s="6">
        <f t="shared" si="8"/>
        <v>0</v>
      </c>
      <c r="I62" s="6">
        <f t="shared" si="8"/>
        <v>0</v>
      </c>
      <c r="J62" s="6">
        <f t="shared" si="8"/>
        <v>0</v>
      </c>
      <c r="K62" s="6">
        <f t="shared" si="8"/>
        <v>0</v>
      </c>
      <c r="L62" s="6">
        <f t="shared" si="8"/>
        <v>0</v>
      </c>
      <c r="M62" s="6">
        <f t="shared" si="8"/>
        <v>0</v>
      </c>
      <c r="N62" s="6">
        <f t="shared" si="8"/>
        <v>0</v>
      </c>
      <c r="O62" s="6">
        <f t="shared" si="8"/>
        <v>0</v>
      </c>
      <c r="P62" s="6">
        <f t="shared" si="8"/>
        <v>0</v>
      </c>
      <c r="Q62" s="6">
        <f t="shared" si="8"/>
        <v>0</v>
      </c>
      <c r="R62" s="6">
        <f t="shared" si="8"/>
        <v>0</v>
      </c>
      <c r="S62" s="6">
        <f t="shared" si="8"/>
        <v>0</v>
      </c>
      <c r="T62" s="6">
        <f t="shared" si="8"/>
        <v>0</v>
      </c>
      <c r="U62" s="6">
        <f t="shared" si="8"/>
        <v>0</v>
      </c>
      <c r="V62" s="6">
        <f t="shared" si="8"/>
        <v>0</v>
      </c>
      <c r="W62" s="6">
        <f t="shared" si="8"/>
        <v>0</v>
      </c>
      <c r="X62" s="6">
        <f t="shared" si="8"/>
        <v>0</v>
      </c>
      <c r="Y62" s="6">
        <f t="shared" si="8"/>
        <v>0</v>
      </c>
      <c r="Z62" s="6">
        <f t="shared" si="8"/>
        <v>0</v>
      </c>
      <c r="AA62" s="6">
        <f t="shared" si="8"/>
        <v>0</v>
      </c>
      <c r="AB62" s="6">
        <f t="shared" si="8"/>
        <v>0</v>
      </c>
      <c r="AC62" s="6">
        <f t="shared" si="8"/>
        <v>0</v>
      </c>
      <c r="AD62" s="6">
        <f t="shared" si="8"/>
        <v>0</v>
      </c>
      <c r="AE62" s="6">
        <f t="shared" si="8"/>
        <v>0</v>
      </c>
      <c r="AF62" s="6">
        <f t="shared" si="8"/>
        <v>0</v>
      </c>
    </row>
    <row r="63" spans="1:32" x14ac:dyDescent="0.45">
      <c r="A63" t="s">
        <v>261</v>
      </c>
      <c r="B63" s="25">
        <v>0.3</v>
      </c>
      <c r="C63" s="6">
        <f t="shared" si="8"/>
        <v>0</v>
      </c>
      <c r="D63" s="6">
        <f t="shared" si="8"/>
        <v>0</v>
      </c>
      <c r="E63" s="6">
        <f t="shared" si="8"/>
        <v>0</v>
      </c>
      <c r="F63" s="6">
        <f t="shared" si="8"/>
        <v>0</v>
      </c>
      <c r="G63" s="6">
        <f t="shared" si="8"/>
        <v>0</v>
      </c>
      <c r="H63" s="6">
        <f t="shared" si="8"/>
        <v>0</v>
      </c>
      <c r="I63" s="6">
        <f t="shared" si="8"/>
        <v>0</v>
      </c>
      <c r="J63" s="6">
        <f t="shared" si="8"/>
        <v>0</v>
      </c>
      <c r="K63" s="6">
        <f t="shared" si="8"/>
        <v>0</v>
      </c>
      <c r="L63" s="6">
        <f t="shared" si="8"/>
        <v>0</v>
      </c>
      <c r="M63" s="6">
        <f t="shared" si="8"/>
        <v>0</v>
      </c>
      <c r="N63" s="6">
        <f t="shared" si="8"/>
        <v>0</v>
      </c>
      <c r="O63" s="6">
        <f t="shared" si="8"/>
        <v>0</v>
      </c>
      <c r="P63" s="6">
        <f t="shared" si="8"/>
        <v>0</v>
      </c>
      <c r="Q63" s="6">
        <f t="shared" si="8"/>
        <v>0</v>
      </c>
      <c r="R63" s="6">
        <f t="shared" ref="R63:AF63" si="9">R41*$B63</f>
        <v>0</v>
      </c>
      <c r="S63" s="6">
        <f t="shared" si="9"/>
        <v>0</v>
      </c>
      <c r="T63" s="6">
        <f t="shared" si="9"/>
        <v>0</v>
      </c>
      <c r="U63" s="6">
        <f t="shared" si="9"/>
        <v>0</v>
      </c>
      <c r="V63" s="6">
        <f t="shared" si="9"/>
        <v>0</v>
      </c>
      <c r="W63" s="6">
        <f t="shared" si="9"/>
        <v>0</v>
      </c>
      <c r="X63" s="6">
        <f t="shared" si="9"/>
        <v>0</v>
      </c>
      <c r="Y63" s="6">
        <f t="shared" si="9"/>
        <v>0</v>
      </c>
      <c r="Z63" s="6">
        <f t="shared" si="9"/>
        <v>0</v>
      </c>
      <c r="AA63" s="6">
        <f t="shared" si="9"/>
        <v>0</v>
      </c>
      <c r="AB63" s="6">
        <f t="shared" si="9"/>
        <v>0</v>
      </c>
      <c r="AC63" s="6">
        <f t="shared" si="9"/>
        <v>0</v>
      </c>
      <c r="AD63" s="6">
        <f t="shared" si="9"/>
        <v>0</v>
      </c>
      <c r="AE63" s="6">
        <f t="shared" si="9"/>
        <v>0</v>
      </c>
      <c r="AF63" s="6">
        <f t="shared" si="9"/>
        <v>0</v>
      </c>
    </row>
    <row r="64" spans="1:32" x14ac:dyDescent="0.45">
      <c r="A64" t="s">
        <v>262</v>
      </c>
      <c r="B64" s="25">
        <v>0.1</v>
      </c>
      <c r="C64" s="6">
        <f t="shared" ref="C64:AF66" si="10">C42*$B64</f>
        <v>0</v>
      </c>
      <c r="D64" s="6">
        <f t="shared" si="10"/>
        <v>0</v>
      </c>
      <c r="E64" s="6">
        <f t="shared" si="10"/>
        <v>0</v>
      </c>
      <c r="F64" s="6">
        <f t="shared" si="10"/>
        <v>0</v>
      </c>
      <c r="G64" s="6">
        <f t="shared" si="10"/>
        <v>0</v>
      </c>
      <c r="H64" s="6">
        <f t="shared" si="10"/>
        <v>0</v>
      </c>
      <c r="I64" s="6">
        <f t="shared" si="10"/>
        <v>0</v>
      </c>
      <c r="J64" s="6">
        <f t="shared" si="10"/>
        <v>0</v>
      </c>
      <c r="K64" s="6">
        <f t="shared" si="10"/>
        <v>0</v>
      </c>
      <c r="L64" s="6">
        <f t="shared" si="10"/>
        <v>0</v>
      </c>
      <c r="M64" s="6">
        <f t="shared" si="10"/>
        <v>0</v>
      </c>
      <c r="N64" s="6">
        <f t="shared" si="10"/>
        <v>0</v>
      </c>
      <c r="O64" s="6">
        <f t="shared" si="10"/>
        <v>0</v>
      </c>
      <c r="P64" s="6">
        <f t="shared" si="10"/>
        <v>0</v>
      </c>
      <c r="Q64" s="6">
        <f t="shared" si="10"/>
        <v>0</v>
      </c>
      <c r="R64" s="6">
        <f t="shared" si="10"/>
        <v>0</v>
      </c>
      <c r="S64" s="6">
        <f t="shared" si="10"/>
        <v>0</v>
      </c>
      <c r="T64" s="6">
        <f t="shared" si="10"/>
        <v>0</v>
      </c>
      <c r="U64" s="6">
        <f t="shared" si="10"/>
        <v>0</v>
      </c>
      <c r="V64" s="6">
        <f t="shared" si="10"/>
        <v>0</v>
      </c>
      <c r="W64" s="6">
        <f t="shared" si="10"/>
        <v>0</v>
      </c>
      <c r="X64" s="6">
        <f t="shared" si="10"/>
        <v>0</v>
      </c>
      <c r="Y64" s="6">
        <f t="shared" si="10"/>
        <v>0</v>
      </c>
      <c r="Z64" s="6">
        <f t="shared" si="10"/>
        <v>0</v>
      </c>
      <c r="AA64" s="6">
        <f t="shared" si="10"/>
        <v>0</v>
      </c>
      <c r="AB64" s="6">
        <f t="shared" si="10"/>
        <v>0</v>
      </c>
      <c r="AC64" s="6">
        <f t="shared" si="10"/>
        <v>0</v>
      </c>
      <c r="AD64" s="6">
        <f t="shared" si="10"/>
        <v>0</v>
      </c>
      <c r="AE64" s="6">
        <f t="shared" si="10"/>
        <v>0</v>
      </c>
      <c r="AF64" s="6">
        <f t="shared" si="10"/>
        <v>0</v>
      </c>
    </row>
    <row r="65" spans="1:32" x14ac:dyDescent="0.45">
      <c r="A65" t="s">
        <v>263</v>
      </c>
      <c r="B65" s="25">
        <v>0.1</v>
      </c>
      <c r="C65" s="6">
        <f t="shared" si="10"/>
        <v>0</v>
      </c>
      <c r="D65" s="6">
        <f t="shared" si="10"/>
        <v>0</v>
      </c>
      <c r="E65" s="6">
        <f t="shared" si="10"/>
        <v>0</v>
      </c>
      <c r="F65" s="6">
        <f t="shared" si="10"/>
        <v>0</v>
      </c>
      <c r="G65" s="6">
        <f t="shared" si="10"/>
        <v>0</v>
      </c>
      <c r="H65" s="6">
        <f t="shared" si="10"/>
        <v>0</v>
      </c>
      <c r="I65" s="6">
        <f t="shared" si="10"/>
        <v>0</v>
      </c>
      <c r="J65" s="6">
        <f t="shared" si="10"/>
        <v>0</v>
      </c>
      <c r="K65" s="6">
        <f t="shared" si="10"/>
        <v>0</v>
      </c>
      <c r="L65" s="6">
        <f t="shared" si="10"/>
        <v>0</v>
      </c>
      <c r="M65" s="6">
        <f t="shared" si="10"/>
        <v>0</v>
      </c>
      <c r="N65" s="6">
        <f t="shared" si="10"/>
        <v>0</v>
      </c>
      <c r="O65" s="6">
        <f t="shared" si="10"/>
        <v>0</v>
      </c>
      <c r="P65" s="6">
        <f t="shared" si="10"/>
        <v>0</v>
      </c>
      <c r="Q65" s="6">
        <f t="shared" si="10"/>
        <v>0</v>
      </c>
      <c r="R65" s="6">
        <f t="shared" si="10"/>
        <v>0</v>
      </c>
      <c r="S65" s="6">
        <f t="shared" si="10"/>
        <v>0</v>
      </c>
      <c r="T65" s="6">
        <f t="shared" si="10"/>
        <v>0</v>
      </c>
      <c r="U65" s="6">
        <f t="shared" si="10"/>
        <v>0</v>
      </c>
      <c r="V65" s="6">
        <f t="shared" si="10"/>
        <v>0</v>
      </c>
      <c r="W65" s="6">
        <f t="shared" si="10"/>
        <v>0</v>
      </c>
      <c r="X65" s="6">
        <f t="shared" si="10"/>
        <v>0</v>
      </c>
      <c r="Y65" s="6">
        <f t="shared" si="10"/>
        <v>0</v>
      </c>
      <c r="Z65" s="6">
        <f t="shared" si="10"/>
        <v>0</v>
      </c>
      <c r="AA65" s="6">
        <f t="shared" si="10"/>
        <v>0</v>
      </c>
      <c r="AB65" s="6">
        <f t="shared" si="10"/>
        <v>0</v>
      </c>
      <c r="AC65" s="6">
        <f t="shared" si="10"/>
        <v>0</v>
      </c>
      <c r="AD65" s="6">
        <f t="shared" si="10"/>
        <v>0</v>
      </c>
      <c r="AE65" s="6">
        <f t="shared" si="10"/>
        <v>0</v>
      </c>
      <c r="AF65" s="6">
        <f t="shared" si="10"/>
        <v>0</v>
      </c>
    </row>
    <row r="66" spans="1:32" x14ac:dyDescent="0.45">
      <c r="A66" t="s">
        <v>264</v>
      </c>
      <c r="B66" s="25">
        <v>0.3</v>
      </c>
      <c r="C66" s="6">
        <f t="shared" si="10"/>
        <v>0</v>
      </c>
      <c r="D66" s="6">
        <f t="shared" si="10"/>
        <v>0</v>
      </c>
      <c r="E66" s="6">
        <f t="shared" si="10"/>
        <v>0</v>
      </c>
      <c r="F66" s="6">
        <f t="shared" si="10"/>
        <v>0</v>
      </c>
      <c r="G66" s="6">
        <f t="shared" si="10"/>
        <v>0</v>
      </c>
      <c r="H66" s="6">
        <f t="shared" si="10"/>
        <v>0</v>
      </c>
      <c r="I66" s="6">
        <f t="shared" si="10"/>
        <v>0</v>
      </c>
      <c r="J66" s="6">
        <f t="shared" si="10"/>
        <v>0</v>
      </c>
      <c r="K66" s="6">
        <f t="shared" si="10"/>
        <v>0</v>
      </c>
      <c r="L66" s="6">
        <f t="shared" si="10"/>
        <v>0</v>
      </c>
      <c r="M66" s="6">
        <f t="shared" si="10"/>
        <v>0</v>
      </c>
      <c r="N66" s="6">
        <f t="shared" si="10"/>
        <v>0</v>
      </c>
      <c r="O66" s="6">
        <f t="shared" si="10"/>
        <v>0</v>
      </c>
      <c r="P66" s="6">
        <f t="shared" si="10"/>
        <v>0</v>
      </c>
      <c r="Q66" s="6">
        <f t="shared" si="10"/>
        <v>0</v>
      </c>
      <c r="R66" s="6">
        <f t="shared" si="10"/>
        <v>0</v>
      </c>
      <c r="S66" s="6">
        <f t="shared" si="10"/>
        <v>0</v>
      </c>
      <c r="T66" s="6">
        <f t="shared" si="10"/>
        <v>0</v>
      </c>
      <c r="U66" s="6">
        <f t="shared" si="10"/>
        <v>0</v>
      </c>
      <c r="V66" s="6">
        <f t="shared" si="10"/>
        <v>0</v>
      </c>
      <c r="W66" s="6">
        <f t="shared" si="10"/>
        <v>0</v>
      </c>
      <c r="X66" s="6">
        <f t="shared" si="10"/>
        <v>0</v>
      </c>
      <c r="Y66" s="6">
        <f t="shared" si="10"/>
        <v>0</v>
      </c>
      <c r="Z66" s="6">
        <f t="shared" si="10"/>
        <v>0</v>
      </c>
      <c r="AA66" s="6">
        <f t="shared" si="10"/>
        <v>0</v>
      </c>
      <c r="AB66" s="6">
        <f t="shared" si="10"/>
        <v>0</v>
      </c>
      <c r="AC66" s="6">
        <f t="shared" si="10"/>
        <v>0</v>
      </c>
      <c r="AD66" s="6">
        <f t="shared" si="10"/>
        <v>0</v>
      </c>
      <c r="AE66" s="6">
        <f t="shared" si="10"/>
        <v>0</v>
      </c>
      <c r="AF66" s="6">
        <f t="shared" si="10"/>
        <v>0</v>
      </c>
    </row>
    <row r="67" spans="1:32" x14ac:dyDescent="0.45">
      <c r="B67" s="25"/>
    </row>
    <row r="68" spans="1:32" x14ac:dyDescent="0.45">
      <c r="B68" s="25"/>
    </row>
    <row r="69" spans="1:32" x14ac:dyDescent="0.45">
      <c r="A69" t="s">
        <v>272</v>
      </c>
      <c r="C69" s="6">
        <f>SUM(C55:C66)</f>
        <v>0</v>
      </c>
      <c r="D69" s="6">
        <f t="shared" ref="D69:AF69" si="11">SUM(D55:D66)</f>
        <v>0</v>
      </c>
      <c r="E69" s="6">
        <f t="shared" si="11"/>
        <v>0</v>
      </c>
      <c r="F69" s="6">
        <f t="shared" si="11"/>
        <v>0</v>
      </c>
      <c r="G69" s="6">
        <f t="shared" si="11"/>
        <v>0</v>
      </c>
      <c r="H69" s="6">
        <f t="shared" si="11"/>
        <v>0</v>
      </c>
      <c r="I69" s="6">
        <f t="shared" si="11"/>
        <v>0</v>
      </c>
      <c r="J69" s="6">
        <f t="shared" si="11"/>
        <v>0</v>
      </c>
      <c r="K69" s="6">
        <f t="shared" si="11"/>
        <v>0</v>
      </c>
      <c r="L69" s="6">
        <f t="shared" si="11"/>
        <v>0</v>
      </c>
      <c r="M69" s="6">
        <f t="shared" si="11"/>
        <v>0</v>
      </c>
      <c r="N69" s="6">
        <f t="shared" si="11"/>
        <v>0</v>
      </c>
      <c r="O69" s="6">
        <f t="shared" si="11"/>
        <v>0</v>
      </c>
      <c r="P69" s="6">
        <f t="shared" si="11"/>
        <v>0</v>
      </c>
      <c r="Q69" s="6">
        <f t="shared" si="11"/>
        <v>0</v>
      </c>
      <c r="R69" s="6">
        <f t="shared" si="11"/>
        <v>0</v>
      </c>
      <c r="S69" s="6">
        <f t="shared" si="11"/>
        <v>0</v>
      </c>
      <c r="T69" s="6">
        <f t="shared" si="11"/>
        <v>0</v>
      </c>
      <c r="U69" s="6">
        <f t="shared" si="11"/>
        <v>0</v>
      </c>
      <c r="V69" s="6">
        <f t="shared" si="11"/>
        <v>0</v>
      </c>
      <c r="W69" s="6">
        <f t="shared" si="11"/>
        <v>0</v>
      </c>
      <c r="X69" s="6">
        <f t="shared" si="11"/>
        <v>0</v>
      </c>
      <c r="Y69" s="6">
        <f t="shared" si="11"/>
        <v>0</v>
      </c>
      <c r="Z69" s="6">
        <f t="shared" si="11"/>
        <v>0</v>
      </c>
      <c r="AA69" s="6">
        <f t="shared" si="11"/>
        <v>0</v>
      </c>
      <c r="AB69" s="6">
        <f t="shared" si="11"/>
        <v>0</v>
      </c>
      <c r="AC69" s="6">
        <f t="shared" si="11"/>
        <v>0</v>
      </c>
      <c r="AD69" s="6">
        <f t="shared" si="11"/>
        <v>0</v>
      </c>
      <c r="AE69" s="6">
        <f t="shared" si="11"/>
        <v>0</v>
      </c>
      <c r="AF69" s="6">
        <f t="shared" si="11"/>
        <v>0</v>
      </c>
    </row>
    <row r="71" spans="1:32" x14ac:dyDescent="0.45">
      <c r="A71" t="s">
        <v>273</v>
      </c>
    </row>
    <row r="72" spans="1:32" x14ac:dyDescent="0.45">
      <c r="A72" t="s">
        <v>274</v>
      </c>
      <c r="C72" s="6">
        <f>C19</f>
        <v>0</v>
      </c>
      <c r="D72" s="6">
        <f>C72+D19</f>
        <v>0</v>
      </c>
      <c r="E72" s="6">
        <f t="shared" ref="E72:AF73" si="12">D72+E19</f>
        <v>0</v>
      </c>
      <c r="F72" s="6">
        <f t="shared" si="12"/>
        <v>0</v>
      </c>
      <c r="G72" s="6">
        <f t="shared" si="12"/>
        <v>0</v>
      </c>
      <c r="H72" s="6">
        <f t="shared" si="12"/>
        <v>0</v>
      </c>
      <c r="I72" s="6">
        <f t="shared" si="12"/>
        <v>0</v>
      </c>
      <c r="J72" s="6">
        <f t="shared" si="12"/>
        <v>0</v>
      </c>
      <c r="K72" s="6">
        <f t="shared" si="12"/>
        <v>0</v>
      </c>
      <c r="L72" s="6">
        <f t="shared" si="12"/>
        <v>0</v>
      </c>
      <c r="M72" s="6">
        <f t="shared" si="12"/>
        <v>0</v>
      </c>
      <c r="N72" s="6">
        <f t="shared" si="12"/>
        <v>0</v>
      </c>
      <c r="O72" s="6">
        <f t="shared" si="12"/>
        <v>0</v>
      </c>
      <c r="P72" s="6">
        <f t="shared" si="12"/>
        <v>0</v>
      </c>
      <c r="Q72" s="6">
        <f t="shared" si="12"/>
        <v>0</v>
      </c>
      <c r="R72" s="6">
        <f t="shared" si="12"/>
        <v>0</v>
      </c>
      <c r="S72" s="6">
        <f t="shared" si="12"/>
        <v>0</v>
      </c>
      <c r="T72" s="6">
        <f t="shared" si="12"/>
        <v>0</v>
      </c>
      <c r="U72" s="6">
        <f t="shared" si="12"/>
        <v>0</v>
      </c>
      <c r="V72" s="6">
        <f t="shared" si="12"/>
        <v>0</v>
      </c>
      <c r="W72" s="6">
        <f t="shared" si="12"/>
        <v>0</v>
      </c>
      <c r="X72" s="6">
        <f t="shared" si="12"/>
        <v>0</v>
      </c>
      <c r="Y72" s="6">
        <f t="shared" si="12"/>
        <v>0</v>
      </c>
      <c r="Z72" s="6">
        <f t="shared" si="12"/>
        <v>0</v>
      </c>
      <c r="AA72" s="6">
        <f t="shared" si="12"/>
        <v>0</v>
      </c>
      <c r="AB72" s="6">
        <f t="shared" si="12"/>
        <v>0</v>
      </c>
      <c r="AC72" s="6">
        <f t="shared" si="12"/>
        <v>0</v>
      </c>
      <c r="AD72" s="6">
        <f t="shared" si="12"/>
        <v>0</v>
      </c>
      <c r="AE72" s="6">
        <f t="shared" si="12"/>
        <v>0</v>
      </c>
      <c r="AF72" s="6">
        <f t="shared" si="12"/>
        <v>0</v>
      </c>
    </row>
    <row r="73" spans="1:32" x14ac:dyDescent="0.45">
      <c r="A73" t="s">
        <v>275</v>
      </c>
      <c r="C73" s="6">
        <f>C20</f>
        <v>0</v>
      </c>
      <c r="D73" s="6">
        <f>C73+D20</f>
        <v>0</v>
      </c>
      <c r="E73" s="6">
        <f t="shared" si="12"/>
        <v>0</v>
      </c>
      <c r="F73" s="6">
        <f t="shared" si="12"/>
        <v>0</v>
      </c>
      <c r="G73" s="6">
        <f t="shared" si="12"/>
        <v>0</v>
      </c>
      <c r="H73" s="6">
        <f t="shared" si="12"/>
        <v>0</v>
      </c>
      <c r="I73" s="6">
        <f t="shared" si="12"/>
        <v>0</v>
      </c>
      <c r="J73" s="6">
        <f t="shared" si="12"/>
        <v>0</v>
      </c>
      <c r="K73" s="6">
        <f t="shared" si="12"/>
        <v>0</v>
      </c>
      <c r="L73" s="6">
        <f t="shared" si="12"/>
        <v>0</v>
      </c>
      <c r="M73" s="6">
        <f t="shared" si="12"/>
        <v>0</v>
      </c>
      <c r="N73" s="6">
        <f t="shared" si="12"/>
        <v>0</v>
      </c>
      <c r="O73" s="6">
        <f t="shared" si="12"/>
        <v>0</v>
      </c>
      <c r="P73" s="6">
        <f t="shared" si="12"/>
        <v>0</v>
      </c>
      <c r="Q73" s="6">
        <f t="shared" si="12"/>
        <v>0</v>
      </c>
      <c r="R73" s="6">
        <f t="shared" si="12"/>
        <v>0</v>
      </c>
      <c r="S73" s="6">
        <f t="shared" si="12"/>
        <v>0</v>
      </c>
      <c r="T73" s="6">
        <f t="shared" si="12"/>
        <v>0</v>
      </c>
      <c r="U73" s="6">
        <f t="shared" si="12"/>
        <v>0</v>
      </c>
      <c r="V73" s="6">
        <f t="shared" si="12"/>
        <v>0</v>
      </c>
      <c r="W73" s="6">
        <f t="shared" si="12"/>
        <v>0</v>
      </c>
      <c r="X73" s="6">
        <f t="shared" si="12"/>
        <v>0</v>
      </c>
      <c r="Y73" s="6">
        <f t="shared" si="12"/>
        <v>0</v>
      </c>
      <c r="Z73" s="6">
        <f t="shared" si="12"/>
        <v>0</v>
      </c>
      <c r="AA73" s="6">
        <f t="shared" si="12"/>
        <v>0</v>
      </c>
      <c r="AB73" s="6">
        <f t="shared" si="12"/>
        <v>0</v>
      </c>
      <c r="AC73" s="6">
        <f t="shared" si="12"/>
        <v>0</v>
      </c>
      <c r="AD73" s="6">
        <f t="shared" si="12"/>
        <v>0</v>
      </c>
      <c r="AE73" s="6">
        <f t="shared" si="12"/>
        <v>0</v>
      </c>
      <c r="AF73" s="6">
        <f t="shared" si="12"/>
        <v>0</v>
      </c>
    </row>
    <row r="74" spans="1:32" x14ac:dyDescent="0.45">
      <c r="A74" t="s">
        <v>276</v>
      </c>
      <c r="C74" s="14">
        <f>(C72+C73)/'2050年二酸化炭素排出量推計'!$C$68</f>
        <v>0</v>
      </c>
      <c r="D74" s="14">
        <f>(D72+D73)/'2050年二酸化炭素排出量推計'!$C$68</f>
        <v>0</v>
      </c>
      <c r="E74" s="14">
        <f>(E72+E73)/'2050年二酸化炭素排出量推計'!$C$68</f>
        <v>0</v>
      </c>
      <c r="F74" s="14">
        <f>(F72+F73)/'2050年二酸化炭素排出量推計'!$C$68</f>
        <v>0</v>
      </c>
      <c r="G74" s="14">
        <f>(G72+G73)/'2050年二酸化炭素排出量推計'!$C$68</f>
        <v>0</v>
      </c>
      <c r="H74" s="14">
        <f>(H72+H73)/'2050年二酸化炭素排出量推計'!$C$68</f>
        <v>0</v>
      </c>
      <c r="I74" s="14">
        <f>(I72+I73)/'2050年二酸化炭素排出量推計'!$C$68</f>
        <v>0</v>
      </c>
      <c r="J74" s="14">
        <f>(J72+J73)/'2050年二酸化炭素排出量推計'!$C$68</f>
        <v>0</v>
      </c>
      <c r="K74" s="14">
        <f>(K72+K73)/'2050年二酸化炭素排出量推計'!$C$68</f>
        <v>0</v>
      </c>
      <c r="L74" s="14">
        <f>(L72+L73)/'2050年二酸化炭素排出量推計'!$C$68</f>
        <v>0</v>
      </c>
      <c r="M74" s="14">
        <f>(M72+M73)/'2050年二酸化炭素排出量推計'!$C$68</f>
        <v>0</v>
      </c>
      <c r="N74" s="14">
        <f>(N72+N73)/'2050年二酸化炭素排出量推計'!$C$68</f>
        <v>0</v>
      </c>
      <c r="O74" s="14">
        <f>(O72+O73)/'2050年二酸化炭素排出量推計'!$C$68</f>
        <v>0</v>
      </c>
      <c r="P74" s="14">
        <f>(P72+P73)/'2050年二酸化炭素排出量推計'!$C$68</f>
        <v>0</v>
      </c>
      <c r="Q74" s="14">
        <f>(Q72+Q73)/'2050年二酸化炭素排出量推計'!$C$68</f>
        <v>0</v>
      </c>
      <c r="R74" s="14">
        <f>(R72+R73)/'2050年二酸化炭素排出量推計'!$C$68</f>
        <v>0</v>
      </c>
      <c r="S74" s="14">
        <f>(S72+S73)/'2050年二酸化炭素排出量推計'!$C$68</f>
        <v>0</v>
      </c>
      <c r="T74" s="14">
        <f>(T72+T73)/'2050年二酸化炭素排出量推計'!$C$68</f>
        <v>0</v>
      </c>
      <c r="U74" s="14">
        <f>(U72+U73)/'2050年二酸化炭素排出量推計'!$C$68</f>
        <v>0</v>
      </c>
      <c r="V74" s="14">
        <f>(V72+V73)/'2050年二酸化炭素排出量推計'!$C$68</f>
        <v>0</v>
      </c>
      <c r="W74" s="14">
        <f>(W72+W73)/'2050年二酸化炭素排出量推計'!$C$68</f>
        <v>0</v>
      </c>
      <c r="X74" s="14">
        <f>(X72+X73)/'2050年二酸化炭素排出量推計'!$C$68</f>
        <v>0</v>
      </c>
      <c r="Y74" s="14">
        <f>(Y72+Y73)/'2050年二酸化炭素排出量推計'!$C$68</f>
        <v>0</v>
      </c>
      <c r="Z74" s="14">
        <f>(Z72+Z73)/'2050年二酸化炭素排出量推計'!$C$68</f>
        <v>0</v>
      </c>
      <c r="AA74" s="14">
        <f>(AA72+AA73)/'2050年二酸化炭素排出量推計'!$C$68</f>
        <v>0</v>
      </c>
      <c r="AB74" s="14">
        <f>(AB72+AB73)/'2050年二酸化炭素排出量推計'!$C$68</f>
        <v>0</v>
      </c>
      <c r="AC74" s="14">
        <f>(AC72+AC73)/'2050年二酸化炭素排出量推計'!$C$68</f>
        <v>0</v>
      </c>
      <c r="AD74" s="14">
        <f>(AD72+AD73)/'2050年二酸化炭素排出量推計'!$C$68</f>
        <v>0</v>
      </c>
      <c r="AE74" s="14">
        <f>(AE72+AE73)/'2050年二酸化炭素排出量推計'!$C$68</f>
        <v>0</v>
      </c>
      <c r="AF74" s="14">
        <f>(AF72+AF73)/'2050年二酸化炭素排出量推計'!$C$68</f>
        <v>0</v>
      </c>
    </row>
    <row r="75" spans="1:32" x14ac:dyDescent="0.45">
      <c r="A75" t="s">
        <v>277</v>
      </c>
      <c r="C75" s="26">
        <f>'2050年二酸化炭素排出量推計'!$D$16*'投資額 雇用効果'!C74</f>
        <v>0</v>
      </c>
      <c r="D75" s="26">
        <f>'2050年二酸化炭素排出量推計'!$D$16*'投資額 雇用効果'!D74</f>
        <v>0</v>
      </c>
      <c r="E75" s="26">
        <f>'2050年二酸化炭素排出量推計'!$D$16*'投資額 雇用効果'!E74</f>
        <v>0</v>
      </c>
      <c r="F75" s="26">
        <f>'2050年二酸化炭素排出量推計'!$D$16*'投資額 雇用効果'!F74</f>
        <v>0</v>
      </c>
      <c r="G75" s="26">
        <f>'2050年二酸化炭素排出量推計'!$E$16*'投資額 雇用効果'!G74</f>
        <v>0</v>
      </c>
      <c r="H75" s="26">
        <f>'2050年二酸化炭素排出量推計'!$E$16*'投資額 雇用効果'!H74</f>
        <v>0</v>
      </c>
      <c r="I75" s="26">
        <f>'2050年二酸化炭素排出量推計'!$E$16*'投資額 雇用効果'!I74</f>
        <v>0</v>
      </c>
      <c r="J75" s="26">
        <f>'2050年二酸化炭素排出量推計'!$E$16*'投資額 雇用効果'!J74</f>
        <v>0</v>
      </c>
      <c r="K75" s="26">
        <f>'2050年二酸化炭素排出量推計'!$E$16*'投資額 雇用効果'!K74</f>
        <v>0</v>
      </c>
      <c r="L75" s="26">
        <f>'2050年二酸化炭素排出量推計'!$F$16*'投資額 雇用効果'!L74</f>
        <v>0</v>
      </c>
      <c r="M75" s="26">
        <f>'2050年二酸化炭素排出量推計'!$F$16*'投資額 雇用効果'!M74</f>
        <v>0</v>
      </c>
      <c r="N75" s="26">
        <f>'2050年二酸化炭素排出量推計'!$F$16*'投資額 雇用効果'!N74</f>
        <v>0</v>
      </c>
      <c r="O75" s="26">
        <f>'2050年二酸化炭素排出量推計'!$F$16*'投資額 雇用効果'!O74</f>
        <v>0</v>
      </c>
      <c r="P75" s="26">
        <f>'2050年二酸化炭素排出量推計'!$F$16*'投資額 雇用効果'!P74</f>
        <v>0</v>
      </c>
      <c r="Q75" s="26">
        <f>'2050年二酸化炭素排出量推計'!$G$16*'投資額 雇用効果'!Q74</f>
        <v>0</v>
      </c>
      <c r="R75" s="26">
        <f>'2050年二酸化炭素排出量推計'!$G$16*'投資額 雇用効果'!R74</f>
        <v>0</v>
      </c>
      <c r="S75" s="26">
        <f>'2050年二酸化炭素排出量推計'!$G$16*'投資額 雇用効果'!S74</f>
        <v>0</v>
      </c>
      <c r="T75" s="26">
        <f>'2050年二酸化炭素排出量推計'!$G$16*'投資額 雇用効果'!T74</f>
        <v>0</v>
      </c>
      <c r="U75" s="26">
        <f>'2050年二酸化炭素排出量推計'!$G$16*'投資額 雇用効果'!U74</f>
        <v>0</v>
      </c>
      <c r="V75" s="26">
        <f>'2050年二酸化炭素排出量推計'!$H$16*'投資額 雇用効果'!V74</f>
        <v>0</v>
      </c>
      <c r="W75" s="26">
        <f>'2050年二酸化炭素排出量推計'!$H$16*'投資額 雇用効果'!W74</f>
        <v>0</v>
      </c>
      <c r="X75" s="26">
        <f>'2050年二酸化炭素排出量推計'!$H$16*'投資額 雇用効果'!X74</f>
        <v>0</v>
      </c>
      <c r="Y75" s="26">
        <f>'2050年二酸化炭素排出量推計'!$H$16*'投資額 雇用効果'!Y74</f>
        <v>0</v>
      </c>
      <c r="Z75" s="26">
        <f>'2050年二酸化炭素排出量推計'!$H$16*'投資額 雇用効果'!Z74</f>
        <v>0</v>
      </c>
      <c r="AA75" s="26">
        <f>'2050年二酸化炭素排出量推計'!$I$16*'投資額 雇用効果'!AA74</f>
        <v>0</v>
      </c>
      <c r="AB75" s="26">
        <f>'2050年二酸化炭素排出量推計'!$I$16*'投資額 雇用効果'!AB74</f>
        <v>0</v>
      </c>
      <c r="AC75" s="26">
        <f>'2050年二酸化炭素排出量推計'!$I$16*'投資額 雇用効果'!AC74</f>
        <v>0</v>
      </c>
      <c r="AD75" s="26">
        <f>'2050年二酸化炭素排出量推計'!$I$16*'投資額 雇用効果'!AD74</f>
        <v>0</v>
      </c>
      <c r="AE75" s="26">
        <f>'2050年二酸化炭素排出量推計'!$I$16*'投資額 雇用効果'!AE74</f>
        <v>0</v>
      </c>
      <c r="AF75" s="26">
        <f>'2050年二酸化炭素排出量推計'!$H$16*'投資額 雇用効果'!AF74</f>
        <v>0</v>
      </c>
    </row>
    <row r="76" spans="1:32" x14ac:dyDescent="0.45">
      <c r="A76" t="s">
        <v>278</v>
      </c>
      <c r="C76" s="26">
        <f>'2050年二酸化炭素排出量推計'!$D$17*'投資額 雇用効果'!C74</f>
        <v>0</v>
      </c>
      <c r="D76" s="26">
        <f>'2050年二酸化炭素排出量推計'!$D$17*'投資額 雇用効果'!D74</f>
        <v>0</v>
      </c>
      <c r="E76" s="26">
        <f>'2050年二酸化炭素排出量推計'!$D$17*'投資額 雇用効果'!E74</f>
        <v>0</v>
      </c>
      <c r="F76" s="26">
        <f>'2050年二酸化炭素排出量推計'!$D$17*'投資額 雇用効果'!F74</f>
        <v>0</v>
      </c>
      <c r="G76" s="26">
        <f>'2050年二酸化炭素排出量推計'!$E$17*'投資額 雇用効果'!G74</f>
        <v>0</v>
      </c>
      <c r="H76" s="26">
        <f>'2050年二酸化炭素排出量推計'!$E$17*'投資額 雇用効果'!H74</f>
        <v>0</v>
      </c>
      <c r="I76" s="26">
        <f>'2050年二酸化炭素排出量推計'!$E$17*'投資額 雇用効果'!I74</f>
        <v>0</v>
      </c>
      <c r="J76" s="26">
        <f>'2050年二酸化炭素排出量推計'!$E$17*'投資額 雇用効果'!J74</f>
        <v>0</v>
      </c>
      <c r="K76" s="26">
        <f>'2050年二酸化炭素排出量推計'!$E$17*'投資額 雇用効果'!K74</f>
        <v>0</v>
      </c>
      <c r="L76" s="26">
        <f>'2050年二酸化炭素排出量推計'!$F$17*'投資額 雇用効果'!L74</f>
        <v>0</v>
      </c>
      <c r="M76" s="26">
        <f>'2050年二酸化炭素排出量推計'!$F$17*'投資額 雇用効果'!M74</f>
        <v>0</v>
      </c>
      <c r="N76" s="26">
        <f>'2050年二酸化炭素排出量推計'!$F$17*'投資額 雇用効果'!N74</f>
        <v>0</v>
      </c>
      <c r="O76" s="26">
        <f>'2050年二酸化炭素排出量推計'!$F$17*'投資額 雇用効果'!O74</f>
        <v>0</v>
      </c>
      <c r="P76" s="26">
        <f>'2050年二酸化炭素排出量推計'!$F$17*'投資額 雇用効果'!P74</f>
        <v>0</v>
      </c>
      <c r="Q76" s="26">
        <f>'2050年二酸化炭素排出量推計'!$G$17*'投資額 雇用効果'!Q74</f>
        <v>0</v>
      </c>
      <c r="R76" s="26">
        <f>'2050年二酸化炭素排出量推計'!$G$17*'投資額 雇用効果'!R74</f>
        <v>0</v>
      </c>
      <c r="S76" s="26">
        <f>'2050年二酸化炭素排出量推計'!$G$17*'投資額 雇用効果'!S74</f>
        <v>0</v>
      </c>
      <c r="T76" s="26">
        <f>'2050年二酸化炭素排出量推計'!$G$17*'投資額 雇用効果'!T74</f>
        <v>0</v>
      </c>
      <c r="U76" s="26">
        <f>'2050年二酸化炭素排出量推計'!$G$17*'投資額 雇用効果'!U74</f>
        <v>0</v>
      </c>
      <c r="V76" s="26">
        <f>'2050年二酸化炭素排出量推計'!$H$17*'投資額 雇用効果'!V74</f>
        <v>0</v>
      </c>
      <c r="W76" s="26">
        <f>'2050年二酸化炭素排出量推計'!$H$17*'投資額 雇用効果'!W74</f>
        <v>0</v>
      </c>
      <c r="X76" s="26">
        <f>'2050年二酸化炭素排出量推計'!$H$17*'投資額 雇用効果'!X74</f>
        <v>0</v>
      </c>
      <c r="Y76" s="26">
        <f>'2050年二酸化炭素排出量推計'!$H$17*'投資額 雇用効果'!Y74</f>
        <v>0</v>
      </c>
      <c r="Z76" s="26">
        <f>'2050年二酸化炭素排出量推計'!$H$17*'投資額 雇用効果'!Z74</f>
        <v>0</v>
      </c>
      <c r="AA76" s="26">
        <f>'2050年二酸化炭素排出量推計'!$I$17*'投資額 雇用効果'!AA74</f>
        <v>0</v>
      </c>
      <c r="AB76" s="26">
        <f>'2050年二酸化炭素排出量推計'!$I$17*'投資額 雇用効果'!AB74</f>
        <v>0</v>
      </c>
      <c r="AC76" s="26">
        <f>'2050年二酸化炭素排出量推計'!$I$17*'投資額 雇用効果'!AC74</f>
        <v>0</v>
      </c>
      <c r="AD76" s="26">
        <f>'2050年二酸化炭素排出量推計'!$I$17*'投資額 雇用効果'!AD74</f>
        <v>0</v>
      </c>
      <c r="AE76" s="26">
        <f>'2050年二酸化炭素排出量推計'!$I$17*'投資額 雇用効果'!AE74</f>
        <v>0</v>
      </c>
      <c r="AF76" s="26">
        <f>'2050年二酸化炭素排出量推計'!$H$17*'投資額 雇用効果'!AF74</f>
        <v>0</v>
      </c>
    </row>
    <row r="77" spans="1:32" x14ac:dyDescent="0.45">
      <c r="A77" t="s">
        <v>242</v>
      </c>
      <c r="C77" s="6">
        <f>C21</f>
        <v>0</v>
      </c>
      <c r="D77" s="6">
        <f>C77+D21</f>
        <v>0</v>
      </c>
      <c r="E77" s="6">
        <f t="shared" ref="E77:AF78" si="13">D77+E21</f>
        <v>0</v>
      </c>
      <c r="F77" s="6">
        <f t="shared" si="13"/>
        <v>0</v>
      </c>
      <c r="G77" s="6">
        <f t="shared" si="13"/>
        <v>0</v>
      </c>
      <c r="H77" s="6">
        <f t="shared" si="13"/>
        <v>0</v>
      </c>
      <c r="I77" s="6">
        <f t="shared" si="13"/>
        <v>0</v>
      </c>
      <c r="J77" s="6">
        <f t="shared" si="13"/>
        <v>0</v>
      </c>
      <c r="K77" s="6">
        <f t="shared" si="13"/>
        <v>0</v>
      </c>
      <c r="L77" s="6">
        <f t="shared" si="13"/>
        <v>0</v>
      </c>
      <c r="M77" s="6">
        <f t="shared" si="13"/>
        <v>0</v>
      </c>
      <c r="N77" s="6">
        <f t="shared" si="13"/>
        <v>0</v>
      </c>
      <c r="O77" s="6">
        <f t="shared" si="13"/>
        <v>0</v>
      </c>
      <c r="P77" s="6">
        <f t="shared" si="13"/>
        <v>0</v>
      </c>
      <c r="Q77" s="6">
        <f t="shared" si="13"/>
        <v>0</v>
      </c>
      <c r="R77" s="6">
        <f t="shared" si="13"/>
        <v>0</v>
      </c>
      <c r="S77" s="6">
        <f t="shared" si="13"/>
        <v>0</v>
      </c>
      <c r="T77" s="6">
        <f t="shared" si="13"/>
        <v>0</v>
      </c>
      <c r="U77" s="6">
        <f t="shared" si="13"/>
        <v>0</v>
      </c>
      <c r="V77" s="6">
        <f t="shared" si="13"/>
        <v>0</v>
      </c>
      <c r="W77" s="6">
        <f t="shared" si="13"/>
        <v>0</v>
      </c>
      <c r="X77" s="6">
        <f t="shared" si="13"/>
        <v>0</v>
      </c>
      <c r="Y77" s="6">
        <f t="shared" si="13"/>
        <v>0</v>
      </c>
      <c r="Z77" s="6">
        <f t="shared" si="13"/>
        <v>0</v>
      </c>
      <c r="AA77" s="6">
        <f t="shared" si="13"/>
        <v>0</v>
      </c>
      <c r="AB77" s="6">
        <f t="shared" si="13"/>
        <v>0</v>
      </c>
      <c r="AC77" s="6">
        <f t="shared" si="13"/>
        <v>0</v>
      </c>
      <c r="AD77" s="6">
        <f t="shared" si="13"/>
        <v>0</v>
      </c>
      <c r="AE77" s="6">
        <f t="shared" si="13"/>
        <v>0</v>
      </c>
      <c r="AF77" s="6">
        <f t="shared" si="13"/>
        <v>0</v>
      </c>
    </row>
    <row r="78" spans="1:32" x14ac:dyDescent="0.45">
      <c r="A78" t="s">
        <v>243</v>
      </c>
      <c r="C78" s="6">
        <f>C22</f>
        <v>0</v>
      </c>
      <c r="D78" s="6">
        <f>C78+D22</f>
        <v>0</v>
      </c>
      <c r="E78" s="6">
        <f t="shared" si="13"/>
        <v>0</v>
      </c>
      <c r="F78" s="6">
        <f t="shared" si="13"/>
        <v>0</v>
      </c>
      <c r="G78" s="6">
        <f t="shared" si="13"/>
        <v>0</v>
      </c>
      <c r="H78" s="6">
        <f t="shared" si="13"/>
        <v>0</v>
      </c>
      <c r="I78" s="6">
        <f t="shared" si="13"/>
        <v>0</v>
      </c>
      <c r="J78" s="6">
        <f t="shared" si="13"/>
        <v>0</v>
      </c>
      <c r="K78" s="6">
        <f t="shared" si="13"/>
        <v>0</v>
      </c>
      <c r="L78" s="6">
        <f t="shared" si="13"/>
        <v>0</v>
      </c>
      <c r="M78" s="6">
        <f t="shared" si="13"/>
        <v>0</v>
      </c>
      <c r="N78" s="6">
        <f t="shared" si="13"/>
        <v>0</v>
      </c>
      <c r="O78" s="6">
        <f t="shared" si="13"/>
        <v>0</v>
      </c>
      <c r="P78" s="6">
        <f t="shared" si="13"/>
        <v>0</v>
      </c>
      <c r="Q78" s="6">
        <f t="shared" si="13"/>
        <v>0</v>
      </c>
      <c r="R78" s="6">
        <f t="shared" si="13"/>
        <v>0</v>
      </c>
      <c r="S78" s="6">
        <f t="shared" si="13"/>
        <v>0</v>
      </c>
      <c r="T78" s="6">
        <f t="shared" si="13"/>
        <v>0</v>
      </c>
      <c r="U78" s="6">
        <f t="shared" si="13"/>
        <v>0</v>
      </c>
      <c r="V78" s="6">
        <f t="shared" si="13"/>
        <v>0</v>
      </c>
      <c r="W78" s="6">
        <f t="shared" si="13"/>
        <v>0</v>
      </c>
      <c r="X78" s="6">
        <f t="shared" si="13"/>
        <v>0</v>
      </c>
      <c r="Y78" s="6">
        <f t="shared" si="13"/>
        <v>0</v>
      </c>
      <c r="Z78" s="6">
        <f t="shared" si="13"/>
        <v>0</v>
      </c>
      <c r="AA78" s="6">
        <f t="shared" si="13"/>
        <v>0</v>
      </c>
      <c r="AB78" s="6">
        <f t="shared" si="13"/>
        <v>0</v>
      </c>
      <c r="AC78" s="6">
        <f t="shared" si="13"/>
        <v>0</v>
      </c>
      <c r="AD78" s="6">
        <f t="shared" si="13"/>
        <v>0</v>
      </c>
      <c r="AE78" s="6">
        <f t="shared" si="13"/>
        <v>0</v>
      </c>
      <c r="AF78" s="6">
        <f t="shared" si="13"/>
        <v>0</v>
      </c>
    </row>
    <row r="79" spans="1:32" x14ac:dyDescent="0.45">
      <c r="A79" t="s">
        <v>279</v>
      </c>
      <c r="C79" s="14">
        <f>(C77+C78)/'2050年二酸化炭素排出量推計'!$C$78</f>
        <v>0</v>
      </c>
      <c r="D79" s="14">
        <f>(D77+D78)/'2050年二酸化炭素排出量推計'!$C$78</f>
        <v>0</v>
      </c>
      <c r="E79" s="14">
        <f>(E77+E78)/'2050年二酸化炭素排出量推計'!$C$78</f>
        <v>0</v>
      </c>
      <c r="F79" s="14">
        <f>(F77+F78)/'2050年二酸化炭素排出量推計'!$C$78</f>
        <v>0</v>
      </c>
      <c r="G79" s="14">
        <f>(G77+G78)/'2050年二酸化炭素排出量推計'!$C$78</f>
        <v>0</v>
      </c>
      <c r="H79" s="14">
        <f>(H77+H78)/'2050年二酸化炭素排出量推計'!$C$78</f>
        <v>0</v>
      </c>
      <c r="I79" s="14">
        <f>(I77+I78)/'2050年二酸化炭素排出量推計'!$C$78</f>
        <v>0</v>
      </c>
      <c r="J79" s="14">
        <f>(J77+J78)/'2050年二酸化炭素排出量推計'!$C$78</f>
        <v>0</v>
      </c>
      <c r="K79" s="14">
        <f>(K77+K78)/'2050年二酸化炭素排出量推計'!$C$78</f>
        <v>0</v>
      </c>
      <c r="L79" s="14">
        <f>(L77+L78)/'2050年二酸化炭素排出量推計'!$C$78</f>
        <v>0</v>
      </c>
      <c r="M79" s="14">
        <f>(M77+M78)/'2050年二酸化炭素排出量推計'!$C$78</f>
        <v>0</v>
      </c>
      <c r="N79" s="14">
        <f>(N77+N78)/'2050年二酸化炭素排出量推計'!$C$78</f>
        <v>0</v>
      </c>
      <c r="O79" s="14">
        <f>(O77+O78)/'2050年二酸化炭素排出量推計'!$C$78</f>
        <v>0</v>
      </c>
      <c r="P79" s="14">
        <f>(P77+P78)/'2050年二酸化炭素排出量推計'!$C$78</f>
        <v>0</v>
      </c>
      <c r="Q79" s="14">
        <f>(Q77+Q78)/'2050年二酸化炭素排出量推計'!$C$78</f>
        <v>0</v>
      </c>
      <c r="R79" s="14">
        <f>(R77+R78)/'2050年二酸化炭素排出量推計'!$C$78</f>
        <v>0</v>
      </c>
      <c r="S79" s="14">
        <f>(S77+S78)/'2050年二酸化炭素排出量推計'!$C$78</f>
        <v>0</v>
      </c>
      <c r="T79" s="14">
        <f>(T77+T78)/'2050年二酸化炭素排出量推計'!$C$78</f>
        <v>0</v>
      </c>
      <c r="U79" s="14">
        <f>(U77+U78)/'2050年二酸化炭素排出量推計'!$C$78</f>
        <v>0</v>
      </c>
      <c r="V79" s="14">
        <f>(V77+V78)/'2050年二酸化炭素排出量推計'!$C$78</f>
        <v>0</v>
      </c>
      <c r="W79" s="14">
        <f>(W77+W78)/'2050年二酸化炭素排出量推計'!$C$78</f>
        <v>0</v>
      </c>
      <c r="X79" s="14">
        <f>(X77+X78)/'2050年二酸化炭素排出量推計'!$C$78</f>
        <v>0</v>
      </c>
      <c r="Y79" s="14">
        <f>(Y77+Y78)/'2050年二酸化炭素排出量推計'!$C$78</f>
        <v>0</v>
      </c>
      <c r="Z79" s="14">
        <f>(Z77+Z78)/'2050年二酸化炭素排出量推計'!$C$78</f>
        <v>0</v>
      </c>
      <c r="AA79" s="14">
        <f>(AA77+AA78)/'2050年二酸化炭素排出量推計'!$C$78</f>
        <v>0</v>
      </c>
      <c r="AB79" s="14">
        <f>(AB77+AB78)/'2050年二酸化炭素排出量推計'!$C$78</f>
        <v>0</v>
      </c>
      <c r="AC79" s="14">
        <f>(AC77+AC78)/'2050年二酸化炭素排出量推計'!$C$78</f>
        <v>0</v>
      </c>
      <c r="AD79" s="14">
        <f>(AD77+AD78)/'2050年二酸化炭素排出量推計'!$C$78</f>
        <v>0</v>
      </c>
      <c r="AE79" s="14">
        <f>(AE77+AE78)/'2050年二酸化炭素排出量推計'!$C$78</f>
        <v>0</v>
      </c>
      <c r="AF79" s="14">
        <f>(AF77+AF78)/'2050年二酸化炭素排出量推計'!$C$78</f>
        <v>0</v>
      </c>
    </row>
    <row r="80" spans="1:32" x14ac:dyDescent="0.45">
      <c r="A80" t="s">
        <v>280</v>
      </c>
      <c r="C80" s="26">
        <f>'2050年二酸化炭素排出量推計'!$D$27*'投資額 雇用効果'!C79</f>
        <v>0</v>
      </c>
      <c r="D80" s="26">
        <f>'2050年二酸化炭素排出量推計'!$D$27*'投資額 雇用効果'!D79</f>
        <v>0</v>
      </c>
      <c r="E80" s="26">
        <f>'2050年二酸化炭素排出量推計'!$D$27*'投資額 雇用効果'!E79</f>
        <v>0</v>
      </c>
      <c r="F80" s="26">
        <f>'2050年二酸化炭素排出量推計'!$D$27*'投資額 雇用効果'!F79</f>
        <v>0</v>
      </c>
      <c r="G80" s="26">
        <f>'2050年二酸化炭素排出量推計'!$E$27*'投資額 雇用効果'!G79</f>
        <v>0</v>
      </c>
      <c r="H80" s="26">
        <f>'2050年二酸化炭素排出量推計'!$E$27*'投資額 雇用効果'!H79</f>
        <v>0</v>
      </c>
      <c r="I80" s="26">
        <f>'2050年二酸化炭素排出量推計'!$E$27*'投資額 雇用効果'!I79</f>
        <v>0</v>
      </c>
      <c r="J80" s="26">
        <f>'2050年二酸化炭素排出量推計'!$E$27*'投資額 雇用効果'!J79</f>
        <v>0</v>
      </c>
      <c r="K80" s="26">
        <f>'2050年二酸化炭素排出量推計'!$E$27*'投資額 雇用効果'!K79</f>
        <v>0</v>
      </c>
      <c r="L80" s="26">
        <f>'2050年二酸化炭素排出量推計'!$F$27*'投資額 雇用効果'!L79</f>
        <v>0</v>
      </c>
      <c r="M80" s="26">
        <f>'2050年二酸化炭素排出量推計'!$F$27*'投資額 雇用効果'!M79</f>
        <v>0</v>
      </c>
      <c r="N80" s="26">
        <f>'2050年二酸化炭素排出量推計'!$F$27*'投資額 雇用効果'!N79</f>
        <v>0</v>
      </c>
      <c r="O80" s="26">
        <f>'2050年二酸化炭素排出量推計'!$F$27*'投資額 雇用効果'!O79</f>
        <v>0</v>
      </c>
      <c r="P80" s="26">
        <f>'2050年二酸化炭素排出量推計'!$F$27*'投資額 雇用効果'!P79</f>
        <v>0</v>
      </c>
      <c r="Q80" s="26">
        <f>'2050年二酸化炭素排出量推計'!$G$27*'投資額 雇用効果'!Q79</f>
        <v>0</v>
      </c>
      <c r="R80" s="26">
        <f>'2050年二酸化炭素排出量推計'!$G$27*'投資額 雇用効果'!R79</f>
        <v>0</v>
      </c>
      <c r="S80" s="26">
        <f>'2050年二酸化炭素排出量推計'!$G$27*'投資額 雇用効果'!S79</f>
        <v>0</v>
      </c>
      <c r="T80" s="26">
        <f>'2050年二酸化炭素排出量推計'!$G$27*'投資額 雇用効果'!T79</f>
        <v>0</v>
      </c>
      <c r="U80" s="26">
        <f>'2050年二酸化炭素排出量推計'!$G$27*'投資額 雇用効果'!U79</f>
        <v>0</v>
      </c>
      <c r="V80" s="26">
        <f>'2050年二酸化炭素排出量推計'!$H$27*'投資額 雇用効果'!V79</f>
        <v>0</v>
      </c>
      <c r="W80" s="26">
        <f>'2050年二酸化炭素排出量推計'!$H$27*'投資額 雇用効果'!W79</f>
        <v>0</v>
      </c>
      <c r="X80" s="26">
        <f>'2050年二酸化炭素排出量推計'!$H$27*'投資額 雇用効果'!X79</f>
        <v>0</v>
      </c>
      <c r="Y80" s="26">
        <f>'2050年二酸化炭素排出量推計'!$H$27*'投資額 雇用効果'!Y79</f>
        <v>0</v>
      </c>
      <c r="Z80" s="26">
        <f>'2050年二酸化炭素排出量推計'!$H$27*'投資額 雇用効果'!Z79</f>
        <v>0</v>
      </c>
      <c r="AA80" s="26">
        <f>'2050年二酸化炭素排出量推計'!$I$27*'投資額 雇用効果'!AA79</f>
        <v>0</v>
      </c>
      <c r="AB80" s="26">
        <f>'2050年二酸化炭素排出量推計'!$I$27*'投資額 雇用効果'!AB79</f>
        <v>0</v>
      </c>
      <c r="AC80" s="26">
        <f>'2050年二酸化炭素排出量推計'!$I$27*'投資額 雇用効果'!AC79</f>
        <v>0</v>
      </c>
      <c r="AD80" s="26">
        <f>'2050年二酸化炭素排出量推計'!$I$27*'投資額 雇用効果'!AD79</f>
        <v>0</v>
      </c>
      <c r="AE80" s="26">
        <f>'2050年二酸化炭素排出量推計'!$I$27*'投資額 雇用効果'!AE79</f>
        <v>0</v>
      </c>
      <c r="AF80" s="26">
        <f>'2050年二酸化炭素排出量推計'!$J$27*'投資額 雇用効果'!AF79</f>
        <v>0</v>
      </c>
    </row>
    <row r="81" spans="1:32" x14ac:dyDescent="0.45">
      <c r="A81" t="s">
        <v>281</v>
      </c>
      <c r="C81" s="26">
        <f>'2050年二酸化炭素排出量推計'!$D$28*'投資額 雇用効果'!C79*3.6</f>
        <v>0</v>
      </c>
      <c r="D81" s="26">
        <f>'2050年二酸化炭素排出量推計'!$D$28*'投資額 雇用効果'!D79*3.6</f>
        <v>0</v>
      </c>
      <c r="E81" s="26">
        <f>'2050年二酸化炭素排出量推計'!$D$28*'投資額 雇用効果'!E79*3.6</f>
        <v>0</v>
      </c>
      <c r="F81" s="26">
        <f>'2050年二酸化炭素排出量推計'!$D$28*'投資額 雇用効果'!F79*3.6</f>
        <v>0</v>
      </c>
      <c r="G81" s="26">
        <f>'2050年二酸化炭素排出量推計'!$D$28*'投資額 雇用効果'!G79*3.6</f>
        <v>0</v>
      </c>
      <c r="H81" s="26">
        <f>'2050年二酸化炭素排出量推計'!$D$28*'投資額 雇用効果'!H79*3.6</f>
        <v>0</v>
      </c>
      <c r="I81" s="26">
        <f>'2050年二酸化炭素排出量推計'!$D$28*'投資額 雇用効果'!I79*3.6</f>
        <v>0</v>
      </c>
      <c r="J81" s="26">
        <f>'2050年二酸化炭素排出量推計'!$D$28*'投資額 雇用効果'!J79*3.6</f>
        <v>0</v>
      </c>
      <c r="K81" s="26">
        <f>'2050年二酸化炭素排出量推計'!$D$28*'投資額 雇用効果'!K79*3.6</f>
        <v>0</v>
      </c>
      <c r="L81" s="26">
        <f>'2050年二酸化炭素排出量推計'!$D$28*'投資額 雇用効果'!L79*3.6</f>
        <v>0</v>
      </c>
      <c r="M81" s="26">
        <f>'2050年二酸化炭素排出量推計'!$D$28*'投資額 雇用効果'!M79*3.6</f>
        <v>0</v>
      </c>
      <c r="N81" s="26">
        <f>'2050年二酸化炭素排出量推計'!$D$28*'投資額 雇用効果'!N79*3.6</f>
        <v>0</v>
      </c>
      <c r="O81" s="26">
        <f>'2050年二酸化炭素排出量推計'!$D$28*'投資額 雇用効果'!O79*3.6</f>
        <v>0</v>
      </c>
      <c r="P81" s="26">
        <f>'2050年二酸化炭素排出量推計'!$D$28*'投資額 雇用効果'!P79*3.6</f>
        <v>0</v>
      </c>
      <c r="Q81" s="26">
        <f>'2050年二酸化炭素排出量推計'!$D$28*'投資額 雇用効果'!Q79*3.6</f>
        <v>0</v>
      </c>
      <c r="R81" s="26">
        <f>'2050年二酸化炭素排出量推計'!$D$28*'投資額 雇用効果'!R79*3.6</f>
        <v>0</v>
      </c>
      <c r="S81" s="26">
        <f>'2050年二酸化炭素排出量推計'!$D$28*'投資額 雇用効果'!S79*3.6</f>
        <v>0</v>
      </c>
      <c r="T81" s="26">
        <f>'2050年二酸化炭素排出量推計'!$D$28*'投資額 雇用効果'!T79*3.6</f>
        <v>0</v>
      </c>
      <c r="U81" s="26">
        <f>'2050年二酸化炭素排出量推計'!$D$28*'投資額 雇用効果'!U79*3.6</f>
        <v>0</v>
      </c>
      <c r="V81" s="26">
        <f>'2050年二酸化炭素排出量推計'!$D$28*'投資額 雇用効果'!V79*3.6</f>
        <v>0</v>
      </c>
      <c r="W81" s="26">
        <f>'2050年二酸化炭素排出量推計'!$D$28*'投資額 雇用効果'!W79*3.6</f>
        <v>0</v>
      </c>
      <c r="X81" s="26">
        <f>'2050年二酸化炭素排出量推計'!$D$28*'投資額 雇用効果'!X79*3.6</f>
        <v>0</v>
      </c>
      <c r="Y81" s="26">
        <f>'2050年二酸化炭素排出量推計'!$D$28*'投資額 雇用効果'!Y79*3.6</f>
        <v>0</v>
      </c>
      <c r="Z81" s="26">
        <f>'2050年二酸化炭素排出量推計'!$D$28*'投資額 雇用効果'!Z79*3.6</f>
        <v>0</v>
      </c>
      <c r="AA81" s="26">
        <f>'2050年二酸化炭素排出量推計'!$D$28*'投資額 雇用効果'!AA79*3.6</f>
        <v>0</v>
      </c>
      <c r="AB81" s="26">
        <f>'2050年二酸化炭素排出量推計'!$D$28*'投資額 雇用効果'!AB79*3.6</f>
        <v>0</v>
      </c>
      <c r="AC81" s="26">
        <f>'2050年二酸化炭素排出量推計'!$D$28*'投資額 雇用効果'!AC79*3.6</f>
        <v>0</v>
      </c>
      <c r="AD81" s="26">
        <f>'2050年二酸化炭素排出量推計'!$D$28*'投資額 雇用効果'!AD79*3.6</f>
        <v>0</v>
      </c>
      <c r="AE81" s="26">
        <f>'2050年二酸化炭素排出量推計'!$D$28*'投資額 雇用効果'!AE79*3.6</f>
        <v>0</v>
      </c>
      <c r="AF81" s="26">
        <f>'2050年二酸化炭素排出量推計'!$D$28*'投資額 雇用効果'!AF79*3.6</f>
        <v>0</v>
      </c>
    </row>
    <row r="82" spans="1:32" x14ac:dyDescent="0.45">
      <c r="A82" t="s">
        <v>282</v>
      </c>
      <c r="C82" s="6">
        <f>C23</f>
        <v>0</v>
      </c>
      <c r="D82" s="6">
        <f>C82+D23</f>
        <v>0</v>
      </c>
      <c r="E82" s="6">
        <f t="shared" ref="E82:AF83" si="14">D82+E23</f>
        <v>0</v>
      </c>
      <c r="F82" s="6">
        <f t="shared" si="14"/>
        <v>0</v>
      </c>
      <c r="G82" s="6">
        <f t="shared" si="14"/>
        <v>0</v>
      </c>
      <c r="H82" s="6">
        <f t="shared" si="14"/>
        <v>0</v>
      </c>
      <c r="I82" s="6">
        <f t="shared" si="14"/>
        <v>0</v>
      </c>
      <c r="J82" s="6">
        <f t="shared" si="14"/>
        <v>0</v>
      </c>
      <c r="K82" s="6">
        <f t="shared" si="14"/>
        <v>0</v>
      </c>
      <c r="L82" s="6">
        <f t="shared" si="14"/>
        <v>0</v>
      </c>
      <c r="M82" s="6">
        <f t="shared" si="14"/>
        <v>0</v>
      </c>
      <c r="N82" s="6">
        <f t="shared" si="14"/>
        <v>0</v>
      </c>
      <c r="O82" s="6">
        <f t="shared" si="14"/>
        <v>0</v>
      </c>
      <c r="P82" s="6">
        <f t="shared" si="14"/>
        <v>0</v>
      </c>
      <c r="Q82" s="6">
        <f t="shared" si="14"/>
        <v>0</v>
      </c>
      <c r="R82" s="6">
        <f t="shared" si="14"/>
        <v>0</v>
      </c>
      <c r="S82" s="6">
        <f t="shared" si="14"/>
        <v>0</v>
      </c>
      <c r="T82" s="6">
        <f t="shared" si="14"/>
        <v>0</v>
      </c>
      <c r="U82" s="6">
        <f t="shared" si="14"/>
        <v>0</v>
      </c>
      <c r="V82" s="6">
        <f t="shared" si="14"/>
        <v>0</v>
      </c>
      <c r="W82" s="6">
        <f t="shared" si="14"/>
        <v>0</v>
      </c>
      <c r="X82" s="6">
        <f t="shared" si="14"/>
        <v>0</v>
      </c>
      <c r="Y82" s="6">
        <f t="shared" si="14"/>
        <v>0</v>
      </c>
      <c r="Z82" s="6">
        <f t="shared" si="14"/>
        <v>0</v>
      </c>
      <c r="AA82" s="6">
        <f t="shared" si="14"/>
        <v>0</v>
      </c>
      <c r="AB82" s="6">
        <f t="shared" si="14"/>
        <v>0</v>
      </c>
      <c r="AC82" s="6">
        <f t="shared" si="14"/>
        <v>0</v>
      </c>
      <c r="AD82" s="6">
        <f t="shared" si="14"/>
        <v>0</v>
      </c>
      <c r="AE82" s="6">
        <f t="shared" si="14"/>
        <v>0</v>
      </c>
      <c r="AF82" s="6">
        <f t="shared" si="14"/>
        <v>0</v>
      </c>
    </row>
    <row r="83" spans="1:32" x14ac:dyDescent="0.45">
      <c r="A83" t="s">
        <v>283</v>
      </c>
      <c r="C83" s="6">
        <f>C24</f>
        <v>0</v>
      </c>
      <c r="D83" s="6">
        <f>C83+D24</f>
        <v>0</v>
      </c>
      <c r="E83" s="6">
        <f t="shared" si="14"/>
        <v>0</v>
      </c>
      <c r="F83" s="6">
        <f t="shared" si="14"/>
        <v>0</v>
      </c>
      <c r="G83" s="6">
        <f t="shared" si="14"/>
        <v>0</v>
      </c>
      <c r="H83" s="6">
        <f t="shared" si="14"/>
        <v>0</v>
      </c>
      <c r="I83" s="6">
        <f t="shared" si="14"/>
        <v>0</v>
      </c>
      <c r="J83" s="6">
        <f t="shared" si="14"/>
        <v>0</v>
      </c>
      <c r="K83" s="6">
        <f t="shared" si="14"/>
        <v>0</v>
      </c>
      <c r="L83" s="6">
        <f t="shared" si="14"/>
        <v>0</v>
      </c>
      <c r="M83" s="6">
        <f t="shared" si="14"/>
        <v>0</v>
      </c>
      <c r="N83" s="6">
        <f t="shared" si="14"/>
        <v>0</v>
      </c>
      <c r="O83" s="6">
        <f t="shared" si="14"/>
        <v>0</v>
      </c>
      <c r="P83" s="6">
        <f t="shared" si="14"/>
        <v>0</v>
      </c>
      <c r="Q83" s="6">
        <f t="shared" si="14"/>
        <v>0</v>
      </c>
      <c r="R83" s="6">
        <f t="shared" si="14"/>
        <v>0</v>
      </c>
      <c r="S83" s="6">
        <f t="shared" si="14"/>
        <v>0</v>
      </c>
      <c r="T83" s="6">
        <f t="shared" si="14"/>
        <v>0</v>
      </c>
      <c r="U83" s="6">
        <f t="shared" si="14"/>
        <v>0</v>
      </c>
      <c r="V83" s="6">
        <f t="shared" si="14"/>
        <v>0</v>
      </c>
      <c r="W83" s="6">
        <f t="shared" si="14"/>
        <v>0</v>
      </c>
      <c r="X83" s="6">
        <f t="shared" si="14"/>
        <v>0</v>
      </c>
      <c r="Y83" s="6">
        <f t="shared" si="14"/>
        <v>0</v>
      </c>
      <c r="Z83" s="6">
        <f t="shared" si="14"/>
        <v>0</v>
      </c>
      <c r="AA83" s="6">
        <f t="shared" si="14"/>
        <v>0</v>
      </c>
      <c r="AB83" s="6">
        <f t="shared" si="14"/>
        <v>0</v>
      </c>
      <c r="AC83" s="6">
        <f t="shared" si="14"/>
        <v>0</v>
      </c>
      <c r="AD83" s="6">
        <f t="shared" si="14"/>
        <v>0</v>
      </c>
      <c r="AE83" s="6">
        <f t="shared" si="14"/>
        <v>0</v>
      </c>
      <c r="AF83" s="6">
        <f t="shared" si="14"/>
        <v>0</v>
      </c>
    </row>
    <row r="84" spans="1:32" x14ac:dyDescent="0.45">
      <c r="A84" t="s">
        <v>284</v>
      </c>
      <c r="V84" s="6">
        <f>V82/'2050年二酸化炭素排出量推計'!$C$88*'2050年二酸化炭素排出量推計'!$C$89+V83/'2050年二酸化炭素排出量推計'!$C$92*'2050年二酸化炭素排出量推計'!$C$93</f>
        <v>0</v>
      </c>
      <c r="W84" s="6">
        <f>W82/'2050年二酸化炭素排出量推計'!$C$88*'2050年二酸化炭素排出量推計'!$C$89+W83/'2050年二酸化炭素排出量推計'!$C$92*'2050年二酸化炭素排出量推計'!$C$93</f>
        <v>0</v>
      </c>
      <c r="X84" s="6">
        <f>X82/'2050年二酸化炭素排出量推計'!$C$88*'2050年二酸化炭素排出量推計'!$C$89+X83/'2050年二酸化炭素排出量推計'!$C$92*'2050年二酸化炭素排出量推計'!$C$93</f>
        <v>0</v>
      </c>
      <c r="Y84" s="6">
        <f>Y82/'2050年二酸化炭素排出量推計'!$C$88*'2050年二酸化炭素排出量推計'!$C$89+Y83/'2050年二酸化炭素排出量推計'!$C$92*'2050年二酸化炭素排出量推計'!$C$93</f>
        <v>0</v>
      </c>
      <c r="Z84" s="6">
        <f>Z82/'2050年二酸化炭素排出量推計'!$C$88*'2050年二酸化炭素排出量推計'!$C$89+Z83/'2050年二酸化炭素排出量推計'!$C$92*'2050年二酸化炭素排出量推計'!$C$93</f>
        <v>0</v>
      </c>
      <c r="AA84" s="6">
        <f>AA82/'2050年二酸化炭素排出量推計'!$C$88*'2050年二酸化炭素排出量推計'!$C$89+AA83/'2050年二酸化炭素排出量推計'!$C$92*'2050年二酸化炭素排出量推計'!$C$93</f>
        <v>0</v>
      </c>
      <c r="AB84" s="6">
        <f>AB82/'2050年二酸化炭素排出量推計'!$C$88*'2050年二酸化炭素排出量推計'!$C$89+AB83/'2050年二酸化炭素排出量推計'!$C$92*'2050年二酸化炭素排出量推計'!$C$93</f>
        <v>0</v>
      </c>
      <c r="AC84" s="6">
        <f>AC82/'2050年二酸化炭素排出量推計'!$C$88*'2050年二酸化炭素排出量推計'!$C$89+AC83/'2050年二酸化炭素排出量推計'!$C$92*'2050年二酸化炭素排出量推計'!$C$93</f>
        <v>0</v>
      </c>
      <c r="AD84" s="6">
        <f>AD82/'2050年二酸化炭素排出量推計'!$C$88*'2050年二酸化炭素排出量推計'!$C$89+AD83/'2050年二酸化炭素排出量推計'!$C$92*'2050年二酸化炭素排出量推計'!$C$93</f>
        <v>0</v>
      </c>
      <c r="AE84" s="6">
        <f>AE82/'2050年二酸化炭素排出量推計'!$C$88*'2050年二酸化炭素排出量推計'!$C$89+AE83/'2050年二酸化炭素排出量推計'!$C$92*'2050年二酸化炭素排出量推計'!$C$93</f>
        <v>0</v>
      </c>
      <c r="AF84" s="6">
        <f>AF82/'2050年二酸化炭素排出量推計'!$C$88*'2050年二酸化炭素排出量推計'!$C$89+AF83/'2050年二酸化炭素排出量推計'!$C$92*'2050年二酸化炭素排出量推計'!$C$93</f>
        <v>0</v>
      </c>
    </row>
    <row r="85" spans="1:32" x14ac:dyDescent="0.45">
      <c r="A85" t="s">
        <v>285</v>
      </c>
      <c r="V85" s="6">
        <f>V82/'2050年二酸化炭素排出量推計'!$C$88*'2050年二酸化炭素排出量推計'!$C$90+V83/'2050年二酸化炭素排出量推計'!$C$92*'2050年二酸化炭素排出量推計'!$C$94</f>
        <v>0</v>
      </c>
      <c r="W85" s="6">
        <f>W82/'2050年二酸化炭素排出量推計'!$C$88*'2050年二酸化炭素排出量推計'!$C$90+W83/'2050年二酸化炭素排出量推計'!$C$92*'2050年二酸化炭素排出量推計'!$C$94</f>
        <v>0</v>
      </c>
      <c r="X85" s="6">
        <f>X82/'2050年二酸化炭素排出量推計'!$C$88*'2050年二酸化炭素排出量推計'!$C$90+X83/'2050年二酸化炭素排出量推計'!$C$92*'2050年二酸化炭素排出量推計'!$C$94</f>
        <v>0</v>
      </c>
      <c r="Y85" s="6">
        <f>Y82/'2050年二酸化炭素排出量推計'!$C$88*'2050年二酸化炭素排出量推計'!$C$90+Y83/'2050年二酸化炭素排出量推計'!$C$92*'2050年二酸化炭素排出量推計'!$C$94</f>
        <v>0</v>
      </c>
      <c r="Z85" s="6">
        <f>Z82/'2050年二酸化炭素排出量推計'!$C$88*'2050年二酸化炭素排出量推計'!$C$90+Z83/'2050年二酸化炭素排出量推計'!$C$92*'2050年二酸化炭素排出量推計'!$C$94</f>
        <v>0</v>
      </c>
      <c r="AA85" s="6">
        <f>AA82/'2050年二酸化炭素排出量推計'!$C$88*'2050年二酸化炭素排出量推計'!$C$90+AA83/'2050年二酸化炭素排出量推計'!$C$92*'2050年二酸化炭素排出量推計'!$C$94</f>
        <v>0</v>
      </c>
      <c r="AB85" s="6">
        <f>AB82/'2050年二酸化炭素排出量推計'!$C$88*'2050年二酸化炭素排出量推計'!$C$90+AB83/'2050年二酸化炭素排出量推計'!$C$92*'2050年二酸化炭素排出量推計'!$C$94</f>
        <v>0</v>
      </c>
      <c r="AC85" s="6">
        <f>AC82/'2050年二酸化炭素排出量推計'!$C$88*'2050年二酸化炭素排出量推計'!$C$90+AC83/'2050年二酸化炭素排出量推計'!$C$92*'2050年二酸化炭素排出量推計'!$C$94</f>
        <v>0</v>
      </c>
      <c r="AD85" s="6">
        <f>AD82/'2050年二酸化炭素排出量推計'!$C$88*'2050年二酸化炭素排出量推計'!$C$90+AD83/'2050年二酸化炭素排出量推計'!$C$92*'2050年二酸化炭素排出量推計'!$C$94</f>
        <v>0</v>
      </c>
      <c r="AE85" s="6">
        <f>AE82/'2050年二酸化炭素排出量推計'!$C$88*'2050年二酸化炭素排出量推計'!$C$90+AE83/'2050年二酸化炭素排出量推計'!$C$92*'2050年二酸化炭素排出量推計'!$C$94</f>
        <v>0</v>
      </c>
      <c r="AF85" s="6">
        <f>AF82/'2050年二酸化炭素排出量推計'!$C$88*'2050年二酸化炭素排出量推計'!$C$90+AF83/'2050年二酸化炭素排出量推計'!$C$92*'2050年二酸化炭素排出量推計'!$C$94</f>
        <v>0</v>
      </c>
    </row>
    <row r="86" spans="1:32" x14ac:dyDescent="0.45">
      <c r="A86" t="s">
        <v>286</v>
      </c>
      <c r="V86" s="6">
        <f>V83/'2050年二酸化炭素排出量推計'!$C$92*'2050年二酸化炭素排出量推計'!$C$95</f>
        <v>0</v>
      </c>
      <c r="W86" s="6">
        <f>W83/'2050年二酸化炭素排出量推計'!$C$92*'2050年二酸化炭素排出量推計'!$C$95</f>
        <v>0</v>
      </c>
      <c r="X86" s="6">
        <f>X83/'2050年二酸化炭素排出量推計'!$C$92*'2050年二酸化炭素排出量推計'!$C$95</f>
        <v>0</v>
      </c>
      <c r="Y86" s="6">
        <f>Y83/'2050年二酸化炭素排出量推計'!$C$92*'2050年二酸化炭素排出量推計'!$C$95</f>
        <v>0</v>
      </c>
      <c r="Z86" s="6">
        <f>Z83/'2050年二酸化炭素排出量推計'!$C$92*'2050年二酸化炭素排出量推計'!$C$95</f>
        <v>0</v>
      </c>
      <c r="AA86" s="6">
        <f>AA83/'2050年二酸化炭素排出量推計'!$C$92*'2050年二酸化炭素排出量推計'!$C$95</f>
        <v>0</v>
      </c>
      <c r="AB86" s="6">
        <f>AB83/'2050年二酸化炭素排出量推計'!$C$92*'2050年二酸化炭素排出量推計'!$C$95</f>
        <v>0</v>
      </c>
      <c r="AC86" s="6">
        <f>AC83/'2050年二酸化炭素排出量推計'!$C$92*'2050年二酸化炭素排出量推計'!$C$95</f>
        <v>0</v>
      </c>
      <c r="AD86" s="6">
        <f>AD83/'2050年二酸化炭素排出量推計'!$C$92*'2050年二酸化炭素排出量推計'!$C$95</f>
        <v>0</v>
      </c>
      <c r="AE86" s="6">
        <f>AE83/'2050年二酸化炭素排出量推計'!$C$92*'2050年二酸化炭素排出量推計'!$C$95</f>
        <v>0</v>
      </c>
      <c r="AF86" s="6">
        <f>AF83/'2050年二酸化炭素排出量推計'!$C$92*'2050年二酸化炭素排出量推計'!$C$95</f>
        <v>0</v>
      </c>
    </row>
    <row r="87" spans="1:32" x14ac:dyDescent="0.45">
      <c r="A87" t="s">
        <v>287</v>
      </c>
      <c r="V87" s="6">
        <f>'2050年二酸化炭素排出量推計'!$H$36*'投資額 雇用効果'!V84/('2050年二酸化炭素排出量推計'!$I$89+'2050年二酸化炭素排出量推計'!$I$93)</f>
        <v>0</v>
      </c>
      <c r="W87" s="6">
        <f>'2050年二酸化炭素排出量推計'!$H$36*'投資額 雇用効果'!W84/('2050年二酸化炭素排出量推計'!$I$89+'2050年二酸化炭素排出量推計'!$I$93)</f>
        <v>0</v>
      </c>
      <c r="X87" s="6">
        <f>'2050年二酸化炭素排出量推計'!$H$36*'投資額 雇用効果'!X84/('2050年二酸化炭素排出量推計'!$I$89+'2050年二酸化炭素排出量推計'!$I$93)</f>
        <v>0</v>
      </c>
      <c r="Y87" s="6">
        <f>'2050年二酸化炭素排出量推計'!$H$36*'投資額 雇用効果'!Y84/('2050年二酸化炭素排出量推計'!$I$89+'2050年二酸化炭素排出量推計'!$I$93)</f>
        <v>0</v>
      </c>
      <c r="Z87" s="6">
        <f>'2050年二酸化炭素排出量推計'!$H$36*'投資額 雇用効果'!Z84/('2050年二酸化炭素排出量推計'!$I$89+'2050年二酸化炭素排出量推計'!$I$93)</f>
        <v>0</v>
      </c>
      <c r="AA87" s="6">
        <f>'2050年二酸化炭素排出量推計'!$I$36*'投資額 雇用効果'!AA84/('2050年二酸化炭素排出量推計'!$I$89+'2050年二酸化炭素排出量推計'!$I$93)</f>
        <v>0</v>
      </c>
      <c r="AB87" s="6">
        <f>'2050年二酸化炭素排出量推計'!$I$36*'投資額 雇用効果'!AB84/('2050年二酸化炭素排出量推計'!$I$89+'2050年二酸化炭素排出量推計'!$I$93)</f>
        <v>0</v>
      </c>
      <c r="AC87" s="6">
        <f>'2050年二酸化炭素排出量推計'!$I$36*'投資額 雇用効果'!AC84/('2050年二酸化炭素排出量推計'!$I$89+'2050年二酸化炭素排出量推計'!$I$93)</f>
        <v>0</v>
      </c>
      <c r="AD87" s="6">
        <f>'2050年二酸化炭素排出量推計'!$I$36*'投資額 雇用効果'!AD84/('2050年二酸化炭素排出量推計'!$I$89+'2050年二酸化炭素排出量推計'!$I$93)</f>
        <v>0</v>
      </c>
      <c r="AE87" s="6">
        <f>'2050年二酸化炭素排出量推計'!$I$36*'投資額 雇用効果'!AE84/('2050年二酸化炭素排出量推計'!$I$89+'2050年二酸化炭素排出量推計'!$I$93)</f>
        <v>0</v>
      </c>
      <c r="AF87" s="6">
        <f>'2050年二酸化炭素排出量推計'!$J$36*'投資額 雇用効果'!AF84/('2050年二酸化炭素排出量推計'!$I$89+'2050年二酸化炭素排出量推計'!$I$93)</f>
        <v>0</v>
      </c>
    </row>
    <row r="88" spans="1:32" x14ac:dyDescent="0.45">
      <c r="A88" t="s">
        <v>288</v>
      </c>
      <c r="V88" s="6">
        <f>'2050年二酸化炭素排出量推計'!$H$37*'投資額 雇用効果'!V85/('2050年二酸化炭素排出量推計'!$I$90+'2050年二酸化炭素排出量推計'!$I$94)</f>
        <v>0</v>
      </c>
      <c r="W88" s="6">
        <f>'2050年二酸化炭素排出量推計'!$H$37*'投資額 雇用効果'!W85/('2050年二酸化炭素排出量推計'!$I$90+'2050年二酸化炭素排出量推計'!$I$94)</f>
        <v>0</v>
      </c>
      <c r="X88" s="6">
        <f>'2050年二酸化炭素排出量推計'!$H$37*'投資額 雇用効果'!X85/('2050年二酸化炭素排出量推計'!$I$90+'2050年二酸化炭素排出量推計'!$I$94)</f>
        <v>0</v>
      </c>
      <c r="Y88" s="6">
        <f>'2050年二酸化炭素排出量推計'!$H$37*'投資額 雇用効果'!Y85/('2050年二酸化炭素排出量推計'!$I$90+'2050年二酸化炭素排出量推計'!$I$94)</f>
        <v>0</v>
      </c>
      <c r="Z88" s="6">
        <f>'2050年二酸化炭素排出量推計'!$H$37*'投資額 雇用効果'!Z85/('2050年二酸化炭素排出量推計'!$I$90+'2050年二酸化炭素排出量推計'!$I$94)</f>
        <v>0</v>
      </c>
      <c r="AA88" s="6">
        <f>'2050年二酸化炭素排出量推計'!$I$37*'投資額 雇用効果'!AA85/('2050年二酸化炭素排出量推計'!$I$90+'2050年二酸化炭素排出量推計'!$I$94)</f>
        <v>0</v>
      </c>
      <c r="AB88" s="6">
        <f>'2050年二酸化炭素排出量推計'!$I$37*'投資額 雇用効果'!AB85/('2050年二酸化炭素排出量推計'!$I$90+'2050年二酸化炭素排出量推計'!$I$94)</f>
        <v>0</v>
      </c>
      <c r="AC88" s="6">
        <f>'2050年二酸化炭素排出量推計'!$I$37*'投資額 雇用効果'!AC85/('2050年二酸化炭素排出量推計'!$I$90+'2050年二酸化炭素排出量推計'!$I$94)</f>
        <v>0</v>
      </c>
      <c r="AD88" s="6">
        <f>'2050年二酸化炭素排出量推計'!$I$37*'投資額 雇用効果'!AD85/('2050年二酸化炭素排出量推計'!$I$90+'2050年二酸化炭素排出量推計'!$I$94)</f>
        <v>0</v>
      </c>
      <c r="AE88" s="6">
        <f>'2050年二酸化炭素排出量推計'!$I$37*'投資額 雇用効果'!AE85/('2050年二酸化炭素排出量推計'!$I$90+'2050年二酸化炭素排出量推計'!$I$94)</f>
        <v>0</v>
      </c>
      <c r="AF88" s="6">
        <f>'2050年二酸化炭素排出量推計'!$J$37*'投資額 雇用効果'!AF85/('2050年二酸化炭素排出量推計'!$I$90+'2050年二酸化炭素排出量推計'!$I$94)</f>
        <v>0</v>
      </c>
    </row>
    <row r="89" spans="1:32" x14ac:dyDescent="0.45">
      <c r="A89" t="s">
        <v>289</v>
      </c>
      <c r="V89" s="6">
        <f>'2050年二酸化炭素排出量推計'!$H$38*'投資額 雇用効果'!V86/'2050年二酸化炭素排出量推計'!$I$95</f>
        <v>0</v>
      </c>
      <c r="W89" s="6">
        <f>'2050年二酸化炭素排出量推計'!$H$38*'投資額 雇用効果'!W86/'2050年二酸化炭素排出量推計'!$I$95</f>
        <v>0</v>
      </c>
      <c r="X89" s="6">
        <f>'2050年二酸化炭素排出量推計'!$H$38*'投資額 雇用効果'!X86/'2050年二酸化炭素排出量推計'!$I$95</f>
        <v>0</v>
      </c>
      <c r="Y89" s="6">
        <f>'2050年二酸化炭素排出量推計'!$H$38*'投資額 雇用効果'!Y86/'2050年二酸化炭素排出量推計'!$I$95</f>
        <v>0</v>
      </c>
      <c r="Z89" s="6">
        <f>'2050年二酸化炭素排出量推計'!$H$38*'投資額 雇用効果'!Z86/'2050年二酸化炭素排出量推計'!$I$95</f>
        <v>0</v>
      </c>
      <c r="AA89" s="6">
        <f>'2050年二酸化炭素排出量推計'!$I$38*'投資額 雇用効果'!AA86/'2050年二酸化炭素排出量推計'!$I$95</f>
        <v>0</v>
      </c>
      <c r="AB89" s="6">
        <f>'2050年二酸化炭素排出量推計'!$I$38*'投資額 雇用効果'!AB86/'2050年二酸化炭素排出量推計'!$I$95</f>
        <v>0</v>
      </c>
      <c r="AC89" s="6">
        <f>'2050年二酸化炭素排出量推計'!$I$38*'投資額 雇用効果'!AC86/'2050年二酸化炭素排出量推計'!$I$95</f>
        <v>0</v>
      </c>
      <c r="AD89" s="6">
        <f>'2050年二酸化炭素排出量推計'!$I$38*'投資額 雇用効果'!AD86/'2050年二酸化炭素排出量推計'!$I$95</f>
        <v>0</v>
      </c>
      <c r="AE89" s="6">
        <f>'2050年二酸化炭素排出量推計'!$I$38*'投資額 雇用効果'!AE86/'2050年二酸化炭素排出量推計'!$I$95</f>
        <v>0</v>
      </c>
      <c r="AF89" s="6">
        <f>'2050年二酸化炭素排出量推計'!$J$38*'投資額 雇用効果'!AF86/'2050年二酸化炭素排出量推計'!$I$95</f>
        <v>0</v>
      </c>
    </row>
    <row r="90" spans="1:32" x14ac:dyDescent="0.45">
      <c r="A90" t="s">
        <v>290</v>
      </c>
      <c r="V90" s="6">
        <f>SUM(V84:V86)*1000/'2050年二酸化炭素排出量推計'!$C$96/1000000</f>
        <v>0</v>
      </c>
      <c r="W90" s="6">
        <f>SUM(W84:W86)*1000/'2050年二酸化炭素排出量推計'!$C$96/1000000</f>
        <v>0</v>
      </c>
      <c r="X90" s="6">
        <f>SUM(X84:X86)*1000/'2050年二酸化炭素排出量推計'!$C$96/1000000</f>
        <v>0</v>
      </c>
      <c r="Y90" s="6">
        <f>SUM(Y84:Y86)*1000/'2050年二酸化炭素排出量推計'!$C$96/1000000</f>
        <v>0</v>
      </c>
      <c r="Z90" s="6">
        <f>SUM(Z84:Z86)*1000/'2050年二酸化炭素排出量推計'!$C$96/1000000</f>
        <v>0</v>
      </c>
      <c r="AA90" s="6">
        <f>SUM(AA84:AA86)*1000/'2050年二酸化炭素排出量推計'!$C$96/1000000</f>
        <v>0</v>
      </c>
      <c r="AB90" s="6">
        <f>SUM(AB84:AB86)*1000/'2050年二酸化炭素排出量推計'!$C$96/1000000</f>
        <v>0</v>
      </c>
      <c r="AC90" s="6">
        <f>SUM(AC84:AC86)*1000/'2050年二酸化炭素排出量推計'!$C$96/1000000</f>
        <v>0</v>
      </c>
      <c r="AD90" s="6">
        <f>SUM(AD84:AD86)*1000/'2050年二酸化炭素排出量推計'!$C$96/1000000</f>
        <v>0</v>
      </c>
      <c r="AE90" s="6">
        <f>SUM(AE84:AE86)*1000/'2050年二酸化炭素排出量推計'!$C$96/1000000</f>
        <v>0</v>
      </c>
      <c r="AF90" s="6">
        <f>SUM(AF84:AF86)*1000/'2050年二酸化炭素排出量推計'!$C$96/1000000</f>
        <v>0</v>
      </c>
    </row>
    <row r="92" spans="1:32" x14ac:dyDescent="0.45">
      <c r="A92" t="s">
        <v>291</v>
      </c>
      <c r="C92" s="6">
        <f>C75*'2050年二酸化炭素排出量推計'!$C$19</f>
        <v>0</v>
      </c>
      <c r="D92" s="6">
        <f>D75*'2050年二酸化炭素排出量推計'!$C$19</f>
        <v>0</v>
      </c>
      <c r="E92" s="6">
        <f>E75*'2050年二酸化炭素排出量推計'!$C$19</f>
        <v>0</v>
      </c>
      <c r="F92" s="6">
        <f>F75*'2050年二酸化炭素排出量推計'!$C$19</f>
        <v>0</v>
      </c>
      <c r="G92" s="6">
        <f>G75*'2050年二酸化炭素排出量推計'!$C$19</f>
        <v>0</v>
      </c>
      <c r="H92" s="6">
        <f>H75*'2050年二酸化炭素排出量推計'!$C$19</f>
        <v>0</v>
      </c>
      <c r="I92" s="6">
        <f>I75*'2050年二酸化炭素排出量推計'!$C$19</f>
        <v>0</v>
      </c>
      <c r="J92" s="6">
        <f>J75*'2050年二酸化炭素排出量推計'!$C$19</f>
        <v>0</v>
      </c>
      <c r="K92" s="6">
        <f>K75*'2050年二酸化炭素排出量推計'!$C$19</f>
        <v>0</v>
      </c>
      <c r="L92" s="6">
        <f>L75*'2050年二酸化炭素排出量推計'!$C$19</f>
        <v>0</v>
      </c>
      <c r="M92" s="6">
        <f>M75*'2050年二酸化炭素排出量推計'!$C$19</f>
        <v>0</v>
      </c>
      <c r="N92" s="6">
        <f>N75*'2050年二酸化炭素排出量推計'!$C$19</f>
        <v>0</v>
      </c>
      <c r="O92" s="6">
        <f>O75*'2050年二酸化炭素排出量推計'!$C$19</f>
        <v>0</v>
      </c>
      <c r="P92" s="6">
        <f>P75*'2050年二酸化炭素排出量推計'!$C$19</f>
        <v>0</v>
      </c>
      <c r="Q92" s="6">
        <f>Q75*'2050年二酸化炭素排出量推計'!$C$19</f>
        <v>0</v>
      </c>
      <c r="R92" s="6">
        <f>R75*'2050年二酸化炭素排出量推計'!$C$19</f>
        <v>0</v>
      </c>
      <c r="S92" s="6">
        <f>S75*'2050年二酸化炭素排出量推計'!$C$19</f>
        <v>0</v>
      </c>
      <c r="T92" s="6">
        <f>T75*'2050年二酸化炭素排出量推計'!$C$19</f>
        <v>0</v>
      </c>
      <c r="U92" s="6">
        <f>U75*'2050年二酸化炭素排出量推計'!$C$19</f>
        <v>0</v>
      </c>
      <c r="V92" s="6">
        <f>V75*'2050年二酸化炭素排出量推計'!$C$19</f>
        <v>0</v>
      </c>
      <c r="W92" s="6">
        <f>W75*'2050年二酸化炭素排出量推計'!$C$19</f>
        <v>0</v>
      </c>
      <c r="X92" s="6">
        <f>X75*'2050年二酸化炭素排出量推計'!$C$19</f>
        <v>0</v>
      </c>
      <c r="Y92" s="6">
        <f>Y75*'2050年二酸化炭素排出量推計'!$C$19</f>
        <v>0</v>
      </c>
      <c r="Z92" s="6">
        <f>Z75*'2050年二酸化炭素排出量推計'!$C$19</f>
        <v>0</v>
      </c>
      <c r="AA92" s="6">
        <f>AA75*'2050年二酸化炭素排出量推計'!$C$19</f>
        <v>0</v>
      </c>
      <c r="AB92" s="6">
        <f>AB75*'2050年二酸化炭素排出量推計'!$C$19</f>
        <v>0</v>
      </c>
      <c r="AC92" s="6">
        <f>AC75*'2050年二酸化炭素排出量推計'!$C$19</f>
        <v>0</v>
      </c>
      <c r="AD92" s="6">
        <f>AD75*'2050年二酸化炭素排出量推計'!$C$19</f>
        <v>0</v>
      </c>
      <c r="AE92" s="6">
        <f>AE75*'2050年二酸化炭素排出量推計'!$C$19</f>
        <v>0</v>
      </c>
      <c r="AF92" s="6">
        <f>AF75*'2050年二酸化炭素排出量推計'!$C$19</f>
        <v>0</v>
      </c>
    </row>
    <row r="93" spans="1:32" x14ac:dyDescent="0.45">
      <c r="A93" t="s">
        <v>292</v>
      </c>
      <c r="C93" s="6">
        <f>C76*'2050年二酸化炭素排出量推計'!$C$20</f>
        <v>0</v>
      </c>
      <c r="D93" s="6">
        <f>D76*'2050年二酸化炭素排出量推計'!$C$20</f>
        <v>0</v>
      </c>
      <c r="E93" s="6">
        <f>E76*'2050年二酸化炭素排出量推計'!$C$20</f>
        <v>0</v>
      </c>
      <c r="F93" s="6">
        <f>F76*'2050年二酸化炭素排出量推計'!$C$20</f>
        <v>0</v>
      </c>
      <c r="G93" s="6">
        <f>G76*'2050年二酸化炭素排出量推計'!$C$20</f>
        <v>0</v>
      </c>
      <c r="H93" s="6">
        <f>H76*'2050年二酸化炭素排出量推計'!$C$20</f>
        <v>0</v>
      </c>
      <c r="I93" s="6">
        <f>I76*'2050年二酸化炭素排出量推計'!$C$20</f>
        <v>0</v>
      </c>
      <c r="J93" s="6">
        <f>J76*'2050年二酸化炭素排出量推計'!$C$20</f>
        <v>0</v>
      </c>
      <c r="K93" s="6">
        <f>K76*'2050年二酸化炭素排出量推計'!$C$20</f>
        <v>0</v>
      </c>
      <c r="L93" s="6">
        <f>L76*'2050年二酸化炭素排出量推計'!$C$20</f>
        <v>0</v>
      </c>
      <c r="M93" s="6">
        <f>M76*'2050年二酸化炭素排出量推計'!$C$20</f>
        <v>0</v>
      </c>
      <c r="N93" s="6">
        <f>N76*'2050年二酸化炭素排出量推計'!$C$20</f>
        <v>0</v>
      </c>
      <c r="O93" s="6">
        <f>O76*'2050年二酸化炭素排出量推計'!$C$20</f>
        <v>0</v>
      </c>
      <c r="P93" s="6">
        <f>P76*'2050年二酸化炭素排出量推計'!$C$20</f>
        <v>0</v>
      </c>
      <c r="Q93" s="6">
        <f>Q76*'2050年二酸化炭素排出量推計'!$C$20</f>
        <v>0</v>
      </c>
      <c r="R93" s="6">
        <f>R76*'2050年二酸化炭素排出量推計'!$C$20</f>
        <v>0</v>
      </c>
      <c r="S93" s="6">
        <f>S76*'2050年二酸化炭素排出量推計'!$C$20</f>
        <v>0</v>
      </c>
      <c r="T93" s="6">
        <f>T76*'2050年二酸化炭素排出量推計'!$C$20</f>
        <v>0</v>
      </c>
      <c r="U93" s="6">
        <f>U76*'2050年二酸化炭素排出量推計'!$C$20</f>
        <v>0</v>
      </c>
      <c r="V93" s="6">
        <f>V76*'2050年二酸化炭素排出量推計'!$C$20</f>
        <v>0</v>
      </c>
      <c r="W93" s="6">
        <f>W76*'2050年二酸化炭素排出量推計'!$C$20</f>
        <v>0</v>
      </c>
      <c r="X93" s="6">
        <f>X76*'2050年二酸化炭素排出量推計'!$C$20</f>
        <v>0</v>
      </c>
      <c r="Y93" s="6">
        <f>Y76*'2050年二酸化炭素排出量推計'!$C$20</f>
        <v>0</v>
      </c>
      <c r="Z93" s="6">
        <f>Z76*'2050年二酸化炭素排出量推計'!$C$20</f>
        <v>0</v>
      </c>
      <c r="AA93" s="6">
        <f>AA76*'2050年二酸化炭素排出量推計'!$C$20</f>
        <v>0</v>
      </c>
      <c r="AB93" s="6">
        <f>AB76*'2050年二酸化炭素排出量推計'!$C$20</f>
        <v>0</v>
      </c>
      <c r="AC93" s="6">
        <f>AC76*'2050年二酸化炭素排出量推計'!$C$20</f>
        <v>0</v>
      </c>
      <c r="AD93" s="6">
        <f>AD76*'2050年二酸化炭素排出量推計'!$C$20</f>
        <v>0</v>
      </c>
      <c r="AE93" s="6">
        <f>AE76*'2050年二酸化炭素排出量推計'!$C$20</f>
        <v>0</v>
      </c>
      <c r="AF93" s="6">
        <f>AF76*'2050年二酸化炭素排出量推計'!$C$20</f>
        <v>0</v>
      </c>
    </row>
    <row r="94" spans="1:32" x14ac:dyDescent="0.45">
      <c r="A94" t="s">
        <v>293</v>
      </c>
      <c r="C94" s="6">
        <f>C80*'2050年二酸化炭素排出量推計'!$C$19</f>
        <v>0</v>
      </c>
      <c r="D94" s="6">
        <f>D80*'2050年二酸化炭素排出量推計'!$C$19</f>
        <v>0</v>
      </c>
      <c r="E94" s="6">
        <f>E80*'2050年二酸化炭素排出量推計'!$C$19</f>
        <v>0</v>
      </c>
      <c r="F94" s="6">
        <f>F80*'2050年二酸化炭素排出量推計'!$C$19</f>
        <v>0</v>
      </c>
      <c r="G94" s="6">
        <f>G80*'2050年二酸化炭素排出量推計'!$C$19</f>
        <v>0</v>
      </c>
      <c r="H94" s="6">
        <f>H80*'2050年二酸化炭素排出量推計'!$C$19</f>
        <v>0</v>
      </c>
      <c r="I94" s="6">
        <f>I80*'2050年二酸化炭素排出量推計'!$C$19</f>
        <v>0</v>
      </c>
      <c r="J94" s="6">
        <f>J80*'2050年二酸化炭素排出量推計'!$C$19</f>
        <v>0</v>
      </c>
      <c r="K94" s="6">
        <f>K80*'2050年二酸化炭素排出量推計'!$C$19</f>
        <v>0</v>
      </c>
      <c r="L94" s="6">
        <f>L80*'2050年二酸化炭素排出量推計'!$C$19</f>
        <v>0</v>
      </c>
      <c r="M94" s="6">
        <f>M80*'2050年二酸化炭素排出量推計'!$C$19</f>
        <v>0</v>
      </c>
      <c r="N94" s="6">
        <f>N80*'2050年二酸化炭素排出量推計'!$C$19</f>
        <v>0</v>
      </c>
      <c r="O94" s="6">
        <f>O80*'2050年二酸化炭素排出量推計'!$C$19</f>
        <v>0</v>
      </c>
      <c r="P94" s="6">
        <f>P80*'2050年二酸化炭素排出量推計'!$C$19</f>
        <v>0</v>
      </c>
      <c r="Q94" s="6">
        <f>Q80*'2050年二酸化炭素排出量推計'!$C$19</f>
        <v>0</v>
      </c>
      <c r="R94" s="6">
        <f>R80*'2050年二酸化炭素排出量推計'!$C$19</f>
        <v>0</v>
      </c>
      <c r="S94" s="6">
        <f>S80*'2050年二酸化炭素排出量推計'!$C$19</f>
        <v>0</v>
      </c>
      <c r="T94" s="6">
        <f>T80*'2050年二酸化炭素排出量推計'!$C$19</f>
        <v>0</v>
      </c>
      <c r="U94" s="6">
        <f>U80*'2050年二酸化炭素排出量推計'!$C$19</f>
        <v>0</v>
      </c>
      <c r="V94" s="6">
        <f>V80*'2050年二酸化炭素排出量推計'!$C$19</f>
        <v>0</v>
      </c>
      <c r="W94" s="6">
        <f>W80*'2050年二酸化炭素排出量推計'!$C$19</f>
        <v>0</v>
      </c>
      <c r="X94" s="6">
        <f>X80*'2050年二酸化炭素排出量推計'!$C$19</f>
        <v>0</v>
      </c>
      <c r="Y94" s="6">
        <f>Y80*'2050年二酸化炭素排出量推計'!$C$19</f>
        <v>0</v>
      </c>
      <c r="Z94" s="6">
        <f>Z80*'2050年二酸化炭素排出量推計'!$C$19</f>
        <v>0</v>
      </c>
      <c r="AA94" s="6">
        <f>AA80*'2050年二酸化炭素排出量推計'!$C$19</f>
        <v>0</v>
      </c>
      <c r="AB94" s="6">
        <f>AB80*'2050年二酸化炭素排出量推計'!$C$19</f>
        <v>0</v>
      </c>
      <c r="AC94" s="6">
        <f>AC80*'2050年二酸化炭素排出量推計'!$C$19</f>
        <v>0</v>
      </c>
      <c r="AD94" s="6">
        <f>AD80*'2050年二酸化炭素排出量推計'!$C$19</f>
        <v>0</v>
      </c>
      <c r="AE94" s="6">
        <f>AE80*'2050年二酸化炭素排出量推計'!$C$19</f>
        <v>0</v>
      </c>
      <c r="AF94" s="6">
        <f>AF80*'2050年二酸化炭素排出量推計'!$C$19</f>
        <v>0</v>
      </c>
    </row>
    <row r="95" spans="1:32" x14ac:dyDescent="0.45">
      <c r="A95" t="s">
        <v>294</v>
      </c>
      <c r="C95" s="6">
        <f>C81*'2050年二酸化炭素排出量推計'!$C$20</f>
        <v>0</v>
      </c>
      <c r="D95" s="6">
        <f>D81*'2050年二酸化炭素排出量推計'!$C$20</f>
        <v>0</v>
      </c>
      <c r="E95" s="6">
        <f>E81*'2050年二酸化炭素排出量推計'!$C$20</f>
        <v>0</v>
      </c>
      <c r="F95" s="6">
        <f>F81*'2050年二酸化炭素排出量推計'!$C$20</f>
        <v>0</v>
      </c>
      <c r="G95" s="6">
        <f>G81*'2050年二酸化炭素排出量推計'!$C$20</f>
        <v>0</v>
      </c>
      <c r="H95" s="6">
        <f>H81*'2050年二酸化炭素排出量推計'!$C$20</f>
        <v>0</v>
      </c>
      <c r="I95" s="6">
        <f>I81*'2050年二酸化炭素排出量推計'!$C$20</f>
        <v>0</v>
      </c>
      <c r="J95" s="6">
        <f>J81*'2050年二酸化炭素排出量推計'!$C$20</f>
        <v>0</v>
      </c>
      <c r="K95" s="6">
        <f>K81*'2050年二酸化炭素排出量推計'!$C$20</f>
        <v>0</v>
      </c>
      <c r="L95" s="6">
        <f>L81*'2050年二酸化炭素排出量推計'!$C$20</f>
        <v>0</v>
      </c>
      <c r="M95" s="6">
        <f>M81*'2050年二酸化炭素排出量推計'!$C$20</f>
        <v>0</v>
      </c>
      <c r="N95" s="6">
        <f>N81*'2050年二酸化炭素排出量推計'!$C$20</f>
        <v>0</v>
      </c>
      <c r="O95" s="6">
        <f>O81*'2050年二酸化炭素排出量推計'!$C$20</f>
        <v>0</v>
      </c>
      <c r="P95" s="6">
        <f>P81*'2050年二酸化炭素排出量推計'!$C$20</f>
        <v>0</v>
      </c>
      <c r="Q95" s="6">
        <f>Q81*'2050年二酸化炭素排出量推計'!$C$20</f>
        <v>0</v>
      </c>
      <c r="R95" s="6">
        <f>R81*'2050年二酸化炭素排出量推計'!$C$20</f>
        <v>0</v>
      </c>
      <c r="S95" s="6">
        <f>S81*'2050年二酸化炭素排出量推計'!$C$20</f>
        <v>0</v>
      </c>
      <c r="T95" s="6">
        <f>T81*'2050年二酸化炭素排出量推計'!$C$20</f>
        <v>0</v>
      </c>
      <c r="U95" s="6">
        <f>U81*'2050年二酸化炭素排出量推計'!$C$20</f>
        <v>0</v>
      </c>
      <c r="V95" s="6">
        <f>V81*'2050年二酸化炭素排出量推計'!$C$20</f>
        <v>0</v>
      </c>
      <c r="W95" s="6">
        <f>W81*'2050年二酸化炭素排出量推計'!$C$20</f>
        <v>0</v>
      </c>
      <c r="X95" s="6">
        <f>X81*'2050年二酸化炭素排出量推計'!$C$20</f>
        <v>0</v>
      </c>
      <c r="Y95" s="6">
        <f>Y81*'2050年二酸化炭素排出量推計'!$C$20</f>
        <v>0</v>
      </c>
      <c r="Z95" s="6">
        <f>Z81*'2050年二酸化炭素排出量推計'!$C$20</f>
        <v>0</v>
      </c>
      <c r="AA95" s="6">
        <f>AA81*'2050年二酸化炭素排出量推計'!$C$20</f>
        <v>0</v>
      </c>
      <c r="AB95" s="6">
        <f>AB81*'2050年二酸化炭素排出量推計'!$C$20</f>
        <v>0</v>
      </c>
      <c r="AC95" s="6">
        <f>AC81*'2050年二酸化炭素排出量推計'!$C$20</f>
        <v>0</v>
      </c>
      <c r="AD95" s="6">
        <f>AD81*'2050年二酸化炭素排出量推計'!$C$20</f>
        <v>0</v>
      </c>
      <c r="AE95" s="6">
        <f>AE81*'2050年二酸化炭素排出量推計'!$C$20</f>
        <v>0</v>
      </c>
      <c r="AF95" s="6">
        <f>AF81*'2050年二酸化炭素排出量推計'!$C$20</f>
        <v>0</v>
      </c>
    </row>
    <row r="96" spans="1:32" x14ac:dyDescent="0.45">
      <c r="A96" t="s">
        <v>295</v>
      </c>
      <c r="C96" s="6">
        <f t="shared" ref="C96:AF96" si="15">C87*1000*140/10000</f>
        <v>0</v>
      </c>
      <c r="D96" s="6">
        <f t="shared" si="15"/>
        <v>0</v>
      </c>
      <c r="E96" s="6">
        <f t="shared" si="15"/>
        <v>0</v>
      </c>
      <c r="F96" s="6">
        <f t="shared" si="15"/>
        <v>0</v>
      </c>
      <c r="G96" s="6">
        <f t="shared" si="15"/>
        <v>0</v>
      </c>
      <c r="H96" s="6">
        <f t="shared" si="15"/>
        <v>0</v>
      </c>
      <c r="I96" s="6">
        <f t="shared" si="15"/>
        <v>0</v>
      </c>
      <c r="J96" s="6">
        <f t="shared" si="15"/>
        <v>0</v>
      </c>
      <c r="K96" s="6">
        <f t="shared" si="15"/>
        <v>0</v>
      </c>
      <c r="L96" s="6">
        <f t="shared" si="15"/>
        <v>0</v>
      </c>
      <c r="M96" s="6">
        <f t="shared" si="15"/>
        <v>0</v>
      </c>
      <c r="N96" s="6">
        <f t="shared" si="15"/>
        <v>0</v>
      </c>
      <c r="O96" s="6">
        <f t="shared" si="15"/>
        <v>0</v>
      </c>
      <c r="P96" s="6">
        <f t="shared" si="15"/>
        <v>0</v>
      </c>
      <c r="Q96" s="6">
        <f t="shared" si="15"/>
        <v>0</v>
      </c>
      <c r="R96" s="6">
        <f t="shared" si="15"/>
        <v>0</v>
      </c>
      <c r="S96" s="6">
        <f t="shared" si="15"/>
        <v>0</v>
      </c>
      <c r="T96" s="6">
        <f t="shared" si="15"/>
        <v>0</v>
      </c>
      <c r="U96" s="6">
        <f t="shared" si="15"/>
        <v>0</v>
      </c>
      <c r="V96" s="6">
        <f t="shared" si="15"/>
        <v>0</v>
      </c>
      <c r="W96" s="6">
        <f t="shared" si="15"/>
        <v>0</v>
      </c>
      <c r="X96" s="6">
        <f t="shared" si="15"/>
        <v>0</v>
      </c>
      <c r="Y96" s="6">
        <f t="shared" si="15"/>
        <v>0</v>
      </c>
      <c r="Z96" s="6">
        <f t="shared" si="15"/>
        <v>0</v>
      </c>
      <c r="AA96" s="6">
        <f t="shared" si="15"/>
        <v>0</v>
      </c>
      <c r="AB96" s="6">
        <f t="shared" si="15"/>
        <v>0</v>
      </c>
      <c r="AC96" s="6">
        <f t="shared" si="15"/>
        <v>0</v>
      </c>
      <c r="AD96" s="6">
        <f t="shared" si="15"/>
        <v>0</v>
      </c>
      <c r="AE96" s="6">
        <f t="shared" si="15"/>
        <v>0</v>
      </c>
      <c r="AF96" s="6">
        <f t="shared" si="15"/>
        <v>0</v>
      </c>
    </row>
    <row r="97" spans="1:35" x14ac:dyDescent="0.45">
      <c r="A97" t="s">
        <v>296</v>
      </c>
      <c r="C97" s="6">
        <f t="shared" ref="C97:AF97" si="16">C88*120*1000/10000</f>
        <v>0</v>
      </c>
      <c r="D97" s="6">
        <f t="shared" si="16"/>
        <v>0</v>
      </c>
      <c r="E97" s="6">
        <f t="shared" si="16"/>
        <v>0</v>
      </c>
      <c r="F97" s="6">
        <f t="shared" si="16"/>
        <v>0</v>
      </c>
      <c r="G97" s="6">
        <f t="shared" si="16"/>
        <v>0</v>
      </c>
      <c r="H97" s="6">
        <f t="shared" si="16"/>
        <v>0</v>
      </c>
      <c r="I97" s="6">
        <f t="shared" si="16"/>
        <v>0</v>
      </c>
      <c r="J97" s="6">
        <f t="shared" si="16"/>
        <v>0</v>
      </c>
      <c r="K97" s="6">
        <f t="shared" si="16"/>
        <v>0</v>
      </c>
      <c r="L97" s="6">
        <f t="shared" si="16"/>
        <v>0</v>
      </c>
      <c r="M97" s="6">
        <f t="shared" si="16"/>
        <v>0</v>
      </c>
      <c r="N97" s="6">
        <f t="shared" si="16"/>
        <v>0</v>
      </c>
      <c r="O97" s="6">
        <f t="shared" si="16"/>
        <v>0</v>
      </c>
      <c r="P97" s="6">
        <f t="shared" si="16"/>
        <v>0</v>
      </c>
      <c r="Q97" s="6">
        <f t="shared" si="16"/>
        <v>0</v>
      </c>
      <c r="R97" s="6">
        <f t="shared" si="16"/>
        <v>0</v>
      </c>
      <c r="S97" s="6">
        <f t="shared" si="16"/>
        <v>0</v>
      </c>
      <c r="T97" s="6">
        <f t="shared" si="16"/>
        <v>0</v>
      </c>
      <c r="U97" s="6">
        <f t="shared" si="16"/>
        <v>0</v>
      </c>
      <c r="V97" s="6">
        <f t="shared" si="16"/>
        <v>0</v>
      </c>
      <c r="W97" s="6">
        <f t="shared" si="16"/>
        <v>0</v>
      </c>
      <c r="X97" s="6">
        <f t="shared" si="16"/>
        <v>0</v>
      </c>
      <c r="Y97" s="6">
        <f t="shared" si="16"/>
        <v>0</v>
      </c>
      <c r="Z97" s="6">
        <f t="shared" si="16"/>
        <v>0</v>
      </c>
      <c r="AA97" s="6">
        <f t="shared" si="16"/>
        <v>0</v>
      </c>
      <c r="AB97" s="6">
        <f t="shared" si="16"/>
        <v>0</v>
      </c>
      <c r="AC97" s="6">
        <f t="shared" si="16"/>
        <v>0</v>
      </c>
      <c r="AD97" s="6">
        <f t="shared" si="16"/>
        <v>0</v>
      </c>
      <c r="AE97" s="6">
        <f t="shared" si="16"/>
        <v>0</v>
      </c>
      <c r="AF97" s="6">
        <f t="shared" si="16"/>
        <v>0</v>
      </c>
    </row>
    <row r="98" spans="1:35" x14ac:dyDescent="0.45">
      <c r="A98" t="s">
        <v>297</v>
      </c>
    </row>
    <row r="100" spans="1:35" x14ac:dyDescent="0.45">
      <c r="A100" t="s">
        <v>298</v>
      </c>
      <c r="G100" s="6">
        <f>(G101*0.145+G102*0.7+G103*0.7+G104*0.2+G105*0.842+G106*0.671)*24*365/1000000-G90</f>
        <v>0</v>
      </c>
      <c r="H100" s="6">
        <f t="shared" ref="H100:AF100" si="17">(H101*0.145+H102*0.7+H103*0.7+H104*0.2+H105*0.842+H106*0.671)*24*365/1000000-H90</f>
        <v>0</v>
      </c>
      <c r="I100" s="6">
        <f t="shared" si="17"/>
        <v>0</v>
      </c>
      <c r="J100" s="6">
        <f t="shared" si="17"/>
        <v>0</v>
      </c>
      <c r="K100" s="6">
        <f t="shared" si="17"/>
        <v>0</v>
      </c>
      <c r="L100" s="6">
        <f t="shared" si="17"/>
        <v>0</v>
      </c>
      <c r="M100" s="6">
        <f t="shared" si="17"/>
        <v>0</v>
      </c>
      <c r="N100" s="6">
        <f t="shared" si="17"/>
        <v>0</v>
      </c>
      <c r="O100" s="6">
        <f t="shared" si="17"/>
        <v>0</v>
      </c>
      <c r="P100" s="6">
        <f t="shared" si="17"/>
        <v>0</v>
      </c>
      <c r="Q100" s="6">
        <f t="shared" si="17"/>
        <v>0</v>
      </c>
      <c r="R100" s="6">
        <f t="shared" si="17"/>
        <v>0</v>
      </c>
      <c r="S100" s="6">
        <f t="shared" si="17"/>
        <v>0</v>
      </c>
      <c r="T100" s="6">
        <f t="shared" si="17"/>
        <v>0</v>
      </c>
      <c r="U100" s="6">
        <f t="shared" si="17"/>
        <v>0</v>
      </c>
      <c r="V100" s="6">
        <f t="shared" si="17"/>
        <v>0</v>
      </c>
      <c r="W100" s="6">
        <f t="shared" si="17"/>
        <v>0</v>
      </c>
      <c r="X100" s="6">
        <f t="shared" si="17"/>
        <v>0</v>
      </c>
      <c r="Y100" s="6">
        <f t="shared" si="17"/>
        <v>0</v>
      </c>
      <c r="Z100" s="6">
        <f t="shared" si="17"/>
        <v>0</v>
      </c>
      <c r="AA100" s="6">
        <f t="shared" si="17"/>
        <v>0</v>
      </c>
      <c r="AB100" s="6">
        <f t="shared" si="17"/>
        <v>0</v>
      </c>
      <c r="AC100" s="6">
        <f t="shared" si="17"/>
        <v>0</v>
      </c>
      <c r="AD100" s="6">
        <f t="shared" si="17"/>
        <v>0</v>
      </c>
      <c r="AE100" s="6">
        <f t="shared" si="17"/>
        <v>0</v>
      </c>
      <c r="AF100" s="6">
        <f t="shared" si="17"/>
        <v>0</v>
      </c>
    </row>
    <row r="101" spans="1:35" x14ac:dyDescent="0.45">
      <c r="A101" t="s">
        <v>299</v>
      </c>
      <c r="G101" s="6">
        <f>G25</f>
        <v>0</v>
      </c>
      <c r="H101" s="6">
        <f t="shared" ref="H101:AF101" si="18">H25+G101</f>
        <v>0</v>
      </c>
      <c r="I101" s="6">
        <f t="shared" si="18"/>
        <v>0</v>
      </c>
      <c r="J101" s="6">
        <f t="shared" si="18"/>
        <v>0</v>
      </c>
      <c r="K101" s="6">
        <f t="shared" si="18"/>
        <v>0</v>
      </c>
      <c r="L101" s="6">
        <f t="shared" si="18"/>
        <v>0</v>
      </c>
      <c r="M101" s="6">
        <f t="shared" si="18"/>
        <v>0</v>
      </c>
      <c r="N101" s="6">
        <f t="shared" si="18"/>
        <v>0</v>
      </c>
      <c r="O101" s="6">
        <f t="shared" si="18"/>
        <v>0</v>
      </c>
      <c r="P101" s="6">
        <f t="shared" si="18"/>
        <v>0</v>
      </c>
      <c r="Q101" s="6">
        <f t="shared" si="18"/>
        <v>0</v>
      </c>
      <c r="R101" s="6">
        <f t="shared" si="18"/>
        <v>0</v>
      </c>
      <c r="S101" s="6">
        <f t="shared" si="18"/>
        <v>0</v>
      </c>
      <c r="T101" s="6">
        <f t="shared" si="18"/>
        <v>0</v>
      </c>
      <c r="U101" s="6">
        <f t="shared" si="18"/>
        <v>0</v>
      </c>
      <c r="V101" s="6">
        <f t="shared" si="18"/>
        <v>0</v>
      </c>
      <c r="W101" s="6">
        <f t="shared" si="18"/>
        <v>0</v>
      </c>
      <c r="X101" s="6">
        <f t="shared" si="18"/>
        <v>0</v>
      </c>
      <c r="Y101" s="6">
        <f t="shared" si="18"/>
        <v>0</v>
      </c>
      <c r="Z101" s="6">
        <f t="shared" si="18"/>
        <v>0</v>
      </c>
      <c r="AA101" s="6">
        <f t="shared" si="18"/>
        <v>0</v>
      </c>
      <c r="AB101" s="6">
        <f t="shared" si="18"/>
        <v>0</v>
      </c>
      <c r="AC101" s="6">
        <f t="shared" si="18"/>
        <v>0</v>
      </c>
      <c r="AD101" s="6">
        <f t="shared" si="18"/>
        <v>0</v>
      </c>
      <c r="AE101" s="6">
        <f t="shared" si="18"/>
        <v>0</v>
      </c>
      <c r="AF101" s="6">
        <f t="shared" si="18"/>
        <v>0</v>
      </c>
    </row>
    <row r="102" spans="1:35" x14ac:dyDescent="0.45">
      <c r="A102" t="s">
        <v>300</v>
      </c>
      <c r="G102" s="6">
        <f>G26*240</f>
        <v>0</v>
      </c>
      <c r="H102" s="6">
        <f>$G$102</f>
        <v>0</v>
      </c>
      <c r="I102" s="6">
        <f t="shared" ref="I102:AF102" si="19">$G$102</f>
        <v>0</v>
      </c>
      <c r="J102" s="6">
        <f t="shared" si="19"/>
        <v>0</v>
      </c>
      <c r="K102" s="6">
        <f t="shared" si="19"/>
        <v>0</v>
      </c>
      <c r="L102" s="6">
        <f t="shared" si="19"/>
        <v>0</v>
      </c>
      <c r="M102" s="6">
        <f t="shared" si="19"/>
        <v>0</v>
      </c>
      <c r="N102" s="6">
        <f t="shared" si="19"/>
        <v>0</v>
      </c>
      <c r="O102" s="6">
        <f t="shared" si="19"/>
        <v>0</v>
      </c>
      <c r="P102" s="6">
        <f t="shared" si="19"/>
        <v>0</v>
      </c>
      <c r="Q102" s="6">
        <f t="shared" si="19"/>
        <v>0</v>
      </c>
      <c r="R102" s="6">
        <f t="shared" si="19"/>
        <v>0</v>
      </c>
      <c r="S102" s="6">
        <f t="shared" si="19"/>
        <v>0</v>
      </c>
      <c r="T102" s="6">
        <f t="shared" si="19"/>
        <v>0</v>
      </c>
      <c r="U102" s="6">
        <f t="shared" si="19"/>
        <v>0</v>
      </c>
      <c r="V102" s="6">
        <f t="shared" si="19"/>
        <v>0</v>
      </c>
      <c r="W102" s="6">
        <f t="shared" si="19"/>
        <v>0</v>
      </c>
      <c r="X102" s="6">
        <f t="shared" si="19"/>
        <v>0</v>
      </c>
      <c r="Y102" s="6">
        <f t="shared" si="19"/>
        <v>0</v>
      </c>
      <c r="Z102" s="6">
        <f t="shared" si="19"/>
        <v>0</v>
      </c>
      <c r="AA102" s="6">
        <f t="shared" si="19"/>
        <v>0</v>
      </c>
      <c r="AB102" s="6">
        <f t="shared" si="19"/>
        <v>0</v>
      </c>
      <c r="AC102" s="6">
        <f t="shared" si="19"/>
        <v>0</v>
      </c>
      <c r="AD102" s="6">
        <f t="shared" si="19"/>
        <v>0</v>
      </c>
      <c r="AE102" s="6">
        <f t="shared" si="19"/>
        <v>0</v>
      </c>
      <c r="AF102" s="6">
        <f t="shared" si="19"/>
        <v>0</v>
      </c>
    </row>
    <row r="103" spans="1:35" x14ac:dyDescent="0.45">
      <c r="A103" t="s">
        <v>301</v>
      </c>
      <c r="G103" s="6">
        <f>G27*1750</f>
        <v>0</v>
      </c>
      <c r="H103" s="6">
        <f>$G$103</f>
        <v>0</v>
      </c>
      <c r="I103" s="6">
        <f t="shared" ref="I103:AF103" si="20">$G$103</f>
        <v>0</v>
      </c>
      <c r="J103" s="6">
        <f t="shared" si="20"/>
        <v>0</v>
      </c>
      <c r="K103" s="6">
        <f t="shared" si="20"/>
        <v>0</v>
      </c>
      <c r="L103" s="6">
        <f t="shared" si="20"/>
        <v>0</v>
      </c>
      <c r="M103" s="6">
        <f t="shared" si="20"/>
        <v>0</v>
      </c>
      <c r="N103" s="6">
        <f t="shared" si="20"/>
        <v>0</v>
      </c>
      <c r="O103" s="6">
        <f t="shared" si="20"/>
        <v>0</v>
      </c>
      <c r="P103" s="6">
        <f t="shared" si="20"/>
        <v>0</v>
      </c>
      <c r="Q103" s="6">
        <f t="shared" si="20"/>
        <v>0</v>
      </c>
      <c r="R103" s="6">
        <f t="shared" si="20"/>
        <v>0</v>
      </c>
      <c r="S103" s="6">
        <f t="shared" si="20"/>
        <v>0</v>
      </c>
      <c r="T103" s="6">
        <f t="shared" si="20"/>
        <v>0</v>
      </c>
      <c r="U103" s="6">
        <f t="shared" si="20"/>
        <v>0</v>
      </c>
      <c r="V103" s="6">
        <f t="shared" si="20"/>
        <v>0</v>
      </c>
      <c r="W103" s="6">
        <f t="shared" si="20"/>
        <v>0</v>
      </c>
      <c r="X103" s="6">
        <f t="shared" si="20"/>
        <v>0</v>
      </c>
      <c r="Y103" s="6">
        <f t="shared" si="20"/>
        <v>0</v>
      </c>
      <c r="Z103" s="6">
        <f t="shared" si="20"/>
        <v>0</v>
      </c>
      <c r="AA103" s="6">
        <f t="shared" si="20"/>
        <v>0</v>
      </c>
      <c r="AB103" s="6">
        <f t="shared" si="20"/>
        <v>0</v>
      </c>
      <c r="AC103" s="6">
        <f t="shared" si="20"/>
        <v>0</v>
      </c>
      <c r="AD103" s="6">
        <f t="shared" si="20"/>
        <v>0</v>
      </c>
      <c r="AE103" s="6">
        <f t="shared" si="20"/>
        <v>0</v>
      </c>
      <c r="AF103" s="6">
        <f t="shared" si="20"/>
        <v>0</v>
      </c>
    </row>
    <row r="104" spans="1:35" x14ac:dyDescent="0.45">
      <c r="A104" t="s">
        <v>302</v>
      </c>
      <c r="L104" s="6">
        <f>L28*2000</f>
        <v>0</v>
      </c>
      <c r="M104" s="6">
        <f>$L$104</f>
        <v>0</v>
      </c>
      <c r="N104" s="6">
        <f t="shared" ref="N104:AF104" si="21">$L$104</f>
        <v>0</v>
      </c>
      <c r="O104" s="6">
        <f t="shared" si="21"/>
        <v>0</v>
      </c>
      <c r="P104" s="6">
        <f t="shared" si="21"/>
        <v>0</v>
      </c>
      <c r="Q104" s="6">
        <f t="shared" si="21"/>
        <v>0</v>
      </c>
      <c r="R104" s="6">
        <f t="shared" si="21"/>
        <v>0</v>
      </c>
      <c r="S104" s="6">
        <f t="shared" si="21"/>
        <v>0</v>
      </c>
      <c r="T104" s="6">
        <f t="shared" si="21"/>
        <v>0</v>
      </c>
      <c r="U104" s="6">
        <f t="shared" si="21"/>
        <v>0</v>
      </c>
      <c r="V104" s="6">
        <f t="shared" si="21"/>
        <v>0</v>
      </c>
      <c r="W104" s="6">
        <f t="shared" si="21"/>
        <v>0</v>
      </c>
      <c r="X104" s="6">
        <f t="shared" si="21"/>
        <v>0</v>
      </c>
      <c r="Y104" s="6">
        <f t="shared" si="21"/>
        <v>0</v>
      </c>
      <c r="Z104" s="6">
        <f t="shared" si="21"/>
        <v>0</v>
      </c>
      <c r="AA104" s="6">
        <f t="shared" si="21"/>
        <v>0</v>
      </c>
      <c r="AB104" s="6">
        <f t="shared" si="21"/>
        <v>0</v>
      </c>
      <c r="AC104" s="6">
        <f t="shared" si="21"/>
        <v>0</v>
      </c>
      <c r="AD104" s="6">
        <f t="shared" si="21"/>
        <v>0</v>
      </c>
      <c r="AE104" s="6">
        <f t="shared" si="21"/>
        <v>0</v>
      </c>
      <c r="AF104" s="6">
        <f t="shared" si="21"/>
        <v>0</v>
      </c>
    </row>
    <row r="105" spans="1:35" x14ac:dyDescent="0.45">
      <c r="A105" t="s">
        <v>303</v>
      </c>
      <c r="G105" s="6">
        <f>G29</f>
        <v>0</v>
      </c>
      <c r="H105" s="6">
        <f t="shared" ref="H105:AF106" si="22">H29+G105</f>
        <v>0</v>
      </c>
      <c r="I105" s="6">
        <f t="shared" si="22"/>
        <v>0</v>
      </c>
      <c r="J105" s="6">
        <f t="shared" si="22"/>
        <v>0</v>
      </c>
      <c r="K105" s="6">
        <f t="shared" si="22"/>
        <v>0</v>
      </c>
      <c r="L105" s="6">
        <f t="shared" si="22"/>
        <v>0</v>
      </c>
      <c r="M105" s="6">
        <f t="shared" si="22"/>
        <v>0</v>
      </c>
      <c r="N105" s="6">
        <f t="shared" si="22"/>
        <v>0</v>
      </c>
      <c r="O105" s="6">
        <f t="shared" si="22"/>
        <v>0</v>
      </c>
      <c r="P105" s="6">
        <f t="shared" si="22"/>
        <v>0</v>
      </c>
      <c r="Q105" s="6">
        <f t="shared" si="22"/>
        <v>0</v>
      </c>
      <c r="R105" s="6">
        <f t="shared" si="22"/>
        <v>0</v>
      </c>
      <c r="S105" s="6">
        <f t="shared" si="22"/>
        <v>0</v>
      </c>
      <c r="T105" s="6">
        <f t="shared" si="22"/>
        <v>0</v>
      </c>
      <c r="U105" s="6">
        <f t="shared" si="22"/>
        <v>0</v>
      </c>
      <c r="V105" s="6">
        <f t="shared" si="22"/>
        <v>0</v>
      </c>
      <c r="W105" s="6">
        <f t="shared" si="22"/>
        <v>0</v>
      </c>
      <c r="X105" s="6">
        <f t="shared" si="22"/>
        <v>0</v>
      </c>
      <c r="Y105" s="6">
        <f t="shared" si="22"/>
        <v>0</v>
      </c>
      <c r="Z105" s="6">
        <f t="shared" si="22"/>
        <v>0</v>
      </c>
      <c r="AA105" s="6">
        <f t="shared" si="22"/>
        <v>0</v>
      </c>
      <c r="AB105" s="6">
        <f t="shared" si="22"/>
        <v>0</v>
      </c>
      <c r="AC105" s="6">
        <f t="shared" si="22"/>
        <v>0</v>
      </c>
      <c r="AD105" s="6">
        <f t="shared" si="22"/>
        <v>0</v>
      </c>
      <c r="AE105" s="6">
        <f t="shared" si="22"/>
        <v>0</v>
      </c>
      <c r="AF105" s="6">
        <f t="shared" si="22"/>
        <v>0</v>
      </c>
    </row>
    <row r="106" spans="1:35" x14ac:dyDescent="0.45">
      <c r="A106" t="s">
        <v>304</v>
      </c>
      <c r="G106" s="6">
        <f>G30</f>
        <v>0</v>
      </c>
      <c r="H106" s="6">
        <f t="shared" si="22"/>
        <v>0</v>
      </c>
      <c r="I106" s="6">
        <f t="shared" si="22"/>
        <v>0</v>
      </c>
      <c r="J106" s="6">
        <f t="shared" si="22"/>
        <v>0</v>
      </c>
      <c r="K106" s="6">
        <f t="shared" si="22"/>
        <v>0</v>
      </c>
      <c r="L106" s="6">
        <f t="shared" si="22"/>
        <v>0</v>
      </c>
      <c r="M106" s="6">
        <f t="shared" si="22"/>
        <v>0</v>
      </c>
      <c r="N106" s="6">
        <f t="shared" si="22"/>
        <v>0</v>
      </c>
      <c r="O106" s="6">
        <f t="shared" si="22"/>
        <v>0</v>
      </c>
      <c r="P106" s="6">
        <f t="shared" si="22"/>
        <v>0</v>
      </c>
      <c r="Q106" s="6">
        <f t="shared" si="22"/>
        <v>0</v>
      </c>
      <c r="R106" s="6">
        <f t="shared" si="22"/>
        <v>0</v>
      </c>
      <c r="S106" s="6">
        <f t="shared" si="22"/>
        <v>0</v>
      </c>
      <c r="T106" s="6">
        <f t="shared" si="22"/>
        <v>0</v>
      </c>
      <c r="U106" s="6">
        <f t="shared" si="22"/>
        <v>0</v>
      </c>
      <c r="V106" s="6">
        <f t="shared" si="22"/>
        <v>0</v>
      </c>
      <c r="W106" s="6">
        <f t="shared" si="22"/>
        <v>0</v>
      </c>
      <c r="X106" s="6">
        <f t="shared" si="22"/>
        <v>0</v>
      </c>
      <c r="Y106" s="6">
        <f t="shared" si="22"/>
        <v>0</v>
      </c>
      <c r="Z106" s="6">
        <f t="shared" si="22"/>
        <v>0</v>
      </c>
      <c r="AA106" s="6">
        <f t="shared" si="22"/>
        <v>0</v>
      </c>
      <c r="AB106" s="6">
        <f t="shared" si="22"/>
        <v>0</v>
      </c>
      <c r="AC106" s="6">
        <f t="shared" si="22"/>
        <v>0</v>
      </c>
      <c r="AD106" s="6">
        <f t="shared" si="22"/>
        <v>0</v>
      </c>
      <c r="AE106" s="6">
        <f t="shared" si="22"/>
        <v>0</v>
      </c>
      <c r="AF106" s="6">
        <f t="shared" si="22"/>
        <v>0</v>
      </c>
    </row>
    <row r="108" spans="1:35" x14ac:dyDescent="0.45">
      <c r="A108" t="s">
        <v>305</v>
      </c>
      <c r="C108" s="6">
        <f>SUM(C33:C44)</f>
        <v>0</v>
      </c>
      <c r="D108" s="6">
        <f t="shared" ref="D108:AF108" si="23">SUM(D33:D44)</f>
        <v>0</v>
      </c>
      <c r="E108" s="6">
        <f t="shared" si="23"/>
        <v>0</v>
      </c>
      <c r="F108" s="6">
        <f t="shared" si="23"/>
        <v>0</v>
      </c>
      <c r="G108" s="6">
        <f t="shared" si="23"/>
        <v>0</v>
      </c>
      <c r="H108" s="6">
        <f t="shared" si="23"/>
        <v>0</v>
      </c>
      <c r="I108" s="6">
        <f t="shared" si="23"/>
        <v>0</v>
      </c>
      <c r="J108" s="6">
        <f t="shared" si="23"/>
        <v>0</v>
      </c>
      <c r="K108" s="6">
        <f t="shared" si="23"/>
        <v>0</v>
      </c>
      <c r="L108" s="6">
        <f t="shared" si="23"/>
        <v>0</v>
      </c>
      <c r="M108" s="6">
        <f t="shared" si="23"/>
        <v>0</v>
      </c>
      <c r="N108" s="6">
        <f t="shared" si="23"/>
        <v>0</v>
      </c>
      <c r="O108" s="6">
        <f t="shared" si="23"/>
        <v>0</v>
      </c>
      <c r="P108" s="6">
        <f t="shared" si="23"/>
        <v>0</v>
      </c>
      <c r="Q108" s="6">
        <f t="shared" si="23"/>
        <v>0</v>
      </c>
      <c r="R108" s="6">
        <f t="shared" si="23"/>
        <v>0</v>
      </c>
      <c r="S108" s="6">
        <f t="shared" si="23"/>
        <v>0</v>
      </c>
      <c r="T108" s="6">
        <f t="shared" si="23"/>
        <v>0</v>
      </c>
      <c r="U108" s="6">
        <f t="shared" si="23"/>
        <v>0</v>
      </c>
      <c r="V108" s="6">
        <f t="shared" si="23"/>
        <v>0</v>
      </c>
      <c r="W108" s="6">
        <f t="shared" si="23"/>
        <v>0</v>
      </c>
      <c r="X108" s="6">
        <f t="shared" si="23"/>
        <v>0</v>
      </c>
      <c r="Y108" s="6">
        <f t="shared" si="23"/>
        <v>0</v>
      </c>
      <c r="Z108" s="6">
        <f t="shared" si="23"/>
        <v>0</v>
      </c>
      <c r="AA108" s="6">
        <f t="shared" si="23"/>
        <v>0</v>
      </c>
      <c r="AB108" s="6">
        <f t="shared" si="23"/>
        <v>0</v>
      </c>
      <c r="AC108" s="6">
        <f t="shared" si="23"/>
        <v>0</v>
      </c>
      <c r="AD108" s="6">
        <f t="shared" si="23"/>
        <v>0</v>
      </c>
      <c r="AE108" s="6">
        <f t="shared" si="23"/>
        <v>0</v>
      </c>
      <c r="AF108" s="6">
        <f t="shared" si="23"/>
        <v>0</v>
      </c>
      <c r="AI108" s="6">
        <f>SUM(B108:AF108)/10000</f>
        <v>0</v>
      </c>
    </row>
    <row r="109" spans="1:35" x14ac:dyDescent="0.45">
      <c r="A109" t="s">
        <v>306</v>
      </c>
      <c r="AI109" s="6"/>
    </row>
    <row r="110" spans="1:35" x14ac:dyDescent="0.45">
      <c r="A110" t="s">
        <v>307</v>
      </c>
      <c r="C110" s="6">
        <f>SUM(C92:C98)</f>
        <v>0</v>
      </c>
      <c r="D110" s="6">
        <f t="shared" ref="D110:AF110" si="24">SUM(D92:D98)</f>
        <v>0</v>
      </c>
      <c r="E110" s="6">
        <f t="shared" si="24"/>
        <v>0</v>
      </c>
      <c r="F110" s="6">
        <f t="shared" si="24"/>
        <v>0</v>
      </c>
      <c r="G110" s="6">
        <f t="shared" si="24"/>
        <v>0</v>
      </c>
      <c r="H110" s="6">
        <f t="shared" si="24"/>
        <v>0</v>
      </c>
      <c r="I110" s="6">
        <f t="shared" si="24"/>
        <v>0</v>
      </c>
      <c r="J110" s="6">
        <f t="shared" si="24"/>
        <v>0</v>
      </c>
      <c r="K110" s="6">
        <f t="shared" si="24"/>
        <v>0</v>
      </c>
      <c r="L110" s="6">
        <f t="shared" si="24"/>
        <v>0</v>
      </c>
      <c r="M110" s="6">
        <f t="shared" si="24"/>
        <v>0</v>
      </c>
      <c r="N110" s="6">
        <f t="shared" si="24"/>
        <v>0</v>
      </c>
      <c r="O110" s="6">
        <f t="shared" si="24"/>
        <v>0</v>
      </c>
      <c r="P110" s="6">
        <f t="shared" si="24"/>
        <v>0</v>
      </c>
      <c r="Q110" s="6">
        <f t="shared" si="24"/>
        <v>0</v>
      </c>
      <c r="R110" s="6">
        <f t="shared" si="24"/>
        <v>0</v>
      </c>
      <c r="S110" s="6">
        <f t="shared" si="24"/>
        <v>0</v>
      </c>
      <c r="T110" s="6">
        <f t="shared" si="24"/>
        <v>0</v>
      </c>
      <c r="U110" s="6">
        <f t="shared" si="24"/>
        <v>0</v>
      </c>
      <c r="V110" s="6">
        <f t="shared" si="24"/>
        <v>0</v>
      </c>
      <c r="W110" s="6">
        <f t="shared" si="24"/>
        <v>0</v>
      </c>
      <c r="X110" s="6">
        <f t="shared" si="24"/>
        <v>0</v>
      </c>
      <c r="Y110" s="6">
        <f t="shared" si="24"/>
        <v>0</v>
      </c>
      <c r="Z110" s="6">
        <f t="shared" si="24"/>
        <v>0</v>
      </c>
      <c r="AA110" s="6">
        <f t="shared" si="24"/>
        <v>0</v>
      </c>
      <c r="AB110" s="6">
        <f t="shared" si="24"/>
        <v>0</v>
      </c>
      <c r="AC110" s="6">
        <f t="shared" si="24"/>
        <v>0</v>
      </c>
      <c r="AD110" s="6">
        <f t="shared" si="24"/>
        <v>0</v>
      </c>
      <c r="AE110" s="6">
        <f t="shared" si="24"/>
        <v>0</v>
      </c>
      <c r="AF110" s="6">
        <f t="shared" si="24"/>
        <v>0</v>
      </c>
      <c r="AI110" s="6">
        <f>SUM(B110:AF110)/10000</f>
        <v>0</v>
      </c>
    </row>
    <row r="111" spans="1:35" x14ac:dyDescent="0.45">
      <c r="A111" s="27" t="s">
        <v>308</v>
      </c>
      <c r="C111" s="6">
        <f>C100*B112*1000000/10000</f>
        <v>0</v>
      </c>
      <c r="D111" s="6">
        <f t="shared" ref="D111:AF111" si="25">D100*C112*1000000/10000</f>
        <v>0</v>
      </c>
      <c r="E111" s="6">
        <f t="shared" si="25"/>
        <v>0</v>
      </c>
      <c r="F111" s="6">
        <f t="shared" si="25"/>
        <v>0</v>
      </c>
      <c r="G111" s="6">
        <f t="shared" si="25"/>
        <v>0</v>
      </c>
      <c r="H111" s="6">
        <f t="shared" si="25"/>
        <v>0</v>
      </c>
      <c r="I111" s="6">
        <f t="shared" si="25"/>
        <v>0</v>
      </c>
      <c r="J111" s="6">
        <f t="shared" si="25"/>
        <v>0</v>
      </c>
      <c r="K111" s="6">
        <f t="shared" si="25"/>
        <v>0</v>
      </c>
      <c r="L111" s="6">
        <f t="shared" si="25"/>
        <v>0</v>
      </c>
      <c r="M111" s="6">
        <f t="shared" si="25"/>
        <v>0</v>
      </c>
      <c r="N111" s="6">
        <f t="shared" si="25"/>
        <v>0</v>
      </c>
      <c r="O111" s="6">
        <f t="shared" si="25"/>
        <v>0</v>
      </c>
      <c r="P111" s="6">
        <f t="shared" si="25"/>
        <v>0</v>
      </c>
      <c r="Q111" s="6">
        <f t="shared" si="25"/>
        <v>0</v>
      </c>
      <c r="R111" s="6">
        <f t="shared" si="25"/>
        <v>0</v>
      </c>
      <c r="S111" s="6">
        <f t="shared" si="25"/>
        <v>0</v>
      </c>
      <c r="T111" s="6">
        <f t="shared" si="25"/>
        <v>0</v>
      </c>
      <c r="U111" s="6">
        <f t="shared" si="25"/>
        <v>0</v>
      </c>
      <c r="V111" s="6">
        <f t="shared" si="25"/>
        <v>0</v>
      </c>
      <c r="W111" s="6">
        <f t="shared" si="25"/>
        <v>0</v>
      </c>
      <c r="X111" s="6">
        <f t="shared" si="25"/>
        <v>0</v>
      </c>
      <c r="Y111" s="6">
        <f t="shared" si="25"/>
        <v>0</v>
      </c>
      <c r="Z111" s="6">
        <f t="shared" si="25"/>
        <v>0</v>
      </c>
      <c r="AA111" s="6">
        <f t="shared" si="25"/>
        <v>0</v>
      </c>
      <c r="AB111" s="6">
        <f t="shared" si="25"/>
        <v>0</v>
      </c>
      <c r="AC111" s="6">
        <f t="shared" si="25"/>
        <v>0</v>
      </c>
      <c r="AD111" s="6">
        <f t="shared" si="25"/>
        <v>0</v>
      </c>
      <c r="AE111" s="6">
        <f t="shared" si="25"/>
        <v>0</v>
      </c>
      <c r="AF111" s="6">
        <f t="shared" si="25"/>
        <v>0</v>
      </c>
      <c r="AI111" s="6">
        <f>SUM(B111:AF111)/10000</f>
        <v>0</v>
      </c>
    </row>
    <row r="112" spans="1:35" x14ac:dyDescent="0.45">
      <c r="A112" t="s">
        <v>309</v>
      </c>
      <c r="B112" s="25">
        <f>11*B114</f>
        <v>8.25</v>
      </c>
      <c r="C112" s="6">
        <f>B112*$B$113</f>
        <v>8.25</v>
      </c>
      <c r="D112" s="6">
        <f>C112*$B$113</f>
        <v>8.25</v>
      </c>
      <c r="E112" s="6">
        <f t="shared" ref="E112:AF112" si="26">D112*$B$113</f>
        <v>8.25</v>
      </c>
      <c r="F112" s="6">
        <f t="shared" si="26"/>
        <v>8.25</v>
      </c>
      <c r="G112" s="6">
        <f t="shared" si="26"/>
        <v>8.25</v>
      </c>
      <c r="H112" s="6">
        <f t="shared" si="26"/>
        <v>8.25</v>
      </c>
      <c r="I112" s="6">
        <f t="shared" si="26"/>
        <v>8.25</v>
      </c>
      <c r="J112" s="6">
        <f t="shared" si="26"/>
        <v>8.25</v>
      </c>
      <c r="K112" s="6">
        <f t="shared" si="26"/>
        <v>8.25</v>
      </c>
      <c r="L112" s="6">
        <f t="shared" si="26"/>
        <v>8.25</v>
      </c>
      <c r="M112" s="6">
        <f t="shared" si="26"/>
        <v>8.25</v>
      </c>
      <c r="N112" s="6">
        <f t="shared" si="26"/>
        <v>8.25</v>
      </c>
      <c r="O112" s="6">
        <f t="shared" si="26"/>
        <v>8.25</v>
      </c>
      <c r="P112" s="6">
        <f t="shared" si="26"/>
        <v>8.25</v>
      </c>
      <c r="Q112" s="6">
        <f t="shared" si="26"/>
        <v>8.25</v>
      </c>
      <c r="R112" s="6">
        <f t="shared" si="26"/>
        <v>8.25</v>
      </c>
      <c r="S112" s="6">
        <f t="shared" si="26"/>
        <v>8.25</v>
      </c>
      <c r="T112" s="6">
        <f t="shared" si="26"/>
        <v>8.25</v>
      </c>
      <c r="U112" s="6">
        <f t="shared" si="26"/>
        <v>8.25</v>
      </c>
      <c r="V112" s="6">
        <f t="shared" si="26"/>
        <v>8.25</v>
      </c>
      <c r="W112" s="6">
        <f t="shared" si="26"/>
        <v>8.25</v>
      </c>
      <c r="X112" s="6">
        <f t="shared" si="26"/>
        <v>8.25</v>
      </c>
      <c r="Y112" s="6">
        <f t="shared" si="26"/>
        <v>8.25</v>
      </c>
      <c r="Z112" s="6">
        <f t="shared" si="26"/>
        <v>8.25</v>
      </c>
      <c r="AA112" s="6">
        <f t="shared" si="26"/>
        <v>8.25</v>
      </c>
      <c r="AB112" s="6">
        <f t="shared" si="26"/>
        <v>8.25</v>
      </c>
      <c r="AC112" s="6">
        <f t="shared" si="26"/>
        <v>8.25</v>
      </c>
      <c r="AD112" s="6">
        <f t="shared" si="26"/>
        <v>8.25</v>
      </c>
      <c r="AE112" s="6">
        <f t="shared" si="26"/>
        <v>8.25</v>
      </c>
      <c r="AF112" s="6">
        <f t="shared" si="26"/>
        <v>8.25</v>
      </c>
      <c r="AI112" s="6"/>
    </row>
    <row r="113" spans="1:35" x14ac:dyDescent="0.45">
      <c r="A113" t="s">
        <v>310</v>
      </c>
      <c r="B113" s="25">
        <v>1</v>
      </c>
      <c r="AI113" s="6"/>
    </row>
    <row r="114" spans="1:35" x14ac:dyDescent="0.45">
      <c r="A114" t="s">
        <v>311</v>
      </c>
      <c r="B114" s="25">
        <v>0.75</v>
      </c>
      <c r="AI114" s="6"/>
    </row>
    <row r="116" spans="1:35" x14ac:dyDescent="0.45">
      <c r="A116" t="s">
        <v>312</v>
      </c>
      <c r="B116" s="25">
        <v>0.25</v>
      </c>
    </row>
    <row r="117" spans="1:35" x14ac:dyDescent="0.45">
      <c r="A117" t="s">
        <v>313</v>
      </c>
      <c r="B117" s="25">
        <v>350</v>
      </c>
    </row>
    <row r="118" spans="1:35" x14ac:dyDescent="0.45">
      <c r="A118" t="s">
        <v>314</v>
      </c>
      <c r="C118" s="6">
        <f>C69*$B$116/$B$117*'2050年二酸化炭素排出量推計'!$D$5</f>
        <v>0</v>
      </c>
      <c r="D118" s="6">
        <f>D69*$B$116/$B$117*'2050年二酸化炭素排出量推計'!$D$5</f>
        <v>0</v>
      </c>
      <c r="E118" s="6">
        <f>E69*$B$116/$B$117*'2050年二酸化炭素排出量推計'!$D$5</f>
        <v>0</v>
      </c>
      <c r="F118" s="6">
        <f>F69*$B$116/$B$117*'2050年二酸化炭素排出量推計'!$D$5</f>
        <v>0</v>
      </c>
      <c r="G118" s="6">
        <f>G69*$B$116/$B$117*'2050年二酸化炭素排出量推計'!$E$5</f>
        <v>0</v>
      </c>
      <c r="H118" s="6">
        <f>H69*$B$116/$B$117*'2050年二酸化炭素排出量推計'!$E$5</f>
        <v>0</v>
      </c>
      <c r="I118" s="6">
        <f>I69*$B$116/$B$117*'2050年二酸化炭素排出量推計'!$E$5</f>
        <v>0</v>
      </c>
      <c r="J118" s="6">
        <f>J69*$B$116/$B$117*'2050年二酸化炭素排出量推計'!$E$5</f>
        <v>0</v>
      </c>
      <c r="K118" s="6">
        <f>K69*$B$116/$B$117*'2050年二酸化炭素排出量推計'!$E$5</f>
        <v>0</v>
      </c>
      <c r="L118" s="6">
        <f>L69*$B$116/$B$117*'2050年二酸化炭素排出量推計'!$F$5</f>
        <v>0</v>
      </c>
      <c r="M118" s="6">
        <f>M69*$B$116/$B$117*'2050年二酸化炭素排出量推計'!$F$5</f>
        <v>0</v>
      </c>
      <c r="N118" s="6">
        <f>N69*$B$116/$B$117*'2050年二酸化炭素排出量推計'!$F$5</f>
        <v>0</v>
      </c>
      <c r="O118" s="6">
        <f>O69*$B$116/$B$117*'2050年二酸化炭素排出量推計'!$F$5</f>
        <v>0</v>
      </c>
      <c r="P118" s="6">
        <f>P69*$B$116/$B$117*'2050年二酸化炭素排出量推計'!$F$5</f>
        <v>0</v>
      </c>
      <c r="Q118" s="6">
        <f>Q69*$B$116/$B$117*'2050年二酸化炭素排出量推計'!$G$5</f>
        <v>0</v>
      </c>
      <c r="R118" s="6">
        <f>R69*$B$116/$B$117*'2050年二酸化炭素排出量推計'!$G$5</f>
        <v>0</v>
      </c>
      <c r="S118" s="6">
        <f>S69*$B$116/$B$117*'2050年二酸化炭素排出量推計'!$G$5</f>
        <v>0</v>
      </c>
      <c r="T118" s="6">
        <f>T69*$B$116/$B$117*'2050年二酸化炭素排出量推計'!$G$5</f>
        <v>0</v>
      </c>
      <c r="U118" s="6">
        <f>U69*$B$116/$B$117*'2050年二酸化炭素排出量推計'!$G$5</f>
        <v>0</v>
      </c>
      <c r="V118" s="6">
        <f>V69*$B$116/$B$117*'2050年二酸化炭素排出量推計'!$H$5</f>
        <v>0</v>
      </c>
      <c r="W118" s="6">
        <f>W69*$B$116/$B$117*'2050年二酸化炭素排出量推計'!$H$5</f>
        <v>0</v>
      </c>
      <c r="X118" s="6">
        <f>X69*$B$116/$B$117*'2050年二酸化炭素排出量推計'!$H$5</f>
        <v>0</v>
      </c>
      <c r="Y118" s="6">
        <f>Y69*$B$116/$B$117*'2050年二酸化炭素排出量推計'!$H$5</f>
        <v>0</v>
      </c>
      <c r="Z118" s="6">
        <f>Z69*$B$116/$B$117*'2050年二酸化炭素排出量推計'!$H$5</f>
        <v>0</v>
      </c>
      <c r="AA118" s="6">
        <f>AA69*$B$116/$B$117*'2050年二酸化炭素排出量推計'!$I$5</f>
        <v>0</v>
      </c>
      <c r="AB118" s="6">
        <f>AB69*$B$116/$B$117*'2050年二酸化炭素排出量推計'!$I$5</f>
        <v>0</v>
      </c>
      <c r="AC118" s="6">
        <f>AC69*$B$116/$B$117*'2050年二酸化炭素排出量推計'!$I$5</f>
        <v>0</v>
      </c>
      <c r="AD118" s="6">
        <f>AD69*$B$116/$B$117*'2050年二酸化炭素排出量推計'!$I$5</f>
        <v>0</v>
      </c>
      <c r="AE118" s="6">
        <f>AE69*$B$116/$B$117*'2050年二酸化炭素排出量推計'!$I$5</f>
        <v>0</v>
      </c>
      <c r="AF118" s="6">
        <f>AF69*$B$116/$B$117*'2050年二酸化炭素排出量推計'!$J$5</f>
        <v>0</v>
      </c>
    </row>
    <row r="120" spans="1:35" x14ac:dyDescent="0.45">
      <c r="A120" t="s">
        <v>315</v>
      </c>
      <c r="G120" s="14">
        <f>G108/'2050年二酸化炭素排出量推計'!E12</f>
        <v>0</v>
      </c>
      <c r="H120" s="28"/>
      <c r="I120" s="28"/>
      <c r="J120" s="28"/>
      <c r="K120" s="28"/>
      <c r="L120" s="14">
        <f>L108/'2050年二酸化炭素排出量推計'!F12</f>
        <v>0</v>
      </c>
      <c r="M120" s="28"/>
      <c r="N120" s="28"/>
      <c r="O120" s="28"/>
      <c r="P120" s="28"/>
      <c r="Q120" s="14">
        <f>Q108/'2050年二酸化炭素排出量推計'!G12</f>
        <v>0</v>
      </c>
      <c r="R120" s="14"/>
      <c r="S120" s="14"/>
      <c r="T120" s="14"/>
      <c r="U120" s="14"/>
      <c r="V120" s="14">
        <f>V108/'2050年二酸化炭素排出量推計'!H12</f>
        <v>0</v>
      </c>
      <c r="W120" s="14"/>
      <c r="X120" s="14"/>
      <c r="Y120" s="14"/>
      <c r="Z120" s="14"/>
      <c r="AA120" s="14">
        <f>AA108/'2050年二酸化炭素排出量推計'!I12</f>
        <v>0</v>
      </c>
      <c r="AB120" s="14"/>
      <c r="AC120" s="14"/>
      <c r="AD120" s="14"/>
      <c r="AE120" s="14"/>
      <c r="AF120" s="14">
        <f>AF108/'2050年二酸化炭素排出量推計'!J12</f>
        <v>0</v>
      </c>
    </row>
    <row r="121" spans="1:35" x14ac:dyDescent="0.45">
      <c r="A121" t="s">
        <v>316</v>
      </c>
      <c r="G121" s="14">
        <f>G118/'2050年二酸化炭素排出量推計'!E4</f>
        <v>0</v>
      </c>
      <c r="H121" s="14"/>
      <c r="I121" s="14"/>
      <c r="J121" s="14"/>
      <c r="K121" s="14"/>
      <c r="L121" s="14">
        <f>L118/'2050年二酸化炭素排出量推計'!F4</f>
        <v>0</v>
      </c>
      <c r="M121" s="14"/>
      <c r="N121" s="14"/>
      <c r="O121" s="14"/>
      <c r="P121" s="14"/>
      <c r="Q121" s="14">
        <f>Q118/'2050年二酸化炭素排出量推計'!G4</f>
        <v>0</v>
      </c>
      <c r="R121" s="14"/>
      <c r="S121" s="14"/>
      <c r="T121" s="14"/>
      <c r="U121" s="14"/>
      <c r="V121" s="14">
        <f>V118/'2050年二酸化炭素排出量推計'!H4</f>
        <v>0</v>
      </c>
      <c r="W121" s="14"/>
      <c r="X121" s="14"/>
      <c r="Y121" s="14"/>
      <c r="Z121" s="14"/>
      <c r="AA121" s="14">
        <f>AA118/'2050年二酸化炭素排出量推計'!I4</f>
        <v>0</v>
      </c>
      <c r="AF121" s="14">
        <f>AF118/'2050年二酸化炭素排出量推計'!J4</f>
        <v>0</v>
      </c>
    </row>
    <row r="126" spans="1:35" x14ac:dyDescent="0.45">
      <c r="D126" s="6" t="s">
        <v>317</v>
      </c>
    </row>
    <row r="128" spans="1:35" x14ac:dyDescent="0.45">
      <c r="D128" s="6" t="s">
        <v>318</v>
      </c>
    </row>
    <row r="129" spans="4:6" x14ac:dyDescent="0.45">
      <c r="D129" s="6" t="s">
        <v>319</v>
      </c>
      <c r="E129" s="6" t="s">
        <v>320</v>
      </c>
    </row>
    <row r="130" spans="4:6" x14ac:dyDescent="0.45">
      <c r="D130" s="6" t="s">
        <v>321</v>
      </c>
      <c r="F130" s="6" t="s">
        <v>322</v>
      </c>
    </row>
    <row r="131" spans="4:6" x14ac:dyDescent="0.45">
      <c r="D131" s="6" t="s">
        <v>323</v>
      </c>
      <c r="F131" s="6" t="s">
        <v>324</v>
      </c>
    </row>
    <row r="132" spans="4:6" x14ac:dyDescent="0.45">
      <c r="D132" s="6" t="s">
        <v>325</v>
      </c>
      <c r="F132" s="6" t="s">
        <v>326</v>
      </c>
    </row>
    <row r="133" spans="4:6" x14ac:dyDescent="0.45">
      <c r="D133" s="6" t="s">
        <v>327</v>
      </c>
    </row>
    <row r="134" spans="4:6" x14ac:dyDescent="0.45">
      <c r="D134" s="6" t="s">
        <v>328</v>
      </c>
    </row>
    <row r="136" spans="4:6" x14ac:dyDescent="0.45">
      <c r="D136" s="6" t="s">
        <v>329</v>
      </c>
    </row>
    <row r="137" spans="4:6" x14ac:dyDescent="0.45">
      <c r="D137" s="6" t="s">
        <v>330</v>
      </c>
      <c r="F137" s="6" t="s">
        <v>331</v>
      </c>
    </row>
    <row r="138" spans="4:6" x14ac:dyDescent="0.45">
      <c r="D138" s="6" t="s">
        <v>332</v>
      </c>
      <c r="F138" s="6" t="s">
        <v>333</v>
      </c>
    </row>
    <row r="139" spans="4:6" x14ac:dyDescent="0.45">
      <c r="D139" s="6" t="s">
        <v>325</v>
      </c>
      <c r="F139" s="6" t="s">
        <v>334</v>
      </c>
    </row>
    <row r="140" spans="4:6" x14ac:dyDescent="0.45">
      <c r="D140" s="6" t="s">
        <v>335</v>
      </c>
    </row>
    <row r="141" spans="4:6" x14ac:dyDescent="0.45">
      <c r="D141" s="6" t="s">
        <v>336</v>
      </c>
    </row>
    <row r="143" spans="4:6" x14ac:dyDescent="0.45">
      <c r="D143" s="6" t="s">
        <v>337</v>
      </c>
    </row>
    <row r="144" spans="4:6" x14ac:dyDescent="0.45">
      <c r="D144" s="6" t="s">
        <v>338</v>
      </c>
      <c r="F144" s="6" t="s">
        <v>339</v>
      </c>
    </row>
    <row r="145" spans="4:6" x14ac:dyDescent="0.45">
      <c r="D145" s="6" t="s">
        <v>340</v>
      </c>
    </row>
    <row r="146" spans="4:6" x14ac:dyDescent="0.45">
      <c r="D146" s="6" t="s">
        <v>325</v>
      </c>
      <c r="F146" s="6" t="s">
        <v>341</v>
      </c>
    </row>
    <row r="147" spans="4:6" x14ac:dyDescent="0.45">
      <c r="D147" s="6" t="s">
        <v>342</v>
      </c>
      <c r="E147" s="6" t="s">
        <v>343</v>
      </c>
    </row>
    <row r="148" spans="4:6" x14ac:dyDescent="0.45">
      <c r="D148" s="6" t="s">
        <v>344</v>
      </c>
      <c r="F148" s="6" t="s">
        <v>345</v>
      </c>
    </row>
    <row r="149" spans="4:6" x14ac:dyDescent="0.45">
      <c r="D149" s="6" t="s">
        <v>346</v>
      </c>
    </row>
    <row r="150" spans="4:6" x14ac:dyDescent="0.45">
      <c r="D150" s="6" t="s">
        <v>347</v>
      </c>
    </row>
  </sheetData>
  <phoneticPr fontId="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BE7A6-6F74-430F-827A-0EE23AB26AF9}">
  <sheetPr codeName="Sheet63"/>
  <dimension ref="A1:U151"/>
  <sheetViews>
    <sheetView topLeftCell="A132" zoomScale="80" zoomScaleNormal="80" workbookViewId="0">
      <selection activeCell="A132" sqref="A1:XFD1048576"/>
    </sheetView>
  </sheetViews>
  <sheetFormatPr defaultRowHeight="18" x14ac:dyDescent="0.45"/>
  <cols>
    <col min="1" max="1" width="48.09765625" bestFit="1" customWidth="1"/>
    <col min="2" max="2" width="12.19921875" customWidth="1"/>
    <col min="3" max="3" width="11.19921875" customWidth="1"/>
    <col min="4" max="4" width="12.59765625" customWidth="1"/>
    <col min="5" max="8" width="11.69921875" customWidth="1"/>
    <col min="9" max="9" width="13.19921875" customWidth="1"/>
    <col min="10" max="10" width="11.69921875" customWidth="1"/>
    <col min="11" max="11" width="11" customWidth="1"/>
    <col min="14" max="14" width="10.19921875" customWidth="1"/>
    <col min="17" max="17" width="10.3984375" customWidth="1"/>
    <col min="20" max="20" width="14.59765625" customWidth="1"/>
  </cols>
  <sheetData>
    <row r="1" spans="1:21" x14ac:dyDescent="0.45">
      <c r="A1" s="4" t="str">
        <f>VLOOKUP('2050年二酸化炭素排出量推計'!B1,市町村別シート!A1:B1792,2)</f>
        <v>足立区</v>
      </c>
      <c r="B1" s="5">
        <f>入出力画面!M2</f>
        <v>13121</v>
      </c>
      <c r="C1" t="str">
        <f>LEFT(B1,2)</f>
        <v>13</v>
      </c>
      <c r="D1">
        <f>VALUE(C1)</f>
        <v>13</v>
      </c>
    </row>
    <row r="2" spans="1:21" x14ac:dyDescent="0.45">
      <c r="C2" t="s">
        <v>0</v>
      </c>
      <c r="D2" t="s">
        <v>1</v>
      </c>
      <c r="E2" t="s">
        <v>2</v>
      </c>
      <c r="F2" t="s">
        <v>3</v>
      </c>
      <c r="G2" t="s">
        <v>4</v>
      </c>
      <c r="H2" t="s">
        <v>5</v>
      </c>
      <c r="I2" t="s">
        <v>6</v>
      </c>
      <c r="J2" t="s">
        <v>7</v>
      </c>
    </row>
    <row r="3" spans="1:21" x14ac:dyDescent="0.45">
      <c r="A3" t="s">
        <v>56</v>
      </c>
      <c r="B3" t="s">
        <v>57</v>
      </c>
      <c r="C3" s="4">
        <f>VLOOKUP($B$1,市町村別シート!A1:EM1797,'2050年二酸化炭素排出量推計'!N3)</f>
        <v>670122</v>
      </c>
      <c r="D3" s="4">
        <f>VLOOKUP($B$1,市町村別シート!A1:EM1797,'2050年二酸化炭素排出量推計'!O3)</f>
        <v>657810</v>
      </c>
      <c r="E3" s="4">
        <f>VLOOKUP($B$1,市町村別シート!A1:EM1797,'2050年二酸化炭素排出量推計'!P3)</f>
        <v>643199</v>
      </c>
      <c r="F3" s="4">
        <f>VLOOKUP($B$1,市町村別シート!A1:EM1797,'2050年二酸化炭素排出量推計'!Q3)</f>
        <v>628028</v>
      </c>
      <c r="G3" s="4">
        <f>VLOOKUP($B$1,市町村別シート!A1:EM1797,'2050年二酸化炭素排出量推計'!R3)</f>
        <v>613390</v>
      </c>
      <c r="H3" s="4">
        <f>VLOOKUP($B$1,市町村別シート!A1:EM1797,'2050年二酸化炭素排出量推計'!S3)</f>
        <v>599673</v>
      </c>
      <c r="I3" s="4">
        <f>VLOOKUP($B$1,市町村別シート!A1:EM1797,'2050年二酸化炭素排出量推計'!T3)</f>
        <v>586011</v>
      </c>
      <c r="J3" s="4">
        <f>VLOOKUP($B$1,市町村別シート!A1:EM1797,'2050年二酸化炭素排出量推計'!U3)</f>
        <v>571781.85714285716</v>
      </c>
      <c r="L3" t="s">
        <v>58</v>
      </c>
      <c r="N3">
        <v>3</v>
      </c>
      <c r="O3">
        <v>4</v>
      </c>
      <c r="P3">
        <v>5</v>
      </c>
      <c r="Q3">
        <v>6</v>
      </c>
      <c r="R3">
        <v>7</v>
      </c>
      <c r="S3">
        <v>8</v>
      </c>
      <c r="T3">
        <v>9</v>
      </c>
      <c r="U3">
        <v>10</v>
      </c>
    </row>
    <row r="4" spans="1:21" x14ac:dyDescent="0.45">
      <c r="A4" t="s">
        <v>59</v>
      </c>
      <c r="B4" t="s">
        <v>57</v>
      </c>
      <c r="C4">
        <f>C3</f>
        <v>670122</v>
      </c>
      <c r="D4">
        <f>D3</f>
        <v>657810</v>
      </c>
      <c r="E4" s="6">
        <f>E3*$J$4/$J$3</f>
        <v>643199</v>
      </c>
      <c r="F4" s="6">
        <f>F3*$J$4/$J$3</f>
        <v>628028</v>
      </c>
      <c r="G4" s="6">
        <f>G3*$J$4/$J$3</f>
        <v>613390</v>
      </c>
      <c r="H4" s="6">
        <f>H3*$J$4/$J$3</f>
        <v>599673</v>
      </c>
      <c r="I4" s="6">
        <f>I3*$J$4/$J$3</f>
        <v>586011</v>
      </c>
      <c r="J4" s="7">
        <f>入出力画面!T4</f>
        <v>571781.85714285716</v>
      </c>
      <c r="L4" s="8">
        <f>J4/D4</f>
        <v>0.86922037844188615</v>
      </c>
    </row>
    <row r="5" spans="1:21" x14ac:dyDescent="0.45">
      <c r="A5" t="s">
        <v>60</v>
      </c>
      <c r="B5" t="s">
        <v>61</v>
      </c>
      <c r="C5" s="4">
        <f>VLOOKUP($B$1,市町村別シート!A1:EM1797,'2050年二酸化炭素排出量推計'!N5)</f>
        <v>1.99</v>
      </c>
      <c r="D5" s="4">
        <f>VLOOKUP($B$1,市町村別シート!A1:EM1797,'2050年二酸化炭素排出量推計'!O5)</f>
        <v>1.95</v>
      </c>
      <c r="E5" s="4">
        <f>VLOOKUP($B$1,市町村別シート!A1:EM1797,'2050年二酸化炭素排出量推計'!P5)</f>
        <v>1.92</v>
      </c>
      <c r="F5" s="4">
        <f>VLOOKUP($B$1,市町村別シート!A1:EM1797,'2050年二酸化炭素排出量推計'!Q5)</f>
        <v>1.89</v>
      </c>
      <c r="G5" s="4">
        <f>VLOOKUP($B$1,市町村別シート!A1:EM1797,'2050年二酸化炭素排出量推計'!R5)</f>
        <v>1.88</v>
      </c>
      <c r="H5" s="4">
        <f>VLOOKUP($B$1,市町村別シート!A1:EM1797,'2050年二酸化炭素排出量推計'!S5)</f>
        <v>1.88</v>
      </c>
      <c r="I5" s="4">
        <f>VLOOKUP($B$1,市町村別シート!A1:EM1797,'2050年二酸化炭素排出量推計'!T5)</f>
        <v>1.8627699301623495</v>
      </c>
      <c r="J5" s="4">
        <f>VLOOKUP($B$1,市町村別シート!A1:EM1797,'2050年二酸化炭素排出量推計'!U5)</f>
        <v>1.853956858249131</v>
      </c>
      <c r="N5">
        <v>11</v>
      </c>
      <c r="O5">
        <v>12</v>
      </c>
      <c r="P5">
        <v>13</v>
      </c>
      <c r="Q5">
        <v>14</v>
      </c>
      <c r="R5">
        <v>15</v>
      </c>
      <c r="S5">
        <v>16</v>
      </c>
      <c r="T5">
        <v>17</v>
      </c>
      <c r="U5">
        <v>18</v>
      </c>
    </row>
    <row r="6" spans="1:21" x14ac:dyDescent="0.45">
      <c r="A6" t="s">
        <v>62</v>
      </c>
      <c r="B6" t="s">
        <v>63</v>
      </c>
      <c r="C6" s="6">
        <f>C4/C5</f>
        <v>336744.72361809044</v>
      </c>
      <c r="D6" s="6">
        <f t="shared" ref="D6:J6" si="0">D4/D5</f>
        <v>337338.46153846156</v>
      </c>
      <c r="E6" s="6">
        <f t="shared" si="0"/>
        <v>334999.47916666669</v>
      </c>
      <c r="F6" s="6">
        <f t="shared" si="0"/>
        <v>332289.94708994712</v>
      </c>
      <c r="G6" s="6">
        <f t="shared" si="0"/>
        <v>326271.27659574471</v>
      </c>
      <c r="H6" s="6">
        <f t="shared" si="0"/>
        <v>318975</v>
      </c>
      <c r="I6" s="6">
        <f t="shared" si="0"/>
        <v>314591.1851545329</v>
      </c>
      <c r="J6" s="6">
        <f t="shared" si="0"/>
        <v>308411.63029157295</v>
      </c>
    </row>
    <row r="8" spans="1:21" x14ac:dyDescent="0.45">
      <c r="A8" t="s">
        <v>64</v>
      </c>
      <c r="B8" t="s">
        <v>65</v>
      </c>
      <c r="C8" s="4">
        <f>VLOOKUP($B$1,市町村別シート!A1:EM1797,'2050年二酸化炭素排出量推計'!N8)</f>
        <v>300602</v>
      </c>
      <c r="N8">
        <v>19</v>
      </c>
    </row>
    <row r="9" spans="1:21" x14ac:dyDescent="0.45">
      <c r="A9" t="s">
        <v>17</v>
      </c>
      <c r="B9" t="s">
        <v>65</v>
      </c>
      <c r="C9" s="4">
        <f>VLOOKUP($B$1,市町村別シート!A1:EM1797,'2050年二酸化炭素排出量推計'!N9)</f>
        <v>9371</v>
      </c>
      <c r="E9" s="9"/>
      <c r="N9">
        <v>20</v>
      </c>
    </row>
    <row r="10" spans="1:21" x14ac:dyDescent="0.45">
      <c r="A10" t="s">
        <v>18</v>
      </c>
      <c r="B10" t="s">
        <v>65</v>
      </c>
      <c r="C10" s="4">
        <f>VLOOKUP($B$1,市町村別シート!A1:EM1797,'2050年二酸化炭素排出量推計'!N10)</f>
        <v>4666</v>
      </c>
      <c r="N10">
        <v>21</v>
      </c>
    </row>
    <row r="12" spans="1:21" x14ac:dyDescent="0.45">
      <c r="A12" t="s">
        <v>66</v>
      </c>
      <c r="B12" t="s">
        <v>67</v>
      </c>
      <c r="C12" s="6">
        <f>$C$8*C6*12/10000</f>
        <v>121471364.89085427</v>
      </c>
      <c r="D12" s="6">
        <f t="shared" ref="D12:J12" si="1">$C$8*D6*12/10000</f>
        <v>121685539.45846155</v>
      </c>
      <c r="E12" s="6">
        <f t="shared" si="1"/>
        <v>120841816.12375</v>
      </c>
      <c r="F12" s="6">
        <f t="shared" si="1"/>
        <v>119864427.21015874</v>
      </c>
      <c r="G12" s="6">
        <f t="shared" si="1"/>
        <v>117693357.94468085</v>
      </c>
      <c r="H12" s="6">
        <f t="shared" si="1"/>
        <v>115061427.54000001</v>
      </c>
      <c r="I12" s="6">
        <f t="shared" si="1"/>
        <v>113480087.32778747</v>
      </c>
      <c r="J12" s="6">
        <f t="shared" si="1"/>
        <v>111250983.46668889</v>
      </c>
    </row>
    <row r="13" spans="1:21" x14ac:dyDescent="0.45">
      <c r="A13" t="s">
        <v>68</v>
      </c>
      <c r="B13" t="s">
        <v>67</v>
      </c>
      <c r="C13" s="6">
        <f>C6*$C$9*12/10000</f>
        <v>3786761.7660301505</v>
      </c>
      <c r="D13" s="6">
        <f t="shared" ref="D13:J13" si="2">D6*$C$9*12/10000</f>
        <v>3793438.4676923081</v>
      </c>
      <c r="E13" s="6">
        <f t="shared" si="2"/>
        <v>3767136.1431249999</v>
      </c>
      <c r="F13" s="6">
        <f t="shared" si="2"/>
        <v>3736666.9130158736</v>
      </c>
      <c r="G13" s="6">
        <f t="shared" si="2"/>
        <v>3668985.7595744682</v>
      </c>
      <c r="H13" s="6">
        <f t="shared" si="2"/>
        <v>3586937.67</v>
      </c>
      <c r="I13" s="6">
        <f t="shared" si="2"/>
        <v>3537640.7952997535</v>
      </c>
      <c r="J13" s="6">
        <f t="shared" si="2"/>
        <v>3468150.4649547958</v>
      </c>
    </row>
    <row r="14" spans="1:21" x14ac:dyDescent="0.45">
      <c r="A14" t="s">
        <v>69</v>
      </c>
      <c r="B14" t="s">
        <v>67</v>
      </c>
      <c r="C14" s="6">
        <f>C6*$C$10*12/10000</f>
        <v>1885501.0564824119</v>
      </c>
      <c r="D14" s="6">
        <f t="shared" ref="D14:J14" si="3">D6*$C$10*12/10000</f>
        <v>1888825.5138461541</v>
      </c>
      <c r="E14" s="6">
        <f t="shared" si="3"/>
        <v>1875729.08375</v>
      </c>
      <c r="F14" s="6">
        <f t="shared" si="3"/>
        <v>1860557.871746032</v>
      </c>
      <c r="G14" s="6">
        <f t="shared" si="3"/>
        <v>1826858.1319148936</v>
      </c>
      <c r="H14" s="6">
        <f t="shared" si="3"/>
        <v>1786004.82</v>
      </c>
      <c r="I14" s="6">
        <f t="shared" si="3"/>
        <v>1761458.9639172608</v>
      </c>
      <c r="J14" s="6">
        <f t="shared" si="3"/>
        <v>1726858.4003285752</v>
      </c>
    </row>
    <row r="16" spans="1:21" x14ac:dyDescent="0.45">
      <c r="A16" t="s">
        <v>70</v>
      </c>
      <c r="B16" t="s">
        <v>71</v>
      </c>
      <c r="C16" s="4">
        <f>VLOOKUP($B$1,市町村別シート!A1:EM1797,'2050年二酸化炭素排出量推計'!N16)</f>
        <v>1307.4293463473555</v>
      </c>
      <c r="D16" s="6">
        <f t="shared" ref="D16:J16" si="4">D13/$C$19</f>
        <v>1309.7345654842495</v>
      </c>
      <c r="E16" s="6">
        <f t="shared" si="4"/>
        <v>1300.653341699606</v>
      </c>
      <c r="F16" s="6">
        <f t="shared" si="4"/>
        <v>1290.1334389260433</v>
      </c>
      <c r="G16" s="6">
        <f t="shared" si="4"/>
        <v>1266.7656297869173</v>
      </c>
      <c r="H16" s="6">
        <f t="shared" si="4"/>
        <v>1238.4374468302549</v>
      </c>
      <c r="I16" s="6">
        <f t="shared" si="4"/>
        <v>1221.4170519259619</v>
      </c>
      <c r="J16" s="6">
        <f t="shared" si="4"/>
        <v>1197.4246006459819</v>
      </c>
      <c r="N16">
        <v>22</v>
      </c>
    </row>
    <row r="17" spans="1:21" x14ac:dyDescent="0.45">
      <c r="A17" t="s">
        <v>72</v>
      </c>
      <c r="B17" t="s">
        <v>73</v>
      </c>
      <c r="C17" s="4">
        <f>VLOOKUP($B$1,市町村別シート!A1:EM1797,'2050年二酸化炭素排出量推計'!N17)</f>
        <v>4128.6293952368906</v>
      </c>
      <c r="D17" s="6">
        <f t="shared" ref="D17:J17" si="5">D14/$C$20</f>
        <v>4135.9088673686983</v>
      </c>
      <c r="E17" s="6">
        <f t="shared" si="5"/>
        <v>4107.2319774344542</v>
      </c>
      <c r="F17" s="6">
        <f t="shared" si="5"/>
        <v>4074.011995071884</v>
      </c>
      <c r="G17" s="6">
        <f t="shared" si="5"/>
        <v>4000.2206089571282</v>
      </c>
      <c r="H17" s="6">
        <f t="shared" si="5"/>
        <v>3910.7652443553825</v>
      </c>
      <c r="I17" s="6">
        <f t="shared" si="5"/>
        <v>3857.01786372887</v>
      </c>
      <c r="J17" s="6">
        <f t="shared" si="5"/>
        <v>3781.2539688040288</v>
      </c>
      <c r="N17">
        <v>23</v>
      </c>
    </row>
    <row r="18" spans="1:21" x14ac:dyDescent="0.45">
      <c r="C18" s="6"/>
      <c r="D18" s="6"/>
      <c r="E18" s="6"/>
      <c r="F18" s="6"/>
      <c r="G18" s="6"/>
      <c r="H18" s="6"/>
      <c r="I18" s="6"/>
      <c r="J18" s="6"/>
    </row>
    <row r="19" spans="1:21" x14ac:dyDescent="0.45">
      <c r="A19" s="10" t="s">
        <v>19</v>
      </c>
      <c r="B19" s="10" t="s">
        <v>74</v>
      </c>
      <c r="C19" s="4">
        <f>VLOOKUP($B$1,市町村別シート!A1:EM1797,'2050年二酸化炭素排出量推計'!N19)</f>
        <v>2896.3414173082897</v>
      </c>
      <c r="D19" s="6"/>
      <c r="E19" s="6">
        <f>C19/1000000*10000</f>
        <v>28.963414173082896</v>
      </c>
      <c r="F19" s="6" t="s">
        <v>75</v>
      </c>
      <c r="G19" s="6"/>
      <c r="H19" s="6"/>
      <c r="I19" s="6"/>
      <c r="J19" s="6"/>
      <c r="N19">
        <v>24</v>
      </c>
    </row>
    <row r="20" spans="1:21" x14ac:dyDescent="0.45">
      <c r="A20" s="10" t="s">
        <v>20</v>
      </c>
      <c r="B20" s="10" t="s">
        <v>76</v>
      </c>
      <c r="C20" s="4">
        <f>VLOOKUP($B$1,市町村別シート!A1:EM1797,'2050年二酸化炭素排出量推計'!N20)</f>
        <v>456.68934553866069</v>
      </c>
      <c r="D20" s="6"/>
      <c r="E20" s="6"/>
      <c r="F20" s="6"/>
      <c r="G20" s="6"/>
      <c r="H20" s="6"/>
      <c r="I20" s="6"/>
      <c r="J20" s="6"/>
      <c r="N20">
        <v>25</v>
      </c>
    </row>
    <row r="21" spans="1:21" x14ac:dyDescent="0.45">
      <c r="A21" s="10"/>
      <c r="B21" s="10"/>
      <c r="C21" s="6"/>
      <c r="D21" s="6"/>
      <c r="E21" s="6"/>
      <c r="F21" s="6"/>
      <c r="G21" s="6"/>
      <c r="H21" s="6"/>
      <c r="I21" s="6"/>
      <c r="J21" s="6"/>
    </row>
    <row r="22" spans="1:21" x14ac:dyDescent="0.45">
      <c r="A22" t="s">
        <v>77</v>
      </c>
      <c r="B22" t="s">
        <v>57</v>
      </c>
      <c r="C22" s="4">
        <f>VLOOKUP($B$1,市町村別シート!A1:EM1797,'2050年二酸化炭素排出量推計'!N22)</f>
        <v>220322</v>
      </c>
      <c r="D22" s="4">
        <f>VLOOKUP($B$1,市町村別シート!A1:EM1797,'2050年二酸化炭素排出量推計'!O22)</f>
        <v>217760.41612360865</v>
      </c>
      <c r="E22" s="4">
        <f>VLOOKUP($B$1,市町村別シート!A1:EM1797,'2050年二酸化炭素排出量推計'!P22)</f>
        <v>213311.4741268176</v>
      </c>
      <c r="F22" s="4">
        <f>VLOOKUP($B$1,市町村別シート!A1:EM1797,'2050年二酸化炭素排出量推計'!Q22)</f>
        <v>209209.9118014141</v>
      </c>
      <c r="G22" s="4">
        <f>VLOOKUP($B$1,市町村別シート!A1:EM1797,'2050年二酸化炭素排出量推計'!R22)</f>
        <v>204099.74250467095</v>
      </c>
      <c r="H22" s="4">
        <f>VLOOKUP($B$1,市町村別シート!A1:EM1797,'2050年二酸化炭素排出量推計'!S22)</f>
        <v>197365.10918903252</v>
      </c>
      <c r="I22" s="4">
        <f>VLOOKUP($B$1,市町村別シート!A1:EM1797,'2050年二酸化炭素排出量推計'!T22)</f>
        <v>189359.2944453524</v>
      </c>
      <c r="J22" s="4">
        <f>VLOOKUP($B$1,市町村別シート!A1:EM1797,'2050年二酸化炭素排出量推計'!U22)</f>
        <v>183873.48506585122</v>
      </c>
      <c r="N22">
        <v>26</v>
      </c>
      <c r="O22">
        <v>27</v>
      </c>
      <c r="P22">
        <v>28</v>
      </c>
      <c r="Q22">
        <v>29</v>
      </c>
      <c r="R22">
        <v>30</v>
      </c>
      <c r="S22">
        <v>31</v>
      </c>
      <c r="T22">
        <v>32</v>
      </c>
      <c r="U22">
        <v>33</v>
      </c>
    </row>
    <row r="23" spans="1:21" x14ac:dyDescent="0.45">
      <c r="A23" t="s">
        <v>78</v>
      </c>
      <c r="B23" t="s">
        <v>57</v>
      </c>
      <c r="C23" s="6">
        <f t="shared" ref="C23:J23" si="6">C22/C3*C4</f>
        <v>220322</v>
      </c>
      <c r="D23" s="6">
        <f t="shared" si="6"/>
        <v>217760.41612360865</v>
      </c>
      <c r="E23" s="6">
        <f t="shared" si="6"/>
        <v>213311.4741268176</v>
      </c>
      <c r="F23" s="6">
        <f t="shared" si="6"/>
        <v>209209.9118014141</v>
      </c>
      <c r="G23" s="6">
        <f t="shared" si="6"/>
        <v>204099.74250467095</v>
      </c>
      <c r="H23" s="6">
        <f t="shared" si="6"/>
        <v>197365.10918903252</v>
      </c>
      <c r="I23" s="6">
        <f t="shared" si="6"/>
        <v>189359.29444535237</v>
      </c>
      <c r="J23" s="6">
        <f t="shared" si="6"/>
        <v>183873.48506585122</v>
      </c>
    </row>
    <row r="24" spans="1:21" x14ac:dyDescent="0.45">
      <c r="A24" t="s">
        <v>79</v>
      </c>
      <c r="B24" t="s">
        <v>57</v>
      </c>
      <c r="C24" s="4">
        <f>VLOOKUP($B$1,市町村別シート!A1:EM1797,'2050年二酸化炭素排出量推計'!N24)</f>
        <v>567</v>
      </c>
      <c r="D24" s="4">
        <f>VLOOKUP($B$1,市町村別シート!A1:EM1797,'2050年二酸化炭素排出量推計'!O24)</f>
        <v>526.69987154982084</v>
      </c>
      <c r="E24" s="4">
        <f>VLOOKUP($B$1,市町村別シート!A1:EM1797,'2050年二酸化炭素排出量推計'!P24)</f>
        <v>490.96316155049288</v>
      </c>
      <c r="F24" s="4">
        <f>VLOOKUP($B$1,市町村別シート!A1:EM1797,'2050年二酸化炭素排出量推計'!Q24)</f>
        <v>466.63603418399401</v>
      </c>
      <c r="G24" s="4">
        <f>VLOOKUP($B$1,市町村別シート!A1:EM1797,'2050年二酸化炭素排出量推計'!R24)</f>
        <v>449.49183160277812</v>
      </c>
      <c r="H24" s="4">
        <f>VLOOKUP($B$1,市町村別シート!A1:EM1797,'2050年二酸化炭素排出量推計'!S24)</f>
        <v>432.61673129323509</v>
      </c>
      <c r="I24" s="4">
        <f>VLOOKUP($B$1,市町村別シート!A1:EM1797,'2050年二酸化炭素排出量推計'!T24)</f>
        <v>411.46383552229224</v>
      </c>
      <c r="J24" s="4">
        <f>VLOOKUP($B$1,市町村別シート!A1:EM1797,'2050年二酸化炭素排出量推計'!U24)</f>
        <v>393.95579785947876</v>
      </c>
      <c r="N24">
        <v>34</v>
      </c>
      <c r="O24">
        <v>35</v>
      </c>
      <c r="P24">
        <v>36</v>
      </c>
      <c r="Q24">
        <v>37</v>
      </c>
      <c r="R24">
        <v>38</v>
      </c>
      <c r="S24">
        <v>39</v>
      </c>
      <c r="T24">
        <v>40</v>
      </c>
      <c r="U24">
        <v>41</v>
      </c>
    </row>
    <row r="25" spans="1:21" hidden="1" x14ac:dyDescent="0.45">
      <c r="A25" s="5" t="s">
        <v>80</v>
      </c>
      <c r="B25" s="5" t="s">
        <v>57</v>
      </c>
      <c r="C25" s="7">
        <f>C24</f>
        <v>567</v>
      </c>
      <c r="D25" s="7">
        <f t="shared" ref="D25:J25" si="7">D24</f>
        <v>526.69987154982084</v>
      </c>
      <c r="E25" s="7">
        <f t="shared" si="7"/>
        <v>490.96316155049288</v>
      </c>
      <c r="F25" s="7">
        <f t="shared" si="7"/>
        <v>466.63603418399401</v>
      </c>
      <c r="G25" s="7">
        <f t="shared" si="7"/>
        <v>449.49183160277812</v>
      </c>
      <c r="H25" s="7">
        <f t="shared" si="7"/>
        <v>432.61673129323509</v>
      </c>
      <c r="I25" s="7">
        <f t="shared" si="7"/>
        <v>411.46383552229224</v>
      </c>
      <c r="J25" s="7">
        <f t="shared" si="7"/>
        <v>393.95579785947876</v>
      </c>
    </row>
    <row r="26" spans="1:21" x14ac:dyDescent="0.45">
      <c r="C26" s="6"/>
      <c r="D26" s="6"/>
      <c r="E26" s="6"/>
      <c r="F26" s="6"/>
      <c r="G26" s="6"/>
      <c r="H26" s="6"/>
      <c r="I26" s="6"/>
      <c r="J26" s="6"/>
    </row>
    <row r="27" spans="1:21" x14ac:dyDescent="0.45">
      <c r="A27" t="s">
        <v>81</v>
      </c>
      <c r="B27" t="s">
        <v>71</v>
      </c>
      <c r="C27" s="11">
        <f>VLOOKUP($B$1,市町村別シート!A1:EM1797,'2050年二酸化炭素排出量推計'!N27)</f>
        <v>1268.0252878371186</v>
      </c>
      <c r="D27" s="6">
        <f>C27/C23*D23</f>
        <v>1253.2825334495401</v>
      </c>
      <c r="E27" s="6">
        <f t="shared" ref="E27:J28" si="8">D27/D22*E22</f>
        <v>1227.6774147775436</v>
      </c>
      <c r="F27" s="6">
        <f t="shared" si="8"/>
        <v>1204.0715799165146</v>
      </c>
      <c r="G27" s="6">
        <f t="shared" si="8"/>
        <v>1174.6608815141801</v>
      </c>
      <c r="H27" s="6">
        <f t="shared" si="8"/>
        <v>1135.9008605061108</v>
      </c>
      <c r="I27" s="6">
        <f t="shared" si="8"/>
        <v>1089.8247739386065</v>
      </c>
      <c r="J27" s="6">
        <f t="shared" si="8"/>
        <v>1058.2521437997118</v>
      </c>
      <c r="N27">
        <v>42</v>
      </c>
    </row>
    <row r="28" spans="1:21" x14ac:dyDescent="0.45">
      <c r="A28" t="s">
        <v>82</v>
      </c>
      <c r="B28" t="s">
        <v>71</v>
      </c>
      <c r="C28" s="11">
        <f>VLOOKUP($B$1,市町村別シート!A1:EM1797,'2050年二酸化炭素排出量推計'!N28)</f>
        <v>13.619305896997917</v>
      </c>
      <c r="D28" s="6">
        <f>C28/C23*D23</f>
        <v>13.460960409968063</v>
      </c>
      <c r="E28" s="6">
        <f t="shared" si="8"/>
        <v>13.185947011522615</v>
      </c>
      <c r="F28" s="6">
        <f t="shared" si="8"/>
        <v>12.93240704744607</v>
      </c>
      <c r="G28" s="6">
        <f t="shared" si="8"/>
        <v>12.616519578932751</v>
      </c>
      <c r="H28" s="6">
        <f t="shared" si="8"/>
        <v>12.200215118961466</v>
      </c>
      <c r="I28" s="6">
        <f t="shared" si="8"/>
        <v>11.705331993586443</v>
      </c>
      <c r="J28" s="6">
        <f t="shared" si="8"/>
        <v>11.366224160360318</v>
      </c>
      <c r="N28">
        <v>43</v>
      </c>
    </row>
    <row r="29" spans="1:21" x14ac:dyDescent="0.45">
      <c r="A29" t="s">
        <v>83</v>
      </c>
      <c r="B29" t="s">
        <v>71</v>
      </c>
      <c r="C29" s="11">
        <f>VLOOKUP($B$1,市町村別シート!A1:EM1797,'2050年二酸化炭素排出量推計'!N29)</f>
        <v>4.786797539375959</v>
      </c>
      <c r="D29" s="6">
        <f>C29/C25*D25</f>
        <v>4.4465708097430623</v>
      </c>
      <c r="E29" s="6">
        <f t="shared" ref="E29:J29" si="9">D29/D25*E25</f>
        <v>4.1448699358626824</v>
      </c>
      <c r="F29" s="6">
        <f t="shared" si="9"/>
        <v>3.9394924518802443</v>
      </c>
      <c r="G29" s="6">
        <f t="shared" si="9"/>
        <v>3.7947555440666161</v>
      </c>
      <c r="H29" s="6">
        <f t="shared" si="9"/>
        <v>3.6522904847395559</v>
      </c>
      <c r="I29" s="6">
        <f t="shared" si="9"/>
        <v>3.4737108913938322</v>
      </c>
      <c r="J29" s="6">
        <f t="shared" si="9"/>
        <v>3.3259023700469941</v>
      </c>
      <c r="N29">
        <v>44</v>
      </c>
    </row>
    <row r="30" spans="1:21" x14ac:dyDescent="0.45">
      <c r="A30" t="s">
        <v>84</v>
      </c>
      <c r="B30" t="s">
        <v>71</v>
      </c>
      <c r="C30" s="11">
        <f>VLOOKUP($B$1,市町村別シート!A1:EM1797,'2050年二酸化炭素排出量推計'!N30)</f>
        <v>13.619305896997917</v>
      </c>
      <c r="D30" s="6">
        <f>C30/C25*D25</f>
        <v>12.651299235531781</v>
      </c>
      <c r="E30" s="6">
        <f t="shared" ref="E30:J30" si="10">D30/D25*E25</f>
        <v>11.792905610781954</v>
      </c>
      <c r="F30" s="6">
        <f t="shared" si="10"/>
        <v>11.208569474627497</v>
      </c>
      <c r="G30" s="6">
        <f t="shared" si="10"/>
        <v>10.796766759788554</v>
      </c>
      <c r="H30" s="6">
        <f t="shared" si="10"/>
        <v>10.391427865329664</v>
      </c>
      <c r="I30" s="6">
        <f t="shared" si="10"/>
        <v>9.8833365811818972</v>
      </c>
      <c r="J30" s="6">
        <f t="shared" si="10"/>
        <v>9.4627945695663467</v>
      </c>
      <c r="N30">
        <v>45</v>
      </c>
    </row>
    <row r="31" spans="1:21" x14ac:dyDescent="0.45">
      <c r="A31" t="s">
        <v>85</v>
      </c>
    </row>
    <row r="33" spans="1:14" x14ac:dyDescent="0.45">
      <c r="A33" t="s">
        <v>21</v>
      </c>
      <c r="B33" t="s">
        <v>86</v>
      </c>
      <c r="C33" s="11">
        <f>VLOOKUP($B$1,市町村別シート!A1:EM1797,'2050年二酸化炭素排出量推計'!N33)</f>
        <v>225583</v>
      </c>
      <c r="D33" s="6"/>
      <c r="E33" s="6"/>
      <c r="F33" s="6"/>
      <c r="G33" s="6"/>
      <c r="H33" s="6"/>
      <c r="I33" s="6"/>
      <c r="J33" s="6"/>
      <c r="N33">
        <v>46</v>
      </c>
    </row>
    <row r="34" spans="1:14" x14ac:dyDescent="0.45">
      <c r="A34" t="s">
        <v>22</v>
      </c>
      <c r="B34" t="s">
        <v>86</v>
      </c>
      <c r="C34" s="11">
        <f>VLOOKUP($B$1,市町村別シート!A1:EM1797,'2050年二酸化炭素排出量推計'!N34)</f>
        <v>18674</v>
      </c>
      <c r="D34" s="6"/>
      <c r="E34" s="6"/>
      <c r="F34" s="6"/>
      <c r="G34" s="6"/>
      <c r="H34" s="6"/>
      <c r="I34" s="6"/>
      <c r="J34" s="6"/>
      <c r="N34">
        <v>47</v>
      </c>
    </row>
    <row r="35" spans="1:14" x14ac:dyDescent="0.45">
      <c r="A35" t="s">
        <v>87</v>
      </c>
      <c r="C35" s="12">
        <f>C33+C34</f>
        <v>244257</v>
      </c>
    </row>
    <row r="36" spans="1:14" x14ac:dyDescent="0.45">
      <c r="A36" t="s">
        <v>88</v>
      </c>
      <c r="B36" t="s">
        <v>89</v>
      </c>
      <c r="C36" s="11">
        <f>VLOOKUP($B$1,市町村別シート!A1:EM1797,'2050年二酸化炭素排出量推計'!N36)</f>
        <v>98912.070349228263</v>
      </c>
      <c r="D36" s="6">
        <f t="shared" ref="D36:J38" si="11">C36/C$4*D$4</f>
        <v>97094.781243453937</v>
      </c>
      <c r="E36" s="6">
        <f t="shared" si="11"/>
        <v>94938.152659595216</v>
      </c>
      <c r="F36" s="6">
        <f t="shared" si="11"/>
        <v>92698.866351627206</v>
      </c>
      <c r="G36" s="6">
        <f t="shared" si="11"/>
        <v>90538.25248464178</v>
      </c>
      <c r="H36" s="6">
        <f t="shared" si="11"/>
        <v>88513.581053200396</v>
      </c>
      <c r="I36" s="6">
        <f t="shared" si="11"/>
        <v>86497.027791091168</v>
      </c>
      <c r="J36" s="6">
        <f t="shared" si="11"/>
        <v>84396.76249716719</v>
      </c>
      <c r="N36">
        <v>48</v>
      </c>
    </row>
    <row r="37" spans="1:14" x14ac:dyDescent="0.45">
      <c r="A37" t="s">
        <v>90</v>
      </c>
      <c r="B37" t="s">
        <v>89</v>
      </c>
      <c r="C37" s="11">
        <f>VLOOKUP($B$1,市町村別シート!A1:EM1797,'2050年二酸化炭素排出量推計'!N37)</f>
        <v>59961.054661364455</v>
      </c>
      <c r="D37" s="6">
        <f t="shared" si="11"/>
        <v>58859.403760497567</v>
      </c>
      <c r="E37" s="6">
        <f t="shared" si="11"/>
        <v>57552.043354993504</v>
      </c>
      <c r="F37" s="6">
        <f t="shared" si="11"/>
        <v>56194.575371152408</v>
      </c>
      <c r="G37" s="6">
        <f t="shared" si="11"/>
        <v>54884.799064549952</v>
      </c>
      <c r="H37" s="6">
        <f t="shared" si="11"/>
        <v>53657.431828748209</v>
      </c>
      <c r="I37" s="6">
        <f t="shared" si="11"/>
        <v>52434.985872961704</v>
      </c>
      <c r="J37" s="6">
        <f t="shared" si="11"/>
        <v>51161.793211563476</v>
      </c>
      <c r="N37">
        <v>49</v>
      </c>
    </row>
    <row r="38" spans="1:14" x14ac:dyDescent="0.45">
      <c r="A38" t="s">
        <v>91</v>
      </c>
      <c r="B38" t="s">
        <v>89</v>
      </c>
      <c r="C38" s="11">
        <f>VLOOKUP($B$1,市町村別シート!A1:EM1797,'2050年二酸化炭素排出量推計'!N38)</f>
        <v>16487.141247602922</v>
      </c>
      <c r="D38" s="6">
        <f t="shared" si="11"/>
        <v>16184.226728992151</v>
      </c>
      <c r="E38" s="6">
        <f t="shared" si="11"/>
        <v>15824.749468480295</v>
      </c>
      <c r="F38" s="6">
        <f t="shared" si="11"/>
        <v>15451.494419597579</v>
      </c>
      <c r="G38" s="6">
        <f t="shared" si="11"/>
        <v>15091.352872860698</v>
      </c>
      <c r="H38" s="6">
        <f t="shared" si="11"/>
        <v>14753.870867355179</v>
      </c>
      <c r="I38" s="6">
        <f t="shared" si="11"/>
        <v>14417.742037493226</v>
      </c>
      <c r="J38" s="6">
        <f t="shared" si="11"/>
        <v>14067.659682163847</v>
      </c>
      <c r="N38">
        <v>50</v>
      </c>
    </row>
    <row r="39" spans="1:14" x14ac:dyDescent="0.45">
      <c r="A39" t="s">
        <v>23</v>
      </c>
      <c r="B39" t="s">
        <v>92</v>
      </c>
      <c r="C39" s="11">
        <f>VLOOKUP($B$1,市町村別シート!A1:EM1797,'2050年二酸化炭素排出量推計'!N39)</f>
        <v>3300.6957875537469</v>
      </c>
      <c r="D39" s="12"/>
      <c r="N39">
        <v>51</v>
      </c>
    </row>
    <row r="40" spans="1:14" x14ac:dyDescent="0.45">
      <c r="A40" t="s">
        <v>24</v>
      </c>
      <c r="B40" t="s">
        <v>92</v>
      </c>
      <c r="C40" s="11">
        <f>VLOOKUP($B$1,市町村別シート!A1:EM1797,'2050年二酸化炭素排出量推計'!N40)</f>
        <v>2280.9185193183039</v>
      </c>
      <c r="D40" s="12"/>
      <c r="N40">
        <v>52</v>
      </c>
    </row>
    <row r="41" spans="1:14" x14ac:dyDescent="0.45">
      <c r="A41" t="s">
        <v>25</v>
      </c>
      <c r="B41" t="s">
        <v>92</v>
      </c>
      <c r="C41" s="11">
        <f>VLOOKUP($B$1,市町村別シート!A1:EM1797,'2050年二酸化炭素排出量推計'!N41)</f>
        <v>438.25888044400619</v>
      </c>
      <c r="D41" s="12"/>
      <c r="N41">
        <v>53</v>
      </c>
    </row>
    <row r="42" spans="1:14" x14ac:dyDescent="0.45">
      <c r="A42" t="s">
        <v>93</v>
      </c>
      <c r="B42" t="s">
        <v>94</v>
      </c>
      <c r="C42">
        <v>33.369999999999997</v>
      </c>
    </row>
    <row r="43" spans="1:14" x14ac:dyDescent="0.45">
      <c r="A43" t="s">
        <v>95</v>
      </c>
      <c r="B43" t="s">
        <v>94</v>
      </c>
      <c r="C43">
        <v>38.04</v>
      </c>
    </row>
    <row r="44" spans="1:14" x14ac:dyDescent="0.45">
      <c r="A44" t="s">
        <v>96</v>
      </c>
      <c r="B44" t="s">
        <v>97</v>
      </c>
      <c r="C44">
        <v>50.06</v>
      </c>
    </row>
    <row r="45" spans="1:14" x14ac:dyDescent="0.45">
      <c r="A45" t="s">
        <v>98</v>
      </c>
      <c r="B45" t="s">
        <v>99</v>
      </c>
      <c r="C45">
        <v>0.53100000000000003</v>
      </c>
    </row>
    <row r="47" spans="1:14" x14ac:dyDescent="0.45">
      <c r="A47" t="s">
        <v>100</v>
      </c>
      <c r="B47" t="s">
        <v>101</v>
      </c>
      <c r="C47">
        <v>0.46200000000000002</v>
      </c>
      <c r="E47" t="s">
        <v>102</v>
      </c>
      <c r="N47" t="s">
        <v>103</v>
      </c>
    </row>
    <row r="48" spans="1:14" x14ac:dyDescent="0.45">
      <c r="A48" t="s">
        <v>104</v>
      </c>
      <c r="B48" t="s">
        <v>105</v>
      </c>
      <c r="C48">
        <v>5.9033333333333333E-2</v>
      </c>
      <c r="E48" t="s">
        <v>106</v>
      </c>
      <c r="L48" t="s">
        <v>107</v>
      </c>
    </row>
    <row r="49" spans="1:12" x14ac:dyDescent="0.45">
      <c r="A49" t="s">
        <v>108</v>
      </c>
      <c r="B49" t="s">
        <v>109</v>
      </c>
      <c r="C49">
        <v>2.3199999999999998</v>
      </c>
      <c r="E49" t="s">
        <v>110</v>
      </c>
    </row>
    <row r="50" spans="1:12" x14ac:dyDescent="0.45">
      <c r="A50" t="s">
        <v>111</v>
      </c>
      <c r="B50" t="s">
        <v>109</v>
      </c>
      <c r="C50">
        <v>2.58</v>
      </c>
      <c r="E50" t="s">
        <v>110</v>
      </c>
    </row>
    <row r="51" spans="1:12" x14ac:dyDescent="0.45">
      <c r="A51" t="s">
        <v>112</v>
      </c>
      <c r="B51" t="s">
        <v>113</v>
      </c>
      <c r="C51">
        <v>3</v>
      </c>
      <c r="E51" t="s">
        <v>110</v>
      </c>
    </row>
    <row r="52" spans="1:12" x14ac:dyDescent="0.45">
      <c r="A52" t="s">
        <v>114</v>
      </c>
      <c r="B52" t="s">
        <v>105</v>
      </c>
      <c r="C52">
        <v>5.7000000000000002E-2</v>
      </c>
      <c r="E52" t="s">
        <v>110</v>
      </c>
    </row>
    <row r="54" spans="1:12" x14ac:dyDescent="0.45">
      <c r="A54" t="s">
        <v>115</v>
      </c>
      <c r="C54" t="s">
        <v>0</v>
      </c>
      <c r="D54" t="s">
        <v>1</v>
      </c>
      <c r="E54" t="s">
        <v>2</v>
      </c>
      <c r="F54" t="s">
        <v>3</v>
      </c>
      <c r="G54" t="s">
        <v>4</v>
      </c>
      <c r="H54" t="s">
        <v>5</v>
      </c>
      <c r="I54" t="s">
        <v>6</v>
      </c>
      <c r="J54" t="s">
        <v>7</v>
      </c>
    </row>
    <row r="55" spans="1:12" x14ac:dyDescent="0.45">
      <c r="A55" t="s">
        <v>116</v>
      </c>
      <c r="B55" t="s">
        <v>117</v>
      </c>
      <c r="C55" s="6">
        <f t="shared" ref="C55:J55" si="12">C16*$C$47*1000*1000</f>
        <v>604032358.01247835</v>
      </c>
      <c r="D55" s="6">
        <f t="shared" si="12"/>
        <v>605097369.25372326</v>
      </c>
      <c r="E55" s="6">
        <f t="shared" si="12"/>
        <v>600901843.86521804</v>
      </c>
      <c r="F55" s="6">
        <f t="shared" si="12"/>
        <v>596041648.78383195</v>
      </c>
      <c r="G55" s="6">
        <f t="shared" si="12"/>
        <v>585245720.96155572</v>
      </c>
      <c r="H55" s="6">
        <f t="shared" si="12"/>
        <v>572158100.43557775</v>
      </c>
      <c r="I55" s="6">
        <f t="shared" si="12"/>
        <v>564294677.98979437</v>
      </c>
      <c r="J55" s="6">
        <f t="shared" si="12"/>
        <v>553210165.4984436</v>
      </c>
    </row>
    <row r="56" spans="1:12" x14ac:dyDescent="0.45">
      <c r="A56" t="s">
        <v>118</v>
      </c>
      <c r="B56" t="s">
        <v>117</v>
      </c>
      <c r="C56" s="6">
        <f t="shared" ref="C56:J56" si="13">$C$48*C17*1000*1000</f>
        <v>243726755.29881778</v>
      </c>
      <c r="D56" s="6">
        <f t="shared" si="13"/>
        <v>244156486.80366549</v>
      </c>
      <c r="E56" s="6">
        <f t="shared" si="13"/>
        <v>242463594.40121394</v>
      </c>
      <c r="F56" s="6">
        <f t="shared" si="13"/>
        <v>240502508.10907692</v>
      </c>
      <c r="G56" s="6">
        <f t="shared" si="13"/>
        <v>236146356.61543581</v>
      </c>
      <c r="H56" s="6">
        <f t="shared" si="13"/>
        <v>230865508.2584461</v>
      </c>
      <c r="I56" s="6">
        <f t="shared" si="13"/>
        <v>227692621.22212765</v>
      </c>
      <c r="J56" s="6">
        <f t="shared" si="13"/>
        <v>223220025.95839784</v>
      </c>
    </row>
    <row r="57" spans="1:12" x14ac:dyDescent="0.45">
      <c r="A57" t="s">
        <v>119</v>
      </c>
      <c r="B57" t="s">
        <v>117</v>
      </c>
      <c r="C57" s="6">
        <f>$C$47*C27*1000*1000</f>
        <v>585827682.98074877</v>
      </c>
      <c r="D57" s="6">
        <f t="shared" ref="D57:J57" si="14">$C$47*D27*1000*1000</f>
        <v>579016530.45368755</v>
      </c>
      <c r="E57" s="6">
        <f t="shared" si="14"/>
        <v>567186965.62722516</v>
      </c>
      <c r="F57" s="6">
        <f t="shared" si="14"/>
        <v>556281069.92142975</v>
      </c>
      <c r="G57" s="6">
        <f t="shared" si="14"/>
        <v>542693327.25955129</v>
      </c>
      <c r="H57" s="6">
        <f t="shared" si="14"/>
        <v>524786197.55382311</v>
      </c>
      <c r="I57" s="6">
        <f t="shared" si="14"/>
        <v>503499045.55963624</v>
      </c>
      <c r="J57" s="6">
        <f t="shared" si="14"/>
        <v>488912490.43546689</v>
      </c>
    </row>
    <row r="58" spans="1:12" x14ac:dyDescent="0.45">
      <c r="A58" t="s">
        <v>120</v>
      </c>
      <c r="B58" t="s">
        <v>117</v>
      </c>
      <c r="C58" s="6">
        <f>$C$48*C28*1000*1000</f>
        <v>803993.02478611039</v>
      </c>
      <c r="D58" s="6">
        <f t="shared" ref="D58:J58" si="15">$C$48*D28*1000*1000</f>
        <v>794645.36286844802</v>
      </c>
      <c r="E58" s="6">
        <f t="shared" si="15"/>
        <v>778410.40524688503</v>
      </c>
      <c r="F58" s="6">
        <f t="shared" si="15"/>
        <v>763443.09603423299</v>
      </c>
      <c r="G58" s="6">
        <f t="shared" si="15"/>
        <v>744795.20580966352</v>
      </c>
      <c r="H58" s="6">
        <f t="shared" si="15"/>
        <v>720219.36585602525</v>
      </c>
      <c r="I58" s="6">
        <f t="shared" si="15"/>
        <v>691004.76535471971</v>
      </c>
      <c r="J58" s="6">
        <f t="shared" si="15"/>
        <v>670986.09959993733</v>
      </c>
    </row>
    <row r="59" spans="1:12" x14ac:dyDescent="0.45">
      <c r="A59" t="s">
        <v>121</v>
      </c>
      <c r="B59" t="s">
        <v>117</v>
      </c>
      <c r="C59" s="6">
        <f>C29*$C$47*1000*1000</f>
        <v>2211500.4631916932</v>
      </c>
      <c r="D59" s="6">
        <f t="shared" ref="D59:J59" si="16">D29*$C$47*1000*1000</f>
        <v>2054315.7141012948</v>
      </c>
      <c r="E59" s="6">
        <f t="shared" si="16"/>
        <v>1914929.9103685594</v>
      </c>
      <c r="F59" s="6">
        <f t="shared" si="16"/>
        <v>1820045.512768673</v>
      </c>
      <c r="G59" s="6">
        <f t="shared" si="16"/>
        <v>1753177.0613587766</v>
      </c>
      <c r="H59" s="6">
        <f t="shared" si="16"/>
        <v>1687358.2039496747</v>
      </c>
      <c r="I59" s="6">
        <f t="shared" si="16"/>
        <v>1604854.4318239505</v>
      </c>
      <c r="J59" s="6">
        <f t="shared" si="16"/>
        <v>1536566.8949617113</v>
      </c>
    </row>
    <row r="60" spans="1:12" x14ac:dyDescent="0.45">
      <c r="A60" t="s">
        <v>122</v>
      </c>
      <c r="B60" t="s">
        <v>117</v>
      </c>
      <c r="C60" s="6">
        <f>$C$48*C30*1000*1000</f>
        <v>803993.02478611039</v>
      </c>
      <c r="D60" s="6">
        <f t="shared" ref="D60:J60" si="17">$C$48*D30*1000*1000</f>
        <v>746848.36487089272</v>
      </c>
      <c r="E60" s="6">
        <f t="shared" si="17"/>
        <v>696174.52788982808</v>
      </c>
      <c r="F60" s="6">
        <f t="shared" si="17"/>
        <v>661679.21798550989</v>
      </c>
      <c r="G60" s="6">
        <f t="shared" si="17"/>
        <v>637369.13105285098</v>
      </c>
      <c r="H60" s="6">
        <f t="shared" si="17"/>
        <v>613440.62498329463</v>
      </c>
      <c r="I60" s="6">
        <f t="shared" si="17"/>
        <v>583446.3028424381</v>
      </c>
      <c r="J60" s="6">
        <f t="shared" si="17"/>
        <v>558620.30609006656</v>
      </c>
    </row>
    <row r="61" spans="1:12" x14ac:dyDescent="0.45">
      <c r="A61" t="s">
        <v>108</v>
      </c>
      <c r="B61" t="s">
        <v>117</v>
      </c>
      <c r="C61" s="6">
        <f>$C$49*C36*1000</f>
        <v>229476003.21020955</v>
      </c>
      <c r="D61" s="6">
        <f t="shared" ref="D61:J61" si="18">$C$49*D36*1000</f>
        <v>225259892.48481312</v>
      </c>
      <c r="E61" s="6">
        <f t="shared" si="18"/>
        <v>220256514.17026091</v>
      </c>
      <c r="F61" s="6">
        <f t="shared" si="18"/>
        <v>215061369.93577513</v>
      </c>
      <c r="G61" s="6">
        <f t="shared" si="18"/>
        <v>210048745.76436892</v>
      </c>
      <c r="H61" s="6">
        <f t="shared" si="18"/>
        <v>205351508.0434249</v>
      </c>
      <c r="I61" s="6">
        <f t="shared" si="18"/>
        <v>200673104.47533149</v>
      </c>
      <c r="J61" s="6">
        <f t="shared" si="18"/>
        <v>195800488.99342787</v>
      </c>
    </row>
    <row r="62" spans="1:12" x14ac:dyDescent="0.45">
      <c r="A62" t="s">
        <v>111</v>
      </c>
      <c r="B62" t="s">
        <v>117</v>
      </c>
      <c r="C62" s="6">
        <f>$C$50*C37*1000</f>
        <v>154699521.02632028</v>
      </c>
      <c r="D62" s="6">
        <f t="shared" ref="D62:J62" si="19">$C$50*D37*1000</f>
        <v>151857261.70208371</v>
      </c>
      <c r="E62" s="6">
        <f t="shared" si="19"/>
        <v>148484271.85588324</v>
      </c>
      <c r="F62" s="6">
        <f t="shared" si="19"/>
        <v>144982004.45757324</v>
      </c>
      <c r="G62" s="6">
        <f t="shared" si="19"/>
        <v>141602781.58653888</v>
      </c>
      <c r="H62" s="6">
        <f t="shared" si="19"/>
        <v>138436174.11817038</v>
      </c>
      <c r="I62" s="6">
        <f t="shared" si="19"/>
        <v>135282263.55224121</v>
      </c>
      <c r="J62" s="6">
        <f t="shared" si="19"/>
        <v>131997426.48583376</v>
      </c>
    </row>
    <row r="63" spans="1:12" ht="18.600000000000001" thickBot="1" x14ac:dyDescent="0.5">
      <c r="A63" t="s">
        <v>112</v>
      </c>
      <c r="B63" t="s">
        <v>117</v>
      </c>
      <c r="C63" s="6">
        <f>$C$51*C38*1000</f>
        <v>49461423.742808767</v>
      </c>
      <c r="D63" s="6">
        <f t="shared" ref="D63:J63" si="20">$C$51*D38*1000</f>
        <v>48552680.186976455</v>
      </c>
      <c r="E63" s="6">
        <f t="shared" si="20"/>
        <v>47474248.405440882</v>
      </c>
      <c r="F63" s="6">
        <f t="shared" si="20"/>
        <v>46354483.258792736</v>
      </c>
      <c r="G63" s="6">
        <f t="shared" si="20"/>
        <v>45274058.618582092</v>
      </c>
      <c r="H63" s="6">
        <f t="shared" si="20"/>
        <v>44261612.602065533</v>
      </c>
      <c r="I63" s="6">
        <f t="shared" si="20"/>
        <v>43253226.112479679</v>
      </c>
      <c r="J63" s="6">
        <f t="shared" si="20"/>
        <v>42202979.046491541</v>
      </c>
      <c r="L63" t="s">
        <v>58</v>
      </c>
    </row>
    <row r="64" spans="1:12" ht="18.600000000000001" thickBot="1" x14ac:dyDescent="0.5">
      <c r="A64" t="s">
        <v>115</v>
      </c>
      <c r="B64" t="s">
        <v>123</v>
      </c>
      <c r="C64" s="6">
        <f>SUM(C55:C63)/1000</f>
        <v>1871043.2307841473</v>
      </c>
      <c r="D64" s="6">
        <f t="shared" ref="D64:J64" si="21">SUM(D55:D63)/1000</f>
        <v>1857536.0303267904</v>
      </c>
      <c r="E64" s="6">
        <f t="shared" si="21"/>
        <v>1830156.9531687475</v>
      </c>
      <c r="F64" s="6">
        <f t="shared" si="21"/>
        <v>1802468.252293268</v>
      </c>
      <c r="G64" s="6">
        <f t="shared" si="21"/>
        <v>1764146.3322042536</v>
      </c>
      <c r="H64" s="6">
        <f t="shared" si="21"/>
        <v>1718880.119206297</v>
      </c>
      <c r="I64" s="6">
        <f t="shared" si="21"/>
        <v>1677574.2444116315</v>
      </c>
      <c r="J64" s="13">
        <f t="shared" si="21"/>
        <v>1638109.7497187129</v>
      </c>
      <c r="L64" s="14">
        <f>J64/D64</f>
        <v>0.88187239599897582</v>
      </c>
    </row>
    <row r="65" spans="1:21" hidden="1" x14ac:dyDescent="0.45">
      <c r="C65" s="6">
        <v>244809.73517586026</v>
      </c>
      <c r="D65" s="6">
        <v>247631.76307573233</v>
      </c>
      <c r="E65" s="6">
        <v>247086.77905774803</v>
      </c>
      <c r="F65" s="6">
        <v>243641.82794677877</v>
      </c>
      <c r="G65" s="6">
        <v>237461.86216226744</v>
      </c>
      <c r="H65" s="6">
        <v>230731.47161282197</v>
      </c>
      <c r="I65" s="6">
        <v>224074.25197820808</v>
      </c>
      <c r="J65" s="6">
        <v>219513.97061754068</v>
      </c>
      <c r="L65" s="15">
        <f>J65/D65</f>
        <v>0.88645320733918731</v>
      </c>
    </row>
    <row r="66" spans="1:21" x14ac:dyDescent="0.45">
      <c r="C66" s="6"/>
      <c r="D66" s="6"/>
      <c r="E66" s="6"/>
      <c r="F66" s="6"/>
      <c r="G66" s="6"/>
      <c r="H66" s="6"/>
      <c r="I66" s="6"/>
      <c r="J66" s="6"/>
      <c r="L66" s="15"/>
    </row>
    <row r="67" spans="1:21" x14ac:dyDescent="0.45">
      <c r="A67" t="s">
        <v>124</v>
      </c>
      <c r="C67" s="6"/>
      <c r="F67" t="s">
        <v>125</v>
      </c>
      <c r="J67" t="s">
        <v>126</v>
      </c>
      <c r="K67" t="s">
        <v>127</v>
      </c>
      <c r="L67" t="s">
        <v>128</v>
      </c>
    </row>
    <row r="68" spans="1:21" x14ac:dyDescent="0.45">
      <c r="A68" t="s">
        <v>129</v>
      </c>
      <c r="B68" t="s">
        <v>130</v>
      </c>
      <c r="C68" s="6">
        <f>C73/Q69</f>
        <v>289186.36295614007</v>
      </c>
      <c r="D68" s="16">
        <f>C68/$C$68</f>
        <v>1</v>
      </c>
    </row>
    <row r="69" spans="1:21" x14ac:dyDescent="0.45">
      <c r="A69" t="s">
        <v>131</v>
      </c>
      <c r="B69" t="s">
        <v>130</v>
      </c>
      <c r="C69" s="6">
        <f>C74/Q69</f>
        <v>102272.1132641263</v>
      </c>
      <c r="D69" s="16">
        <f>C69/$C$68</f>
        <v>0.35365468903399694</v>
      </c>
      <c r="F69" s="17">
        <f>入出力画面!T7/100</f>
        <v>0</v>
      </c>
      <c r="H69" t="s">
        <v>116</v>
      </c>
      <c r="J69" s="6">
        <f>J55*(1-(C69*F69+IF(C70&lt;0,0,C70)*F70+IF(C71&lt;0,0,C71)*F71+IF(C72&lt;0,0,C72)*F72)/C68)+K89*C47</f>
        <v>553210165.4984436</v>
      </c>
      <c r="K69" s="6">
        <f>J55</f>
        <v>553210165.4984436</v>
      </c>
      <c r="L69" s="16">
        <f>1-J69/K69</f>
        <v>0</v>
      </c>
      <c r="O69" t="s">
        <v>26</v>
      </c>
      <c r="Q69" s="11">
        <f>VLOOKUP($B$1,市町村別シート!A1:EM1797,'2050年二酸化炭素排出量推計'!R69)</f>
        <v>66.061272509003672</v>
      </c>
      <c r="R69">
        <v>54</v>
      </c>
    </row>
    <row r="70" spans="1:21" x14ac:dyDescent="0.45">
      <c r="A70" t="s">
        <v>132</v>
      </c>
      <c r="B70" t="s">
        <v>130</v>
      </c>
      <c r="C70" s="6">
        <f>C75/Q69</f>
        <v>63780.242795440303</v>
      </c>
      <c r="D70" s="16">
        <f>IF(C70&lt;0,0,C70)/$C$68</f>
        <v>0.22055065855617001</v>
      </c>
      <c r="F70" s="17">
        <f>入出力画面!T8/100</f>
        <v>0</v>
      </c>
      <c r="H70" t="s">
        <v>118</v>
      </c>
      <c r="J70" s="6">
        <f>J56*(1-(C69*F69+IF(C70&lt;0,0,C70)*F70+IF(C71&lt;0,0,C71)*F71+IF(C72&lt;0,0,C72)*F72)/C68)</f>
        <v>223220025.95839784</v>
      </c>
      <c r="K70" s="6">
        <f>J56</f>
        <v>223220025.95839784</v>
      </c>
      <c r="L70" s="16">
        <f t="shared" ref="L70:L85" si="22">1-J70/K70</f>
        <v>0</v>
      </c>
    </row>
    <row r="71" spans="1:21" x14ac:dyDescent="0.45">
      <c r="A71" t="s">
        <v>133</v>
      </c>
      <c r="B71" t="s">
        <v>130</v>
      </c>
      <c r="C71" s="6">
        <f>C76/Q69</f>
        <v>62825.725258916144</v>
      </c>
      <c r="D71" s="16">
        <f>IF(C71&lt;0,0,C71)/$C$68</f>
        <v>0.21724995818161977</v>
      </c>
      <c r="F71" s="17">
        <f>入出力画面!T9/100</f>
        <v>0</v>
      </c>
      <c r="H71" t="s">
        <v>121</v>
      </c>
      <c r="J71" s="6">
        <f>J59</f>
        <v>1536566.8949617113</v>
      </c>
      <c r="K71" s="6">
        <f>J59</f>
        <v>1536566.8949617113</v>
      </c>
      <c r="L71" s="16">
        <f t="shared" si="22"/>
        <v>0</v>
      </c>
    </row>
    <row r="72" spans="1:21" x14ac:dyDescent="0.45">
      <c r="A72" t="s">
        <v>134</v>
      </c>
      <c r="B72" t="s">
        <v>130</v>
      </c>
      <c r="C72" s="6">
        <f>C77/Q69</f>
        <v>60308.28163765731</v>
      </c>
      <c r="D72" s="16">
        <f>IF(C72&lt;0,0,C72)/$C$68</f>
        <v>0.2085446942282132</v>
      </c>
      <c r="F72" s="17">
        <f>入出力画面!T10/100</f>
        <v>0</v>
      </c>
      <c r="H72" t="s">
        <v>122</v>
      </c>
      <c r="J72" s="6">
        <f>J60</f>
        <v>558620.30609006656</v>
      </c>
      <c r="K72" s="6">
        <f>J60</f>
        <v>558620.30609006656</v>
      </c>
      <c r="L72" s="16">
        <f t="shared" si="22"/>
        <v>0</v>
      </c>
    </row>
    <row r="73" spans="1:21" x14ac:dyDescent="0.45">
      <c r="A73" t="s">
        <v>135</v>
      </c>
      <c r="B73" t="s">
        <v>136</v>
      </c>
      <c r="C73" s="6">
        <f>Q73</f>
        <v>19104019.129133213</v>
      </c>
      <c r="D73" s="16">
        <f>C73/$C$73</f>
        <v>1</v>
      </c>
      <c r="F73" s="17"/>
      <c r="J73" s="6"/>
      <c r="K73" s="6"/>
      <c r="L73" s="16"/>
      <c r="O73" t="s">
        <v>135</v>
      </c>
      <c r="Q73" s="11">
        <f>VLOOKUP($B$1,市町村別シート!A1:EM1797,'2050年二酸化炭素排出量推計'!R73)</f>
        <v>19104019.129133213</v>
      </c>
      <c r="R73">
        <v>56</v>
      </c>
    </row>
    <row r="74" spans="1:21" x14ac:dyDescent="0.45">
      <c r="A74" t="s">
        <v>131</v>
      </c>
      <c r="B74" t="s">
        <v>136</v>
      </c>
      <c r="C74" s="6">
        <f>IF(C73-(C75+C76+C77)&lt;0,0,C73-(C75+C76+C77))</f>
        <v>6756225.9444131367</v>
      </c>
      <c r="D74" s="16">
        <f>C74/$C$73</f>
        <v>0.35365468903399699</v>
      </c>
      <c r="F74" s="17"/>
      <c r="J74" s="6"/>
      <c r="K74" s="6"/>
      <c r="L74" s="16"/>
      <c r="O74" t="s">
        <v>29</v>
      </c>
      <c r="T74" t="s">
        <v>31</v>
      </c>
    </row>
    <row r="75" spans="1:21" x14ac:dyDescent="0.45">
      <c r="A75" t="s">
        <v>132</v>
      </c>
      <c r="B75" t="s">
        <v>136</v>
      </c>
      <c r="C75" s="6">
        <f>IF(Q75&gt;IF(T75&lt;0,0,T75),Q75,T75)</f>
        <v>4213404</v>
      </c>
      <c r="D75" s="16">
        <f>C75/$C$73</f>
        <v>0.22055065855617004</v>
      </c>
      <c r="F75" s="17"/>
      <c r="J75" s="6"/>
      <c r="K75" s="6"/>
      <c r="L75" s="16"/>
      <c r="O75" t="s">
        <v>8</v>
      </c>
      <c r="P75" t="s">
        <v>137</v>
      </c>
      <c r="Q75" s="11">
        <f>VLOOKUP($B$1,市町村別シート!A1:EM1797,'2050年二酸化炭素排出量推計'!R75)</f>
        <v>4213404</v>
      </c>
      <c r="R75">
        <v>58</v>
      </c>
      <c r="S75" t="s">
        <v>138</v>
      </c>
      <c r="T75" s="11">
        <f>VLOOKUP($B$1,市町村別シート!A1:EM1797,'2050年二酸化炭素排出量推計'!U75)</f>
        <v>506903.52603378147</v>
      </c>
      <c r="U75">
        <v>64</v>
      </c>
    </row>
    <row r="76" spans="1:21" x14ac:dyDescent="0.45">
      <c r="A76" t="s">
        <v>133</v>
      </c>
      <c r="B76" t="s">
        <v>136</v>
      </c>
      <c r="C76" s="6">
        <f>IF(Q76&gt;IF(T76&lt;0,0,T76),Q76,T76)</f>
        <v>4150347.3569050548</v>
      </c>
      <c r="D76" s="16">
        <f>C76/$C$73</f>
        <v>0.21724995818161977</v>
      </c>
      <c r="F76" s="17"/>
      <c r="J76" s="6"/>
      <c r="K76" s="6"/>
      <c r="L76" s="16"/>
      <c r="O76" t="s">
        <v>9</v>
      </c>
      <c r="P76" t="s">
        <v>139</v>
      </c>
      <c r="Q76" s="11">
        <f>VLOOKUP($B$1,市町村別シート!A1:EM1797,'2050年二酸化炭素排出量推計'!R76)</f>
        <v>4150347.3569050548</v>
      </c>
      <c r="R76">
        <v>59</v>
      </c>
      <c r="S76" t="s">
        <v>140</v>
      </c>
      <c r="T76" s="11">
        <f>VLOOKUP($B$1,市町村別シート!A1:EM1797,'2050年二酸化炭素排出量推計'!U76)</f>
        <v>-2449259.8969478235</v>
      </c>
      <c r="U76">
        <v>65</v>
      </c>
    </row>
    <row r="77" spans="1:21" x14ac:dyDescent="0.45">
      <c r="A77" t="s">
        <v>134</v>
      </c>
      <c r="B77" t="s">
        <v>136</v>
      </c>
      <c r="C77" s="6">
        <f>IF(Q77&gt;IF(T77&lt;0,0,T77),Q77,T77)</f>
        <v>3984041.8278150219</v>
      </c>
      <c r="D77" s="16">
        <f>C77/$C$73</f>
        <v>0.2085446942282132</v>
      </c>
      <c r="F77" s="17"/>
      <c r="J77" s="6"/>
      <c r="K77" s="6"/>
      <c r="L77" s="16"/>
      <c r="O77" t="s">
        <v>10</v>
      </c>
      <c r="P77" t="s">
        <v>141</v>
      </c>
      <c r="Q77" s="11">
        <f>VLOOKUP($B$1,市町村別シート!A1:EM1797,'2050年二酸化炭素排出量推計'!R77)</f>
        <v>3984041.8278150219</v>
      </c>
      <c r="R77">
        <v>60</v>
      </c>
      <c r="S77" t="s">
        <v>142</v>
      </c>
      <c r="T77" s="11">
        <f>VLOOKUP($B$1,市町村別シート!A1:EM1797,'2050年二酸化炭素排出量推計'!U77)</f>
        <v>-4577458.4495340437</v>
      </c>
      <c r="U77">
        <v>66</v>
      </c>
    </row>
    <row r="78" spans="1:21" x14ac:dyDescent="0.45">
      <c r="A78" s="18" t="s">
        <v>143</v>
      </c>
      <c r="B78" t="s">
        <v>136</v>
      </c>
      <c r="C78" s="6">
        <f>Q78</f>
        <v>109566244.1218873</v>
      </c>
      <c r="D78" s="16">
        <f>C78/$C$78</f>
        <v>1</v>
      </c>
      <c r="H78" t="s">
        <v>119</v>
      </c>
      <c r="J78" s="6">
        <f>J57*(1-($F$79*IF($C$79&lt;0,0,$C$79)+$F$82*IF($C$82&lt;0,0,$C$82)+$F$80*IF($C$80&lt;0,0,$C$80)+$F$81*IF($C$81&lt;0,0,$C$81))/$C$78)+K90*C47</f>
        <v>488912490.43546689</v>
      </c>
      <c r="K78" s="6">
        <f>J57</f>
        <v>488912490.43546689</v>
      </c>
      <c r="L78" s="16">
        <f t="shared" si="22"/>
        <v>0</v>
      </c>
      <c r="O78" t="s">
        <v>144</v>
      </c>
      <c r="Q78" s="11">
        <f>VLOOKUP($B$1,市町村別シート!A1:EM1797,'2050年二酸化炭素排出量推計'!R78)</f>
        <v>109566244.1218873</v>
      </c>
      <c r="R78">
        <v>57</v>
      </c>
    </row>
    <row r="79" spans="1:21" x14ac:dyDescent="0.45">
      <c r="A79" t="s">
        <v>145</v>
      </c>
      <c r="B79" t="s">
        <v>136</v>
      </c>
      <c r="C79" s="6">
        <f>IF(C78-(C80+C81+C82)&lt;0,0,C78-(C80+C81+C82))</f>
        <v>27735320.724677265</v>
      </c>
      <c r="D79" s="16">
        <f>C79/$C$78</f>
        <v>0.2531374598715187</v>
      </c>
      <c r="F79" s="17">
        <f>入出力画面!T12/100</f>
        <v>0</v>
      </c>
      <c r="H79" t="s">
        <v>120</v>
      </c>
      <c r="J79" s="6">
        <f>J58*(1-($F$79*IF($C$79&lt;0,0,$C$79)+$F$82*IF($C$82&lt;0,0,$C$82)+$F$80*IF($C$80&lt;0,0,$C$80)+$F$81*IF($C$81&lt;0,0,$C$81))/$C$78)</f>
        <v>670986.09959993733</v>
      </c>
      <c r="K79" s="6">
        <f>J58</f>
        <v>670986.09959993733</v>
      </c>
      <c r="L79" s="16">
        <f t="shared" si="22"/>
        <v>0</v>
      </c>
      <c r="O79" t="s">
        <v>30</v>
      </c>
      <c r="T79" t="s">
        <v>146</v>
      </c>
    </row>
    <row r="80" spans="1:21" x14ac:dyDescent="0.45">
      <c r="A80" t="s">
        <v>147</v>
      </c>
      <c r="B80" t="s">
        <v>136</v>
      </c>
      <c r="C80" s="6">
        <f>IF(Q80&gt;IF(T80&lt;0,0,T80),Q80,T80)</f>
        <v>11976733.22333125</v>
      </c>
      <c r="D80" s="16">
        <f>C80/$C$78</f>
        <v>0.10931042967948867</v>
      </c>
      <c r="F80" s="17">
        <f>入出力画面!T13/100</f>
        <v>0</v>
      </c>
      <c r="J80" s="6"/>
      <c r="K80" s="6"/>
      <c r="L80" s="16"/>
      <c r="N80" s="6"/>
      <c r="O80" t="s">
        <v>8</v>
      </c>
      <c r="P80" t="s">
        <v>148</v>
      </c>
      <c r="Q80" s="11">
        <f>VLOOKUP($B$1,市町村別シート!A1:EM1797,'2050年二酸化炭素排出量推計'!R80)</f>
        <v>1655240.0000000005</v>
      </c>
      <c r="R80">
        <v>61</v>
      </c>
      <c r="S80" t="s">
        <v>149</v>
      </c>
      <c r="T80" s="11">
        <f>VLOOKUP($B$1,市町村別シート!A1:EM1797,'2050年二酸化炭素排出量推計'!U80)</f>
        <v>11976733.22333125</v>
      </c>
      <c r="U80">
        <v>67</v>
      </c>
    </row>
    <row r="81" spans="1:21" x14ac:dyDescent="0.45">
      <c r="A81" t="s">
        <v>150</v>
      </c>
      <c r="B81" t="s">
        <v>136</v>
      </c>
      <c r="C81" s="6">
        <f>IF(Q81&gt;IF(T81&lt;0,0,T81),Q81,T81)</f>
        <v>27944390.393431783</v>
      </c>
      <c r="D81" s="16">
        <f>C81/$C$78</f>
        <v>0.25504561753841776</v>
      </c>
      <c r="F81" s="17">
        <f>入出力画面!T14/100</f>
        <v>0</v>
      </c>
      <c r="J81" s="6"/>
      <c r="K81" s="6"/>
      <c r="L81" s="16"/>
      <c r="N81" s="6"/>
      <c r="O81" t="s">
        <v>9</v>
      </c>
      <c r="P81" t="s">
        <v>151</v>
      </c>
      <c r="Q81" s="11">
        <f>VLOOKUP($B$1,市町村別シート!A1:EM1797,'2050年二酸化炭素排出量推計'!R81)</f>
        <v>1590245.9251988418</v>
      </c>
      <c r="R81">
        <v>62</v>
      </c>
      <c r="S81" t="s">
        <v>152</v>
      </c>
      <c r="T81" s="11">
        <f>VLOOKUP($B$1,市町村別シート!A1:EM1797,'2050年二酸化炭素排出量推計'!U81)</f>
        <v>27944390.393431783</v>
      </c>
      <c r="U81">
        <v>68</v>
      </c>
    </row>
    <row r="82" spans="1:21" x14ac:dyDescent="0.45">
      <c r="A82" t="s">
        <v>153</v>
      </c>
      <c r="B82" t="s">
        <v>136</v>
      </c>
      <c r="C82" s="6">
        <f>IF(Q82&gt;IF(T82&lt;0,0,T82),Q82,T82)</f>
        <v>41909799.780447006</v>
      </c>
      <c r="D82" s="16">
        <f>IF(C82&lt;0,0,C82)/$C$78</f>
        <v>0.38250649291057492</v>
      </c>
      <c r="F82" s="17">
        <f>入出力画面!T15/100</f>
        <v>0</v>
      </c>
      <c r="H82" t="s">
        <v>108</v>
      </c>
      <c r="J82" s="6">
        <f>J61*(1-D85)*(1-(G89+G93)/(I89+I93))</f>
        <v>195800488.99342787</v>
      </c>
      <c r="K82" s="6">
        <f>J61</f>
        <v>195800488.99342787</v>
      </c>
      <c r="L82" s="16">
        <f t="shared" si="22"/>
        <v>0</v>
      </c>
      <c r="O82" t="s">
        <v>10</v>
      </c>
      <c r="P82" t="s">
        <v>154</v>
      </c>
      <c r="Q82" s="11">
        <f>VLOOKUP($B$1,市町村別シート!A1:EM1797,'2050年二酸化炭素排出量推計'!R82)</f>
        <v>1551402.5174881411</v>
      </c>
      <c r="R82">
        <v>63</v>
      </c>
      <c r="S82" t="s">
        <v>155</v>
      </c>
      <c r="T82" s="11">
        <f>VLOOKUP($B$1,市町村別シート!A1:EM1797,'2050年二酸化炭素排出量推計'!U82)</f>
        <v>41909799.780447006</v>
      </c>
      <c r="U82">
        <v>69</v>
      </c>
    </row>
    <row r="83" spans="1:21" x14ac:dyDescent="0.45">
      <c r="H83" t="s">
        <v>111</v>
      </c>
      <c r="J83" s="6">
        <f>J62*(1-D85)*(1-(G90+G94)/(I90+I94))</f>
        <v>131997426.48583376</v>
      </c>
      <c r="K83" s="6">
        <f>J62</f>
        <v>131997426.48583376</v>
      </c>
      <c r="L83" s="16">
        <f t="shared" si="22"/>
        <v>0</v>
      </c>
    </row>
    <row r="84" spans="1:21" ht="18.600000000000001" thickBot="1" x14ac:dyDescent="0.5">
      <c r="D84" t="s">
        <v>156</v>
      </c>
      <c r="F84" t="s">
        <v>157</v>
      </c>
      <c r="H84" t="s">
        <v>112</v>
      </c>
      <c r="J84" s="6">
        <f>J63*(1-D85)*(1-G95/I95)</f>
        <v>42202979.046491541</v>
      </c>
      <c r="K84" s="6">
        <f>J63</f>
        <v>42202979.046491541</v>
      </c>
      <c r="L84" s="16">
        <f t="shared" si="22"/>
        <v>0</v>
      </c>
      <c r="Q84" s="11">
        <f>VLOOKUP($B$1,市町村別シート!A1:EM1797,'2050年二酸化炭素排出量推計'!R84)</f>
        <v>35946207.085958853</v>
      </c>
      <c r="R84">
        <v>103</v>
      </c>
    </row>
    <row r="85" spans="1:21" ht="18.600000000000001" thickBot="1" x14ac:dyDescent="0.5">
      <c r="A85" t="s">
        <v>158</v>
      </c>
      <c r="B85" t="s">
        <v>86</v>
      </c>
      <c r="C85" s="6">
        <f>(1-D85)*C33/C4*J4</f>
        <v>192478.78249013933</v>
      </c>
      <c r="D85" s="17">
        <f>入出力画面!T17/100</f>
        <v>0</v>
      </c>
      <c r="F85" s="17">
        <f>入出力画面!T20/100</f>
        <v>0</v>
      </c>
      <c r="H85" t="s">
        <v>115</v>
      </c>
      <c r="I85" t="s">
        <v>123</v>
      </c>
      <c r="J85" s="13">
        <f>SUM(J69:J84)/1000</f>
        <v>1638109.7497187133</v>
      </c>
      <c r="K85" s="6">
        <f>J64</f>
        <v>1638109.7497187129</v>
      </c>
      <c r="L85" s="16">
        <f t="shared" si="22"/>
        <v>0</v>
      </c>
    </row>
    <row r="86" spans="1:21" x14ac:dyDescent="0.45">
      <c r="A86" t="s">
        <v>159</v>
      </c>
      <c r="B86" t="s">
        <v>86</v>
      </c>
      <c r="C86" s="6">
        <f>(1-D85)*C34/C23*J23</f>
        <v>15584.705386296899</v>
      </c>
      <c r="F86" s="17">
        <f>入出力画面!T21/100</f>
        <v>0</v>
      </c>
      <c r="L86" t="s">
        <v>160</v>
      </c>
    </row>
    <row r="87" spans="1:21" x14ac:dyDescent="0.45">
      <c r="A87" t="s">
        <v>14</v>
      </c>
      <c r="F87" s="9"/>
      <c r="J87" s="6"/>
      <c r="L87" s="14">
        <f>J85/D64</f>
        <v>0.88187239599897604</v>
      </c>
    </row>
    <row r="88" spans="1:21" x14ac:dyDescent="0.45">
      <c r="A88" t="s">
        <v>32</v>
      </c>
      <c r="B88" t="s">
        <v>86</v>
      </c>
      <c r="C88" s="11">
        <f>VLOOKUP($B$1,市町村別シート!A1:EM1797,'2050年二酸化炭素排出量推計'!N88)</f>
        <v>6155740</v>
      </c>
      <c r="F88" s="9"/>
      <c r="J88" s="6"/>
      <c r="N88">
        <v>70</v>
      </c>
    </row>
    <row r="89" spans="1:21" x14ac:dyDescent="0.45">
      <c r="A89" t="s">
        <v>161</v>
      </c>
      <c r="B89" t="s">
        <v>162</v>
      </c>
      <c r="C89" s="11">
        <f>VLOOKUP($B$1,市町村別シート!A1:EM1797,'2050年二酸化炭素排出量推計'!N89)</f>
        <v>8767932</v>
      </c>
      <c r="D89" s="16">
        <f>C89/($C$89+$C$90)</f>
        <v>0.90344081937607079</v>
      </c>
      <c r="E89" s="16">
        <f>C89/(C89+C93)</f>
        <v>0.98998110575695186</v>
      </c>
      <c r="F89" t="s">
        <v>163</v>
      </c>
      <c r="G89" s="19">
        <f>C85*F85*C89/C88</f>
        <v>0</v>
      </c>
      <c r="H89" t="s">
        <v>164</v>
      </c>
      <c r="I89" s="6">
        <f>C85*C89/C88</f>
        <v>274157.27050140721</v>
      </c>
      <c r="J89" s="1" t="s">
        <v>165</v>
      </c>
      <c r="K89" s="6">
        <f>(G89+G90)/C96*1000</f>
        <v>0</v>
      </c>
      <c r="L89" t="s">
        <v>166</v>
      </c>
      <c r="N89">
        <v>71</v>
      </c>
    </row>
    <row r="90" spans="1:21" x14ac:dyDescent="0.45">
      <c r="A90" t="s">
        <v>34</v>
      </c>
      <c r="B90" t="s">
        <v>162</v>
      </c>
      <c r="C90" s="11">
        <f>VLOOKUP($B$1,市町村別シート!A1:EM1797,'2050年二酸化炭素排出量推計'!N90)</f>
        <v>937111</v>
      </c>
      <c r="D90" s="16">
        <f>C90/($C$89+$C$90)</f>
        <v>9.6559180623929236E-2</v>
      </c>
      <c r="E90" s="16">
        <f>C90/(C90+C94)</f>
        <v>0.50120928491201799</v>
      </c>
      <c r="F90" t="s">
        <v>163</v>
      </c>
      <c r="G90" s="19">
        <f>C85*F85*C90/C88</f>
        <v>0</v>
      </c>
      <c r="H90" t="s">
        <v>164</v>
      </c>
      <c r="I90" s="6">
        <f>C90/C88*C85</f>
        <v>29301.75483989203</v>
      </c>
      <c r="J90" s="2" t="s">
        <v>167</v>
      </c>
      <c r="K90" s="6">
        <f>(G93+G94+G95)/C96*1000</f>
        <v>0</v>
      </c>
      <c r="L90" t="s">
        <v>166</v>
      </c>
      <c r="N90">
        <v>72</v>
      </c>
    </row>
    <row r="91" spans="1:21" x14ac:dyDescent="0.45">
      <c r="A91" t="s">
        <v>15</v>
      </c>
      <c r="C91" s="6"/>
      <c r="G91" s="19"/>
      <c r="H91" s="6"/>
    </row>
    <row r="92" spans="1:21" x14ac:dyDescent="0.45">
      <c r="A92" t="s">
        <v>32</v>
      </c>
      <c r="B92" t="s">
        <v>86</v>
      </c>
      <c r="C92" s="11">
        <f>VLOOKUP($B$1,市町村別シート!A1:EM1797,'2050年二酸化炭素排出量推計'!N92)</f>
        <v>327326</v>
      </c>
      <c r="G92" s="19"/>
      <c r="H92" s="6"/>
      <c r="N92">
        <v>73</v>
      </c>
    </row>
    <row r="93" spans="1:21" x14ac:dyDescent="0.45">
      <c r="A93" t="s">
        <v>161</v>
      </c>
      <c r="B93" t="s">
        <v>162</v>
      </c>
      <c r="C93" s="11">
        <f>VLOOKUP($B$1,市町村別シート!A1:EM1797,'2050年二酸化炭素排出量推計'!N93)</f>
        <v>88734</v>
      </c>
      <c r="D93" s="16">
        <f>C93/SUM($C$93:$C$95)</f>
        <v>8.3375380894527798E-2</v>
      </c>
      <c r="E93" s="16">
        <f>C93/(C93+C89)</f>
        <v>1.0018894243048119E-2</v>
      </c>
      <c r="F93" t="s">
        <v>163</v>
      </c>
      <c r="G93" s="19">
        <f>C86*F86*C93/C92</f>
        <v>0</v>
      </c>
      <c r="H93" t="s">
        <v>164</v>
      </c>
      <c r="I93" s="6">
        <f>C93/C92*C86</f>
        <v>4224.8194391758343</v>
      </c>
      <c r="N93">
        <v>74</v>
      </c>
    </row>
    <row r="94" spans="1:21" x14ac:dyDescent="0.45">
      <c r="A94" t="s">
        <v>34</v>
      </c>
      <c r="B94" t="s">
        <v>162</v>
      </c>
      <c r="C94" s="11">
        <f>VLOOKUP($B$1,市町村別シート!A1:EM1797,'2050年二酸化炭素排出量推計'!N94)</f>
        <v>932589</v>
      </c>
      <c r="D94" s="16">
        <f>C94/SUM($C$93:$C$95)</f>
        <v>0.8762702356824531</v>
      </c>
      <c r="E94" s="16">
        <f>C94/(C94+C90)</f>
        <v>0.49879071508798201</v>
      </c>
      <c r="F94" t="s">
        <v>163</v>
      </c>
      <c r="G94" s="6">
        <f>C86*F86*C94/C92</f>
        <v>0</v>
      </c>
      <c r="H94" t="s">
        <v>164</v>
      </c>
      <c r="I94" s="6">
        <f>C94/C92*C86</f>
        <v>44402.598056681221</v>
      </c>
      <c r="N94">
        <v>75</v>
      </c>
    </row>
    <row r="95" spans="1:21" x14ac:dyDescent="0.45">
      <c r="A95" t="s">
        <v>168</v>
      </c>
      <c r="B95" t="s">
        <v>162</v>
      </c>
      <c r="C95" s="11">
        <f>VLOOKUP($B$1,市町村別シート!A1:EM1797,'2050年二酸化炭素排出量推計'!N95)</f>
        <v>42948</v>
      </c>
      <c r="D95" s="16">
        <f>C95/SUM($C$93:$C$95)</f>
        <v>4.0354383423019134E-2</v>
      </c>
      <c r="E95" s="16">
        <v>1</v>
      </c>
      <c r="F95" t="s">
        <v>163</v>
      </c>
      <c r="G95" s="6">
        <f>C86*F86*C95/C92</f>
        <v>0</v>
      </c>
      <c r="H95" t="s">
        <v>164</v>
      </c>
      <c r="I95" s="6">
        <f>C95/C92*C86</f>
        <v>2044.8480320251958</v>
      </c>
      <c r="N95">
        <v>76</v>
      </c>
    </row>
    <row r="96" spans="1:21" x14ac:dyDescent="0.45">
      <c r="A96" t="s">
        <v>169</v>
      </c>
      <c r="B96" t="s">
        <v>170</v>
      </c>
      <c r="C96" s="6">
        <v>10</v>
      </c>
      <c r="F96" s="6"/>
    </row>
    <row r="97" spans="1:13" hidden="1" x14ac:dyDescent="0.45">
      <c r="C97" s="6"/>
      <c r="F97" s="6"/>
      <c r="H97" t="s">
        <v>171</v>
      </c>
    </row>
    <row r="98" spans="1:13" hidden="1" x14ac:dyDescent="0.45">
      <c r="C98" s="6"/>
      <c r="F98" s="6"/>
      <c r="J98">
        <f>J85/C47*1000</f>
        <v>3545692098.9582539</v>
      </c>
      <c r="K98" t="s">
        <v>166</v>
      </c>
      <c r="L98" t="s">
        <v>172</v>
      </c>
    </row>
    <row r="99" spans="1:13" hidden="1" x14ac:dyDescent="0.45">
      <c r="C99" s="6"/>
      <c r="F99" s="6"/>
      <c r="J99" s="6">
        <f>J98/I122/24/365</f>
        <v>2891138.3716228418</v>
      </c>
      <c r="K99" t="s">
        <v>173</v>
      </c>
    </row>
    <row r="100" spans="1:13" hidden="1" x14ac:dyDescent="0.45">
      <c r="C100" s="6"/>
      <c r="F100" s="6"/>
      <c r="J100" s="6">
        <f>J99*I117</f>
        <v>31802522.08785126</v>
      </c>
      <c r="K100" t="s">
        <v>136</v>
      </c>
    </row>
    <row r="101" spans="1:13" x14ac:dyDescent="0.45">
      <c r="C101" s="6"/>
      <c r="F101" s="6"/>
      <c r="J101" s="6"/>
    </row>
    <row r="102" spans="1:13" x14ac:dyDescent="0.45">
      <c r="A102" t="s">
        <v>174</v>
      </c>
      <c r="B102" t="str">
        <f>A1</f>
        <v>足立区</v>
      </c>
      <c r="C102" s="6" t="s">
        <v>175</v>
      </c>
      <c r="D102" t="s">
        <v>176</v>
      </c>
      <c r="F102" s="6"/>
      <c r="J102" s="6"/>
    </row>
    <row r="103" spans="1:13" x14ac:dyDescent="0.45">
      <c r="A103" s="10" t="s">
        <v>36</v>
      </c>
      <c r="B103" s="11">
        <f>VLOOKUP($B$1,市町村別シート!A1:EM1797,'2050年二酸化炭素排出量推計'!M103)</f>
        <v>358.18188589473976</v>
      </c>
      <c r="C103" s="12">
        <f>SUM(B103:B107)</f>
        <v>963.1625186827398</v>
      </c>
      <c r="D103" s="6">
        <f>C103/9.484*1000*C44</f>
        <v>5083921.9406640613</v>
      </c>
      <c r="E103" t="s">
        <v>177</v>
      </c>
      <c r="F103" s="6"/>
      <c r="J103" s="6"/>
      <c r="M103">
        <v>77</v>
      </c>
    </row>
    <row r="104" spans="1:13" x14ac:dyDescent="0.45">
      <c r="A104" s="10" t="s">
        <v>37</v>
      </c>
      <c r="B104" s="11">
        <f>VLOOKUP($B$1,市町村別シート!A1:EM1797,'2050年二酸化炭素排出量推計'!M104)</f>
        <v>0</v>
      </c>
      <c r="C104" s="12"/>
      <c r="F104" s="6"/>
      <c r="J104" s="6"/>
      <c r="M104">
        <v>78</v>
      </c>
    </row>
    <row r="105" spans="1:13" x14ac:dyDescent="0.45">
      <c r="A105" s="10" t="s">
        <v>38</v>
      </c>
      <c r="B105" s="11">
        <f>VLOOKUP($B$1,市町村別シート!A1:EM1797,'2050年二酸化炭素排出量推計'!M105)</f>
        <v>0</v>
      </c>
      <c r="C105" s="12"/>
      <c r="F105" s="6"/>
      <c r="J105" s="6"/>
      <c r="M105">
        <v>79</v>
      </c>
    </row>
    <row r="106" spans="1:13" x14ac:dyDescent="0.45">
      <c r="A106" s="10" t="s">
        <v>39</v>
      </c>
      <c r="B106" s="11">
        <f>VLOOKUP($B$1,市町村別シート!A1:EM1797,'2050年二酸化炭素排出量推計'!M106)</f>
        <v>0</v>
      </c>
      <c r="C106" s="12"/>
      <c r="F106" s="6"/>
      <c r="J106" s="6"/>
      <c r="M106">
        <v>80</v>
      </c>
    </row>
    <row r="107" spans="1:13" x14ac:dyDescent="0.45">
      <c r="A107" s="10" t="s">
        <v>40</v>
      </c>
      <c r="B107" s="11">
        <f>VLOOKUP($B$1,市町村別シート!A1:EM1797,'2050年二酸化炭素排出量推計'!M107)</f>
        <v>604.98063278800009</v>
      </c>
      <c r="C107" s="12" t="s">
        <v>178</v>
      </c>
      <c r="D107" t="s">
        <v>176</v>
      </c>
      <c r="F107" s="6"/>
      <c r="J107" s="6"/>
      <c r="M107">
        <v>81</v>
      </c>
    </row>
    <row r="108" spans="1:13" x14ac:dyDescent="0.45">
      <c r="A108" s="10" t="s">
        <v>41</v>
      </c>
      <c r="B108" s="11">
        <f>VLOOKUP($B$1,市町村別シート!A1:EM1797,'2050年二酸化炭素排出量推計'!M108)</f>
        <v>56.548956930230595</v>
      </c>
      <c r="C108" s="12">
        <f>SUM(B108:B110)</f>
        <v>66.065161297017781</v>
      </c>
      <c r="D108" s="6">
        <f>C49*1000*C108</f>
        <v>153271.17420908125</v>
      </c>
      <c r="E108" t="s">
        <v>177</v>
      </c>
      <c r="F108" s="6"/>
      <c r="J108" s="6"/>
      <c r="M108">
        <v>82</v>
      </c>
    </row>
    <row r="109" spans="1:13" x14ac:dyDescent="0.45">
      <c r="A109" s="10" t="s">
        <v>42</v>
      </c>
      <c r="B109" s="11">
        <f>VLOOKUP($B$1,市町村別シート!A1:EM1797,'2050年二酸化炭素排出量推計'!M109)</f>
        <v>9.5162043667871892</v>
      </c>
      <c r="C109" s="12"/>
      <c r="F109" s="6"/>
      <c r="J109" s="6"/>
      <c r="M109">
        <v>83</v>
      </c>
    </row>
    <row r="110" spans="1:13" x14ac:dyDescent="0.45">
      <c r="A110" s="10" t="s">
        <v>43</v>
      </c>
      <c r="B110" s="11">
        <f>VLOOKUP($B$1,市町村別シート!A1:EM1797,'2050年二酸化炭素排出量推計'!M110)</f>
        <v>0</v>
      </c>
      <c r="C110" s="12"/>
      <c r="F110" s="6"/>
      <c r="J110" s="6"/>
      <c r="M110">
        <v>84</v>
      </c>
    </row>
    <row r="111" spans="1:13" x14ac:dyDescent="0.45">
      <c r="B111" t="s">
        <v>179</v>
      </c>
      <c r="C111" s="6" t="s">
        <v>180</v>
      </c>
      <c r="D111" s="6">
        <f>(D108+D103)/1000</f>
        <v>5237.1931148731428</v>
      </c>
      <c r="E111" t="s">
        <v>181</v>
      </c>
      <c r="F111" s="6"/>
      <c r="J111" s="6"/>
    </row>
    <row r="112" spans="1:13" x14ac:dyDescent="0.45">
      <c r="C112" s="6"/>
      <c r="F112" s="6"/>
      <c r="J112" s="6"/>
    </row>
    <row r="113" spans="1:14" x14ac:dyDescent="0.45">
      <c r="F113" t="s">
        <v>182</v>
      </c>
      <c r="H113" t="s">
        <v>183</v>
      </c>
    </row>
    <row r="114" spans="1:14" x14ac:dyDescent="0.45">
      <c r="B114" t="s">
        <v>184</v>
      </c>
      <c r="C114" s="11">
        <f>VLOOKUP($B$1,市町村別シート!A1:EM1797,'2050年二酸化炭素排出量推計'!N114)</f>
        <v>2303715.5814133198</v>
      </c>
      <c r="F114" s="17">
        <f>入出力画面!$T$24/100</f>
        <v>0</v>
      </c>
      <c r="H114" t="s">
        <v>185</v>
      </c>
      <c r="I114" s="6">
        <f>C114*F114+C115*F115+C116*F116+C117*F117+C118*F118</f>
        <v>0</v>
      </c>
      <c r="J114" t="s">
        <v>136</v>
      </c>
      <c r="N114">
        <v>85</v>
      </c>
    </row>
    <row r="115" spans="1:14" x14ac:dyDescent="0.45">
      <c r="A115" t="s">
        <v>44</v>
      </c>
      <c r="B115" t="s">
        <v>184</v>
      </c>
      <c r="C115" s="11">
        <f>VLOOKUP($B$1,市町村別シート!A1:EM1797,'2050年二酸化炭素排出量推計'!N115)</f>
        <v>267209.23147941026</v>
      </c>
      <c r="F115" s="17">
        <f>入出力画面!$T$24/100</f>
        <v>0</v>
      </c>
      <c r="H115" t="s">
        <v>186</v>
      </c>
      <c r="I115" s="6">
        <f>C122*F122+C123*F123+C124*F124</f>
        <v>0</v>
      </c>
      <c r="J115" t="s">
        <v>136</v>
      </c>
      <c r="N115">
        <v>86</v>
      </c>
    </row>
    <row r="116" spans="1:14" x14ac:dyDescent="0.45">
      <c r="A116" t="s">
        <v>45</v>
      </c>
      <c r="B116" t="s">
        <v>184</v>
      </c>
      <c r="C116" s="11">
        <f>VLOOKUP($B$1,市町村別シート!A1:EM1797,'2050年二酸化炭素排出量推計'!N116)</f>
        <v>3629.3274224707675</v>
      </c>
      <c r="F116" s="17">
        <f>入出力画面!$T$24/100</f>
        <v>0</v>
      </c>
      <c r="N116">
        <v>87</v>
      </c>
    </row>
    <row r="117" spans="1:14" x14ac:dyDescent="0.45">
      <c r="A117" t="s">
        <v>46</v>
      </c>
      <c r="B117" t="s">
        <v>184</v>
      </c>
      <c r="C117" s="11">
        <f>VLOOKUP($B$1,市町村別シート!A1:EM1797,'2050年二酸化炭素排出量推計'!N117)</f>
        <v>190086.02375190647</v>
      </c>
      <c r="F117" s="17">
        <f>入出力画面!$T$24/100</f>
        <v>0</v>
      </c>
      <c r="H117" t="s">
        <v>187</v>
      </c>
      <c r="I117">
        <v>11</v>
      </c>
      <c r="J117" t="s">
        <v>188</v>
      </c>
      <c r="N117">
        <v>88</v>
      </c>
    </row>
    <row r="118" spans="1:14" x14ac:dyDescent="0.45">
      <c r="A118" t="s">
        <v>47</v>
      </c>
      <c r="B118" t="s">
        <v>184</v>
      </c>
      <c r="C118" s="11">
        <f>VLOOKUP($B$1,市町村別シート!A1:EM1797,'2050年二酸化炭素排出量推計'!N118)</f>
        <v>2051930.9914794101</v>
      </c>
      <c r="F118" s="17">
        <f>入出力画面!$T$24/100</f>
        <v>0</v>
      </c>
      <c r="H118" t="s">
        <v>189</v>
      </c>
      <c r="I118">
        <v>12</v>
      </c>
      <c r="J118" t="s">
        <v>188</v>
      </c>
      <c r="N118">
        <v>89</v>
      </c>
    </row>
    <row r="119" spans="1:14" x14ac:dyDescent="0.45">
      <c r="A119" t="s">
        <v>48</v>
      </c>
      <c r="G119" s="6"/>
    </row>
    <row r="120" spans="1:14" x14ac:dyDescent="0.45">
      <c r="H120" t="s">
        <v>190</v>
      </c>
    </row>
    <row r="121" spans="1:14" x14ac:dyDescent="0.45">
      <c r="I121" s="6">
        <f>I114/I117+I115/I118</f>
        <v>0</v>
      </c>
      <c r="J121" t="s">
        <v>173</v>
      </c>
    </row>
    <row r="122" spans="1:14" x14ac:dyDescent="0.45">
      <c r="A122" t="s">
        <v>49</v>
      </c>
      <c r="B122" t="s">
        <v>184</v>
      </c>
      <c r="C122" s="11">
        <f>VLOOKUP($B$1,市町村別シート!A1:EM1797,'2050年二酸化炭素排出量推計'!N122)</f>
        <v>10000</v>
      </c>
      <c r="F122" s="17">
        <f>入出力画面!T26/100</f>
        <v>0</v>
      </c>
      <c r="H122" s="20" t="s">
        <v>191</v>
      </c>
      <c r="I122" s="21">
        <v>0.14000000000000001</v>
      </c>
      <c r="N122">
        <v>90</v>
      </c>
    </row>
    <row r="123" spans="1:14" x14ac:dyDescent="0.45">
      <c r="A123" t="s">
        <v>50</v>
      </c>
      <c r="B123" t="s">
        <v>184</v>
      </c>
      <c r="C123" s="11">
        <f>VLOOKUP($B$1,市町村別シート!A1:EM1797,'2050年二酸化炭素排出量推計'!N123)</f>
        <v>5210000</v>
      </c>
      <c r="F123" s="17">
        <f>入出力画面!T26/100</f>
        <v>0</v>
      </c>
      <c r="N123">
        <v>91</v>
      </c>
    </row>
    <row r="124" spans="1:14" x14ac:dyDescent="0.45">
      <c r="A124" t="s">
        <v>51</v>
      </c>
      <c r="B124" t="s">
        <v>184</v>
      </c>
      <c r="C124" s="11">
        <f>VLOOKUP($B$1,市町村別シート!A1:EM1797,'2050年二酸化炭素排出量推計'!N124)</f>
        <v>50000</v>
      </c>
      <c r="F124" s="17">
        <f>入出力画面!T25/100</f>
        <v>0</v>
      </c>
      <c r="H124" t="s">
        <v>192</v>
      </c>
      <c r="I124" s="6">
        <f>I121*24*365*I122</f>
        <v>0</v>
      </c>
      <c r="J124" t="s">
        <v>193</v>
      </c>
      <c r="N124">
        <v>92</v>
      </c>
    </row>
    <row r="126" spans="1:14" x14ac:dyDescent="0.45">
      <c r="A126" t="s">
        <v>52</v>
      </c>
      <c r="B126" t="s">
        <v>184</v>
      </c>
      <c r="C126" s="11">
        <f>VLOOKUP($B$1,市町村別シート!A1:EM1797,'2050年二酸化炭素排出量推計'!N126)</f>
        <v>53250000</v>
      </c>
      <c r="N126">
        <v>93</v>
      </c>
    </row>
    <row r="128" spans="1:14" x14ac:dyDescent="0.45">
      <c r="B128" t="s">
        <v>194</v>
      </c>
      <c r="F128" t="s">
        <v>195</v>
      </c>
    </row>
    <row r="129" spans="1:19" x14ac:dyDescent="0.45">
      <c r="A129" t="s">
        <v>196</v>
      </c>
      <c r="B129" s="11">
        <f>VLOOKUP($B$1,市町村別シート!A1:EM1797,'2050年二酸化炭素排出量推計'!D129)</f>
        <v>0</v>
      </c>
      <c r="C129" t="s">
        <v>197</v>
      </c>
      <c r="D129" s="6">
        <v>102</v>
      </c>
      <c r="F129">
        <v>0</v>
      </c>
      <c r="G129" t="s">
        <v>198</v>
      </c>
      <c r="I129">
        <f>F129*300*24*365*M130</f>
        <v>0</v>
      </c>
      <c r="J129" t="s">
        <v>193</v>
      </c>
      <c r="K129" t="s">
        <v>199</v>
      </c>
    </row>
    <row r="130" spans="1:19" x14ac:dyDescent="0.45">
      <c r="A130" t="s">
        <v>200</v>
      </c>
      <c r="B130" s="22">
        <v>51217.669900519802</v>
      </c>
      <c r="C130" t="s">
        <v>201</v>
      </c>
      <c r="F130">
        <v>0</v>
      </c>
      <c r="G130" t="s">
        <v>202</v>
      </c>
      <c r="I130">
        <f>IF(F130=1,12065000,0)</f>
        <v>0</v>
      </c>
      <c r="J130" t="s">
        <v>193</v>
      </c>
      <c r="M130" s="23">
        <v>0.7</v>
      </c>
      <c r="P130" t="s">
        <v>203</v>
      </c>
      <c r="R130" t="s">
        <v>204</v>
      </c>
    </row>
    <row r="131" spans="1:19" x14ac:dyDescent="0.45">
      <c r="A131" t="s">
        <v>205</v>
      </c>
      <c r="B131" s="6">
        <f>P131</f>
        <v>0</v>
      </c>
      <c r="C131" t="s">
        <v>206</v>
      </c>
      <c r="D131" s="6">
        <f>R131</f>
        <v>0</v>
      </c>
      <c r="E131" t="s">
        <v>207</v>
      </c>
      <c r="F131" s="5">
        <f>入出力画面!T28</f>
        <v>0</v>
      </c>
      <c r="G131" t="s">
        <v>208</v>
      </c>
      <c r="I131">
        <f>F135*2000*24*365*M131</f>
        <v>0</v>
      </c>
      <c r="J131" t="s">
        <v>193</v>
      </c>
      <c r="K131" t="s">
        <v>209</v>
      </c>
      <c r="M131" s="23">
        <v>0.2</v>
      </c>
      <c r="O131" t="s">
        <v>53</v>
      </c>
      <c r="P131" s="11">
        <f>VLOOKUP($B$1,市町村別シート!A1:EM1797,'2050年二酸化炭素排出量推計'!Q131)</f>
        <v>0</v>
      </c>
      <c r="Q131">
        <v>94</v>
      </c>
      <c r="R131" s="11">
        <f>VLOOKUP($B$1,市町村別シート!A1:EM1797,'2050年二酸化炭素排出量推計'!S131)</f>
        <v>0</v>
      </c>
      <c r="S131">
        <v>98</v>
      </c>
    </row>
    <row r="132" spans="1:19" x14ac:dyDescent="0.45">
      <c r="A132" t="s">
        <v>210</v>
      </c>
      <c r="B132" s="6">
        <f>P132</f>
        <v>0</v>
      </c>
      <c r="C132" t="s">
        <v>206</v>
      </c>
      <c r="D132" s="6">
        <f>R132</f>
        <v>0</v>
      </c>
      <c r="E132" t="s">
        <v>207</v>
      </c>
      <c r="F132" s="5">
        <f>入出力画面!T29</f>
        <v>0</v>
      </c>
      <c r="G132" t="s">
        <v>211</v>
      </c>
      <c r="I132">
        <f>D132*F132/100</f>
        <v>0</v>
      </c>
      <c r="J132" t="s">
        <v>193</v>
      </c>
      <c r="O132" t="s">
        <v>212</v>
      </c>
      <c r="P132" s="11">
        <f>VLOOKUP($B$1,市町村別シート!A1:EM1797,'2050年二酸化炭素排出量推計'!Q132)</f>
        <v>0</v>
      </c>
      <c r="Q132">
        <v>95</v>
      </c>
      <c r="R132" s="11">
        <f>VLOOKUP($B$1,市町村別シート!A1:EM1797,'2050年二酸化炭素排出量推計'!S132)</f>
        <v>0</v>
      </c>
      <c r="S132">
        <v>99</v>
      </c>
    </row>
    <row r="133" spans="1:19" x14ac:dyDescent="0.45">
      <c r="A133" t="s">
        <v>213</v>
      </c>
      <c r="B133" s="6">
        <f>P133+P134</f>
        <v>0</v>
      </c>
      <c r="C133" t="s">
        <v>206</v>
      </c>
      <c r="D133" s="6">
        <f>R133+R134</f>
        <v>0</v>
      </c>
      <c r="E133" t="s">
        <v>207</v>
      </c>
      <c r="F133" s="5">
        <f>入出力画面!T30</f>
        <v>0</v>
      </c>
      <c r="G133" t="s">
        <v>214</v>
      </c>
      <c r="I133">
        <f>D133*F133/100</f>
        <v>0</v>
      </c>
      <c r="J133" t="s">
        <v>193</v>
      </c>
      <c r="O133" t="s">
        <v>54</v>
      </c>
      <c r="P133" s="11">
        <f>VLOOKUP($B$1,市町村別シート!A1:EM1797,'2050年二酸化炭素排出量推計'!Q133)</f>
        <v>0</v>
      </c>
      <c r="Q133">
        <v>96</v>
      </c>
      <c r="R133" s="11">
        <f>VLOOKUP($B$1,市町村別シート!A1:EM1797,'2050年二酸化炭素排出量推計'!S133)</f>
        <v>0</v>
      </c>
      <c r="S133">
        <v>100</v>
      </c>
    </row>
    <row r="134" spans="1:19" x14ac:dyDescent="0.45">
      <c r="A134" t="s">
        <v>40</v>
      </c>
      <c r="B134" s="6">
        <f>D134/365/24/M130</f>
        <v>0</v>
      </c>
      <c r="C134" t="s">
        <v>206</v>
      </c>
      <c r="D134" s="6">
        <f>B129*1000*B136</f>
        <v>0</v>
      </c>
      <c r="E134" t="s">
        <v>207</v>
      </c>
      <c r="F134" s="5">
        <f>入出力画面!T31</f>
        <v>0</v>
      </c>
      <c r="G134" t="s">
        <v>215</v>
      </c>
      <c r="I134">
        <f>F136*240*24*365*M130</f>
        <v>0</v>
      </c>
      <c r="J134" t="s">
        <v>193</v>
      </c>
      <c r="O134" t="s">
        <v>55</v>
      </c>
      <c r="P134" s="11">
        <f>VLOOKUP($B$1,市町村別シート!A1:EM1797,'2050年二酸化炭素排出量推計'!Q134)</f>
        <v>0</v>
      </c>
      <c r="Q134">
        <v>97</v>
      </c>
      <c r="R134" s="11">
        <f>VLOOKUP($B$1,市町村別シート!A1:EM1797,'2050年二酸化炭素排出量推計'!S134)</f>
        <v>0</v>
      </c>
      <c r="S134">
        <v>101</v>
      </c>
    </row>
    <row r="135" spans="1:19" x14ac:dyDescent="0.45">
      <c r="F135">
        <f>ROUNDDOWN(B131*F131/100/2000,0)</f>
        <v>0</v>
      </c>
      <c r="G135" t="s">
        <v>216</v>
      </c>
    </row>
    <row r="136" spans="1:19" x14ac:dyDescent="0.45">
      <c r="A136" t="s">
        <v>217</v>
      </c>
      <c r="B136">
        <v>5.31</v>
      </c>
      <c r="C136" t="s">
        <v>218</v>
      </c>
      <c r="F136">
        <f>ROUNDDOWN(B134*F134/100/240,0)</f>
        <v>0</v>
      </c>
      <c r="G136" t="s">
        <v>219</v>
      </c>
    </row>
    <row r="137" spans="1:19" x14ac:dyDescent="0.45">
      <c r="B137" s="1" t="s">
        <v>220</v>
      </c>
    </row>
    <row r="141" spans="1:19" x14ac:dyDescent="0.45">
      <c r="D141">
        <v>104</v>
      </c>
      <c r="F141">
        <v>105</v>
      </c>
      <c r="H141">
        <v>106</v>
      </c>
      <c r="J141">
        <v>107</v>
      </c>
    </row>
    <row r="142" spans="1:19" x14ac:dyDescent="0.45">
      <c r="F142">
        <v>108</v>
      </c>
      <c r="H142">
        <v>109</v>
      </c>
      <c r="J142">
        <v>110</v>
      </c>
    </row>
    <row r="143" spans="1:19" x14ac:dyDescent="0.45">
      <c r="B143" t="s">
        <v>129</v>
      </c>
      <c r="D143" s="11">
        <f>VLOOKUP($B$1,市町村別シート!A1:EM1797,'2050年二酸化炭素排出量推計'!D141)</f>
        <v>316310</v>
      </c>
      <c r="E143" s="6"/>
      <c r="F143" s="11">
        <f>VLOOKUP($B$1,市町村別シート!A1:EM1797,'2050年二酸化炭素排出量推計'!F141)</f>
        <v>311576.19171165122</v>
      </c>
      <c r="H143" s="11">
        <f>VLOOKUP($B$1,市町村別シート!A1:EM1797,'2050年二酸化炭素排出量推計'!H141)</f>
        <v>299091.25034204405</v>
      </c>
      <c r="I143" s="6"/>
      <c r="J143" s="11">
        <f>VLOOKUP($B$1,市町村別シート!A1:EM1797,'2050年二酸化炭素排出量推計'!J141)</f>
        <v>289186.36295614007</v>
      </c>
    </row>
    <row r="144" spans="1:19" x14ac:dyDescent="0.45">
      <c r="F144" s="11">
        <f>VLOOKUP($B$1,市町村別シート!A1:EM1797,'2050年二酸化炭素排出量推計'!F142)</f>
        <v>506903.52603378147</v>
      </c>
      <c r="H144" s="11">
        <f>VLOOKUP($B$1,市町村別シート!A1:EM1797,'2050年二酸化炭素排出量推計'!H142)</f>
        <v>-2449259.8969478235</v>
      </c>
      <c r="I144" s="6"/>
      <c r="J144" s="11">
        <f>VLOOKUP($B$1,市町村別シート!A1:EM1797,'2050年二酸化炭素排出量推計'!J142)</f>
        <v>-4577458.4495340437</v>
      </c>
    </row>
    <row r="145" spans="6:16" ht="18.600000000000001" thickBot="1" x14ac:dyDescent="0.5">
      <c r="F145" s="6">
        <f>F144/$Q$69</f>
        <v>7673.2328455328225</v>
      </c>
      <c r="H145" s="6">
        <f>H144/$Q$69</f>
        <v>-37075.578533762076</v>
      </c>
      <c r="J145" s="6">
        <f>J144/$Q$69</f>
        <v>-69291.103178646299</v>
      </c>
    </row>
    <row r="146" spans="6:16" ht="18.600000000000001" thickBot="1" x14ac:dyDescent="0.5">
      <c r="H146" t="s">
        <v>221</v>
      </c>
      <c r="I146" t="s">
        <v>123</v>
      </c>
      <c r="J146" s="13">
        <f>(I124+I129+I130+I131+I132+I133+I134)*C47/1000</f>
        <v>0</v>
      </c>
    </row>
    <row r="147" spans="6:16" x14ac:dyDescent="0.45">
      <c r="H147" t="s">
        <v>115</v>
      </c>
      <c r="I147" t="s">
        <v>222</v>
      </c>
      <c r="J147" s="6">
        <f>J85</f>
        <v>1638109.7497187133</v>
      </c>
    </row>
    <row r="148" spans="6:16" x14ac:dyDescent="0.45">
      <c r="J148" t="str">
        <f>IF(J146-J147&gt;0,"カーボンニュートラル達成　!"," ")</f>
        <v xml:space="preserve"> </v>
      </c>
    </row>
    <row r="149" spans="6:16" x14ac:dyDescent="0.45">
      <c r="J149">
        <v>2025</v>
      </c>
      <c r="K149">
        <v>2030</v>
      </c>
      <c r="L149">
        <v>2035</v>
      </c>
      <c r="M149">
        <v>2040</v>
      </c>
      <c r="N149">
        <v>2045</v>
      </c>
      <c r="O149">
        <v>2045</v>
      </c>
      <c r="P149">
        <v>2050</v>
      </c>
    </row>
    <row r="150" spans="6:16" x14ac:dyDescent="0.45">
      <c r="G150" t="s">
        <v>223</v>
      </c>
      <c r="J150" s="14">
        <f>'投資額 雇用効果'!G120</f>
        <v>0</v>
      </c>
      <c r="K150" s="14">
        <f>'投資額 雇用効果'!L120</f>
        <v>0</v>
      </c>
      <c r="L150" s="14">
        <f>'投資額 雇用効果'!Q120</f>
        <v>0</v>
      </c>
      <c r="M150" s="14">
        <f>'投資額 雇用効果'!V120</f>
        <v>0</v>
      </c>
      <c r="N150" s="24">
        <f>'投資額 雇用効果'!AB96</f>
        <v>0</v>
      </c>
      <c r="O150" s="14">
        <f>'投資額 雇用効果'!AA120</f>
        <v>0</v>
      </c>
      <c r="P150" s="14">
        <f>'投資額 雇用効果'!AF120</f>
        <v>0</v>
      </c>
    </row>
    <row r="151" spans="6:16" x14ac:dyDescent="0.45">
      <c r="G151" t="s">
        <v>224</v>
      </c>
      <c r="J151" s="14">
        <f>'投資額 雇用効果'!G121</f>
        <v>0</v>
      </c>
      <c r="K151" s="14">
        <f>'投資額 雇用効果'!L121</f>
        <v>0</v>
      </c>
      <c r="L151" s="14">
        <f>'投資額 雇用効果'!Q121</f>
        <v>0</v>
      </c>
      <c r="M151" s="14">
        <f>'投資額 雇用効果'!V121</f>
        <v>0</v>
      </c>
      <c r="N151" s="24">
        <f>'投資額 雇用効果'!AB97</f>
        <v>0</v>
      </c>
      <c r="O151" s="14">
        <f>'投資額 雇用効果'!AA121</f>
        <v>0</v>
      </c>
      <c r="P151" s="14">
        <f>'投資額 雇用効果'!AF121</f>
        <v>0</v>
      </c>
    </row>
  </sheetData>
  <phoneticPr fontId="3"/>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230AF-B57E-449C-847C-5405A34F0915}">
  <sheetPr codeName="Sheet42"/>
  <dimension ref="A1:DF1795"/>
  <sheetViews>
    <sheetView topLeftCell="CX1" workbookViewId="0">
      <selection activeCell="DJ12" sqref="DJ12"/>
    </sheetView>
  </sheetViews>
  <sheetFormatPr defaultRowHeight="18" x14ac:dyDescent="0.45"/>
  <cols>
    <col min="56" max="56" width="10.09765625" customWidth="1"/>
    <col min="57" max="57" width="12.09765625" customWidth="1"/>
    <col min="64" max="69" width="10" customWidth="1"/>
    <col min="77" max="77" width="11.5" bestFit="1" customWidth="1"/>
    <col min="93" max="93" width="10.3984375" bestFit="1" customWidth="1"/>
    <col min="94" max="94" width="11.5" bestFit="1" customWidth="1"/>
    <col min="103" max="103" width="11.5" bestFit="1" customWidth="1"/>
    <col min="108" max="108" width="10.3984375" bestFit="1" customWidth="1"/>
    <col min="109" max="109" width="10.5" customWidth="1"/>
    <col min="110" max="110" width="10.09765625" customWidth="1"/>
  </cols>
  <sheetData>
    <row r="1" spans="1:110" x14ac:dyDescent="0.4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s="3">
        <v>56</v>
      </c>
      <c r="BE1" s="3">
        <v>57</v>
      </c>
      <c r="BF1" s="3">
        <v>58</v>
      </c>
      <c r="BG1" s="3">
        <v>59</v>
      </c>
      <c r="BH1" s="3">
        <v>60</v>
      </c>
      <c r="BI1" s="3">
        <v>61</v>
      </c>
      <c r="BJ1" s="3">
        <v>62</v>
      </c>
      <c r="BK1" s="3">
        <v>63</v>
      </c>
      <c r="BL1" s="3">
        <v>64</v>
      </c>
      <c r="BM1" s="3">
        <v>65</v>
      </c>
      <c r="BN1" s="3">
        <v>66</v>
      </c>
      <c r="BO1" s="3">
        <v>67</v>
      </c>
      <c r="BP1" s="3">
        <v>68</v>
      </c>
      <c r="BQ1" s="3">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c r="CV1">
        <v>100</v>
      </c>
      <c r="CW1">
        <v>101</v>
      </c>
      <c r="CX1">
        <v>102</v>
      </c>
      <c r="CY1">
        <v>103</v>
      </c>
      <c r="CZ1">
        <v>104</v>
      </c>
      <c r="DA1">
        <v>105</v>
      </c>
      <c r="DB1">
        <v>106</v>
      </c>
      <c r="DC1">
        <v>107</v>
      </c>
      <c r="DD1" s="3">
        <v>108</v>
      </c>
      <c r="DE1" s="3">
        <v>109</v>
      </c>
      <c r="DF1" s="3">
        <v>110</v>
      </c>
    </row>
    <row r="2" spans="1:110" x14ac:dyDescent="0.45">
      <c r="C2" t="s">
        <v>2162</v>
      </c>
      <c r="D2" t="s">
        <v>2163</v>
      </c>
      <c r="E2" t="s">
        <v>2164</v>
      </c>
      <c r="F2" t="s">
        <v>2165</v>
      </c>
      <c r="G2" t="s">
        <v>2166</v>
      </c>
      <c r="H2" t="s">
        <v>2167</v>
      </c>
      <c r="I2" t="s">
        <v>2168</v>
      </c>
      <c r="J2" t="s">
        <v>2169</v>
      </c>
      <c r="K2" t="s">
        <v>2162</v>
      </c>
      <c r="L2" t="s">
        <v>2163</v>
      </c>
      <c r="M2" t="s">
        <v>2164</v>
      </c>
      <c r="N2" t="s">
        <v>2165</v>
      </c>
      <c r="O2" t="s">
        <v>2166</v>
      </c>
      <c r="P2" t="s">
        <v>2167</v>
      </c>
      <c r="Q2" t="s">
        <v>2168</v>
      </c>
      <c r="R2" t="s">
        <v>2169</v>
      </c>
      <c r="V2">
        <v>2018</v>
      </c>
      <c r="W2">
        <v>2018</v>
      </c>
      <c r="Z2" t="s">
        <v>2162</v>
      </c>
      <c r="AA2" t="s">
        <v>2163</v>
      </c>
      <c r="AB2" t="s">
        <v>2164</v>
      </c>
      <c r="AC2" t="s">
        <v>2165</v>
      </c>
      <c r="AD2" t="s">
        <v>2166</v>
      </c>
      <c r="AE2" t="s">
        <v>2167</v>
      </c>
      <c r="AF2" t="s">
        <v>2168</v>
      </c>
      <c r="AG2" t="s">
        <v>2169</v>
      </c>
      <c r="AH2" t="s">
        <v>2162</v>
      </c>
      <c r="AI2" t="s">
        <v>2163</v>
      </c>
      <c r="AJ2" t="s">
        <v>2164</v>
      </c>
      <c r="AK2" t="s">
        <v>2165</v>
      </c>
      <c r="AL2" t="s">
        <v>2166</v>
      </c>
      <c r="AM2" t="s">
        <v>2167</v>
      </c>
      <c r="AN2" t="s">
        <v>2168</v>
      </c>
      <c r="AO2" t="s">
        <v>2169</v>
      </c>
      <c r="AP2">
        <v>2018</v>
      </c>
      <c r="AQ2">
        <v>2018</v>
      </c>
      <c r="AR2">
        <v>2018</v>
      </c>
      <c r="AS2">
        <v>2018</v>
      </c>
      <c r="AV2">
        <v>2018</v>
      </c>
      <c r="AW2">
        <v>2018</v>
      </c>
      <c r="AX2">
        <v>2018</v>
      </c>
      <c r="BD2">
        <v>2050</v>
      </c>
      <c r="BE2">
        <v>2050</v>
      </c>
      <c r="BF2" t="s">
        <v>8</v>
      </c>
      <c r="BG2" t="s">
        <v>9</v>
      </c>
      <c r="BH2" t="s">
        <v>10</v>
      </c>
      <c r="BI2" t="s">
        <v>8</v>
      </c>
      <c r="BJ2" t="s">
        <v>9</v>
      </c>
      <c r="BK2" t="s">
        <v>10</v>
      </c>
      <c r="BL2" t="s">
        <v>11</v>
      </c>
      <c r="BM2" t="s">
        <v>12</v>
      </c>
      <c r="BN2" t="s">
        <v>13</v>
      </c>
      <c r="BO2" t="s">
        <v>11</v>
      </c>
      <c r="BP2" t="s">
        <v>12</v>
      </c>
      <c r="BQ2" t="s">
        <v>13</v>
      </c>
      <c r="BR2" t="s">
        <v>2170</v>
      </c>
      <c r="BS2" t="s">
        <v>2170</v>
      </c>
      <c r="BT2" t="s">
        <v>2170</v>
      </c>
      <c r="BU2" t="s">
        <v>2171</v>
      </c>
      <c r="BV2" t="s">
        <v>2171</v>
      </c>
      <c r="BW2" t="s">
        <v>2171</v>
      </c>
      <c r="BX2" t="s">
        <v>2171</v>
      </c>
      <c r="CY2">
        <v>2050</v>
      </c>
      <c r="CZ2" t="s">
        <v>2163</v>
      </c>
      <c r="DA2" t="s">
        <v>2165</v>
      </c>
      <c r="DB2" t="s">
        <v>2167</v>
      </c>
      <c r="DC2" t="s">
        <v>2169</v>
      </c>
      <c r="DD2" t="s">
        <v>2165</v>
      </c>
      <c r="DE2" t="s">
        <v>2167</v>
      </c>
      <c r="DF2" t="s">
        <v>2169</v>
      </c>
    </row>
    <row r="3" spans="1:110" x14ac:dyDescent="0.45">
      <c r="C3" t="s">
        <v>2172</v>
      </c>
      <c r="D3" t="s">
        <v>2172</v>
      </c>
      <c r="E3" t="s">
        <v>2172</v>
      </c>
      <c r="F3" t="s">
        <v>2172</v>
      </c>
      <c r="G3" t="s">
        <v>2172</v>
      </c>
      <c r="H3" t="s">
        <v>2172</v>
      </c>
      <c r="I3" t="s">
        <v>2172</v>
      </c>
      <c r="J3" t="s">
        <v>2172</v>
      </c>
      <c r="K3" t="s">
        <v>16</v>
      </c>
      <c r="L3" t="s">
        <v>16</v>
      </c>
      <c r="M3" t="s">
        <v>16</v>
      </c>
      <c r="N3" t="s">
        <v>16</v>
      </c>
      <c r="O3" t="s">
        <v>16</v>
      </c>
      <c r="P3" t="s">
        <v>16</v>
      </c>
      <c r="Q3" t="s">
        <v>16</v>
      </c>
      <c r="R3" t="s">
        <v>16</v>
      </c>
      <c r="S3" t="s">
        <v>2173</v>
      </c>
      <c r="T3" t="s">
        <v>2174</v>
      </c>
      <c r="U3" t="s">
        <v>2175</v>
      </c>
      <c r="V3" t="s">
        <v>2176</v>
      </c>
      <c r="W3" t="s">
        <v>2177</v>
      </c>
      <c r="X3" t="s">
        <v>2178</v>
      </c>
      <c r="Y3" t="s">
        <v>2179</v>
      </c>
      <c r="Z3" t="s">
        <v>2180</v>
      </c>
      <c r="AA3" t="s">
        <v>2180</v>
      </c>
      <c r="AB3" t="s">
        <v>2180</v>
      </c>
      <c r="AC3" t="s">
        <v>2180</v>
      </c>
      <c r="AD3" t="s">
        <v>2180</v>
      </c>
      <c r="AE3" t="s">
        <v>2180</v>
      </c>
      <c r="AF3" t="s">
        <v>2180</v>
      </c>
      <c r="AG3" t="s">
        <v>2180</v>
      </c>
      <c r="AH3" t="s">
        <v>2181</v>
      </c>
      <c r="AI3" t="s">
        <v>2181</v>
      </c>
      <c r="AJ3" t="s">
        <v>2181</v>
      </c>
      <c r="AK3" t="s">
        <v>2181</v>
      </c>
      <c r="AL3" t="s">
        <v>2181</v>
      </c>
      <c r="AM3" t="s">
        <v>2181</v>
      </c>
      <c r="AN3" t="s">
        <v>2181</v>
      </c>
      <c r="AO3" t="s">
        <v>2181</v>
      </c>
      <c r="AP3" t="s">
        <v>2182</v>
      </c>
      <c r="AQ3" t="s">
        <v>2183</v>
      </c>
      <c r="AR3" t="s">
        <v>2184</v>
      </c>
      <c r="AS3" t="s">
        <v>2185</v>
      </c>
      <c r="AT3" t="s">
        <v>2186</v>
      </c>
      <c r="AU3" t="s">
        <v>2187</v>
      </c>
      <c r="AV3" t="s">
        <v>2188</v>
      </c>
      <c r="AW3" t="s">
        <v>2189</v>
      </c>
      <c r="AX3" t="s">
        <v>2190</v>
      </c>
      <c r="AY3" t="s">
        <v>2191</v>
      </c>
      <c r="AZ3" t="s">
        <v>2192</v>
      </c>
      <c r="BA3" t="s">
        <v>2193</v>
      </c>
      <c r="BB3" t="s">
        <v>2194</v>
      </c>
      <c r="BC3" t="s">
        <v>2195</v>
      </c>
      <c r="BD3" t="s">
        <v>27</v>
      </c>
      <c r="BE3" t="s">
        <v>28</v>
      </c>
      <c r="BF3" t="s">
        <v>2196</v>
      </c>
      <c r="BG3" t="s">
        <v>2196</v>
      </c>
      <c r="BH3" t="s">
        <v>2196</v>
      </c>
      <c r="BI3" t="s">
        <v>2197</v>
      </c>
      <c r="BJ3" t="s">
        <v>2197</v>
      </c>
      <c r="BK3" t="s">
        <v>2197</v>
      </c>
      <c r="BL3" t="s">
        <v>31</v>
      </c>
      <c r="BM3" t="s">
        <v>31</v>
      </c>
      <c r="BN3" t="s">
        <v>31</v>
      </c>
      <c r="BO3" t="s">
        <v>2198</v>
      </c>
      <c r="BP3" t="s">
        <v>2198</v>
      </c>
      <c r="BQ3" t="s">
        <v>2198</v>
      </c>
      <c r="BR3" t="s">
        <v>2199</v>
      </c>
      <c r="BS3" t="s">
        <v>2200</v>
      </c>
      <c r="BT3" t="s">
        <v>2201</v>
      </c>
      <c r="BU3" t="s">
        <v>2199</v>
      </c>
      <c r="BV3" t="s">
        <v>33</v>
      </c>
      <c r="BW3" t="s">
        <v>2202</v>
      </c>
      <c r="BX3" t="s">
        <v>35</v>
      </c>
      <c r="BY3" t="s">
        <v>2203</v>
      </c>
      <c r="BZ3" t="s">
        <v>2204</v>
      </c>
      <c r="CA3" t="s">
        <v>2205</v>
      </c>
      <c r="CB3" t="s">
        <v>2206</v>
      </c>
      <c r="CC3" t="s">
        <v>2207</v>
      </c>
      <c r="CD3" t="s">
        <v>2208</v>
      </c>
      <c r="CE3" t="s">
        <v>2209</v>
      </c>
      <c r="CF3" t="s">
        <v>2210</v>
      </c>
      <c r="CG3" t="s">
        <v>2211</v>
      </c>
      <c r="CH3" t="s">
        <v>2212</v>
      </c>
      <c r="CI3" t="s">
        <v>2213</v>
      </c>
      <c r="CJ3" t="s">
        <v>2214</v>
      </c>
      <c r="CK3" t="s">
        <v>2215</v>
      </c>
      <c r="CL3" t="s">
        <v>2216</v>
      </c>
      <c r="CM3" t="s">
        <v>2217</v>
      </c>
      <c r="CN3" t="s">
        <v>2218</v>
      </c>
      <c r="CO3" t="s">
        <v>2219</v>
      </c>
      <c r="CP3" t="s">
        <v>2220</v>
      </c>
      <c r="CQ3" t="s">
        <v>2221</v>
      </c>
      <c r="CR3" t="s">
        <v>54</v>
      </c>
      <c r="CS3" t="s">
        <v>55</v>
      </c>
      <c r="CT3" t="s">
        <v>2222</v>
      </c>
      <c r="CU3" t="s">
        <v>2223</v>
      </c>
      <c r="CV3" t="s">
        <v>2224</v>
      </c>
      <c r="CW3" t="s">
        <v>2225</v>
      </c>
      <c r="CX3" t="s">
        <v>2226</v>
      </c>
      <c r="CY3" t="s">
        <v>2227</v>
      </c>
      <c r="CZ3" t="s">
        <v>2228</v>
      </c>
      <c r="DA3" t="s">
        <v>2228</v>
      </c>
      <c r="DB3" t="s">
        <v>2228</v>
      </c>
      <c r="DC3" t="s">
        <v>2228</v>
      </c>
      <c r="DD3" t="s">
        <v>2229</v>
      </c>
      <c r="DE3" t="s">
        <v>2229</v>
      </c>
      <c r="DF3" t="s">
        <v>2229</v>
      </c>
    </row>
    <row r="4" spans="1:110" x14ac:dyDescent="0.45">
      <c r="A4">
        <v>1000</v>
      </c>
      <c r="B4" t="s">
        <v>356</v>
      </c>
      <c r="C4">
        <v>5381733</v>
      </c>
      <c r="D4">
        <v>5216615</v>
      </c>
      <c r="E4">
        <v>5016554</v>
      </c>
      <c r="F4">
        <v>4791592</v>
      </c>
      <c r="G4">
        <v>4546357</v>
      </c>
      <c r="H4">
        <v>4280427</v>
      </c>
      <c r="I4">
        <v>4004973</v>
      </c>
      <c r="J4">
        <v>3773799.6785714296</v>
      </c>
      <c r="K4">
        <v>2.13</v>
      </c>
      <c r="L4">
        <v>2.0699999999999998</v>
      </c>
      <c r="M4">
        <v>2.0099999999999998</v>
      </c>
      <c r="N4">
        <v>1.97</v>
      </c>
      <c r="O4">
        <v>1.95</v>
      </c>
      <c r="P4">
        <v>1.93</v>
      </c>
      <c r="Q4">
        <v>1.9109744227095835</v>
      </c>
      <c r="R4">
        <v>1.895484781165139</v>
      </c>
      <c r="S4" t="e">
        <v>#N/A</v>
      </c>
      <c r="T4" t="e">
        <v>#N/A</v>
      </c>
      <c r="U4" t="e">
        <v>#N/A</v>
      </c>
      <c r="V4">
        <v>12751.007310903775</v>
      </c>
      <c r="W4">
        <v>103942.12520333096</v>
      </c>
      <c r="X4" t="e">
        <v>#N/A</v>
      </c>
      <c r="Y4" t="e">
        <v>#N/A</v>
      </c>
      <c r="Z4">
        <v>2431843</v>
      </c>
      <c r="AA4">
        <v>2289677.6554301525</v>
      </c>
      <c r="AB4">
        <v>2138948.6780125615</v>
      </c>
      <c r="AC4">
        <v>1989643.9183290878</v>
      </c>
      <c r="AD4">
        <v>1835153.847168339</v>
      </c>
      <c r="AE4">
        <v>1677359.9178807484</v>
      </c>
      <c r="AF4">
        <v>1527625.8880501157</v>
      </c>
      <c r="AG4">
        <v>1373089.1976061976</v>
      </c>
      <c r="AH4">
        <v>170627</v>
      </c>
      <c r="AI4">
        <v>150705.83764577511</v>
      </c>
      <c r="AJ4">
        <v>131129.91204473746</v>
      </c>
      <c r="AK4">
        <v>114357.66740698466</v>
      </c>
      <c r="AL4">
        <v>100447.87516392143</v>
      </c>
      <c r="AM4">
        <v>88709.861591617344</v>
      </c>
      <c r="AN4">
        <v>81500.492766454045</v>
      </c>
      <c r="AO4">
        <v>68424.544305630319</v>
      </c>
      <c r="AP4">
        <v>14041.284741305555</v>
      </c>
      <c r="AQ4">
        <v>6591.5095071647002</v>
      </c>
      <c r="AR4">
        <v>290.48049416666669</v>
      </c>
      <c r="AS4">
        <v>6591.5095071647002</v>
      </c>
      <c r="AT4">
        <v>3557644</v>
      </c>
      <c r="AU4">
        <v>127121</v>
      </c>
      <c r="AV4">
        <v>3591950.2068079878</v>
      </c>
      <c r="AW4">
        <v>1968837.9453001982</v>
      </c>
      <c r="AX4">
        <v>81969.991052439393</v>
      </c>
      <c r="AY4">
        <v>119863.37840118255</v>
      </c>
      <c r="AZ4">
        <v>74894.595439219527</v>
      </c>
      <c r="BA4">
        <v>2178.9148263571969</v>
      </c>
      <c r="BB4">
        <v>66.061272509003672</v>
      </c>
      <c r="BC4">
        <v>2416800</v>
      </c>
      <c r="BD4">
        <v>126132716.24414098</v>
      </c>
      <c r="BE4">
        <v>797338283.3221221</v>
      </c>
      <c r="BF4" t="e">
        <v>#N/A</v>
      </c>
      <c r="BG4" t="e">
        <v>#N/A</v>
      </c>
      <c r="BH4" t="e">
        <v>#N/A</v>
      </c>
      <c r="BI4" t="e">
        <v>#N/A</v>
      </c>
      <c r="BJ4" t="e">
        <v>#N/A</v>
      </c>
      <c r="BK4" t="e">
        <v>#N/A</v>
      </c>
      <c r="BL4" t="e">
        <v>#N/A</v>
      </c>
      <c r="BM4" t="e">
        <v>#N/A</v>
      </c>
      <c r="BN4" t="e">
        <v>#N/A</v>
      </c>
      <c r="BO4">
        <v>54795771.901126266</v>
      </c>
      <c r="BP4">
        <v>146579527.7282787</v>
      </c>
      <c r="BQ4">
        <v>225851074.61584896</v>
      </c>
      <c r="BR4">
        <v>2408271</v>
      </c>
      <c r="BS4">
        <v>8767932</v>
      </c>
      <c r="BT4">
        <v>937111</v>
      </c>
      <c r="BU4">
        <v>113419</v>
      </c>
      <c r="BV4">
        <v>88734</v>
      </c>
      <c r="BW4">
        <v>932589</v>
      </c>
      <c r="BX4">
        <v>42948</v>
      </c>
      <c r="BY4" t="e">
        <v>#N/A</v>
      </c>
      <c r="BZ4" t="e">
        <v>#N/A</v>
      </c>
      <c r="CA4" t="e">
        <v>#N/A</v>
      </c>
      <c r="CB4" t="e">
        <v>#N/A</v>
      </c>
      <c r="CC4" t="e">
        <v>#N/A</v>
      </c>
      <c r="CD4" t="e">
        <v>#N/A</v>
      </c>
      <c r="CE4" t="e">
        <v>#N/A</v>
      </c>
      <c r="CF4" t="e">
        <v>#N/A</v>
      </c>
      <c r="CG4">
        <v>96034875.773045972</v>
      </c>
      <c r="CH4">
        <v>152741886.33467337</v>
      </c>
      <c r="CI4">
        <v>351998149.33639222</v>
      </c>
      <c r="CJ4">
        <v>39428516.632365718</v>
      </c>
      <c r="CK4">
        <v>1206803827.0616648</v>
      </c>
      <c r="CL4">
        <v>2222000000</v>
      </c>
      <c r="CM4">
        <v>9223000000</v>
      </c>
      <c r="CN4" t="e">
        <v>#N/A</v>
      </c>
      <c r="CO4" t="e">
        <v>#N/A</v>
      </c>
      <c r="CP4" t="e">
        <v>#N/A</v>
      </c>
      <c r="CQ4" t="e">
        <v>#N/A</v>
      </c>
      <c r="CR4" t="e">
        <v>#N/A</v>
      </c>
      <c r="CS4" t="e">
        <v>#N/A</v>
      </c>
      <c r="CT4" t="e">
        <v>#N/A</v>
      </c>
      <c r="CU4" t="e">
        <v>#N/A</v>
      </c>
      <c r="CV4" t="e">
        <v>#N/A</v>
      </c>
      <c r="CW4" t="e">
        <v>#N/A</v>
      </c>
      <c r="CX4" t="e">
        <v>#N/A</v>
      </c>
      <c r="CY4">
        <v>318584365.71944755</v>
      </c>
      <c r="CZ4">
        <v>2416800</v>
      </c>
      <c r="DA4">
        <v>2332576.3977353289</v>
      </c>
      <c r="DB4">
        <v>2126924.4207153395</v>
      </c>
      <c r="DC4">
        <v>1909329.1947555204</v>
      </c>
      <c r="DD4" t="e">
        <v>#N/A</v>
      </c>
      <c r="DE4" t="e">
        <v>#N/A</v>
      </c>
      <c r="DF4" t="e">
        <v>#N/A</v>
      </c>
    </row>
    <row r="5" spans="1:110" x14ac:dyDescent="0.45">
      <c r="A5">
        <v>1100</v>
      </c>
      <c r="B5" t="s">
        <v>357</v>
      </c>
      <c r="C5">
        <v>1952356</v>
      </c>
      <c r="D5">
        <v>1974801</v>
      </c>
      <c r="E5">
        <v>1976367</v>
      </c>
      <c r="F5">
        <v>1959483</v>
      </c>
      <c r="G5">
        <v>1924460</v>
      </c>
      <c r="H5">
        <v>1870991</v>
      </c>
      <c r="I5">
        <v>1805120</v>
      </c>
      <c r="J5">
        <v>1780075.892857143</v>
      </c>
      <c r="K5">
        <v>2.13</v>
      </c>
      <c r="L5">
        <v>2.0699999999999998</v>
      </c>
      <c r="M5">
        <v>2.0099999999999998</v>
      </c>
      <c r="N5">
        <v>1.97</v>
      </c>
      <c r="O5">
        <v>1.95</v>
      </c>
      <c r="P5">
        <v>1.93</v>
      </c>
      <c r="Q5">
        <v>1.9109744227095835</v>
      </c>
      <c r="R5">
        <v>1.895484781165139</v>
      </c>
      <c r="S5">
        <v>292801</v>
      </c>
      <c r="T5">
        <v>8989</v>
      </c>
      <c r="U5">
        <v>3514</v>
      </c>
      <c r="V5">
        <v>4899.5633148990692</v>
      </c>
      <c r="W5">
        <v>37773.635975368736</v>
      </c>
      <c r="X5">
        <v>2017.9697895694958</v>
      </c>
      <c r="Y5">
        <v>102.32308383243083</v>
      </c>
      <c r="Z5">
        <v>849618</v>
      </c>
      <c r="AA5">
        <v>836114.20335424168</v>
      </c>
      <c r="AB5">
        <v>813952.3530991826</v>
      </c>
      <c r="AC5">
        <v>786476.95310844015</v>
      </c>
      <c r="AD5">
        <v>751091.43884229497</v>
      </c>
      <c r="AE5">
        <v>708599.10406045022</v>
      </c>
      <c r="AF5">
        <v>664347.0137989599</v>
      </c>
      <c r="AG5">
        <v>632373.11360697681</v>
      </c>
      <c r="AH5">
        <v>3268</v>
      </c>
      <c r="AI5">
        <v>3163.2892498010833</v>
      </c>
      <c r="AJ5">
        <v>3099.6625233561613</v>
      </c>
      <c r="AK5">
        <v>3054.7156033357901</v>
      </c>
      <c r="AL5">
        <v>3010.5872085333572</v>
      </c>
      <c r="AM5">
        <v>2935.748603233204</v>
      </c>
      <c r="AN5">
        <v>3122.4817935529272</v>
      </c>
      <c r="AO5">
        <v>3035.6098606774108</v>
      </c>
      <c r="AP5">
        <v>5741.9236651882156</v>
      </c>
      <c r="AQ5">
        <v>200.66499823762524</v>
      </c>
      <c r="AR5">
        <v>8.8430833311642267</v>
      </c>
      <c r="AS5">
        <v>200.66499823762524</v>
      </c>
      <c r="AT5">
        <v>988870</v>
      </c>
      <c r="AU5">
        <v>32230</v>
      </c>
      <c r="AV5">
        <v>997320.93807545863</v>
      </c>
      <c r="AW5">
        <v>520722.67266218422</v>
      </c>
      <c r="AX5">
        <v>20835.892135029731</v>
      </c>
      <c r="AY5">
        <v>33280.599703578053</v>
      </c>
      <c r="AZ5">
        <v>19808.290468069485</v>
      </c>
      <c r="BA5">
        <v>553.85676770846146</v>
      </c>
      <c r="BB5">
        <v>66.061272509003672</v>
      </c>
      <c r="BC5">
        <v>921000</v>
      </c>
      <c r="BD5">
        <v>59892410.022968926</v>
      </c>
      <c r="BE5">
        <v>283754949.76729631</v>
      </c>
      <c r="BF5">
        <v>13236445.999999998</v>
      </c>
      <c r="BG5">
        <v>13800463.508260462</v>
      </c>
      <c r="BH5">
        <v>13450325.319361558</v>
      </c>
      <c r="BI5">
        <v>6451585.9999999981</v>
      </c>
      <c r="BJ5">
        <v>6068577.3302756883</v>
      </c>
      <c r="BK5">
        <v>5795537.2509104293</v>
      </c>
      <c r="BL5">
        <v>-9129702.2151838765</v>
      </c>
      <c r="BM5">
        <v>-14091692.176640593</v>
      </c>
      <c r="BN5">
        <v>-19516373.687798359</v>
      </c>
      <c r="BO5">
        <v>29380157.452989787</v>
      </c>
      <c r="BP5">
        <v>68410521.30742985</v>
      </c>
      <c r="BQ5">
        <v>101623297.66102138</v>
      </c>
      <c r="BR5">
        <v>2408271</v>
      </c>
      <c r="BS5">
        <v>8767932</v>
      </c>
      <c r="BT5">
        <v>937111</v>
      </c>
      <c r="BU5">
        <v>113419</v>
      </c>
      <c r="BV5">
        <v>88734</v>
      </c>
      <c r="BW5">
        <v>932589</v>
      </c>
      <c r="BX5">
        <v>42948</v>
      </c>
      <c r="BY5">
        <v>571.90733527602458</v>
      </c>
      <c r="BZ5">
        <v>0</v>
      </c>
      <c r="CA5">
        <v>0.33231936000000001</v>
      </c>
      <c r="CB5">
        <v>654.70158053965849</v>
      </c>
      <c r="CC5">
        <v>1072.5727578358403</v>
      </c>
      <c r="CD5">
        <v>14.751392668671377</v>
      </c>
      <c r="CE5">
        <v>120.04433097365553</v>
      </c>
      <c r="CF5">
        <v>606.94360752788828</v>
      </c>
      <c r="CG5">
        <v>27231122.468896162</v>
      </c>
      <c r="CH5">
        <v>43310651.254854903</v>
      </c>
      <c r="CI5">
        <v>99810663.951464146</v>
      </c>
      <c r="CJ5">
        <v>11180133.847626736</v>
      </c>
      <c r="CK5">
        <v>342194671.94721258</v>
      </c>
      <c r="CL5">
        <v>1810000</v>
      </c>
      <c r="CM5">
        <v>24300000</v>
      </c>
      <c r="CN5">
        <v>5190000</v>
      </c>
      <c r="CO5">
        <v>1121260000</v>
      </c>
      <c r="CP5">
        <v>571000</v>
      </c>
      <c r="CQ5">
        <v>15620</v>
      </c>
      <c r="CR5">
        <v>121170</v>
      </c>
      <c r="CS5">
        <v>2690</v>
      </c>
      <c r="CT5">
        <v>1524822000</v>
      </c>
      <c r="CU5">
        <v>109464960</v>
      </c>
      <c r="CV5">
        <v>845859770</v>
      </c>
      <c r="CW5">
        <v>16509550</v>
      </c>
      <c r="CX5">
        <v>111763.42650067119</v>
      </c>
      <c r="CY5">
        <v>98216091.932340533</v>
      </c>
      <c r="CZ5">
        <v>921000</v>
      </c>
      <c r="DA5">
        <v>960244.68283313268</v>
      </c>
      <c r="DB5">
        <v>935881.8537190418</v>
      </c>
      <c r="DC5">
        <v>906619.07874702266</v>
      </c>
      <c r="DD5">
        <v>-9129702.2151838765</v>
      </c>
      <c r="DE5">
        <v>-14091692.176640593</v>
      </c>
      <c r="DF5">
        <v>-19516373.687798359</v>
      </c>
    </row>
    <row r="6" spans="1:110" x14ac:dyDescent="0.45">
      <c r="A6">
        <v>1202</v>
      </c>
      <c r="B6" t="s">
        <v>358</v>
      </c>
      <c r="C6">
        <v>265979</v>
      </c>
      <c r="D6">
        <v>249794</v>
      </c>
      <c r="E6">
        <v>232653</v>
      </c>
      <c r="F6">
        <v>215148</v>
      </c>
      <c r="G6">
        <v>197467</v>
      </c>
      <c r="H6">
        <v>179807</v>
      </c>
      <c r="I6">
        <v>162712</v>
      </c>
      <c r="J6">
        <v>145391.96428571429</v>
      </c>
      <c r="K6">
        <v>2.13</v>
      </c>
      <c r="L6">
        <v>2.0699999999999998</v>
      </c>
      <c r="M6">
        <v>2.0099999999999998</v>
      </c>
      <c r="N6">
        <v>1.97</v>
      </c>
      <c r="O6">
        <v>1.95</v>
      </c>
      <c r="P6">
        <v>1.93</v>
      </c>
      <c r="Q6">
        <v>1.9109744227095835</v>
      </c>
      <c r="R6">
        <v>1.895484781165139</v>
      </c>
      <c r="S6">
        <v>260469</v>
      </c>
      <c r="T6">
        <v>9271</v>
      </c>
      <c r="U6">
        <v>2861</v>
      </c>
      <c r="V6">
        <v>636.49864410680652</v>
      </c>
      <c r="W6">
        <v>4984.1159323856391</v>
      </c>
      <c r="X6">
        <v>2182.6197952568964</v>
      </c>
      <c r="Y6">
        <v>86.015895219679223</v>
      </c>
      <c r="Z6">
        <v>122722</v>
      </c>
      <c r="AA6">
        <v>112010.61866902854</v>
      </c>
      <c r="AB6">
        <v>101694.91780204946</v>
      </c>
      <c r="AC6">
        <v>91900.076109262387</v>
      </c>
      <c r="AD6">
        <v>82345.331945058671</v>
      </c>
      <c r="AE6">
        <v>72951.01759408768</v>
      </c>
      <c r="AF6">
        <v>64111.246361127538</v>
      </c>
      <c r="AG6">
        <v>54289.609697378859</v>
      </c>
      <c r="AH6">
        <v>3951</v>
      </c>
      <c r="AI6">
        <v>3191.5462208121612</v>
      </c>
      <c r="AJ6">
        <v>2582.8334689271883</v>
      </c>
      <c r="AK6">
        <v>2106.1151343160636</v>
      </c>
      <c r="AL6">
        <v>1732.7873654604243</v>
      </c>
      <c r="AM6">
        <v>1444.2515675195325</v>
      </c>
      <c r="AN6">
        <v>1246.3892343280399</v>
      </c>
      <c r="AO6">
        <v>1030.4684897822933</v>
      </c>
      <c r="AP6">
        <v>738.4727611797972</v>
      </c>
      <c r="AQ6">
        <v>73.552300469255954</v>
      </c>
      <c r="AR6">
        <v>3.2413680909025753</v>
      </c>
      <c r="AS6">
        <v>73.552300469255954</v>
      </c>
      <c r="AT6">
        <v>169384</v>
      </c>
      <c r="AU6">
        <v>3406</v>
      </c>
      <c r="AV6">
        <v>170092.60977936463</v>
      </c>
      <c r="AW6">
        <v>71122.090845469851</v>
      </c>
      <c r="AX6">
        <v>2241.7674658113779</v>
      </c>
      <c r="AY6">
        <v>5675.9903883373972</v>
      </c>
      <c r="AZ6">
        <v>2705.4843357616733</v>
      </c>
      <c r="BA6">
        <v>59.590348928752839</v>
      </c>
      <c r="BB6">
        <v>66.061272509003672</v>
      </c>
      <c r="BC6">
        <v>122750</v>
      </c>
      <c r="BD6">
        <v>5154385.3148426441</v>
      </c>
      <c r="BE6">
        <v>43094166.268452451</v>
      </c>
      <c r="BF6">
        <v>1346032</v>
      </c>
      <c r="BG6">
        <v>1218189.396110151</v>
      </c>
      <c r="BH6">
        <v>1039185.345627761</v>
      </c>
      <c r="BI6">
        <v>771147.99999999988</v>
      </c>
      <c r="BJ6">
        <v>632695.01350500935</v>
      </c>
      <c r="BK6">
        <v>566914.44787391624</v>
      </c>
      <c r="BL6">
        <v>-1481676.9466323676</v>
      </c>
      <c r="BM6">
        <v>-2534955.4452751847</v>
      </c>
      <c r="BN6">
        <v>-3579035.5989480922</v>
      </c>
      <c r="BO6">
        <v>1698244.3701841608</v>
      </c>
      <c r="BP6">
        <v>5762430.1594252102</v>
      </c>
      <c r="BQ6">
        <v>9337863.4239718635</v>
      </c>
      <c r="BR6">
        <v>2408271</v>
      </c>
      <c r="BS6">
        <v>8767932</v>
      </c>
      <c r="BT6">
        <v>937111</v>
      </c>
      <c r="BU6">
        <v>113419</v>
      </c>
      <c r="BV6">
        <v>88734</v>
      </c>
      <c r="BW6">
        <v>932589</v>
      </c>
      <c r="BX6">
        <v>42948</v>
      </c>
      <c r="BY6">
        <v>222.70806012615191</v>
      </c>
      <c r="BZ6">
        <v>0</v>
      </c>
      <c r="CA6">
        <v>57.597734338139148</v>
      </c>
      <c r="CB6">
        <v>75.64126164569096</v>
      </c>
      <c r="CC6">
        <v>93.73570200799999</v>
      </c>
      <c r="CD6">
        <v>5.3560972670410516</v>
      </c>
      <c r="CE6">
        <v>194.97824824200353</v>
      </c>
      <c r="CF6">
        <v>0</v>
      </c>
      <c r="CG6">
        <v>5648543.3745974358</v>
      </c>
      <c r="CH6">
        <v>8983915.0947429724</v>
      </c>
      <c r="CI6">
        <v>20703695.384616565</v>
      </c>
      <c r="CJ6">
        <v>2319091.7320524408</v>
      </c>
      <c r="CK6">
        <v>70981335.758662269</v>
      </c>
      <c r="CL6">
        <v>2290000</v>
      </c>
      <c r="CM6">
        <v>17100000</v>
      </c>
      <c r="CN6">
        <v>5340000</v>
      </c>
      <c r="CO6">
        <v>677860000</v>
      </c>
      <c r="CP6">
        <v>470000</v>
      </c>
      <c r="CQ6">
        <v>14870</v>
      </c>
      <c r="CR6">
        <v>310</v>
      </c>
      <c r="CS6">
        <v>330</v>
      </c>
      <c r="CT6">
        <v>1214982000</v>
      </c>
      <c r="CU6">
        <v>104208960</v>
      </c>
      <c r="CV6">
        <v>1934730</v>
      </c>
      <c r="CW6">
        <v>2017430</v>
      </c>
      <c r="CX6">
        <v>94923.045146617253</v>
      </c>
      <c r="CY6">
        <v>19216707.958252709</v>
      </c>
      <c r="CZ6">
        <v>122750</v>
      </c>
      <c r="DA6">
        <v>111091.52558967471</v>
      </c>
      <c r="DB6">
        <v>94767.435823076754</v>
      </c>
      <c r="DC6">
        <v>78024.311659151572</v>
      </c>
      <c r="DD6">
        <v>-1481676.9466323676</v>
      </c>
      <c r="DE6">
        <v>-2534955.4452751847</v>
      </c>
      <c r="DF6">
        <v>-3579035.5989480922</v>
      </c>
    </row>
    <row r="7" spans="1:110" x14ac:dyDescent="0.45">
      <c r="A7">
        <v>1203</v>
      </c>
      <c r="B7" t="s">
        <v>359</v>
      </c>
      <c r="C7">
        <v>121924</v>
      </c>
      <c r="D7">
        <v>111129</v>
      </c>
      <c r="E7">
        <v>100236</v>
      </c>
      <c r="F7">
        <v>89561</v>
      </c>
      <c r="G7">
        <v>79253</v>
      </c>
      <c r="H7">
        <v>69422</v>
      </c>
      <c r="I7">
        <v>60424</v>
      </c>
      <c r="J7">
        <v>50106.25</v>
      </c>
      <c r="K7">
        <v>2.13</v>
      </c>
      <c r="L7">
        <v>2.0699999999999998</v>
      </c>
      <c r="M7">
        <v>2.0099999999999998</v>
      </c>
      <c r="N7">
        <v>1.97</v>
      </c>
      <c r="O7">
        <v>1.95</v>
      </c>
      <c r="P7">
        <v>1.93</v>
      </c>
      <c r="Q7">
        <v>1.9109744227095835</v>
      </c>
      <c r="R7">
        <v>1.895484781165139</v>
      </c>
      <c r="S7">
        <v>277538</v>
      </c>
      <c r="T7">
        <v>8757</v>
      </c>
      <c r="U7">
        <v>3445</v>
      </c>
      <c r="V7">
        <v>279.78669189899352</v>
      </c>
      <c r="W7">
        <v>2185.3213332853711</v>
      </c>
      <c r="X7">
        <v>2149.9043638441144</v>
      </c>
      <c r="Y7">
        <v>108.28411856962184</v>
      </c>
      <c r="Z7">
        <v>53134</v>
      </c>
      <c r="AA7">
        <v>46465.456928046638</v>
      </c>
      <c r="AB7">
        <v>40626.184621162989</v>
      </c>
      <c r="AC7">
        <v>35376.468929949951</v>
      </c>
      <c r="AD7">
        <v>30382.669220584547</v>
      </c>
      <c r="AE7">
        <v>25697.068481420494</v>
      </c>
      <c r="AF7">
        <v>21524.671915125284</v>
      </c>
      <c r="AG7">
        <v>16278.09333420754</v>
      </c>
      <c r="AH7">
        <v>630</v>
      </c>
      <c r="AI7">
        <v>497.68212026867673</v>
      </c>
      <c r="AJ7">
        <v>385.16767605198879</v>
      </c>
      <c r="AK7">
        <v>303.18391928693813</v>
      </c>
      <c r="AL7">
        <v>237.68994990528216</v>
      </c>
      <c r="AM7">
        <v>190.49661919170094</v>
      </c>
      <c r="AN7">
        <v>154.56615274533482</v>
      </c>
      <c r="AO7">
        <v>116.87552024560935</v>
      </c>
      <c r="AP7">
        <v>317.65735630333126</v>
      </c>
      <c r="AQ7">
        <v>17.75400356154454</v>
      </c>
      <c r="AR7">
        <v>0.78239919435579397</v>
      </c>
      <c r="AS7">
        <v>17.75400356154454</v>
      </c>
      <c r="AT7">
        <v>60207</v>
      </c>
      <c r="AU7">
        <v>3939</v>
      </c>
      <c r="AV7">
        <v>61412.263819295491</v>
      </c>
      <c r="AW7">
        <v>48597.334275748202</v>
      </c>
      <c r="AX7">
        <v>2509.1941798361759</v>
      </c>
      <c r="AY7">
        <v>2049.3272436498905</v>
      </c>
      <c r="AZ7">
        <v>1848.6425958494617</v>
      </c>
      <c r="BA7">
        <v>66.699048401220068</v>
      </c>
      <c r="BB7">
        <v>66.061272509003672</v>
      </c>
      <c r="BC7">
        <v>53310</v>
      </c>
      <c r="BD7">
        <v>1734084.0985866373</v>
      </c>
      <c r="BE7">
        <v>16744366.786474179</v>
      </c>
      <c r="BF7">
        <v>366784</v>
      </c>
      <c r="BG7">
        <v>310603.27418306971</v>
      </c>
      <c r="BH7">
        <v>245749.77777709396</v>
      </c>
      <c r="BI7">
        <v>316924</v>
      </c>
      <c r="BJ7">
        <v>241290.04168660365</v>
      </c>
      <c r="BK7">
        <v>207229.14820304836</v>
      </c>
      <c r="BL7">
        <v>-907128.58767204452</v>
      </c>
      <c r="BM7">
        <v>-1216691.9239295688</v>
      </c>
      <c r="BN7">
        <v>-1644077.7422330712</v>
      </c>
      <c r="BO7">
        <v>-154834.20762773603</v>
      </c>
      <c r="BP7">
        <v>956967.3224754259</v>
      </c>
      <c r="BQ7">
        <v>2024798.5266455505</v>
      </c>
      <c r="BR7">
        <v>2408271</v>
      </c>
      <c r="BS7">
        <v>8767932</v>
      </c>
      <c r="BT7">
        <v>937111</v>
      </c>
      <c r="BU7">
        <v>113419</v>
      </c>
      <c r="BV7">
        <v>88734</v>
      </c>
      <c r="BW7">
        <v>932589</v>
      </c>
      <c r="BX7">
        <v>42948</v>
      </c>
      <c r="BY7">
        <v>37.986474151934516</v>
      </c>
      <c r="BZ7">
        <v>0</v>
      </c>
      <c r="CA7">
        <v>127.34074935879944</v>
      </c>
      <c r="CB7">
        <v>0</v>
      </c>
      <c r="CC7">
        <v>87.08477197199997</v>
      </c>
      <c r="CD7">
        <v>8.5489203736959087</v>
      </c>
      <c r="CE7">
        <v>7.3372209165604261</v>
      </c>
      <c r="CF7">
        <v>0</v>
      </c>
      <c r="CG7">
        <v>2640046.7211141046</v>
      </c>
      <c r="CH7">
        <v>4198950.7764617354</v>
      </c>
      <c r="CI7">
        <v>9676605.0095167477</v>
      </c>
      <c r="CJ7">
        <v>1083909.6236211904</v>
      </c>
      <c r="CK7">
        <v>33175640.214201413</v>
      </c>
      <c r="CL7">
        <v>170000</v>
      </c>
      <c r="CM7">
        <v>1680000</v>
      </c>
      <c r="CN7">
        <v>1500000</v>
      </c>
      <c r="CO7">
        <v>243830000</v>
      </c>
      <c r="CP7">
        <v>141000</v>
      </c>
      <c r="CQ7">
        <v>2500</v>
      </c>
      <c r="CR7">
        <v>0</v>
      </c>
      <c r="CS7">
        <v>110</v>
      </c>
      <c r="CT7" s="1">
        <v>337006000</v>
      </c>
      <c r="CU7" s="1">
        <v>17520000</v>
      </c>
      <c r="CV7" s="1">
        <v>0</v>
      </c>
      <c r="CW7" s="1">
        <v>688010</v>
      </c>
      <c r="CX7">
        <v>26127.115688382637</v>
      </c>
      <c r="CY7">
        <v>8372327.9585002465</v>
      </c>
      <c r="CZ7">
        <v>53310</v>
      </c>
      <c r="DA7">
        <v>45144.446177312653</v>
      </c>
      <c r="DB7">
        <v>35718.353726708025</v>
      </c>
      <c r="DC7">
        <v>26249.632087397262</v>
      </c>
      <c r="DD7">
        <v>-907128.58767204452</v>
      </c>
      <c r="DE7">
        <v>-1216691.9239295688</v>
      </c>
      <c r="DF7">
        <v>-1644077.7422330712</v>
      </c>
    </row>
    <row r="8" spans="1:110" x14ac:dyDescent="0.45">
      <c r="A8">
        <v>1204</v>
      </c>
      <c r="B8" t="s">
        <v>360</v>
      </c>
      <c r="C8">
        <v>339605</v>
      </c>
      <c r="D8">
        <v>329655</v>
      </c>
      <c r="E8">
        <v>316837</v>
      </c>
      <c r="F8">
        <v>301879</v>
      </c>
      <c r="G8">
        <v>285138</v>
      </c>
      <c r="H8">
        <v>266997</v>
      </c>
      <c r="I8">
        <v>248360</v>
      </c>
      <c r="J8">
        <v>232976.07142857142</v>
      </c>
      <c r="K8">
        <v>2.13</v>
      </c>
      <c r="L8">
        <v>2.0699999999999998</v>
      </c>
      <c r="M8">
        <v>2.0099999999999998</v>
      </c>
      <c r="N8">
        <v>1.97</v>
      </c>
      <c r="O8">
        <v>1.95</v>
      </c>
      <c r="P8">
        <v>1.93</v>
      </c>
      <c r="Q8">
        <v>1.9109744227095835</v>
      </c>
      <c r="R8">
        <v>1.895484781165139</v>
      </c>
      <c r="S8">
        <v>250175</v>
      </c>
      <c r="T8">
        <v>8763</v>
      </c>
      <c r="U8">
        <v>2914</v>
      </c>
      <c r="V8">
        <v>808.14209652712702</v>
      </c>
      <c r="W8">
        <v>6260.1436007024013</v>
      </c>
      <c r="X8">
        <v>2074.6306992567652</v>
      </c>
      <c r="Y8">
        <v>89.059647165144042</v>
      </c>
      <c r="Z8">
        <v>153462</v>
      </c>
      <c r="AA8">
        <v>144715.91762247396</v>
      </c>
      <c r="AB8">
        <v>134295.10642581116</v>
      </c>
      <c r="AC8">
        <v>124295.97564495774</v>
      </c>
      <c r="AD8">
        <v>114155.40499343818</v>
      </c>
      <c r="AE8">
        <v>103770.35433634715</v>
      </c>
      <c r="AF8">
        <v>93741.24565761548</v>
      </c>
      <c r="AG8">
        <v>83402.286944085485</v>
      </c>
      <c r="AH8">
        <v>3612</v>
      </c>
      <c r="AI8">
        <v>3185.4618134914845</v>
      </c>
      <c r="AJ8">
        <v>2800.607980133912</v>
      </c>
      <c r="AK8">
        <v>2517.9724586510188</v>
      </c>
      <c r="AL8">
        <v>2341.8771652525797</v>
      </c>
      <c r="AM8">
        <v>2212.5801310082993</v>
      </c>
      <c r="AN8">
        <v>2230.7963392741781</v>
      </c>
      <c r="AO8">
        <v>2081.1732260224603</v>
      </c>
      <c r="AP8">
        <v>923.57563199142555</v>
      </c>
      <c r="AQ8">
        <v>119.20545248465621</v>
      </c>
      <c r="AR8">
        <v>5.2532517335317594</v>
      </c>
      <c r="AS8">
        <v>119.20545248465621</v>
      </c>
      <c r="AT8">
        <v>64146</v>
      </c>
      <c r="AU8">
        <v>64146</v>
      </c>
      <c r="AV8">
        <v>86378.727001156745</v>
      </c>
      <c r="AW8">
        <v>564119.94942081464</v>
      </c>
      <c r="AX8">
        <v>40298.714826636118</v>
      </c>
      <c r="AY8">
        <v>2882.4581200286007</v>
      </c>
      <c r="AZ8">
        <v>21459.122875967791</v>
      </c>
      <c r="BA8">
        <v>1071.2147957015657</v>
      </c>
      <c r="BB8">
        <v>66.061272509003672</v>
      </c>
      <c r="BC8">
        <v>158210</v>
      </c>
      <c r="BD8">
        <v>8066452.1080249269</v>
      </c>
      <c r="BE8">
        <v>50046354.861281723</v>
      </c>
      <c r="BF8">
        <v>1657751.9999999998</v>
      </c>
      <c r="BG8">
        <v>1595133.0569431027</v>
      </c>
      <c r="BH8">
        <v>1440055.7691536676</v>
      </c>
      <c r="BI8">
        <v>985641.99999999977</v>
      </c>
      <c r="BJ8">
        <v>846564.33127313259</v>
      </c>
      <c r="BK8">
        <v>777498.17391938996</v>
      </c>
      <c r="BL8">
        <v>-2102392.8845543452</v>
      </c>
      <c r="BM8">
        <v>-2855281.2514579911</v>
      </c>
      <c r="BN8">
        <v>-3851419.4331738837</v>
      </c>
      <c r="BO8">
        <v>3065368.2489431165</v>
      </c>
      <c r="BP8">
        <v>8650269.5089360736</v>
      </c>
      <c r="BQ8">
        <v>13609750.029061416</v>
      </c>
      <c r="BR8">
        <v>2408271</v>
      </c>
      <c r="BS8">
        <v>8767932</v>
      </c>
      <c r="BT8">
        <v>937111</v>
      </c>
      <c r="BU8">
        <v>113419</v>
      </c>
      <c r="BV8">
        <v>88734</v>
      </c>
      <c r="BW8">
        <v>932589</v>
      </c>
      <c r="BX8">
        <v>42948</v>
      </c>
      <c r="BY8">
        <v>197.50041046670773</v>
      </c>
      <c r="BZ8">
        <v>0</v>
      </c>
      <c r="CA8">
        <v>0</v>
      </c>
      <c r="CB8">
        <v>0</v>
      </c>
      <c r="CC8">
        <v>114.3782255</v>
      </c>
      <c r="CD8">
        <v>6.7114799719653622</v>
      </c>
      <c r="CE8">
        <v>6.6549960195613487</v>
      </c>
      <c r="CF8">
        <v>22.4526988</v>
      </c>
      <c r="CG8">
        <v>6100672.1857806016</v>
      </c>
      <c r="CH8">
        <v>9703018.5134798642</v>
      </c>
      <c r="CI8">
        <v>22360890.268423617</v>
      </c>
      <c r="CJ8">
        <v>2504719.7990250709</v>
      </c>
      <c r="CK8">
        <v>76662925.652631044</v>
      </c>
      <c r="CL8">
        <v>107000000</v>
      </c>
      <c r="CM8">
        <v>30300000</v>
      </c>
      <c r="CN8">
        <v>3020000</v>
      </c>
      <c r="CO8">
        <v>747660000</v>
      </c>
      <c r="CP8">
        <v>174000</v>
      </c>
      <c r="CQ8">
        <v>5320</v>
      </c>
      <c r="CR8">
        <v>0</v>
      </c>
      <c r="CS8">
        <v>0</v>
      </c>
      <c r="CT8" s="3">
        <v>313978000</v>
      </c>
      <c r="CU8" s="3">
        <v>37282560</v>
      </c>
      <c r="CV8" s="3">
        <v>0</v>
      </c>
      <c r="CW8" s="3">
        <v>0</v>
      </c>
      <c r="CX8">
        <v>58184.58137631743</v>
      </c>
      <c r="CY8">
        <v>20291745.627747357</v>
      </c>
      <c r="CZ8">
        <v>158210</v>
      </c>
      <c r="DA8">
        <v>152233.86908232854</v>
      </c>
      <c r="DB8">
        <v>137433.84006642835</v>
      </c>
      <c r="DC8">
        <v>122105.61198205088</v>
      </c>
      <c r="DD8">
        <v>-2102392.8845543452</v>
      </c>
      <c r="DE8">
        <v>-2855281.2514579911</v>
      </c>
      <c r="DF8">
        <v>-3851419.4331738837</v>
      </c>
    </row>
    <row r="9" spans="1:110" x14ac:dyDescent="0.45">
      <c r="A9">
        <v>1205</v>
      </c>
      <c r="B9" t="s">
        <v>361</v>
      </c>
      <c r="C9">
        <v>88564</v>
      </c>
      <c r="D9">
        <v>81874</v>
      </c>
      <c r="E9">
        <v>74810</v>
      </c>
      <c r="F9">
        <v>67834</v>
      </c>
      <c r="G9">
        <v>61227</v>
      </c>
      <c r="H9">
        <v>55050</v>
      </c>
      <c r="I9">
        <v>49377</v>
      </c>
      <c r="J9">
        <v>42777.285714285717</v>
      </c>
      <c r="K9">
        <v>2.13</v>
      </c>
      <c r="L9">
        <v>2.0699999999999998</v>
      </c>
      <c r="M9">
        <v>2.0099999999999998</v>
      </c>
      <c r="N9">
        <v>1.97</v>
      </c>
      <c r="O9">
        <v>1.95</v>
      </c>
      <c r="P9">
        <v>1.93</v>
      </c>
      <c r="Q9">
        <v>1.9109744227095835</v>
      </c>
      <c r="R9">
        <v>1.895484781165139</v>
      </c>
      <c r="S9">
        <v>277538</v>
      </c>
      <c r="T9">
        <v>8757</v>
      </c>
      <c r="U9">
        <v>3445</v>
      </c>
      <c r="V9">
        <v>220.09335517774412</v>
      </c>
      <c r="W9">
        <v>1748.8575797515027</v>
      </c>
      <c r="X9">
        <v>1985.2137958347832</v>
      </c>
      <c r="Y9">
        <v>98.286449855639646</v>
      </c>
      <c r="Z9">
        <v>44396</v>
      </c>
      <c r="AA9">
        <v>39944.758417793724</v>
      </c>
      <c r="AB9">
        <v>36205.721361803153</v>
      </c>
      <c r="AC9">
        <v>32750.850455740157</v>
      </c>
      <c r="AD9">
        <v>29324.040832222468</v>
      </c>
      <c r="AE9">
        <v>26044.242408165093</v>
      </c>
      <c r="AF9">
        <v>22994.821574772137</v>
      </c>
      <c r="AG9">
        <v>19446.470745856463</v>
      </c>
      <c r="AH9">
        <v>292</v>
      </c>
      <c r="AI9">
        <v>270.22675977800372</v>
      </c>
      <c r="AJ9">
        <v>261.09136870621961</v>
      </c>
      <c r="AK9">
        <v>254.20503886903117</v>
      </c>
      <c r="AL9">
        <v>252.87704005290422</v>
      </c>
      <c r="AM9">
        <v>248.00033338020734</v>
      </c>
      <c r="AN9">
        <v>244.50367063136943</v>
      </c>
      <c r="AO9">
        <v>229.3264078268231</v>
      </c>
      <c r="AP9">
        <v>242.34777276603828</v>
      </c>
      <c r="AQ9">
        <v>3.580639373756882</v>
      </c>
      <c r="AR9">
        <v>0.15779479550032821</v>
      </c>
      <c r="AS9">
        <v>3.580639373756882</v>
      </c>
      <c r="AT9">
        <v>55825</v>
      </c>
      <c r="AU9">
        <v>1395</v>
      </c>
      <c r="AV9">
        <v>56153.750041005071</v>
      </c>
      <c r="AW9">
        <v>25768.712310703027</v>
      </c>
      <c r="AX9">
        <v>909.83668235005916</v>
      </c>
      <c r="AY9">
        <v>1873.850638868339</v>
      </c>
      <c r="AZ9">
        <v>980.24181629914312</v>
      </c>
      <c r="BA9">
        <v>24.185151313093744</v>
      </c>
      <c r="BB9">
        <v>66.061272509003672</v>
      </c>
      <c r="BC9">
        <v>40110</v>
      </c>
      <c r="BD9">
        <v>1511878.3795717675</v>
      </c>
      <c r="BE9">
        <v>13149900.746652072</v>
      </c>
      <c r="BF9">
        <v>394846</v>
      </c>
      <c r="BG9">
        <v>343742.53900279349</v>
      </c>
      <c r="BH9">
        <v>284742.36895160907</v>
      </c>
      <c r="BI9">
        <v>266949.99999999994</v>
      </c>
      <c r="BJ9">
        <v>218873.26085980941</v>
      </c>
      <c r="BK9">
        <v>195971.96253600862</v>
      </c>
      <c r="BL9">
        <v>-769014.45744144358</v>
      </c>
      <c r="BM9">
        <v>-1150498.7917080498</v>
      </c>
      <c r="BN9">
        <v>-1493448.9680945198</v>
      </c>
      <c r="BO9">
        <v>502602.31672493555</v>
      </c>
      <c r="BP9">
        <v>1740886.383567703</v>
      </c>
      <c r="BQ9">
        <v>2786824.097883163</v>
      </c>
      <c r="BR9">
        <v>2408271</v>
      </c>
      <c r="BS9">
        <v>8767932</v>
      </c>
      <c r="BT9">
        <v>937111</v>
      </c>
      <c r="BU9">
        <v>113419</v>
      </c>
      <c r="BV9">
        <v>88734</v>
      </c>
      <c r="BW9">
        <v>932589</v>
      </c>
      <c r="BX9">
        <v>42948</v>
      </c>
      <c r="BY9">
        <v>131.40725617432079</v>
      </c>
      <c r="BZ9">
        <v>0</v>
      </c>
      <c r="CA9">
        <v>141.97165551347143</v>
      </c>
      <c r="CB9">
        <v>0</v>
      </c>
      <c r="CC9">
        <v>124.47966235200001</v>
      </c>
      <c r="CD9">
        <v>6.4504841403968882</v>
      </c>
      <c r="CE9">
        <v>0.14039999999999997</v>
      </c>
      <c r="CF9">
        <v>2.1518682352941179</v>
      </c>
      <c r="CG9">
        <v>1757256.4550927104</v>
      </c>
      <c r="CH9">
        <v>2794887.4152651876</v>
      </c>
      <c r="CI9">
        <v>6440899.8827035632</v>
      </c>
      <c r="CJ9">
        <v>721467.22541397193</v>
      </c>
      <c r="CK9">
        <v>22082225.837896094</v>
      </c>
      <c r="CL9">
        <v>110000</v>
      </c>
      <c r="CM9">
        <v>2160000</v>
      </c>
      <c r="CN9">
        <v>0</v>
      </c>
      <c r="CO9">
        <v>80880000</v>
      </c>
      <c r="CP9">
        <v>21000</v>
      </c>
      <c r="CQ9">
        <v>430</v>
      </c>
      <c r="CR9">
        <v>130</v>
      </c>
      <c r="CS9">
        <v>10</v>
      </c>
      <c r="CT9">
        <v>42835000</v>
      </c>
      <c r="CU9">
        <v>3013440</v>
      </c>
      <c r="CV9">
        <v>879640</v>
      </c>
      <c r="CW9">
        <v>61320</v>
      </c>
      <c r="CX9">
        <v>3577.427648195272</v>
      </c>
      <c r="CY9">
        <v>5739746.1178253498</v>
      </c>
      <c r="CZ9">
        <v>40110</v>
      </c>
      <c r="DA9">
        <v>34918.710685690239</v>
      </c>
      <c r="DB9">
        <v>28925.242800101911</v>
      </c>
      <c r="DC9">
        <v>22886.001467284928</v>
      </c>
      <c r="DD9">
        <v>-769014.45744144358</v>
      </c>
      <c r="DE9">
        <v>-1150498.7917080498</v>
      </c>
      <c r="DF9">
        <v>-1493448.9680945198</v>
      </c>
    </row>
    <row r="10" spans="1:110" x14ac:dyDescent="0.45">
      <c r="A10">
        <v>1206</v>
      </c>
      <c r="B10" t="s">
        <v>362</v>
      </c>
      <c r="C10">
        <v>174742</v>
      </c>
      <c r="D10">
        <v>166270</v>
      </c>
      <c r="E10">
        <v>156671</v>
      </c>
      <c r="F10">
        <v>146422</v>
      </c>
      <c r="G10">
        <v>135811</v>
      </c>
      <c r="H10">
        <v>124945</v>
      </c>
      <c r="I10">
        <v>114040</v>
      </c>
      <c r="J10">
        <v>103839.42857142857</v>
      </c>
      <c r="K10">
        <v>2.13</v>
      </c>
      <c r="L10">
        <v>2.0699999999999998</v>
      </c>
      <c r="M10">
        <v>2.0099999999999998</v>
      </c>
      <c r="N10">
        <v>1.97</v>
      </c>
      <c r="O10">
        <v>1.95</v>
      </c>
      <c r="P10">
        <v>1.93</v>
      </c>
      <c r="Q10">
        <v>1.9109744227095835</v>
      </c>
      <c r="R10">
        <v>1.895484781165139</v>
      </c>
      <c r="S10">
        <v>248027</v>
      </c>
      <c r="T10">
        <v>8545</v>
      </c>
      <c r="U10">
        <v>3841</v>
      </c>
      <c r="V10">
        <v>423.1662521026015</v>
      </c>
      <c r="W10">
        <v>3290.8826278993811</v>
      </c>
      <c r="X10">
        <v>1987.9249603430414</v>
      </c>
      <c r="Y10">
        <v>114.90286532086041</v>
      </c>
      <c r="Z10">
        <v>75032</v>
      </c>
      <c r="AA10">
        <v>69140.384573987976</v>
      </c>
      <c r="AB10">
        <v>63391.100823523222</v>
      </c>
      <c r="AC10">
        <v>57940.417031517012</v>
      </c>
      <c r="AD10">
        <v>52322.653465603093</v>
      </c>
      <c r="AE10">
        <v>46749.233643887586</v>
      </c>
      <c r="AF10">
        <v>41502.960673979615</v>
      </c>
      <c r="AG10">
        <v>35860.885212777088</v>
      </c>
      <c r="AH10">
        <v>1639</v>
      </c>
      <c r="AI10">
        <v>1457.6780523345574</v>
      </c>
      <c r="AJ10">
        <v>1293.0145397990304</v>
      </c>
      <c r="AK10">
        <v>1158.4547104338849</v>
      </c>
      <c r="AL10">
        <v>1050.0113203083688</v>
      </c>
      <c r="AM10">
        <v>962.61344077154604</v>
      </c>
      <c r="AN10">
        <v>930.16762731761526</v>
      </c>
      <c r="AO10">
        <v>822.90440996991356</v>
      </c>
      <c r="AP10">
        <v>467.66785482208792</v>
      </c>
      <c r="AQ10">
        <v>92.798237103199199</v>
      </c>
      <c r="AR10">
        <v>4.0895151167168393</v>
      </c>
      <c r="AS10">
        <v>92.798237103199199</v>
      </c>
      <c r="AT10">
        <v>126402</v>
      </c>
      <c r="AU10">
        <v>6733</v>
      </c>
      <c r="AV10">
        <v>128395.39561109924</v>
      </c>
      <c r="AW10">
        <v>88894.428090530171</v>
      </c>
      <c r="AX10">
        <v>4303.443708678933</v>
      </c>
      <c r="AY10">
        <v>4284.5543515423815</v>
      </c>
      <c r="AZ10">
        <v>3381.5440445637673</v>
      </c>
      <c r="BA10">
        <v>114.3935381819842</v>
      </c>
      <c r="BB10">
        <v>66.061272509003672</v>
      </c>
      <c r="BC10">
        <v>80400</v>
      </c>
      <c r="BD10">
        <v>3622441.8299123845</v>
      </c>
      <c r="BE10">
        <v>26544954.470508367</v>
      </c>
      <c r="BF10">
        <v>752595.99999999988</v>
      </c>
      <c r="BG10">
        <v>696399.51967868279</v>
      </c>
      <c r="BH10">
        <v>606568.60305371322</v>
      </c>
      <c r="BI10">
        <v>619295.99999999965</v>
      </c>
      <c r="BJ10">
        <v>518976.98757449462</v>
      </c>
      <c r="BK10">
        <v>468658.22630707297</v>
      </c>
      <c r="BL10">
        <v>-958653.94495705515</v>
      </c>
      <c r="BM10">
        <v>-1382492.760089254</v>
      </c>
      <c r="BN10">
        <v>-1896572.0450889203</v>
      </c>
      <c r="BO10">
        <v>1407012.9080138803</v>
      </c>
      <c r="BP10">
        <v>4169311.0307021588</v>
      </c>
      <c r="BQ10">
        <v>6377590.8525606096</v>
      </c>
      <c r="BR10">
        <v>2408271</v>
      </c>
      <c r="BS10">
        <v>8767932</v>
      </c>
      <c r="BT10">
        <v>937111</v>
      </c>
      <c r="BU10">
        <v>113419</v>
      </c>
      <c r="BV10">
        <v>88734</v>
      </c>
      <c r="BW10">
        <v>932589</v>
      </c>
      <c r="BX10">
        <v>42948</v>
      </c>
      <c r="BY10">
        <v>836.26840220606198</v>
      </c>
      <c r="BZ10">
        <v>0</v>
      </c>
      <c r="CA10">
        <v>0</v>
      </c>
      <c r="CB10">
        <v>817.48098439023329</v>
      </c>
      <c r="CC10">
        <v>132.32992954400001</v>
      </c>
      <c r="CD10">
        <v>4.9788564476295152</v>
      </c>
      <c r="CE10">
        <v>76.25069248426523</v>
      </c>
      <c r="CF10">
        <v>99.439817647058831</v>
      </c>
      <c r="CG10">
        <v>3320868.5937678246</v>
      </c>
      <c r="CH10">
        <v>5281786.7383969389</v>
      </c>
      <c r="CI10">
        <v>12172032.189202946</v>
      </c>
      <c r="CJ10">
        <v>1363430.9570276509</v>
      </c>
      <c r="CK10">
        <v>41731057.554538116</v>
      </c>
      <c r="CL10">
        <v>0</v>
      </c>
      <c r="CM10">
        <v>105000000</v>
      </c>
      <c r="CN10">
        <v>3200000</v>
      </c>
      <c r="CO10">
        <v>1362920000</v>
      </c>
      <c r="CP10">
        <v>2665000</v>
      </c>
      <c r="CQ10">
        <v>5430</v>
      </c>
      <c r="CR10">
        <v>38020</v>
      </c>
      <c r="CS10">
        <v>3650</v>
      </c>
      <c r="CT10">
        <v>5501870000</v>
      </c>
      <c r="CU10">
        <v>38053440</v>
      </c>
      <c r="CV10">
        <v>257754570</v>
      </c>
      <c r="CW10">
        <v>22357520</v>
      </c>
      <c r="CX10">
        <v>122183.36811196983</v>
      </c>
      <c r="CY10">
        <v>11289652.338648953</v>
      </c>
      <c r="CZ10">
        <v>80400</v>
      </c>
      <c r="DA10">
        <v>74396.517364118467</v>
      </c>
      <c r="DB10">
        <v>64799.860330799725</v>
      </c>
      <c r="DC10">
        <v>54834.575422667978</v>
      </c>
      <c r="DD10">
        <v>-958653.94495705515</v>
      </c>
      <c r="DE10">
        <v>-1382492.760089254</v>
      </c>
      <c r="DF10">
        <v>-1896572.0450889203</v>
      </c>
    </row>
    <row r="11" spans="1:110" x14ac:dyDescent="0.45">
      <c r="A11">
        <v>1207</v>
      </c>
      <c r="B11" t="s">
        <v>363</v>
      </c>
      <c r="C11">
        <v>169327</v>
      </c>
      <c r="D11">
        <v>169138</v>
      </c>
      <c r="E11">
        <v>167296</v>
      </c>
      <c r="F11">
        <v>164213</v>
      </c>
      <c r="G11">
        <v>160263</v>
      </c>
      <c r="H11">
        <v>155438</v>
      </c>
      <c r="I11">
        <v>149749</v>
      </c>
      <c r="J11">
        <v>146421.60714285713</v>
      </c>
      <c r="K11">
        <v>2.13</v>
      </c>
      <c r="L11">
        <v>2.0699999999999998</v>
      </c>
      <c r="M11">
        <v>2.0099999999999998</v>
      </c>
      <c r="N11">
        <v>1.97</v>
      </c>
      <c r="O11">
        <v>1.95</v>
      </c>
      <c r="P11">
        <v>1.93</v>
      </c>
      <c r="Q11">
        <v>1.9109744227095835</v>
      </c>
      <c r="R11">
        <v>1.895484781165139</v>
      </c>
      <c r="S11">
        <v>255105</v>
      </c>
      <c r="T11">
        <v>9152</v>
      </c>
      <c r="U11">
        <v>3048</v>
      </c>
      <c r="V11">
        <v>410.36153697855076</v>
      </c>
      <c r="W11">
        <v>3208.8935301876568</v>
      </c>
      <c r="X11">
        <v>2127.5374831119461</v>
      </c>
      <c r="Y11">
        <v>90.612374577042218</v>
      </c>
      <c r="Z11">
        <v>85408</v>
      </c>
      <c r="AA11">
        <v>82893.928382126556</v>
      </c>
      <c r="AB11">
        <v>79612.447561108536</v>
      </c>
      <c r="AC11">
        <v>76183.109948083846</v>
      </c>
      <c r="AD11">
        <v>72611.665347745511</v>
      </c>
      <c r="AE11">
        <v>68796.093276940926</v>
      </c>
      <c r="AF11">
        <v>64878.201770913445</v>
      </c>
      <c r="AG11">
        <v>61383.439579600352</v>
      </c>
      <c r="AH11">
        <v>3407</v>
      </c>
      <c r="AI11">
        <v>3281.5087723610636</v>
      </c>
      <c r="AJ11">
        <v>3153.8894082435113</v>
      </c>
      <c r="AK11">
        <v>3061.0082701728279</v>
      </c>
      <c r="AL11">
        <v>2982.722640710469</v>
      </c>
      <c r="AM11">
        <v>2909.9258581724866</v>
      </c>
      <c r="AN11">
        <v>2896.2345258707865</v>
      </c>
      <c r="AO11">
        <v>2819.251129258766</v>
      </c>
      <c r="AP11">
        <v>518.92375876420272</v>
      </c>
      <c r="AQ11">
        <v>143.67315487199491</v>
      </c>
      <c r="AR11">
        <v>6.3315161694506683</v>
      </c>
      <c r="AS11">
        <v>143.67315487199491</v>
      </c>
      <c r="AT11">
        <v>136844</v>
      </c>
      <c r="AU11">
        <v>3625</v>
      </c>
      <c r="AV11">
        <v>137721.65195624382</v>
      </c>
      <c r="AW11">
        <v>64922.605402607653</v>
      </c>
      <c r="AX11">
        <v>2359.2187652825019</v>
      </c>
      <c r="AY11">
        <v>4595.7715257798554</v>
      </c>
      <c r="AZ11">
        <v>2469.6559095151952</v>
      </c>
      <c r="BA11">
        <v>62.712422928112332</v>
      </c>
      <c r="BB11">
        <v>66.061272509003672</v>
      </c>
      <c r="BC11">
        <v>77780</v>
      </c>
      <c r="BD11">
        <v>4857679.9304536292</v>
      </c>
      <c r="BE11">
        <v>32900156.405813623</v>
      </c>
      <c r="BF11">
        <v>1148924</v>
      </c>
      <c r="BG11">
        <v>1172092.1713967624</v>
      </c>
      <c r="BH11">
        <v>1132453.4175142387</v>
      </c>
      <c r="BI11">
        <v>744787.99999999988</v>
      </c>
      <c r="BJ11">
        <v>684492.42543375108</v>
      </c>
      <c r="BK11">
        <v>652403.5965784603</v>
      </c>
      <c r="BL11">
        <v>-570458.21659394726</v>
      </c>
      <c r="BM11">
        <v>-1036971.944397158</v>
      </c>
      <c r="BN11">
        <v>-1625456.0287815016</v>
      </c>
      <c r="BO11">
        <v>3037342.9804980885</v>
      </c>
      <c r="BP11">
        <v>7422166.2119606193</v>
      </c>
      <c r="BQ11">
        <v>11367693.822887406</v>
      </c>
      <c r="BR11">
        <v>2408271</v>
      </c>
      <c r="BS11">
        <v>8767932</v>
      </c>
      <c r="BT11">
        <v>937111</v>
      </c>
      <c r="BU11">
        <v>113419</v>
      </c>
      <c r="BV11">
        <v>88734</v>
      </c>
      <c r="BW11">
        <v>932589</v>
      </c>
      <c r="BX11">
        <v>42948</v>
      </c>
      <c r="BY11">
        <v>435.90477822971451</v>
      </c>
      <c r="BZ11">
        <v>0</v>
      </c>
      <c r="CA11">
        <v>4.9847903999999998E-2</v>
      </c>
      <c r="CB11">
        <v>7.2258622775172832</v>
      </c>
      <c r="CC11">
        <v>214.11249112000004</v>
      </c>
      <c r="CD11">
        <v>14.195136131582696</v>
      </c>
      <c r="CE11">
        <v>49.866762039135075</v>
      </c>
      <c r="CF11">
        <v>95.899264612859085</v>
      </c>
      <c r="CG11">
        <v>3651203.0158919594</v>
      </c>
      <c r="CH11">
        <v>5807178.1896833889</v>
      </c>
      <c r="CI11">
        <v>13382812.172139492</v>
      </c>
      <c r="CJ11">
        <v>1499054.5640987391</v>
      </c>
      <c r="CK11">
        <v>45882141.643736236</v>
      </c>
      <c r="CL11">
        <v>0</v>
      </c>
      <c r="CM11">
        <v>230000000</v>
      </c>
      <c r="CN11">
        <v>1100000</v>
      </c>
      <c r="CO11">
        <v>619340000</v>
      </c>
      <c r="CP11">
        <v>24000</v>
      </c>
      <c r="CQ11">
        <v>28730</v>
      </c>
      <c r="CR11">
        <v>0</v>
      </c>
      <c r="CS11">
        <v>0</v>
      </c>
      <c r="CT11">
        <v>51468000</v>
      </c>
      <c r="CU11">
        <v>201339840</v>
      </c>
      <c r="CV11">
        <v>0</v>
      </c>
      <c r="CW11">
        <v>0</v>
      </c>
      <c r="CX11">
        <v>29652.203307512398</v>
      </c>
      <c r="CY11">
        <v>12139813.382754456</v>
      </c>
      <c r="CZ11">
        <v>77780</v>
      </c>
      <c r="DA11">
        <v>79348.441751795734</v>
      </c>
      <c r="DB11">
        <v>76664.972456191608</v>
      </c>
      <c r="DC11">
        <v>73532.945187992897</v>
      </c>
      <c r="DD11">
        <v>-570458.21659394726</v>
      </c>
      <c r="DE11">
        <v>-1036971.944397158</v>
      </c>
      <c r="DF11">
        <v>-1625456.0287815016</v>
      </c>
    </row>
    <row r="12" spans="1:110" x14ac:dyDescent="0.45">
      <c r="A12">
        <v>1208</v>
      </c>
      <c r="B12" t="s">
        <v>364</v>
      </c>
      <c r="C12">
        <v>121226</v>
      </c>
      <c r="D12">
        <v>116312</v>
      </c>
      <c r="E12">
        <v>110446</v>
      </c>
      <c r="F12">
        <v>104061</v>
      </c>
      <c r="G12">
        <v>97226</v>
      </c>
      <c r="H12">
        <v>89921</v>
      </c>
      <c r="I12">
        <v>82362</v>
      </c>
      <c r="J12">
        <v>75840.78571428571</v>
      </c>
      <c r="K12">
        <v>2.13</v>
      </c>
      <c r="L12">
        <v>2.0699999999999998</v>
      </c>
      <c r="M12">
        <v>2.0099999999999998</v>
      </c>
      <c r="N12">
        <v>1.97</v>
      </c>
      <c r="O12">
        <v>1.95</v>
      </c>
      <c r="P12">
        <v>1.93</v>
      </c>
      <c r="Q12">
        <v>1.9109744227095835</v>
      </c>
      <c r="R12">
        <v>1.895484781165139</v>
      </c>
      <c r="S12">
        <v>280101</v>
      </c>
      <c r="T12">
        <v>9669</v>
      </c>
      <c r="U12">
        <v>4503</v>
      </c>
      <c r="V12">
        <v>290.4453014337646</v>
      </c>
      <c r="W12">
        <v>2374.0293120692104</v>
      </c>
      <c r="X12">
        <v>2273.6029439435056</v>
      </c>
      <c r="Y12">
        <v>129.54280243186793</v>
      </c>
      <c r="Z12">
        <v>55376</v>
      </c>
      <c r="AA12">
        <v>51722.854675234827</v>
      </c>
      <c r="AB12">
        <v>47564.457570653234</v>
      </c>
      <c r="AC12">
        <v>43522.395143416026</v>
      </c>
      <c r="AD12">
        <v>39427.628271477275</v>
      </c>
      <c r="AE12">
        <v>35307.357901504707</v>
      </c>
      <c r="AF12">
        <v>31368.318148695849</v>
      </c>
      <c r="AG12">
        <v>27258.820699615146</v>
      </c>
      <c r="AH12">
        <v>3810</v>
      </c>
      <c r="AI12">
        <v>3417.2852168237896</v>
      </c>
      <c r="AJ12">
        <v>3033.5748256652751</v>
      </c>
      <c r="AK12">
        <v>2688.3900759534436</v>
      </c>
      <c r="AL12">
        <v>2388.636106127844</v>
      </c>
      <c r="AM12">
        <v>2123.5026562907142</v>
      </c>
      <c r="AN12">
        <v>1984.5871711192858</v>
      </c>
      <c r="AO12">
        <v>1739.9018314929294</v>
      </c>
      <c r="AP12">
        <v>311.77356026364851</v>
      </c>
      <c r="AQ12">
        <v>173.81020293444865</v>
      </c>
      <c r="AR12">
        <v>7.6596223649117645</v>
      </c>
      <c r="AS12">
        <v>173.81020293444865</v>
      </c>
      <c r="AT12">
        <v>96824</v>
      </c>
      <c r="AU12">
        <v>2656</v>
      </c>
      <c r="AV12">
        <v>97476.827357840957</v>
      </c>
      <c r="AW12">
        <v>46714.829100378702</v>
      </c>
      <c r="AX12">
        <v>1726.461023246625</v>
      </c>
      <c r="AY12">
        <v>3252.8017289311524</v>
      </c>
      <c r="AZ12">
        <v>1777.0320989784059</v>
      </c>
      <c r="BA12">
        <v>45.892545215398542</v>
      </c>
      <c r="BB12">
        <v>66.061272509003672</v>
      </c>
      <c r="BC12">
        <v>54560</v>
      </c>
      <c r="BD12">
        <v>2566549.4747038051</v>
      </c>
      <c r="BE12">
        <v>17842566.964586094</v>
      </c>
      <c r="BF12">
        <v>577152</v>
      </c>
      <c r="BG12">
        <v>542572.52217752836</v>
      </c>
      <c r="BH12">
        <v>478563.80183369585</v>
      </c>
      <c r="BI12">
        <v>411737.99999999977</v>
      </c>
      <c r="BJ12">
        <v>346458.52484510915</v>
      </c>
      <c r="BK12">
        <v>313862.2744466259</v>
      </c>
      <c r="BL12">
        <v>-586825.0131095117</v>
      </c>
      <c r="BM12">
        <v>-995453.71038379287</v>
      </c>
      <c r="BN12">
        <v>-1407709.2032569991</v>
      </c>
      <c r="BO12">
        <v>958911.20270904899</v>
      </c>
      <c r="BP12">
        <v>2831042.4493047437</v>
      </c>
      <c r="BQ12">
        <v>4418547.4578915639</v>
      </c>
      <c r="BR12">
        <v>2408271</v>
      </c>
      <c r="BS12">
        <v>8767932</v>
      </c>
      <c r="BT12">
        <v>937111</v>
      </c>
      <c r="BU12">
        <v>113419</v>
      </c>
      <c r="BV12">
        <v>88734</v>
      </c>
      <c r="BW12">
        <v>932589</v>
      </c>
      <c r="BX12">
        <v>42948</v>
      </c>
      <c r="BY12">
        <v>441.39338131884563</v>
      </c>
      <c r="BZ12">
        <v>0</v>
      </c>
      <c r="CA12">
        <v>0</v>
      </c>
      <c r="CB12">
        <v>0</v>
      </c>
      <c r="CC12">
        <v>33.565300117439996</v>
      </c>
      <c r="CD12">
        <v>8.3259527779494586</v>
      </c>
      <c r="CE12">
        <v>38.031036000024898</v>
      </c>
      <c r="CF12">
        <v>12.977799999999998</v>
      </c>
      <c r="CG12">
        <v>2360094.8700035978</v>
      </c>
      <c r="CH12">
        <v>3753691.9735810435</v>
      </c>
      <c r="CI12">
        <v>8650493.0611129645</v>
      </c>
      <c r="CJ12">
        <v>968971.31471081206</v>
      </c>
      <c r="CK12">
        <v>29657679.029854465</v>
      </c>
      <c r="CL12">
        <v>10700000</v>
      </c>
      <c r="CM12">
        <v>227000000</v>
      </c>
      <c r="CN12">
        <v>3250000</v>
      </c>
      <c r="CO12">
        <v>1427410000</v>
      </c>
      <c r="CP12">
        <v>3130000</v>
      </c>
      <c r="CQ12">
        <v>3870</v>
      </c>
      <c r="CR12">
        <v>0</v>
      </c>
      <c r="CS12">
        <v>0</v>
      </c>
      <c r="CT12">
        <v>6887069000</v>
      </c>
      <c r="CU12">
        <v>27120960</v>
      </c>
      <c r="CV12">
        <v>0</v>
      </c>
      <c r="CW12">
        <v>0</v>
      </c>
      <c r="CX12">
        <v>138834.22717157993</v>
      </c>
      <c r="CY12">
        <v>7546501.4046938773</v>
      </c>
      <c r="CZ12">
        <v>54560</v>
      </c>
      <c r="DA12">
        <v>51291.092831708025</v>
      </c>
      <c r="DB12">
        <v>45240.146491819214</v>
      </c>
      <c r="DC12">
        <v>38851.045055997114</v>
      </c>
      <c r="DD12">
        <v>-586825.0131095117</v>
      </c>
      <c r="DE12">
        <v>-995453.71038379287</v>
      </c>
      <c r="DF12">
        <v>-1407709.2032569991</v>
      </c>
    </row>
    <row r="13" spans="1:110" x14ac:dyDescent="0.45">
      <c r="A13">
        <v>1209</v>
      </c>
      <c r="B13" t="s">
        <v>365</v>
      </c>
      <c r="C13">
        <v>8843</v>
      </c>
      <c r="D13">
        <v>7185</v>
      </c>
      <c r="E13">
        <v>5778</v>
      </c>
      <c r="F13">
        <v>4603</v>
      </c>
      <c r="G13">
        <v>3653</v>
      </c>
      <c r="H13">
        <v>2882</v>
      </c>
      <c r="I13">
        <v>2253</v>
      </c>
      <c r="J13">
        <v>1163.6785714285713</v>
      </c>
      <c r="K13">
        <v>2.13</v>
      </c>
      <c r="L13">
        <v>2.0699999999999998</v>
      </c>
      <c r="M13">
        <v>2.0099999999999998</v>
      </c>
      <c r="N13">
        <v>1.97</v>
      </c>
      <c r="O13">
        <v>1.95</v>
      </c>
      <c r="P13">
        <v>1.93</v>
      </c>
      <c r="Q13">
        <v>1.9109744227095835</v>
      </c>
      <c r="R13">
        <v>1.895484781165139</v>
      </c>
      <c r="S13">
        <v>277538</v>
      </c>
      <c r="T13">
        <v>8757</v>
      </c>
      <c r="U13">
        <v>3445</v>
      </c>
      <c r="V13">
        <v>21.430307487385768</v>
      </c>
      <c r="W13">
        <v>199.78276328088435</v>
      </c>
      <c r="X13">
        <v>2035.7676785376646</v>
      </c>
      <c r="Y13">
        <v>85.907776406197414</v>
      </c>
      <c r="Z13">
        <v>4022</v>
      </c>
      <c r="AA13">
        <v>3165.2955383296435</v>
      </c>
      <c r="AB13">
        <v>2462.4477412569345</v>
      </c>
      <c r="AC13">
        <v>1923.8233608750322</v>
      </c>
      <c r="AD13">
        <v>1494.5511709433376</v>
      </c>
      <c r="AE13">
        <v>1146.6992989787459</v>
      </c>
      <c r="AF13">
        <v>869.33779505764869</v>
      </c>
      <c r="AG13">
        <v>348.40795408142998</v>
      </c>
      <c r="AH13">
        <v>602</v>
      </c>
      <c r="AI13">
        <v>492.0868951381849</v>
      </c>
      <c r="AJ13">
        <v>390.76351170022826</v>
      </c>
      <c r="AK13">
        <v>315.58245860595605</v>
      </c>
      <c r="AL13">
        <v>255.91044057256693</v>
      </c>
      <c r="AM13">
        <v>207.97157122519408</v>
      </c>
      <c r="AN13">
        <v>168.8593755302706</v>
      </c>
      <c r="AO13">
        <v>74.266713533279074</v>
      </c>
      <c r="AP13">
        <v>17.944450757040073</v>
      </c>
      <c r="AQ13">
        <v>8.5040185126725945</v>
      </c>
      <c r="AR13">
        <v>0.37476263931327947</v>
      </c>
      <c r="AS13">
        <v>8.5040185126725945</v>
      </c>
      <c r="AT13">
        <v>5821</v>
      </c>
      <c r="AU13">
        <v>91</v>
      </c>
      <c r="AV13">
        <v>5836.2491382040953</v>
      </c>
      <c r="AW13">
        <v>2221.5336716730135</v>
      </c>
      <c r="AX13">
        <v>60.690682135861096</v>
      </c>
      <c r="AY13">
        <v>194.75563374187064</v>
      </c>
      <c r="AZ13">
        <v>84.507140870441432</v>
      </c>
      <c r="BA13">
        <v>1.6132712158399609</v>
      </c>
      <c r="BB13">
        <v>66.061272509003672</v>
      </c>
      <c r="BC13">
        <v>3980</v>
      </c>
      <c r="BD13">
        <v>46503.572264041723</v>
      </c>
      <c r="BE13">
        <v>864017.80871197162</v>
      </c>
      <c r="BF13">
        <v>24222</v>
      </c>
      <c r="BG13">
        <v>16305.282269533607</v>
      </c>
      <c r="BH13">
        <v>10420.540365831232</v>
      </c>
      <c r="BI13">
        <v>11727.999999999996</v>
      </c>
      <c r="BJ13">
        <v>7128.1180866444065</v>
      </c>
      <c r="BK13">
        <v>5537.585960163834</v>
      </c>
      <c r="BL13">
        <v>-120582.50498011656</v>
      </c>
      <c r="BM13">
        <v>-154075.93617424887</v>
      </c>
      <c r="BN13">
        <v>-205704.7521720434</v>
      </c>
      <c r="BO13">
        <v>-191112.66850296513</v>
      </c>
      <c r="BP13">
        <v>-218777.47844149196</v>
      </c>
      <c r="BQ13">
        <v>-186379.34103563253</v>
      </c>
      <c r="BR13">
        <v>2408271</v>
      </c>
      <c r="BS13">
        <v>8767932</v>
      </c>
      <c r="BT13">
        <v>937111</v>
      </c>
      <c r="BU13">
        <v>113419</v>
      </c>
      <c r="BV13">
        <v>88734</v>
      </c>
      <c r="BW13">
        <v>932589</v>
      </c>
      <c r="BX13">
        <v>42948</v>
      </c>
      <c r="BY13">
        <v>2.5626698762126088</v>
      </c>
      <c r="BZ13">
        <v>0</v>
      </c>
      <c r="CA13">
        <v>0</v>
      </c>
      <c r="CB13">
        <v>101.14710889882269</v>
      </c>
      <c r="CC13">
        <v>0</v>
      </c>
      <c r="CD13">
        <v>0</v>
      </c>
      <c r="CE13">
        <v>0.95771472506014543</v>
      </c>
      <c r="CF13">
        <v>0</v>
      </c>
      <c r="CG13">
        <v>208978.1423782655</v>
      </c>
      <c r="CH13">
        <v>332376.28947431926</v>
      </c>
      <c r="CI13">
        <v>765970.89106197958</v>
      </c>
      <c r="CJ13">
        <v>85799.019327465634</v>
      </c>
      <c r="CK13">
        <v>2626083.7009913828</v>
      </c>
      <c r="CL13">
        <v>1420000</v>
      </c>
      <c r="CM13">
        <v>5840000</v>
      </c>
      <c r="CN13">
        <v>2080000</v>
      </c>
      <c r="CO13">
        <v>763070000</v>
      </c>
      <c r="CP13">
        <v>68000</v>
      </c>
      <c r="CQ13">
        <v>800</v>
      </c>
      <c r="CR13">
        <v>0</v>
      </c>
      <c r="CS13">
        <v>0</v>
      </c>
      <c r="CT13">
        <v>166286000</v>
      </c>
      <c r="CU13">
        <v>5606400</v>
      </c>
      <c r="CV13">
        <v>0</v>
      </c>
      <c r="CW13">
        <v>0</v>
      </c>
      <c r="CX13">
        <v>107531.63949932357</v>
      </c>
      <c r="CY13">
        <v>612909.33890877804</v>
      </c>
      <c r="CZ13">
        <v>3980</v>
      </c>
      <c r="DA13">
        <v>2679.1769231584408</v>
      </c>
      <c r="DB13">
        <v>1712.2347723560524</v>
      </c>
      <c r="DC13">
        <v>703.94605640852023</v>
      </c>
      <c r="DD13">
        <v>-120582.50498011656</v>
      </c>
      <c r="DE13">
        <v>-154075.93617424887</v>
      </c>
      <c r="DF13">
        <v>-205704.7521720434</v>
      </c>
    </row>
    <row r="14" spans="1:110" x14ac:dyDescent="0.45">
      <c r="A14">
        <v>1210</v>
      </c>
      <c r="B14" t="s">
        <v>366</v>
      </c>
      <c r="C14">
        <v>84499</v>
      </c>
      <c r="D14">
        <v>78591</v>
      </c>
      <c r="E14">
        <v>72377</v>
      </c>
      <c r="F14">
        <v>66101</v>
      </c>
      <c r="G14">
        <v>59865</v>
      </c>
      <c r="H14">
        <v>53640</v>
      </c>
      <c r="I14">
        <v>47586</v>
      </c>
      <c r="J14">
        <v>41401.964285714283</v>
      </c>
      <c r="K14">
        <v>2.13</v>
      </c>
      <c r="L14">
        <v>2.0699999999999998</v>
      </c>
      <c r="M14">
        <v>2.0099999999999998</v>
      </c>
      <c r="N14">
        <v>1.97</v>
      </c>
      <c r="O14">
        <v>1.95</v>
      </c>
      <c r="P14">
        <v>1.93</v>
      </c>
      <c r="Q14">
        <v>1.9109744227095835</v>
      </c>
      <c r="R14">
        <v>1.895484781165139</v>
      </c>
      <c r="S14">
        <v>277538</v>
      </c>
      <c r="T14">
        <v>8757</v>
      </c>
      <c r="U14">
        <v>3445</v>
      </c>
      <c r="V14">
        <v>184.27921498031264</v>
      </c>
      <c r="W14">
        <v>1533.9438804788529</v>
      </c>
      <c r="X14">
        <v>2262.206303270164</v>
      </c>
      <c r="Y14">
        <v>106.91360335453599</v>
      </c>
      <c r="Z14">
        <v>35192</v>
      </c>
      <c r="AA14">
        <v>31521.236978108234</v>
      </c>
      <c r="AB14">
        <v>27934.003775668261</v>
      </c>
      <c r="AC14">
        <v>24643.146590920434</v>
      </c>
      <c r="AD14">
        <v>21553.402210378918</v>
      </c>
      <c r="AE14">
        <v>18644.56800543502</v>
      </c>
      <c r="AF14">
        <v>15998.657038266585</v>
      </c>
      <c r="AG14">
        <v>12763.555797599456</v>
      </c>
      <c r="AH14">
        <v>3171</v>
      </c>
      <c r="AI14">
        <v>2608.1713639820664</v>
      </c>
      <c r="AJ14">
        <v>2118.8594997075948</v>
      </c>
      <c r="AK14">
        <v>1730.7484084016817</v>
      </c>
      <c r="AL14">
        <v>1432.3965324112557</v>
      </c>
      <c r="AM14">
        <v>1196.1329054537928</v>
      </c>
      <c r="AN14">
        <v>1039.1295704297731</v>
      </c>
      <c r="AO14">
        <v>824.49697791455458</v>
      </c>
      <c r="AP14">
        <v>193.48145648754931</v>
      </c>
      <c r="AQ14">
        <v>120.10061232809542</v>
      </c>
      <c r="AR14">
        <v>5.2927004324068418</v>
      </c>
      <c r="AS14">
        <v>120.10061232809542</v>
      </c>
      <c r="AT14">
        <v>59784</v>
      </c>
      <c r="AU14">
        <v>1552</v>
      </c>
      <c r="AV14">
        <v>60156.356027217444</v>
      </c>
      <c r="AW14">
        <v>28092.455501989862</v>
      </c>
      <c r="AX14">
        <v>1010.8059755862837</v>
      </c>
      <c r="AY14">
        <v>2007.417600628246</v>
      </c>
      <c r="AZ14">
        <v>1068.6370072956943</v>
      </c>
      <c r="BA14">
        <v>26.869102930198014</v>
      </c>
      <c r="BB14">
        <v>66.061272509003672</v>
      </c>
      <c r="BC14">
        <v>36350</v>
      </c>
      <c r="BD14">
        <v>1381495.6617422467</v>
      </c>
      <c r="BE14">
        <v>10065985.394152835</v>
      </c>
      <c r="BF14">
        <v>325572</v>
      </c>
      <c r="BG14">
        <v>287730.81880534615</v>
      </c>
      <c r="BH14">
        <v>238328.53216392887</v>
      </c>
      <c r="BI14">
        <v>272696.00000000012</v>
      </c>
      <c r="BJ14">
        <v>213192.37907525006</v>
      </c>
      <c r="BK14">
        <v>186462.43398517271</v>
      </c>
      <c r="BL14">
        <v>-695269.08290713187</v>
      </c>
      <c r="BM14">
        <v>-891758.83577699307</v>
      </c>
      <c r="BN14">
        <v>-1133518.387138193</v>
      </c>
      <c r="BO14">
        <v>77480.950676498935</v>
      </c>
      <c r="BP14">
        <v>869037.55567300972</v>
      </c>
      <c r="BQ14">
        <v>1641703.6360514984</v>
      </c>
      <c r="BR14">
        <v>2408271</v>
      </c>
      <c r="BS14">
        <v>8767932</v>
      </c>
      <c r="BT14">
        <v>937111</v>
      </c>
      <c r="BU14">
        <v>113419</v>
      </c>
      <c r="BV14">
        <v>88734</v>
      </c>
      <c r="BW14">
        <v>932589</v>
      </c>
      <c r="BX14">
        <v>42948</v>
      </c>
      <c r="BY14">
        <v>155.20232364262222</v>
      </c>
      <c r="BZ14">
        <v>0</v>
      </c>
      <c r="CA14">
        <v>0</v>
      </c>
      <c r="CB14">
        <v>0</v>
      </c>
      <c r="CC14">
        <v>57.250393616000004</v>
      </c>
      <c r="CD14">
        <v>0</v>
      </c>
      <c r="CE14">
        <v>17.520770226840025</v>
      </c>
      <c r="CF14">
        <v>0.86281805745554041</v>
      </c>
      <c r="CG14">
        <v>1434808.0006054917</v>
      </c>
      <c r="CH14">
        <v>2282038.4654683345</v>
      </c>
      <c r="CI14">
        <v>5259024.4616938848</v>
      </c>
      <c r="CJ14">
        <v>589081.31718542962</v>
      </c>
      <c r="CK14">
        <v>18030239.246848594</v>
      </c>
      <c r="CL14">
        <v>164000000</v>
      </c>
      <c r="CM14">
        <v>34100000</v>
      </c>
      <c r="CN14">
        <v>2870000</v>
      </c>
      <c r="CO14">
        <v>481020000</v>
      </c>
      <c r="CP14">
        <v>319000</v>
      </c>
      <c r="CQ14">
        <v>0</v>
      </c>
      <c r="CR14">
        <v>0</v>
      </c>
      <c r="CS14">
        <v>0</v>
      </c>
      <c r="CT14">
        <v>701308000</v>
      </c>
      <c r="CU14">
        <v>0</v>
      </c>
      <c r="CV14">
        <v>0</v>
      </c>
      <c r="CW14">
        <v>0</v>
      </c>
      <c r="CX14">
        <v>26757.838526663869</v>
      </c>
      <c r="CY14">
        <v>4707823.5739080794</v>
      </c>
      <c r="CZ14">
        <v>36350</v>
      </c>
      <c r="DA14">
        <v>32125.045346572595</v>
      </c>
      <c r="DB14">
        <v>26609.297311067334</v>
      </c>
      <c r="DC14">
        <v>20912.33803517725</v>
      </c>
      <c r="DD14">
        <v>-695269.08290713187</v>
      </c>
      <c r="DE14">
        <v>-891758.83577699307</v>
      </c>
      <c r="DF14">
        <v>-1133518.387138193</v>
      </c>
    </row>
    <row r="15" spans="1:110" x14ac:dyDescent="0.45">
      <c r="A15">
        <v>1211</v>
      </c>
      <c r="B15" t="s">
        <v>367</v>
      </c>
      <c r="C15">
        <v>39077</v>
      </c>
      <c r="D15">
        <v>37022</v>
      </c>
      <c r="E15">
        <v>34829</v>
      </c>
      <c r="F15">
        <v>32528</v>
      </c>
      <c r="G15">
        <v>30246</v>
      </c>
      <c r="H15">
        <v>27896</v>
      </c>
      <c r="I15">
        <v>25496</v>
      </c>
      <c r="J15">
        <v>23225.357142857141</v>
      </c>
      <c r="K15">
        <v>2.13</v>
      </c>
      <c r="L15">
        <v>2.0699999999999998</v>
      </c>
      <c r="M15">
        <v>2.0099999999999998</v>
      </c>
      <c r="N15">
        <v>1.97</v>
      </c>
      <c r="O15">
        <v>1.95</v>
      </c>
      <c r="P15">
        <v>1.93</v>
      </c>
      <c r="Q15">
        <v>1.9109744227095835</v>
      </c>
      <c r="R15">
        <v>1.895484781165139</v>
      </c>
      <c r="S15">
        <v>280101</v>
      </c>
      <c r="T15">
        <v>9669</v>
      </c>
      <c r="U15">
        <v>4503</v>
      </c>
      <c r="V15">
        <v>92.032260549418794</v>
      </c>
      <c r="W15">
        <v>857.9652594519132</v>
      </c>
      <c r="X15">
        <v>2312.9397938908196</v>
      </c>
      <c r="Y15">
        <v>115.54604950013645</v>
      </c>
      <c r="Z15">
        <v>18360</v>
      </c>
      <c r="AA15">
        <v>16897.531208622662</v>
      </c>
      <c r="AB15">
        <v>15429.32754779384</v>
      </c>
      <c r="AC15">
        <v>13999.689357863295</v>
      </c>
      <c r="AD15">
        <v>12632.250496345612</v>
      </c>
      <c r="AE15">
        <v>11327.99800447356</v>
      </c>
      <c r="AF15">
        <v>10108.190207948368</v>
      </c>
      <c r="AG15">
        <v>8708.779115215355</v>
      </c>
      <c r="AH15">
        <v>2227</v>
      </c>
      <c r="AI15">
        <v>2158.3764973629404</v>
      </c>
      <c r="AJ15">
        <v>2059.8726617545858</v>
      </c>
      <c r="AK15">
        <v>1961.912107395458</v>
      </c>
      <c r="AL15">
        <v>1866.7721141524039</v>
      </c>
      <c r="AM15">
        <v>1762.7681309840063</v>
      </c>
      <c r="AN15">
        <v>1664.1145196719738</v>
      </c>
      <c r="AO15">
        <v>1502.657085476367</v>
      </c>
      <c r="AP15">
        <v>109.1395321588149</v>
      </c>
      <c r="AQ15">
        <v>127.70947099732878</v>
      </c>
      <c r="AR15">
        <v>5.6280143728450396</v>
      </c>
      <c r="AS15">
        <v>127.70947099732878</v>
      </c>
      <c r="AT15">
        <v>29691</v>
      </c>
      <c r="AU15">
        <v>602</v>
      </c>
      <c r="AV15">
        <v>29816.947128101594</v>
      </c>
      <c r="AW15">
        <v>12509.320435320706</v>
      </c>
      <c r="AX15">
        <v>396.07363377770446</v>
      </c>
      <c r="AY15">
        <v>994.99152566475016</v>
      </c>
      <c r="AZ15">
        <v>475.85454935959967</v>
      </c>
      <c r="BA15">
        <v>10.528373882770213</v>
      </c>
      <c r="BB15">
        <v>66.061272509003672</v>
      </c>
      <c r="BC15">
        <v>16480</v>
      </c>
      <c r="BD15">
        <v>745858.95876594353</v>
      </c>
      <c r="BE15">
        <v>6157206.5567722851</v>
      </c>
      <c r="BF15">
        <v>136928</v>
      </c>
      <c r="BG15">
        <v>126413.62025762151</v>
      </c>
      <c r="BH15">
        <v>110659.15743362787</v>
      </c>
      <c r="BI15">
        <v>98699.999999999971</v>
      </c>
      <c r="BJ15">
        <v>81773.445041249681</v>
      </c>
      <c r="BK15">
        <v>73786.111627542297</v>
      </c>
      <c r="BL15">
        <v>-276865.03215170477</v>
      </c>
      <c r="BM15">
        <v>-302770.01786203426</v>
      </c>
      <c r="BN15">
        <v>-361582.32972962735</v>
      </c>
      <c r="BO15">
        <v>297234.81704478571</v>
      </c>
      <c r="BP15">
        <v>900057.34374624677</v>
      </c>
      <c r="BQ15">
        <v>1420313.6647545453</v>
      </c>
      <c r="BR15">
        <v>2408271</v>
      </c>
      <c r="BS15">
        <v>8767932</v>
      </c>
      <c r="BT15">
        <v>937111</v>
      </c>
      <c r="BU15">
        <v>113419</v>
      </c>
      <c r="BV15">
        <v>88734</v>
      </c>
      <c r="BW15">
        <v>932589</v>
      </c>
      <c r="BX15">
        <v>42948</v>
      </c>
      <c r="BY15">
        <v>147.83230510682543</v>
      </c>
      <c r="BZ15">
        <v>0</v>
      </c>
      <c r="CA15">
        <v>0</v>
      </c>
      <c r="CB15">
        <v>0</v>
      </c>
      <c r="CC15">
        <v>5.8155888000000004</v>
      </c>
      <c r="CD15">
        <v>0</v>
      </c>
      <c r="CE15">
        <v>3.7006363008192089</v>
      </c>
      <c r="CF15">
        <v>0</v>
      </c>
      <c r="CG15">
        <v>816635.75973393477</v>
      </c>
      <c r="CH15">
        <v>1298845.7098115955</v>
      </c>
      <c r="CI15">
        <v>2993227.9684266872</v>
      </c>
      <c r="CJ15">
        <v>335281.70236141706</v>
      </c>
      <c r="CK15">
        <v>10262096.47515291</v>
      </c>
      <c r="CL15">
        <v>60000</v>
      </c>
      <c r="CM15">
        <v>140000000</v>
      </c>
      <c r="CN15">
        <v>1130000</v>
      </c>
      <c r="CO15">
        <v>471000000</v>
      </c>
      <c r="CP15">
        <v>1020000</v>
      </c>
      <c r="CQ15">
        <v>0</v>
      </c>
      <c r="CR15">
        <v>0</v>
      </c>
      <c r="CS15">
        <v>0</v>
      </c>
      <c r="CT15">
        <v>2480725000</v>
      </c>
      <c r="CU15">
        <v>0</v>
      </c>
      <c r="CV15">
        <v>0</v>
      </c>
      <c r="CW15">
        <v>0</v>
      </c>
      <c r="CX15">
        <v>23803.430502528761</v>
      </c>
      <c r="CY15">
        <v>2631757.6667741253</v>
      </c>
      <c r="CZ15">
        <v>16480</v>
      </c>
      <c r="DA15">
        <v>15214.539479475365</v>
      </c>
      <c r="DB15">
        <v>13318.407590165543</v>
      </c>
      <c r="DC15">
        <v>11290.411619974295</v>
      </c>
      <c r="DD15">
        <v>-276865.03215170477</v>
      </c>
      <c r="DE15">
        <v>-302770.01786203426</v>
      </c>
      <c r="DF15">
        <v>-361582.32972962735</v>
      </c>
    </row>
    <row r="16" spans="1:110" x14ac:dyDescent="0.45">
      <c r="A16">
        <v>1212</v>
      </c>
      <c r="B16" t="s">
        <v>368</v>
      </c>
      <c r="C16">
        <v>22221</v>
      </c>
      <c r="D16">
        <v>19968</v>
      </c>
      <c r="E16">
        <v>17749</v>
      </c>
      <c r="F16">
        <v>15593</v>
      </c>
      <c r="G16">
        <v>13537</v>
      </c>
      <c r="H16">
        <v>11627</v>
      </c>
      <c r="I16">
        <v>9861</v>
      </c>
      <c r="J16">
        <v>7790.4999999999982</v>
      </c>
      <c r="K16">
        <v>2.13</v>
      </c>
      <c r="L16">
        <v>2.0699999999999998</v>
      </c>
      <c r="M16">
        <v>2.0099999999999998</v>
      </c>
      <c r="N16">
        <v>1.97</v>
      </c>
      <c r="O16">
        <v>1.95</v>
      </c>
      <c r="P16">
        <v>1.93</v>
      </c>
      <c r="Q16">
        <v>1.9109744227095835</v>
      </c>
      <c r="R16">
        <v>1.895484781165139</v>
      </c>
      <c r="S16">
        <v>257289</v>
      </c>
      <c r="T16">
        <v>9104</v>
      </c>
      <c r="U16">
        <v>3056</v>
      </c>
      <c r="V16">
        <v>52.846177430527007</v>
      </c>
      <c r="W16">
        <v>492.65533693891513</v>
      </c>
      <c r="X16">
        <v>2156.6710690032669</v>
      </c>
      <c r="Y16">
        <v>77.656068555818607</v>
      </c>
      <c r="Z16">
        <v>11070</v>
      </c>
      <c r="AA16">
        <v>9528.4288704325536</v>
      </c>
      <c r="AB16">
        <v>8117.6193993937213</v>
      </c>
      <c r="AC16">
        <v>6862.3604510803598</v>
      </c>
      <c r="AD16">
        <v>5722.4120733328955</v>
      </c>
      <c r="AE16">
        <v>4702.0924236847222</v>
      </c>
      <c r="AF16">
        <v>3840.7082392103339</v>
      </c>
      <c r="AG16">
        <v>2614.4936475597087</v>
      </c>
      <c r="AH16">
        <v>292</v>
      </c>
      <c r="AI16">
        <v>243.77993913903379</v>
      </c>
      <c r="AJ16">
        <v>208.75529121453417</v>
      </c>
      <c r="AK16">
        <v>182.7769610297251</v>
      </c>
      <c r="AL16">
        <v>160.93942659599895</v>
      </c>
      <c r="AM16">
        <v>142.13766870073584</v>
      </c>
      <c r="AN16">
        <v>155.33206216810112</v>
      </c>
      <c r="AO16">
        <v>119.77277683298172</v>
      </c>
      <c r="AP16">
        <v>61.828702189667382</v>
      </c>
      <c r="AQ16">
        <v>13.874977573307916</v>
      </c>
      <c r="AR16">
        <v>0.61145483256377176</v>
      </c>
      <c r="AS16">
        <v>13.874977573307916</v>
      </c>
      <c r="AT16">
        <v>14388</v>
      </c>
      <c r="AU16">
        <v>673</v>
      </c>
      <c r="AV16">
        <v>14582.265526832542</v>
      </c>
      <c r="AW16">
        <v>9320.3977671536431</v>
      </c>
      <c r="AX16">
        <v>431.23019330868311</v>
      </c>
      <c r="AY16">
        <v>486.61020063040189</v>
      </c>
      <c r="AZ16">
        <v>354.54793106252458</v>
      </c>
      <c r="BA16">
        <v>11.462900626304352</v>
      </c>
      <c r="BB16">
        <v>66.061272509003672</v>
      </c>
      <c r="BC16">
        <v>10260</v>
      </c>
      <c r="BD16">
        <v>288785.31379057199</v>
      </c>
      <c r="BE16">
        <v>3005795.8755789003</v>
      </c>
      <c r="BF16">
        <v>48922</v>
      </c>
      <c r="BG16">
        <v>40142.409180068811</v>
      </c>
      <c r="BH16">
        <v>30552.752657620062</v>
      </c>
      <c r="BI16">
        <v>30771.999999999989</v>
      </c>
      <c r="BJ16">
        <v>22161.949117961831</v>
      </c>
      <c r="BK16">
        <v>18480.493134290042</v>
      </c>
      <c r="BL16">
        <v>-239137.22549086076</v>
      </c>
      <c r="BM16">
        <v>-260786.25709886773</v>
      </c>
      <c r="BN16">
        <v>-323856.94257292722</v>
      </c>
      <c r="BO16">
        <v>-142872.07921588793</v>
      </c>
      <c r="BP16">
        <v>-13070.418471378973</v>
      </c>
      <c r="BQ16">
        <v>139235.33787044487</v>
      </c>
      <c r="BR16">
        <v>2408271</v>
      </c>
      <c r="BS16">
        <v>8767932</v>
      </c>
      <c r="BT16">
        <v>937111</v>
      </c>
      <c r="BU16">
        <v>113419</v>
      </c>
      <c r="BV16">
        <v>88734</v>
      </c>
      <c r="BW16">
        <v>932589</v>
      </c>
      <c r="BX16">
        <v>42948</v>
      </c>
      <c r="BY16">
        <v>1.3703981437702439</v>
      </c>
      <c r="BZ16">
        <v>0</v>
      </c>
      <c r="CA16">
        <v>103.74844308169168</v>
      </c>
      <c r="CB16">
        <v>8.8685404248536983</v>
      </c>
      <c r="CC16">
        <v>0</v>
      </c>
      <c r="CD16">
        <v>0</v>
      </c>
      <c r="CE16">
        <v>0.42119999999999996</v>
      </c>
      <c r="CF16">
        <v>0</v>
      </c>
      <c r="CG16">
        <v>512587.89639951912</v>
      </c>
      <c r="CH16">
        <v>815262.59682380187</v>
      </c>
      <c r="CI16">
        <v>1878796.5252463648</v>
      </c>
      <c r="CJ16">
        <v>210450.42476548173</v>
      </c>
      <c r="CK16">
        <v>6441337.3797901841</v>
      </c>
      <c r="CL16">
        <v>7940000</v>
      </c>
      <c r="CM16">
        <v>2720000</v>
      </c>
      <c r="CN16">
        <v>380000</v>
      </c>
      <c r="CO16">
        <v>297830000</v>
      </c>
      <c r="CP16">
        <v>809000</v>
      </c>
      <c r="CQ16">
        <v>0</v>
      </c>
      <c r="CR16">
        <v>0</v>
      </c>
      <c r="CS16">
        <v>0</v>
      </c>
      <c r="CT16">
        <v>1654970000</v>
      </c>
      <c r="CU16">
        <v>0</v>
      </c>
      <c r="CV16">
        <v>0</v>
      </c>
      <c r="CW16">
        <v>0</v>
      </c>
      <c r="CX16">
        <v>28857.522839880345</v>
      </c>
      <c r="CY16">
        <v>1678297.1177648078</v>
      </c>
      <c r="CZ16">
        <v>10260</v>
      </c>
      <c r="DA16">
        <v>8418.7301865726258</v>
      </c>
      <c r="DB16">
        <v>6407.5720998156621</v>
      </c>
      <c r="DC16">
        <v>4371.476703710372</v>
      </c>
      <c r="DD16">
        <v>-239137.22549086076</v>
      </c>
      <c r="DE16">
        <v>-260786.25709886773</v>
      </c>
      <c r="DF16">
        <v>-323856.94257292722</v>
      </c>
    </row>
    <row r="17" spans="1:110" x14ac:dyDescent="0.45">
      <c r="A17">
        <v>1213</v>
      </c>
      <c r="B17" t="s">
        <v>369</v>
      </c>
      <c r="C17">
        <v>172737</v>
      </c>
      <c r="D17">
        <v>170448</v>
      </c>
      <c r="E17">
        <v>166550</v>
      </c>
      <c r="F17">
        <v>161365</v>
      </c>
      <c r="G17">
        <v>155212</v>
      </c>
      <c r="H17">
        <v>148083</v>
      </c>
      <c r="I17">
        <v>140442</v>
      </c>
      <c r="J17">
        <v>134979.39285714284</v>
      </c>
      <c r="K17">
        <v>2.13</v>
      </c>
      <c r="L17">
        <v>2.0699999999999998</v>
      </c>
      <c r="M17">
        <v>2.0099999999999998</v>
      </c>
      <c r="N17">
        <v>1.97</v>
      </c>
      <c r="O17">
        <v>1.95</v>
      </c>
      <c r="P17">
        <v>1.93</v>
      </c>
      <c r="Q17">
        <v>1.9109744227095835</v>
      </c>
      <c r="R17">
        <v>1.895484781165139</v>
      </c>
      <c r="S17">
        <v>282811</v>
      </c>
      <c r="T17">
        <v>8206</v>
      </c>
      <c r="U17">
        <v>3882</v>
      </c>
      <c r="V17">
        <v>409.56345207944514</v>
      </c>
      <c r="W17">
        <v>3248.249879414881</v>
      </c>
      <c r="X17">
        <v>1949.832626309503</v>
      </c>
      <c r="Y17">
        <v>116.30358863109706</v>
      </c>
      <c r="Z17">
        <v>77825</v>
      </c>
      <c r="AA17">
        <v>74388.292535965636</v>
      </c>
      <c r="AB17">
        <v>70688.363130584607</v>
      </c>
      <c r="AC17">
        <v>67078.371240489694</v>
      </c>
      <c r="AD17">
        <v>63141.434985532382</v>
      </c>
      <c r="AE17">
        <v>58899.347812295433</v>
      </c>
      <c r="AF17">
        <v>54632.270776320169</v>
      </c>
      <c r="AG17">
        <v>50686.800900611612</v>
      </c>
      <c r="AH17">
        <v>1062</v>
      </c>
      <c r="AI17">
        <v>1128.9565086897524</v>
      </c>
      <c r="AJ17">
        <v>1204.2594755378852</v>
      </c>
      <c r="AK17">
        <v>1276.6651784514249</v>
      </c>
      <c r="AL17">
        <v>1343.4590216868878</v>
      </c>
      <c r="AM17">
        <v>1371.592905911144</v>
      </c>
      <c r="AN17">
        <v>1421.3351007768194</v>
      </c>
      <c r="AO17">
        <v>1379.3596244327073</v>
      </c>
      <c r="AP17">
        <v>409.98711612399762</v>
      </c>
      <c r="AQ17">
        <v>53.858783913593093</v>
      </c>
      <c r="AR17">
        <v>2.37349671565077</v>
      </c>
      <c r="AS17">
        <v>53.858783913593093</v>
      </c>
      <c r="AT17">
        <v>128956</v>
      </c>
      <c r="AU17">
        <v>18176</v>
      </c>
      <c r="AV17">
        <v>134940.76254961538</v>
      </c>
      <c r="AW17">
        <v>187322.94268989007</v>
      </c>
      <c r="AX17">
        <v>11486.865619038192</v>
      </c>
      <c r="AY17">
        <v>4502.9732462806642</v>
      </c>
      <c r="AZ17">
        <v>7125.7647399234183</v>
      </c>
      <c r="BA17">
        <v>305.34225372408656</v>
      </c>
      <c r="BB17">
        <v>66.061272509003672</v>
      </c>
      <c r="BC17">
        <v>77760</v>
      </c>
      <c r="BD17">
        <v>4442513.8584352313</v>
      </c>
      <c r="BE17">
        <v>25021043.129656233</v>
      </c>
      <c r="BF17">
        <v>1067154</v>
      </c>
      <c r="BG17">
        <v>1061570.0284871852</v>
      </c>
      <c r="BH17">
        <v>994382.3967485989</v>
      </c>
      <c r="BI17">
        <v>852703.99999999965</v>
      </c>
      <c r="BJ17">
        <v>768911.25633238757</v>
      </c>
      <c r="BK17">
        <v>723782.63221826311</v>
      </c>
      <c r="BL17">
        <v>-1551268.6255538296</v>
      </c>
      <c r="BM17">
        <v>-2144507.7347914111</v>
      </c>
      <c r="BN17">
        <v>-2717268.8003419694</v>
      </c>
      <c r="BO17">
        <v>2128280.709798621</v>
      </c>
      <c r="BP17">
        <v>5334728.5015933681</v>
      </c>
      <c r="BQ17">
        <v>8060709.8456429597</v>
      </c>
      <c r="BR17">
        <v>2408271</v>
      </c>
      <c r="BS17">
        <v>8767932</v>
      </c>
      <c r="BT17">
        <v>937111</v>
      </c>
      <c r="BU17">
        <v>113419</v>
      </c>
      <c r="BV17">
        <v>88734</v>
      </c>
      <c r="BW17">
        <v>932589</v>
      </c>
      <c r="BX17">
        <v>42948</v>
      </c>
      <c r="BY17">
        <v>2024.8563135834488</v>
      </c>
      <c r="BZ17">
        <v>0</v>
      </c>
      <c r="CA17">
        <v>0</v>
      </c>
      <c r="CB17">
        <v>0</v>
      </c>
      <c r="CC17">
        <v>515.40333663359991</v>
      </c>
      <c r="CD17">
        <v>4.4488027962382182</v>
      </c>
      <c r="CE17">
        <v>7.0716134564333775</v>
      </c>
      <c r="CF17">
        <v>192.41276470588235</v>
      </c>
      <c r="CG17">
        <v>2766660.3126179175</v>
      </c>
      <c r="CH17">
        <v>4400327.6059335973</v>
      </c>
      <c r="CI17">
        <v>10140683.809342559</v>
      </c>
      <c r="CJ17">
        <v>1135892.6772598436</v>
      </c>
      <c r="CK17">
        <v>34766705.601175226</v>
      </c>
      <c r="CL17">
        <v>0</v>
      </c>
      <c r="CM17">
        <v>12600000</v>
      </c>
      <c r="CN17">
        <v>430000</v>
      </c>
      <c r="CO17">
        <v>561570000</v>
      </c>
      <c r="CP17">
        <v>1321000</v>
      </c>
      <c r="CQ17">
        <v>430</v>
      </c>
      <c r="CR17">
        <v>157580</v>
      </c>
      <c r="CS17">
        <v>31080</v>
      </c>
      <c r="CT17">
        <v>2913637000</v>
      </c>
      <c r="CU17">
        <v>3013440</v>
      </c>
      <c r="CV17">
        <v>1098391870</v>
      </c>
      <c r="CW17">
        <v>190600710</v>
      </c>
      <c r="CX17">
        <v>59372.806369814098</v>
      </c>
      <c r="CY17">
        <v>9642339.5525816511</v>
      </c>
      <c r="CZ17">
        <v>77760</v>
      </c>
      <c r="DA17">
        <v>77353.114372586831</v>
      </c>
      <c r="DB17">
        <v>72457.372760792772</v>
      </c>
      <c r="DC17">
        <v>67248.384563433123</v>
      </c>
      <c r="DD17">
        <v>-1551268.6255538296</v>
      </c>
      <c r="DE17">
        <v>-2144507.7347914111</v>
      </c>
      <c r="DF17">
        <v>-2717268.8003419694</v>
      </c>
    </row>
    <row r="18" spans="1:110" x14ac:dyDescent="0.45">
      <c r="A18">
        <v>1214</v>
      </c>
      <c r="B18" t="s">
        <v>370</v>
      </c>
      <c r="C18">
        <v>36380</v>
      </c>
      <c r="D18">
        <v>33212</v>
      </c>
      <c r="E18">
        <v>29983</v>
      </c>
      <c r="F18">
        <v>26795</v>
      </c>
      <c r="G18">
        <v>23723</v>
      </c>
      <c r="H18">
        <v>20803</v>
      </c>
      <c r="I18">
        <v>18083</v>
      </c>
      <c r="J18">
        <v>15012.678571428569</v>
      </c>
      <c r="K18">
        <v>2.13</v>
      </c>
      <c r="L18">
        <v>2.0699999999999998</v>
      </c>
      <c r="M18">
        <v>2.0099999999999998</v>
      </c>
      <c r="N18">
        <v>1.97</v>
      </c>
      <c r="O18">
        <v>1.95</v>
      </c>
      <c r="P18">
        <v>1.93</v>
      </c>
      <c r="Q18">
        <v>1.9109744227095835</v>
      </c>
      <c r="R18">
        <v>1.895484781165139</v>
      </c>
      <c r="S18">
        <v>257289</v>
      </c>
      <c r="T18">
        <v>9104</v>
      </c>
      <c r="U18">
        <v>3056</v>
      </c>
      <c r="V18">
        <v>82.379633227457902</v>
      </c>
      <c r="W18">
        <v>767.97921700072493</v>
      </c>
      <c r="X18">
        <v>2265.0444665025871</v>
      </c>
      <c r="Y18">
        <v>81.558310351886178</v>
      </c>
      <c r="Z18">
        <v>17042</v>
      </c>
      <c r="AA18">
        <v>15024.484387649751</v>
      </c>
      <c r="AB18">
        <v>13188.644513769963</v>
      </c>
      <c r="AC18">
        <v>11526.306292842566</v>
      </c>
      <c r="AD18">
        <v>9951.1392803121635</v>
      </c>
      <c r="AE18">
        <v>8495.1146719123426</v>
      </c>
      <c r="AF18">
        <v>7193.2877515677892</v>
      </c>
      <c r="AG18">
        <v>5540.1883419181186</v>
      </c>
      <c r="AH18">
        <v>1319</v>
      </c>
      <c r="AI18">
        <v>1156.7563359957312</v>
      </c>
      <c r="AJ18">
        <v>1017.2522347814941</v>
      </c>
      <c r="AK18">
        <v>901.4198870404457</v>
      </c>
      <c r="AL18">
        <v>806.31517631217798</v>
      </c>
      <c r="AM18">
        <v>725.51350261137145</v>
      </c>
      <c r="AN18">
        <v>675.82736147321816</v>
      </c>
      <c r="AO18">
        <v>547.83421354455527</v>
      </c>
      <c r="AP18">
        <v>100.36268187228944</v>
      </c>
      <c r="AQ18">
        <v>60.870869353866993</v>
      </c>
      <c r="AR18">
        <v>2.6825115235055792</v>
      </c>
      <c r="AS18">
        <v>60.870869353866993</v>
      </c>
      <c r="AT18">
        <v>26292</v>
      </c>
      <c r="AU18">
        <v>853</v>
      </c>
      <c r="AV18">
        <v>26515.320028562473</v>
      </c>
      <c r="AW18">
        <v>13811.358219705278</v>
      </c>
      <c r="AX18">
        <v>551.51732993825942</v>
      </c>
      <c r="AY18">
        <v>884.81622935312964</v>
      </c>
      <c r="AZ18">
        <v>525.38406667758875</v>
      </c>
      <c r="BA18">
        <v>14.660356451992619</v>
      </c>
      <c r="BB18">
        <v>66.061272509003672</v>
      </c>
      <c r="BC18">
        <v>15550</v>
      </c>
      <c r="BD18">
        <v>507096.40192447847</v>
      </c>
      <c r="BE18">
        <v>5669436.4267163686</v>
      </c>
      <c r="BF18">
        <v>101348</v>
      </c>
      <c r="BG18">
        <v>85916.788320654683</v>
      </c>
      <c r="BH18">
        <v>68086.20985173597</v>
      </c>
      <c r="BI18">
        <v>120718</v>
      </c>
      <c r="BJ18">
        <v>92611.007949340201</v>
      </c>
      <c r="BK18">
        <v>79954.932272297272</v>
      </c>
      <c r="BL18">
        <v>-293653.5291041825</v>
      </c>
      <c r="BM18">
        <v>-369884.92635408905</v>
      </c>
      <c r="BN18">
        <v>-466523.39617588336</v>
      </c>
      <c r="BO18">
        <v>27883.369660313241</v>
      </c>
      <c r="BP18">
        <v>432027.9916228815</v>
      </c>
      <c r="BQ18">
        <v>739287.42064491007</v>
      </c>
      <c r="BR18">
        <v>2408271</v>
      </c>
      <c r="BS18">
        <v>8767932</v>
      </c>
      <c r="BT18">
        <v>937111</v>
      </c>
      <c r="BU18">
        <v>113419</v>
      </c>
      <c r="BV18">
        <v>88734</v>
      </c>
      <c r="BW18">
        <v>932589</v>
      </c>
      <c r="BX18">
        <v>42948</v>
      </c>
      <c r="BY18">
        <v>61.843680615377515</v>
      </c>
      <c r="BZ18">
        <v>0</v>
      </c>
      <c r="CA18">
        <v>2997.2192133619274</v>
      </c>
      <c r="CB18">
        <v>0</v>
      </c>
      <c r="CC18">
        <v>17.330454623999998</v>
      </c>
      <c r="CD18">
        <v>0</v>
      </c>
      <c r="CE18">
        <v>0</v>
      </c>
      <c r="CF18">
        <v>6.6573200000000003</v>
      </c>
      <c r="CG18">
        <v>879723.50082926021</v>
      </c>
      <c r="CH18">
        <v>1399185.7217283712</v>
      </c>
      <c r="CI18">
        <v>3224464.4638416246</v>
      </c>
      <c r="CJ18">
        <v>361183.29310178402</v>
      </c>
      <c r="CK18">
        <v>11054876.460357854</v>
      </c>
      <c r="CL18">
        <v>0</v>
      </c>
      <c r="CM18">
        <v>147000000</v>
      </c>
      <c r="CN18">
        <v>820000</v>
      </c>
      <c r="CO18">
        <v>761470000</v>
      </c>
      <c r="CP18">
        <v>4537000</v>
      </c>
      <c r="CQ18">
        <v>0</v>
      </c>
      <c r="CR18">
        <v>0</v>
      </c>
      <c r="CS18">
        <v>0</v>
      </c>
      <c r="CT18">
        <v>12842655000</v>
      </c>
      <c r="CU18">
        <v>0</v>
      </c>
      <c r="CV18">
        <v>0</v>
      </c>
      <c r="CW18">
        <v>0</v>
      </c>
      <c r="CX18">
        <v>48687.049862608765</v>
      </c>
      <c r="CY18">
        <v>2761261.4921408175</v>
      </c>
      <c r="CZ18">
        <v>15550</v>
      </c>
      <c r="DA18">
        <v>13182.362339525007</v>
      </c>
      <c r="DB18">
        <v>10446.585657284746</v>
      </c>
      <c r="DC18">
        <v>7676.1524969923175</v>
      </c>
      <c r="DD18">
        <v>-293653.5291041825</v>
      </c>
      <c r="DE18">
        <v>-369884.92635408905</v>
      </c>
      <c r="DF18">
        <v>-466523.39617588336</v>
      </c>
    </row>
    <row r="19" spans="1:110" x14ac:dyDescent="0.45">
      <c r="A19">
        <v>1215</v>
      </c>
      <c r="B19" t="s">
        <v>371</v>
      </c>
      <c r="C19">
        <v>23035</v>
      </c>
      <c r="D19">
        <v>20254</v>
      </c>
      <c r="E19">
        <v>17618</v>
      </c>
      <c r="F19">
        <v>15173</v>
      </c>
      <c r="G19">
        <v>12947</v>
      </c>
      <c r="H19">
        <v>10912</v>
      </c>
      <c r="I19">
        <v>9092</v>
      </c>
      <c r="J19">
        <v>6763.9999999999991</v>
      </c>
      <c r="K19">
        <v>2.13</v>
      </c>
      <c r="L19">
        <v>2.0699999999999998</v>
      </c>
      <c r="M19">
        <v>2.0099999999999998</v>
      </c>
      <c r="N19">
        <v>1.97</v>
      </c>
      <c r="O19">
        <v>1.95</v>
      </c>
      <c r="P19">
        <v>1.93</v>
      </c>
      <c r="Q19">
        <v>1.9109744227095835</v>
      </c>
      <c r="R19">
        <v>1.895484781165139</v>
      </c>
      <c r="S19">
        <v>277538</v>
      </c>
      <c r="T19">
        <v>8757</v>
      </c>
      <c r="U19">
        <v>3445</v>
      </c>
      <c r="V19">
        <v>50.362202053319486</v>
      </c>
      <c r="W19">
        <v>427.40593732766013</v>
      </c>
      <c r="X19">
        <v>2256.5268102179634</v>
      </c>
      <c r="Y19">
        <v>104.60164984303742</v>
      </c>
      <c r="Z19">
        <v>9945</v>
      </c>
      <c r="AA19">
        <v>8394.2953005353811</v>
      </c>
      <c r="AB19">
        <v>7032.3957996170047</v>
      </c>
      <c r="AC19">
        <v>5838.2496097410703</v>
      </c>
      <c r="AD19">
        <v>4773.5023293104541</v>
      </c>
      <c r="AE19">
        <v>3837.12398504058</v>
      </c>
      <c r="AF19">
        <v>3040.6308691553786</v>
      </c>
      <c r="AG19">
        <v>1894.5522127180177</v>
      </c>
      <c r="AH19">
        <v>1427</v>
      </c>
      <c r="AI19">
        <v>1179.6058579564221</v>
      </c>
      <c r="AJ19">
        <v>954.76161506208962</v>
      </c>
      <c r="AK19">
        <v>774.50053227597664</v>
      </c>
      <c r="AL19">
        <v>636.59311454735996</v>
      </c>
      <c r="AM19">
        <v>527.06089896635717</v>
      </c>
      <c r="AN19">
        <v>433.1904918079801</v>
      </c>
      <c r="AO19">
        <v>295.23143990517099</v>
      </c>
      <c r="AP19">
        <v>50.046081257071556</v>
      </c>
      <c r="AQ19">
        <v>36.552360273768173</v>
      </c>
      <c r="AR19">
        <v>1.6108218707325173</v>
      </c>
      <c r="AS19">
        <v>36.552360273768173</v>
      </c>
      <c r="AT19">
        <v>16489</v>
      </c>
      <c r="AU19">
        <v>479</v>
      </c>
      <c r="AV19">
        <v>16609.501006247909</v>
      </c>
      <c r="AW19">
        <v>8183.5458190011814</v>
      </c>
      <c r="AX19">
        <v>310.76313636040175</v>
      </c>
      <c r="AY19">
        <v>554.25904857849275</v>
      </c>
      <c r="AZ19">
        <v>311.30208295480492</v>
      </c>
      <c r="BA19">
        <v>8.2606621838931105</v>
      </c>
      <c r="BB19">
        <v>66.061272509003672</v>
      </c>
      <c r="BC19">
        <v>9320</v>
      </c>
      <c r="BD19">
        <v>224546.1867824434</v>
      </c>
      <c r="BE19">
        <v>2693239.9208588651</v>
      </c>
      <c r="BF19">
        <v>34208</v>
      </c>
      <c r="BG19">
        <v>26927.27805800346</v>
      </c>
      <c r="BH19">
        <v>19766.704580327256</v>
      </c>
      <c r="BI19">
        <v>46844</v>
      </c>
      <c r="BJ19">
        <v>32580.098141325561</v>
      </c>
      <c r="BK19">
        <v>26638.32223056976</v>
      </c>
      <c r="BL19">
        <v>-263280.78569603694</v>
      </c>
      <c r="BM19">
        <v>-286264.26466643071</v>
      </c>
      <c r="BN19">
        <v>-341491.8340071477</v>
      </c>
      <c r="BO19">
        <v>-177033.792283135</v>
      </c>
      <c r="BP19">
        <v>-94714.326001237845</v>
      </c>
      <c r="BQ19">
        <v>-6099.6022110804915</v>
      </c>
      <c r="BR19">
        <v>2408271</v>
      </c>
      <c r="BS19">
        <v>8767932</v>
      </c>
      <c r="BT19">
        <v>937111</v>
      </c>
      <c r="BU19">
        <v>113419</v>
      </c>
      <c r="BV19">
        <v>88734</v>
      </c>
      <c r="BW19">
        <v>932589</v>
      </c>
      <c r="BX19">
        <v>42948</v>
      </c>
      <c r="BY19">
        <v>32.35270384619173</v>
      </c>
      <c r="BZ19">
        <v>0</v>
      </c>
      <c r="CA19">
        <v>0</v>
      </c>
      <c r="CB19">
        <v>0</v>
      </c>
      <c r="CC19">
        <v>0</v>
      </c>
      <c r="CD19">
        <v>6.6989529031230095</v>
      </c>
      <c r="CE19">
        <v>4.6799999999999994E-2</v>
      </c>
      <c r="CF19">
        <v>0</v>
      </c>
      <c r="CG19">
        <v>475786.71409391263</v>
      </c>
      <c r="CH19">
        <v>756730.92320568278</v>
      </c>
      <c r="CI19">
        <v>1743908.5695876514</v>
      </c>
      <c r="CJ19">
        <v>195341.16350026766</v>
      </c>
      <c r="CK19">
        <v>5978882.388420633</v>
      </c>
      <c r="CL19">
        <v>87200000</v>
      </c>
      <c r="CM19">
        <v>6890000</v>
      </c>
      <c r="CN19">
        <v>470000</v>
      </c>
      <c r="CO19">
        <v>277690000</v>
      </c>
      <c r="CP19">
        <v>147000</v>
      </c>
      <c r="CQ19">
        <v>5210</v>
      </c>
      <c r="CR19">
        <v>0</v>
      </c>
      <c r="CS19">
        <v>0</v>
      </c>
      <c r="CT19">
        <v>302163000</v>
      </c>
      <c r="CU19">
        <v>36511680</v>
      </c>
      <c r="CV19">
        <v>0</v>
      </c>
      <c r="CW19">
        <v>0</v>
      </c>
      <c r="CX19">
        <v>19772.005205281985</v>
      </c>
      <c r="CY19">
        <v>1530554.0086969286</v>
      </c>
      <c r="CZ19">
        <v>9320</v>
      </c>
      <c r="DA19">
        <v>7336.3608366637109</v>
      </c>
      <c r="DB19">
        <v>5385.4562292051569</v>
      </c>
      <c r="DC19">
        <v>3399.0593619255424</v>
      </c>
      <c r="DD19">
        <v>-263280.78569603694</v>
      </c>
      <c r="DE19">
        <v>-286264.26466643071</v>
      </c>
      <c r="DF19">
        <v>-341491.8340071477</v>
      </c>
    </row>
    <row r="20" spans="1:110" x14ac:dyDescent="0.45">
      <c r="A20">
        <v>1216</v>
      </c>
      <c r="B20" t="s">
        <v>372</v>
      </c>
      <c r="C20">
        <v>14676</v>
      </c>
      <c r="D20">
        <v>12761</v>
      </c>
      <c r="E20">
        <v>10974</v>
      </c>
      <c r="F20">
        <v>9328</v>
      </c>
      <c r="G20">
        <v>7856</v>
      </c>
      <c r="H20">
        <v>6559</v>
      </c>
      <c r="I20">
        <v>5420</v>
      </c>
      <c r="J20">
        <v>3873.9285714285716</v>
      </c>
      <c r="K20">
        <v>2.13</v>
      </c>
      <c r="L20">
        <v>2.0699999999999998</v>
      </c>
      <c r="M20">
        <v>2.0099999999999998</v>
      </c>
      <c r="N20">
        <v>1.97</v>
      </c>
      <c r="O20">
        <v>1.95</v>
      </c>
      <c r="P20">
        <v>1.93</v>
      </c>
      <c r="Q20">
        <v>1.9109744227095835</v>
      </c>
      <c r="R20">
        <v>1.895484781165139</v>
      </c>
      <c r="S20">
        <v>277538</v>
      </c>
      <c r="T20">
        <v>8757</v>
      </c>
      <c r="U20">
        <v>3445</v>
      </c>
      <c r="V20">
        <v>33.081032918096064</v>
      </c>
      <c r="W20">
        <v>308.39595616877205</v>
      </c>
      <c r="X20">
        <v>2188.6969562166009</v>
      </c>
      <c r="Y20">
        <v>92.36127025586913</v>
      </c>
      <c r="Z20">
        <v>5846</v>
      </c>
      <c r="AA20">
        <v>4924.0622342439674</v>
      </c>
      <c r="AB20">
        <v>4070.0516610505874</v>
      </c>
      <c r="AC20">
        <v>3353.0119640209964</v>
      </c>
      <c r="AD20">
        <v>2734.1884502760186</v>
      </c>
      <c r="AE20">
        <v>2209.1724402220743</v>
      </c>
      <c r="AF20">
        <v>1781.3376185701372</v>
      </c>
      <c r="AG20">
        <v>1089.8625297195028</v>
      </c>
      <c r="AH20">
        <v>619</v>
      </c>
      <c r="AI20">
        <v>490.82297675995534</v>
      </c>
      <c r="AJ20">
        <v>386.59744920829371</v>
      </c>
      <c r="AK20">
        <v>313.83814964277798</v>
      </c>
      <c r="AL20">
        <v>261.08886447136507</v>
      </c>
      <c r="AM20">
        <v>223.21993959547243</v>
      </c>
      <c r="AN20">
        <v>206.06213356581887</v>
      </c>
      <c r="AO20">
        <v>136.63072113311176</v>
      </c>
      <c r="AP20">
        <v>28.231700793215889</v>
      </c>
      <c r="AQ20">
        <v>39.23783980408583</v>
      </c>
      <c r="AR20">
        <v>1.7291679673577633</v>
      </c>
      <c r="AS20">
        <v>39.23783980408583</v>
      </c>
      <c r="AT20">
        <v>9671</v>
      </c>
      <c r="AU20">
        <v>225</v>
      </c>
      <c r="AV20">
        <v>9722.127931789888</v>
      </c>
      <c r="AW20">
        <v>4321.6765119181873</v>
      </c>
      <c r="AX20">
        <v>147.15773620267734</v>
      </c>
      <c r="AY20">
        <v>324.42740908382854</v>
      </c>
      <c r="AZ20">
        <v>164.39657451336785</v>
      </c>
      <c r="BA20">
        <v>3.9117263416565016</v>
      </c>
      <c r="BB20">
        <v>66.061272509003672</v>
      </c>
      <c r="BC20">
        <v>6310</v>
      </c>
      <c r="BD20">
        <v>138195.28888565049</v>
      </c>
      <c r="BE20">
        <v>1575106.9669233167</v>
      </c>
      <c r="BF20">
        <v>23934</v>
      </c>
      <c r="BG20">
        <v>18383.289847675958</v>
      </c>
      <c r="BH20">
        <v>13194.144782130463</v>
      </c>
      <c r="BI20">
        <v>30961.999999999993</v>
      </c>
      <c r="BJ20">
        <v>21083.396490815845</v>
      </c>
      <c r="BK20">
        <v>17192.297491431687</v>
      </c>
      <c r="BL20">
        <v>-177225.22312644421</v>
      </c>
      <c r="BM20">
        <v>-205194.48370714762</v>
      </c>
      <c r="BN20">
        <v>-259439.38754487617</v>
      </c>
      <c r="BO20">
        <v>-150445.03565008589</v>
      </c>
      <c r="BP20">
        <v>-113032.19411855063</v>
      </c>
      <c r="BQ20">
        <v>-44012.035237549921</v>
      </c>
      <c r="BR20">
        <v>2408271</v>
      </c>
      <c r="BS20">
        <v>8767932</v>
      </c>
      <c r="BT20">
        <v>937111</v>
      </c>
      <c r="BU20">
        <v>113419</v>
      </c>
      <c r="BV20">
        <v>88734</v>
      </c>
      <c r="BW20">
        <v>932589</v>
      </c>
      <c r="BX20">
        <v>42948</v>
      </c>
      <c r="BY20">
        <v>64.873443304133531</v>
      </c>
      <c r="BZ20">
        <v>0</v>
      </c>
      <c r="CA20">
        <v>0</v>
      </c>
      <c r="CB20">
        <v>0</v>
      </c>
      <c r="CC20">
        <v>0</v>
      </c>
      <c r="CD20">
        <v>0</v>
      </c>
      <c r="CE20">
        <v>7.4880000000000002E-2</v>
      </c>
      <c r="CF20">
        <v>80.585411294117648</v>
      </c>
      <c r="CG20">
        <v>315438.70547662716</v>
      </c>
      <c r="CH20">
        <v>501700.05958387809</v>
      </c>
      <c r="CI20">
        <v>1156182.477074686</v>
      </c>
      <c r="CJ20">
        <v>129507.95370183491</v>
      </c>
      <c r="CK20">
        <v>3963899.9260247289</v>
      </c>
      <c r="CL20">
        <v>24600000</v>
      </c>
      <c r="CM20">
        <v>10800000</v>
      </c>
      <c r="CN20">
        <v>1040000</v>
      </c>
      <c r="CO20">
        <v>865040000</v>
      </c>
      <c r="CP20">
        <v>752000</v>
      </c>
      <c r="CQ20">
        <v>11310</v>
      </c>
      <c r="CR20">
        <v>0</v>
      </c>
      <c r="CS20">
        <v>0</v>
      </c>
      <c r="CT20">
        <v>1750492000</v>
      </c>
      <c r="CU20">
        <v>79260480</v>
      </c>
      <c r="CV20">
        <v>0</v>
      </c>
      <c r="CW20">
        <v>0</v>
      </c>
      <c r="CX20">
        <v>119173.59429702237</v>
      </c>
      <c r="CY20">
        <v>922281.47161500202</v>
      </c>
      <c r="CZ20">
        <v>6310</v>
      </c>
      <c r="DA20">
        <v>4846.6014430866253</v>
      </c>
      <c r="DB20">
        <v>3478.5265135473896</v>
      </c>
      <c r="DC20">
        <v>2091.9259293228943</v>
      </c>
      <c r="DD20">
        <v>-177225.22312644421</v>
      </c>
      <c r="DE20">
        <v>-205194.48370714762</v>
      </c>
      <c r="DF20">
        <v>-259439.38754487617</v>
      </c>
    </row>
    <row r="21" spans="1:110" x14ac:dyDescent="0.45">
      <c r="A21">
        <v>1217</v>
      </c>
      <c r="B21" t="s">
        <v>373</v>
      </c>
      <c r="C21">
        <v>120636</v>
      </c>
      <c r="D21">
        <v>116429</v>
      </c>
      <c r="E21">
        <v>111519</v>
      </c>
      <c r="F21">
        <v>106082</v>
      </c>
      <c r="G21">
        <v>99871</v>
      </c>
      <c r="H21">
        <v>92706</v>
      </c>
      <c r="I21">
        <v>85067</v>
      </c>
      <c r="J21">
        <v>79145.535714285725</v>
      </c>
      <c r="K21">
        <v>2.13</v>
      </c>
      <c r="L21">
        <v>2.0699999999999998</v>
      </c>
      <c r="M21">
        <v>2.0099999999999998</v>
      </c>
      <c r="N21">
        <v>1.97</v>
      </c>
      <c r="O21">
        <v>1.95</v>
      </c>
      <c r="P21">
        <v>1.93</v>
      </c>
      <c r="Q21">
        <v>1.9109744227095835</v>
      </c>
      <c r="R21">
        <v>1.895484781165139</v>
      </c>
      <c r="S21">
        <v>277538</v>
      </c>
      <c r="T21">
        <v>8757</v>
      </c>
      <c r="U21">
        <v>3445</v>
      </c>
      <c r="V21">
        <v>273.96274012376097</v>
      </c>
      <c r="W21">
        <v>2134.4071323310445</v>
      </c>
      <c r="X21">
        <v>2172.4131331838312</v>
      </c>
      <c r="Y21">
        <v>109.69593493617447</v>
      </c>
      <c r="Z21">
        <v>38523</v>
      </c>
      <c r="AA21">
        <v>35785.570850980461</v>
      </c>
      <c r="AB21">
        <v>32750.800413763409</v>
      </c>
      <c r="AC21">
        <v>29783.49745531963</v>
      </c>
      <c r="AD21">
        <v>26830.372388858355</v>
      </c>
      <c r="AE21">
        <v>23886.664616935581</v>
      </c>
      <c r="AF21">
        <v>21102.462231677251</v>
      </c>
      <c r="AG21">
        <v>18164.778056450104</v>
      </c>
      <c r="AH21">
        <v>1333</v>
      </c>
      <c r="AI21">
        <v>1160.0270833248267</v>
      </c>
      <c r="AJ21">
        <v>997.68842904072687</v>
      </c>
      <c r="AK21">
        <v>861.35778650764018</v>
      </c>
      <c r="AL21">
        <v>741.49765953342092</v>
      </c>
      <c r="AM21">
        <v>646.66695213276137</v>
      </c>
      <c r="AN21">
        <v>570.24213802429688</v>
      </c>
      <c r="AO21">
        <v>498.78383156724482</v>
      </c>
      <c r="AP21">
        <v>201.70223920455174</v>
      </c>
      <c r="AQ21">
        <v>57.439423287349982</v>
      </c>
      <c r="AR21">
        <v>2.5312915111510983</v>
      </c>
      <c r="AS21">
        <v>57.439423287349982</v>
      </c>
      <c r="AT21">
        <v>70099</v>
      </c>
      <c r="AU21">
        <v>1719</v>
      </c>
      <c r="AV21">
        <v>70500.385539868861</v>
      </c>
      <c r="AW21">
        <v>32078.183789638977</v>
      </c>
      <c r="AX21">
        <v>1121.9575379649311</v>
      </c>
      <c r="AY21">
        <v>2352.5978654654236</v>
      </c>
      <c r="AZ21">
        <v>1220.2541113578666</v>
      </c>
      <c r="BA21">
        <v>29.823718200128486</v>
      </c>
      <c r="BB21">
        <v>66.061272509003672</v>
      </c>
      <c r="BC21">
        <v>51020</v>
      </c>
      <c r="BD21">
        <v>2502088.6258625533</v>
      </c>
      <c r="BE21">
        <v>11769715.170199309</v>
      </c>
      <c r="BF21">
        <v>776292</v>
      </c>
      <c r="BG21">
        <v>743206.94886829564</v>
      </c>
      <c r="BH21">
        <v>662956.17878903006</v>
      </c>
      <c r="BI21">
        <v>353526.00000000023</v>
      </c>
      <c r="BJ21">
        <v>294231.45896527875</v>
      </c>
      <c r="BK21">
        <v>265057.50791687221</v>
      </c>
      <c r="BL21">
        <v>-1457784.5913429051</v>
      </c>
      <c r="BM21">
        <v>-1744252.7280255244</v>
      </c>
      <c r="BN21">
        <v>-2112114.5140156602</v>
      </c>
      <c r="BO21">
        <v>557006.51859567314</v>
      </c>
      <c r="BP21">
        <v>1731202.049491195</v>
      </c>
      <c r="BQ21">
        <v>2776660.4739913084</v>
      </c>
      <c r="BR21">
        <v>2408271</v>
      </c>
      <c r="BS21">
        <v>8767932</v>
      </c>
      <c r="BT21">
        <v>937111</v>
      </c>
      <c r="BU21">
        <v>113419</v>
      </c>
      <c r="BV21">
        <v>88734</v>
      </c>
      <c r="BW21">
        <v>932589</v>
      </c>
      <c r="BX21">
        <v>42948</v>
      </c>
      <c r="BY21">
        <v>175.10541899657053</v>
      </c>
      <c r="BZ21">
        <v>0</v>
      </c>
      <c r="CA21">
        <v>0.33231936000000001</v>
      </c>
      <c r="CB21">
        <v>0</v>
      </c>
      <c r="CC21">
        <v>1454.299909608</v>
      </c>
      <c r="CD21">
        <v>0</v>
      </c>
      <c r="CE21">
        <v>1.0763999999999998</v>
      </c>
      <c r="CF21">
        <v>395.29499999999996</v>
      </c>
      <c r="CG21">
        <v>1404578.4579973149</v>
      </c>
      <c r="CH21">
        <v>2233958.8764248793</v>
      </c>
      <c r="CI21">
        <v>5148223.6409742273</v>
      </c>
      <c r="CJ21">
        <v>576670.13828900375</v>
      </c>
      <c r="CK21">
        <v>17650365.503937889</v>
      </c>
      <c r="CL21">
        <v>43600000</v>
      </c>
      <c r="CM21">
        <v>27000000</v>
      </c>
      <c r="CN21">
        <v>940000</v>
      </c>
      <c r="CO21">
        <v>187380000</v>
      </c>
      <c r="CP21">
        <v>19000</v>
      </c>
      <c r="CQ21">
        <v>0</v>
      </c>
      <c r="CR21">
        <v>0</v>
      </c>
      <c r="CS21">
        <v>0</v>
      </c>
      <c r="CT21">
        <v>44026000</v>
      </c>
      <c r="CU21">
        <v>0</v>
      </c>
      <c r="CV21">
        <v>0</v>
      </c>
      <c r="CW21">
        <v>9810</v>
      </c>
      <c r="CX21">
        <v>3219.65846766596</v>
      </c>
      <c r="CY21">
        <v>5158808.571773503</v>
      </c>
      <c r="CZ21">
        <v>51020</v>
      </c>
      <c r="DA21">
        <v>48845.56137543662</v>
      </c>
      <c r="DB21">
        <v>43571.264732621639</v>
      </c>
      <c r="DC21">
        <v>37875.271408396453</v>
      </c>
      <c r="DD21">
        <v>-1457784.5913429051</v>
      </c>
      <c r="DE21">
        <v>-1744252.7280255244</v>
      </c>
      <c r="DF21">
        <v>-2112114.5140156602</v>
      </c>
    </row>
    <row r="22" spans="1:110" x14ac:dyDescent="0.45">
      <c r="A22">
        <v>1218</v>
      </c>
      <c r="B22" t="s">
        <v>374</v>
      </c>
      <c r="C22">
        <v>11105</v>
      </c>
      <c r="D22">
        <v>9555</v>
      </c>
      <c r="E22">
        <v>8114</v>
      </c>
      <c r="F22">
        <v>6812</v>
      </c>
      <c r="G22">
        <v>5685</v>
      </c>
      <c r="H22">
        <v>4690</v>
      </c>
      <c r="I22">
        <v>3819</v>
      </c>
      <c r="J22">
        <v>2604.1071428571427</v>
      </c>
      <c r="K22">
        <v>2.13</v>
      </c>
      <c r="L22">
        <v>2.0699999999999998</v>
      </c>
      <c r="M22">
        <v>2.0099999999999998</v>
      </c>
      <c r="N22">
        <v>1.97</v>
      </c>
      <c r="O22">
        <v>1.95</v>
      </c>
      <c r="P22">
        <v>1.93</v>
      </c>
      <c r="Q22">
        <v>1.9109744227095835</v>
      </c>
      <c r="R22">
        <v>1.895484781165139</v>
      </c>
      <c r="S22">
        <v>277538</v>
      </c>
      <c r="T22">
        <v>8757</v>
      </c>
      <c r="U22">
        <v>3445</v>
      </c>
      <c r="V22">
        <v>24.282900753627821</v>
      </c>
      <c r="W22">
        <v>226.37589385456988</v>
      </c>
      <c r="X22">
        <v>2256.1864691758879</v>
      </c>
      <c r="Y22">
        <v>95.209274009045103</v>
      </c>
      <c r="Z22">
        <v>5152</v>
      </c>
      <c r="AA22">
        <v>4226.3789495662713</v>
      </c>
      <c r="AB22">
        <v>3466.8619306234523</v>
      </c>
      <c r="AC22">
        <v>2814.5973125866299</v>
      </c>
      <c r="AD22">
        <v>2259.5728809473044</v>
      </c>
      <c r="AE22">
        <v>1798.5844903256132</v>
      </c>
      <c r="AF22">
        <v>1425.4004773178435</v>
      </c>
      <c r="AG22">
        <v>801.60343158739909</v>
      </c>
      <c r="AH22">
        <v>207</v>
      </c>
      <c r="AI22">
        <v>184.9911060847775</v>
      </c>
      <c r="AJ22">
        <v>173.96013955224271</v>
      </c>
      <c r="AK22">
        <v>166.51610012557603</v>
      </c>
      <c r="AL22">
        <v>170.09120123314139</v>
      </c>
      <c r="AM22">
        <v>168.2271266154865</v>
      </c>
      <c r="AN22">
        <v>178.39909254089739</v>
      </c>
      <c r="AO22">
        <v>123.59281797772958</v>
      </c>
      <c r="AP22">
        <v>23.076804135205219</v>
      </c>
      <c r="AQ22">
        <v>6.7136988257941539</v>
      </c>
      <c r="AR22">
        <v>0.29586524156311539</v>
      </c>
      <c r="AS22">
        <v>6.7136988257941539</v>
      </c>
      <c r="AT22">
        <v>7271</v>
      </c>
      <c r="AU22">
        <v>197</v>
      </c>
      <c r="AV22">
        <v>7319.1671297728262</v>
      </c>
      <c r="AW22">
        <v>3487.0923160348348</v>
      </c>
      <c r="AX22">
        <v>128.10946722809095</v>
      </c>
      <c r="AY22">
        <v>244.24060712051917</v>
      </c>
      <c r="AZ22">
        <v>132.64899170196512</v>
      </c>
      <c r="BA22">
        <v>3.4053879225317019</v>
      </c>
      <c r="BB22">
        <v>66.061272509003672</v>
      </c>
      <c r="BC22">
        <v>4800</v>
      </c>
      <c r="BD22">
        <v>94377.044619884953</v>
      </c>
      <c r="BE22">
        <v>941333.53363050497</v>
      </c>
      <c r="BF22">
        <v>18824</v>
      </c>
      <c r="BG22">
        <v>14101.326924272245</v>
      </c>
      <c r="BH22">
        <v>9909.8504811250932</v>
      </c>
      <c r="BI22">
        <v>46687.999999999993</v>
      </c>
      <c r="BJ22">
        <v>31092.318246457806</v>
      </c>
      <c r="BK22">
        <v>24961.069493423929</v>
      </c>
      <c r="BL22">
        <v>-149201.28211957306</v>
      </c>
      <c r="BM22">
        <v>-180246.00210610119</v>
      </c>
      <c r="BN22">
        <v>-216016.65458623276</v>
      </c>
      <c r="BO22">
        <v>-106891.97842835565</v>
      </c>
      <c r="BP22">
        <v>-101326.92402693187</v>
      </c>
      <c r="BQ22">
        <v>-63356.5118648645</v>
      </c>
      <c r="BR22">
        <v>2408271</v>
      </c>
      <c r="BS22">
        <v>8767932</v>
      </c>
      <c r="BT22">
        <v>937111</v>
      </c>
      <c r="BU22">
        <v>113419</v>
      </c>
      <c r="BV22">
        <v>88734</v>
      </c>
      <c r="BW22">
        <v>932589</v>
      </c>
      <c r="BX22">
        <v>42948</v>
      </c>
      <c r="BY22">
        <v>7.3939329651674965</v>
      </c>
      <c r="BZ22">
        <v>0</v>
      </c>
      <c r="CA22">
        <v>0</v>
      </c>
      <c r="CB22">
        <v>0</v>
      </c>
      <c r="CC22">
        <v>0</v>
      </c>
      <c r="CD22">
        <v>0</v>
      </c>
      <c r="CE22">
        <v>6.8346719999999994</v>
      </c>
      <c r="CF22">
        <v>130.28800000000001</v>
      </c>
      <c r="CG22">
        <v>206349.48649929359</v>
      </c>
      <c r="CH22">
        <v>328195.45564445358</v>
      </c>
      <c r="CI22">
        <v>756336.03708635713</v>
      </c>
      <c r="CJ22">
        <v>84719.786379950339</v>
      </c>
      <c r="CK22">
        <v>2593051.2016078434</v>
      </c>
      <c r="CL22">
        <v>7020000</v>
      </c>
      <c r="CM22">
        <v>1350000</v>
      </c>
      <c r="CN22">
        <v>360000</v>
      </c>
      <c r="CO22">
        <v>129880000</v>
      </c>
      <c r="CP22">
        <v>140000</v>
      </c>
      <c r="CQ22">
        <v>1470</v>
      </c>
      <c r="CR22">
        <v>0</v>
      </c>
      <c r="CS22">
        <v>0</v>
      </c>
      <c r="CT22">
        <v>277095000</v>
      </c>
      <c r="CU22">
        <v>10301760</v>
      </c>
      <c r="CV22">
        <v>0</v>
      </c>
      <c r="CW22">
        <v>0</v>
      </c>
      <c r="CX22">
        <v>15381.711940910809</v>
      </c>
      <c r="CY22">
        <v>576308.85651306319</v>
      </c>
      <c r="CZ22">
        <v>4800</v>
      </c>
      <c r="DA22">
        <v>3595.7484719776226</v>
      </c>
      <c r="DB22">
        <v>2526.9486989694237</v>
      </c>
      <c r="DC22">
        <v>1428.6289233532709</v>
      </c>
      <c r="DD22">
        <v>-149201.28211957306</v>
      </c>
      <c r="DE22">
        <v>-180246.00210610119</v>
      </c>
      <c r="DF22">
        <v>-216016.65458623276</v>
      </c>
    </row>
    <row r="23" spans="1:110" x14ac:dyDescent="0.45">
      <c r="A23">
        <v>1219</v>
      </c>
      <c r="B23" t="s">
        <v>375</v>
      </c>
      <c r="C23">
        <v>23109</v>
      </c>
      <c r="D23">
        <v>21249</v>
      </c>
      <c r="E23">
        <v>19356</v>
      </c>
      <c r="F23">
        <v>17447</v>
      </c>
      <c r="G23">
        <v>15553</v>
      </c>
      <c r="H23">
        <v>13743</v>
      </c>
      <c r="I23">
        <v>12032</v>
      </c>
      <c r="J23">
        <v>10173.214285714284</v>
      </c>
      <c r="K23">
        <v>2.13</v>
      </c>
      <c r="L23">
        <v>2.0699999999999998</v>
      </c>
      <c r="M23">
        <v>2.0099999999999998</v>
      </c>
      <c r="N23">
        <v>1.97</v>
      </c>
      <c r="O23">
        <v>1.95</v>
      </c>
      <c r="P23">
        <v>1.93</v>
      </c>
      <c r="Q23">
        <v>1.9109744227095835</v>
      </c>
      <c r="R23">
        <v>1.895484781165139</v>
      </c>
      <c r="S23">
        <v>280101</v>
      </c>
      <c r="T23">
        <v>9669</v>
      </c>
      <c r="U23">
        <v>4503</v>
      </c>
      <c r="V23">
        <v>56.597885148609777</v>
      </c>
      <c r="W23">
        <v>527.63040835970469</v>
      </c>
      <c r="X23">
        <v>2224.1504021493738</v>
      </c>
      <c r="Y23">
        <v>111.11045481654722</v>
      </c>
      <c r="Z23">
        <v>11204</v>
      </c>
      <c r="AA23">
        <v>10296.529685748736</v>
      </c>
      <c r="AB23">
        <v>9077.5507375387551</v>
      </c>
      <c r="AC23">
        <v>7946.1953334842437</v>
      </c>
      <c r="AD23">
        <v>6907.5007125302918</v>
      </c>
      <c r="AE23">
        <v>5964.4297848198194</v>
      </c>
      <c r="AF23">
        <v>5171.1371098664213</v>
      </c>
      <c r="AG23">
        <v>4074.7755586934368</v>
      </c>
      <c r="AH23">
        <v>977</v>
      </c>
      <c r="AI23">
        <v>931.54509465549154</v>
      </c>
      <c r="AJ23">
        <v>856.05619086408819</v>
      </c>
      <c r="AK23">
        <v>783.87756575781953</v>
      </c>
      <c r="AL23">
        <v>715.79220010496238</v>
      </c>
      <c r="AM23">
        <v>652.90014116888028</v>
      </c>
      <c r="AN23">
        <v>663.46165331958991</v>
      </c>
      <c r="AO23">
        <v>552.19490226031905</v>
      </c>
      <c r="AP23">
        <v>57.267445234255597</v>
      </c>
      <c r="AQ23">
        <v>33.866880743450508</v>
      </c>
      <c r="AR23">
        <v>1.4924757741072709</v>
      </c>
      <c r="AS23">
        <v>33.866880743450508</v>
      </c>
      <c r="AT23">
        <v>18221</v>
      </c>
      <c r="AU23">
        <v>666</v>
      </c>
      <c r="AV23">
        <v>18401.921781710582</v>
      </c>
      <c r="AW23">
        <v>10211.299161140845</v>
      </c>
      <c r="AX23">
        <v>429.19242079764763</v>
      </c>
      <c r="AY23">
        <v>614.07212985568208</v>
      </c>
      <c r="AZ23">
        <v>388.4378200897977</v>
      </c>
      <c r="BA23">
        <v>11.408732842704159</v>
      </c>
      <c r="BB23">
        <v>66.061272509003672</v>
      </c>
      <c r="BC23">
        <v>10440</v>
      </c>
      <c r="BD23">
        <v>360592.90164657671</v>
      </c>
      <c r="BE23">
        <v>3948708.2070256141</v>
      </c>
      <c r="BF23">
        <v>59032</v>
      </c>
      <c r="BG23">
        <v>50930.024041262732</v>
      </c>
      <c r="BH23">
        <v>40949.026709943311</v>
      </c>
      <c r="BI23">
        <v>99425.999999999985</v>
      </c>
      <c r="BJ23">
        <v>76730.553044538072</v>
      </c>
      <c r="BK23">
        <v>66700.644470010622</v>
      </c>
      <c r="BL23">
        <v>-240336.56093814247</v>
      </c>
      <c r="BM23">
        <v>-282539.14958758914</v>
      </c>
      <c r="BN23">
        <v>-328868.83815624996</v>
      </c>
      <c r="BO23">
        <v>32690.603769071866</v>
      </c>
      <c r="BP23">
        <v>311513.055744807</v>
      </c>
      <c r="BQ23">
        <v>563081.72747830115</v>
      </c>
      <c r="BR23">
        <v>2408271</v>
      </c>
      <c r="BS23">
        <v>8767932</v>
      </c>
      <c r="BT23">
        <v>937111</v>
      </c>
      <c r="BU23">
        <v>113419</v>
      </c>
      <c r="BV23">
        <v>88734</v>
      </c>
      <c r="BW23">
        <v>932589</v>
      </c>
      <c r="BX23">
        <v>42948</v>
      </c>
      <c r="BY23">
        <v>237.61552310148883</v>
      </c>
      <c r="BZ23">
        <v>0</v>
      </c>
      <c r="CA23">
        <v>0</v>
      </c>
      <c r="CB23">
        <v>0</v>
      </c>
      <c r="CC23">
        <v>2051.839424448</v>
      </c>
      <c r="CD23">
        <v>3.2248517275325463</v>
      </c>
      <c r="CE23">
        <v>0.64583999999999997</v>
      </c>
      <c r="CF23">
        <v>9.8770000000000007</v>
      </c>
      <c r="CG23">
        <v>598457.32177926763</v>
      </c>
      <c r="CH23">
        <v>951836.5019327465</v>
      </c>
      <c r="CI23">
        <v>2193535.0884500295</v>
      </c>
      <c r="CJ23">
        <v>245705.3677176479</v>
      </c>
      <c r="CK23">
        <v>7520399.0263191387</v>
      </c>
      <c r="CL23">
        <v>0</v>
      </c>
      <c r="CM23">
        <v>85200000</v>
      </c>
      <c r="CN23">
        <v>1770000</v>
      </c>
      <c r="CO23">
        <v>830780000</v>
      </c>
      <c r="CP23">
        <v>3320000</v>
      </c>
      <c r="CQ23">
        <v>120</v>
      </c>
      <c r="CR23">
        <v>0</v>
      </c>
      <c r="CS23">
        <v>0</v>
      </c>
      <c r="CT23">
        <v>7525589000</v>
      </c>
      <c r="CU23">
        <v>840960</v>
      </c>
      <c r="CV23">
        <v>0</v>
      </c>
      <c r="CW23">
        <v>0</v>
      </c>
      <c r="CX23">
        <v>89593.078994439842</v>
      </c>
      <c r="CY23">
        <v>1907958.0283066039</v>
      </c>
      <c r="CZ23">
        <v>10440</v>
      </c>
      <c r="DA23">
        <v>9007.1393649339843</v>
      </c>
      <c r="DB23">
        <v>7241.9677268567593</v>
      </c>
      <c r="DC23">
        <v>5458.4613337175806</v>
      </c>
      <c r="DD23">
        <v>-240336.56093814247</v>
      </c>
      <c r="DE23">
        <v>-282539.14958758914</v>
      </c>
      <c r="DF23">
        <v>-328868.83815624996</v>
      </c>
    </row>
    <row r="24" spans="1:110" x14ac:dyDescent="0.45">
      <c r="A24">
        <v>1220</v>
      </c>
      <c r="B24" t="s">
        <v>376</v>
      </c>
      <c r="C24">
        <v>19914</v>
      </c>
      <c r="D24">
        <v>18121</v>
      </c>
      <c r="E24">
        <v>16344</v>
      </c>
      <c r="F24">
        <v>14614</v>
      </c>
      <c r="G24">
        <v>12970</v>
      </c>
      <c r="H24">
        <v>11392</v>
      </c>
      <c r="I24">
        <v>9895</v>
      </c>
      <c r="J24">
        <v>8220.3928571428587</v>
      </c>
      <c r="K24">
        <v>2.13</v>
      </c>
      <c r="L24">
        <v>2.0699999999999998</v>
      </c>
      <c r="M24">
        <v>2.0099999999999998</v>
      </c>
      <c r="N24">
        <v>1.97</v>
      </c>
      <c r="O24">
        <v>1.95</v>
      </c>
      <c r="P24">
        <v>1.93</v>
      </c>
      <c r="Q24">
        <v>1.9109744227095835</v>
      </c>
      <c r="R24">
        <v>1.895484781165139</v>
      </c>
      <c r="S24">
        <v>257289</v>
      </c>
      <c r="T24">
        <v>9104</v>
      </c>
      <c r="U24">
        <v>3056</v>
      </c>
      <c r="V24">
        <v>43.179098402083085</v>
      </c>
      <c r="W24">
        <v>402.53456931605115</v>
      </c>
      <c r="X24">
        <v>2365.4775171022502</v>
      </c>
      <c r="Y24">
        <v>85.174641082488478</v>
      </c>
      <c r="Z24">
        <v>9633</v>
      </c>
      <c r="AA24">
        <v>8530.0260947943352</v>
      </c>
      <c r="AB24">
        <v>7459.0688337043566</v>
      </c>
      <c r="AC24">
        <v>6484.0768689393835</v>
      </c>
      <c r="AD24">
        <v>5582.5633852835826</v>
      </c>
      <c r="AE24">
        <v>4758.2034408229047</v>
      </c>
      <c r="AF24">
        <v>4078.2954322241967</v>
      </c>
      <c r="AG24">
        <v>3114.6053651297857</v>
      </c>
      <c r="AH24">
        <v>1744</v>
      </c>
      <c r="AI24">
        <v>1463.6479381366371</v>
      </c>
      <c r="AJ24">
        <v>1214.7440285705986</v>
      </c>
      <c r="AK24">
        <v>1021.1671628742533</v>
      </c>
      <c r="AL24">
        <v>872.88989975882646</v>
      </c>
      <c r="AM24">
        <v>752.03240127708921</v>
      </c>
      <c r="AN24">
        <v>698.56380187278171</v>
      </c>
      <c r="AO24">
        <v>546.99470675340535</v>
      </c>
      <c r="AP24">
        <v>54.802713304477905</v>
      </c>
      <c r="AQ24">
        <v>58.931356359748676</v>
      </c>
      <c r="AR24">
        <v>2.5970393426095684</v>
      </c>
      <c r="AS24">
        <v>58.931356359748676</v>
      </c>
      <c r="AT24">
        <v>15988</v>
      </c>
      <c r="AU24">
        <v>404</v>
      </c>
      <c r="AV24">
        <v>16083.71749815994</v>
      </c>
      <c r="AW24">
        <v>7418.308698672432</v>
      </c>
      <c r="AX24">
        <v>263.38376909891588</v>
      </c>
      <c r="AY24">
        <v>536.71365291359723</v>
      </c>
      <c r="AZ24">
        <v>282.1924628974993</v>
      </c>
      <c r="BA24">
        <v>7.0012304764597095</v>
      </c>
      <c r="BB24">
        <v>66.061272509003672</v>
      </c>
      <c r="BC24">
        <v>8470</v>
      </c>
      <c r="BD24">
        <v>277198.45277178206</v>
      </c>
      <c r="BE24">
        <v>3285621.7000440871</v>
      </c>
      <c r="BF24">
        <v>53694</v>
      </c>
      <c r="BG24">
        <v>45500.568236588944</v>
      </c>
      <c r="BH24">
        <v>36204.004553157771</v>
      </c>
      <c r="BI24">
        <v>117904</v>
      </c>
      <c r="BJ24">
        <v>89624.415055656587</v>
      </c>
      <c r="BK24">
        <v>77163.486496267898</v>
      </c>
      <c r="BL24">
        <v>-226859.61785180861</v>
      </c>
      <c r="BM24">
        <v>-268509.52348596917</v>
      </c>
      <c r="BN24">
        <v>-316219.4290695854</v>
      </c>
      <c r="BO24">
        <v>-16402.483970831614</v>
      </c>
      <c r="BP24">
        <v>206069.90023339563</v>
      </c>
      <c r="BQ24">
        <v>416119.88818658679</v>
      </c>
      <c r="BR24">
        <v>2408271</v>
      </c>
      <c r="BS24">
        <v>8767932</v>
      </c>
      <c r="BT24">
        <v>937111</v>
      </c>
      <c r="BU24">
        <v>113419</v>
      </c>
      <c r="BV24">
        <v>88734</v>
      </c>
      <c r="BW24">
        <v>932589</v>
      </c>
      <c r="BX24">
        <v>42948</v>
      </c>
      <c r="BY24">
        <v>8.0612482310362257</v>
      </c>
      <c r="BZ24">
        <v>0</v>
      </c>
      <c r="CA24">
        <v>0</v>
      </c>
      <c r="CB24">
        <v>0</v>
      </c>
      <c r="CC24">
        <v>0</v>
      </c>
      <c r="CD24">
        <v>0</v>
      </c>
      <c r="CE24">
        <v>0</v>
      </c>
      <c r="CF24">
        <v>14.73714117647059</v>
      </c>
      <c r="CG24">
        <v>541065.00175504794</v>
      </c>
      <c r="CH24">
        <v>860554.96331401309</v>
      </c>
      <c r="CI24">
        <v>1983174.109982274</v>
      </c>
      <c r="CJ24">
        <v>222142.11503023072</v>
      </c>
      <c r="CK24">
        <v>6799189.4564451948</v>
      </c>
      <c r="CL24">
        <v>91600000</v>
      </c>
      <c r="CM24">
        <v>74600000</v>
      </c>
      <c r="CN24">
        <v>1470000</v>
      </c>
      <c r="CO24">
        <v>1119220000</v>
      </c>
      <c r="CP24">
        <v>2027000</v>
      </c>
      <c r="CQ24">
        <v>6070</v>
      </c>
      <c r="CR24">
        <v>0</v>
      </c>
      <c r="CS24">
        <v>0</v>
      </c>
      <c r="CT24">
        <v>4511951000</v>
      </c>
      <c r="CU24">
        <v>42538560</v>
      </c>
      <c r="CV24">
        <v>0</v>
      </c>
      <c r="CW24">
        <v>0</v>
      </c>
      <c r="CX24">
        <v>107307.26436606384</v>
      </c>
      <c r="CY24">
        <v>1632458.4326630956</v>
      </c>
      <c r="CZ24">
        <v>8470</v>
      </c>
      <c r="DA24">
        <v>7177.5210072616765</v>
      </c>
      <c r="DB24">
        <v>5711.0276486245457</v>
      </c>
      <c r="DC24">
        <v>4196.0810357384789</v>
      </c>
      <c r="DD24">
        <v>-226859.61785180861</v>
      </c>
      <c r="DE24">
        <v>-268509.52348596917</v>
      </c>
      <c r="DF24">
        <v>-316219.4290695854</v>
      </c>
    </row>
    <row r="25" spans="1:110" x14ac:dyDescent="0.45">
      <c r="A25">
        <v>1221</v>
      </c>
      <c r="B25" t="s">
        <v>377</v>
      </c>
      <c r="C25">
        <v>29048</v>
      </c>
      <c r="D25">
        <v>27361</v>
      </c>
      <c r="E25">
        <v>25552</v>
      </c>
      <c r="F25">
        <v>23677</v>
      </c>
      <c r="G25">
        <v>21789</v>
      </c>
      <c r="H25">
        <v>19902</v>
      </c>
      <c r="I25">
        <v>18044</v>
      </c>
      <c r="J25">
        <v>16197.821428571428</v>
      </c>
      <c r="K25">
        <v>2.13</v>
      </c>
      <c r="L25">
        <v>2.0699999999999998</v>
      </c>
      <c r="M25">
        <v>2.0099999999999998</v>
      </c>
      <c r="N25">
        <v>1.97</v>
      </c>
      <c r="O25">
        <v>1.95</v>
      </c>
      <c r="P25">
        <v>1.93</v>
      </c>
      <c r="Q25">
        <v>1.9109744227095835</v>
      </c>
      <c r="R25">
        <v>1.895484781165139</v>
      </c>
      <c r="S25">
        <v>257289</v>
      </c>
      <c r="T25">
        <v>9104</v>
      </c>
      <c r="U25">
        <v>3056</v>
      </c>
      <c r="V25">
        <v>67.035616819049494</v>
      </c>
      <c r="W25">
        <v>624.93553926985498</v>
      </c>
      <c r="X25">
        <v>2222.5140633661299</v>
      </c>
      <c r="Y25">
        <v>80.02690208609171</v>
      </c>
      <c r="Z25">
        <v>14428</v>
      </c>
      <c r="AA25">
        <v>13361.245384088819</v>
      </c>
      <c r="AB25">
        <v>12306.22827654373</v>
      </c>
      <c r="AC25">
        <v>11289.174726813988</v>
      </c>
      <c r="AD25">
        <v>10258.357079496487</v>
      </c>
      <c r="AE25">
        <v>9210.4639620886373</v>
      </c>
      <c r="AF25">
        <v>8193.9439348894957</v>
      </c>
      <c r="AG25">
        <v>7142.8734273419686</v>
      </c>
      <c r="AH25">
        <v>1629</v>
      </c>
      <c r="AI25">
        <v>1401.8373160832089</v>
      </c>
      <c r="AJ25">
        <v>1190.6621657495652</v>
      </c>
      <c r="AK25">
        <v>1011.3665975069698</v>
      </c>
      <c r="AL25">
        <v>868.07522806117697</v>
      </c>
      <c r="AM25">
        <v>754.94013212402888</v>
      </c>
      <c r="AN25">
        <v>681.07219016198064</v>
      </c>
      <c r="AO25">
        <v>591.18096771325759</v>
      </c>
      <c r="AP25">
        <v>88.482373393696335</v>
      </c>
      <c r="AQ25">
        <v>23.274155929419734</v>
      </c>
      <c r="AR25">
        <v>1.0256661707521333</v>
      </c>
      <c r="AS25">
        <v>23.274155929419734</v>
      </c>
      <c r="AT25">
        <v>20712</v>
      </c>
      <c r="AU25">
        <v>710</v>
      </c>
      <c r="AV25">
        <v>20901.214880842625</v>
      </c>
      <c r="AW25">
        <v>11205.195117205007</v>
      </c>
      <c r="AX25">
        <v>458.33852908675721</v>
      </c>
      <c r="AY25">
        <v>697.47354057371842</v>
      </c>
      <c r="AZ25">
        <v>426.24562225847842</v>
      </c>
      <c r="BA25">
        <v>12.183490612790109</v>
      </c>
      <c r="BB25">
        <v>66.061272509003672</v>
      </c>
      <c r="BC25">
        <v>12550</v>
      </c>
      <c r="BD25">
        <v>536000.68562983396</v>
      </c>
      <c r="BE25">
        <v>4904056.4658818962</v>
      </c>
      <c r="BF25">
        <v>143438</v>
      </c>
      <c r="BG25">
        <v>130425.66161031382</v>
      </c>
      <c r="BH25">
        <v>111903.07309920534</v>
      </c>
      <c r="BI25">
        <v>98288.000000000044</v>
      </c>
      <c r="BJ25">
        <v>83045.432791051411</v>
      </c>
      <c r="BK25">
        <v>75462.531496521216</v>
      </c>
      <c r="BL25">
        <v>-463163.18721695757</v>
      </c>
      <c r="BM25">
        <v>-560403.86563464615</v>
      </c>
      <c r="BN25">
        <v>-637610.29260909697</v>
      </c>
      <c r="BO25">
        <v>284615.68458962301</v>
      </c>
      <c r="BP25">
        <v>812260.29913048865</v>
      </c>
      <c r="BQ25">
        <v>1248054.7496325604</v>
      </c>
      <c r="BR25">
        <v>2408271</v>
      </c>
      <c r="BS25">
        <v>8767932</v>
      </c>
      <c r="BT25">
        <v>937111</v>
      </c>
      <c r="BU25">
        <v>113419</v>
      </c>
      <c r="BV25">
        <v>88734</v>
      </c>
      <c r="BW25">
        <v>932589</v>
      </c>
      <c r="BX25">
        <v>42948</v>
      </c>
      <c r="BY25">
        <v>32.652559158624463</v>
      </c>
      <c r="BZ25">
        <v>0</v>
      </c>
      <c r="CA25">
        <v>0</v>
      </c>
      <c r="CB25">
        <v>0</v>
      </c>
      <c r="CC25">
        <v>5.8155888000000004</v>
      </c>
      <c r="CD25">
        <v>0</v>
      </c>
      <c r="CE25">
        <v>0.23867999999999998</v>
      </c>
      <c r="CF25">
        <v>0</v>
      </c>
      <c r="CG25">
        <v>612476.81980045105</v>
      </c>
      <c r="CH25">
        <v>974134.28235869668</v>
      </c>
      <c r="CI25">
        <v>2244920.9763200153</v>
      </c>
      <c r="CJ25">
        <v>251461.27677106278</v>
      </c>
      <c r="CK25">
        <v>7696572.3563646823</v>
      </c>
      <c r="CL25">
        <v>52100000</v>
      </c>
      <c r="CM25">
        <v>51800000</v>
      </c>
      <c r="CN25">
        <v>3900000</v>
      </c>
      <c r="CO25">
        <v>535200000</v>
      </c>
      <c r="CP25">
        <v>378000</v>
      </c>
      <c r="CQ25">
        <v>3660</v>
      </c>
      <c r="CR25">
        <v>0</v>
      </c>
      <c r="CS25">
        <v>0</v>
      </c>
      <c r="CT25">
        <v>784837000</v>
      </c>
      <c r="CU25">
        <v>25649280</v>
      </c>
      <c r="CV25">
        <v>0</v>
      </c>
      <c r="CW25">
        <v>0</v>
      </c>
      <c r="CX25">
        <v>44171.370536614893</v>
      </c>
      <c r="CY25">
        <v>2081808.9814171935</v>
      </c>
      <c r="CZ25">
        <v>12550</v>
      </c>
      <c r="DA25">
        <v>11411.495232849305</v>
      </c>
      <c r="DB25">
        <v>9790.8752729055559</v>
      </c>
      <c r="DC25">
        <v>8113.6899922232187</v>
      </c>
      <c r="DD25">
        <v>-463163.18721695757</v>
      </c>
      <c r="DE25">
        <v>-560403.86563464615</v>
      </c>
      <c r="DF25">
        <v>-637610.29260909697</v>
      </c>
    </row>
    <row r="26" spans="1:110" x14ac:dyDescent="0.45">
      <c r="A26">
        <v>1222</v>
      </c>
      <c r="B26" t="s">
        <v>378</v>
      </c>
      <c r="C26">
        <v>9076</v>
      </c>
      <c r="D26">
        <v>7743</v>
      </c>
      <c r="E26">
        <v>6551</v>
      </c>
      <c r="F26">
        <v>5502</v>
      </c>
      <c r="G26">
        <v>4610</v>
      </c>
      <c r="H26">
        <v>3851</v>
      </c>
      <c r="I26">
        <v>3213</v>
      </c>
      <c r="J26">
        <v>2237.5</v>
      </c>
      <c r="K26">
        <v>2.13</v>
      </c>
      <c r="L26">
        <v>2.0699999999999998</v>
      </c>
      <c r="M26">
        <v>2.0099999999999998</v>
      </c>
      <c r="N26">
        <v>1.97</v>
      </c>
      <c r="O26">
        <v>1.95</v>
      </c>
      <c r="P26">
        <v>1.93</v>
      </c>
      <c r="Q26">
        <v>1.9109744227095835</v>
      </c>
      <c r="R26">
        <v>1.895484781165139</v>
      </c>
      <c r="S26">
        <v>277538</v>
      </c>
      <c r="T26">
        <v>8757</v>
      </c>
      <c r="U26">
        <v>3445</v>
      </c>
      <c r="V26">
        <v>20.73685653061365</v>
      </c>
      <c r="W26">
        <v>193.31810809918647</v>
      </c>
      <c r="X26">
        <v>2159.2779831588987</v>
      </c>
      <c r="Y26">
        <v>91.119812998154714</v>
      </c>
      <c r="Z26">
        <v>3657</v>
      </c>
      <c r="AA26">
        <v>3065.5219084813966</v>
      </c>
      <c r="AB26">
        <v>2559.8146784495857</v>
      </c>
      <c r="AC26">
        <v>2154.212462073006</v>
      </c>
      <c r="AD26">
        <v>1807.8652457742749</v>
      </c>
      <c r="AE26">
        <v>1507.9620612820768</v>
      </c>
      <c r="AF26">
        <v>1287.2947639752181</v>
      </c>
      <c r="AG26">
        <v>870.5212219804697</v>
      </c>
      <c r="AH26">
        <v>337</v>
      </c>
      <c r="AI26">
        <v>288.49906494462289</v>
      </c>
      <c r="AJ26">
        <v>251.70931580449769</v>
      </c>
      <c r="AK26">
        <v>217.81058740431786</v>
      </c>
      <c r="AL26">
        <v>192.6187247052184</v>
      </c>
      <c r="AM26">
        <v>175.52999491229622</v>
      </c>
      <c r="AN26">
        <v>187.54615729523385</v>
      </c>
      <c r="AO26">
        <v>133.77667512892722</v>
      </c>
      <c r="AP26">
        <v>20.296466287590128</v>
      </c>
      <c r="AQ26">
        <v>28.346728375575314</v>
      </c>
      <c r="AR26">
        <v>1.2492087977109316</v>
      </c>
      <c r="AS26">
        <v>28.346728375575314</v>
      </c>
      <c r="AT26">
        <v>5742</v>
      </c>
      <c r="AU26">
        <v>157</v>
      </c>
      <c r="AV26">
        <v>5780.5367058033144</v>
      </c>
      <c r="AW26">
        <v>2765.9929297921753</v>
      </c>
      <c r="AX26">
        <v>102.06503370729291</v>
      </c>
      <c r="AY26">
        <v>192.89650987265657</v>
      </c>
      <c r="AZ26">
        <v>105.21837104929435</v>
      </c>
      <c r="BA26">
        <v>2.7130784369025416</v>
      </c>
      <c r="BB26">
        <v>66.061272509003672</v>
      </c>
      <c r="BC26">
        <v>4220</v>
      </c>
      <c r="BD26">
        <v>87975.797899179597</v>
      </c>
      <c r="BE26">
        <v>772021.64783640753</v>
      </c>
      <c r="BF26">
        <v>34072</v>
      </c>
      <c r="BG26">
        <v>25439.763708632192</v>
      </c>
      <c r="BH26">
        <v>18175.021064655419</v>
      </c>
      <c r="BI26">
        <v>51210.000000000007</v>
      </c>
      <c r="BJ26">
        <v>35986.439985159916</v>
      </c>
      <c r="BK26">
        <v>30200.658158715774</v>
      </c>
      <c r="BL26">
        <v>-162179.37511066615</v>
      </c>
      <c r="BM26">
        <v>-202922.89570643898</v>
      </c>
      <c r="BN26">
        <v>-252908.32322464828</v>
      </c>
      <c r="BO26">
        <v>-58999.51615415921</v>
      </c>
      <c r="BP26">
        <v>-24767.445467403508</v>
      </c>
      <c r="BQ26">
        <v>26582.329623805068</v>
      </c>
      <c r="BR26">
        <v>2408271</v>
      </c>
      <c r="BS26">
        <v>8767932</v>
      </c>
      <c r="BT26">
        <v>937111</v>
      </c>
      <c r="BU26">
        <v>113419</v>
      </c>
      <c r="BV26">
        <v>88734</v>
      </c>
      <c r="BW26">
        <v>932589</v>
      </c>
      <c r="BX26">
        <v>42948</v>
      </c>
      <c r="BY26">
        <v>27.555990482504473</v>
      </c>
      <c r="BZ26">
        <v>0</v>
      </c>
      <c r="CA26">
        <v>0</v>
      </c>
      <c r="CB26">
        <v>0</v>
      </c>
      <c r="CC26">
        <v>0</v>
      </c>
      <c r="CD26">
        <v>0</v>
      </c>
      <c r="CE26">
        <v>0.583596</v>
      </c>
      <c r="CF26">
        <v>0</v>
      </c>
      <c r="CG26">
        <v>161662.33655677142</v>
      </c>
      <c r="CH26">
        <v>257121.28053673753</v>
      </c>
      <c r="CI26">
        <v>592543.51950077666</v>
      </c>
      <c r="CJ26">
        <v>66372.826272190388</v>
      </c>
      <c r="CK26">
        <v>2031498.7120876736</v>
      </c>
      <c r="CL26">
        <v>5430000</v>
      </c>
      <c r="CM26">
        <v>8010000</v>
      </c>
      <c r="CN26">
        <v>0</v>
      </c>
      <c r="CO26">
        <v>302520000</v>
      </c>
      <c r="CP26">
        <v>27000</v>
      </c>
      <c r="CQ26">
        <v>0</v>
      </c>
      <c r="CR26">
        <v>0</v>
      </c>
      <c r="CS26">
        <v>0</v>
      </c>
      <c r="CT26">
        <v>53214000</v>
      </c>
      <c r="CU26">
        <v>0</v>
      </c>
      <c r="CV26">
        <v>0</v>
      </c>
      <c r="CW26">
        <v>0</v>
      </c>
      <c r="CX26">
        <v>40572.65001331058</v>
      </c>
      <c r="CY26">
        <v>440032.65024663333</v>
      </c>
      <c r="CZ26">
        <v>4220</v>
      </c>
      <c r="DA26">
        <v>3150.8512224239216</v>
      </c>
      <c r="DB26">
        <v>2251.0738698299447</v>
      </c>
      <c r="DC26">
        <v>1331.730294586577</v>
      </c>
      <c r="DD26">
        <v>-162179.37511066615</v>
      </c>
      <c r="DE26">
        <v>-202922.89570643898</v>
      </c>
      <c r="DF26">
        <v>-252908.32322464828</v>
      </c>
    </row>
    <row r="27" spans="1:110" x14ac:dyDescent="0.45">
      <c r="A27">
        <v>1223</v>
      </c>
      <c r="B27" t="s">
        <v>379</v>
      </c>
      <c r="C27">
        <v>26917</v>
      </c>
      <c r="D27">
        <v>24461</v>
      </c>
      <c r="E27">
        <v>22005</v>
      </c>
      <c r="F27">
        <v>19610</v>
      </c>
      <c r="G27">
        <v>17330</v>
      </c>
      <c r="H27">
        <v>15190</v>
      </c>
      <c r="I27">
        <v>13210</v>
      </c>
      <c r="J27">
        <v>10912.214285714286</v>
      </c>
      <c r="K27">
        <v>2.13</v>
      </c>
      <c r="L27">
        <v>2.0699999999999998</v>
      </c>
      <c r="M27">
        <v>2.0099999999999998</v>
      </c>
      <c r="N27">
        <v>1.97</v>
      </c>
      <c r="O27">
        <v>1.95</v>
      </c>
      <c r="P27">
        <v>1.93</v>
      </c>
      <c r="Q27">
        <v>1.9109744227095835</v>
      </c>
      <c r="R27">
        <v>1.895484781165139</v>
      </c>
      <c r="S27">
        <v>248627</v>
      </c>
      <c r="T27">
        <v>10137</v>
      </c>
      <c r="U27">
        <v>3323</v>
      </c>
      <c r="V27">
        <v>57.325130741994613</v>
      </c>
      <c r="W27">
        <v>534.41011202544951</v>
      </c>
      <c r="X27">
        <v>2681.5919283148105</v>
      </c>
      <c r="Y27">
        <v>94.2939809099434</v>
      </c>
      <c r="Z27">
        <v>14078</v>
      </c>
      <c r="AA27">
        <v>12493.872906854747</v>
      </c>
      <c r="AB27">
        <v>10980.134087736322</v>
      </c>
      <c r="AC27">
        <v>9597.3956460689424</v>
      </c>
      <c r="AD27">
        <v>8336.9802974210452</v>
      </c>
      <c r="AE27">
        <v>7170.904379542736</v>
      </c>
      <c r="AF27">
        <v>6128.0046456499886</v>
      </c>
      <c r="AG27">
        <v>4793.3543169725872</v>
      </c>
      <c r="AH27">
        <v>2908</v>
      </c>
      <c r="AI27">
        <v>2506.8921633872233</v>
      </c>
      <c r="AJ27">
        <v>2110.1613079833996</v>
      </c>
      <c r="AK27">
        <v>1763.8454200819822</v>
      </c>
      <c r="AL27">
        <v>1468.3200419166212</v>
      </c>
      <c r="AM27">
        <v>1217.7892810299161</v>
      </c>
      <c r="AN27">
        <v>1010.1544904944258</v>
      </c>
      <c r="AO27">
        <v>780.7478968130896</v>
      </c>
      <c r="AP27">
        <v>68.719431395783687</v>
      </c>
      <c r="AQ27">
        <v>75.193426848894518</v>
      </c>
      <c r="AR27">
        <v>3.3136907055068923</v>
      </c>
      <c r="AS27">
        <v>75.193426848894518</v>
      </c>
      <c r="AT27">
        <v>21619</v>
      </c>
      <c r="AU27">
        <v>484</v>
      </c>
      <c r="AV27">
        <v>21726.663002020159</v>
      </c>
      <c r="AW27">
        <v>9498.7063366508773</v>
      </c>
      <c r="AX27">
        <v>317.05387014615337</v>
      </c>
      <c r="AY27">
        <v>725.01874437741265</v>
      </c>
      <c r="AZ27">
        <v>361.33078904619936</v>
      </c>
      <c r="BA27">
        <v>8.4278815886832295</v>
      </c>
      <c r="BB27">
        <v>66.061272509003672</v>
      </c>
      <c r="BC27">
        <v>10980</v>
      </c>
      <c r="BD27">
        <v>353376.77008371789</v>
      </c>
      <c r="BE27">
        <v>4673199.9128880929</v>
      </c>
      <c r="BF27">
        <v>72326</v>
      </c>
      <c r="BG27">
        <v>60925.899867125059</v>
      </c>
      <c r="BH27">
        <v>48171.597588039578</v>
      </c>
      <c r="BI27">
        <v>105742.00000000004</v>
      </c>
      <c r="BJ27">
        <v>81227.639977818864</v>
      </c>
      <c r="BK27">
        <v>70560.103915113854</v>
      </c>
      <c r="BL27">
        <v>-283942.28280251601</v>
      </c>
      <c r="BM27">
        <v>-347042.5266072455</v>
      </c>
      <c r="BN27">
        <v>-413559.5400485174</v>
      </c>
      <c r="BO27">
        <v>27992.981553115882</v>
      </c>
      <c r="BP27">
        <v>346000.03315345151</v>
      </c>
      <c r="BQ27">
        <v>619936.49768364127</v>
      </c>
      <c r="BR27">
        <v>2408271</v>
      </c>
      <c r="BS27">
        <v>8767932</v>
      </c>
      <c r="BT27">
        <v>937111</v>
      </c>
      <c r="BU27">
        <v>113419</v>
      </c>
      <c r="BV27">
        <v>88734</v>
      </c>
      <c r="BW27">
        <v>932589</v>
      </c>
      <c r="BX27">
        <v>42948</v>
      </c>
      <c r="BY27">
        <v>198.28272584404871</v>
      </c>
      <c r="BZ27">
        <v>0</v>
      </c>
      <c r="CA27">
        <v>315.11410057817869</v>
      </c>
      <c r="CB27">
        <v>0</v>
      </c>
      <c r="CC27">
        <v>0</v>
      </c>
      <c r="CD27">
        <v>3.4458942950000098</v>
      </c>
      <c r="CE27">
        <v>0</v>
      </c>
      <c r="CF27">
        <v>0</v>
      </c>
      <c r="CG27">
        <v>715870.61770667881</v>
      </c>
      <c r="CH27">
        <v>1138580.4130000789</v>
      </c>
      <c r="CI27">
        <v>2623891.8993611624</v>
      </c>
      <c r="CJ27">
        <v>293911.10603999754</v>
      </c>
      <c r="CK27">
        <v>8995850.6654505655</v>
      </c>
      <c r="CL27">
        <v>0</v>
      </c>
      <c r="CM27">
        <v>96200000</v>
      </c>
      <c r="CN27">
        <v>0</v>
      </c>
      <c r="CO27">
        <v>411410000</v>
      </c>
      <c r="CP27">
        <v>1054000</v>
      </c>
      <c r="CQ27">
        <v>0</v>
      </c>
      <c r="CR27">
        <v>0</v>
      </c>
      <c r="CS27">
        <v>0</v>
      </c>
      <c r="CT27">
        <v>2837159000</v>
      </c>
      <c r="CU27">
        <v>0</v>
      </c>
      <c r="CV27">
        <v>0</v>
      </c>
      <c r="CW27">
        <v>0</v>
      </c>
      <c r="CX27">
        <v>21499.873836538089</v>
      </c>
      <c r="CY27">
        <v>2320228.8869411014</v>
      </c>
      <c r="CZ27">
        <v>10980</v>
      </c>
      <c r="DA27">
        <v>9249.3208602858322</v>
      </c>
      <c r="DB27">
        <v>7313.0567363973478</v>
      </c>
      <c r="DC27">
        <v>5349.2274166464958</v>
      </c>
      <c r="DD27">
        <v>-283942.28280251601</v>
      </c>
      <c r="DE27">
        <v>-347042.5266072455</v>
      </c>
      <c r="DF27">
        <v>-413559.5400485174</v>
      </c>
    </row>
    <row r="28" spans="1:110" x14ac:dyDescent="0.45">
      <c r="A28">
        <v>1224</v>
      </c>
      <c r="B28" t="s">
        <v>380</v>
      </c>
      <c r="C28">
        <v>95648</v>
      </c>
      <c r="D28">
        <v>96739</v>
      </c>
      <c r="E28">
        <v>96786</v>
      </c>
      <c r="F28">
        <v>95985</v>
      </c>
      <c r="G28">
        <v>94506</v>
      </c>
      <c r="H28">
        <v>92345</v>
      </c>
      <c r="I28">
        <v>89658</v>
      </c>
      <c r="J28">
        <v>88620.928571428565</v>
      </c>
      <c r="K28">
        <v>2.13</v>
      </c>
      <c r="L28">
        <v>2.0699999999999998</v>
      </c>
      <c r="M28">
        <v>2.0099999999999998</v>
      </c>
      <c r="N28">
        <v>1.97</v>
      </c>
      <c r="O28">
        <v>1.95</v>
      </c>
      <c r="P28">
        <v>1.93</v>
      </c>
      <c r="Q28">
        <v>1.9109744227095835</v>
      </c>
      <c r="R28">
        <v>1.895484781165139</v>
      </c>
      <c r="S28">
        <v>277538</v>
      </c>
      <c r="T28">
        <v>8757</v>
      </c>
      <c r="U28">
        <v>3445</v>
      </c>
      <c r="V28">
        <v>218.34939105046121</v>
      </c>
      <c r="W28">
        <v>1734.0378563264148</v>
      </c>
      <c r="X28">
        <v>2161.1300423702173</v>
      </c>
      <c r="Y28">
        <v>107.0553036766172</v>
      </c>
      <c r="Z28">
        <v>50687</v>
      </c>
      <c r="AA28">
        <v>50375.351003212934</v>
      </c>
      <c r="AB28">
        <v>49559.010667018716</v>
      </c>
      <c r="AC28">
        <v>48218.628781591033</v>
      </c>
      <c r="AD28">
        <v>46375.67278130522</v>
      </c>
      <c r="AE28">
        <v>44136.439387538798</v>
      </c>
      <c r="AF28">
        <v>41753.197211478204</v>
      </c>
      <c r="AG28">
        <v>40221.732929620615</v>
      </c>
      <c r="AH28">
        <v>1349</v>
      </c>
      <c r="AI28">
        <v>1296.2852414241527</v>
      </c>
      <c r="AJ28">
        <v>1245.720722461321</v>
      </c>
      <c r="AK28">
        <v>1199.9877901806778</v>
      </c>
      <c r="AL28">
        <v>1149.4888887725024</v>
      </c>
      <c r="AM28">
        <v>1084.8084145314381</v>
      </c>
      <c r="AN28">
        <v>1024.516834929866</v>
      </c>
      <c r="AO28">
        <v>974.79107728043982</v>
      </c>
      <c r="AP28">
        <v>269.10664594267968</v>
      </c>
      <c r="AQ28">
        <v>65.495861878302975</v>
      </c>
      <c r="AR28">
        <v>2.8863298010268368</v>
      </c>
      <c r="AS28">
        <v>65.495861878302975</v>
      </c>
      <c r="AT28">
        <v>76916</v>
      </c>
      <c r="AU28">
        <v>2016</v>
      </c>
      <c r="AV28">
        <v>77401.787326127043</v>
      </c>
      <c r="AW28">
        <v>36307.294898415574</v>
      </c>
      <c r="AX28">
        <v>1312.5499711461541</v>
      </c>
      <c r="AY28">
        <v>2582.8976430728594</v>
      </c>
      <c r="AZ28">
        <v>1381.1294979357283</v>
      </c>
      <c r="BA28">
        <v>34.890019576011106</v>
      </c>
      <c r="BB28">
        <v>66.061272509003672</v>
      </c>
      <c r="BC28">
        <v>41450</v>
      </c>
      <c r="BD28">
        <v>2739404.823362512</v>
      </c>
      <c r="BE28">
        <v>9861823.2812414914</v>
      </c>
      <c r="BF28">
        <v>795020</v>
      </c>
      <c r="BG28">
        <v>828865.28175687324</v>
      </c>
      <c r="BH28">
        <v>813959.66152074048</v>
      </c>
      <c r="BI28">
        <v>607930.00000000023</v>
      </c>
      <c r="BJ28">
        <v>581902.66492283181</v>
      </c>
      <c r="BK28">
        <v>559661.86224966915</v>
      </c>
      <c r="BL28">
        <v>-1113951.1981272637</v>
      </c>
      <c r="BM28">
        <v>-1443632.2304642494</v>
      </c>
      <c r="BN28">
        <v>-1760426.2113628811</v>
      </c>
      <c r="BO28">
        <v>1110480.4792831424</v>
      </c>
      <c r="BP28">
        <v>2530499.0129054012</v>
      </c>
      <c r="BQ28">
        <v>3755485.3245584816</v>
      </c>
      <c r="BR28">
        <v>2408271</v>
      </c>
      <c r="BS28">
        <v>8767932</v>
      </c>
      <c r="BT28">
        <v>937111</v>
      </c>
      <c r="BU28">
        <v>113419</v>
      </c>
      <c r="BV28">
        <v>88734</v>
      </c>
      <c r="BW28">
        <v>932589</v>
      </c>
      <c r="BX28">
        <v>42948</v>
      </c>
      <c r="BY28">
        <v>616.00945462073946</v>
      </c>
      <c r="BZ28">
        <v>0</v>
      </c>
      <c r="CA28">
        <v>0</v>
      </c>
      <c r="CB28">
        <v>228.9118780341777</v>
      </c>
      <c r="CC28">
        <v>0.87233832000000011</v>
      </c>
      <c r="CD28">
        <v>14.308839724531135</v>
      </c>
      <c r="CE28">
        <v>6.1420141173680891</v>
      </c>
      <c r="CF28">
        <v>0.629</v>
      </c>
      <c r="CG28">
        <v>1039633.4001333837</v>
      </c>
      <c r="CH28">
        <v>1653519.7797118649</v>
      </c>
      <c r="CI28">
        <v>3810584.7473586528</v>
      </c>
      <c r="CJ28">
        <v>426836.63074229757</v>
      </c>
      <c r="CK28">
        <v>13064353.506189836</v>
      </c>
      <c r="CL28">
        <v>6380000</v>
      </c>
      <c r="CM28">
        <v>52400000</v>
      </c>
      <c r="CN28">
        <v>800000</v>
      </c>
      <c r="CO28">
        <v>594500000</v>
      </c>
      <c r="CP28">
        <v>403000</v>
      </c>
      <c r="CQ28">
        <v>540</v>
      </c>
      <c r="CR28">
        <v>70</v>
      </c>
      <c r="CS28">
        <v>380</v>
      </c>
      <c r="CT28">
        <v>884091000</v>
      </c>
      <c r="CU28">
        <v>3784320</v>
      </c>
      <c r="CV28">
        <v>525040</v>
      </c>
      <c r="CW28">
        <v>2329670</v>
      </c>
      <c r="CX28">
        <v>50251.438699186401</v>
      </c>
      <c r="CY28">
        <v>3481461.1690119179</v>
      </c>
      <c r="CZ28">
        <v>41450</v>
      </c>
      <c r="DA28">
        <v>43214.593254034357</v>
      </c>
      <c r="DB28">
        <v>42437.458139461516</v>
      </c>
      <c r="DC28">
        <v>41467.636321857877</v>
      </c>
      <c r="DD28">
        <v>-1113951.1981272637</v>
      </c>
      <c r="DE28">
        <v>-1443632.2304642494</v>
      </c>
      <c r="DF28">
        <v>-1760426.2113628811</v>
      </c>
    </row>
    <row r="29" spans="1:110" x14ac:dyDescent="0.45">
      <c r="A29">
        <v>1225</v>
      </c>
      <c r="B29" t="s">
        <v>381</v>
      </c>
      <c r="C29">
        <v>41192</v>
      </c>
      <c r="D29">
        <v>38922</v>
      </c>
      <c r="E29">
        <v>36394</v>
      </c>
      <c r="F29">
        <v>33703</v>
      </c>
      <c r="G29">
        <v>30952</v>
      </c>
      <c r="H29">
        <v>28131</v>
      </c>
      <c r="I29">
        <v>25318</v>
      </c>
      <c r="J29">
        <v>22652.071428571431</v>
      </c>
      <c r="K29">
        <v>2.13</v>
      </c>
      <c r="L29">
        <v>2.0699999999999998</v>
      </c>
      <c r="M29">
        <v>2.0099999999999998</v>
      </c>
      <c r="N29">
        <v>1.97</v>
      </c>
      <c r="O29">
        <v>1.95</v>
      </c>
      <c r="P29">
        <v>1.93</v>
      </c>
      <c r="Q29">
        <v>1.9109744227095835</v>
      </c>
      <c r="R29">
        <v>1.895484781165139</v>
      </c>
      <c r="S29">
        <v>277538</v>
      </c>
      <c r="T29">
        <v>8757</v>
      </c>
      <c r="U29">
        <v>3445</v>
      </c>
      <c r="V29">
        <v>96.736196910064393</v>
      </c>
      <c r="W29">
        <v>785.0405284992205</v>
      </c>
      <c r="X29">
        <v>2100.7813904701693</v>
      </c>
      <c r="Y29">
        <v>101.83842392657371</v>
      </c>
      <c r="Z29">
        <v>17463</v>
      </c>
      <c r="AA29">
        <v>16098.41370702271</v>
      </c>
      <c r="AB29">
        <v>14621.649354873955</v>
      </c>
      <c r="AC29">
        <v>13219.479830674503</v>
      </c>
      <c r="AD29">
        <v>11773.334011220768</v>
      </c>
      <c r="AE29">
        <v>10347.286944672644</v>
      </c>
      <c r="AF29">
        <v>9020.3814336372943</v>
      </c>
      <c r="AG29">
        <v>7576.2754301795367</v>
      </c>
      <c r="AH29">
        <v>870</v>
      </c>
      <c r="AI29">
        <v>762.32751087387066</v>
      </c>
      <c r="AJ29">
        <v>662.87717573383111</v>
      </c>
      <c r="AK29">
        <v>590.62401846209832</v>
      </c>
      <c r="AL29">
        <v>534.38986122453809</v>
      </c>
      <c r="AM29">
        <v>488.52205000237416</v>
      </c>
      <c r="AN29">
        <v>456.847074991255</v>
      </c>
      <c r="AO29">
        <v>402.29949638080859</v>
      </c>
      <c r="AP29">
        <v>106.33665103135429</v>
      </c>
      <c r="AQ29">
        <v>20.887063013581812</v>
      </c>
      <c r="AR29">
        <v>0.92046964041858126</v>
      </c>
      <c r="AS29">
        <v>20.887063013581812</v>
      </c>
      <c r="AT29">
        <v>29248</v>
      </c>
      <c r="AU29">
        <v>733</v>
      </c>
      <c r="AV29">
        <v>29420.983113285736</v>
      </c>
      <c r="AW29">
        <v>13519.002168406241</v>
      </c>
      <c r="AX29">
        <v>478.01957080787184</v>
      </c>
      <c r="AY29">
        <v>981.77820649034493</v>
      </c>
      <c r="AZ29">
        <v>514.26284248617333</v>
      </c>
      <c r="BA29">
        <v>12.706649308474939</v>
      </c>
      <c r="BB29">
        <v>66.061272509003672</v>
      </c>
      <c r="BC29">
        <v>18880</v>
      </c>
      <c r="BD29">
        <v>792705.2650768013</v>
      </c>
      <c r="BE29">
        <v>6097987.1035062382</v>
      </c>
      <c r="BF29">
        <v>166196</v>
      </c>
      <c r="BG29">
        <v>151216.12274607783</v>
      </c>
      <c r="BH29">
        <v>128831.96350612743</v>
      </c>
      <c r="BI29">
        <v>146367.99999999994</v>
      </c>
      <c r="BJ29">
        <v>120192.51455887781</v>
      </c>
      <c r="BK29">
        <v>107044.04694250226</v>
      </c>
      <c r="BL29">
        <v>-388167.04826355586</v>
      </c>
      <c r="BM29">
        <v>-479615.23736556526</v>
      </c>
      <c r="BN29">
        <v>-593381.6981549958</v>
      </c>
      <c r="BO29">
        <v>236962.51700971741</v>
      </c>
      <c r="BP29">
        <v>829082.85894564632</v>
      </c>
      <c r="BQ29">
        <v>1325085.2466474229</v>
      </c>
      <c r="BR29">
        <v>2408271</v>
      </c>
      <c r="BS29">
        <v>8767932</v>
      </c>
      <c r="BT29">
        <v>937111</v>
      </c>
      <c r="BU29">
        <v>113419</v>
      </c>
      <c r="BV29">
        <v>88734</v>
      </c>
      <c r="BW29">
        <v>932589</v>
      </c>
      <c r="BX29">
        <v>42948</v>
      </c>
      <c r="BY29">
        <v>96.831748911727672</v>
      </c>
      <c r="BZ29">
        <v>0</v>
      </c>
      <c r="CA29">
        <v>0</v>
      </c>
      <c r="CB29">
        <v>0</v>
      </c>
      <c r="CC29">
        <v>0</v>
      </c>
      <c r="CD29">
        <v>0</v>
      </c>
      <c r="CE29">
        <v>0.24242399999999997</v>
      </c>
      <c r="CF29">
        <v>0</v>
      </c>
      <c r="CG29">
        <v>824521.72737085039</v>
      </c>
      <c r="CH29">
        <v>1311388.2113011924</v>
      </c>
      <c r="CI29">
        <v>3022132.5303535545</v>
      </c>
      <c r="CJ29">
        <v>338519.40120396292</v>
      </c>
      <c r="CK29">
        <v>10361193.973303527</v>
      </c>
      <c r="CL29">
        <v>37700000</v>
      </c>
      <c r="CM29">
        <v>13500000</v>
      </c>
      <c r="CN29">
        <v>980000</v>
      </c>
      <c r="CO29">
        <v>115900000</v>
      </c>
      <c r="CP29">
        <v>22000</v>
      </c>
      <c r="CQ29">
        <v>250</v>
      </c>
      <c r="CR29">
        <v>0</v>
      </c>
      <c r="CS29">
        <v>0</v>
      </c>
      <c r="CT29">
        <v>40209000</v>
      </c>
      <c r="CU29">
        <v>1752000</v>
      </c>
      <c r="CV29">
        <v>0</v>
      </c>
      <c r="CW29">
        <v>0</v>
      </c>
      <c r="CX29">
        <v>2096.9057712491121</v>
      </c>
      <c r="CY29">
        <v>2706614.8417036515</v>
      </c>
      <c r="CZ29">
        <v>18880</v>
      </c>
      <c r="DA29">
        <v>17178.273829971538</v>
      </c>
      <c r="DB29">
        <v>14635.415238607944</v>
      </c>
      <c r="DC29">
        <v>11999.545799980788</v>
      </c>
      <c r="DD29">
        <v>-388167.04826355586</v>
      </c>
      <c r="DE29">
        <v>-479615.23736556526</v>
      </c>
      <c r="DF29">
        <v>-593381.6981549958</v>
      </c>
    </row>
    <row r="30" spans="1:110" x14ac:dyDescent="0.45">
      <c r="A30">
        <v>1226</v>
      </c>
      <c r="B30" t="s">
        <v>382</v>
      </c>
      <c r="C30">
        <v>17694</v>
      </c>
      <c r="D30">
        <v>16210</v>
      </c>
      <c r="E30">
        <v>14687</v>
      </c>
      <c r="F30">
        <v>13176</v>
      </c>
      <c r="G30">
        <v>11720</v>
      </c>
      <c r="H30">
        <v>10310</v>
      </c>
      <c r="I30">
        <v>8978</v>
      </c>
      <c r="J30">
        <v>7516.7499999999991</v>
      </c>
      <c r="K30">
        <v>2.13</v>
      </c>
      <c r="L30">
        <v>2.0699999999999998</v>
      </c>
      <c r="M30">
        <v>2.0099999999999998</v>
      </c>
      <c r="N30">
        <v>1.97</v>
      </c>
      <c r="O30">
        <v>1.95</v>
      </c>
      <c r="P30">
        <v>1.93</v>
      </c>
      <c r="Q30">
        <v>1.9109744227095835</v>
      </c>
      <c r="R30">
        <v>1.895484781165139</v>
      </c>
      <c r="S30">
        <v>277538</v>
      </c>
      <c r="T30">
        <v>8757</v>
      </c>
      <c r="U30">
        <v>3445</v>
      </c>
      <c r="V30">
        <v>39.983691038416836</v>
      </c>
      <c r="W30">
        <v>372.7455747672285</v>
      </c>
      <c r="X30">
        <v>2183.2332270932293</v>
      </c>
      <c r="Y30">
        <v>92.13070523372879</v>
      </c>
      <c r="Z30">
        <v>8679</v>
      </c>
      <c r="AA30">
        <v>7745.802222549748</v>
      </c>
      <c r="AB30">
        <v>6809.0569465840608</v>
      </c>
      <c r="AC30">
        <v>5925.3994080737029</v>
      </c>
      <c r="AD30">
        <v>5086.6306256202188</v>
      </c>
      <c r="AE30">
        <v>4318.09019728772</v>
      </c>
      <c r="AF30">
        <v>3627.3936666988971</v>
      </c>
      <c r="AG30">
        <v>2767.2107777866886</v>
      </c>
      <c r="AH30">
        <v>493</v>
      </c>
      <c r="AI30">
        <v>454.89012806045122</v>
      </c>
      <c r="AJ30">
        <v>410.35924002343461</v>
      </c>
      <c r="AK30">
        <v>374.07665281173104</v>
      </c>
      <c r="AL30">
        <v>349.13527654315988</v>
      </c>
      <c r="AM30">
        <v>324.88315910272843</v>
      </c>
      <c r="AN30">
        <v>303.70658480407559</v>
      </c>
      <c r="AO30">
        <v>264.131976433722</v>
      </c>
      <c r="AP30">
        <v>47.95707065805265</v>
      </c>
      <c r="AQ30">
        <v>22.52818939322038</v>
      </c>
      <c r="AR30">
        <v>0.99279225502289847</v>
      </c>
      <c r="AS30">
        <v>22.52818939322038</v>
      </c>
      <c r="AT30">
        <v>12829</v>
      </c>
      <c r="AU30">
        <v>465</v>
      </c>
      <c r="AV30">
        <v>12955.014676919847</v>
      </c>
      <c r="AW30">
        <v>7156.0830218317205</v>
      </c>
      <c r="AX30">
        <v>299.72721187937452</v>
      </c>
      <c r="AY30">
        <v>432.30883976881529</v>
      </c>
      <c r="AZ30">
        <v>272.21739815047869</v>
      </c>
      <c r="BA30">
        <v>7.9673067843678709</v>
      </c>
      <c r="BB30">
        <v>66.061272509003672</v>
      </c>
      <c r="BC30">
        <v>7440</v>
      </c>
      <c r="BD30">
        <v>248895.47762429307</v>
      </c>
      <c r="BE30">
        <v>2460138.2341106799</v>
      </c>
      <c r="BF30">
        <v>59896</v>
      </c>
      <c r="BG30">
        <v>51156.698745212743</v>
      </c>
      <c r="BH30">
        <v>40858.884626326108</v>
      </c>
      <c r="BI30">
        <v>53452.000000000029</v>
      </c>
      <c r="BJ30">
        <v>40889.818776717613</v>
      </c>
      <c r="BK30">
        <v>35101.668282869177</v>
      </c>
      <c r="BL30">
        <v>-166765.6721459236</v>
      </c>
      <c r="BM30">
        <v>-207712.44045144046</v>
      </c>
      <c r="BN30">
        <v>-272146.76572323608</v>
      </c>
      <c r="BO30">
        <v>-2366.6076069525443</v>
      </c>
      <c r="BP30">
        <v>160492.46675136173</v>
      </c>
      <c r="BQ30">
        <v>309430.46478083287</v>
      </c>
      <c r="BR30">
        <v>2408271</v>
      </c>
      <c r="BS30">
        <v>8767932</v>
      </c>
      <c r="BT30">
        <v>937111</v>
      </c>
      <c r="BU30">
        <v>113419</v>
      </c>
      <c r="BV30">
        <v>88734</v>
      </c>
      <c r="BW30">
        <v>932589</v>
      </c>
      <c r="BX30">
        <v>42948</v>
      </c>
      <c r="BY30">
        <v>10.534321836219872</v>
      </c>
      <c r="BZ30">
        <v>0</v>
      </c>
      <c r="CA30">
        <v>0</v>
      </c>
      <c r="CB30">
        <v>0</v>
      </c>
      <c r="CC30">
        <v>0</v>
      </c>
      <c r="CD30">
        <v>2.2505956253425872</v>
      </c>
      <c r="CE30">
        <v>4.6799999999999994E-2</v>
      </c>
      <c r="CF30">
        <v>0</v>
      </c>
      <c r="CG30">
        <v>386412.41420886829</v>
      </c>
      <c r="CH30">
        <v>614582.57299025066</v>
      </c>
      <c r="CI30">
        <v>1416323.5344164905</v>
      </c>
      <c r="CJ30">
        <v>158647.24328474776</v>
      </c>
      <c r="CK30">
        <v>4855777.4093802925</v>
      </c>
      <c r="CL30">
        <v>8780000</v>
      </c>
      <c r="CM30">
        <v>6320000</v>
      </c>
      <c r="CN30">
        <v>710000</v>
      </c>
      <c r="CO30">
        <v>78680000</v>
      </c>
      <c r="CP30">
        <v>78000</v>
      </c>
      <c r="CQ30">
        <v>0</v>
      </c>
      <c r="CR30">
        <v>0</v>
      </c>
      <c r="CS30">
        <v>0</v>
      </c>
      <c r="CT30">
        <v>142444000</v>
      </c>
      <c r="CU30">
        <v>0</v>
      </c>
      <c r="CV30">
        <v>0</v>
      </c>
      <c r="CW30">
        <v>0</v>
      </c>
      <c r="CX30">
        <v>4763.4434252391247</v>
      </c>
      <c r="CY30">
        <v>1226090.9531375063</v>
      </c>
      <c r="CZ30">
        <v>7440</v>
      </c>
      <c r="DA30">
        <v>6354.4450157670426</v>
      </c>
      <c r="DB30">
        <v>5075.2988783869741</v>
      </c>
      <c r="DC30">
        <v>3767.6458259318333</v>
      </c>
      <c r="DD30">
        <v>-166765.6721459236</v>
      </c>
      <c r="DE30">
        <v>-207712.44045144046</v>
      </c>
      <c r="DF30">
        <v>-272146.76572323608</v>
      </c>
    </row>
    <row r="31" spans="1:110" x14ac:dyDescent="0.45">
      <c r="A31">
        <v>1227</v>
      </c>
      <c r="B31" t="s">
        <v>383</v>
      </c>
      <c r="C31">
        <v>3585</v>
      </c>
      <c r="D31">
        <v>2884</v>
      </c>
      <c r="E31">
        <v>2298</v>
      </c>
      <c r="F31">
        <v>1813</v>
      </c>
      <c r="G31">
        <v>1410</v>
      </c>
      <c r="H31">
        <v>1079</v>
      </c>
      <c r="I31">
        <v>813</v>
      </c>
      <c r="J31">
        <v>355.35714285714283</v>
      </c>
      <c r="K31">
        <v>2.13</v>
      </c>
      <c r="L31">
        <v>2.0699999999999998</v>
      </c>
      <c r="M31">
        <v>2.0099999999999998</v>
      </c>
      <c r="N31">
        <v>1.97</v>
      </c>
      <c r="O31">
        <v>1.95</v>
      </c>
      <c r="P31">
        <v>1.93</v>
      </c>
      <c r="Q31">
        <v>1.9109744227095835</v>
      </c>
      <c r="R31">
        <v>1.895484781165139</v>
      </c>
      <c r="S31">
        <v>277538</v>
      </c>
      <c r="T31">
        <v>8757</v>
      </c>
      <c r="U31">
        <v>3445</v>
      </c>
      <c r="V31">
        <v>7.9230385705925359</v>
      </c>
      <c r="W31">
        <v>73.862054482686176</v>
      </c>
      <c r="X31">
        <v>2232.3093699282467</v>
      </c>
      <c r="Y31">
        <v>94.201679417078495</v>
      </c>
      <c r="Z31">
        <v>1025</v>
      </c>
      <c r="AA31">
        <v>0</v>
      </c>
      <c r="AB31">
        <v>592.02654053038975</v>
      </c>
      <c r="AC31">
        <v>436.95267109926721</v>
      </c>
      <c r="AD31">
        <v>318.04877815378876</v>
      </c>
      <c r="AE31">
        <v>223.60826308447821</v>
      </c>
      <c r="AF31">
        <v>155.37908637842449</v>
      </c>
      <c r="AG31">
        <v>12.779035233436904</v>
      </c>
      <c r="AH31">
        <v>13</v>
      </c>
      <c r="AI31">
        <v>0</v>
      </c>
      <c r="AJ31">
        <v>2.054065089563256</v>
      </c>
      <c r="AK31">
        <v>1.2553493582419959</v>
      </c>
      <c r="AL31">
        <v>0.64187643145686013</v>
      </c>
      <c r="AM31">
        <v>0.44760719807891886</v>
      </c>
      <c r="AN31">
        <v>0.2093859500908706</v>
      </c>
      <c r="AO31">
        <v>1.3649805647659777E-2</v>
      </c>
      <c r="AP31">
        <v>7.1762774174929929</v>
      </c>
      <c r="AQ31">
        <v>0.14919330723987009</v>
      </c>
      <c r="AR31">
        <v>6.5747831458470088E-3</v>
      </c>
      <c r="AS31">
        <v>0.14919330723987009</v>
      </c>
      <c r="AT31">
        <v>2151</v>
      </c>
      <c r="AU31">
        <v>33</v>
      </c>
      <c r="AV31">
        <v>2156.4159325735645</v>
      </c>
      <c r="AW31">
        <v>815.55439192887616</v>
      </c>
      <c r="AX31">
        <v>22.033344883794985</v>
      </c>
      <c r="AY31">
        <v>71.959599669979838</v>
      </c>
      <c r="AZ31">
        <v>31.023689068974448</v>
      </c>
      <c r="BA31">
        <v>0.58568728903275458</v>
      </c>
      <c r="BB31">
        <v>66.061272509003672</v>
      </c>
      <c r="BC31">
        <v>1460</v>
      </c>
      <c r="BD31">
        <v>12978.35435696602</v>
      </c>
      <c r="BE31" t="e">
        <v>#DIV/0!</v>
      </c>
      <c r="BF31">
        <v>6578</v>
      </c>
      <c r="BG31">
        <v>4345.1076092849044</v>
      </c>
      <c r="BH31">
        <v>2639.5694559226176</v>
      </c>
      <c r="BI31">
        <v>8202</v>
      </c>
      <c r="BJ31" t="e">
        <v>#DIV/0!</v>
      </c>
      <c r="BK31" t="e">
        <v>#DIV/0!</v>
      </c>
      <c r="BL31">
        <v>-57255.039872249057</v>
      </c>
      <c r="BM31">
        <v>-60443.111536368684</v>
      </c>
      <c r="BN31">
        <v>-76489.682333691671</v>
      </c>
      <c r="BO31" t="e">
        <v>#DIV/0!</v>
      </c>
      <c r="BP31" t="e">
        <v>#DIV/0!</v>
      </c>
      <c r="BQ31" t="e">
        <v>#DIV/0!</v>
      </c>
      <c r="BR31">
        <v>2408271</v>
      </c>
      <c r="BS31">
        <v>8767932</v>
      </c>
      <c r="BT31">
        <v>937111</v>
      </c>
      <c r="BU31">
        <v>113419</v>
      </c>
      <c r="BV31">
        <v>88734</v>
      </c>
      <c r="BW31">
        <v>932589</v>
      </c>
      <c r="BX31">
        <v>42948</v>
      </c>
      <c r="BY31">
        <v>7.3687956653838357E-2</v>
      </c>
      <c r="BZ31">
        <v>0</v>
      </c>
      <c r="CA31">
        <v>0</v>
      </c>
      <c r="CB31">
        <v>0</v>
      </c>
      <c r="CC31">
        <v>75.471006996</v>
      </c>
      <c r="CD31">
        <v>0</v>
      </c>
      <c r="CE31">
        <v>0</v>
      </c>
      <c r="CF31">
        <v>0</v>
      </c>
      <c r="CG31">
        <v>59144.757276867589</v>
      </c>
      <c r="CH31">
        <v>94068.761171977138</v>
      </c>
      <c r="CI31">
        <v>216784.21445150365</v>
      </c>
      <c r="CJ31">
        <v>24282.741319094046</v>
      </c>
      <c r="CK31">
        <v>743231.23612963664</v>
      </c>
      <c r="CL31">
        <v>0</v>
      </c>
      <c r="CM31">
        <v>120000</v>
      </c>
      <c r="CN31">
        <v>0</v>
      </c>
      <c r="CO31">
        <v>55950000</v>
      </c>
      <c r="CP31">
        <v>146000</v>
      </c>
      <c r="CQ31">
        <v>590</v>
      </c>
      <c r="CR31">
        <v>0</v>
      </c>
      <c r="CS31">
        <v>0</v>
      </c>
      <c r="CT31">
        <v>305696000</v>
      </c>
      <c r="CU31">
        <v>4134720</v>
      </c>
      <c r="CV31">
        <v>0</v>
      </c>
      <c r="CW31">
        <v>0</v>
      </c>
      <c r="CX31">
        <v>6924.7423658415564</v>
      </c>
      <c r="CY31">
        <v>204667.47729305903</v>
      </c>
      <c r="CZ31">
        <v>1460</v>
      </c>
      <c r="DA31">
        <v>964.40515499482547</v>
      </c>
      <c r="DB31">
        <v>585.85761715521778</v>
      </c>
      <c r="DC31">
        <v>196.45934545383096</v>
      </c>
      <c r="DD31">
        <v>-57255.039872249057</v>
      </c>
      <c r="DE31">
        <v>-60443.111536368684</v>
      </c>
      <c r="DF31">
        <v>-76489.682333691671</v>
      </c>
    </row>
    <row r="32" spans="1:110" x14ac:dyDescent="0.45">
      <c r="A32">
        <v>1228</v>
      </c>
      <c r="B32" t="s">
        <v>384</v>
      </c>
      <c r="C32">
        <v>21909</v>
      </c>
      <c r="D32">
        <v>20156</v>
      </c>
      <c r="E32">
        <v>18343</v>
      </c>
      <c r="F32">
        <v>16540</v>
      </c>
      <c r="G32">
        <v>14774</v>
      </c>
      <c r="H32">
        <v>13097</v>
      </c>
      <c r="I32">
        <v>11499</v>
      </c>
      <c r="J32">
        <v>9751.9642857142862</v>
      </c>
      <c r="K32">
        <v>2.13</v>
      </c>
      <c r="L32">
        <v>2.0699999999999998</v>
      </c>
      <c r="M32">
        <v>2.0099999999999998</v>
      </c>
      <c r="N32">
        <v>1.97</v>
      </c>
      <c r="O32">
        <v>1.95</v>
      </c>
      <c r="P32">
        <v>1.93</v>
      </c>
      <c r="Q32">
        <v>1.9109744227095835</v>
      </c>
      <c r="R32">
        <v>1.895484781165139</v>
      </c>
      <c r="S32">
        <v>277538</v>
      </c>
      <c r="T32">
        <v>8757</v>
      </c>
      <c r="U32">
        <v>3445</v>
      </c>
      <c r="V32">
        <v>49.070221481017079</v>
      </c>
      <c r="W32">
        <v>457.45421282699897</v>
      </c>
      <c r="X32">
        <v>2202.731332851462</v>
      </c>
      <c r="Y32">
        <v>92.953509784307926</v>
      </c>
      <c r="Z32">
        <v>10136</v>
      </c>
      <c r="AA32">
        <v>8949.8771863334896</v>
      </c>
      <c r="AB32">
        <v>7861.7980186861596</v>
      </c>
      <c r="AC32">
        <v>6873.1524391855191</v>
      </c>
      <c r="AD32">
        <v>5964.5695449229179</v>
      </c>
      <c r="AE32">
        <v>5127.4329288020836</v>
      </c>
      <c r="AF32">
        <v>4403.881934773658</v>
      </c>
      <c r="AG32">
        <v>3440.7807723871747</v>
      </c>
      <c r="AH32">
        <v>1760</v>
      </c>
      <c r="AI32">
        <v>1457.4634880842027</v>
      </c>
      <c r="AJ32">
        <v>1203.831059648805</v>
      </c>
      <c r="AK32">
        <v>1000.1036572200811</v>
      </c>
      <c r="AL32">
        <v>842.29142229626325</v>
      </c>
      <c r="AM32">
        <v>718.9508521855596</v>
      </c>
      <c r="AN32">
        <v>635.22372732936776</v>
      </c>
      <c r="AO32">
        <v>509.57704191885125</v>
      </c>
      <c r="AP32">
        <v>56.005021562906045</v>
      </c>
      <c r="AQ32">
        <v>39.685419725805446</v>
      </c>
      <c r="AR32">
        <v>1.7488923167953041</v>
      </c>
      <c r="AS32">
        <v>39.685419725805446</v>
      </c>
      <c r="AT32">
        <v>16225</v>
      </c>
      <c r="AU32">
        <v>281</v>
      </c>
      <c r="AV32">
        <v>16277.062705853466</v>
      </c>
      <c r="AW32">
        <v>6425.9015729716957</v>
      </c>
      <c r="AX32">
        <v>186.33219270835804</v>
      </c>
      <c r="AY32">
        <v>543.16558249433012</v>
      </c>
      <c r="AZ32">
        <v>244.44129583584331</v>
      </c>
      <c r="BA32">
        <v>4.9530562600665942</v>
      </c>
      <c r="BB32">
        <v>66.061272509003672</v>
      </c>
      <c r="BC32">
        <v>9160</v>
      </c>
      <c r="BD32">
        <v>319727.65674583893</v>
      </c>
      <c r="BE32">
        <v>3123104.7982291332</v>
      </c>
      <c r="BF32">
        <v>71958</v>
      </c>
      <c r="BG32">
        <v>62046.081488249518</v>
      </c>
      <c r="BH32">
        <v>50148.690648691496</v>
      </c>
      <c r="BI32">
        <v>69502</v>
      </c>
      <c r="BJ32">
        <v>53374.792847182209</v>
      </c>
      <c r="BK32">
        <v>46319.016884863173</v>
      </c>
      <c r="BL32">
        <v>-278536.49390998995</v>
      </c>
      <c r="BM32">
        <v>-309351.24154259037</v>
      </c>
      <c r="BN32">
        <v>-356986.57351835305</v>
      </c>
      <c r="BO32">
        <v>-2621.602710386971</v>
      </c>
      <c r="BP32">
        <v>220607.73140709661</v>
      </c>
      <c r="BQ32">
        <v>443035.3407383617</v>
      </c>
      <c r="BR32">
        <v>2408271</v>
      </c>
      <c r="BS32">
        <v>8767932</v>
      </c>
      <c r="BT32">
        <v>937111</v>
      </c>
      <c r="BU32">
        <v>113419</v>
      </c>
      <c r="BV32">
        <v>88734</v>
      </c>
      <c r="BW32">
        <v>932589</v>
      </c>
      <c r="BX32">
        <v>42948</v>
      </c>
      <c r="BY32">
        <v>31.823949145082103</v>
      </c>
      <c r="BZ32">
        <v>0</v>
      </c>
      <c r="CA32">
        <v>0</v>
      </c>
      <c r="CB32">
        <v>0</v>
      </c>
      <c r="CC32">
        <v>0</v>
      </c>
      <c r="CD32">
        <v>2.9164597371361163</v>
      </c>
      <c r="CE32">
        <v>0.38304267246262169</v>
      </c>
      <c r="CF32">
        <v>0</v>
      </c>
      <c r="CG32">
        <v>476224.82340707461</v>
      </c>
      <c r="CH32">
        <v>757427.72884399374</v>
      </c>
      <c r="CI32">
        <v>1745514.3785835886</v>
      </c>
      <c r="CJ32">
        <v>195521.03565818688</v>
      </c>
      <c r="CK32">
        <v>5984387.8049845556</v>
      </c>
      <c r="CL32">
        <v>86400000</v>
      </c>
      <c r="CM32">
        <v>28900000</v>
      </c>
      <c r="CN32">
        <v>1300000</v>
      </c>
      <c r="CO32">
        <v>529420000</v>
      </c>
      <c r="CP32">
        <v>472000</v>
      </c>
      <c r="CQ32">
        <v>5910</v>
      </c>
      <c r="CR32">
        <v>0</v>
      </c>
      <c r="CS32">
        <v>0</v>
      </c>
      <c r="CT32">
        <v>963803000</v>
      </c>
      <c r="CU32">
        <v>41417280</v>
      </c>
      <c r="CV32">
        <v>0</v>
      </c>
      <c r="CW32">
        <v>0</v>
      </c>
      <c r="CX32">
        <v>51720.923845967278</v>
      </c>
      <c r="CY32">
        <v>1498626.2590543078</v>
      </c>
      <c r="CZ32">
        <v>9160</v>
      </c>
      <c r="DA32">
        <v>7898.2476782618414</v>
      </c>
      <c r="DB32">
        <v>6383.7517210319093</v>
      </c>
      <c r="DC32">
        <v>4839.8652433203188</v>
      </c>
      <c r="DD32">
        <v>-278536.49390998995</v>
      </c>
      <c r="DE32">
        <v>-309351.24154259037</v>
      </c>
      <c r="DF32">
        <v>-356986.57351835305</v>
      </c>
    </row>
    <row r="33" spans="1:110" x14ac:dyDescent="0.45">
      <c r="A33">
        <v>1229</v>
      </c>
      <c r="B33" t="s">
        <v>385</v>
      </c>
      <c r="C33">
        <v>22936</v>
      </c>
      <c r="D33">
        <v>21596</v>
      </c>
      <c r="E33">
        <v>20161</v>
      </c>
      <c r="F33">
        <v>18681</v>
      </c>
      <c r="G33">
        <v>17169</v>
      </c>
      <c r="H33">
        <v>15619</v>
      </c>
      <c r="I33">
        <v>14082</v>
      </c>
      <c r="J33">
        <v>12599.571428571428</v>
      </c>
      <c r="K33">
        <v>2.13</v>
      </c>
      <c r="L33">
        <v>2.0699999999999998</v>
      </c>
      <c r="M33">
        <v>2.0099999999999998</v>
      </c>
      <c r="N33">
        <v>1.97</v>
      </c>
      <c r="O33">
        <v>1.95</v>
      </c>
      <c r="P33">
        <v>1.93</v>
      </c>
      <c r="Q33">
        <v>1.9109744227095835</v>
      </c>
      <c r="R33">
        <v>1.895484781165139</v>
      </c>
      <c r="S33">
        <v>257289</v>
      </c>
      <c r="T33">
        <v>9104</v>
      </c>
      <c r="U33">
        <v>3056</v>
      </c>
      <c r="V33">
        <v>50.841005470317839</v>
      </c>
      <c r="W33">
        <v>473.96224094392136</v>
      </c>
      <c r="X33">
        <v>2313.8619300307491</v>
      </c>
      <c r="Y33">
        <v>83.316099172327924</v>
      </c>
      <c r="Z33">
        <v>12431</v>
      </c>
      <c r="AA33">
        <v>11467.684692946472</v>
      </c>
      <c r="AB33">
        <v>10422.555293869556</v>
      </c>
      <c r="AC33">
        <v>9354.0807926419311</v>
      </c>
      <c r="AD33">
        <v>8307.5727228569103</v>
      </c>
      <c r="AE33">
        <v>7293.3346826523921</v>
      </c>
      <c r="AF33">
        <v>6344.8634773180647</v>
      </c>
      <c r="AG33">
        <v>5308.5839861564955</v>
      </c>
      <c r="AH33">
        <v>2434</v>
      </c>
      <c r="AI33">
        <v>2075.4311395566069</v>
      </c>
      <c r="AJ33">
        <v>1748.3654937180693</v>
      </c>
      <c r="AK33">
        <v>1462.7287892100521</v>
      </c>
      <c r="AL33">
        <v>1231.4118112327537</v>
      </c>
      <c r="AM33">
        <v>1033.3384232018095</v>
      </c>
      <c r="AN33">
        <v>872.00169469856917</v>
      </c>
      <c r="AO33">
        <v>719.65094058136708</v>
      </c>
      <c r="AP33">
        <v>62.099221547813713</v>
      </c>
      <c r="AQ33">
        <v>72.955527240296476</v>
      </c>
      <c r="AR33">
        <v>3.2150689583191876</v>
      </c>
      <c r="AS33">
        <v>72.955527240296476</v>
      </c>
      <c r="AT33">
        <v>18292</v>
      </c>
      <c r="AU33">
        <v>542</v>
      </c>
      <c r="AV33">
        <v>18429.389508280063</v>
      </c>
      <c r="AW33">
        <v>9169.1716397702912</v>
      </c>
      <c r="AX33">
        <v>351.41120959896853</v>
      </c>
      <c r="AY33">
        <v>614.98872789130564</v>
      </c>
      <c r="AZ33">
        <v>348.7952891768619</v>
      </c>
      <c r="BA33">
        <v>9.3411635759904392</v>
      </c>
      <c r="BB33">
        <v>66.061272509003672</v>
      </c>
      <c r="BC33">
        <v>9350</v>
      </c>
      <c r="BD33">
        <v>393541.95950091106</v>
      </c>
      <c r="BE33">
        <v>3901741.999387959</v>
      </c>
      <c r="BF33">
        <v>102388.00000000001</v>
      </c>
      <c r="BG33">
        <v>93063.628345350662</v>
      </c>
      <c r="BH33">
        <v>79422.216358431368</v>
      </c>
      <c r="BI33">
        <v>96743.999999999956</v>
      </c>
      <c r="BJ33">
        <v>78913.156093310346</v>
      </c>
      <c r="BK33">
        <v>70084.575659323134</v>
      </c>
      <c r="BL33">
        <v>-267400.91742404609</v>
      </c>
      <c r="BM33">
        <v>-326013.56289897813</v>
      </c>
      <c r="BN33">
        <v>-379708.43018246267</v>
      </c>
      <c r="BO33">
        <v>174883.4590707256</v>
      </c>
      <c r="BP33">
        <v>532774.52061497304</v>
      </c>
      <c r="BQ33">
        <v>826397.48241728032</v>
      </c>
      <c r="BR33">
        <v>2408271</v>
      </c>
      <c r="BS33">
        <v>8767932</v>
      </c>
      <c r="BT33">
        <v>937111</v>
      </c>
      <c r="BU33">
        <v>113419</v>
      </c>
      <c r="BV33">
        <v>88734</v>
      </c>
      <c r="BW33">
        <v>932589</v>
      </c>
      <c r="BX33">
        <v>42948</v>
      </c>
      <c r="BY33">
        <v>17.006500686651524</v>
      </c>
      <c r="BZ33">
        <v>0</v>
      </c>
      <c r="CA33">
        <v>0</v>
      </c>
      <c r="CB33">
        <v>0</v>
      </c>
      <c r="CC33">
        <v>0</v>
      </c>
      <c r="CD33">
        <v>0</v>
      </c>
      <c r="CE33">
        <v>0.80027999999999999</v>
      </c>
      <c r="CF33">
        <v>0</v>
      </c>
      <c r="CG33">
        <v>513464.11502584309</v>
      </c>
      <c r="CH33">
        <v>816656.2081004238</v>
      </c>
      <c r="CI33">
        <v>1882008.143238239</v>
      </c>
      <c r="CJ33">
        <v>210810.16908132017</v>
      </c>
      <c r="CK33">
        <v>6452348.212918031</v>
      </c>
      <c r="CL33">
        <v>30400000</v>
      </c>
      <c r="CM33">
        <v>74800000</v>
      </c>
      <c r="CN33">
        <v>1960000</v>
      </c>
      <c r="CO33">
        <v>600710000</v>
      </c>
      <c r="CP33">
        <v>480000</v>
      </c>
      <c r="CQ33">
        <v>8720</v>
      </c>
      <c r="CR33">
        <v>0</v>
      </c>
      <c r="CS33">
        <v>0</v>
      </c>
      <c r="CT33">
        <v>1095505000</v>
      </c>
      <c r="CU33">
        <v>61109760</v>
      </c>
      <c r="CV33">
        <v>0</v>
      </c>
      <c r="CW33">
        <v>0</v>
      </c>
      <c r="CX33">
        <v>59486.461200105747</v>
      </c>
      <c r="CY33">
        <v>1765550.6986267208</v>
      </c>
      <c r="CZ33">
        <v>9350</v>
      </c>
      <c r="DA33">
        <v>8498.5049520356733</v>
      </c>
      <c r="DB33">
        <v>7252.7808234493614</v>
      </c>
      <c r="DC33">
        <v>5957.2264437878357</v>
      </c>
      <c r="DD33">
        <v>-267400.91742404609</v>
      </c>
      <c r="DE33">
        <v>-326013.56289897813</v>
      </c>
      <c r="DF33">
        <v>-379708.43018246267</v>
      </c>
    </row>
    <row r="34" spans="1:110" x14ac:dyDescent="0.45">
      <c r="A34">
        <v>1230</v>
      </c>
      <c r="B34" t="s">
        <v>386</v>
      </c>
      <c r="C34">
        <v>49625</v>
      </c>
      <c r="D34">
        <v>47150</v>
      </c>
      <c r="E34">
        <v>44290</v>
      </c>
      <c r="F34">
        <v>41122</v>
      </c>
      <c r="G34">
        <v>37845</v>
      </c>
      <c r="H34">
        <v>34485</v>
      </c>
      <c r="I34">
        <v>31170</v>
      </c>
      <c r="J34">
        <v>28057.857142857145</v>
      </c>
      <c r="K34">
        <v>2.13</v>
      </c>
      <c r="L34">
        <v>2.0699999999999998</v>
      </c>
      <c r="M34">
        <v>2.0099999999999998</v>
      </c>
      <c r="N34">
        <v>1.97</v>
      </c>
      <c r="O34">
        <v>1.95</v>
      </c>
      <c r="P34">
        <v>1.93</v>
      </c>
      <c r="Q34">
        <v>1.9109744227095835</v>
      </c>
      <c r="R34">
        <v>1.895484781165139</v>
      </c>
      <c r="S34">
        <v>277538</v>
      </c>
      <c r="T34">
        <v>8757</v>
      </c>
      <c r="U34">
        <v>3445</v>
      </c>
      <c r="V34">
        <v>111.01259354666416</v>
      </c>
      <c r="W34">
        <v>888.6430361531061</v>
      </c>
      <c r="X34">
        <v>2205.3892994814169</v>
      </c>
      <c r="Y34">
        <v>108.38371843508612</v>
      </c>
      <c r="Z34">
        <v>14862</v>
      </c>
      <c r="AA34">
        <v>13788.415836078804</v>
      </c>
      <c r="AB34">
        <v>12552.509380047106</v>
      </c>
      <c r="AC34">
        <v>11396.375866887714</v>
      </c>
      <c r="AD34">
        <v>10236.595794623625</v>
      </c>
      <c r="AE34">
        <v>9068.9019710382981</v>
      </c>
      <c r="AF34">
        <v>7920.9923182131115</v>
      </c>
      <c r="AG34">
        <v>6731.681855788951</v>
      </c>
      <c r="AH34">
        <v>257</v>
      </c>
      <c r="AI34">
        <v>270.1240142261334</v>
      </c>
      <c r="AJ34">
        <v>278.04478250182484</v>
      </c>
      <c r="AK34">
        <v>286.52573099406595</v>
      </c>
      <c r="AL34">
        <v>290.70926917281622</v>
      </c>
      <c r="AM34">
        <v>287.68121638395451</v>
      </c>
      <c r="AN34">
        <v>274.57803788478304</v>
      </c>
      <c r="AO34">
        <v>250.56582163978754</v>
      </c>
      <c r="AP34">
        <v>89.865027890888683</v>
      </c>
      <c r="AQ34">
        <v>10.891111428510516</v>
      </c>
      <c r="AR34">
        <v>0.47995916964683161</v>
      </c>
      <c r="AS34">
        <v>10.891111428510516</v>
      </c>
      <c r="AT34">
        <v>32437</v>
      </c>
      <c r="AU34">
        <v>1069</v>
      </c>
      <c r="AV34">
        <v>32718.327847168763</v>
      </c>
      <c r="AW34">
        <v>17181.540251558163</v>
      </c>
      <c r="AX34">
        <v>690.85958975106939</v>
      </c>
      <c r="AY34">
        <v>1091.8106002600216</v>
      </c>
      <c r="AZ34">
        <v>653.58579116927251</v>
      </c>
      <c r="BA34">
        <v>18.364332894420365</v>
      </c>
      <c r="BB34">
        <v>66.061272509003672</v>
      </c>
      <c r="BC34">
        <v>20920</v>
      </c>
      <c r="BD34">
        <v>898113.98999125801</v>
      </c>
      <c r="BE34">
        <v>5297224.3660369944</v>
      </c>
      <c r="BF34">
        <v>184880</v>
      </c>
      <c r="BG34">
        <v>169428.54584623</v>
      </c>
      <c r="BH34">
        <v>145027.88120813851</v>
      </c>
      <c r="BI34">
        <v>163843.99999999988</v>
      </c>
      <c r="BJ34">
        <v>135420.03880159723</v>
      </c>
      <c r="BK34">
        <v>121638.68723669715</v>
      </c>
      <c r="BL34">
        <v>-543535.17001025495</v>
      </c>
      <c r="BM34">
        <v>-620788.97193312133</v>
      </c>
      <c r="BN34">
        <v>-724741.08931761177</v>
      </c>
      <c r="BO34">
        <v>225383.77420158638</v>
      </c>
      <c r="BP34">
        <v>750544.05556801427</v>
      </c>
      <c r="BQ34">
        <v>1191452.5212934145</v>
      </c>
      <c r="BR34">
        <v>2408271</v>
      </c>
      <c r="BS34">
        <v>8767932</v>
      </c>
      <c r="BT34">
        <v>937111</v>
      </c>
      <c r="BU34">
        <v>113419</v>
      </c>
      <c r="BV34">
        <v>88734</v>
      </c>
      <c r="BW34">
        <v>932589</v>
      </c>
      <c r="BX34">
        <v>42948</v>
      </c>
      <c r="BY34">
        <v>154.23903986880831</v>
      </c>
      <c r="BZ34">
        <v>0</v>
      </c>
      <c r="CA34">
        <v>0</v>
      </c>
      <c r="CB34">
        <v>0</v>
      </c>
      <c r="CC34">
        <v>0</v>
      </c>
      <c r="CD34">
        <v>0</v>
      </c>
      <c r="CE34">
        <v>136.21870795656181</v>
      </c>
      <c r="CF34">
        <v>0</v>
      </c>
      <c r="CG34">
        <v>696593.80792755168</v>
      </c>
      <c r="CH34">
        <v>1107920.9649143976</v>
      </c>
      <c r="CI34">
        <v>2553236.3035399318</v>
      </c>
      <c r="CJ34">
        <v>285996.73109155206</v>
      </c>
      <c r="CK34">
        <v>8753612.3366379421</v>
      </c>
      <c r="CL34">
        <v>0</v>
      </c>
      <c r="CM34">
        <v>10300000</v>
      </c>
      <c r="CN34">
        <v>1490000</v>
      </c>
      <c r="CO34">
        <v>212210000</v>
      </c>
      <c r="CP34">
        <v>38000</v>
      </c>
      <c r="CQ34">
        <v>1430</v>
      </c>
      <c r="CR34">
        <v>90</v>
      </c>
      <c r="CS34">
        <v>40</v>
      </c>
      <c r="CT34">
        <v>78019000</v>
      </c>
      <c r="CU34">
        <v>10021440</v>
      </c>
      <c r="CV34">
        <v>522940.00000000006</v>
      </c>
      <c r="CW34">
        <v>257790.00000000003</v>
      </c>
      <c r="CX34">
        <v>21534.459810527922</v>
      </c>
      <c r="CY34">
        <v>2345653.8066408886</v>
      </c>
      <c r="CZ34">
        <v>20920</v>
      </c>
      <c r="DA34">
        <v>19171.59876191655</v>
      </c>
      <c r="DB34">
        <v>16410.554277770756</v>
      </c>
      <c r="DC34">
        <v>13595.166364209101</v>
      </c>
      <c r="DD34">
        <v>-543535.17001025495</v>
      </c>
      <c r="DE34">
        <v>-620788.97193312133</v>
      </c>
      <c r="DF34">
        <v>-724741.08931761177</v>
      </c>
    </row>
    <row r="35" spans="1:110" x14ac:dyDescent="0.45">
      <c r="A35">
        <v>1231</v>
      </c>
      <c r="B35" t="s">
        <v>387</v>
      </c>
      <c r="C35">
        <v>69702</v>
      </c>
      <c r="D35">
        <v>69449</v>
      </c>
      <c r="E35">
        <v>68548</v>
      </c>
      <c r="F35">
        <v>67129</v>
      </c>
      <c r="G35">
        <v>65292</v>
      </c>
      <c r="H35">
        <v>63003</v>
      </c>
      <c r="I35">
        <v>60339</v>
      </c>
      <c r="J35">
        <v>58759.107142857145</v>
      </c>
      <c r="K35">
        <v>2.13</v>
      </c>
      <c r="L35">
        <v>2.0699999999999998</v>
      </c>
      <c r="M35">
        <v>2.0099999999999998</v>
      </c>
      <c r="N35">
        <v>1.97</v>
      </c>
      <c r="O35">
        <v>1.95</v>
      </c>
      <c r="P35">
        <v>1.93</v>
      </c>
      <c r="Q35">
        <v>1.9109744227095835</v>
      </c>
      <c r="R35">
        <v>1.895484781165139</v>
      </c>
      <c r="S35">
        <v>277538</v>
      </c>
      <c r="T35">
        <v>8757</v>
      </c>
      <c r="U35">
        <v>3445</v>
      </c>
      <c r="V35">
        <v>155.50813770187713</v>
      </c>
      <c r="W35">
        <v>1215.9906689908812</v>
      </c>
      <c r="X35">
        <v>2211.3073608836221</v>
      </c>
      <c r="Y35">
        <v>111.25149768694982</v>
      </c>
      <c r="Z35">
        <v>27358</v>
      </c>
      <c r="AA35">
        <v>26623.777746604195</v>
      </c>
      <c r="AB35">
        <v>25613.783921454105</v>
      </c>
      <c r="AC35">
        <v>24419.362759188196</v>
      </c>
      <c r="AD35">
        <v>23045.347845307551</v>
      </c>
      <c r="AE35">
        <v>21566.009555652032</v>
      </c>
      <c r="AF35">
        <v>20083.976799407072</v>
      </c>
      <c r="AG35">
        <v>18839.056036303453</v>
      </c>
      <c r="AH35">
        <v>1131</v>
      </c>
      <c r="AI35">
        <v>1022.5363154734091</v>
      </c>
      <c r="AJ35">
        <v>906.81163071539424</v>
      </c>
      <c r="AK35">
        <v>806.56999564213345</v>
      </c>
      <c r="AL35">
        <v>724.76560451906039</v>
      </c>
      <c r="AM35">
        <v>656.0815652094991</v>
      </c>
      <c r="AN35">
        <v>596.55636384333457</v>
      </c>
      <c r="AO35">
        <v>546.24948162345527</v>
      </c>
      <c r="AP35">
        <v>133.21575503383852</v>
      </c>
      <c r="AQ35">
        <v>40.431386262004793</v>
      </c>
      <c r="AR35">
        <v>1.7817662325245396</v>
      </c>
      <c r="AS35">
        <v>40.431386262004793</v>
      </c>
      <c r="AT35">
        <v>60098</v>
      </c>
      <c r="AU35">
        <v>1602</v>
      </c>
      <c r="AV35">
        <v>60486.935228314142</v>
      </c>
      <c r="AW35">
        <v>28597.652844816934</v>
      </c>
      <c r="AX35">
        <v>1042.3799294517155</v>
      </c>
      <c r="AY35">
        <v>2018.4490285688428</v>
      </c>
      <c r="AZ35">
        <v>1087.8547142168361</v>
      </c>
      <c r="BA35">
        <v>27.708397351495378</v>
      </c>
      <c r="BB35">
        <v>66.061272509003672</v>
      </c>
      <c r="BC35">
        <v>29460</v>
      </c>
      <c r="BD35">
        <v>1798203.8057369436</v>
      </c>
      <c r="BE35">
        <v>6848267.4044606872</v>
      </c>
      <c r="BF35">
        <v>508733.99999999994</v>
      </c>
      <c r="BG35">
        <v>516700.71665648371</v>
      </c>
      <c r="BH35">
        <v>494992.97227719263</v>
      </c>
      <c r="BI35">
        <v>364750</v>
      </c>
      <c r="BJ35">
        <v>334549.16320242942</v>
      </c>
      <c r="BK35">
        <v>315724.93981054472</v>
      </c>
      <c r="BL35">
        <v>-828898.04989376338</v>
      </c>
      <c r="BM35">
        <v>-1017432.8779851154</v>
      </c>
      <c r="BN35">
        <v>-1195923.2094344278</v>
      </c>
      <c r="BO35">
        <v>647732.40892650653</v>
      </c>
      <c r="BP35">
        <v>1537815.8152432907</v>
      </c>
      <c r="BQ35">
        <v>2308250.6506721256</v>
      </c>
      <c r="BR35">
        <v>2408271</v>
      </c>
      <c r="BS35">
        <v>8767932</v>
      </c>
      <c r="BT35">
        <v>937111</v>
      </c>
      <c r="BU35">
        <v>113419</v>
      </c>
      <c r="BV35">
        <v>88734</v>
      </c>
      <c r="BW35">
        <v>932589</v>
      </c>
      <c r="BX35">
        <v>42948</v>
      </c>
      <c r="BY35">
        <v>145.99871700974336</v>
      </c>
      <c r="BZ35">
        <v>0</v>
      </c>
      <c r="CA35">
        <v>0</v>
      </c>
      <c r="CB35">
        <v>213.20745849462364</v>
      </c>
      <c r="CC35">
        <v>0</v>
      </c>
      <c r="CD35">
        <v>8.4298589783121063</v>
      </c>
      <c r="CE35">
        <v>3.7833119999999996</v>
      </c>
      <c r="CF35">
        <v>5.1420381176470595</v>
      </c>
      <c r="CG35">
        <v>739090.41130426386</v>
      </c>
      <c r="CH35">
        <v>1175511.1118305589</v>
      </c>
      <c r="CI35">
        <v>2708999.776145827</v>
      </c>
      <c r="CJ35">
        <v>303444.33040971594</v>
      </c>
      <c r="CK35">
        <v>9287637.7433384974</v>
      </c>
      <c r="CL35">
        <v>23600000</v>
      </c>
      <c r="CM35">
        <v>19600000</v>
      </c>
      <c r="CN35">
        <v>500000</v>
      </c>
      <c r="CO35">
        <v>294650000</v>
      </c>
      <c r="CP35">
        <v>543000</v>
      </c>
      <c r="CQ35">
        <v>6100</v>
      </c>
      <c r="CR35">
        <v>0</v>
      </c>
      <c r="CS35">
        <v>0</v>
      </c>
      <c r="CT35">
        <v>1330144000</v>
      </c>
      <c r="CU35">
        <v>42748800</v>
      </c>
      <c r="CV35">
        <v>0</v>
      </c>
      <c r="CW35">
        <v>0</v>
      </c>
      <c r="CX35">
        <v>29569.673588425474</v>
      </c>
      <c r="CY35">
        <v>2588825.1955112237</v>
      </c>
      <c r="CZ35">
        <v>29460</v>
      </c>
      <c r="DA35">
        <v>29921.340253845843</v>
      </c>
      <c r="DB35">
        <v>28664.278313000694</v>
      </c>
      <c r="DC35">
        <v>27220.241715626376</v>
      </c>
      <c r="DD35">
        <v>-828898.04989376338</v>
      </c>
      <c r="DE35">
        <v>-1017432.8779851154</v>
      </c>
      <c r="DF35">
        <v>-1195923.2094344278</v>
      </c>
    </row>
    <row r="36" spans="1:110" x14ac:dyDescent="0.45">
      <c r="A36">
        <v>1233</v>
      </c>
      <c r="B36" t="s">
        <v>388</v>
      </c>
      <c r="C36">
        <v>34995</v>
      </c>
      <c r="D36">
        <v>33520</v>
      </c>
      <c r="E36">
        <v>31782</v>
      </c>
      <c r="F36">
        <v>29882</v>
      </c>
      <c r="G36">
        <v>27920</v>
      </c>
      <c r="H36">
        <v>25879</v>
      </c>
      <c r="I36">
        <v>23819</v>
      </c>
      <c r="J36">
        <v>21937.857142857145</v>
      </c>
      <c r="K36">
        <v>2.13</v>
      </c>
      <c r="L36">
        <v>2.0699999999999998</v>
      </c>
      <c r="M36">
        <v>2.0099999999999998</v>
      </c>
      <c r="N36">
        <v>1.97</v>
      </c>
      <c r="O36">
        <v>1.95</v>
      </c>
      <c r="P36">
        <v>1.93</v>
      </c>
      <c r="Q36">
        <v>1.9109744227095835</v>
      </c>
      <c r="R36">
        <v>1.895484781165139</v>
      </c>
      <c r="S36">
        <v>277538</v>
      </c>
      <c r="T36">
        <v>8757</v>
      </c>
      <c r="U36">
        <v>3445</v>
      </c>
      <c r="V36">
        <v>77.658610916609604</v>
      </c>
      <c r="W36">
        <v>723.96776810634265</v>
      </c>
      <c r="X36">
        <v>2223.1735771887197</v>
      </c>
      <c r="Y36">
        <v>93.816156231778493</v>
      </c>
      <c r="Z36">
        <v>14565</v>
      </c>
      <c r="AA36">
        <v>13495.810535313094</v>
      </c>
      <c r="AB36">
        <v>12487.87265344277</v>
      </c>
      <c r="AC36">
        <v>11577.772227193916</v>
      </c>
      <c r="AD36">
        <v>10619.418399925753</v>
      </c>
      <c r="AE36">
        <v>9644.7944255870843</v>
      </c>
      <c r="AF36">
        <v>8710.0128653748143</v>
      </c>
      <c r="AG36">
        <v>7732.1972707628966</v>
      </c>
      <c r="AH36">
        <v>1650</v>
      </c>
      <c r="AI36">
        <v>1436.437374310839</v>
      </c>
      <c r="AJ36">
        <v>1245.4702031526044</v>
      </c>
      <c r="AK36">
        <v>1093.2903813784546</v>
      </c>
      <c r="AL36">
        <v>968.99915315067824</v>
      </c>
      <c r="AM36">
        <v>861.22257385560863</v>
      </c>
      <c r="AN36">
        <v>769.66025697732255</v>
      </c>
      <c r="AO36">
        <v>677.21993610537515</v>
      </c>
      <c r="AP36">
        <v>80.419393635612579</v>
      </c>
      <c r="AQ36">
        <v>38.342679960646606</v>
      </c>
      <c r="AR36">
        <v>1.6897192684826812</v>
      </c>
      <c r="AS36">
        <v>38.342679960646606</v>
      </c>
      <c r="AT36">
        <v>9316</v>
      </c>
      <c r="AU36">
        <v>60</v>
      </c>
      <c r="AV36">
        <v>9310.4798358013759</v>
      </c>
      <c r="AW36">
        <v>2823.4879961636348</v>
      </c>
      <c r="AX36">
        <v>43.382319074285569</v>
      </c>
      <c r="AY36">
        <v>310.6907121206919</v>
      </c>
      <c r="AZ36">
        <v>107.40548337406466</v>
      </c>
      <c r="BA36">
        <v>1.1531827321079886</v>
      </c>
      <c r="BB36">
        <v>66.061272509003672</v>
      </c>
      <c r="BC36">
        <v>15000</v>
      </c>
      <c r="BD36">
        <v>708236.70687892882</v>
      </c>
      <c r="BE36">
        <v>5145300.0496973218</v>
      </c>
      <c r="BF36">
        <v>136556</v>
      </c>
      <c r="BG36">
        <v>127914.72976872661</v>
      </c>
      <c r="BH36">
        <v>113075.18423275252</v>
      </c>
      <c r="BI36">
        <v>61596</v>
      </c>
      <c r="BJ36">
        <v>52841.913884329144</v>
      </c>
      <c r="BK36">
        <v>48467.907433219734</v>
      </c>
      <c r="BL36">
        <v>-452270.67202433117</v>
      </c>
      <c r="BM36">
        <v>-492986.26344479248</v>
      </c>
      <c r="BN36">
        <v>-528656.83137705212</v>
      </c>
      <c r="BO36">
        <v>306851.11375884339</v>
      </c>
      <c r="BP36">
        <v>895582.70822346257</v>
      </c>
      <c r="BQ36">
        <v>1394680.0164961817</v>
      </c>
      <c r="BR36">
        <v>2408271</v>
      </c>
      <c r="BS36">
        <v>8767932</v>
      </c>
      <c r="BT36">
        <v>937111</v>
      </c>
      <c r="BU36">
        <v>113419</v>
      </c>
      <c r="BV36">
        <v>88734</v>
      </c>
      <c r="BW36">
        <v>932589</v>
      </c>
      <c r="BX36">
        <v>42948</v>
      </c>
      <c r="BY36">
        <v>169.71104880863783</v>
      </c>
      <c r="BZ36">
        <v>0</v>
      </c>
      <c r="CA36">
        <v>1006.2524000000002</v>
      </c>
      <c r="CB36">
        <v>0</v>
      </c>
      <c r="CC36">
        <v>0</v>
      </c>
      <c r="CD36">
        <v>0</v>
      </c>
      <c r="CE36">
        <v>6.6455999999999987E-2</v>
      </c>
      <c r="CF36">
        <v>110.98768629274966</v>
      </c>
      <c r="CG36">
        <v>621677.11537685269</v>
      </c>
      <c r="CH36">
        <v>988767.20076322637</v>
      </c>
      <c r="CI36">
        <v>2278642.9652346936</v>
      </c>
      <c r="CJ36">
        <v>255238.5920873663</v>
      </c>
      <c r="CK36">
        <v>7812186.1042070696</v>
      </c>
      <c r="CL36">
        <v>4610000</v>
      </c>
      <c r="CM36">
        <v>45100000</v>
      </c>
      <c r="CN36">
        <v>3130000</v>
      </c>
      <c r="CO36">
        <v>444210000</v>
      </c>
      <c r="CP36">
        <v>457000</v>
      </c>
      <c r="CQ36">
        <v>8530</v>
      </c>
      <c r="CR36">
        <v>920</v>
      </c>
      <c r="CS36">
        <v>1900</v>
      </c>
      <c r="CT36">
        <v>1073936000</v>
      </c>
      <c r="CU36">
        <v>59778240</v>
      </c>
      <c r="CV36">
        <v>5719110</v>
      </c>
      <c r="CW36">
        <v>11642220</v>
      </c>
      <c r="CX36">
        <v>42338.59946321055</v>
      </c>
      <c r="CY36">
        <v>2160967.1866935235</v>
      </c>
      <c r="CZ36">
        <v>15000</v>
      </c>
      <c r="DA36">
        <v>14050.799280375077</v>
      </c>
      <c r="DB36">
        <v>12420.748729395176</v>
      </c>
      <c r="DC36">
        <v>10720.906212976768</v>
      </c>
      <c r="DD36">
        <v>-452270.67202433117</v>
      </c>
      <c r="DE36">
        <v>-492986.26344479248</v>
      </c>
      <c r="DF36">
        <v>-528656.83137705212</v>
      </c>
    </row>
    <row r="37" spans="1:110" x14ac:dyDescent="0.45">
      <c r="A37">
        <v>1234</v>
      </c>
      <c r="B37" t="s">
        <v>389</v>
      </c>
      <c r="C37">
        <v>59064</v>
      </c>
      <c r="D37">
        <v>57339</v>
      </c>
      <c r="E37">
        <v>54990</v>
      </c>
      <c r="F37">
        <v>52264</v>
      </c>
      <c r="G37">
        <v>49371</v>
      </c>
      <c r="H37">
        <v>46222</v>
      </c>
      <c r="I37">
        <v>42907</v>
      </c>
      <c r="J37">
        <v>40181.142857142848</v>
      </c>
      <c r="K37">
        <v>2.13</v>
      </c>
      <c r="L37">
        <v>2.0699999999999998</v>
      </c>
      <c r="M37">
        <v>2.0099999999999998</v>
      </c>
      <c r="N37">
        <v>1.97</v>
      </c>
      <c r="O37">
        <v>1.95</v>
      </c>
      <c r="P37">
        <v>1.93</v>
      </c>
      <c r="Q37">
        <v>1.9109744227095835</v>
      </c>
      <c r="R37">
        <v>1.895484781165139</v>
      </c>
      <c r="S37">
        <v>277538</v>
      </c>
      <c r="T37">
        <v>8757</v>
      </c>
      <c r="U37">
        <v>3445</v>
      </c>
      <c r="V37">
        <v>123.96549158715506</v>
      </c>
      <c r="W37">
        <v>979.5437845075686</v>
      </c>
      <c r="X37">
        <v>2350.6016722897366</v>
      </c>
      <c r="Y37">
        <v>117.02802371112476</v>
      </c>
      <c r="Z37">
        <v>25028</v>
      </c>
      <c r="AA37">
        <v>23434.932115818621</v>
      </c>
      <c r="AB37">
        <v>21865.856181221392</v>
      </c>
      <c r="AC37">
        <v>20214.10191782338</v>
      </c>
      <c r="AD37">
        <v>18396.519367019297</v>
      </c>
      <c r="AE37">
        <v>16566.824869183907</v>
      </c>
      <c r="AF37">
        <v>14827.243888445119</v>
      </c>
      <c r="AG37">
        <v>13110.670910807405</v>
      </c>
      <c r="AH37">
        <v>574</v>
      </c>
      <c r="AI37">
        <v>479.86473300164715</v>
      </c>
      <c r="AJ37">
        <v>413.01632851159519</v>
      </c>
      <c r="AK37">
        <v>366.1828057281233</v>
      </c>
      <c r="AL37">
        <v>330.69202611344411</v>
      </c>
      <c r="AM37">
        <v>300.25308031689968</v>
      </c>
      <c r="AN37">
        <v>274.42995907425023</v>
      </c>
      <c r="AO37">
        <v>246.87842392223845</v>
      </c>
      <c r="AP37">
        <v>129.8868640433156</v>
      </c>
      <c r="AQ37">
        <v>26.556408688696877</v>
      </c>
      <c r="AR37">
        <v>1.1703113999607677</v>
      </c>
      <c r="AS37">
        <v>26.556408688696877</v>
      </c>
      <c r="AT37">
        <v>41124</v>
      </c>
      <c r="AU37">
        <v>3842</v>
      </c>
      <c r="AV37">
        <v>42349.623486718119</v>
      </c>
      <c r="AW37">
        <v>43035.057987483917</v>
      </c>
      <c r="AX37">
        <v>2436.5876335413668</v>
      </c>
      <c r="AY37">
        <v>1413.2069357517835</v>
      </c>
      <c r="AZ37">
        <v>1637.0536058438881</v>
      </c>
      <c r="BA37">
        <v>64.769031352527932</v>
      </c>
      <c r="BB37">
        <v>66.061272509003672</v>
      </c>
      <c r="BC37">
        <v>23370</v>
      </c>
      <c r="BD37">
        <v>1181484.046121429</v>
      </c>
      <c r="BE37">
        <v>5494733.2232472999</v>
      </c>
      <c r="BF37">
        <v>283418</v>
      </c>
      <c r="BG37">
        <v>271446.39542597445</v>
      </c>
      <c r="BH37">
        <v>245041.18508819508</v>
      </c>
      <c r="BI37">
        <v>436252</v>
      </c>
      <c r="BJ37">
        <v>376294.76997297636</v>
      </c>
      <c r="BK37">
        <v>342459.63791308197</v>
      </c>
      <c r="BL37">
        <v>-832950.21888803644</v>
      </c>
      <c r="BM37">
        <v>-835096.17000458809</v>
      </c>
      <c r="BN37">
        <v>-898079.81602539332</v>
      </c>
      <c r="BO37">
        <v>368622.845207809</v>
      </c>
      <c r="BP37">
        <v>964219.39616681356</v>
      </c>
      <c r="BQ37">
        <v>1462941.9474304849</v>
      </c>
      <c r="BR37">
        <v>2408271</v>
      </c>
      <c r="BS37">
        <v>8767932</v>
      </c>
      <c r="BT37">
        <v>937111</v>
      </c>
      <c r="BU37">
        <v>113419</v>
      </c>
      <c r="BV37">
        <v>88734</v>
      </c>
      <c r="BW37">
        <v>932589</v>
      </c>
      <c r="BX37">
        <v>42948</v>
      </c>
      <c r="BY37">
        <v>169.95176716334055</v>
      </c>
      <c r="BZ37">
        <v>0</v>
      </c>
      <c r="CA37">
        <v>0</v>
      </c>
      <c r="CB37">
        <v>0</v>
      </c>
      <c r="CC37">
        <v>5.8155888000000004</v>
      </c>
      <c r="CD37">
        <v>6.5249921973865339</v>
      </c>
      <c r="CE37">
        <v>9.5309297561436441</v>
      </c>
      <c r="CF37">
        <v>0</v>
      </c>
      <c r="CG37">
        <v>668554.81188518472</v>
      </c>
      <c r="CH37">
        <v>1063325.4040624972</v>
      </c>
      <c r="CI37">
        <v>2450464.5277999598</v>
      </c>
      <c r="CJ37">
        <v>274484.91298472229</v>
      </c>
      <c r="CK37">
        <v>8401265.6765468568</v>
      </c>
      <c r="CL37">
        <v>4430000</v>
      </c>
      <c r="CM37">
        <v>15100000</v>
      </c>
      <c r="CN37">
        <v>2290000</v>
      </c>
      <c r="CO37">
        <v>119050000</v>
      </c>
      <c r="CP37">
        <v>157000</v>
      </c>
      <c r="CQ37">
        <v>0</v>
      </c>
      <c r="CR37">
        <v>0</v>
      </c>
      <c r="CS37">
        <v>0</v>
      </c>
      <c r="CT37">
        <v>447483000</v>
      </c>
      <c r="CU37">
        <v>0</v>
      </c>
      <c r="CV37">
        <v>0</v>
      </c>
      <c r="CW37">
        <v>0</v>
      </c>
      <c r="CX37">
        <v>7139.386263685954</v>
      </c>
      <c r="CY37">
        <v>2210051.6957955332</v>
      </c>
      <c r="CZ37">
        <v>23370</v>
      </c>
      <c r="DA37">
        <v>22382.848870237678</v>
      </c>
      <c r="DB37">
        <v>20205.535624099808</v>
      </c>
      <c r="DC37">
        <v>17884.669811051568</v>
      </c>
      <c r="DD37">
        <v>-832950.21888803644</v>
      </c>
      <c r="DE37">
        <v>-835096.17000458809</v>
      </c>
      <c r="DF37">
        <v>-898079.81602539332</v>
      </c>
    </row>
    <row r="38" spans="1:110" x14ac:dyDescent="0.45">
      <c r="A38">
        <v>1235</v>
      </c>
      <c r="B38" t="s">
        <v>390</v>
      </c>
      <c r="C38">
        <v>57436</v>
      </c>
      <c r="D38">
        <v>55066</v>
      </c>
      <c r="E38">
        <v>52139</v>
      </c>
      <c r="F38">
        <v>48785</v>
      </c>
      <c r="G38">
        <v>45190</v>
      </c>
      <c r="H38">
        <v>41384</v>
      </c>
      <c r="I38">
        <v>37642</v>
      </c>
      <c r="J38">
        <v>34295.75</v>
      </c>
      <c r="K38">
        <v>2.13</v>
      </c>
      <c r="L38">
        <v>2.0699999999999998</v>
      </c>
      <c r="M38">
        <v>2.0099999999999998</v>
      </c>
      <c r="N38">
        <v>1.97</v>
      </c>
      <c r="O38">
        <v>1.95</v>
      </c>
      <c r="P38">
        <v>1.93</v>
      </c>
      <c r="Q38">
        <v>1.9109744227095835</v>
      </c>
      <c r="R38">
        <v>1.895484781165139</v>
      </c>
      <c r="S38">
        <v>277538</v>
      </c>
      <c r="T38">
        <v>8757</v>
      </c>
      <c r="U38">
        <v>3445</v>
      </c>
      <c r="V38">
        <v>118.38070601800615</v>
      </c>
      <c r="W38">
        <v>953.08752016257768</v>
      </c>
      <c r="X38">
        <v>2393.6478246169559</v>
      </c>
      <c r="Y38">
        <v>116.96132318023999</v>
      </c>
      <c r="Z38">
        <v>29025</v>
      </c>
      <c r="AA38">
        <v>26467.075162861831</v>
      </c>
      <c r="AB38">
        <v>24128.348790383767</v>
      </c>
      <c r="AC38">
        <v>21854.901823096516</v>
      </c>
      <c r="AD38">
        <v>19459.700200091647</v>
      </c>
      <c r="AE38">
        <v>17056.971970090784</v>
      </c>
      <c r="AF38">
        <v>14846.68857090585</v>
      </c>
      <c r="AG38">
        <v>12482.637256233635</v>
      </c>
      <c r="AH38">
        <v>1439</v>
      </c>
      <c r="AI38">
        <v>1237.8519272192582</v>
      </c>
      <c r="AJ38">
        <v>1076.1888432944763</v>
      </c>
      <c r="AK38">
        <v>950.82805507500416</v>
      </c>
      <c r="AL38">
        <v>858.55172495234024</v>
      </c>
      <c r="AM38">
        <v>786.54208000265567</v>
      </c>
      <c r="AN38">
        <v>726.07449225888615</v>
      </c>
      <c r="AO38">
        <v>646.72823279564068</v>
      </c>
      <c r="AP38">
        <v>119.14123398361404</v>
      </c>
      <c r="AQ38">
        <v>44.310412250241413</v>
      </c>
      <c r="AR38">
        <v>1.9527105943165617</v>
      </c>
      <c r="AS38">
        <v>44.310412250241413</v>
      </c>
      <c r="AT38">
        <v>45977</v>
      </c>
      <c r="AU38">
        <v>4635</v>
      </c>
      <c r="AV38">
        <v>47465.930805894808</v>
      </c>
      <c r="AW38">
        <v>51015.977240806664</v>
      </c>
      <c r="AX38">
        <v>2937.2724695703655</v>
      </c>
      <c r="AY38">
        <v>1583.9381109927097</v>
      </c>
      <c r="AZ38">
        <v>1940.6477742402853</v>
      </c>
      <c r="BA38">
        <v>78.078165567973713</v>
      </c>
      <c r="BB38">
        <v>66.061272509003672</v>
      </c>
      <c r="BC38">
        <v>23020</v>
      </c>
      <c r="BD38">
        <v>1034329.8832828494</v>
      </c>
      <c r="BE38">
        <v>6045464.0074833138</v>
      </c>
      <c r="BF38">
        <v>287722</v>
      </c>
      <c r="BG38">
        <v>267842.79523455095</v>
      </c>
      <c r="BH38">
        <v>231918.31228206793</v>
      </c>
      <c r="BI38">
        <v>351686.00000000006</v>
      </c>
      <c r="BJ38">
        <v>290400.92096547491</v>
      </c>
      <c r="BK38">
        <v>258574.25055309501</v>
      </c>
      <c r="BL38">
        <v>-794456.24661398749</v>
      </c>
      <c r="BM38">
        <v>-928483.90668361285</v>
      </c>
      <c r="BN38">
        <v>-1093888.4149420522</v>
      </c>
      <c r="BO38">
        <v>273174.93843003176</v>
      </c>
      <c r="BP38">
        <v>857536.51724266214</v>
      </c>
      <c r="BQ38">
        <v>1319970.7403107425</v>
      </c>
      <c r="BR38">
        <v>2408271</v>
      </c>
      <c r="BS38">
        <v>8767932</v>
      </c>
      <c r="BT38">
        <v>937111</v>
      </c>
      <c r="BU38">
        <v>113419</v>
      </c>
      <c r="BV38">
        <v>88734</v>
      </c>
      <c r="BW38">
        <v>932589</v>
      </c>
      <c r="BX38">
        <v>42948</v>
      </c>
      <c r="BY38">
        <v>178.06794510981885</v>
      </c>
      <c r="BZ38">
        <v>0</v>
      </c>
      <c r="CA38">
        <v>696.63661914552836</v>
      </c>
      <c r="CB38">
        <v>0</v>
      </c>
      <c r="CC38">
        <v>80.753604479999993</v>
      </c>
      <c r="CD38">
        <v>5.9109138818443014</v>
      </c>
      <c r="CE38">
        <v>4.35668479026464</v>
      </c>
      <c r="CF38">
        <v>1.7747999999999999</v>
      </c>
      <c r="CG38">
        <v>846427.19302894955</v>
      </c>
      <c r="CH38">
        <v>1346228.4932167395</v>
      </c>
      <c r="CI38">
        <v>3102422.9801504076</v>
      </c>
      <c r="CJ38">
        <v>347513.00909992366</v>
      </c>
      <c r="CK38">
        <v>10636464.801499689</v>
      </c>
      <c r="CL38">
        <v>22400000</v>
      </c>
      <c r="CM38">
        <v>33000000</v>
      </c>
      <c r="CN38">
        <v>1860000</v>
      </c>
      <c r="CO38">
        <v>722420000</v>
      </c>
      <c r="CP38">
        <v>1042000</v>
      </c>
      <c r="CQ38">
        <v>4170</v>
      </c>
      <c r="CR38">
        <v>0</v>
      </c>
      <c r="CS38">
        <v>0</v>
      </c>
      <c r="CT38">
        <v>2274853000</v>
      </c>
      <c r="CU38">
        <v>29223360</v>
      </c>
      <c r="CV38">
        <v>0</v>
      </c>
      <c r="CW38">
        <v>0</v>
      </c>
      <c r="CX38">
        <v>81614.21438806584</v>
      </c>
      <c r="CY38">
        <v>2633464.1408530688</v>
      </c>
      <c r="CZ38">
        <v>23020</v>
      </c>
      <c r="DA38">
        <v>21429.508853335385</v>
      </c>
      <c r="DB38">
        <v>18555.270534520139</v>
      </c>
      <c r="DC38">
        <v>15657.129268012175</v>
      </c>
      <c r="DD38">
        <v>-794456.24661398749</v>
      </c>
      <c r="DE38">
        <v>-928483.90668361285</v>
      </c>
      <c r="DF38">
        <v>-1093888.4149420522</v>
      </c>
    </row>
    <row r="39" spans="1:110" x14ac:dyDescent="0.45">
      <c r="A39">
        <v>1236</v>
      </c>
      <c r="B39" t="s">
        <v>391</v>
      </c>
      <c r="C39">
        <v>46390</v>
      </c>
      <c r="D39">
        <v>43973</v>
      </c>
      <c r="E39">
        <v>41272</v>
      </c>
      <c r="F39">
        <v>38388</v>
      </c>
      <c r="G39">
        <v>35437</v>
      </c>
      <c r="H39">
        <v>32362</v>
      </c>
      <c r="I39">
        <v>29253</v>
      </c>
      <c r="J39">
        <v>26379.142857142862</v>
      </c>
      <c r="K39">
        <v>2.13</v>
      </c>
      <c r="L39">
        <v>2.0699999999999998</v>
      </c>
      <c r="M39">
        <v>2.0099999999999998</v>
      </c>
      <c r="N39">
        <v>1.97</v>
      </c>
      <c r="O39">
        <v>1.95</v>
      </c>
      <c r="P39">
        <v>1.93</v>
      </c>
      <c r="Q39">
        <v>1.9109744227095835</v>
      </c>
      <c r="R39">
        <v>1.895484781165139</v>
      </c>
      <c r="S39">
        <v>238762</v>
      </c>
      <c r="T39">
        <v>9400</v>
      </c>
      <c r="U39">
        <v>3055</v>
      </c>
      <c r="V39">
        <v>96.693039609708592</v>
      </c>
      <c r="W39">
        <v>795.50337199937837</v>
      </c>
      <c r="X39">
        <v>2540.7308210303281</v>
      </c>
      <c r="Y39">
        <v>100.36798489220936</v>
      </c>
      <c r="Z39">
        <v>18190</v>
      </c>
      <c r="AA39">
        <v>17054.096187948016</v>
      </c>
      <c r="AB39">
        <v>15818.477797936919</v>
      </c>
      <c r="AC39">
        <v>14474.729032145739</v>
      </c>
      <c r="AD39">
        <v>12946.507707563849</v>
      </c>
      <c r="AE39">
        <v>11345.972167703228</v>
      </c>
      <c r="AF39">
        <v>9896.7132041296409</v>
      </c>
      <c r="AG39">
        <v>8474.8016655721203</v>
      </c>
      <c r="AH39">
        <v>1733</v>
      </c>
      <c r="AI39">
        <v>1485.8234797528696</v>
      </c>
      <c r="AJ39">
        <v>1278.3035319352052</v>
      </c>
      <c r="AK39">
        <v>1101.8111262690102</v>
      </c>
      <c r="AL39">
        <v>958.36266475579737</v>
      </c>
      <c r="AM39">
        <v>833.61013887675472</v>
      </c>
      <c r="AN39">
        <v>784.62265613428508</v>
      </c>
      <c r="AO39">
        <v>692.03351663710339</v>
      </c>
      <c r="AP39">
        <v>84.116491530279134</v>
      </c>
      <c r="AQ39">
        <v>22.826576007700123</v>
      </c>
      <c r="AR39">
        <v>1.0059418213145923</v>
      </c>
      <c r="AS39">
        <v>22.826576007700123</v>
      </c>
      <c r="AT39">
        <v>35669</v>
      </c>
      <c r="AU39">
        <v>1505</v>
      </c>
      <c r="AV39">
        <v>36093.49420760823</v>
      </c>
      <c r="AW39">
        <v>21709.371451645427</v>
      </c>
      <c r="AX39">
        <v>966.48800539003514</v>
      </c>
      <c r="AY39">
        <v>1204.4399017078865</v>
      </c>
      <c r="AZ39">
        <v>825.82449002059195</v>
      </c>
      <c r="BA39">
        <v>25.691048850957163</v>
      </c>
      <c r="BB39">
        <v>66.061272509003672</v>
      </c>
      <c r="BC39">
        <v>17910</v>
      </c>
      <c r="BD39">
        <v>775116.797501983</v>
      </c>
      <c r="BE39">
        <v>5354363.4406574341</v>
      </c>
      <c r="BF39">
        <v>200328.00000000003</v>
      </c>
      <c r="BG39">
        <v>183761.76978558945</v>
      </c>
      <c r="BH39">
        <v>158126.24189808418</v>
      </c>
      <c r="BI39">
        <v>179256.00000000012</v>
      </c>
      <c r="BJ39">
        <v>152144.21208788292</v>
      </c>
      <c r="BK39">
        <v>136081.04235199012</v>
      </c>
      <c r="BL39">
        <v>-765572.11613600608</v>
      </c>
      <c r="BM39">
        <v>-783287.2694709131</v>
      </c>
      <c r="BN39">
        <v>-817987.09298601246</v>
      </c>
      <c r="BO39">
        <v>339223.21395930788</v>
      </c>
      <c r="BP39">
        <v>890865.50372687588</v>
      </c>
      <c r="BQ39">
        <v>1301150.5373793477</v>
      </c>
      <c r="BR39">
        <v>2408271</v>
      </c>
      <c r="BS39">
        <v>8767932</v>
      </c>
      <c r="BT39">
        <v>937111</v>
      </c>
      <c r="BU39">
        <v>113419</v>
      </c>
      <c r="BV39">
        <v>88734</v>
      </c>
      <c r="BW39">
        <v>932589</v>
      </c>
      <c r="BX39">
        <v>42948</v>
      </c>
      <c r="BY39">
        <v>79.865991107152269</v>
      </c>
      <c r="BZ39">
        <v>0</v>
      </c>
      <c r="CA39">
        <v>0</v>
      </c>
      <c r="CB39">
        <v>79.852980709596878</v>
      </c>
      <c r="CC39">
        <v>45.152271276</v>
      </c>
      <c r="CD39">
        <v>0.24122145004272674</v>
      </c>
      <c r="CE39">
        <v>20.809463649675614</v>
      </c>
      <c r="CF39">
        <v>0</v>
      </c>
      <c r="CG39">
        <v>759243.43970971508</v>
      </c>
      <c r="CH39">
        <v>1207564.1711928621</v>
      </c>
      <c r="CI39">
        <v>2782866.9899589317</v>
      </c>
      <c r="CJ39">
        <v>311718.44967399986</v>
      </c>
      <c r="CK39">
        <v>9540886.9052789658</v>
      </c>
      <c r="CL39">
        <v>23400000</v>
      </c>
      <c r="CM39">
        <v>19100000</v>
      </c>
      <c r="CN39">
        <v>4920000</v>
      </c>
      <c r="CO39">
        <v>397440000</v>
      </c>
      <c r="CP39">
        <v>857000</v>
      </c>
      <c r="CQ39">
        <v>14920</v>
      </c>
      <c r="CR39">
        <v>0</v>
      </c>
      <c r="CS39">
        <v>20</v>
      </c>
      <c r="CT39">
        <v>2253101000</v>
      </c>
      <c r="CU39">
        <v>104559360</v>
      </c>
      <c r="CV39">
        <v>0</v>
      </c>
      <c r="CW39">
        <v>117730</v>
      </c>
      <c r="CX39">
        <v>52464.59927499004</v>
      </c>
      <c r="CY39">
        <v>2350700.7493453743</v>
      </c>
      <c r="CZ39">
        <v>17910</v>
      </c>
      <c r="DA39">
        <v>16428.92305049672</v>
      </c>
      <c r="DB39">
        <v>14137.020248765462</v>
      </c>
      <c r="DC39">
        <v>11733.3010410349</v>
      </c>
      <c r="DD39">
        <v>-765572.11613600608</v>
      </c>
      <c r="DE39">
        <v>-783287.2694709131</v>
      </c>
      <c r="DF39">
        <v>-817987.09298601246</v>
      </c>
    </row>
    <row r="40" spans="1:110" x14ac:dyDescent="0.45">
      <c r="A40">
        <v>1303</v>
      </c>
      <c r="B40" t="s">
        <v>392</v>
      </c>
      <c r="C40">
        <v>17278</v>
      </c>
      <c r="D40">
        <v>15718</v>
      </c>
      <c r="E40">
        <v>14194</v>
      </c>
      <c r="F40">
        <v>12736</v>
      </c>
      <c r="G40">
        <v>11346</v>
      </c>
      <c r="H40">
        <v>10007</v>
      </c>
      <c r="I40">
        <v>8675</v>
      </c>
      <c r="J40">
        <v>7243.6071428571431</v>
      </c>
      <c r="K40">
        <v>2.13</v>
      </c>
      <c r="L40">
        <v>2.0699999999999998</v>
      </c>
      <c r="M40">
        <v>2.0099999999999998</v>
      </c>
      <c r="N40">
        <v>1.97</v>
      </c>
      <c r="O40">
        <v>1.95</v>
      </c>
      <c r="P40">
        <v>1.93</v>
      </c>
      <c r="Q40">
        <v>1.9109744227095835</v>
      </c>
      <c r="R40">
        <v>1.895484781165139</v>
      </c>
      <c r="S40">
        <v>277538</v>
      </c>
      <c r="T40">
        <v>8757</v>
      </c>
      <c r="U40">
        <v>3445</v>
      </c>
      <c r="V40">
        <v>37.825468334786109</v>
      </c>
      <c r="W40">
        <v>352.62567234582434</v>
      </c>
      <c r="X40">
        <v>2253.5445502938287</v>
      </c>
      <c r="Y40">
        <v>95.097787134095654</v>
      </c>
      <c r="Z40">
        <v>7100</v>
      </c>
      <c r="AA40">
        <v>6334.4199429299169</v>
      </c>
      <c r="AB40">
        <v>5500.7231316522821</v>
      </c>
      <c r="AC40">
        <v>4697.0216281628755</v>
      </c>
      <c r="AD40">
        <v>3923.590612243021</v>
      </c>
      <c r="AE40">
        <v>3225.7498724099214</v>
      </c>
      <c r="AF40">
        <v>2641.7033435741596</v>
      </c>
      <c r="AG40">
        <v>1880.6252525931802</v>
      </c>
      <c r="AH40">
        <v>1290</v>
      </c>
      <c r="AI40">
        <v>1058.8631161480077</v>
      </c>
      <c r="AJ40">
        <v>840.89443379217835</v>
      </c>
      <c r="AK40">
        <v>662.12630399334364</v>
      </c>
      <c r="AL40">
        <v>507.43927046817458</v>
      </c>
      <c r="AM40">
        <v>388.6461726337912</v>
      </c>
      <c r="AN40">
        <v>300.49697606171793</v>
      </c>
      <c r="AO40">
        <v>225.71389031128746</v>
      </c>
      <c r="AP40">
        <v>33.198736785847174</v>
      </c>
      <c r="AQ40">
        <v>50.427337847076096</v>
      </c>
      <c r="AR40">
        <v>2.2222767032962891</v>
      </c>
      <c r="AS40">
        <v>50.427337847076096</v>
      </c>
      <c r="AT40">
        <v>12914</v>
      </c>
      <c r="AU40">
        <v>317</v>
      </c>
      <c r="AV40">
        <v>12988.056068472182</v>
      </c>
      <c r="AW40">
        <v>5912.317409065472</v>
      </c>
      <c r="AX40">
        <v>206.89173129999048</v>
      </c>
      <c r="AY40">
        <v>433.41143100491666</v>
      </c>
      <c r="AZ40">
        <v>224.90455424085056</v>
      </c>
      <c r="BA40">
        <v>5.4995670365739651</v>
      </c>
      <c r="BB40">
        <v>66.061272509003672</v>
      </c>
      <c r="BC40">
        <v>6790</v>
      </c>
      <c r="BD40">
        <v>225748.23154357274</v>
      </c>
      <c r="BE40">
        <v>1978871.1645162266</v>
      </c>
      <c r="BF40">
        <v>39146</v>
      </c>
      <c r="BG40">
        <v>33329.383232260472</v>
      </c>
      <c r="BH40">
        <v>26730.497609090795</v>
      </c>
      <c r="BI40">
        <v>118601.99999999997</v>
      </c>
      <c r="BJ40">
        <v>87944.304950155187</v>
      </c>
      <c r="BK40">
        <v>73463.03181440258</v>
      </c>
      <c r="BL40">
        <v>13000.607485214539</v>
      </c>
      <c r="BM40">
        <v>-14829.192262042023</v>
      </c>
      <c r="BN40">
        <v>-71395.653273768898</v>
      </c>
      <c r="BO40">
        <v>-28130.558977435809</v>
      </c>
      <c r="BP40">
        <v>79910.172116345959</v>
      </c>
      <c r="BQ40">
        <v>162464.33896939468</v>
      </c>
      <c r="BR40">
        <v>2408271</v>
      </c>
      <c r="BS40">
        <v>8767932</v>
      </c>
      <c r="BT40">
        <v>937111</v>
      </c>
      <c r="BU40">
        <v>113419</v>
      </c>
      <c r="BV40">
        <v>88734</v>
      </c>
      <c r="BW40">
        <v>932589</v>
      </c>
      <c r="BX40">
        <v>42948</v>
      </c>
      <c r="BY40">
        <v>34.498839795986811</v>
      </c>
      <c r="BZ40">
        <v>0</v>
      </c>
      <c r="CA40">
        <v>0</v>
      </c>
      <c r="CB40">
        <v>0</v>
      </c>
      <c r="CC40">
        <v>0</v>
      </c>
      <c r="CD40">
        <v>0.18945626013516437</v>
      </c>
      <c r="CE40">
        <v>8.0910055676304618E-2</v>
      </c>
      <c r="CF40">
        <v>1.53</v>
      </c>
      <c r="CG40">
        <v>318067.36135559907</v>
      </c>
      <c r="CH40">
        <v>505880.89341374376</v>
      </c>
      <c r="CI40">
        <v>1165817.3310503084</v>
      </c>
      <c r="CJ40">
        <v>130587.1866493502</v>
      </c>
      <c r="CK40">
        <v>3996932.4254082683</v>
      </c>
      <c r="CL40">
        <v>60900000</v>
      </c>
      <c r="CM40">
        <v>24400000</v>
      </c>
      <c r="CN40">
        <v>1050000</v>
      </c>
      <c r="CO40">
        <v>422860000</v>
      </c>
      <c r="CP40">
        <v>295000</v>
      </c>
      <c r="CQ40">
        <v>3130</v>
      </c>
      <c r="CR40">
        <v>0</v>
      </c>
      <c r="CS40">
        <v>0</v>
      </c>
      <c r="CT40">
        <v>665691000</v>
      </c>
      <c r="CU40">
        <v>21935040</v>
      </c>
      <c r="CV40">
        <v>0</v>
      </c>
      <c r="CW40">
        <v>22080</v>
      </c>
      <c r="CX40">
        <v>43399.34503723064</v>
      </c>
      <c r="CY40">
        <v>1028116.7212813582</v>
      </c>
      <c r="CZ40">
        <v>6790</v>
      </c>
      <c r="DA40">
        <v>5781.0890550004751</v>
      </c>
      <c r="DB40">
        <v>4636.4910531274336</v>
      </c>
      <c r="DC40">
        <v>3417.2552687780103</v>
      </c>
      <c r="DD40">
        <v>13000.607485214539</v>
      </c>
      <c r="DE40">
        <v>-14829.192262042023</v>
      </c>
      <c r="DF40">
        <v>-71395.653273768898</v>
      </c>
    </row>
    <row r="41" spans="1:110" x14ac:dyDescent="0.45">
      <c r="A41">
        <v>1304</v>
      </c>
      <c r="B41" t="s">
        <v>393</v>
      </c>
      <c r="C41">
        <v>3329</v>
      </c>
      <c r="D41">
        <v>3052</v>
      </c>
      <c r="E41">
        <v>2798</v>
      </c>
      <c r="F41">
        <v>2563</v>
      </c>
      <c r="G41">
        <v>2320</v>
      </c>
      <c r="H41">
        <v>2076</v>
      </c>
      <c r="I41">
        <v>1843</v>
      </c>
      <c r="J41">
        <v>1597</v>
      </c>
      <c r="K41">
        <v>2.13</v>
      </c>
      <c r="L41">
        <v>2.0699999999999998</v>
      </c>
      <c r="M41">
        <v>2.0099999999999998</v>
      </c>
      <c r="N41">
        <v>1.97</v>
      </c>
      <c r="O41">
        <v>1.95</v>
      </c>
      <c r="P41">
        <v>1.93</v>
      </c>
      <c r="Q41">
        <v>1.9109744227095835</v>
      </c>
      <c r="R41">
        <v>1.895484781165139</v>
      </c>
      <c r="S41">
        <v>277538</v>
      </c>
      <c r="T41">
        <v>8757</v>
      </c>
      <c r="U41">
        <v>3445</v>
      </c>
      <c r="V41">
        <v>5.4758690395124239</v>
      </c>
      <c r="W41">
        <v>51.048462497421994</v>
      </c>
      <c r="X41">
        <v>2999.2849924782527</v>
      </c>
      <c r="Y41">
        <v>126.56744049368602</v>
      </c>
      <c r="Z41">
        <v>1832</v>
      </c>
      <c r="AA41">
        <v>1656.8016773275806</v>
      </c>
      <c r="AB41">
        <v>1480.6236367952877</v>
      </c>
      <c r="AC41">
        <v>1318.3171930027468</v>
      </c>
      <c r="AD41">
        <v>1162.2760432398929</v>
      </c>
      <c r="AE41">
        <v>1019.7458907722369</v>
      </c>
      <c r="AF41">
        <v>883.17766381658737</v>
      </c>
      <c r="AG41">
        <v>724.64458613029012</v>
      </c>
      <c r="AH41">
        <v>699</v>
      </c>
      <c r="AI41">
        <v>560.96519963251887</v>
      </c>
      <c r="AJ41">
        <v>458.53864592465948</v>
      </c>
      <c r="AK41">
        <v>381.26780421701329</v>
      </c>
      <c r="AL41">
        <v>313.89033256436949</v>
      </c>
      <c r="AM41">
        <v>267.57990380384484</v>
      </c>
      <c r="AN41">
        <v>228.49026490702542</v>
      </c>
      <c r="AO41">
        <v>183.3354346035328</v>
      </c>
      <c r="AP41">
        <v>6.9508446190377153</v>
      </c>
      <c r="AQ41">
        <v>26.556408688696877</v>
      </c>
      <c r="AR41">
        <v>1.1703113999607677</v>
      </c>
      <c r="AS41">
        <v>26.556408688696877</v>
      </c>
      <c r="AT41">
        <v>3367</v>
      </c>
      <c r="AU41">
        <v>45</v>
      </c>
      <c r="AV41">
        <v>3373.1519660718891</v>
      </c>
      <c r="AW41">
        <v>1219.7225291533823</v>
      </c>
      <c r="AX41">
        <v>30.312072729568889</v>
      </c>
      <c r="AY41">
        <v>112.56208110781893</v>
      </c>
      <c r="AZ41">
        <v>46.398245008994664</v>
      </c>
      <c r="BA41">
        <v>0.80575127360721821</v>
      </c>
      <c r="BB41">
        <v>66.061272509003672</v>
      </c>
      <c r="BC41">
        <v>6790</v>
      </c>
      <c r="BD41">
        <v>256322.74173393438</v>
      </c>
      <c r="BE41">
        <v>341416.83901752793</v>
      </c>
      <c r="BF41">
        <v>11856</v>
      </c>
      <c r="BG41">
        <v>10461.799362654761</v>
      </c>
      <c r="BH41">
        <v>8649.5606244779592</v>
      </c>
      <c r="BI41">
        <v>5116.0000000000036</v>
      </c>
      <c r="BJ41">
        <v>4070.8015037025712</v>
      </c>
      <c r="BK41">
        <v>3588.9656067988285</v>
      </c>
      <c r="BL41">
        <v>54192.815792525129</v>
      </c>
      <c r="BM41">
        <v>56280.550586724305</v>
      </c>
      <c r="BN41">
        <v>27417.377770811348</v>
      </c>
      <c r="BO41">
        <v>7234.1645560837642</v>
      </c>
      <c r="BP41">
        <v>41628.218868670898</v>
      </c>
      <c r="BQ41">
        <v>73283.73538809226</v>
      </c>
      <c r="BR41">
        <v>2408271</v>
      </c>
      <c r="BS41">
        <v>8767932</v>
      </c>
      <c r="BT41">
        <v>937111</v>
      </c>
      <c r="BU41">
        <v>113419</v>
      </c>
      <c r="BV41">
        <v>88734</v>
      </c>
      <c r="BW41">
        <v>932589</v>
      </c>
      <c r="BX41">
        <v>42948</v>
      </c>
      <c r="BY41">
        <v>24.447663499019477</v>
      </c>
      <c r="BZ41">
        <v>0</v>
      </c>
      <c r="CA41">
        <v>0</v>
      </c>
      <c r="CB41">
        <v>0</v>
      </c>
      <c r="CC41">
        <v>0</v>
      </c>
      <c r="CD41">
        <v>2.8947136724702508E-2</v>
      </c>
      <c r="CE41">
        <v>3.6861159552285527</v>
      </c>
      <c r="CF41">
        <v>0</v>
      </c>
      <c r="CG41">
        <v>52135.00826627588</v>
      </c>
      <c r="CH41">
        <v>82919.870959002074</v>
      </c>
      <c r="CI41">
        <v>191091.27051651062</v>
      </c>
      <c r="CJ41">
        <v>21404.786792386603</v>
      </c>
      <c r="CK41">
        <v>655144.57110686495</v>
      </c>
      <c r="CL41">
        <v>48400000</v>
      </c>
      <c r="CM41">
        <v>3030000</v>
      </c>
      <c r="CN41">
        <v>0</v>
      </c>
      <c r="CO41">
        <v>78040000</v>
      </c>
      <c r="CP41">
        <v>0</v>
      </c>
      <c r="CQ41">
        <v>0</v>
      </c>
      <c r="CR41">
        <v>0</v>
      </c>
      <c r="CS41">
        <v>0</v>
      </c>
      <c r="CT41">
        <v>0</v>
      </c>
      <c r="CU41">
        <v>0</v>
      </c>
      <c r="CV41">
        <v>0</v>
      </c>
      <c r="CW41">
        <v>0</v>
      </c>
      <c r="CX41">
        <v>330.22138129907279</v>
      </c>
      <c r="CY41">
        <v>149292.00799467176</v>
      </c>
      <c r="CZ41">
        <v>6790</v>
      </c>
      <c r="DA41">
        <v>5991.5332044893576</v>
      </c>
      <c r="DB41">
        <v>4953.6535627703561</v>
      </c>
      <c r="DC41">
        <v>3880.0757538995249</v>
      </c>
      <c r="DD41">
        <v>54192.815792525129</v>
      </c>
      <c r="DE41">
        <v>56280.550586724305</v>
      </c>
      <c r="DF41">
        <v>27417.377770811348</v>
      </c>
    </row>
    <row r="42" spans="1:110" x14ac:dyDescent="0.45">
      <c r="A42">
        <v>1331</v>
      </c>
      <c r="B42" t="s">
        <v>394</v>
      </c>
      <c r="C42">
        <v>7337</v>
      </c>
      <c r="D42">
        <v>6109</v>
      </c>
      <c r="E42">
        <v>5038</v>
      </c>
      <c r="F42">
        <v>4090</v>
      </c>
      <c r="G42">
        <v>3263</v>
      </c>
      <c r="H42">
        <v>2559</v>
      </c>
      <c r="I42">
        <v>1993</v>
      </c>
      <c r="J42">
        <v>1103.4642857142858</v>
      </c>
      <c r="K42">
        <v>2.13</v>
      </c>
      <c r="L42">
        <v>2.0699999999999998</v>
      </c>
      <c r="M42">
        <v>2.0099999999999998</v>
      </c>
      <c r="N42">
        <v>1.97</v>
      </c>
      <c r="O42">
        <v>1.95</v>
      </c>
      <c r="P42">
        <v>1.93</v>
      </c>
      <c r="Q42">
        <v>1.9109744227095835</v>
      </c>
      <c r="R42">
        <v>1.895484781165139</v>
      </c>
      <c r="S42">
        <v>238762</v>
      </c>
      <c r="T42">
        <v>9400</v>
      </c>
      <c r="U42">
        <v>3055</v>
      </c>
      <c r="V42">
        <v>17.663459245997561</v>
      </c>
      <c r="W42">
        <v>164.66654523467855</v>
      </c>
      <c r="X42">
        <v>2199.7445715710323</v>
      </c>
      <c r="Y42">
        <v>76.687751141293148</v>
      </c>
      <c r="Z42">
        <v>3056</v>
      </c>
      <c r="AA42">
        <v>2488.2082486997842</v>
      </c>
      <c r="AB42">
        <v>1972.020008449563</v>
      </c>
      <c r="AC42">
        <v>1524.1498102556234</v>
      </c>
      <c r="AD42">
        <v>1157.0413688124697</v>
      </c>
      <c r="AE42">
        <v>874.98754414223049</v>
      </c>
      <c r="AF42">
        <v>668.29084663689775</v>
      </c>
      <c r="AG42">
        <v>257.5507443758633</v>
      </c>
      <c r="AH42">
        <v>348</v>
      </c>
      <c r="AI42">
        <v>246.9828558134775</v>
      </c>
      <c r="AJ42">
        <v>171.53541987253109</v>
      </c>
      <c r="AK42">
        <v>118.4885041488353</v>
      </c>
      <c r="AL42">
        <v>82.557775712223318</v>
      </c>
      <c r="AM42">
        <v>57.805241465683665</v>
      </c>
      <c r="AN42">
        <v>48.456817511083415</v>
      </c>
      <c r="AO42">
        <v>21.020647217144898</v>
      </c>
      <c r="AP42">
        <v>12.774525245799047</v>
      </c>
      <c r="AQ42">
        <v>6.8628921330340242</v>
      </c>
      <c r="AR42">
        <v>0.30244002470896242</v>
      </c>
      <c r="AS42">
        <v>6.8628921330340242</v>
      </c>
      <c r="AT42">
        <v>4610</v>
      </c>
      <c r="AU42">
        <v>69</v>
      </c>
      <c r="AV42">
        <v>4621.0045010474323</v>
      </c>
      <c r="AW42">
        <v>1733.1429656422979</v>
      </c>
      <c r="AX42">
        <v>46.138829924145206</v>
      </c>
      <c r="AY42">
        <v>154.20292019995281</v>
      </c>
      <c r="AZ42">
        <v>65.928758413033009</v>
      </c>
      <c r="BA42">
        <v>1.2264559176074386</v>
      </c>
      <c r="BB42">
        <v>66.061272509003672</v>
      </c>
      <c r="BC42">
        <v>6790</v>
      </c>
      <c r="BD42">
        <v>88481.995665419643</v>
      </c>
      <c r="BE42">
        <v>769589.45788391877</v>
      </c>
      <c r="BF42">
        <v>9482</v>
      </c>
      <c r="BG42">
        <v>6670.482561719291</v>
      </c>
      <c r="BH42">
        <v>4260.0348131568389</v>
      </c>
      <c r="BI42">
        <v>7338</v>
      </c>
      <c r="BJ42">
        <v>4494.8855520835459</v>
      </c>
      <c r="BK42">
        <v>3412.2423510100307</v>
      </c>
      <c r="BL42">
        <v>-209574.91416286642</v>
      </c>
      <c r="BM42">
        <v>-202406.64131225974</v>
      </c>
      <c r="BN42">
        <v>-239773.11768544707</v>
      </c>
      <c r="BO42">
        <v>-147016.94942176109</v>
      </c>
      <c r="BP42">
        <v>-185856.82824945357</v>
      </c>
      <c r="BQ42">
        <v>-182539.10078271775</v>
      </c>
      <c r="BR42">
        <v>2408271</v>
      </c>
      <c r="BS42">
        <v>8767932</v>
      </c>
      <c r="BT42">
        <v>937111</v>
      </c>
      <c r="BU42">
        <v>113419</v>
      </c>
      <c r="BV42">
        <v>88734</v>
      </c>
      <c r="BW42">
        <v>932589</v>
      </c>
      <c r="BX42">
        <v>42948</v>
      </c>
      <c r="BY42">
        <v>21.441403871828914</v>
      </c>
      <c r="BZ42">
        <v>0</v>
      </c>
      <c r="CA42">
        <v>27.099651882521147</v>
      </c>
      <c r="CB42">
        <v>0</v>
      </c>
      <c r="CC42">
        <v>0</v>
      </c>
      <c r="CD42">
        <v>0.10506460764587623</v>
      </c>
      <c r="CE42">
        <v>1.4812654414263582</v>
      </c>
      <c r="CF42">
        <v>0</v>
      </c>
      <c r="CG42">
        <v>204597.04924664568</v>
      </c>
      <c r="CH42">
        <v>325408.23309120984</v>
      </c>
      <c r="CI42">
        <v>749912.80110260891</v>
      </c>
      <c r="CJ42">
        <v>84000.297748273471</v>
      </c>
      <c r="CK42">
        <v>2571029.5353521504</v>
      </c>
      <c r="CL42">
        <v>330000</v>
      </c>
      <c r="CM42">
        <v>4040000</v>
      </c>
      <c r="CN42">
        <v>3610000</v>
      </c>
      <c r="CO42">
        <v>293250000</v>
      </c>
      <c r="CP42">
        <v>506000</v>
      </c>
      <c r="CQ42">
        <v>20310</v>
      </c>
      <c r="CR42">
        <v>0</v>
      </c>
      <c r="CS42">
        <v>0</v>
      </c>
      <c r="CT42">
        <v>1350959000</v>
      </c>
      <c r="CU42">
        <v>142332480</v>
      </c>
      <c r="CV42">
        <v>0</v>
      </c>
      <c r="CW42">
        <v>0</v>
      </c>
      <c r="CX42">
        <v>42836.882574998701</v>
      </c>
      <c r="CY42">
        <v>571966.05093953083</v>
      </c>
      <c r="CZ42">
        <v>6790</v>
      </c>
      <c r="DA42">
        <v>4776.6902124102498</v>
      </c>
      <c r="DB42">
        <v>3050.5838832878021</v>
      </c>
      <c r="DC42">
        <v>1339.3928440200752</v>
      </c>
      <c r="DD42">
        <v>-209574.91416286642</v>
      </c>
      <c r="DE42">
        <v>-202406.64131225974</v>
      </c>
      <c r="DF42">
        <v>-239773.11768544707</v>
      </c>
    </row>
    <row r="43" spans="1:110" x14ac:dyDescent="0.45">
      <c r="A43">
        <v>1332</v>
      </c>
      <c r="B43" t="s">
        <v>395</v>
      </c>
      <c r="C43">
        <v>4422</v>
      </c>
      <c r="D43">
        <v>3742</v>
      </c>
      <c r="E43">
        <v>3131</v>
      </c>
      <c r="F43">
        <v>2592</v>
      </c>
      <c r="G43">
        <v>2104</v>
      </c>
      <c r="H43">
        <v>1682</v>
      </c>
      <c r="I43">
        <v>1324</v>
      </c>
      <c r="J43">
        <v>808.25</v>
      </c>
      <c r="K43">
        <v>2.13</v>
      </c>
      <c r="L43">
        <v>2.0699999999999998</v>
      </c>
      <c r="M43">
        <v>2.0099999999999998</v>
      </c>
      <c r="N43">
        <v>1.97</v>
      </c>
      <c r="O43">
        <v>1.95</v>
      </c>
      <c r="P43">
        <v>1.93</v>
      </c>
      <c r="Q43">
        <v>1.9109744227095835</v>
      </c>
      <c r="R43">
        <v>1.895484781165139</v>
      </c>
      <c r="S43">
        <v>238762</v>
      </c>
      <c r="T43">
        <v>9400</v>
      </c>
      <c r="U43">
        <v>3055</v>
      </c>
      <c r="V43">
        <v>9.930374984929534</v>
      </c>
      <c r="W43">
        <v>92.57532847218171</v>
      </c>
      <c r="X43">
        <v>2358.2105941112072</v>
      </c>
      <c r="Y43">
        <v>82.212212052785432</v>
      </c>
      <c r="Z43">
        <v>1773</v>
      </c>
      <c r="AA43">
        <v>1452.194963092368</v>
      </c>
      <c r="AB43">
        <v>1164.2455650433606</v>
      </c>
      <c r="AC43">
        <v>918.99998485400113</v>
      </c>
      <c r="AD43">
        <v>722.39617197284804</v>
      </c>
      <c r="AE43">
        <v>562.50936533153265</v>
      </c>
      <c r="AF43">
        <v>437.8393459269758</v>
      </c>
      <c r="AG43">
        <v>213.99295587776462</v>
      </c>
      <c r="AH43">
        <v>257</v>
      </c>
      <c r="AI43">
        <v>209.31906625200816</v>
      </c>
      <c r="AJ43">
        <v>163.20389163110966</v>
      </c>
      <c r="AK43">
        <v>128.41479535946746</v>
      </c>
      <c r="AL43">
        <v>98.509779374581115</v>
      </c>
      <c r="AM43">
        <v>74.855353020833505</v>
      </c>
      <c r="AN43">
        <v>56.959651969620779</v>
      </c>
      <c r="AO43">
        <v>30.969193791005978</v>
      </c>
      <c r="AP43">
        <v>7.702287280555308</v>
      </c>
      <c r="AQ43">
        <v>11.786271271949737</v>
      </c>
      <c r="AR43">
        <v>0.51940786852191367</v>
      </c>
      <c r="AS43">
        <v>11.786271271949737</v>
      </c>
      <c r="AT43">
        <v>2919</v>
      </c>
      <c r="AU43">
        <v>36</v>
      </c>
      <c r="AV43">
        <v>2923.2807339319911</v>
      </c>
      <c r="AW43">
        <v>1031.6855337316258</v>
      </c>
      <c r="AX43">
        <v>24.388177478202937</v>
      </c>
      <c r="AY43">
        <v>97.549878091310532</v>
      </c>
      <c r="AZ43">
        <v>39.245317703151045</v>
      </c>
      <c r="BA43">
        <v>0.64828311938074357</v>
      </c>
      <c r="BB43">
        <v>66.061272509003672</v>
      </c>
      <c r="BC43">
        <v>6790</v>
      </c>
      <c r="BD43">
        <v>105805.60700760964</v>
      </c>
      <c r="BE43">
        <v>691459.20082844817</v>
      </c>
      <c r="BF43">
        <v>6272</v>
      </c>
      <c r="BG43">
        <v>4565.0063187252945</v>
      </c>
      <c r="BH43">
        <v>3023.7180638211257</v>
      </c>
      <c r="BI43">
        <v>14913.999999999998</v>
      </c>
      <c r="BJ43">
        <v>9438.103093903097</v>
      </c>
      <c r="BK43">
        <v>7418.9876584207504</v>
      </c>
      <c r="BL43">
        <v>-195442.56021501258</v>
      </c>
      <c r="BM43">
        <v>-182368.69071173618</v>
      </c>
      <c r="BN43">
        <v>-215897.7133509274</v>
      </c>
      <c r="BO43">
        <v>-102087.63658755017</v>
      </c>
      <c r="BP43">
        <v>-120695.55268828227</v>
      </c>
      <c r="BQ43">
        <v>-113154.27534695796</v>
      </c>
      <c r="BR43">
        <v>2408271</v>
      </c>
      <c r="BS43">
        <v>8767932</v>
      </c>
      <c r="BT43">
        <v>937111</v>
      </c>
      <c r="BU43">
        <v>113419</v>
      </c>
      <c r="BV43">
        <v>88734</v>
      </c>
      <c r="BW43">
        <v>932589</v>
      </c>
      <c r="BX43">
        <v>42948</v>
      </c>
      <c r="BY43">
        <v>0.48579976957273691</v>
      </c>
      <c r="BZ43">
        <v>0</v>
      </c>
      <c r="CA43">
        <v>0</v>
      </c>
      <c r="CB43">
        <v>0</v>
      </c>
      <c r="CC43">
        <v>0</v>
      </c>
      <c r="CD43">
        <v>5.8494214106911829E-2</v>
      </c>
      <c r="CE43">
        <v>4.2139447902646401</v>
      </c>
      <c r="CF43">
        <v>0</v>
      </c>
      <c r="CG43">
        <v>141071.19883815825</v>
      </c>
      <c r="CH43">
        <v>224371.41553612327</v>
      </c>
      <c r="CI43">
        <v>517070.49669173459</v>
      </c>
      <c r="CJ43">
        <v>57918.834849987281</v>
      </c>
      <c r="CK43">
        <v>1772744.1335832814</v>
      </c>
      <c r="CL43">
        <v>620000</v>
      </c>
      <c r="CM43">
        <v>440000</v>
      </c>
      <c r="CN43">
        <v>0</v>
      </c>
      <c r="CO43">
        <v>187280000</v>
      </c>
      <c r="CP43">
        <v>176000</v>
      </c>
      <c r="CQ43">
        <v>6130</v>
      </c>
      <c r="CR43">
        <v>0</v>
      </c>
      <c r="CS43">
        <v>0</v>
      </c>
      <c r="CT43">
        <v>404997000</v>
      </c>
      <c r="CU43">
        <v>42959040</v>
      </c>
      <c r="CV43">
        <v>0</v>
      </c>
      <c r="CW43">
        <v>0</v>
      </c>
      <c r="CX43">
        <v>30312.600586168694</v>
      </c>
      <c r="CY43">
        <v>478716.15167002799</v>
      </c>
      <c r="CZ43">
        <v>6790</v>
      </c>
      <c r="DA43">
        <v>4942.0269298700168</v>
      </c>
      <c r="DB43">
        <v>3273.4447789134956</v>
      </c>
      <c r="DC43">
        <v>1601.628351818217</v>
      </c>
      <c r="DD43">
        <v>-195442.56021501258</v>
      </c>
      <c r="DE43">
        <v>-182368.69071173618</v>
      </c>
      <c r="DF43">
        <v>-215897.7133509274</v>
      </c>
    </row>
    <row r="44" spans="1:110" x14ac:dyDescent="0.45">
      <c r="A44">
        <v>1333</v>
      </c>
      <c r="B44" t="s">
        <v>396</v>
      </c>
      <c r="C44">
        <v>4653</v>
      </c>
      <c r="D44">
        <v>4219</v>
      </c>
      <c r="E44">
        <v>3787</v>
      </c>
      <c r="F44">
        <v>3370</v>
      </c>
      <c r="G44">
        <v>2965</v>
      </c>
      <c r="H44">
        <v>2577</v>
      </c>
      <c r="I44">
        <v>2213</v>
      </c>
      <c r="J44">
        <v>1804.9285714285713</v>
      </c>
      <c r="K44">
        <v>2.13</v>
      </c>
      <c r="L44">
        <v>2.0699999999999998</v>
      </c>
      <c r="M44">
        <v>2.0099999999999998</v>
      </c>
      <c r="N44">
        <v>1.97</v>
      </c>
      <c r="O44">
        <v>1.95</v>
      </c>
      <c r="P44">
        <v>1.93</v>
      </c>
      <c r="Q44">
        <v>1.9109744227095835</v>
      </c>
      <c r="R44">
        <v>1.895484781165139</v>
      </c>
      <c r="S44">
        <v>238762</v>
      </c>
      <c r="T44">
        <v>9400</v>
      </c>
      <c r="U44">
        <v>3055</v>
      </c>
      <c r="V44">
        <v>10.237123162915143</v>
      </c>
      <c r="W44">
        <v>95.434970064604684</v>
      </c>
      <c r="X44">
        <v>2407.0472772941448</v>
      </c>
      <c r="Y44">
        <v>83.914762182878277</v>
      </c>
      <c r="Z44">
        <v>2471</v>
      </c>
      <c r="AA44">
        <v>2230.003319918435</v>
      </c>
      <c r="AB44">
        <v>1977.4585116451428</v>
      </c>
      <c r="AC44">
        <v>1732.2738900137222</v>
      </c>
      <c r="AD44">
        <v>1494.8257459610631</v>
      </c>
      <c r="AE44">
        <v>1281.3790043109568</v>
      </c>
      <c r="AF44">
        <v>1120.8701214846858</v>
      </c>
      <c r="AG44">
        <v>878.99922697304089</v>
      </c>
      <c r="AH44">
        <v>647</v>
      </c>
      <c r="AI44">
        <v>593.53446973112386</v>
      </c>
      <c r="AJ44">
        <v>535.66135371270741</v>
      </c>
      <c r="AK44">
        <v>466.27823873961222</v>
      </c>
      <c r="AL44">
        <v>397.86798685988384</v>
      </c>
      <c r="AM44">
        <v>342.5547303825029</v>
      </c>
      <c r="AN44">
        <v>316.28419249694872</v>
      </c>
      <c r="AO44">
        <v>254.4645217499129</v>
      </c>
      <c r="AP44">
        <v>6.5676088616637456</v>
      </c>
      <c r="AQ44">
        <v>12.383044500909216</v>
      </c>
      <c r="AR44">
        <v>0.54570700110530179</v>
      </c>
      <c r="AS44">
        <v>12.383044500909216</v>
      </c>
      <c r="AT44">
        <v>3758</v>
      </c>
      <c r="AU44">
        <v>47</v>
      </c>
      <c r="AV44">
        <v>3763.7391843243918</v>
      </c>
      <c r="AW44">
        <v>1333.7974957997021</v>
      </c>
      <c r="AX44">
        <v>31.807600723710031</v>
      </c>
      <c r="AY44">
        <v>125.59597658090495</v>
      </c>
      <c r="AZ44">
        <v>50.737656740220672</v>
      </c>
      <c r="BA44">
        <v>0.84550518937355879</v>
      </c>
      <c r="BB44">
        <v>66.061272509003672</v>
      </c>
      <c r="BC44">
        <v>6790</v>
      </c>
      <c r="BD44">
        <v>209564.27407081329</v>
      </c>
      <c r="BE44">
        <v>578706.51400086039</v>
      </c>
      <c r="BF44">
        <v>19700</v>
      </c>
      <c r="BG44">
        <v>16534.486845223986</v>
      </c>
      <c r="BH44">
        <v>12905.776974874334</v>
      </c>
      <c r="BI44">
        <v>16032.000000000004</v>
      </c>
      <c r="BJ44">
        <v>12453.710161165045</v>
      </c>
      <c r="BK44">
        <v>10746.641561109569</v>
      </c>
      <c r="BL44">
        <v>-158867.75973824522</v>
      </c>
      <c r="BM44">
        <v>-130158.0471810677</v>
      </c>
      <c r="BN44">
        <v>-147418.5857252756</v>
      </c>
      <c r="BO44">
        <v>12147.391569041938</v>
      </c>
      <c r="BP44">
        <v>53337.193679361953</v>
      </c>
      <c r="BQ44">
        <v>80353.64418181582</v>
      </c>
      <c r="BR44">
        <v>2408271</v>
      </c>
      <c r="BS44">
        <v>8767932</v>
      </c>
      <c r="BT44">
        <v>937111</v>
      </c>
      <c r="BU44">
        <v>113419</v>
      </c>
      <c r="BV44">
        <v>88734</v>
      </c>
      <c r="BW44">
        <v>932589</v>
      </c>
      <c r="BX44">
        <v>42948</v>
      </c>
      <c r="BY44">
        <v>34.584393920913897</v>
      </c>
      <c r="BZ44">
        <v>0</v>
      </c>
      <c r="CA44">
        <v>0</v>
      </c>
      <c r="CB44">
        <v>0</v>
      </c>
      <c r="CC44">
        <v>0</v>
      </c>
      <c r="CD44">
        <v>5.1244931162038126E-2</v>
      </c>
      <c r="CE44">
        <v>3.2370757707032918</v>
      </c>
      <c r="CF44">
        <v>7.6641712000000011</v>
      </c>
      <c r="CG44">
        <v>94193.502329826166</v>
      </c>
      <c r="CH44">
        <v>149813.2122368525</v>
      </c>
      <c r="CI44">
        <v>345248.93412646878</v>
      </c>
      <c r="CJ44">
        <v>38672.513952631256</v>
      </c>
      <c r="CK44">
        <v>1183664.5612434954</v>
      </c>
      <c r="CL44">
        <v>10900000</v>
      </c>
      <c r="CM44">
        <v>4490000</v>
      </c>
      <c r="CN44">
        <v>1460000</v>
      </c>
      <c r="CO44">
        <v>196750000</v>
      </c>
      <c r="CP44">
        <v>413000</v>
      </c>
      <c r="CQ44">
        <v>3040</v>
      </c>
      <c r="CR44">
        <v>0</v>
      </c>
      <c r="CS44">
        <v>0</v>
      </c>
      <c r="CT44">
        <v>881115000</v>
      </c>
      <c r="CU44">
        <v>21304320</v>
      </c>
      <c r="CV44">
        <v>0</v>
      </c>
      <c r="CW44">
        <v>0</v>
      </c>
      <c r="CX44">
        <v>28124.483154352482</v>
      </c>
      <c r="CY44">
        <v>282045.24244486995</v>
      </c>
      <c r="CZ44">
        <v>6790</v>
      </c>
      <c r="DA44">
        <v>5698.9424202574046</v>
      </c>
      <c r="DB44">
        <v>4448.2348050455194</v>
      </c>
      <c r="DC44">
        <v>3172.2712280822507</v>
      </c>
      <c r="DD44">
        <v>-158867.75973824522</v>
      </c>
      <c r="DE44">
        <v>-130158.0471810677</v>
      </c>
      <c r="DF44">
        <v>-147418.5857252756</v>
      </c>
    </row>
    <row r="45" spans="1:110" x14ac:dyDescent="0.45">
      <c r="A45">
        <v>1334</v>
      </c>
      <c r="B45" t="s">
        <v>397</v>
      </c>
      <c r="C45">
        <v>4547</v>
      </c>
      <c r="D45">
        <v>3856</v>
      </c>
      <c r="E45">
        <v>3242</v>
      </c>
      <c r="F45">
        <v>2691</v>
      </c>
      <c r="G45">
        <v>2202</v>
      </c>
      <c r="H45">
        <v>1776</v>
      </c>
      <c r="I45">
        <v>1408</v>
      </c>
      <c r="J45">
        <v>885.96428571428578</v>
      </c>
      <c r="K45">
        <v>2.13</v>
      </c>
      <c r="L45">
        <v>2.0699999999999998</v>
      </c>
      <c r="M45">
        <v>2.0099999999999998</v>
      </c>
      <c r="N45">
        <v>1.97</v>
      </c>
      <c r="O45">
        <v>1.95</v>
      </c>
      <c r="P45">
        <v>1.93</v>
      </c>
      <c r="Q45">
        <v>1.9109744227095835</v>
      </c>
      <c r="R45">
        <v>1.895484781165139</v>
      </c>
      <c r="S45">
        <v>238762</v>
      </c>
      <c r="T45">
        <v>9400</v>
      </c>
      <c r="U45">
        <v>3055</v>
      </c>
      <c r="V45">
        <v>10.361129949830474</v>
      </c>
      <c r="W45">
        <v>96.591015938893264</v>
      </c>
      <c r="X45">
        <v>2324.0599664844131</v>
      </c>
      <c r="Y45">
        <v>81.021648899858945</v>
      </c>
      <c r="Z45">
        <v>2144</v>
      </c>
      <c r="AA45">
        <v>1744.2129573401762</v>
      </c>
      <c r="AB45">
        <v>1369.2623348040036</v>
      </c>
      <c r="AC45">
        <v>1061.0486732373652</v>
      </c>
      <c r="AD45">
        <v>815.82906732573065</v>
      </c>
      <c r="AE45">
        <v>621.92945188342287</v>
      </c>
      <c r="AF45">
        <v>463.60615001086654</v>
      </c>
      <c r="AG45">
        <v>183.25819906549191</v>
      </c>
      <c r="AH45">
        <v>202</v>
      </c>
      <c r="AI45">
        <v>153.3192347074862</v>
      </c>
      <c r="AJ45">
        <v>114.39813723762245</v>
      </c>
      <c r="AK45">
        <v>79.892437312501983</v>
      </c>
      <c r="AL45">
        <v>55.45148536688864</v>
      </c>
      <c r="AM45">
        <v>38.759916796196379</v>
      </c>
      <c r="AN45">
        <v>29.444712354903864</v>
      </c>
      <c r="AO45">
        <v>15.353889717772592</v>
      </c>
      <c r="AP45">
        <v>9.1375427640539062</v>
      </c>
      <c r="AQ45">
        <v>3.8790259882366223</v>
      </c>
      <c r="AR45">
        <v>0.17094436179202224</v>
      </c>
      <c r="AS45">
        <v>3.8790259882366223</v>
      </c>
      <c r="AT45">
        <v>3204</v>
      </c>
      <c r="AU45">
        <v>65</v>
      </c>
      <c r="AV45">
        <v>3217.604170529668</v>
      </c>
      <c r="AW45">
        <v>1350.2180257162681</v>
      </c>
      <c r="AX45">
        <v>42.764295498427927</v>
      </c>
      <c r="AY45">
        <v>107.371451170575</v>
      </c>
      <c r="AZ45">
        <v>51.362293698246837</v>
      </c>
      <c r="BA45">
        <v>1.1367545159378414</v>
      </c>
      <c r="BB45">
        <v>66.061272509003672</v>
      </c>
      <c r="BC45">
        <v>6790</v>
      </c>
      <c r="BD45">
        <v>112550.11498919045</v>
      </c>
      <c r="BE45">
        <v>509634.93148300884</v>
      </c>
      <c r="BF45">
        <v>19976</v>
      </c>
      <c r="BG45">
        <v>14648.370674221202</v>
      </c>
      <c r="BH45">
        <v>9867.9627630984869</v>
      </c>
      <c r="BI45">
        <v>8832.0000000000036</v>
      </c>
      <c r="BJ45">
        <v>5372.728050548898</v>
      </c>
      <c r="BK45">
        <v>4131.0335944348653</v>
      </c>
      <c r="BL45">
        <v>-206697.68006426544</v>
      </c>
      <c r="BM45">
        <v>-200821.36835306103</v>
      </c>
      <c r="BN45">
        <v>-239784.8144241198</v>
      </c>
      <c r="BO45">
        <v>-102008.55020857113</v>
      </c>
      <c r="BP45">
        <v>-123275.24842532439</v>
      </c>
      <c r="BQ45">
        <v>-115500.29383018787</v>
      </c>
      <c r="BR45">
        <v>2408271</v>
      </c>
      <c r="BS45">
        <v>8767932</v>
      </c>
      <c r="BT45">
        <v>937111</v>
      </c>
      <c r="BU45">
        <v>113419</v>
      </c>
      <c r="BV45">
        <v>88734</v>
      </c>
      <c r="BW45">
        <v>932589</v>
      </c>
      <c r="BX45">
        <v>42948</v>
      </c>
      <c r="BY45">
        <v>18.946471856132014</v>
      </c>
      <c r="BZ45">
        <v>0</v>
      </c>
      <c r="CA45">
        <v>0</v>
      </c>
      <c r="CB45">
        <v>0</v>
      </c>
      <c r="CC45">
        <v>0</v>
      </c>
      <c r="CD45">
        <v>6.1618905031426315E-2</v>
      </c>
      <c r="CE45">
        <v>0</v>
      </c>
      <c r="CF45">
        <v>5.7959999999999998E-2</v>
      </c>
      <c r="CG45">
        <v>124861.15425116492</v>
      </c>
      <c r="CH45">
        <v>198589.6069186184</v>
      </c>
      <c r="CI45">
        <v>457655.56384206325</v>
      </c>
      <c r="CJ45">
        <v>51263.565006976321</v>
      </c>
      <c r="CK45">
        <v>1569043.7207181219</v>
      </c>
      <c r="CL45">
        <v>5560000</v>
      </c>
      <c r="CM45">
        <v>4260000</v>
      </c>
      <c r="CN45">
        <v>1010000</v>
      </c>
      <c r="CO45">
        <v>221870000</v>
      </c>
      <c r="CP45">
        <v>368000</v>
      </c>
      <c r="CQ45">
        <v>2840</v>
      </c>
      <c r="CR45">
        <v>0</v>
      </c>
      <c r="CS45">
        <v>0</v>
      </c>
      <c r="CT45">
        <v>811054000</v>
      </c>
      <c r="CU45">
        <v>19902720</v>
      </c>
      <c r="CV45">
        <v>0</v>
      </c>
      <c r="CW45">
        <v>0</v>
      </c>
      <c r="CX45">
        <v>34918.408426253969</v>
      </c>
      <c r="CY45">
        <v>355338.60276290844</v>
      </c>
      <c r="CZ45">
        <v>6790</v>
      </c>
      <c r="DA45">
        <v>4979.0967600101094</v>
      </c>
      <c r="DB45">
        <v>3354.1983961473138</v>
      </c>
      <c r="DC45">
        <v>1703.7230848656554</v>
      </c>
      <c r="DD45">
        <v>-206697.68006426544</v>
      </c>
      <c r="DE45">
        <v>-200821.36835306103</v>
      </c>
      <c r="DF45">
        <v>-239784.8144241198</v>
      </c>
    </row>
    <row r="46" spans="1:110" x14ac:dyDescent="0.45">
      <c r="A46">
        <v>1337</v>
      </c>
      <c r="B46" t="s">
        <v>398</v>
      </c>
      <c r="C46">
        <v>28120</v>
      </c>
      <c r="D46">
        <v>27228</v>
      </c>
      <c r="E46">
        <v>26055</v>
      </c>
      <c r="F46">
        <v>24696</v>
      </c>
      <c r="G46">
        <v>23155</v>
      </c>
      <c r="H46">
        <v>21466</v>
      </c>
      <c r="I46">
        <v>19691</v>
      </c>
      <c r="J46">
        <v>18272.75</v>
      </c>
      <c r="K46">
        <v>2.13</v>
      </c>
      <c r="L46">
        <v>2.0699999999999998</v>
      </c>
      <c r="M46">
        <v>2.0099999999999998</v>
      </c>
      <c r="N46">
        <v>1.97</v>
      </c>
      <c r="O46">
        <v>1.95</v>
      </c>
      <c r="P46">
        <v>1.93</v>
      </c>
      <c r="Q46">
        <v>1.9109744227095835</v>
      </c>
      <c r="R46">
        <v>1.895484781165139</v>
      </c>
      <c r="S46">
        <v>238762</v>
      </c>
      <c r="T46">
        <v>9400</v>
      </c>
      <c r="U46">
        <v>3055</v>
      </c>
      <c r="V46">
        <v>59.387007882825877</v>
      </c>
      <c r="W46">
        <v>553.63183868445458</v>
      </c>
      <c r="X46">
        <v>2507.571746877938</v>
      </c>
      <c r="Y46">
        <v>87.419257935104056</v>
      </c>
      <c r="Z46">
        <v>9060</v>
      </c>
      <c r="AA46">
        <v>8512.9211372934442</v>
      </c>
      <c r="AB46">
        <v>7909.5708382220846</v>
      </c>
      <c r="AC46">
        <v>7294.3135890154308</v>
      </c>
      <c r="AD46">
        <v>6661.5283666713885</v>
      </c>
      <c r="AE46">
        <v>6014.92530337891</v>
      </c>
      <c r="AF46">
        <v>5379.7974239883733</v>
      </c>
      <c r="AG46">
        <v>4757.1436791116448</v>
      </c>
      <c r="AH46">
        <v>1301</v>
      </c>
      <c r="AI46">
        <v>1132.4717190018794</v>
      </c>
      <c r="AJ46">
        <v>976.70346900919708</v>
      </c>
      <c r="AK46">
        <v>840.68595510897285</v>
      </c>
      <c r="AL46">
        <v>721.23485924301258</v>
      </c>
      <c r="AM46">
        <v>619.8668307066888</v>
      </c>
      <c r="AN46">
        <v>537.87891518544006</v>
      </c>
      <c r="AO46">
        <v>459.1354610399199</v>
      </c>
      <c r="AP46">
        <v>43.711419620478267</v>
      </c>
      <c r="AQ46">
        <v>13.576590958828179</v>
      </c>
      <c r="AR46">
        <v>0.59830526627207781</v>
      </c>
      <c r="AS46">
        <v>13.576590958828179</v>
      </c>
      <c r="AT46">
        <v>21683</v>
      </c>
      <c r="AU46">
        <v>711</v>
      </c>
      <c r="AV46">
        <v>21869.803651518389</v>
      </c>
      <c r="AW46">
        <v>11454.585192906683</v>
      </c>
      <c r="AX46">
        <v>459.56287566112081</v>
      </c>
      <c r="AY46">
        <v>729.79534785116857</v>
      </c>
      <c r="AZ46">
        <v>435.73242073817022</v>
      </c>
      <c r="BA46">
        <v>12.216036022021322</v>
      </c>
      <c r="BB46">
        <v>66.061272509003672</v>
      </c>
      <c r="BC46">
        <v>11710</v>
      </c>
      <c r="BD46">
        <v>566946.45522205101</v>
      </c>
      <c r="BE46">
        <v>3044083.7391651422</v>
      </c>
      <c r="BF46">
        <v>175972</v>
      </c>
      <c r="BG46">
        <v>167709.8474293781</v>
      </c>
      <c r="BH46">
        <v>148796.25116631688</v>
      </c>
      <c r="BI46">
        <v>129020.00000000003</v>
      </c>
      <c r="BJ46">
        <v>110551.04635375299</v>
      </c>
      <c r="BK46">
        <v>100960.6897569826</v>
      </c>
      <c r="BL46">
        <v>-426361.96173737571</v>
      </c>
      <c r="BM46">
        <v>-473373.11957681412</v>
      </c>
      <c r="BN46">
        <v>-547638.93202670512</v>
      </c>
      <c r="BO46">
        <v>194681.74755016551</v>
      </c>
      <c r="BP46">
        <v>522468.96095351968</v>
      </c>
      <c r="BQ46">
        <v>806943.14571435854</v>
      </c>
      <c r="BR46">
        <v>2408271</v>
      </c>
      <c r="BS46">
        <v>8767932</v>
      </c>
      <c r="BT46">
        <v>937111</v>
      </c>
      <c r="BU46">
        <v>113419</v>
      </c>
      <c r="BV46">
        <v>88734</v>
      </c>
      <c r="BW46">
        <v>932589</v>
      </c>
      <c r="BX46">
        <v>42948</v>
      </c>
      <c r="BY46">
        <v>115.4209811262094</v>
      </c>
      <c r="BZ46">
        <v>0</v>
      </c>
      <c r="CA46">
        <v>0</v>
      </c>
      <c r="CB46">
        <v>0</v>
      </c>
      <c r="CC46">
        <v>2.8787164559999994</v>
      </c>
      <c r="CD46">
        <v>0.25904937640595183</v>
      </c>
      <c r="CE46">
        <v>39.687316799667911</v>
      </c>
      <c r="CF46">
        <v>1.3859999999999999</v>
      </c>
      <c r="CG46">
        <v>415327.62887755909</v>
      </c>
      <c r="CH46">
        <v>660571.74511877284</v>
      </c>
      <c r="CI46">
        <v>1522306.9281483367</v>
      </c>
      <c r="CJ46">
        <v>170518.80570741597</v>
      </c>
      <c r="CK46">
        <v>5219134.9025992267</v>
      </c>
      <c r="CL46">
        <v>13000000</v>
      </c>
      <c r="CM46">
        <v>16900000</v>
      </c>
      <c r="CN46">
        <v>1910000</v>
      </c>
      <c r="CO46">
        <v>216750000</v>
      </c>
      <c r="CP46">
        <v>49000</v>
      </c>
      <c r="CQ46">
        <v>6430</v>
      </c>
      <c r="CR46">
        <v>0</v>
      </c>
      <c r="CS46">
        <v>0</v>
      </c>
      <c r="CT46">
        <v>120943000</v>
      </c>
      <c r="CU46">
        <v>45061440</v>
      </c>
      <c r="CV46">
        <v>0</v>
      </c>
      <c r="CW46">
        <v>0</v>
      </c>
      <c r="CX46">
        <v>21934.980484518263</v>
      </c>
      <c r="CY46">
        <v>1270743.7307861485</v>
      </c>
      <c r="CZ46">
        <v>11710</v>
      </c>
      <c r="DA46">
        <v>11160.197721217111</v>
      </c>
      <c r="DB46">
        <v>9901.5985563474351</v>
      </c>
      <c r="DC46">
        <v>8582.130402419667</v>
      </c>
      <c r="DD46">
        <v>-426361.96173737571</v>
      </c>
      <c r="DE46">
        <v>-473373.11957681412</v>
      </c>
      <c r="DF46">
        <v>-547638.93202670512</v>
      </c>
    </row>
    <row r="47" spans="1:110" x14ac:dyDescent="0.45">
      <c r="A47">
        <v>1343</v>
      </c>
      <c r="B47" t="s">
        <v>399</v>
      </c>
      <c r="C47">
        <v>4226</v>
      </c>
      <c r="D47">
        <v>3914</v>
      </c>
      <c r="E47">
        <v>3609</v>
      </c>
      <c r="F47">
        <v>3272</v>
      </c>
      <c r="G47">
        <v>2939</v>
      </c>
      <c r="H47">
        <v>2623</v>
      </c>
      <c r="I47">
        <v>2336</v>
      </c>
      <c r="J47">
        <v>2017.3571428571429</v>
      </c>
      <c r="K47">
        <v>2.13</v>
      </c>
      <c r="L47">
        <v>2.0699999999999998</v>
      </c>
      <c r="M47">
        <v>2.0099999999999998</v>
      </c>
      <c r="N47">
        <v>1.97</v>
      </c>
      <c r="O47">
        <v>1.95</v>
      </c>
      <c r="P47">
        <v>1.93</v>
      </c>
      <c r="Q47">
        <v>1.9109744227095835</v>
      </c>
      <c r="R47">
        <v>1.895484781165139</v>
      </c>
      <c r="S47">
        <v>238762</v>
      </c>
      <c r="T47">
        <v>9400</v>
      </c>
      <c r="U47">
        <v>3055</v>
      </c>
      <c r="V47">
        <v>8.5403093189382364</v>
      </c>
      <c r="W47">
        <v>79.616524215309056</v>
      </c>
      <c r="X47">
        <v>2620.5073875186281</v>
      </c>
      <c r="Y47">
        <v>91.356433376455584</v>
      </c>
      <c r="Z47">
        <v>2045</v>
      </c>
      <c r="AA47">
        <v>1849.3191479402271</v>
      </c>
      <c r="AB47">
        <v>1669.3859897167411</v>
      </c>
      <c r="AC47">
        <v>1494.0057366406352</v>
      </c>
      <c r="AD47">
        <v>1325.068619276286</v>
      </c>
      <c r="AE47">
        <v>1182.1723902622434</v>
      </c>
      <c r="AF47">
        <v>1048.5529490386527</v>
      </c>
      <c r="AG47">
        <v>880.22997835521699</v>
      </c>
      <c r="AH47">
        <v>757</v>
      </c>
      <c r="AI47">
        <v>680.10583940277013</v>
      </c>
      <c r="AJ47">
        <v>588.14656409679594</v>
      </c>
      <c r="AK47">
        <v>491.02489107719333</v>
      </c>
      <c r="AL47">
        <v>409.38323271465424</v>
      </c>
      <c r="AM47">
        <v>335.52427809377474</v>
      </c>
      <c r="AN47">
        <v>273.16642451314476</v>
      </c>
      <c r="AO47">
        <v>209.73493418649775</v>
      </c>
      <c r="AP47">
        <v>5.7485363606095703</v>
      </c>
      <c r="AQ47">
        <v>2.0887063013581812</v>
      </c>
      <c r="AR47">
        <v>9.2046964041858123E-2</v>
      </c>
      <c r="AS47">
        <v>2.0887063013581812</v>
      </c>
      <c r="AT47">
        <v>3439</v>
      </c>
      <c r="AU47">
        <v>29</v>
      </c>
      <c r="AV47">
        <v>3439.3562406301126</v>
      </c>
      <c r="AW47">
        <v>1100.8407787181536</v>
      </c>
      <c r="AX47">
        <v>20.314404865849916</v>
      </c>
      <c r="AY47">
        <v>114.77131774982685</v>
      </c>
      <c r="AZ47">
        <v>41.875983222438563</v>
      </c>
      <c r="BA47">
        <v>0.53999466612734137</v>
      </c>
      <c r="BB47">
        <v>66.061272509003672</v>
      </c>
      <c r="BC47">
        <v>11710</v>
      </c>
      <c r="BD47">
        <v>435427.48874361371</v>
      </c>
      <c r="BE47">
        <v>519588.03913720703</v>
      </c>
      <c r="BF47">
        <v>12731.999999999998</v>
      </c>
      <c r="BG47">
        <v>11183.898653538383</v>
      </c>
      <c r="BH47">
        <v>9151.3915133928658</v>
      </c>
      <c r="BI47">
        <v>10094</v>
      </c>
      <c r="BJ47">
        <v>8154.6194568131932</v>
      </c>
      <c r="BK47">
        <v>7232.522659959578</v>
      </c>
      <c r="BL47">
        <v>-320861.67316538887</v>
      </c>
      <c r="BM47">
        <v>-251694.34944521578</v>
      </c>
      <c r="BN47">
        <v>-219747.09007637855</v>
      </c>
      <c r="BO47">
        <v>18329.815536960785</v>
      </c>
      <c r="BP47">
        <v>61079.023462573474</v>
      </c>
      <c r="BQ47">
        <v>97442.427187051624</v>
      </c>
      <c r="BR47">
        <v>2408271</v>
      </c>
      <c r="BS47">
        <v>8767932</v>
      </c>
      <c r="BT47">
        <v>937111</v>
      </c>
      <c r="BU47">
        <v>113419</v>
      </c>
      <c r="BV47">
        <v>88734</v>
      </c>
      <c r="BW47">
        <v>932589</v>
      </c>
      <c r="BX47">
        <v>42948</v>
      </c>
      <c r="BY47">
        <v>8.3314624583978496</v>
      </c>
      <c r="BZ47">
        <v>0</v>
      </c>
      <c r="CA47">
        <v>0</v>
      </c>
      <c r="CB47">
        <v>0</v>
      </c>
      <c r="CC47">
        <v>0</v>
      </c>
      <c r="CD47">
        <v>4.1145930094007195E-2</v>
      </c>
      <c r="CE47">
        <v>15.403613413981994</v>
      </c>
      <c r="CF47">
        <v>0</v>
      </c>
      <c r="CG47">
        <v>88059.971945558413</v>
      </c>
      <c r="CH47">
        <v>140057.93330049931</v>
      </c>
      <c r="CI47">
        <v>322767.60818334989</v>
      </c>
      <c r="CJ47">
        <v>36154.303741762247</v>
      </c>
      <c r="CK47">
        <v>1106588.7293485701</v>
      </c>
      <c r="CL47">
        <v>0</v>
      </c>
      <c r="CM47">
        <v>2300000</v>
      </c>
      <c r="CN47">
        <v>0</v>
      </c>
      <c r="CO47">
        <v>110640000</v>
      </c>
      <c r="CP47">
        <v>368000</v>
      </c>
      <c r="CQ47">
        <v>8710</v>
      </c>
      <c r="CR47">
        <v>0</v>
      </c>
      <c r="CS47">
        <v>0</v>
      </c>
      <c r="CT47">
        <v>976922000</v>
      </c>
      <c r="CU47">
        <v>61039680</v>
      </c>
      <c r="CV47">
        <v>0</v>
      </c>
      <c r="CW47">
        <v>0</v>
      </c>
      <c r="CX47">
        <v>13324.200328657904</v>
      </c>
      <c r="CY47">
        <v>242445.05086370869</v>
      </c>
      <c r="CZ47">
        <v>11710</v>
      </c>
      <c r="DA47">
        <v>10286.165035574495</v>
      </c>
      <c r="DB47">
        <v>8416.8076203134206</v>
      </c>
      <c r="DC47">
        <v>6591.2670496056235</v>
      </c>
      <c r="DD47">
        <v>-320861.67316538887</v>
      </c>
      <c r="DE47">
        <v>-251694.34944521578</v>
      </c>
      <c r="DF47">
        <v>-219747.09007637855</v>
      </c>
    </row>
    <row r="48" spans="1:110" x14ac:dyDescent="0.45">
      <c r="A48">
        <v>1345</v>
      </c>
      <c r="B48" t="s">
        <v>400</v>
      </c>
      <c r="C48">
        <v>15946</v>
      </c>
      <c r="D48">
        <v>14138</v>
      </c>
      <c r="E48">
        <v>12425</v>
      </c>
      <c r="F48">
        <v>10839</v>
      </c>
      <c r="G48">
        <v>9357</v>
      </c>
      <c r="H48">
        <v>7970</v>
      </c>
      <c r="I48">
        <v>6730</v>
      </c>
      <c r="J48">
        <v>5192.4285714285706</v>
      </c>
      <c r="K48">
        <v>2.13</v>
      </c>
      <c r="L48">
        <v>2.0699999999999998</v>
      </c>
      <c r="M48">
        <v>2.0099999999999998</v>
      </c>
      <c r="N48">
        <v>1.97</v>
      </c>
      <c r="O48">
        <v>1.95</v>
      </c>
      <c r="P48">
        <v>1.93</v>
      </c>
      <c r="Q48">
        <v>1.9109744227095835</v>
      </c>
      <c r="R48">
        <v>1.895484781165139</v>
      </c>
      <c r="S48">
        <v>238762</v>
      </c>
      <c r="T48">
        <v>9400</v>
      </c>
      <c r="U48">
        <v>3055</v>
      </c>
      <c r="V48">
        <v>33.316723465373556</v>
      </c>
      <c r="W48">
        <v>310.59316723734855</v>
      </c>
      <c r="X48">
        <v>2534.6556849438507</v>
      </c>
      <c r="Y48">
        <v>88.363461334520352</v>
      </c>
      <c r="Z48">
        <v>8160</v>
      </c>
      <c r="AA48">
        <v>7054.2080329418559</v>
      </c>
      <c r="AB48">
        <v>6020.9339909927085</v>
      </c>
      <c r="AC48">
        <v>5091.2759170206918</v>
      </c>
      <c r="AD48">
        <v>4251.071525162648</v>
      </c>
      <c r="AE48">
        <v>3503.4902986167044</v>
      </c>
      <c r="AF48">
        <v>2856.6006740210087</v>
      </c>
      <c r="AG48">
        <v>1960.7453304826895</v>
      </c>
      <c r="AH48">
        <v>1848</v>
      </c>
      <c r="AI48">
        <v>1605.1232897712407</v>
      </c>
      <c r="AJ48">
        <v>1357.8448673737043</v>
      </c>
      <c r="AK48">
        <v>1131.8384771606488</v>
      </c>
      <c r="AL48">
        <v>936.58178384673806</v>
      </c>
      <c r="AM48">
        <v>769.49587719458646</v>
      </c>
      <c r="AN48">
        <v>634.28269994236996</v>
      </c>
      <c r="AO48">
        <v>443.03323416962172</v>
      </c>
      <c r="AP48">
        <v>30.050192034088461</v>
      </c>
      <c r="AQ48">
        <v>25.810442152497522</v>
      </c>
      <c r="AR48">
        <v>1.1374374842315325</v>
      </c>
      <c r="AS48">
        <v>25.810442152497522</v>
      </c>
      <c r="AT48">
        <v>3468</v>
      </c>
      <c r="AU48">
        <v>3468</v>
      </c>
      <c r="AV48">
        <v>4669.9938459141886</v>
      </c>
      <c r="AW48">
        <v>30498.674657677566</v>
      </c>
      <c r="AX48">
        <v>2178.7164128515274</v>
      </c>
      <c r="AY48">
        <v>155.83769463815645</v>
      </c>
      <c r="AZ48">
        <v>1160.1695839780546</v>
      </c>
      <c r="BA48">
        <v>57.914334666121505</v>
      </c>
      <c r="BB48">
        <v>66.061272509003672</v>
      </c>
      <c r="BC48">
        <v>6730</v>
      </c>
      <c r="BD48">
        <v>178317.75859740539</v>
      </c>
      <c r="BE48">
        <v>2595568.4256355283</v>
      </c>
      <c r="BF48">
        <v>46472.000000000007</v>
      </c>
      <c r="BG48">
        <v>37436.627807263147</v>
      </c>
      <c r="BH48">
        <v>28097.957029048237</v>
      </c>
      <c r="BI48">
        <v>89279.999999999985</v>
      </c>
      <c r="BJ48">
        <v>64436.590436367398</v>
      </c>
      <c r="BK48">
        <v>53802.732212341805</v>
      </c>
      <c r="BL48">
        <v>-243065.44924921269</v>
      </c>
      <c r="BM48">
        <v>-288718.70737791149</v>
      </c>
      <c r="BN48">
        <v>-338938.56839016656</v>
      </c>
      <c r="BO48">
        <v>-100101.27438838687</v>
      </c>
      <c r="BP48">
        <v>524.05759693216532</v>
      </c>
      <c r="BQ48">
        <v>99208.985999646364</v>
      </c>
      <c r="BR48">
        <v>2408271</v>
      </c>
      <c r="BS48">
        <v>8767932</v>
      </c>
      <c r="BT48">
        <v>937111</v>
      </c>
      <c r="BU48">
        <v>113419</v>
      </c>
      <c r="BV48">
        <v>88734</v>
      </c>
      <c r="BW48">
        <v>932589</v>
      </c>
      <c r="BX48">
        <v>42948</v>
      </c>
      <c r="BY48">
        <v>75.870653425201965</v>
      </c>
      <c r="BZ48">
        <v>1103.402958468</v>
      </c>
      <c r="CA48">
        <v>0.33231936000000001</v>
      </c>
      <c r="CB48">
        <v>0</v>
      </c>
      <c r="CC48">
        <v>0</v>
      </c>
      <c r="CD48">
        <v>0.18405679421760324</v>
      </c>
      <c r="CE48">
        <v>106.01244446739709</v>
      </c>
      <c r="CF48">
        <v>26.231000000000002</v>
      </c>
      <c r="CG48">
        <v>460014.77882008126</v>
      </c>
      <c r="CH48">
        <v>731645.92022648884</v>
      </c>
      <c r="CI48">
        <v>1686099.4457339172</v>
      </c>
      <c r="CJ48">
        <v>188865.7658151759</v>
      </c>
      <c r="CK48">
        <v>5780687.3921193965</v>
      </c>
      <c r="CL48">
        <v>3730000</v>
      </c>
      <c r="CM48">
        <v>22400000</v>
      </c>
      <c r="CN48">
        <v>1850000</v>
      </c>
      <c r="CO48">
        <v>368790000</v>
      </c>
      <c r="CP48">
        <v>873000</v>
      </c>
      <c r="CQ48">
        <v>11530</v>
      </c>
      <c r="CR48">
        <v>14070</v>
      </c>
      <c r="CS48">
        <v>2160</v>
      </c>
      <c r="CT48">
        <v>2475137000</v>
      </c>
      <c r="CU48">
        <v>80802240</v>
      </c>
      <c r="CV48">
        <v>96465320</v>
      </c>
      <c r="CW48">
        <v>13256650</v>
      </c>
      <c r="CX48">
        <v>49035.352939225617</v>
      </c>
      <c r="CY48">
        <v>1421966.5980739025</v>
      </c>
      <c r="CZ48">
        <v>6730</v>
      </c>
      <c r="DA48">
        <v>5421.5119887863857</v>
      </c>
      <c r="DB48">
        <v>4069.1007661709118</v>
      </c>
      <c r="DC48">
        <v>2699.2782885479837</v>
      </c>
      <c r="DD48">
        <v>-243065.44924921269</v>
      </c>
      <c r="DE48">
        <v>-288718.70737791149</v>
      </c>
      <c r="DF48">
        <v>-338938.56839016656</v>
      </c>
    </row>
    <row r="49" spans="1:110" x14ac:dyDescent="0.45">
      <c r="A49">
        <v>1346</v>
      </c>
      <c r="B49" t="s">
        <v>401</v>
      </c>
      <c r="C49">
        <v>17252</v>
      </c>
      <c r="D49">
        <v>15600</v>
      </c>
      <c r="E49">
        <v>13995</v>
      </c>
      <c r="F49">
        <v>12446</v>
      </c>
      <c r="G49">
        <v>10960</v>
      </c>
      <c r="H49">
        <v>9535</v>
      </c>
      <c r="I49">
        <v>8199</v>
      </c>
      <c r="J49">
        <v>6687.4285714285716</v>
      </c>
      <c r="K49">
        <v>2.13</v>
      </c>
      <c r="L49">
        <v>2.0699999999999998</v>
      </c>
      <c r="M49">
        <v>2.0099999999999998</v>
      </c>
      <c r="N49">
        <v>1.97</v>
      </c>
      <c r="O49">
        <v>1.95</v>
      </c>
      <c r="P49">
        <v>1.93</v>
      </c>
      <c r="Q49">
        <v>1.9109744227095835</v>
      </c>
      <c r="R49">
        <v>1.895484781165139</v>
      </c>
      <c r="S49">
        <v>238762</v>
      </c>
      <c r="T49">
        <v>9400</v>
      </c>
      <c r="U49">
        <v>3055</v>
      </c>
      <c r="V49">
        <v>38.404273045310902</v>
      </c>
      <c r="W49">
        <v>358.02154473527571</v>
      </c>
      <c r="X49">
        <v>2378.9723637668844</v>
      </c>
      <c r="Y49">
        <v>82.936011281652384</v>
      </c>
      <c r="Z49">
        <v>8686</v>
      </c>
      <c r="AA49">
        <v>7750.738989574058</v>
      </c>
      <c r="AB49">
        <v>6768.5093396243992</v>
      </c>
      <c r="AC49">
        <v>5862.9208455352627</v>
      </c>
      <c r="AD49">
        <v>5025.2677099658431</v>
      </c>
      <c r="AE49">
        <v>4251.3326556969078</v>
      </c>
      <c r="AF49">
        <v>3616.5895706916567</v>
      </c>
      <c r="AG49">
        <v>2724.491317705822</v>
      </c>
      <c r="AH49">
        <v>1752</v>
      </c>
      <c r="AI49">
        <v>1600.0694559384747</v>
      </c>
      <c r="AJ49">
        <v>1432.886421601801</v>
      </c>
      <c r="AK49">
        <v>1264.7566335451083</v>
      </c>
      <c r="AL49">
        <v>1114.7693767553301</v>
      </c>
      <c r="AM49">
        <v>978.6679784673438</v>
      </c>
      <c r="AN49">
        <v>907.04634889194563</v>
      </c>
      <c r="AO49">
        <v>716.07872878892408</v>
      </c>
      <c r="AP49">
        <v>39.187734798142365</v>
      </c>
      <c r="AQ49">
        <v>63.407155576944781</v>
      </c>
      <c r="AR49">
        <v>2.7942828369849786</v>
      </c>
      <c r="AS49">
        <v>63.407155576944781</v>
      </c>
      <c r="AT49">
        <v>14031</v>
      </c>
      <c r="AU49">
        <v>362</v>
      </c>
      <c r="AV49">
        <v>14117.605051324988</v>
      </c>
      <c r="AW49">
        <v>6573.9569816080739</v>
      </c>
      <c r="AX49">
        <v>235.82106927919281</v>
      </c>
      <c r="AY49">
        <v>471.1044805627148</v>
      </c>
      <c r="AZ49">
        <v>250.07332358037112</v>
      </c>
      <c r="BA49">
        <v>6.2685626486298052</v>
      </c>
      <c r="BB49">
        <v>66.061272509003672</v>
      </c>
      <c r="BC49">
        <v>6940</v>
      </c>
      <c r="BD49">
        <v>214630.28741034417</v>
      </c>
      <c r="BE49">
        <v>2534204.4652819107</v>
      </c>
      <c r="BF49">
        <v>65152.000000000007</v>
      </c>
      <c r="BG49">
        <v>54618.160531042566</v>
      </c>
      <c r="BH49">
        <v>42710.719489836592</v>
      </c>
      <c r="BI49">
        <v>133483.99999999997</v>
      </c>
      <c r="BJ49">
        <v>100971.80761707434</v>
      </c>
      <c r="BK49">
        <v>86545.661761981741</v>
      </c>
      <c r="BL49">
        <v>-241303.11547503213</v>
      </c>
      <c r="BM49">
        <v>-302310.37394949229</v>
      </c>
      <c r="BN49">
        <v>-356786.31759012694</v>
      </c>
      <c r="BO49">
        <v>-18082.954662726494</v>
      </c>
      <c r="BP49">
        <v>133239.13690331043</v>
      </c>
      <c r="BQ49">
        <v>273763.95072905871</v>
      </c>
      <c r="BR49">
        <v>2408271</v>
      </c>
      <c r="BS49">
        <v>8767932</v>
      </c>
      <c r="BT49">
        <v>937111</v>
      </c>
      <c r="BU49">
        <v>113419</v>
      </c>
      <c r="BV49">
        <v>88734</v>
      </c>
      <c r="BW49">
        <v>932589</v>
      </c>
      <c r="BX49">
        <v>42948</v>
      </c>
      <c r="BY49">
        <v>59.894199030338932</v>
      </c>
      <c r="BZ49">
        <v>0</v>
      </c>
      <c r="CA49">
        <v>0</v>
      </c>
      <c r="CB49">
        <v>0</v>
      </c>
      <c r="CC49">
        <v>29.077943999999992</v>
      </c>
      <c r="CD49">
        <v>0.20008020927851378</v>
      </c>
      <c r="CE49">
        <v>52.806348160369517</v>
      </c>
      <c r="CF49">
        <v>0</v>
      </c>
      <c r="CG49">
        <v>441614.18766727799</v>
      </c>
      <c r="CH49">
        <v>702380.08341742936</v>
      </c>
      <c r="CI49">
        <v>1618655.4679045605</v>
      </c>
      <c r="CJ49">
        <v>181311.13518256886</v>
      </c>
      <c r="CK49">
        <v>5549459.89643462</v>
      </c>
      <c r="CL49">
        <v>5210000</v>
      </c>
      <c r="CM49">
        <v>61300000</v>
      </c>
      <c r="CN49">
        <v>3310000</v>
      </c>
      <c r="CO49">
        <v>956070000</v>
      </c>
      <c r="CP49">
        <v>1592000</v>
      </c>
      <c r="CQ49">
        <v>20760</v>
      </c>
      <c r="CR49">
        <v>18140</v>
      </c>
      <c r="CS49">
        <v>11460</v>
      </c>
      <c r="CT49">
        <v>3846836000</v>
      </c>
      <c r="CU49">
        <v>145486080</v>
      </c>
      <c r="CV49">
        <v>119274200</v>
      </c>
      <c r="CW49">
        <v>70276890</v>
      </c>
      <c r="CX49">
        <v>137740.19879395203</v>
      </c>
      <c r="CY49">
        <v>1245271.2013164493</v>
      </c>
      <c r="CZ49">
        <v>6940</v>
      </c>
      <c r="DA49">
        <v>5817.933971105037</v>
      </c>
      <c r="DB49">
        <v>4549.5517138302102</v>
      </c>
      <c r="DC49">
        <v>3248.9578123263009</v>
      </c>
      <c r="DD49">
        <v>-241303.11547503213</v>
      </c>
      <c r="DE49">
        <v>-302310.37394949229</v>
      </c>
      <c r="DF49">
        <v>-356786.31759012694</v>
      </c>
    </row>
    <row r="50" spans="1:110" x14ac:dyDescent="0.45">
      <c r="A50">
        <v>1347</v>
      </c>
      <c r="B50" t="s">
        <v>402</v>
      </c>
      <c r="C50">
        <v>5926</v>
      </c>
      <c r="D50">
        <v>5182</v>
      </c>
      <c r="E50">
        <v>4566</v>
      </c>
      <c r="F50">
        <v>4033</v>
      </c>
      <c r="G50">
        <v>3574</v>
      </c>
      <c r="H50">
        <v>3139</v>
      </c>
      <c r="I50">
        <v>2750</v>
      </c>
      <c r="J50">
        <v>2228.3571428571431</v>
      </c>
      <c r="K50">
        <v>2.13</v>
      </c>
      <c r="L50">
        <v>2.0699999999999998</v>
      </c>
      <c r="M50">
        <v>2.0099999999999998</v>
      </c>
      <c r="N50">
        <v>1.97</v>
      </c>
      <c r="O50">
        <v>1.95</v>
      </c>
      <c r="P50">
        <v>1.93</v>
      </c>
      <c r="Q50">
        <v>1.9109744227095835</v>
      </c>
      <c r="R50">
        <v>1.895484781165139</v>
      </c>
      <c r="S50">
        <v>238762</v>
      </c>
      <c r="T50">
        <v>9400</v>
      </c>
      <c r="U50">
        <v>3055</v>
      </c>
      <c r="V50">
        <v>12.947113162464213</v>
      </c>
      <c r="W50">
        <v>120.69869019051319</v>
      </c>
      <c r="X50">
        <v>2423.9195386322881</v>
      </c>
      <c r="Y50">
        <v>84.502964920328978</v>
      </c>
      <c r="Z50">
        <v>2672</v>
      </c>
      <c r="AA50">
        <v>2353.4217772596876</v>
      </c>
      <c r="AB50">
        <v>2036.0755135175946</v>
      </c>
      <c r="AC50">
        <v>1761.7298127237887</v>
      </c>
      <c r="AD50">
        <v>1537.3362184772138</v>
      </c>
      <c r="AE50">
        <v>1338.9268170330615</v>
      </c>
      <c r="AF50">
        <v>1175.849537047726</v>
      </c>
      <c r="AG50">
        <v>922.25228671706623</v>
      </c>
      <c r="AH50">
        <v>536</v>
      </c>
      <c r="AI50">
        <v>494.48641366249205</v>
      </c>
      <c r="AJ50">
        <v>430.50517936994487</v>
      </c>
      <c r="AK50">
        <v>367.88617626968687</v>
      </c>
      <c r="AL50">
        <v>314.79066098193857</v>
      </c>
      <c r="AM50">
        <v>265.34655725720216</v>
      </c>
      <c r="AN50">
        <v>229.85363864348403</v>
      </c>
      <c r="AO50">
        <v>173.60605658098217</v>
      </c>
      <c r="AP50">
        <v>11.061235977538939</v>
      </c>
      <c r="AQ50">
        <v>7.3104720547536344</v>
      </c>
      <c r="AR50">
        <v>0.32216437414650345</v>
      </c>
      <c r="AS50">
        <v>7.3104720547536344</v>
      </c>
      <c r="AT50">
        <v>4059</v>
      </c>
      <c r="AU50">
        <v>82</v>
      </c>
      <c r="AV50">
        <v>4076.113763864254</v>
      </c>
      <c r="AW50">
        <v>1707.5762295905613</v>
      </c>
      <c r="AX50">
        <v>53.959269790281084</v>
      </c>
      <c r="AY50">
        <v>136.01991630015016</v>
      </c>
      <c r="AZ50">
        <v>64.956199773624945</v>
      </c>
      <c r="BA50">
        <v>1.4343377552674812</v>
      </c>
      <c r="BB50">
        <v>66.061272509003672</v>
      </c>
      <c r="BC50">
        <v>6940</v>
      </c>
      <c r="BD50">
        <v>215299.90477465326</v>
      </c>
      <c r="BE50">
        <v>888466.81045435427</v>
      </c>
      <c r="BF50">
        <v>16234</v>
      </c>
      <c r="BG50">
        <v>13275.793065413856</v>
      </c>
      <c r="BH50">
        <v>10547.085949170405</v>
      </c>
      <c r="BI50">
        <v>31696.000000000018</v>
      </c>
      <c r="BJ50">
        <v>23727.063581910425</v>
      </c>
      <c r="BK50">
        <v>20704.919641557724</v>
      </c>
      <c r="BL50">
        <v>-201802.88036606007</v>
      </c>
      <c r="BM50">
        <v>-214738.38382495113</v>
      </c>
      <c r="BN50">
        <v>-233692.69921952288</v>
      </c>
      <c r="BO50">
        <v>-17870.330697086232</v>
      </c>
      <c r="BP50">
        <v>36162.183969603851</v>
      </c>
      <c r="BQ50">
        <v>105230.88875701756</v>
      </c>
      <c r="BR50">
        <v>2408271</v>
      </c>
      <c r="BS50">
        <v>8767932</v>
      </c>
      <c r="BT50">
        <v>937111</v>
      </c>
      <c r="BU50">
        <v>113419</v>
      </c>
      <c r="BV50">
        <v>88734</v>
      </c>
      <c r="BW50">
        <v>932589</v>
      </c>
      <c r="BX50">
        <v>42948</v>
      </c>
      <c r="BY50">
        <v>37.360799500738523</v>
      </c>
      <c r="BZ50">
        <v>0</v>
      </c>
      <c r="CA50">
        <v>0</v>
      </c>
      <c r="CB50">
        <v>0</v>
      </c>
      <c r="CC50">
        <v>0</v>
      </c>
      <c r="CD50">
        <v>7.5642517900647493E-2</v>
      </c>
      <c r="CE50">
        <v>17.948992784256845</v>
      </c>
      <c r="CF50">
        <v>5.4835200000000008E-2</v>
      </c>
      <c r="CG50">
        <v>159909.89930412348</v>
      </c>
      <c r="CH50">
        <v>254334.05798349375</v>
      </c>
      <c r="CI50">
        <v>586120.28351702832</v>
      </c>
      <c r="CJ50">
        <v>65653.337640513535</v>
      </c>
      <c r="CK50">
        <v>2009477.0458319806</v>
      </c>
      <c r="CL50">
        <v>0</v>
      </c>
      <c r="CM50">
        <v>24600000</v>
      </c>
      <c r="CN50">
        <v>5410000</v>
      </c>
      <c r="CO50">
        <v>310760000</v>
      </c>
      <c r="CP50">
        <v>610000</v>
      </c>
      <c r="CQ50">
        <v>850</v>
      </c>
      <c r="CR50">
        <v>0</v>
      </c>
      <c r="CS50">
        <v>0</v>
      </c>
      <c r="CT50">
        <v>1450007000</v>
      </c>
      <c r="CU50">
        <v>5956800</v>
      </c>
      <c r="CV50">
        <v>0</v>
      </c>
      <c r="CW50">
        <v>0</v>
      </c>
      <c r="CX50">
        <v>40770.725786923067</v>
      </c>
      <c r="CY50">
        <v>450158.70106454636</v>
      </c>
      <c r="CZ50">
        <v>6940</v>
      </c>
      <c r="DA50">
        <v>5675.3729132667349</v>
      </c>
      <c r="DB50">
        <v>4508.856504080486</v>
      </c>
      <c r="DC50">
        <v>3259.0941197099928</v>
      </c>
      <c r="DD50">
        <v>-201802.88036606007</v>
      </c>
      <c r="DE50">
        <v>-214738.38382495113</v>
      </c>
      <c r="DF50">
        <v>-233692.69921952288</v>
      </c>
    </row>
    <row r="51" spans="1:110" x14ac:dyDescent="0.45">
      <c r="A51">
        <v>1361</v>
      </c>
      <c r="B51" t="s">
        <v>403</v>
      </c>
      <c r="C51">
        <v>8248</v>
      </c>
      <c r="D51">
        <v>7392</v>
      </c>
      <c r="E51">
        <v>6564</v>
      </c>
      <c r="F51">
        <v>5785</v>
      </c>
      <c r="G51">
        <v>5052</v>
      </c>
      <c r="H51">
        <v>4360</v>
      </c>
      <c r="I51">
        <v>3715</v>
      </c>
      <c r="J51">
        <v>2958.75</v>
      </c>
      <c r="K51">
        <v>2.13</v>
      </c>
      <c r="L51">
        <v>2.0699999999999998</v>
      </c>
      <c r="M51">
        <v>2.0099999999999998</v>
      </c>
      <c r="N51">
        <v>1.97</v>
      </c>
      <c r="O51">
        <v>1.95</v>
      </c>
      <c r="P51">
        <v>1.93</v>
      </c>
      <c r="Q51">
        <v>1.9109744227095835</v>
      </c>
      <c r="R51">
        <v>1.895484781165139</v>
      </c>
      <c r="S51">
        <v>238762</v>
      </c>
      <c r="T51">
        <v>9400</v>
      </c>
      <c r="U51">
        <v>3055</v>
      </c>
      <c r="V51">
        <v>18.926076592875688</v>
      </c>
      <c r="W51">
        <v>176.43722013862794</v>
      </c>
      <c r="X51">
        <v>2307.9030184320864</v>
      </c>
      <c r="Y51">
        <v>80.458383497387814</v>
      </c>
      <c r="Z51">
        <v>4308</v>
      </c>
      <c r="AA51">
        <v>3794.3732949633236</v>
      </c>
      <c r="AB51">
        <v>3323.806016117016</v>
      </c>
      <c r="AC51">
        <v>2877.4065625371809</v>
      </c>
      <c r="AD51">
        <v>2440.2755280825977</v>
      </c>
      <c r="AE51">
        <v>2049.5462181467051</v>
      </c>
      <c r="AF51">
        <v>1719.8976661153274</v>
      </c>
      <c r="AG51">
        <v>1280.8505907690492</v>
      </c>
      <c r="AH51">
        <v>343</v>
      </c>
      <c r="AI51">
        <v>292.52704204982956</v>
      </c>
      <c r="AJ51">
        <v>244.88374152416299</v>
      </c>
      <c r="AK51">
        <v>202.82385020195517</v>
      </c>
      <c r="AL51">
        <v>170.97247593234835</v>
      </c>
      <c r="AM51">
        <v>147.45964785917334</v>
      </c>
      <c r="AN51">
        <v>134.64943475193579</v>
      </c>
      <c r="AO51">
        <v>107.402261631798</v>
      </c>
      <c r="AP51">
        <v>26.28546429988533</v>
      </c>
      <c r="AQ51">
        <v>5.2217657533954531</v>
      </c>
      <c r="AR51">
        <v>0.23011741010464531</v>
      </c>
      <c r="AS51">
        <v>5.2217657533954531</v>
      </c>
      <c r="AT51">
        <v>5540</v>
      </c>
      <c r="AU51">
        <v>147</v>
      </c>
      <c r="AV51">
        <v>5575.6166276888216</v>
      </c>
      <c r="AW51">
        <v>2630.4267289777745</v>
      </c>
      <c r="AX51">
        <v>95.664697744317195</v>
      </c>
      <c r="AY51">
        <v>186.05832686597594</v>
      </c>
      <c r="AZ51">
        <v>100.06143277031454</v>
      </c>
      <c r="BA51">
        <v>2.5429456023817556</v>
      </c>
      <c r="BB51">
        <v>66.061272509003672</v>
      </c>
      <c r="BC51">
        <v>6940</v>
      </c>
      <c r="BD51">
        <v>200402.32781657643</v>
      </c>
      <c r="BE51">
        <v>1403912.4056447197</v>
      </c>
      <c r="BF51">
        <v>18380</v>
      </c>
      <c r="BG51">
        <v>15114.404171336279</v>
      </c>
      <c r="BH51">
        <v>11627.412354484894</v>
      </c>
      <c r="BI51">
        <v>11770</v>
      </c>
      <c r="BJ51">
        <v>8925.6044696545796</v>
      </c>
      <c r="BK51">
        <v>7569.6408162206935</v>
      </c>
      <c r="BL51">
        <v>-201862.05291807716</v>
      </c>
      <c r="BM51">
        <v>-226553.09165463725</v>
      </c>
      <c r="BN51">
        <v>-253655.21368883664</v>
      </c>
      <c r="BO51">
        <v>-5999.9903757174034</v>
      </c>
      <c r="BP51">
        <v>81547.213769242167</v>
      </c>
      <c r="BQ51">
        <v>151846.29589356424</v>
      </c>
      <c r="BR51">
        <v>2408271</v>
      </c>
      <c r="BS51">
        <v>8767932</v>
      </c>
      <c r="BT51">
        <v>937111</v>
      </c>
      <c r="BU51">
        <v>113419</v>
      </c>
      <c r="BV51">
        <v>88734</v>
      </c>
      <c r="BW51">
        <v>932589</v>
      </c>
      <c r="BX51">
        <v>42948</v>
      </c>
      <c r="BY51">
        <v>25.362795778144857</v>
      </c>
      <c r="BZ51">
        <v>0</v>
      </c>
      <c r="CA51">
        <v>661.42750788252124</v>
      </c>
      <c r="CB51">
        <v>0</v>
      </c>
      <c r="CC51">
        <v>0</v>
      </c>
      <c r="CD51">
        <v>0.10726439005673444</v>
      </c>
      <c r="CE51">
        <v>17.097442183784128</v>
      </c>
      <c r="CF51">
        <v>0</v>
      </c>
      <c r="CG51">
        <v>224750.07765209684</v>
      </c>
      <c r="CH51">
        <v>357461.29245351313</v>
      </c>
      <c r="CI51">
        <v>823780.01491571381</v>
      </c>
      <c r="CJ51">
        <v>92274.417012557373</v>
      </c>
      <c r="CK51">
        <v>2824278.6972926194</v>
      </c>
      <c r="CL51">
        <v>8770000</v>
      </c>
      <c r="CM51">
        <v>2060000</v>
      </c>
      <c r="CN51">
        <v>690000</v>
      </c>
      <c r="CO51">
        <v>109530000</v>
      </c>
      <c r="CP51">
        <v>276000</v>
      </c>
      <c r="CQ51">
        <v>180</v>
      </c>
      <c r="CR51">
        <v>0</v>
      </c>
      <c r="CS51">
        <v>0</v>
      </c>
      <c r="CT51">
        <v>588389000</v>
      </c>
      <c r="CU51">
        <v>1261440</v>
      </c>
      <c r="CV51">
        <v>0</v>
      </c>
      <c r="CW51">
        <v>0</v>
      </c>
      <c r="CX51">
        <v>13968.080786053002</v>
      </c>
      <c r="CY51">
        <v>745090.98263037647</v>
      </c>
      <c r="CZ51">
        <v>6940</v>
      </c>
      <c r="DA51">
        <v>5706.9621843892146</v>
      </c>
      <c r="DB51">
        <v>4390.328712738039</v>
      </c>
      <c r="DC51">
        <v>3033.5826151284482</v>
      </c>
      <c r="DD51">
        <v>-201862.05291807716</v>
      </c>
      <c r="DE51">
        <v>-226553.09165463725</v>
      </c>
      <c r="DF51">
        <v>-253655.21368883664</v>
      </c>
    </row>
    <row r="52" spans="1:110" x14ac:dyDescent="0.45">
      <c r="A52">
        <v>1362</v>
      </c>
      <c r="B52" t="s">
        <v>404</v>
      </c>
      <c r="C52">
        <v>4876</v>
      </c>
      <c r="D52">
        <v>4239</v>
      </c>
      <c r="E52">
        <v>3628</v>
      </c>
      <c r="F52">
        <v>3067</v>
      </c>
      <c r="G52">
        <v>2547</v>
      </c>
      <c r="H52">
        <v>2086</v>
      </c>
      <c r="I52">
        <v>1686</v>
      </c>
      <c r="J52">
        <v>1151.8214285714287</v>
      </c>
      <c r="K52">
        <v>2.13</v>
      </c>
      <c r="L52">
        <v>2.0699999999999998</v>
      </c>
      <c r="M52">
        <v>2.0099999999999998</v>
      </c>
      <c r="N52">
        <v>1.97</v>
      </c>
      <c r="O52">
        <v>1.95</v>
      </c>
      <c r="P52">
        <v>1.93</v>
      </c>
      <c r="Q52">
        <v>1.9109744227095835</v>
      </c>
      <c r="R52">
        <v>1.895484781165139</v>
      </c>
      <c r="S52">
        <v>238762</v>
      </c>
      <c r="T52">
        <v>9400</v>
      </c>
      <c r="U52">
        <v>3055</v>
      </c>
      <c r="V52">
        <v>10.777147410763686</v>
      </c>
      <c r="W52">
        <v>100.4693139039251</v>
      </c>
      <c r="X52">
        <v>2396.0141027029704</v>
      </c>
      <c r="Y52">
        <v>83.530122366837233</v>
      </c>
      <c r="Z52">
        <v>1747</v>
      </c>
      <c r="AA52">
        <v>1483.4374592522252</v>
      </c>
      <c r="AB52">
        <v>1229.8316925671902</v>
      </c>
      <c r="AC52">
        <v>1005.7066689834122</v>
      </c>
      <c r="AD52">
        <v>802.39645032018836</v>
      </c>
      <c r="AE52">
        <v>637.54555951471775</v>
      </c>
      <c r="AF52">
        <v>522.15352600784445</v>
      </c>
      <c r="AG52">
        <v>287.60305087882011</v>
      </c>
      <c r="AH52">
        <v>357</v>
      </c>
      <c r="AI52">
        <v>312.97487565341851</v>
      </c>
      <c r="AJ52">
        <v>272.82883113797197</v>
      </c>
      <c r="AK52">
        <v>233.12371321714551</v>
      </c>
      <c r="AL52">
        <v>201.13779282535822</v>
      </c>
      <c r="AM52">
        <v>177.4804059493903</v>
      </c>
      <c r="AN52">
        <v>177.56729549284364</v>
      </c>
      <c r="AO52">
        <v>108.75711543976476</v>
      </c>
      <c r="AP52">
        <v>6.7254118205824396</v>
      </c>
      <c r="AQ52">
        <v>11.040304735750386</v>
      </c>
      <c r="AR52">
        <v>0.48653395279267853</v>
      </c>
      <c r="AS52">
        <v>11.040304735750386</v>
      </c>
      <c r="AT52">
        <v>3716</v>
      </c>
      <c r="AU52">
        <v>46</v>
      </c>
      <c r="AV52">
        <v>3721.5091564977529</v>
      </c>
      <c r="AW52">
        <v>1314.8336719608776</v>
      </c>
      <c r="AX52">
        <v>31.154169964053352</v>
      </c>
      <c r="AY52">
        <v>124.18676055233</v>
      </c>
      <c r="AZ52">
        <v>50.016272881391785</v>
      </c>
      <c r="BA52">
        <v>0.82813578440067137</v>
      </c>
      <c r="BB52">
        <v>66.061272509003672</v>
      </c>
      <c r="BC52">
        <v>6940</v>
      </c>
      <c r="BD52">
        <v>136043.62215621475</v>
      </c>
      <c r="BE52">
        <v>607383.73756412207</v>
      </c>
      <c r="BF52">
        <v>6612</v>
      </c>
      <c r="BG52">
        <v>5026.7504284005299</v>
      </c>
      <c r="BH52">
        <v>3489.7697105706084</v>
      </c>
      <c r="BI52">
        <v>17144</v>
      </c>
      <c r="BJ52">
        <v>11622.893183338465</v>
      </c>
      <c r="BK52">
        <v>9273.2488710535945</v>
      </c>
      <c r="BL52">
        <v>-218556.61002797226</v>
      </c>
      <c r="BM52">
        <v>-252753.23359506406</v>
      </c>
      <c r="BN52">
        <v>-288020.62296234828</v>
      </c>
      <c r="BO52">
        <v>-54584.908634323627</v>
      </c>
      <c r="BP52">
        <v>-47648.735480088333</v>
      </c>
      <c r="BQ52">
        <v>-38816.208891947404</v>
      </c>
      <c r="BR52">
        <v>2408271</v>
      </c>
      <c r="BS52">
        <v>8767932</v>
      </c>
      <c r="BT52">
        <v>937111</v>
      </c>
      <c r="BU52">
        <v>113419</v>
      </c>
      <c r="BV52">
        <v>88734</v>
      </c>
      <c r="BW52">
        <v>932589</v>
      </c>
      <c r="BX52">
        <v>42948</v>
      </c>
      <c r="BY52">
        <v>3.2135487914882859</v>
      </c>
      <c r="BZ52">
        <v>0</v>
      </c>
      <c r="CA52">
        <v>807.43302579839997</v>
      </c>
      <c r="CB52">
        <v>5.485695108156925</v>
      </c>
      <c r="CC52">
        <v>0</v>
      </c>
      <c r="CD52">
        <v>6.1143952010900122E-2</v>
      </c>
      <c r="CE52">
        <v>3.792550311238176</v>
      </c>
      <c r="CF52">
        <v>0.24558200000000005</v>
      </c>
      <c r="CG52">
        <v>128366.02875646077</v>
      </c>
      <c r="CH52">
        <v>204164.05202510595</v>
      </c>
      <c r="CI52">
        <v>470502.03580955975</v>
      </c>
      <c r="CJ52">
        <v>52702.542270330043</v>
      </c>
      <c r="CK52">
        <v>1613087.0532295078</v>
      </c>
      <c r="CL52">
        <v>6730000</v>
      </c>
      <c r="CM52">
        <v>3640000</v>
      </c>
      <c r="CN52">
        <v>2070000</v>
      </c>
      <c r="CO52">
        <v>547710000</v>
      </c>
      <c r="CP52">
        <v>1268000</v>
      </c>
      <c r="CQ52">
        <v>21220</v>
      </c>
      <c r="CR52">
        <v>0</v>
      </c>
      <c r="CS52">
        <v>0</v>
      </c>
      <c r="CT52">
        <v>3504966000</v>
      </c>
      <c r="CU52">
        <v>148709760</v>
      </c>
      <c r="CV52">
        <v>0</v>
      </c>
      <c r="CW52">
        <v>0</v>
      </c>
      <c r="CX52">
        <v>88889.580359215819</v>
      </c>
      <c r="CY52">
        <v>361070.78290949785</v>
      </c>
      <c r="CZ52">
        <v>6940</v>
      </c>
      <c r="DA52">
        <v>5276.1113086962605</v>
      </c>
      <c r="DB52">
        <v>3662.8859333575347</v>
      </c>
      <c r="DC52">
        <v>2059.3551560435503</v>
      </c>
      <c r="DD52">
        <v>-218556.61002797226</v>
      </c>
      <c r="DE52">
        <v>-252753.23359506406</v>
      </c>
      <c r="DF52">
        <v>-288020.62296234828</v>
      </c>
    </row>
    <row r="53" spans="1:110" x14ac:dyDescent="0.45">
      <c r="A53">
        <v>1363</v>
      </c>
      <c r="B53" t="s">
        <v>405</v>
      </c>
      <c r="C53">
        <v>4049</v>
      </c>
      <c r="D53">
        <v>3618</v>
      </c>
      <c r="E53">
        <v>3204</v>
      </c>
      <c r="F53">
        <v>2822</v>
      </c>
      <c r="G53">
        <v>2464</v>
      </c>
      <c r="H53">
        <v>2128</v>
      </c>
      <c r="I53">
        <v>1815</v>
      </c>
      <c r="J53">
        <v>1442.7857142857142</v>
      </c>
      <c r="K53">
        <v>2.13</v>
      </c>
      <c r="L53">
        <v>2.0699999999999998</v>
      </c>
      <c r="M53">
        <v>2.0099999999999998</v>
      </c>
      <c r="N53">
        <v>1.97</v>
      </c>
      <c r="O53">
        <v>1.95</v>
      </c>
      <c r="P53">
        <v>1.93</v>
      </c>
      <c r="Q53">
        <v>1.9109744227095835</v>
      </c>
      <c r="R53">
        <v>1.895484781165139</v>
      </c>
      <c r="S53">
        <v>238762</v>
      </c>
      <c r="T53">
        <v>9400</v>
      </c>
      <c r="U53">
        <v>3055</v>
      </c>
      <c r="V53">
        <v>8.9180356839547272</v>
      </c>
      <c r="W53">
        <v>83.137855722636147</v>
      </c>
      <c r="X53">
        <v>2404.4074624948125</v>
      </c>
      <c r="Y53">
        <v>83.822732652265202</v>
      </c>
      <c r="Z53">
        <v>2213</v>
      </c>
      <c r="AA53">
        <v>2008.948176104878</v>
      </c>
      <c r="AB53">
        <v>1729.0233836734587</v>
      </c>
      <c r="AC53">
        <v>1481.9860272462988</v>
      </c>
      <c r="AD53">
        <v>1261.5570384500684</v>
      </c>
      <c r="AE53">
        <v>1066.5728124926352</v>
      </c>
      <c r="AF53">
        <v>956.11831582093646</v>
      </c>
      <c r="AG53">
        <v>699.0044997260735</v>
      </c>
      <c r="AH53">
        <v>788</v>
      </c>
      <c r="AI53">
        <v>702.70222465748361</v>
      </c>
      <c r="AJ53">
        <v>590.56564534014069</v>
      </c>
      <c r="AK53">
        <v>492.27663335750162</v>
      </c>
      <c r="AL53">
        <v>407.60693634762407</v>
      </c>
      <c r="AM53">
        <v>342.44020223550223</v>
      </c>
      <c r="AN53">
        <v>351.65127692698957</v>
      </c>
      <c r="AO53">
        <v>267.81500773921107</v>
      </c>
      <c r="AP53">
        <v>8.2508404234631492</v>
      </c>
      <c r="AQ53">
        <v>37.596713424447259</v>
      </c>
      <c r="AR53">
        <v>1.6568453527534461</v>
      </c>
      <c r="AS53">
        <v>37.596713424447259</v>
      </c>
      <c r="AT53">
        <v>4109</v>
      </c>
      <c r="AU53">
        <v>145</v>
      </c>
      <c r="AV53">
        <v>4147.9862527483874</v>
      </c>
      <c r="AW53">
        <v>2258.3934179424714</v>
      </c>
      <c r="AX53">
        <v>93.530039021117744</v>
      </c>
      <c r="AY53">
        <v>138.41830125421367</v>
      </c>
      <c r="AZ53">
        <v>85.909285618531598</v>
      </c>
      <c r="BA53">
        <v>2.486202403053889</v>
      </c>
      <c r="BB53">
        <v>66.061272509003672</v>
      </c>
      <c r="BC53">
        <v>6940</v>
      </c>
      <c r="BD53">
        <v>199659.38089969716</v>
      </c>
      <c r="BE53">
        <v>576623.6792649657</v>
      </c>
      <c r="BF53">
        <v>10960</v>
      </c>
      <c r="BG53">
        <v>8982.6219158017029</v>
      </c>
      <c r="BH53">
        <v>6913.9566416621547</v>
      </c>
      <c r="BI53">
        <v>18553.999999999996</v>
      </c>
      <c r="BJ53">
        <v>13687.146874460908</v>
      </c>
      <c r="BK53">
        <v>11651.335544546469</v>
      </c>
      <c r="BL53">
        <v>-195701.25216915697</v>
      </c>
      <c r="BM53">
        <v>-213815.88586685894</v>
      </c>
      <c r="BN53">
        <v>-236132.92263735863</v>
      </c>
      <c r="BO53">
        <v>-16471.689741938375</v>
      </c>
      <c r="BP53">
        <v>16450.142926020839</v>
      </c>
      <c r="BQ53">
        <v>51782.863512461132</v>
      </c>
      <c r="BR53">
        <v>2408271</v>
      </c>
      <c r="BS53">
        <v>8767932</v>
      </c>
      <c r="BT53">
        <v>937111</v>
      </c>
      <c r="BU53">
        <v>113419</v>
      </c>
      <c r="BV53">
        <v>88734</v>
      </c>
      <c r="BW53">
        <v>932589</v>
      </c>
      <c r="BX53">
        <v>42948</v>
      </c>
      <c r="BY53">
        <v>29.916709313496003</v>
      </c>
      <c r="BZ53">
        <v>0</v>
      </c>
      <c r="CA53">
        <v>0</v>
      </c>
      <c r="CB53">
        <v>0</v>
      </c>
      <c r="CC53">
        <v>0</v>
      </c>
      <c r="CD53">
        <v>4.7845267436166329E-2</v>
      </c>
      <c r="CE53">
        <v>1.2313910239083141</v>
      </c>
      <c r="CF53">
        <v>31.104937871409028</v>
      </c>
      <c r="CG53">
        <v>114784.64004843932</v>
      </c>
      <c r="CH53">
        <v>182563.07723746676</v>
      </c>
      <c r="CI53">
        <v>420721.95693551074</v>
      </c>
      <c r="CJ53">
        <v>47126.505374834371</v>
      </c>
      <c r="CK53">
        <v>1442419.1397478874</v>
      </c>
      <c r="CL53">
        <v>19800000</v>
      </c>
      <c r="CM53">
        <v>19700000</v>
      </c>
      <c r="CN53">
        <v>720000</v>
      </c>
      <c r="CO53">
        <v>460580000</v>
      </c>
      <c r="CP53">
        <v>828000</v>
      </c>
      <c r="CQ53">
        <v>10730</v>
      </c>
      <c r="CR53">
        <v>0</v>
      </c>
      <c r="CS53">
        <v>0</v>
      </c>
      <c r="CT53">
        <v>1911190000</v>
      </c>
      <c r="CU53">
        <v>75195840</v>
      </c>
      <c r="CV53">
        <v>0</v>
      </c>
      <c r="CW53">
        <v>0</v>
      </c>
      <c r="CX53">
        <v>66378.873894686913</v>
      </c>
      <c r="CY53">
        <v>297394.62655139581</v>
      </c>
      <c r="CZ53">
        <v>6940</v>
      </c>
      <c r="DA53">
        <v>5687.9011036189613</v>
      </c>
      <c r="DB53">
        <v>4377.9980924393576</v>
      </c>
      <c r="DC53">
        <v>3022.3362844317758</v>
      </c>
      <c r="DD53">
        <v>-195701.25216915697</v>
      </c>
      <c r="DE53">
        <v>-213815.88586685894</v>
      </c>
      <c r="DF53">
        <v>-236132.92263735863</v>
      </c>
    </row>
    <row r="54" spans="1:110" x14ac:dyDescent="0.45">
      <c r="A54">
        <v>1364</v>
      </c>
      <c r="B54" t="s">
        <v>406</v>
      </c>
      <c r="C54">
        <v>3906</v>
      </c>
      <c r="D54">
        <v>3414</v>
      </c>
      <c r="E54">
        <v>2944</v>
      </c>
      <c r="F54">
        <v>2510</v>
      </c>
      <c r="G54">
        <v>2109</v>
      </c>
      <c r="H54">
        <v>1749</v>
      </c>
      <c r="I54">
        <v>1445</v>
      </c>
      <c r="J54">
        <v>1032.5714285714287</v>
      </c>
      <c r="K54">
        <v>2.13</v>
      </c>
      <c r="L54">
        <v>2.0699999999999998</v>
      </c>
      <c r="M54">
        <v>2.0099999999999998</v>
      </c>
      <c r="N54">
        <v>1.97</v>
      </c>
      <c r="O54">
        <v>1.95</v>
      </c>
      <c r="P54">
        <v>1.93</v>
      </c>
      <c r="Q54">
        <v>1.9109744227095835</v>
      </c>
      <c r="R54">
        <v>1.895484781165139</v>
      </c>
      <c r="S54">
        <v>238762</v>
      </c>
      <c r="T54">
        <v>9400</v>
      </c>
      <c r="U54">
        <v>3055</v>
      </c>
      <c r="V54">
        <v>8.803455250322509</v>
      </c>
      <c r="W54">
        <v>82.069686464568292</v>
      </c>
      <c r="X54">
        <v>2349.6792096364775</v>
      </c>
      <c r="Y54">
        <v>81.914789934806734</v>
      </c>
      <c r="Z54">
        <v>1436</v>
      </c>
      <c r="AA54">
        <v>1212.8905466543326</v>
      </c>
      <c r="AB54">
        <v>1004.9559088380431</v>
      </c>
      <c r="AC54">
        <v>835.08255780373349</v>
      </c>
      <c r="AD54">
        <v>679.5001104768786</v>
      </c>
      <c r="AE54">
        <v>549.42331623045584</v>
      </c>
      <c r="AF54">
        <v>441.12707684019847</v>
      </c>
      <c r="AG54">
        <v>269.58498716504164</v>
      </c>
      <c r="AH54">
        <v>254</v>
      </c>
      <c r="AI54">
        <v>200.41123491961611</v>
      </c>
      <c r="AJ54">
        <v>157.29649845992387</v>
      </c>
      <c r="AK54">
        <v>127.15504776820379</v>
      </c>
      <c r="AL54">
        <v>104.8152335363892</v>
      </c>
      <c r="AM54">
        <v>83.862977077442139</v>
      </c>
      <c r="AN54">
        <v>71.855648286075009</v>
      </c>
      <c r="AO54">
        <v>44.925521841484176</v>
      </c>
      <c r="AP54">
        <v>5.2300409241624326</v>
      </c>
      <c r="AQ54">
        <v>6.1169255968346734</v>
      </c>
      <c r="AR54">
        <v>0.26956610897972738</v>
      </c>
      <c r="AS54">
        <v>6.1169255968346734</v>
      </c>
      <c r="AT54">
        <v>2792</v>
      </c>
      <c r="AU54">
        <v>35</v>
      </c>
      <c r="AV54">
        <v>2796.2923711837429</v>
      </c>
      <c r="AW54">
        <v>991.63857597639389</v>
      </c>
      <c r="AX54">
        <v>23.682510072421302</v>
      </c>
      <c r="AY54">
        <v>93.312276426401496</v>
      </c>
      <c r="AZ54">
        <v>37.721931430142021</v>
      </c>
      <c r="BA54">
        <v>0.62952516719369289</v>
      </c>
      <c r="BB54">
        <v>66.061272509003672</v>
      </c>
      <c r="BC54">
        <v>6940</v>
      </c>
      <c r="BD54">
        <v>151430.38839143422</v>
      </c>
      <c r="BE54">
        <v>474844.80955625256</v>
      </c>
      <c r="BF54">
        <v>9998</v>
      </c>
      <c r="BG54">
        <v>7723.7366294059393</v>
      </c>
      <c r="BH54">
        <v>5493.5421564967164</v>
      </c>
      <c r="BI54">
        <v>2727.9999999999995</v>
      </c>
      <c r="BJ54">
        <v>1878.2446808350237</v>
      </c>
      <c r="BK54">
        <v>1528.3129269117901</v>
      </c>
      <c r="BL54">
        <v>-216311.93155601347</v>
      </c>
      <c r="BM54">
        <v>-248900.93607571084</v>
      </c>
      <c r="BN54">
        <v>-280720.61537406035</v>
      </c>
      <c r="BO54">
        <v>-43602.767435278336</v>
      </c>
      <c r="BP54">
        <v>-30987.270802989369</v>
      </c>
      <c r="BQ54">
        <v>-14507.941907076718</v>
      </c>
      <c r="BR54">
        <v>2408271</v>
      </c>
      <c r="BS54">
        <v>8767932</v>
      </c>
      <c r="BT54">
        <v>937111</v>
      </c>
      <c r="BU54">
        <v>113419</v>
      </c>
      <c r="BV54">
        <v>88734</v>
      </c>
      <c r="BW54">
        <v>932589</v>
      </c>
      <c r="BX54">
        <v>42948</v>
      </c>
      <c r="BY54">
        <v>1.6759202076766373</v>
      </c>
      <c r="BZ54">
        <v>0</v>
      </c>
      <c r="CA54">
        <v>0</v>
      </c>
      <c r="CB54">
        <v>0</v>
      </c>
      <c r="CC54">
        <v>0</v>
      </c>
      <c r="CD54">
        <v>4.7570294634809045E-2</v>
      </c>
      <c r="CE54">
        <v>6.9728016749212323</v>
      </c>
      <c r="CF54">
        <v>0</v>
      </c>
      <c r="CG54">
        <v>95069.720956150122</v>
      </c>
      <c r="CH54">
        <v>151206.82351347437</v>
      </c>
      <c r="CI54">
        <v>348460.55211834289</v>
      </c>
      <c r="CJ54">
        <v>39032.25826846969</v>
      </c>
      <c r="CK54">
        <v>1194675.3943713419</v>
      </c>
      <c r="CL54">
        <v>2970000</v>
      </c>
      <c r="CM54">
        <v>5430000</v>
      </c>
      <c r="CN54">
        <v>150000</v>
      </c>
      <c r="CO54">
        <v>162590000</v>
      </c>
      <c r="CP54">
        <v>195000</v>
      </c>
      <c r="CQ54">
        <v>4420</v>
      </c>
      <c r="CR54">
        <v>0</v>
      </c>
      <c r="CS54">
        <v>0</v>
      </c>
      <c r="CT54">
        <v>437837000</v>
      </c>
      <c r="CU54">
        <v>30975360</v>
      </c>
      <c r="CV54">
        <v>0</v>
      </c>
      <c r="CW54">
        <v>0</v>
      </c>
      <c r="CX54">
        <v>23807.435073711807</v>
      </c>
      <c r="CY54">
        <v>286525.99355957209</v>
      </c>
      <c r="CZ54">
        <v>6940</v>
      </c>
      <c r="DA54">
        <v>5361.3454899057024</v>
      </c>
      <c r="DB54">
        <v>3813.2809127912797</v>
      </c>
      <c r="DC54">
        <v>2292.2717447017894</v>
      </c>
      <c r="DD54">
        <v>-216311.93155601347</v>
      </c>
      <c r="DE54">
        <v>-248900.93607571084</v>
      </c>
      <c r="DF54">
        <v>-280720.61537406035</v>
      </c>
    </row>
    <row r="55" spans="1:110" x14ac:dyDescent="0.45">
      <c r="A55">
        <v>1367</v>
      </c>
      <c r="B55" t="s">
        <v>407</v>
      </c>
      <c r="C55">
        <v>2690</v>
      </c>
      <c r="D55">
        <v>2305</v>
      </c>
      <c r="E55">
        <v>1974</v>
      </c>
      <c r="F55">
        <v>1671</v>
      </c>
      <c r="G55">
        <v>1400</v>
      </c>
      <c r="H55">
        <v>1154</v>
      </c>
      <c r="I55">
        <v>934</v>
      </c>
      <c r="J55">
        <v>643.14285714285711</v>
      </c>
      <c r="K55">
        <v>2.13</v>
      </c>
      <c r="L55">
        <v>2.0699999999999998</v>
      </c>
      <c r="M55">
        <v>2.0099999999999998</v>
      </c>
      <c r="N55">
        <v>1.97</v>
      </c>
      <c r="O55">
        <v>1.95</v>
      </c>
      <c r="P55">
        <v>1.93</v>
      </c>
      <c r="Q55">
        <v>1.9109744227095835</v>
      </c>
      <c r="R55">
        <v>1.895484781165139</v>
      </c>
      <c r="S55">
        <v>238762</v>
      </c>
      <c r="T55">
        <v>9400</v>
      </c>
      <c r="U55">
        <v>3055</v>
      </c>
      <c r="V55">
        <v>6.4094353159334432</v>
      </c>
      <c r="W55">
        <v>59.751578424200943</v>
      </c>
      <c r="X55">
        <v>2222.603568118267</v>
      </c>
      <c r="Y55">
        <v>77.484664138015333</v>
      </c>
      <c r="Z55">
        <v>1372</v>
      </c>
      <c r="AA55">
        <v>1123.5213049489562</v>
      </c>
      <c r="AB55">
        <v>917.38472297999056</v>
      </c>
      <c r="AC55">
        <v>741.26845139996828</v>
      </c>
      <c r="AD55">
        <v>598.12410153114251</v>
      </c>
      <c r="AE55">
        <v>479.62939388602695</v>
      </c>
      <c r="AF55">
        <v>377.83344794863604</v>
      </c>
      <c r="AG55">
        <v>213.15883535482618</v>
      </c>
      <c r="AH55">
        <v>152</v>
      </c>
      <c r="AI55">
        <v>111.75815809700987</v>
      </c>
      <c r="AJ55">
        <v>76.030942175723965</v>
      </c>
      <c r="AK55">
        <v>48.307486458669999</v>
      </c>
      <c r="AL55">
        <v>36.446398315718817</v>
      </c>
      <c r="AM55">
        <v>26.44173593944701</v>
      </c>
      <c r="AN55">
        <v>20.702096257476825</v>
      </c>
      <c r="AO55">
        <v>14.979474430289457</v>
      </c>
      <c r="AP55">
        <v>8.8444801260620451</v>
      </c>
      <c r="AQ55">
        <v>1.790319686878441</v>
      </c>
      <c r="AR55">
        <v>7.8897397750164106E-2</v>
      </c>
      <c r="AS55">
        <v>1.790319686878441</v>
      </c>
      <c r="AT55">
        <v>2140</v>
      </c>
      <c r="AU55">
        <v>52</v>
      </c>
      <c r="AV55">
        <v>2152.0865442022609</v>
      </c>
      <c r="AW55">
        <v>975.20521735626687</v>
      </c>
      <c r="AX55">
        <v>33.951359355917845</v>
      </c>
      <c r="AY55">
        <v>71.815127980029445</v>
      </c>
      <c r="AZ55">
        <v>37.096806468232387</v>
      </c>
      <c r="BA55">
        <v>0.90249028120869845</v>
      </c>
      <c r="BB55">
        <v>66.061272509003672</v>
      </c>
      <c r="BC55">
        <v>6940</v>
      </c>
      <c r="BD55">
        <v>139698.89472667393</v>
      </c>
      <c r="BE55">
        <v>534691.51237681671</v>
      </c>
      <c r="BF55">
        <v>3026</v>
      </c>
      <c r="BG55">
        <v>2305.0405144411293</v>
      </c>
      <c r="BH55">
        <v>1624.8633360682456</v>
      </c>
      <c r="BI55">
        <v>3260</v>
      </c>
      <c r="BJ55">
        <v>2150.8583245545883</v>
      </c>
      <c r="BK55">
        <v>1735.5118789492931</v>
      </c>
      <c r="BL55">
        <v>-214283.61754555395</v>
      </c>
      <c r="BM55">
        <v>-242239.54877386821</v>
      </c>
      <c r="BN55">
        <v>-276192.73410342738</v>
      </c>
      <c r="BO55">
        <v>-57322.480651522113</v>
      </c>
      <c r="BP55">
        <v>-55288.163199335628</v>
      </c>
      <c r="BQ55">
        <v>-42571.997509985405</v>
      </c>
      <c r="BR55">
        <v>2408271</v>
      </c>
      <c r="BS55">
        <v>8767932</v>
      </c>
      <c r="BT55">
        <v>937111</v>
      </c>
      <c r="BU55">
        <v>113419</v>
      </c>
      <c r="BV55">
        <v>88734</v>
      </c>
      <c r="BW55">
        <v>932589</v>
      </c>
      <c r="BX55">
        <v>42948</v>
      </c>
      <c r="BY55">
        <v>0.10724736834631871</v>
      </c>
      <c r="BZ55">
        <v>8.4673152000000016</v>
      </c>
      <c r="CA55">
        <v>0</v>
      </c>
      <c r="CB55">
        <v>7.677478669862114</v>
      </c>
      <c r="CC55">
        <v>0</v>
      </c>
      <c r="CD55">
        <v>3.8771164991376166E-2</v>
      </c>
      <c r="CE55">
        <v>6.1813036610326364</v>
      </c>
      <c r="CF55">
        <v>0.79900000000000004</v>
      </c>
      <c r="CG55">
        <v>112594.09348262941</v>
      </c>
      <c r="CH55">
        <v>179079.04904591205</v>
      </c>
      <c r="CI55">
        <v>412692.91195582546</v>
      </c>
      <c r="CJ55">
        <v>46227.144585238297</v>
      </c>
      <c r="CK55">
        <v>1414892.0569282712</v>
      </c>
      <c r="CL55">
        <v>860000</v>
      </c>
      <c r="CM55">
        <v>5120000</v>
      </c>
      <c r="CN55">
        <v>510000</v>
      </c>
      <c r="CO55">
        <v>142970000</v>
      </c>
      <c r="CP55">
        <v>462000</v>
      </c>
      <c r="CQ55">
        <v>1930</v>
      </c>
      <c r="CR55">
        <v>0</v>
      </c>
      <c r="CS55">
        <v>0</v>
      </c>
      <c r="CT55">
        <v>1498441000</v>
      </c>
      <c r="CU55">
        <v>13525440</v>
      </c>
      <c r="CV55">
        <v>0</v>
      </c>
      <c r="CW55">
        <v>0</v>
      </c>
      <c r="CX55">
        <v>19603.379942419018</v>
      </c>
      <c r="CY55">
        <v>336885.75590222242</v>
      </c>
      <c r="CZ55">
        <v>6940</v>
      </c>
      <c r="DA55">
        <v>5286.510631269477</v>
      </c>
      <c r="DB55">
        <v>3726.5537185438284</v>
      </c>
      <c r="DC55">
        <v>2114.6867055525458</v>
      </c>
      <c r="DD55">
        <v>-214283.61754555395</v>
      </c>
      <c r="DE55">
        <v>-242239.54877386821</v>
      </c>
      <c r="DF55">
        <v>-276192.73410342738</v>
      </c>
    </row>
    <row r="56" spans="1:110" x14ac:dyDescent="0.45">
      <c r="A56">
        <v>1370</v>
      </c>
      <c r="B56" t="s">
        <v>408</v>
      </c>
      <c r="C56">
        <v>5628</v>
      </c>
      <c r="D56">
        <v>5082</v>
      </c>
      <c r="E56">
        <v>4628</v>
      </c>
      <c r="F56">
        <v>4208</v>
      </c>
      <c r="G56">
        <v>3795</v>
      </c>
      <c r="H56">
        <v>3385</v>
      </c>
      <c r="I56">
        <v>2988</v>
      </c>
      <c r="J56">
        <v>2554.1785714285716</v>
      </c>
      <c r="K56">
        <v>2.13</v>
      </c>
      <c r="L56">
        <v>2.0699999999999998</v>
      </c>
      <c r="M56">
        <v>2.0099999999999998</v>
      </c>
      <c r="N56">
        <v>1.97</v>
      </c>
      <c r="O56">
        <v>1.95</v>
      </c>
      <c r="P56">
        <v>1.93</v>
      </c>
      <c r="Q56">
        <v>1.9109744227095835</v>
      </c>
      <c r="R56">
        <v>1.895484781165139</v>
      </c>
      <c r="S56">
        <v>238762</v>
      </c>
      <c r="T56">
        <v>9400</v>
      </c>
      <c r="U56">
        <v>3055</v>
      </c>
      <c r="V56">
        <v>11.529556380737871</v>
      </c>
      <c r="W56">
        <v>107.48360164698462</v>
      </c>
      <c r="X56">
        <v>2585.0621423824828</v>
      </c>
      <c r="Y56">
        <v>90.120737117320573</v>
      </c>
      <c r="Z56">
        <v>2811</v>
      </c>
      <c r="AA56">
        <v>2483.0192391088117</v>
      </c>
      <c r="AB56">
        <v>2185.2335986555013</v>
      </c>
      <c r="AC56">
        <v>1914.6266186036175</v>
      </c>
      <c r="AD56">
        <v>1678.5875330996998</v>
      </c>
      <c r="AE56">
        <v>1463.7528641638776</v>
      </c>
      <c r="AF56">
        <v>1289.6187690414151</v>
      </c>
      <c r="AG56">
        <v>1026.3367340907926</v>
      </c>
      <c r="AH56">
        <v>850</v>
      </c>
      <c r="AI56">
        <v>724.308127775917</v>
      </c>
      <c r="AJ56">
        <v>599.88084423928092</v>
      </c>
      <c r="AK56">
        <v>504.03761791331669</v>
      </c>
      <c r="AL56">
        <v>435.26527217312679</v>
      </c>
      <c r="AM56">
        <v>379.59494151790756</v>
      </c>
      <c r="AN56">
        <v>355.13528977932799</v>
      </c>
      <c r="AO56">
        <v>288.96437134027724</v>
      </c>
      <c r="AP56">
        <v>11.669904533368188</v>
      </c>
      <c r="AQ56">
        <v>20.290289784622331</v>
      </c>
      <c r="AR56">
        <v>0.89417050783519314</v>
      </c>
      <c r="AS56">
        <v>20.290289784622331</v>
      </c>
      <c r="AT56">
        <v>4474</v>
      </c>
      <c r="AU56">
        <v>84</v>
      </c>
      <c r="AV56">
        <v>4490.6327472710936</v>
      </c>
      <c r="AW56">
        <v>1827.6040811073963</v>
      </c>
      <c r="AX56">
        <v>55.469546955092802</v>
      </c>
      <c r="AY56">
        <v>149.85241477643638</v>
      </c>
      <c r="AZ56">
        <v>69.522059245325352</v>
      </c>
      <c r="BA56">
        <v>1.4744837314237031</v>
      </c>
      <c r="BB56">
        <v>66.061272509003672</v>
      </c>
      <c r="BC56">
        <v>6940</v>
      </c>
      <c r="BD56">
        <v>251636.15783618865</v>
      </c>
      <c r="BE56">
        <v>670399.54594618047</v>
      </c>
      <c r="BF56">
        <v>19266</v>
      </c>
      <c r="BG56">
        <v>16762.421062094341</v>
      </c>
      <c r="BH56">
        <v>13763.491047341731</v>
      </c>
      <c r="BI56">
        <v>4668.0000000000018</v>
      </c>
      <c r="BJ56">
        <v>3599.439309559868</v>
      </c>
      <c r="BK56">
        <v>3155.6930695880219</v>
      </c>
      <c r="BL56">
        <v>-180868.66395384079</v>
      </c>
      <c r="BM56">
        <v>-191593.56498248863</v>
      </c>
      <c r="BN56">
        <v>-207091.47925283932</v>
      </c>
      <c r="BO56">
        <v>1024.1797671096283</v>
      </c>
      <c r="BP56">
        <v>52009.57029832463</v>
      </c>
      <c r="BQ56">
        <v>106752.87872370303</v>
      </c>
      <c r="BR56">
        <v>2408271</v>
      </c>
      <c r="BS56">
        <v>8767932</v>
      </c>
      <c r="BT56">
        <v>937111</v>
      </c>
      <c r="BU56">
        <v>113419</v>
      </c>
      <c r="BV56">
        <v>88734</v>
      </c>
      <c r="BW56">
        <v>932589</v>
      </c>
      <c r="BX56">
        <v>42948</v>
      </c>
      <c r="BY56">
        <v>1.0166217532693067</v>
      </c>
      <c r="BZ56">
        <v>0</v>
      </c>
      <c r="CA56">
        <v>0</v>
      </c>
      <c r="CB56">
        <v>0</v>
      </c>
      <c r="CC56">
        <v>0</v>
      </c>
      <c r="CD56">
        <v>6.1743892668406922E-2</v>
      </c>
      <c r="CE56">
        <v>3.3136929487081033</v>
      </c>
      <c r="CF56">
        <v>0</v>
      </c>
      <c r="CG56">
        <v>121356.27974586906</v>
      </c>
      <c r="CH56">
        <v>193015.16181213089</v>
      </c>
      <c r="CI56">
        <v>444809.09187456674</v>
      </c>
      <c r="CJ56">
        <v>49824.5877436226</v>
      </c>
      <c r="CK56">
        <v>1525000.388206736</v>
      </c>
      <c r="CL56">
        <v>26300000</v>
      </c>
      <c r="CM56">
        <v>30300000</v>
      </c>
      <c r="CN56">
        <v>30000</v>
      </c>
      <c r="CO56">
        <v>568250000</v>
      </c>
      <c r="CP56">
        <v>1182000</v>
      </c>
      <c r="CQ56">
        <v>17770</v>
      </c>
      <c r="CR56">
        <v>0</v>
      </c>
      <c r="CS56">
        <v>0</v>
      </c>
      <c r="CT56">
        <v>2754279000</v>
      </c>
      <c r="CU56">
        <v>124532160</v>
      </c>
      <c r="CV56">
        <v>0</v>
      </c>
      <c r="CW56">
        <v>0</v>
      </c>
      <c r="CX56">
        <v>80056.401382416763</v>
      </c>
      <c r="CY56">
        <v>335981.31049372873</v>
      </c>
      <c r="CZ56">
        <v>6940</v>
      </c>
      <c r="DA56">
        <v>6038.1606026645259</v>
      </c>
      <c r="DB56">
        <v>4957.8858023747334</v>
      </c>
      <c r="DC56">
        <v>3809.1327683991021</v>
      </c>
      <c r="DD56">
        <v>-180868.66395384079</v>
      </c>
      <c r="DE56">
        <v>-191593.56498248863</v>
      </c>
      <c r="DF56">
        <v>-207091.47925283932</v>
      </c>
    </row>
    <row r="57" spans="1:110" x14ac:dyDescent="0.45">
      <c r="A57">
        <v>1371</v>
      </c>
      <c r="B57" t="s">
        <v>409</v>
      </c>
      <c r="C57">
        <v>8473</v>
      </c>
      <c r="D57">
        <v>7435</v>
      </c>
      <c r="E57">
        <v>6461</v>
      </c>
      <c r="F57">
        <v>5569</v>
      </c>
      <c r="G57">
        <v>4745</v>
      </c>
      <c r="H57">
        <v>4006</v>
      </c>
      <c r="I57">
        <v>3327</v>
      </c>
      <c r="J57">
        <v>2469.4285714285716</v>
      </c>
      <c r="K57">
        <v>2.13</v>
      </c>
      <c r="L57">
        <v>2.0699999999999998</v>
      </c>
      <c r="M57">
        <v>2.0099999999999998</v>
      </c>
      <c r="N57">
        <v>1.97</v>
      </c>
      <c r="O57">
        <v>1.95</v>
      </c>
      <c r="P57">
        <v>1.93</v>
      </c>
      <c r="Q57">
        <v>1.9109744227095835</v>
      </c>
      <c r="R57">
        <v>1.895484781165139</v>
      </c>
      <c r="S57">
        <v>238762</v>
      </c>
      <c r="T57">
        <v>9400</v>
      </c>
      <c r="U57">
        <v>3055</v>
      </c>
      <c r="V57">
        <v>19.323020293851073</v>
      </c>
      <c r="W57">
        <v>180.13770411416036</v>
      </c>
      <c r="X57">
        <v>2322.1576083438713</v>
      </c>
      <c r="Y57">
        <v>80.955328669069928</v>
      </c>
      <c r="Z57">
        <v>3917</v>
      </c>
      <c r="AA57">
        <v>3302.995141852708</v>
      </c>
      <c r="AB57">
        <v>2751.8027255203046</v>
      </c>
      <c r="AC57">
        <v>2279.9228260577511</v>
      </c>
      <c r="AD57">
        <v>1856.5707191019792</v>
      </c>
      <c r="AE57">
        <v>1500.6139988951591</v>
      </c>
      <c r="AF57">
        <v>1202.751920152366</v>
      </c>
      <c r="AG57">
        <v>745.34532902193871</v>
      </c>
      <c r="AH57">
        <v>1050</v>
      </c>
      <c r="AI57">
        <v>890.64141856418564</v>
      </c>
      <c r="AJ57">
        <v>730.19136085241325</v>
      </c>
      <c r="AK57">
        <v>599.04344993023551</v>
      </c>
      <c r="AL57">
        <v>486.96655058482486</v>
      </c>
      <c r="AM57">
        <v>402.73772981162807</v>
      </c>
      <c r="AN57">
        <v>340.23103436123625</v>
      </c>
      <c r="AO57">
        <v>229.87007811353291</v>
      </c>
      <c r="AP57">
        <v>17.749075665045499</v>
      </c>
      <c r="AQ57">
        <v>11.637077964709867</v>
      </c>
      <c r="AR57">
        <v>0.51283308537606664</v>
      </c>
      <c r="AS57">
        <v>11.637077964709867</v>
      </c>
      <c r="AT57">
        <v>6421</v>
      </c>
      <c r="AU57">
        <v>159</v>
      </c>
      <c r="AV57">
        <v>6458.3051059078598</v>
      </c>
      <c r="AW57">
        <v>2951.5025148846753</v>
      </c>
      <c r="AX57">
        <v>103.73755174948097</v>
      </c>
      <c r="AY57">
        <v>215.51364138414527</v>
      </c>
      <c r="AZ57">
        <v>112.27515566621305</v>
      </c>
      <c r="BA57">
        <v>2.7575370773474588</v>
      </c>
      <c r="BB57">
        <v>66.061272509003672</v>
      </c>
      <c r="BC57">
        <v>6940</v>
      </c>
      <c r="BD57">
        <v>166292.22526625343</v>
      </c>
      <c r="BE57">
        <v>1169931.3102821074</v>
      </c>
      <c r="BF57">
        <v>16496</v>
      </c>
      <c r="BG57">
        <v>12983.118238268034</v>
      </c>
      <c r="BH57">
        <v>9532.8257903557969</v>
      </c>
      <c r="BI57">
        <v>25219.999999999996</v>
      </c>
      <c r="BJ57">
        <v>17408.33734345849</v>
      </c>
      <c r="BK57">
        <v>14175.834818057958</v>
      </c>
      <c r="BL57">
        <v>-216153.80433127761</v>
      </c>
      <c r="BM57">
        <v>-247627.35905565001</v>
      </c>
      <c r="BN57">
        <v>-281655.44374196231</v>
      </c>
      <c r="BO57">
        <v>-94403.351285847137</v>
      </c>
      <c r="BP57">
        <v>-66337.267437941744</v>
      </c>
      <c r="BQ57">
        <v>-30845.474073939258</v>
      </c>
      <c r="BR57">
        <v>2408271</v>
      </c>
      <c r="BS57">
        <v>8767932</v>
      </c>
      <c r="BT57">
        <v>937111</v>
      </c>
      <c r="BU57">
        <v>113419</v>
      </c>
      <c r="BV57">
        <v>88734</v>
      </c>
      <c r="BW57">
        <v>932589</v>
      </c>
      <c r="BX57">
        <v>42948</v>
      </c>
      <c r="BY57">
        <v>19.030723515278748</v>
      </c>
      <c r="BZ57">
        <v>0</v>
      </c>
      <c r="CA57">
        <v>365.15334735999994</v>
      </c>
      <c r="CB57">
        <v>0</v>
      </c>
      <c r="CC57">
        <v>0</v>
      </c>
      <c r="CD57">
        <v>0.11088903152917128</v>
      </c>
      <c r="CE57">
        <v>13.746200049901791</v>
      </c>
      <c r="CF57">
        <v>0</v>
      </c>
      <c r="CG57">
        <v>245779.32468387199</v>
      </c>
      <c r="CH57">
        <v>390907.96309243835</v>
      </c>
      <c r="CI57">
        <v>900858.84672069293</v>
      </c>
      <c r="CJ57">
        <v>100908.2805926797</v>
      </c>
      <c r="CK57">
        <v>3088538.6923609348</v>
      </c>
      <c r="CL57">
        <v>24700000</v>
      </c>
      <c r="CM57">
        <v>34700000</v>
      </c>
      <c r="CN57">
        <v>1440000</v>
      </c>
      <c r="CO57">
        <v>638690000</v>
      </c>
      <c r="CP57">
        <v>1144000</v>
      </c>
      <c r="CQ57">
        <v>14790</v>
      </c>
      <c r="CR57">
        <v>0</v>
      </c>
      <c r="CS57">
        <v>0</v>
      </c>
      <c r="CT57">
        <v>3004014000</v>
      </c>
      <c r="CU57">
        <v>103648320</v>
      </c>
      <c r="CV57">
        <v>0</v>
      </c>
      <c r="CW57">
        <v>0</v>
      </c>
      <c r="CX57">
        <v>87946.1789091049</v>
      </c>
      <c r="CY57">
        <v>692687.00627144985</v>
      </c>
      <c r="CZ57">
        <v>6940</v>
      </c>
      <c r="DA57">
        <v>5462.102362607915</v>
      </c>
      <c r="DB57">
        <v>4010.5365534110829</v>
      </c>
      <c r="DC57">
        <v>2517.2422351323767</v>
      </c>
      <c r="DD57">
        <v>-216153.80433127761</v>
      </c>
      <c r="DE57">
        <v>-247627.35905565001</v>
      </c>
      <c r="DF57">
        <v>-281655.44374196231</v>
      </c>
    </row>
    <row r="58" spans="1:110" x14ac:dyDescent="0.45">
      <c r="A58">
        <v>1391</v>
      </c>
      <c r="B58" t="s">
        <v>410</v>
      </c>
      <c r="C58">
        <v>1499</v>
      </c>
      <c r="D58">
        <v>1309</v>
      </c>
      <c r="E58">
        <v>1139</v>
      </c>
      <c r="F58">
        <v>979</v>
      </c>
      <c r="G58">
        <v>835</v>
      </c>
      <c r="H58">
        <v>719</v>
      </c>
      <c r="I58">
        <v>606</v>
      </c>
      <c r="J58">
        <v>457.32142857142861</v>
      </c>
      <c r="K58">
        <v>2.13</v>
      </c>
      <c r="L58">
        <v>2.0699999999999998</v>
      </c>
      <c r="M58">
        <v>2.0099999999999998</v>
      </c>
      <c r="N58">
        <v>1.97</v>
      </c>
      <c r="O58">
        <v>1.95</v>
      </c>
      <c r="P58">
        <v>1.93</v>
      </c>
      <c r="Q58">
        <v>1.9109744227095835</v>
      </c>
      <c r="R58">
        <v>1.895484781165139</v>
      </c>
      <c r="S58">
        <v>277538</v>
      </c>
      <c r="T58">
        <v>8757</v>
      </c>
      <c r="U58">
        <v>3445</v>
      </c>
      <c r="V58">
        <v>3.275528997285194</v>
      </c>
      <c r="W58">
        <v>30.535923699157735</v>
      </c>
      <c r="X58">
        <v>2257.756892136646</v>
      </c>
      <c r="Y58">
        <v>95.275544608582692</v>
      </c>
      <c r="Z58">
        <v>622</v>
      </c>
      <c r="AA58">
        <v>545.39006328658365</v>
      </c>
      <c r="AB58">
        <v>472.73290872789983</v>
      </c>
      <c r="AC58">
        <v>404.16148337864922</v>
      </c>
      <c r="AD58">
        <v>341.15780601192068</v>
      </c>
      <c r="AE58">
        <v>287.22451389225148</v>
      </c>
      <c r="AF58">
        <v>237.3922434203655</v>
      </c>
      <c r="AG58">
        <v>173.61618759148266</v>
      </c>
      <c r="AH58">
        <v>170</v>
      </c>
      <c r="AI58">
        <v>149.54751965532247</v>
      </c>
      <c r="AJ58">
        <v>125.96097956861303</v>
      </c>
      <c r="AK58">
        <v>103.48433060708646</v>
      </c>
      <c r="AL58">
        <v>84.894191720986498</v>
      </c>
      <c r="AM58">
        <v>68.245317390548095</v>
      </c>
      <c r="AN58">
        <v>57.359009237699929</v>
      </c>
      <c r="AO58">
        <v>41.207716503440217</v>
      </c>
      <c r="AP58">
        <v>3.1485447517587057</v>
      </c>
      <c r="AQ58">
        <v>2.0887063013581812</v>
      </c>
      <c r="AR58">
        <v>9.2046964041858123E-2</v>
      </c>
      <c r="AS58">
        <v>2.0887063013581812</v>
      </c>
      <c r="AT58">
        <v>1304</v>
      </c>
      <c r="AU58">
        <v>21</v>
      </c>
      <c r="AV58">
        <v>1307.6307883231689</v>
      </c>
      <c r="AW58">
        <v>502.91185958853782</v>
      </c>
      <c r="AX58">
        <v>13.981385537081199</v>
      </c>
      <c r="AY58">
        <v>43.63563940634414</v>
      </c>
      <c r="AZ58">
        <v>19.130767138747977</v>
      </c>
      <c r="BA58">
        <v>0.37165123295271729</v>
      </c>
      <c r="BB58">
        <v>66.061272509003672</v>
      </c>
      <c r="BC58">
        <v>6940</v>
      </c>
      <c r="BD58">
        <v>174919.55106691879</v>
      </c>
      <c r="BE58">
        <v>305114.73207936622</v>
      </c>
      <c r="BF58">
        <v>4535</v>
      </c>
      <c r="BG58">
        <v>3563.8913534957128</v>
      </c>
      <c r="BH58">
        <v>2671.6500552175653</v>
      </c>
      <c r="BI58">
        <v>8325</v>
      </c>
      <c r="BJ58">
        <v>6169.2439514785401</v>
      </c>
      <c r="BK58">
        <v>5207.5366352189012</v>
      </c>
      <c r="BL58">
        <v>-204735.10723392706</v>
      </c>
      <c r="BM58">
        <v>-221098.16781177104</v>
      </c>
      <c r="BN58">
        <v>-244786.71532138638</v>
      </c>
      <c r="BO58">
        <v>-175.28626954174251</v>
      </c>
      <c r="BP58">
        <v>14560.574794993445</v>
      </c>
      <c r="BQ58">
        <v>22010.244755093197</v>
      </c>
      <c r="BR58">
        <v>2408271</v>
      </c>
      <c r="BS58">
        <v>8767932</v>
      </c>
      <c r="BT58">
        <v>937111</v>
      </c>
      <c r="BU58">
        <v>113419</v>
      </c>
      <c r="BV58">
        <v>88734</v>
      </c>
      <c r="BW58">
        <v>932589</v>
      </c>
      <c r="BX58">
        <v>42948</v>
      </c>
      <c r="BY58">
        <v>5.1052685616911994E-2</v>
      </c>
      <c r="BZ58">
        <v>0</v>
      </c>
      <c r="CA58">
        <v>86.823238199181432</v>
      </c>
      <c r="CB58">
        <v>0</v>
      </c>
      <c r="CC58">
        <v>0</v>
      </c>
      <c r="CD58">
        <v>2.0198002136061856E-2</v>
      </c>
      <c r="CE58">
        <v>7.2426644018937356</v>
      </c>
      <c r="CF58">
        <v>0</v>
      </c>
      <c r="CG58">
        <v>44249.040629360199</v>
      </c>
      <c r="CH58">
        <v>70377.369469405123</v>
      </c>
      <c r="CI58">
        <v>162186.70858964347</v>
      </c>
      <c r="CJ58">
        <v>18167.08794984073</v>
      </c>
      <c r="CK58">
        <v>556047.07295624667</v>
      </c>
      <c r="CL58">
        <v>330000</v>
      </c>
      <c r="CM58">
        <v>2640000</v>
      </c>
      <c r="CN58">
        <v>260000</v>
      </c>
      <c r="CO58">
        <v>437180000</v>
      </c>
      <c r="CP58">
        <v>704000</v>
      </c>
      <c r="CQ58">
        <v>20280</v>
      </c>
      <c r="CR58">
        <v>0</v>
      </c>
      <c r="CS58">
        <v>40</v>
      </c>
      <c r="CT58">
        <v>1831459000</v>
      </c>
      <c r="CU58">
        <v>142122240</v>
      </c>
      <c r="CV58">
        <v>0</v>
      </c>
      <c r="CW58">
        <v>216090</v>
      </c>
      <c r="CX58">
        <v>51263.625298440944</v>
      </c>
      <c r="CY58">
        <v>174214.04020183338</v>
      </c>
      <c r="CZ58">
        <v>6940</v>
      </c>
      <c r="DA58">
        <v>5453.8932730452589</v>
      </c>
      <c r="DB58">
        <v>4088.4788055589638</v>
      </c>
      <c r="DC58">
        <v>2647.8380513042421</v>
      </c>
      <c r="DD58">
        <v>-204735.10723392706</v>
      </c>
      <c r="DE58">
        <v>-221098.16781177104</v>
      </c>
      <c r="DF58">
        <v>-244786.71532138638</v>
      </c>
    </row>
    <row r="59" spans="1:110" x14ac:dyDescent="0.45">
      <c r="A59">
        <v>1392</v>
      </c>
      <c r="B59" t="s">
        <v>411</v>
      </c>
      <c r="C59">
        <v>3137</v>
      </c>
      <c r="D59">
        <v>2766</v>
      </c>
      <c r="E59">
        <v>2442</v>
      </c>
      <c r="F59">
        <v>2145</v>
      </c>
      <c r="G59">
        <v>1887</v>
      </c>
      <c r="H59">
        <v>1646</v>
      </c>
      <c r="I59">
        <v>1431</v>
      </c>
      <c r="J59">
        <v>1148.3928571428573</v>
      </c>
      <c r="K59">
        <v>2.13</v>
      </c>
      <c r="L59">
        <v>2.0699999999999998</v>
      </c>
      <c r="M59">
        <v>2.0099999999999998</v>
      </c>
      <c r="N59">
        <v>1.97</v>
      </c>
      <c r="O59">
        <v>1.95</v>
      </c>
      <c r="P59">
        <v>1.93</v>
      </c>
      <c r="Q59">
        <v>1.9109744227095835</v>
      </c>
      <c r="R59">
        <v>1.895484781165139</v>
      </c>
      <c r="S59">
        <v>277538</v>
      </c>
      <c r="T59">
        <v>8757</v>
      </c>
      <c r="U59">
        <v>3445</v>
      </c>
      <c r="V59">
        <v>7.0632513541472353</v>
      </c>
      <c r="W59">
        <v>65.846739441773707</v>
      </c>
      <c r="X59">
        <v>2191.1234640631587</v>
      </c>
      <c r="Y59">
        <v>92.463666956498429</v>
      </c>
      <c r="Z59">
        <v>1444</v>
      </c>
      <c r="AA59">
        <v>1261.1723828605709</v>
      </c>
      <c r="AB59">
        <v>1095.7885702895396</v>
      </c>
      <c r="AC59">
        <v>956.34649975594914</v>
      </c>
      <c r="AD59">
        <v>848.72651355560322</v>
      </c>
      <c r="AE59">
        <v>740.57328366453271</v>
      </c>
      <c r="AF59">
        <v>641.42460834104281</v>
      </c>
      <c r="AG59">
        <v>509.4250929802256</v>
      </c>
      <c r="AH59">
        <v>138</v>
      </c>
      <c r="AI59">
        <v>125.12385059598677</v>
      </c>
      <c r="AJ59">
        <v>114.75615010473582</v>
      </c>
      <c r="AK59">
        <v>108.27789083617644</v>
      </c>
      <c r="AL59">
        <v>104.37922537718843</v>
      </c>
      <c r="AM59">
        <v>103.81544004333415</v>
      </c>
      <c r="AN59">
        <v>102.25404133248459</v>
      </c>
      <c r="AO59">
        <v>91.825636135778169</v>
      </c>
      <c r="AP59">
        <v>7.0635610182653545</v>
      </c>
      <c r="AQ59">
        <v>9.9959515850712961</v>
      </c>
      <c r="AR59">
        <v>0.44051047077174954</v>
      </c>
      <c r="AS59">
        <v>9.9959515850712961</v>
      </c>
      <c r="AT59">
        <v>2191</v>
      </c>
      <c r="AU59">
        <v>62</v>
      </c>
      <c r="AV59">
        <v>2206.4359332207182</v>
      </c>
      <c r="AW59">
        <v>1073.3178508603446</v>
      </c>
      <c r="AX59">
        <v>40.2588984534245</v>
      </c>
      <c r="AY59">
        <v>73.628767091575355</v>
      </c>
      <c r="AZ59">
        <v>40.829011046727508</v>
      </c>
      <c r="BA59">
        <v>1.0701564024431467</v>
      </c>
      <c r="BB59">
        <v>66.061272509003672</v>
      </c>
      <c r="BC59">
        <v>6940</v>
      </c>
      <c r="BD59">
        <v>207871.40714942437</v>
      </c>
      <c r="BE59">
        <v>659152.32184699073</v>
      </c>
      <c r="BF59">
        <v>9536</v>
      </c>
      <c r="BG59">
        <v>7770.4376933833964</v>
      </c>
      <c r="BH59">
        <v>6086.3501511694549</v>
      </c>
      <c r="BI59">
        <v>6260.0000000000009</v>
      </c>
      <c r="BJ59">
        <v>4746.9554280067887</v>
      </c>
      <c r="BK59">
        <v>4212.7690449478068</v>
      </c>
      <c r="BL59">
        <v>-196445.49267178663</v>
      </c>
      <c r="BM59">
        <v>-207780.48173840623</v>
      </c>
      <c r="BN59">
        <v>-224457.10567472037</v>
      </c>
      <c r="BO59">
        <v>-6550.9644262936199</v>
      </c>
      <c r="BP59">
        <v>35995.353196036536</v>
      </c>
      <c r="BQ59">
        <v>91659.98910937272</v>
      </c>
      <c r="BR59">
        <v>2408271</v>
      </c>
      <c r="BS59">
        <v>8767932</v>
      </c>
      <c r="BT59">
        <v>937111</v>
      </c>
      <c r="BU59">
        <v>113419</v>
      </c>
      <c r="BV59">
        <v>88734</v>
      </c>
      <c r="BW59">
        <v>932589</v>
      </c>
      <c r="BX59">
        <v>42948</v>
      </c>
      <c r="BY59">
        <v>0.57966047252332009</v>
      </c>
      <c r="BZ59">
        <v>0</v>
      </c>
      <c r="CA59">
        <v>371.3215056993526</v>
      </c>
      <c r="CB59">
        <v>0</v>
      </c>
      <c r="CC59">
        <v>0</v>
      </c>
      <c r="CD59">
        <v>4.1045939984422734E-2</v>
      </c>
      <c r="CE59">
        <v>2.336823929146755</v>
      </c>
      <c r="CF59">
        <v>9.1069999999999993</v>
      </c>
      <c r="CG59">
        <v>112594.09348262941</v>
      </c>
      <c r="CH59">
        <v>179079.04904591205</v>
      </c>
      <c r="CI59">
        <v>412692.91195582546</v>
      </c>
      <c r="CJ59">
        <v>46227.144585238297</v>
      </c>
      <c r="CK59">
        <v>1414892.0569282712</v>
      </c>
      <c r="CL59">
        <v>180000</v>
      </c>
      <c r="CM59">
        <v>2490000</v>
      </c>
      <c r="CN59">
        <v>570000</v>
      </c>
      <c r="CO59">
        <v>95240000</v>
      </c>
      <c r="CP59">
        <v>227000</v>
      </c>
      <c r="CQ59">
        <v>2170</v>
      </c>
      <c r="CR59">
        <v>0</v>
      </c>
      <c r="CS59">
        <v>0</v>
      </c>
      <c r="CT59">
        <v>603464000</v>
      </c>
      <c r="CU59">
        <v>15207360</v>
      </c>
      <c r="CV59">
        <v>0</v>
      </c>
      <c r="CW59">
        <v>0</v>
      </c>
      <c r="CX59">
        <v>10328.609888589301</v>
      </c>
      <c r="CY59">
        <v>326832.43453665287</v>
      </c>
      <c r="CZ59">
        <v>6940</v>
      </c>
      <c r="DA59">
        <v>5655.0794454782681</v>
      </c>
      <c r="DB59">
        <v>4429.4536544794482</v>
      </c>
      <c r="DC59">
        <v>3146.6455194470104</v>
      </c>
      <c r="DD59">
        <v>-196445.49267178663</v>
      </c>
      <c r="DE59">
        <v>-207780.48173840623</v>
      </c>
      <c r="DF59">
        <v>-224457.10567472037</v>
      </c>
    </row>
    <row r="60" spans="1:110" x14ac:dyDescent="0.45">
      <c r="A60">
        <v>1393</v>
      </c>
      <c r="B60" t="s">
        <v>412</v>
      </c>
      <c r="C60">
        <v>3082</v>
      </c>
      <c r="D60">
        <v>2805</v>
      </c>
      <c r="E60">
        <v>2563</v>
      </c>
      <c r="F60">
        <v>2345</v>
      </c>
      <c r="G60">
        <v>2141</v>
      </c>
      <c r="H60">
        <v>1953</v>
      </c>
      <c r="I60">
        <v>1763</v>
      </c>
      <c r="J60">
        <v>1545.75</v>
      </c>
      <c r="K60">
        <v>2.13</v>
      </c>
      <c r="L60">
        <v>2.0699999999999998</v>
      </c>
      <c r="M60">
        <v>2.0099999999999998</v>
      </c>
      <c r="N60">
        <v>1.97</v>
      </c>
      <c r="O60">
        <v>1.95</v>
      </c>
      <c r="P60">
        <v>1.93</v>
      </c>
      <c r="Q60">
        <v>1.9109744227095835</v>
      </c>
      <c r="R60">
        <v>1.895484781165139</v>
      </c>
      <c r="S60">
        <v>277538</v>
      </c>
      <c r="T60">
        <v>8757</v>
      </c>
      <c r="U60">
        <v>3445</v>
      </c>
      <c r="V60">
        <v>6.6363356886450919</v>
      </c>
      <c r="W60">
        <v>61.866843614701736</v>
      </c>
      <c r="X60">
        <v>2291.1909261450292</v>
      </c>
      <c r="Y60">
        <v>96.686434244089924</v>
      </c>
      <c r="Z60">
        <v>1391</v>
      </c>
      <c r="AA60">
        <v>1244.6709319581771</v>
      </c>
      <c r="AB60">
        <v>1133.6319848041749</v>
      </c>
      <c r="AC60">
        <v>1019.3463709168822</v>
      </c>
      <c r="AD60">
        <v>907.33027236806981</v>
      </c>
      <c r="AE60">
        <v>803.51788431105751</v>
      </c>
      <c r="AF60">
        <v>707.68280591806138</v>
      </c>
      <c r="AG60">
        <v>594.40474193019804</v>
      </c>
      <c r="AH60">
        <v>195</v>
      </c>
      <c r="AI60">
        <v>151.48981156765674</v>
      </c>
      <c r="AJ60">
        <v>116.9804879931404</v>
      </c>
      <c r="AK60">
        <v>90.491222684528168</v>
      </c>
      <c r="AL60">
        <v>69.447716586250422</v>
      </c>
      <c r="AM60">
        <v>54.518096922906153</v>
      </c>
      <c r="AN60">
        <v>44.520993111929045</v>
      </c>
      <c r="AO60">
        <v>34.61732805981736</v>
      </c>
      <c r="AP60">
        <v>7.957777785471289</v>
      </c>
      <c r="AQ60">
        <v>6.8628921330340242</v>
      </c>
      <c r="AR60">
        <v>0.30244002470896242</v>
      </c>
      <c r="AS60">
        <v>6.8628921330340242</v>
      </c>
      <c r="AT60">
        <v>2004</v>
      </c>
      <c r="AU60">
        <v>24</v>
      </c>
      <c r="AV60">
        <v>2006.6889217443083</v>
      </c>
      <c r="AW60">
        <v>702.17649425816171</v>
      </c>
      <c r="AX60">
        <v>16.294428814589189</v>
      </c>
      <c r="AY60">
        <v>66.963209318607568</v>
      </c>
      <c r="AZ60">
        <v>26.710793841580472</v>
      </c>
      <c r="BA60">
        <v>0.43313622552937581</v>
      </c>
      <c r="BB60">
        <v>66.061272509003672</v>
      </c>
      <c r="BC60">
        <v>6940</v>
      </c>
      <c r="BD60">
        <v>275907.07602806808</v>
      </c>
      <c r="BE60">
        <v>484261.93871822575</v>
      </c>
      <c r="BF60">
        <v>9746</v>
      </c>
      <c r="BG60">
        <v>8561.3156166019708</v>
      </c>
      <c r="BH60">
        <v>7277.9458701615349</v>
      </c>
      <c r="BI60">
        <v>23744</v>
      </c>
      <c r="BJ60">
        <v>19445.589681260204</v>
      </c>
      <c r="BK60">
        <v>17308.71143042919</v>
      </c>
      <c r="BL60">
        <v>-167501.18694383511</v>
      </c>
      <c r="BM60">
        <v>-159032.13081048051</v>
      </c>
      <c r="BN60">
        <v>-158613.9104382873</v>
      </c>
      <c r="BO60">
        <v>19812.043209263531</v>
      </c>
      <c r="BP60">
        <v>63329.533708375791</v>
      </c>
      <c r="BQ60">
        <v>101588.10882249707</v>
      </c>
      <c r="BR60">
        <v>2408271</v>
      </c>
      <c r="BS60">
        <v>8767932</v>
      </c>
      <c r="BT60">
        <v>937111</v>
      </c>
      <c r="BU60">
        <v>113419</v>
      </c>
      <c r="BV60">
        <v>88734</v>
      </c>
      <c r="BW60">
        <v>932589</v>
      </c>
      <c r="BX60">
        <v>42948</v>
      </c>
      <c r="BY60">
        <v>1.1159742659371708</v>
      </c>
      <c r="BZ60">
        <v>0</v>
      </c>
      <c r="CA60">
        <v>8.3079840000000002E-2</v>
      </c>
      <c r="CB60">
        <v>0</v>
      </c>
      <c r="CC60">
        <v>0</v>
      </c>
      <c r="CD60">
        <v>3.4671570498413108E-2</v>
      </c>
      <c r="CE60">
        <v>1.3977016702891385</v>
      </c>
      <c r="CF60">
        <v>0</v>
      </c>
      <c r="CG60">
        <v>72726.145984889037</v>
      </c>
      <c r="CH60">
        <v>115669.73595961634</v>
      </c>
      <c r="CI60">
        <v>266564.2933255526</v>
      </c>
      <c r="CJ60">
        <v>29858.778214589714</v>
      </c>
      <c r="CK60">
        <v>913899.1496112569</v>
      </c>
      <c r="CL60">
        <v>1750000</v>
      </c>
      <c r="CM60">
        <v>32200000</v>
      </c>
      <c r="CN60">
        <v>4160000</v>
      </c>
      <c r="CO60">
        <v>345650000</v>
      </c>
      <c r="CP60">
        <v>790000</v>
      </c>
      <c r="CQ60">
        <v>1770</v>
      </c>
      <c r="CR60">
        <v>0</v>
      </c>
      <c r="CS60">
        <v>120</v>
      </c>
      <c r="CT60">
        <v>1937976000</v>
      </c>
      <c r="CU60">
        <v>12404160</v>
      </c>
      <c r="CV60">
        <v>0</v>
      </c>
      <c r="CW60">
        <v>716710</v>
      </c>
      <c r="CX60">
        <v>36789.877951456321</v>
      </c>
      <c r="CY60">
        <v>210229.8521272896</v>
      </c>
      <c r="CZ60">
        <v>6940</v>
      </c>
      <c r="DA60">
        <v>6096.4016395667641</v>
      </c>
      <c r="DB60">
        <v>5182.5307140284276</v>
      </c>
      <c r="DC60">
        <v>4176.5328693973306</v>
      </c>
      <c r="DD60">
        <v>-167501.18694383511</v>
      </c>
      <c r="DE60">
        <v>-159032.13081048051</v>
      </c>
      <c r="DF60">
        <v>-158613.9104382873</v>
      </c>
    </row>
    <row r="61" spans="1:110" x14ac:dyDescent="0.45">
      <c r="A61">
        <v>1394</v>
      </c>
      <c r="B61" t="s">
        <v>413</v>
      </c>
      <c r="C61">
        <v>4843</v>
      </c>
      <c r="D61">
        <v>4352</v>
      </c>
      <c r="E61">
        <v>3896</v>
      </c>
      <c r="F61">
        <v>3478</v>
      </c>
      <c r="G61">
        <v>3065</v>
      </c>
      <c r="H61">
        <v>2670</v>
      </c>
      <c r="I61">
        <v>2301</v>
      </c>
      <c r="J61">
        <v>1878.8214285714287</v>
      </c>
      <c r="K61">
        <v>2.13</v>
      </c>
      <c r="L61">
        <v>2.0699999999999998</v>
      </c>
      <c r="M61">
        <v>2.0099999999999998</v>
      </c>
      <c r="N61">
        <v>1.97</v>
      </c>
      <c r="O61">
        <v>1.95</v>
      </c>
      <c r="P61">
        <v>1.93</v>
      </c>
      <c r="Q61">
        <v>1.9109744227095835</v>
      </c>
      <c r="R61">
        <v>1.895484781165139</v>
      </c>
      <c r="S61">
        <v>277538</v>
      </c>
      <c r="T61">
        <v>8757</v>
      </c>
      <c r="U61">
        <v>3445</v>
      </c>
      <c r="V61">
        <v>10.504226687777267</v>
      </c>
      <c r="W61">
        <v>97.925026742999492</v>
      </c>
      <c r="X61">
        <v>2274.6122610532943</v>
      </c>
      <c r="Y61">
        <v>95.986827766971174</v>
      </c>
      <c r="Z61">
        <v>2278</v>
      </c>
      <c r="AA61">
        <v>2071.9063619324875</v>
      </c>
      <c r="AB61">
        <v>1818.7726082490929</v>
      </c>
      <c r="AC61">
        <v>1580.8488728435398</v>
      </c>
      <c r="AD61">
        <v>1359.3250337233253</v>
      </c>
      <c r="AE61">
        <v>1161.9102619376852</v>
      </c>
      <c r="AF61">
        <v>1047.6272942642204</v>
      </c>
      <c r="AG61">
        <v>795.96945591137796</v>
      </c>
      <c r="AH61">
        <v>693</v>
      </c>
      <c r="AI61">
        <v>673.33466150262484</v>
      </c>
      <c r="AJ61">
        <v>637.68061759345107</v>
      </c>
      <c r="AK61">
        <v>600.63967022389124</v>
      </c>
      <c r="AL61">
        <v>570.55541187266692</v>
      </c>
      <c r="AM61">
        <v>542.61411420280626</v>
      </c>
      <c r="AN61">
        <v>570.2558458887471</v>
      </c>
      <c r="AO61">
        <v>472.59254938841212</v>
      </c>
      <c r="AP61">
        <v>9.5959227875796351</v>
      </c>
      <c r="AQ61">
        <v>18.947550019463499</v>
      </c>
      <c r="AR61">
        <v>0.8349974595225701</v>
      </c>
      <c r="AS61">
        <v>18.947550019463499</v>
      </c>
      <c r="AT61">
        <v>4506</v>
      </c>
      <c r="AU61">
        <v>51</v>
      </c>
      <c r="AV61">
        <v>4511.0102868607546</v>
      </c>
      <c r="AW61">
        <v>1553.5141755257794</v>
      </c>
      <c r="AX61">
        <v>34.77776205354234</v>
      </c>
      <c r="AY61">
        <v>150.53241327254338</v>
      </c>
      <c r="AZ61">
        <v>59.095679237000645</v>
      </c>
      <c r="BA61">
        <v>0.92445760202057514</v>
      </c>
      <c r="BB61">
        <v>66.061272509003672</v>
      </c>
      <c r="BC61">
        <v>6940</v>
      </c>
      <c r="BD61">
        <v>216148.91868693245</v>
      </c>
      <c r="BE61">
        <v>770865.28953174944</v>
      </c>
      <c r="BF61">
        <v>27698</v>
      </c>
      <c r="BG61">
        <v>23259.11688657062</v>
      </c>
      <c r="BH61">
        <v>18225.683409212128</v>
      </c>
      <c r="BI61">
        <v>10412.000000000004</v>
      </c>
      <c r="BJ61">
        <v>7944.2771963375435</v>
      </c>
      <c r="BK61">
        <v>6831.0482129734628</v>
      </c>
      <c r="BL61">
        <v>-203197.67075821047</v>
      </c>
      <c r="BM61">
        <v>-232369.77259264095</v>
      </c>
      <c r="BN61">
        <v>-261969.6065884422</v>
      </c>
      <c r="BO61">
        <v>-2404.5467789854156</v>
      </c>
      <c r="BP61">
        <v>48188.468327411043</v>
      </c>
      <c r="BQ61">
        <v>98463.824535527208</v>
      </c>
      <c r="BR61">
        <v>2408271</v>
      </c>
      <c r="BS61">
        <v>8767932</v>
      </c>
      <c r="BT61">
        <v>937111</v>
      </c>
      <c r="BU61">
        <v>113419</v>
      </c>
      <c r="BV61">
        <v>88734</v>
      </c>
      <c r="BW61">
        <v>932589</v>
      </c>
      <c r="BX61">
        <v>42948</v>
      </c>
      <c r="BY61">
        <v>0.96286513321553258</v>
      </c>
      <c r="BZ61">
        <v>0</v>
      </c>
      <c r="CA61">
        <v>0.24923951999999999</v>
      </c>
      <c r="CB61">
        <v>720.09691935803869</v>
      </c>
      <c r="CC61">
        <v>0</v>
      </c>
      <c r="CD61">
        <v>5.604445642209243E-2</v>
      </c>
      <c r="CE61">
        <v>40.069649027212705</v>
      </c>
      <c r="CF61">
        <v>0</v>
      </c>
      <c r="CG61">
        <v>141071.19883815825</v>
      </c>
      <c r="CH61">
        <v>224371.41553612327</v>
      </c>
      <c r="CI61">
        <v>517070.49669173459</v>
      </c>
      <c r="CJ61">
        <v>57918.834849987281</v>
      </c>
      <c r="CK61">
        <v>1772744.1335832814</v>
      </c>
      <c r="CL61">
        <v>29400000</v>
      </c>
      <c r="CM61">
        <v>10600000</v>
      </c>
      <c r="CN61">
        <v>510000</v>
      </c>
      <c r="CO61">
        <v>449780000</v>
      </c>
      <c r="CP61">
        <v>332000</v>
      </c>
      <c r="CQ61">
        <v>12270</v>
      </c>
      <c r="CR61">
        <v>0</v>
      </c>
      <c r="CS61">
        <v>10</v>
      </c>
      <c r="CT61">
        <v>729688000</v>
      </c>
      <c r="CU61">
        <v>85988160</v>
      </c>
      <c r="CV61">
        <v>0</v>
      </c>
      <c r="CW61">
        <v>77750</v>
      </c>
      <c r="CX61">
        <v>50598.919842277071</v>
      </c>
      <c r="CY61">
        <v>389722.83101437864</v>
      </c>
      <c r="CZ61">
        <v>6940</v>
      </c>
      <c r="DA61">
        <v>5827.7951907285751</v>
      </c>
      <c r="DB61">
        <v>4566.6200758153</v>
      </c>
      <c r="DC61">
        <v>3271.9460355153305</v>
      </c>
      <c r="DD61">
        <v>-203197.67075821047</v>
      </c>
      <c r="DE61">
        <v>-232369.77259264095</v>
      </c>
      <c r="DF61">
        <v>-261969.6065884422</v>
      </c>
    </row>
    <row r="62" spans="1:110" x14ac:dyDescent="0.45">
      <c r="A62">
        <v>1395</v>
      </c>
      <c r="B62" t="s">
        <v>414</v>
      </c>
      <c r="C62">
        <v>4958</v>
      </c>
      <c r="D62">
        <v>4948</v>
      </c>
      <c r="E62">
        <v>4957</v>
      </c>
      <c r="F62">
        <v>4910</v>
      </c>
      <c r="G62">
        <v>4827</v>
      </c>
      <c r="H62">
        <v>4723</v>
      </c>
      <c r="I62">
        <v>4594</v>
      </c>
      <c r="J62">
        <v>4534.2857142857138</v>
      </c>
      <c r="K62">
        <v>2.13</v>
      </c>
      <c r="L62">
        <v>2.0699999999999998</v>
      </c>
      <c r="M62">
        <v>2.0099999999999998</v>
      </c>
      <c r="N62">
        <v>1.97</v>
      </c>
      <c r="O62">
        <v>1.95</v>
      </c>
      <c r="P62">
        <v>1.93</v>
      </c>
      <c r="Q62">
        <v>1.9109744227095835</v>
      </c>
      <c r="R62">
        <v>1.895484781165139</v>
      </c>
      <c r="S62">
        <v>277538</v>
      </c>
      <c r="T62">
        <v>8757</v>
      </c>
      <c r="U62">
        <v>3445</v>
      </c>
      <c r="V62">
        <v>13.145341052013407</v>
      </c>
      <c r="W62">
        <v>122.54665786698197</v>
      </c>
      <c r="X62">
        <v>1860.7655480138642</v>
      </c>
      <c r="Y62">
        <v>78.522825727323223</v>
      </c>
      <c r="Z62">
        <v>2492</v>
      </c>
      <c r="AA62">
        <v>2481.661793425656</v>
      </c>
      <c r="AB62">
        <v>2468.3489405864107</v>
      </c>
      <c r="AC62">
        <v>2435.7553587612856</v>
      </c>
      <c r="AD62">
        <v>2371.5061954806815</v>
      </c>
      <c r="AE62">
        <v>2274.4541004744301</v>
      </c>
      <c r="AF62">
        <v>2143.755611762846</v>
      </c>
      <c r="AG62">
        <v>2081.7422273780662</v>
      </c>
      <c r="AH62">
        <v>460</v>
      </c>
      <c r="AI62">
        <v>332.90360177471359</v>
      </c>
      <c r="AJ62">
        <v>217.98721872659064</v>
      </c>
      <c r="AK62">
        <v>131.95906729479984</v>
      </c>
      <c r="AL62">
        <v>75.710157310790777</v>
      </c>
      <c r="AM62">
        <v>41.980844517611409</v>
      </c>
      <c r="AN62">
        <v>24.381142705534682</v>
      </c>
      <c r="AO62">
        <v>15.272670177944326</v>
      </c>
      <c r="AP62">
        <v>12.481462607807186</v>
      </c>
      <c r="AQ62">
        <v>14.024170880547787</v>
      </c>
      <c r="AR62">
        <v>0.61802961570961878</v>
      </c>
      <c r="AS62">
        <v>14.024170880547787</v>
      </c>
      <c r="AT62">
        <v>4546</v>
      </c>
      <c r="AU62">
        <v>164</v>
      </c>
      <c r="AV62">
        <v>4590.3831472580378</v>
      </c>
      <c r="AW62">
        <v>2529.1647609528086</v>
      </c>
      <c r="AX62">
        <v>105.72337134575803</v>
      </c>
      <c r="AY62">
        <v>153.1810856240007</v>
      </c>
      <c r="AZ62">
        <v>96.209427506644829</v>
      </c>
      <c r="BA62">
        <v>2.8103238558409518</v>
      </c>
      <c r="BB62">
        <v>66.061272509003672</v>
      </c>
      <c r="BC62">
        <v>6940</v>
      </c>
      <c r="BD62">
        <v>458812.92170827923</v>
      </c>
      <c r="BE62">
        <v>1436885.2061730586</v>
      </c>
      <c r="BF62">
        <v>87766</v>
      </c>
      <c r="BG62">
        <v>91512.880577293181</v>
      </c>
      <c r="BH62">
        <v>89851.968583108901</v>
      </c>
      <c r="BI62">
        <v>151844</v>
      </c>
      <c r="BJ62">
        <v>149035.14962254607</v>
      </c>
      <c r="BK62">
        <v>145103.97335387603</v>
      </c>
      <c r="BL62">
        <v>-170219.34129345737</v>
      </c>
      <c r="BM62">
        <v>-193006.5172683908</v>
      </c>
      <c r="BN62">
        <v>-219253.65243171476</v>
      </c>
      <c r="BO62">
        <v>183634.36802371999</v>
      </c>
      <c r="BP62">
        <v>406796.89014821558</v>
      </c>
      <c r="BQ62">
        <v>574364.82965686521</v>
      </c>
      <c r="BR62">
        <v>2408271</v>
      </c>
      <c r="BS62">
        <v>8767932</v>
      </c>
      <c r="BT62">
        <v>937111</v>
      </c>
      <c r="BU62">
        <v>113419</v>
      </c>
      <c r="BV62">
        <v>88734</v>
      </c>
      <c r="BW62">
        <v>932589</v>
      </c>
      <c r="BX62">
        <v>42948</v>
      </c>
      <c r="BY62">
        <v>1.0186120841739972</v>
      </c>
      <c r="BZ62">
        <v>0</v>
      </c>
      <c r="CA62">
        <v>0</v>
      </c>
      <c r="CB62">
        <v>668.94248516513721</v>
      </c>
      <c r="CC62">
        <v>0</v>
      </c>
      <c r="CD62">
        <v>4.7395311943036235E-2</v>
      </c>
      <c r="CE62">
        <v>39.295031636228629</v>
      </c>
      <c r="CF62">
        <v>0</v>
      </c>
      <c r="CG62">
        <v>144137.96403029212</v>
      </c>
      <c r="CH62">
        <v>229249.05500429985</v>
      </c>
      <c r="CI62">
        <v>528311.15966329409</v>
      </c>
      <c r="CJ62">
        <v>59177.939955421782</v>
      </c>
      <c r="CK62">
        <v>1811282.0495307441</v>
      </c>
      <c r="CL62">
        <v>6380000</v>
      </c>
      <c r="CM62">
        <v>20900000</v>
      </c>
      <c r="CN62">
        <v>1410000</v>
      </c>
      <c r="CO62">
        <v>197130000</v>
      </c>
      <c r="CP62">
        <v>154000</v>
      </c>
      <c r="CQ62">
        <v>3510</v>
      </c>
      <c r="CR62">
        <v>0</v>
      </c>
      <c r="CS62">
        <v>0</v>
      </c>
      <c r="CT62">
        <v>317165000</v>
      </c>
      <c r="CU62">
        <v>24598080</v>
      </c>
      <c r="CV62">
        <v>0</v>
      </c>
      <c r="CW62">
        <v>18400</v>
      </c>
      <c r="CX62">
        <v>19071.055684358369</v>
      </c>
      <c r="CY62">
        <v>492653.90814613824</v>
      </c>
      <c r="CZ62">
        <v>6940</v>
      </c>
      <c r="DA62">
        <v>7236.2804640340746</v>
      </c>
      <c r="DB62">
        <v>7104.9456733447532</v>
      </c>
      <c r="DC62">
        <v>6945.2631516558567</v>
      </c>
      <c r="DD62">
        <v>-170219.34129345737</v>
      </c>
      <c r="DE62">
        <v>-193006.5172683908</v>
      </c>
      <c r="DF62">
        <v>-219253.65243171476</v>
      </c>
    </row>
    <row r="63" spans="1:110" x14ac:dyDescent="0.45">
      <c r="A63">
        <v>1396</v>
      </c>
      <c r="B63" t="s">
        <v>415</v>
      </c>
      <c r="C63">
        <v>2103</v>
      </c>
      <c r="D63">
        <v>1923</v>
      </c>
      <c r="E63">
        <v>1763</v>
      </c>
      <c r="F63">
        <v>1607</v>
      </c>
      <c r="G63">
        <v>1459</v>
      </c>
      <c r="H63">
        <v>1313</v>
      </c>
      <c r="I63">
        <v>1170</v>
      </c>
      <c r="J63">
        <v>1015.6071428571429</v>
      </c>
      <c r="K63">
        <v>2.13</v>
      </c>
      <c r="L63">
        <v>2.0699999999999998</v>
      </c>
      <c r="M63">
        <v>2.0099999999999998</v>
      </c>
      <c r="N63">
        <v>1.97</v>
      </c>
      <c r="O63">
        <v>1.95</v>
      </c>
      <c r="P63">
        <v>1.93</v>
      </c>
      <c r="Q63">
        <v>1.9109744227095835</v>
      </c>
      <c r="R63">
        <v>1.895484781165139</v>
      </c>
      <c r="S63">
        <v>277538</v>
      </c>
      <c r="T63">
        <v>8757</v>
      </c>
      <c r="U63">
        <v>3445</v>
      </c>
      <c r="V63">
        <v>4.4549478617197389</v>
      </c>
      <c r="W63">
        <v>41.530985713131649</v>
      </c>
      <c r="X63">
        <v>2328.9150067790779</v>
      </c>
      <c r="Y63">
        <v>98.278360434099568</v>
      </c>
      <c r="Z63">
        <v>1213</v>
      </c>
      <c r="AA63">
        <v>1093.0669158249088</v>
      </c>
      <c r="AB63">
        <v>969.91793437468311</v>
      </c>
      <c r="AC63">
        <v>853.09841795847308</v>
      </c>
      <c r="AD63">
        <v>753.82946354179853</v>
      </c>
      <c r="AE63">
        <v>666.25942307890989</v>
      </c>
      <c r="AF63">
        <v>579.87072050756535</v>
      </c>
      <c r="AG63">
        <v>473.33134093212664</v>
      </c>
      <c r="AH63">
        <v>533</v>
      </c>
      <c r="AI63">
        <v>459.79425206510172</v>
      </c>
      <c r="AJ63">
        <v>391.45826740989838</v>
      </c>
      <c r="AK63">
        <v>330.62985991975194</v>
      </c>
      <c r="AL63">
        <v>283.70731328250451</v>
      </c>
      <c r="AM63">
        <v>245.89137123830943</v>
      </c>
      <c r="AN63">
        <v>214.0533857158494</v>
      </c>
      <c r="AO63">
        <v>174.87157096065886</v>
      </c>
      <c r="AP63">
        <v>4.3583674368020278</v>
      </c>
      <c r="AQ63">
        <v>8.354825205432725</v>
      </c>
      <c r="AR63">
        <v>0.36818785616743249</v>
      </c>
      <c r="AS63">
        <v>8.354825205432725</v>
      </c>
      <c r="AT63">
        <v>2417</v>
      </c>
      <c r="AU63">
        <v>101</v>
      </c>
      <c r="AV63">
        <v>2445.4215018794744</v>
      </c>
      <c r="AW63">
        <v>1462.6789206925378</v>
      </c>
      <c r="AX63">
        <v>64.87495520558268</v>
      </c>
      <c r="AY63">
        <v>81.603715517718058</v>
      </c>
      <c r="AZ63">
        <v>55.640306143144137</v>
      </c>
      <c r="BA63">
        <v>1.7244969767810703</v>
      </c>
      <c r="BB63">
        <v>66.061272509003672</v>
      </c>
      <c r="BC63">
        <v>6940</v>
      </c>
      <c r="BD63">
        <v>264425.24264463654</v>
      </c>
      <c r="BE63">
        <v>260657.99457096873</v>
      </c>
      <c r="BF63">
        <v>16914</v>
      </c>
      <c r="BG63">
        <v>14852.071731194119</v>
      </c>
      <c r="BH63">
        <v>12386.391551413351</v>
      </c>
      <c r="BI63">
        <v>14692</v>
      </c>
      <c r="BJ63">
        <v>11466.564192172093</v>
      </c>
      <c r="BK63">
        <v>10132.28222171366</v>
      </c>
      <c r="BL63">
        <v>-174829.94430923997</v>
      </c>
      <c r="BM63">
        <v>-179114.07094449189</v>
      </c>
      <c r="BN63">
        <v>-188662.9456175628</v>
      </c>
      <c r="BO63">
        <v>2430.7580782751902</v>
      </c>
      <c r="BP63">
        <v>23189.158109535114</v>
      </c>
      <c r="BQ63">
        <v>48750.800600603165</v>
      </c>
      <c r="BR63">
        <v>2408271</v>
      </c>
      <c r="BS63">
        <v>8767932</v>
      </c>
      <c r="BT63">
        <v>937111</v>
      </c>
      <c r="BU63">
        <v>113419</v>
      </c>
      <c r="BV63">
        <v>88734</v>
      </c>
      <c r="BW63">
        <v>932589</v>
      </c>
      <c r="BX63">
        <v>42948</v>
      </c>
      <c r="BY63">
        <v>7.1473759863676808E-2</v>
      </c>
      <c r="BZ63">
        <v>0</v>
      </c>
      <c r="CA63">
        <v>0</v>
      </c>
      <c r="CB63">
        <v>0</v>
      </c>
      <c r="CC63">
        <v>0</v>
      </c>
      <c r="CD63">
        <v>2.2097814218166686E-2</v>
      </c>
      <c r="CE63">
        <v>1.0726404920673629</v>
      </c>
      <c r="CF63">
        <v>0</v>
      </c>
      <c r="CG63">
        <v>46439.587195170112</v>
      </c>
      <c r="CH63">
        <v>73861.397660959832</v>
      </c>
      <c r="CI63">
        <v>170215.75356932878</v>
      </c>
      <c r="CJ63">
        <v>19066.448739436804</v>
      </c>
      <c r="CK63">
        <v>583574.15577586286</v>
      </c>
      <c r="CL63">
        <v>140000</v>
      </c>
      <c r="CM63">
        <v>29900000</v>
      </c>
      <c r="CN63">
        <v>50000</v>
      </c>
      <c r="CO63">
        <v>114250000</v>
      </c>
      <c r="CP63">
        <v>32000</v>
      </c>
      <c r="CQ63">
        <v>0</v>
      </c>
      <c r="CR63">
        <v>0</v>
      </c>
      <c r="CS63">
        <v>0</v>
      </c>
      <c r="CT63">
        <v>56986000</v>
      </c>
      <c r="CU63">
        <v>0</v>
      </c>
      <c r="CV63">
        <v>0</v>
      </c>
      <c r="CW63">
        <v>0</v>
      </c>
      <c r="CX63">
        <v>9488.456425755563</v>
      </c>
      <c r="CY63">
        <v>117749.87777026388</v>
      </c>
      <c r="CZ63">
        <v>6940</v>
      </c>
      <c r="DA63">
        <v>6093.9681810622678</v>
      </c>
      <c r="DB63">
        <v>5082.2725178437186</v>
      </c>
      <c r="DC63">
        <v>4002.7270532610059</v>
      </c>
      <c r="DD63">
        <v>-174829.94430923997</v>
      </c>
      <c r="DE63">
        <v>-179114.07094449189</v>
      </c>
      <c r="DF63">
        <v>-188662.9456175628</v>
      </c>
    </row>
    <row r="64" spans="1:110" x14ac:dyDescent="0.45">
      <c r="A64">
        <v>1397</v>
      </c>
      <c r="B64" t="s">
        <v>416</v>
      </c>
      <c r="C64">
        <v>1907</v>
      </c>
      <c r="D64">
        <v>1757</v>
      </c>
      <c r="E64">
        <v>1619</v>
      </c>
      <c r="F64">
        <v>1488</v>
      </c>
      <c r="G64">
        <v>1367</v>
      </c>
      <c r="H64">
        <v>1261</v>
      </c>
      <c r="I64">
        <v>1134</v>
      </c>
      <c r="J64">
        <v>1006.7500000000001</v>
      </c>
      <c r="K64">
        <v>2.13</v>
      </c>
      <c r="L64">
        <v>2.0699999999999998</v>
      </c>
      <c r="M64">
        <v>2.0099999999999998</v>
      </c>
      <c r="N64">
        <v>1.97</v>
      </c>
      <c r="O64">
        <v>1.95</v>
      </c>
      <c r="P64">
        <v>1.93</v>
      </c>
      <c r="Q64">
        <v>1.9109744227095835</v>
      </c>
      <c r="R64">
        <v>1.895484781165139</v>
      </c>
      <c r="S64">
        <v>277538</v>
      </c>
      <c r="T64">
        <v>8757</v>
      </c>
      <c r="U64">
        <v>3445</v>
      </c>
      <c r="V64">
        <v>5.8825574842085295</v>
      </c>
      <c r="W64">
        <v>54.8397912650385</v>
      </c>
      <c r="X64">
        <v>1599.3426012390639</v>
      </c>
      <c r="Y64">
        <v>67.490985357841083</v>
      </c>
      <c r="Z64">
        <v>1577</v>
      </c>
      <c r="AA64">
        <v>1431.0923767782117</v>
      </c>
      <c r="AB64">
        <v>1293.8290870363244</v>
      </c>
      <c r="AC64">
        <v>1163.9228232257335</v>
      </c>
      <c r="AD64">
        <v>1052.2487199895108</v>
      </c>
      <c r="AE64">
        <v>952.23828438201747</v>
      </c>
      <c r="AF64">
        <v>842.56056231790467</v>
      </c>
      <c r="AG64">
        <v>720.18576562030398</v>
      </c>
      <c r="AH64">
        <v>391</v>
      </c>
      <c r="AI64">
        <v>308.81714478052629</v>
      </c>
      <c r="AJ64">
        <v>225.11530598082317</v>
      </c>
      <c r="AK64">
        <v>163.7916615052138</v>
      </c>
      <c r="AL64">
        <v>112.30859686815609</v>
      </c>
      <c r="AM64">
        <v>81.708665466962429</v>
      </c>
      <c r="AN64">
        <v>55.125651218240392</v>
      </c>
      <c r="AO64">
        <v>38.964778355221398</v>
      </c>
      <c r="AP64">
        <v>8.1832105839265648</v>
      </c>
      <c r="AQ64">
        <v>4.3266059099562328</v>
      </c>
      <c r="AR64">
        <v>0.19066871122956325</v>
      </c>
      <c r="AS64">
        <v>4.3266059099562328</v>
      </c>
      <c r="AT64">
        <v>1986</v>
      </c>
      <c r="AU64">
        <v>48</v>
      </c>
      <c r="AV64">
        <v>1997.1266292357357</v>
      </c>
      <c r="AW64">
        <v>902.82243817543554</v>
      </c>
      <c r="AX64">
        <v>31.346240000182302</v>
      </c>
      <c r="AY64">
        <v>66.644115617596498</v>
      </c>
      <c r="AZ64">
        <v>34.343365548193567</v>
      </c>
      <c r="BA64">
        <v>0.83324136321124609</v>
      </c>
      <c r="BB64">
        <v>66.061272509003672</v>
      </c>
      <c r="BC64">
        <v>6940</v>
      </c>
      <c r="BD64">
        <v>286883.9988985082</v>
      </c>
      <c r="BE64">
        <v>356190.0375516552</v>
      </c>
      <c r="BF64">
        <v>18172</v>
      </c>
      <c r="BG64">
        <v>16171.042449491375</v>
      </c>
      <c r="BH64">
        <v>13988.111636356127</v>
      </c>
      <c r="BI64">
        <v>86428</v>
      </c>
      <c r="BJ64">
        <v>70292.822041454987</v>
      </c>
      <c r="BK64">
        <v>63548.484952448132</v>
      </c>
      <c r="BL64">
        <v>-170680.58699318534</v>
      </c>
      <c r="BM64">
        <v>-164523.40459725022</v>
      </c>
      <c r="BN64">
        <v>-170382.88016693119</v>
      </c>
      <c r="BO64">
        <v>15149.294213977002</v>
      </c>
      <c r="BP64">
        <v>47896.89407044265</v>
      </c>
      <c r="BQ64">
        <v>78013.070520085661</v>
      </c>
      <c r="BR64">
        <v>2408271</v>
      </c>
      <c r="BS64">
        <v>8767932</v>
      </c>
      <c r="BT64">
        <v>937111</v>
      </c>
      <c r="BU64">
        <v>113419</v>
      </c>
      <c r="BV64">
        <v>88734</v>
      </c>
      <c r="BW64">
        <v>932589</v>
      </c>
      <c r="BX64">
        <v>42948</v>
      </c>
      <c r="BY64">
        <v>0.55665784507039806</v>
      </c>
      <c r="BZ64">
        <v>0</v>
      </c>
      <c r="CA64">
        <v>0</v>
      </c>
      <c r="CB64">
        <v>0</v>
      </c>
      <c r="CC64">
        <v>0</v>
      </c>
      <c r="CD64">
        <v>2.3347690587972494E-2</v>
      </c>
      <c r="CE64">
        <v>4.4613947865685653</v>
      </c>
      <c r="CF64">
        <v>0</v>
      </c>
      <c r="CG64">
        <v>55639.882771571734</v>
      </c>
      <c r="CH64">
        <v>88494.316065489606</v>
      </c>
      <c r="CI64">
        <v>203937.74248400712</v>
      </c>
      <c r="CJ64">
        <v>22843.764055740325</v>
      </c>
      <c r="CK64">
        <v>699187.90361825074</v>
      </c>
      <c r="CL64">
        <v>10000</v>
      </c>
      <c r="CM64">
        <v>23900000</v>
      </c>
      <c r="CN64">
        <v>550000</v>
      </c>
      <c r="CO64">
        <v>119840000</v>
      </c>
      <c r="CP64">
        <v>351000</v>
      </c>
      <c r="CQ64">
        <v>1180</v>
      </c>
      <c r="CR64">
        <v>0</v>
      </c>
      <c r="CS64">
        <v>0</v>
      </c>
      <c r="CT64">
        <v>827580000</v>
      </c>
      <c r="CU64">
        <v>8269440</v>
      </c>
      <c r="CV64">
        <v>0</v>
      </c>
      <c r="CW64">
        <v>0</v>
      </c>
      <c r="CX64">
        <v>10126.060157311897</v>
      </c>
      <c r="CY64">
        <v>165128.50556267268</v>
      </c>
      <c r="CZ64">
        <v>6940</v>
      </c>
      <c r="DA64">
        <v>6175.8218467681118</v>
      </c>
      <c r="DB64">
        <v>5342.146970961453</v>
      </c>
      <c r="DC64">
        <v>4342.6956218472478</v>
      </c>
      <c r="DD64">
        <v>-170680.58699318534</v>
      </c>
      <c r="DE64">
        <v>-164523.40459725022</v>
      </c>
      <c r="DF64">
        <v>-170382.88016693119</v>
      </c>
    </row>
    <row r="65" spans="1:110" x14ac:dyDescent="0.45">
      <c r="A65">
        <v>1398</v>
      </c>
      <c r="B65" t="s">
        <v>417</v>
      </c>
      <c r="C65">
        <v>2294</v>
      </c>
      <c r="D65">
        <v>2053</v>
      </c>
      <c r="E65">
        <v>1834</v>
      </c>
      <c r="F65">
        <v>1635</v>
      </c>
      <c r="G65">
        <v>1456</v>
      </c>
      <c r="H65">
        <v>1288</v>
      </c>
      <c r="I65">
        <v>1129</v>
      </c>
      <c r="J65">
        <v>936.03571428571422</v>
      </c>
      <c r="K65">
        <v>2.13</v>
      </c>
      <c r="L65">
        <v>2.0699999999999998</v>
      </c>
      <c r="M65">
        <v>2.0099999999999998</v>
      </c>
      <c r="N65">
        <v>1.97</v>
      </c>
      <c r="O65">
        <v>1.95</v>
      </c>
      <c r="P65">
        <v>1.93</v>
      </c>
      <c r="Q65">
        <v>1.9109744227095835</v>
      </c>
      <c r="R65">
        <v>1.895484781165139</v>
      </c>
      <c r="S65">
        <v>277538</v>
      </c>
      <c r="T65">
        <v>8757</v>
      </c>
      <c r="U65">
        <v>3445</v>
      </c>
      <c r="V65">
        <v>5.5026257150732141</v>
      </c>
      <c r="W65">
        <v>51.297900009361157</v>
      </c>
      <c r="X65">
        <v>2056.7449161201307</v>
      </c>
      <c r="Y65">
        <v>86.792999142982723</v>
      </c>
      <c r="Z65">
        <v>1194</v>
      </c>
      <c r="AA65">
        <v>1062.8209057339827</v>
      </c>
      <c r="AB65">
        <v>943.20923028237848</v>
      </c>
      <c r="AC65">
        <v>837.31095717637481</v>
      </c>
      <c r="AD65">
        <v>731.1191513357951</v>
      </c>
      <c r="AE65">
        <v>633.36521081410558</v>
      </c>
      <c r="AF65">
        <v>544.69019344871572</v>
      </c>
      <c r="AG65">
        <v>434.95822214404922</v>
      </c>
      <c r="AH65">
        <v>277</v>
      </c>
      <c r="AI65">
        <v>238.48358128207892</v>
      </c>
      <c r="AJ65">
        <v>205.23316442333339</v>
      </c>
      <c r="AK65">
        <v>168.60435631484634</v>
      </c>
      <c r="AL65">
        <v>141.43061860662868</v>
      </c>
      <c r="AM65">
        <v>118.68362640342303</v>
      </c>
      <c r="AN65">
        <v>99.986416740149295</v>
      </c>
      <c r="AO65">
        <v>78.555297419787777</v>
      </c>
      <c r="AP65">
        <v>4.6514300747938879</v>
      </c>
      <c r="AQ65">
        <v>2.0887063013581812</v>
      </c>
      <c r="AR65">
        <v>9.2046964041858123E-2</v>
      </c>
      <c r="AS65">
        <v>2.0887063013581812</v>
      </c>
      <c r="AT65">
        <v>1766</v>
      </c>
      <c r="AU65">
        <v>76</v>
      </c>
      <c r="AV65">
        <v>1787.5364019043577</v>
      </c>
      <c r="AW65">
        <v>1087.550035694235</v>
      </c>
      <c r="AX65">
        <v>48.784391176564071</v>
      </c>
      <c r="AY65">
        <v>59.650089731548412</v>
      </c>
      <c r="AZ65">
        <v>41.370403357808698</v>
      </c>
      <c r="BA65">
        <v>1.2967798564406614</v>
      </c>
      <c r="BB65">
        <v>66.061272509003672</v>
      </c>
      <c r="BC65">
        <v>6940</v>
      </c>
      <c r="BD65">
        <v>228275.82407520319</v>
      </c>
      <c r="BE65">
        <v>366772.72745694284</v>
      </c>
      <c r="BF65">
        <v>6782</v>
      </c>
      <c r="BG65">
        <v>5675.3246827102112</v>
      </c>
      <c r="BH65">
        <v>4563.4966446171275</v>
      </c>
      <c r="BI65">
        <v>59026</v>
      </c>
      <c r="BJ65">
        <v>46501.829510176183</v>
      </c>
      <c r="BK65">
        <v>40604.243663182213</v>
      </c>
      <c r="BL65">
        <v>-183619.58866572252</v>
      </c>
      <c r="BM65">
        <v>-187052.97371659393</v>
      </c>
      <c r="BN65">
        <v>-197680.72223171606</v>
      </c>
      <c r="BO65">
        <v>5177.3441379003052</v>
      </c>
      <c r="BP65">
        <v>37376.007238584338</v>
      </c>
      <c r="BQ65">
        <v>64414.219483509005</v>
      </c>
      <c r="BR65">
        <v>2408271</v>
      </c>
      <c r="BS65">
        <v>8767932</v>
      </c>
      <c r="BT65">
        <v>937111</v>
      </c>
      <c r="BU65">
        <v>113419</v>
      </c>
      <c r="BV65">
        <v>88734</v>
      </c>
      <c r="BW65">
        <v>932589</v>
      </c>
      <c r="BX65">
        <v>42948</v>
      </c>
      <c r="BY65">
        <v>8.7588821760823318E-2</v>
      </c>
      <c r="BZ65">
        <v>0</v>
      </c>
      <c r="CA65">
        <v>0</v>
      </c>
      <c r="CB65">
        <v>0</v>
      </c>
      <c r="CC65">
        <v>0</v>
      </c>
      <c r="CD65">
        <v>3.0821951279411213E-2</v>
      </c>
      <c r="CE65">
        <v>0.86018399999999995</v>
      </c>
      <c r="CF65">
        <v>0</v>
      </c>
      <c r="CG65">
        <v>63087.741095325429</v>
      </c>
      <c r="CH65">
        <v>100340.01191677562</v>
      </c>
      <c r="CI65">
        <v>231236.49541493721</v>
      </c>
      <c r="CJ65">
        <v>25901.590740366981</v>
      </c>
      <c r="CK65">
        <v>792779.98520494578</v>
      </c>
      <c r="CL65">
        <v>10000</v>
      </c>
      <c r="CM65">
        <v>12400000</v>
      </c>
      <c r="CN65">
        <v>840000</v>
      </c>
      <c r="CO65">
        <v>189410000</v>
      </c>
      <c r="CP65">
        <v>133000</v>
      </c>
      <c r="CQ65">
        <v>5810</v>
      </c>
      <c r="CR65">
        <v>0</v>
      </c>
      <c r="CS65">
        <v>0</v>
      </c>
      <c r="CT65">
        <v>267274000</v>
      </c>
      <c r="CU65">
        <v>40716480</v>
      </c>
      <c r="CV65">
        <v>0</v>
      </c>
      <c r="CW65">
        <v>0</v>
      </c>
      <c r="CX65">
        <v>20808.418872357506</v>
      </c>
      <c r="CY65">
        <v>183469.4745053286</v>
      </c>
      <c r="CZ65">
        <v>6940</v>
      </c>
      <c r="DA65">
        <v>5807.5425092906007</v>
      </c>
      <c r="DB65">
        <v>4669.8122550343351</v>
      </c>
      <c r="DC65">
        <v>3455.5166045899409</v>
      </c>
      <c r="DD65">
        <v>-183619.58866572252</v>
      </c>
      <c r="DE65">
        <v>-187052.97371659393</v>
      </c>
      <c r="DF65">
        <v>-197680.72223171606</v>
      </c>
    </row>
    <row r="66" spans="1:110" x14ac:dyDescent="0.45">
      <c r="A66">
        <v>1399</v>
      </c>
      <c r="B66" t="s">
        <v>418</v>
      </c>
      <c r="C66">
        <v>3187</v>
      </c>
      <c r="D66">
        <v>2857</v>
      </c>
      <c r="E66">
        <v>2535</v>
      </c>
      <c r="F66">
        <v>2246</v>
      </c>
      <c r="G66">
        <v>1986</v>
      </c>
      <c r="H66">
        <v>1744</v>
      </c>
      <c r="I66">
        <v>1516</v>
      </c>
      <c r="J66">
        <v>1237.8571428571429</v>
      </c>
      <c r="K66">
        <v>2.13</v>
      </c>
      <c r="L66">
        <v>2.0699999999999998</v>
      </c>
      <c r="M66">
        <v>2.0099999999999998</v>
      </c>
      <c r="N66">
        <v>1.97</v>
      </c>
      <c r="O66">
        <v>1.95</v>
      </c>
      <c r="P66">
        <v>1.93</v>
      </c>
      <c r="Q66">
        <v>1.9109744227095835</v>
      </c>
      <c r="R66">
        <v>1.895484781165139</v>
      </c>
      <c r="S66">
        <v>277538</v>
      </c>
      <c r="T66">
        <v>8757</v>
      </c>
      <c r="U66">
        <v>3445</v>
      </c>
      <c r="V66">
        <v>6.5842539847473249</v>
      </c>
      <c r="W66">
        <v>61.381315036672831</v>
      </c>
      <c r="X66">
        <v>2387.9898721114268</v>
      </c>
      <c r="Y66">
        <v>100.77127275199386</v>
      </c>
      <c r="Z66">
        <v>1690</v>
      </c>
      <c r="AA66">
        <v>1483.3571566478354</v>
      </c>
      <c r="AB66">
        <v>1280.2035291701113</v>
      </c>
      <c r="AC66">
        <v>1110.6572286418445</v>
      </c>
      <c r="AD66">
        <v>950.26768725958823</v>
      </c>
      <c r="AE66">
        <v>804.89511048626036</v>
      </c>
      <c r="AF66">
        <v>688.7115528134708</v>
      </c>
      <c r="AG66">
        <v>507.84063458048814</v>
      </c>
      <c r="AH66">
        <v>353</v>
      </c>
      <c r="AI66">
        <v>290.31734158895119</v>
      </c>
      <c r="AJ66">
        <v>231.78652738711432</v>
      </c>
      <c r="AK66">
        <v>184.77969323742218</v>
      </c>
      <c r="AL66">
        <v>152.47091371785419</v>
      </c>
      <c r="AM66">
        <v>123.60461934556956</v>
      </c>
      <c r="AN66">
        <v>121.85954275909688</v>
      </c>
      <c r="AO66">
        <v>89.397673045243664</v>
      </c>
      <c r="AP66">
        <v>8.1005518911596308</v>
      </c>
      <c r="AQ66">
        <v>15.66529726018636</v>
      </c>
      <c r="AR66">
        <v>0.69035223031393589</v>
      </c>
      <c r="AS66">
        <v>15.66529726018636</v>
      </c>
      <c r="AT66">
        <v>2648</v>
      </c>
      <c r="AU66">
        <v>58</v>
      </c>
      <c r="AV66">
        <v>2660.7388728083524</v>
      </c>
      <c r="AW66">
        <v>1152.4855990080407</v>
      </c>
      <c r="AX66">
        <v>38.029268401010725</v>
      </c>
      <c r="AY66">
        <v>88.788856185614719</v>
      </c>
      <c r="AZ66">
        <v>43.840552186265867</v>
      </c>
      <c r="BA66">
        <v>1.010888688538091</v>
      </c>
      <c r="BB66">
        <v>66.061272509003672</v>
      </c>
      <c r="BC66">
        <v>6940</v>
      </c>
      <c r="BD66">
        <v>216928.56121576598</v>
      </c>
      <c r="BE66">
        <v>536436.28574690095</v>
      </c>
      <c r="BF66">
        <v>16606</v>
      </c>
      <c r="BG66">
        <v>13717.300871134925</v>
      </c>
      <c r="BH66">
        <v>10872.12182785305</v>
      </c>
      <c r="BI66">
        <v>34765.999999999993</v>
      </c>
      <c r="BJ66">
        <v>26030.89150708801</v>
      </c>
      <c r="BK66">
        <v>22271.781456817531</v>
      </c>
      <c r="BL66">
        <v>-198384.39129152114</v>
      </c>
      <c r="BM66">
        <v>-213250.70938722207</v>
      </c>
      <c r="BN66">
        <v>-233202.58646281387</v>
      </c>
      <c r="BO66">
        <v>-11163.076735853334</v>
      </c>
      <c r="BP66">
        <v>27360.154268604645</v>
      </c>
      <c r="BQ66">
        <v>61275.722210413194</v>
      </c>
      <c r="BR66">
        <v>2408271</v>
      </c>
      <c r="BS66">
        <v>8767932</v>
      </c>
      <c r="BT66">
        <v>937111</v>
      </c>
      <c r="BU66">
        <v>113419</v>
      </c>
      <c r="BV66">
        <v>88734</v>
      </c>
      <c r="BW66">
        <v>932589</v>
      </c>
      <c r="BX66">
        <v>42948</v>
      </c>
      <c r="BY66">
        <v>0.37136758359152494</v>
      </c>
      <c r="BZ66">
        <v>0</v>
      </c>
      <c r="CA66">
        <v>0</v>
      </c>
      <c r="CB66">
        <v>119.91732899389964</v>
      </c>
      <c r="CC66">
        <v>0</v>
      </c>
      <c r="CD66">
        <v>3.6571382580517925E-2</v>
      </c>
      <c r="CE66">
        <v>0</v>
      </c>
      <c r="CF66">
        <v>0</v>
      </c>
      <c r="CG66">
        <v>100765.14202725589</v>
      </c>
      <c r="CH66">
        <v>160265.29681151663</v>
      </c>
      <c r="CI66">
        <v>369336.06906552473</v>
      </c>
      <c r="CJ66">
        <v>41370.596321419485</v>
      </c>
      <c r="CK66">
        <v>1266245.809702344</v>
      </c>
      <c r="CL66">
        <v>280000</v>
      </c>
      <c r="CM66">
        <v>24800000</v>
      </c>
      <c r="CN66">
        <v>140000</v>
      </c>
      <c r="CO66">
        <v>231490000</v>
      </c>
      <c r="CP66">
        <v>72000</v>
      </c>
      <c r="CQ66">
        <v>8930</v>
      </c>
      <c r="CR66">
        <v>0</v>
      </c>
      <c r="CS66">
        <v>0</v>
      </c>
      <c r="CT66">
        <v>131929000</v>
      </c>
      <c r="CU66">
        <v>62581440</v>
      </c>
      <c r="CV66">
        <v>0</v>
      </c>
      <c r="CW66">
        <v>0</v>
      </c>
      <c r="CX66">
        <v>24609.792350204556</v>
      </c>
      <c r="CY66">
        <v>265399.71121875499</v>
      </c>
      <c r="CZ66">
        <v>6940</v>
      </c>
      <c r="DA66">
        <v>5732.7512974633501</v>
      </c>
      <c r="DB66">
        <v>4543.690562766481</v>
      </c>
      <c r="DC66">
        <v>3283.7478446422629</v>
      </c>
      <c r="DD66">
        <v>-198384.39129152114</v>
      </c>
      <c r="DE66">
        <v>-213250.70938722207</v>
      </c>
      <c r="DF66">
        <v>-233202.58646281387</v>
      </c>
    </row>
    <row r="67" spans="1:110" x14ac:dyDescent="0.45">
      <c r="A67">
        <v>1400</v>
      </c>
      <c r="B67" t="s">
        <v>419</v>
      </c>
      <c r="C67">
        <v>15018</v>
      </c>
      <c r="D67">
        <v>14277</v>
      </c>
      <c r="E67">
        <v>13482</v>
      </c>
      <c r="F67">
        <v>12663</v>
      </c>
      <c r="G67">
        <v>11804</v>
      </c>
      <c r="H67">
        <v>10966</v>
      </c>
      <c r="I67">
        <v>10141</v>
      </c>
      <c r="J67">
        <v>9322.0357142857138</v>
      </c>
      <c r="K67">
        <v>2.13</v>
      </c>
      <c r="L67">
        <v>2.0699999999999998</v>
      </c>
      <c r="M67">
        <v>2.0099999999999998</v>
      </c>
      <c r="N67">
        <v>1.97</v>
      </c>
      <c r="O67">
        <v>1.95</v>
      </c>
      <c r="P67">
        <v>1.93</v>
      </c>
      <c r="Q67">
        <v>1.9109744227095835</v>
      </c>
      <c r="R67">
        <v>1.895484781165139</v>
      </c>
      <c r="S67">
        <v>277538</v>
      </c>
      <c r="T67">
        <v>8757</v>
      </c>
      <c r="U67">
        <v>3445</v>
      </c>
      <c r="V67">
        <v>40.153175027808665</v>
      </c>
      <c r="W67">
        <v>374.32557914899002</v>
      </c>
      <c r="X67">
        <v>1845.2244493835649</v>
      </c>
      <c r="Y67">
        <v>77.867003729403791</v>
      </c>
      <c r="Z67">
        <v>8336</v>
      </c>
      <c r="AA67">
        <v>7905.8188093424114</v>
      </c>
      <c r="AB67">
        <v>7348.8071034392615</v>
      </c>
      <c r="AC67">
        <v>6807.8082668954457</v>
      </c>
      <c r="AD67">
        <v>6272.0579282742128</v>
      </c>
      <c r="AE67">
        <v>5726.8445352042254</v>
      </c>
      <c r="AF67">
        <v>5253.7181194490422</v>
      </c>
      <c r="AG67">
        <v>4692.0783405920329</v>
      </c>
      <c r="AH67">
        <v>706</v>
      </c>
      <c r="AI67">
        <v>619.48024376791273</v>
      </c>
      <c r="AJ67">
        <v>544.26433792727346</v>
      </c>
      <c r="AK67">
        <v>485.98835562122719</v>
      </c>
      <c r="AL67">
        <v>440.7782437436727</v>
      </c>
      <c r="AM67">
        <v>399.21929761101654</v>
      </c>
      <c r="AN67">
        <v>438.68214002140923</v>
      </c>
      <c r="AO67">
        <v>395.19549405047985</v>
      </c>
      <c r="AP67">
        <v>51.060528850120306</v>
      </c>
      <c r="AQ67">
        <v>27.153181917656358</v>
      </c>
      <c r="AR67">
        <v>1.1966105325441556</v>
      </c>
      <c r="AS67">
        <v>27.153181917656358</v>
      </c>
      <c r="AT67">
        <v>12993</v>
      </c>
      <c r="AU67">
        <v>346</v>
      </c>
      <c r="AV67">
        <v>13076.965187495134</v>
      </c>
      <c r="AW67">
        <v>6179.7543059115287</v>
      </c>
      <c r="AX67">
        <v>225.14125227195973</v>
      </c>
      <c r="AY67">
        <v>436.3783283067126</v>
      </c>
      <c r="AZ67">
        <v>235.07785379687456</v>
      </c>
      <c r="BA67">
        <v>5.9846732481179163</v>
      </c>
      <c r="BB67">
        <v>66.061272509003672</v>
      </c>
      <c r="BC67">
        <v>7020</v>
      </c>
      <c r="BD67">
        <v>330679.97319546854</v>
      </c>
      <c r="BE67">
        <v>3472852.8545123874</v>
      </c>
      <c r="BF67">
        <v>211734</v>
      </c>
      <c r="BG67">
        <v>197330.56927456713</v>
      </c>
      <c r="BH67">
        <v>174427.48567589963</v>
      </c>
      <c r="BI67">
        <v>702552.00000000012</v>
      </c>
      <c r="BJ67">
        <v>604977.09710624593</v>
      </c>
      <c r="BK67">
        <v>557367.5476116084</v>
      </c>
      <c r="BL67">
        <v>-311411.61194629542</v>
      </c>
      <c r="BM67">
        <v>-479047.8398962128</v>
      </c>
      <c r="BN67">
        <v>-638762.12228801148</v>
      </c>
      <c r="BO67">
        <v>235373.90004213154</v>
      </c>
      <c r="BP67">
        <v>631066.05834935978</v>
      </c>
      <c r="BQ67">
        <v>951966.26960995002</v>
      </c>
      <c r="BR67">
        <v>2408271</v>
      </c>
      <c r="BS67">
        <v>8767932</v>
      </c>
      <c r="BT67">
        <v>937111</v>
      </c>
      <c r="BU67">
        <v>113419</v>
      </c>
      <c r="BV67">
        <v>88734</v>
      </c>
      <c r="BW67">
        <v>932589</v>
      </c>
      <c r="BX67">
        <v>42948</v>
      </c>
      <c r="BY67">
        <v>0.91781489153854057</v>
      </c>
      <c r="BZ67">
        <v>0</v>
      </c>
      <c r="CA67">
        <v>0</v>
      </c>
      <c r="CB67">
        <v>482.82795148688041</v>
      </c>
      <c r="CC67">
        <v>0</v>
      </c>
      <c r="CD67">
        <v>0.17605758545084613</v>
      </c>
      <c r="CE67">
        <v>29.749988617920106</v>
      </c>
      <c r="CF67">
        <v>14.118499999999999</v>
      </c>
      <c r="CG67">
        <v>401308.13085637568</v>
      </c>
      <c r="CH67">
        <v>638273.96469282266</v>
      </c>
      <c r="CI67">
        <v>1470921.0402783507</v>
      </c>
      <c r="CJ67">
        <v>164762.89665400109</v>
      </c>
      <c r="CK67">
        <v>5042961.5725536831</v>
      </c>
      <c r="CL67">
        <v>9370000</v>
      </c>
      <c r="CM67">
        <v>36200000</v>
      </c>
      <c r="CN67">
        <v>910000</v>
      </c>
      <c r="CO67">
        <v>261339999.99999997</v>
      </c>
      <c r="CP67">
        <v>202000</v>
      </c>
      <c r="CQ67">
        <v>3500</v>
      </c>
      <c r="CR67">
        <v>0</v>
      </c>
      <c r="CS67">
        <v>0</v>
      </c>
      <c r="CT67">
        <v>454027000</v>
      </c>
      <c r="CU67">
        <v>24528000</v>
      </c>
      <c r="CV67">
        <v>0</v>
      </c>
      <c r="CW67">
        <v>0</v>
      </c>
      <c r="CX67">
        <v>22982.262467193868</v>
      </c>
      <c r="CY67">
        <v>1411668.6286989972</v>
      </c>
      <c r="CZ67">
        <v>7020</v>
      </c>
      <c r="DA67">
        <v>6542.4570277209195</v>
      </c>
      <c r="DB67">
        <v>5783.1097010627263</v>
      </c>
      <c r="DC67">
        <v>5005.6555170111087</v>
      </c>
      <c r="DD67">
        <v>-311411.61194629542</v>
      </c>
      <c r="DE67">
        <v>-479047.8398962128</v>
      </c>
      <c r="DF67">
        <v>-638762.12228801148</v>
      </c>
    </row>
    <row r="68" spans="1:110" x14ac:dyDescent="0.45">
      <c r="A68">
        <v>1401</v>
      </c>
      <c r="B68" t="s">
        <v>420</v>
      </c>
      <c r="C68">
        <v>6224</v>
      </c>
      <c r="D68">
        <v>5736</v>
      </c>
      <c r="E68">
        <v>5263</v>
      </c>
      <c r="F68">
        <v>4801</v>
      </c>
      <c r="G68">
        <v>4359</v>
      </c>
      <c r="H68">
        <v>3950</v>
      </c>
      <c r="I68">
        <v>3559</v>
      </c>
      <c r="J68">
        <v>3113.6071428571422</v>
      </c>
      <c r="K68">
        <v>2.13</v>
      </c>
      <c r="L68">
        <v>2.0699999999999998</v>
      </c>
      <c r="M68">
        <v>2.0099999999999998</v>
      </c>
      <c r="N68">
        <v>1.97</v>
      </c>
      <c r="O68">
        <v>1.95</v>
      </c>
      <c r="P68">
        <v>1.93</v>
      </c>
      <c r="Q68">
        <v>1.9109744227095835</v>
      </c>
      <c r="R68">
        <v>1.895484781165139</v>
      </c>
      <c r="S68">
        <v>277538</v>
      </c>
      <c r="T68">
        <v>8757</v>
      </c>
      <c r="U68">
        <v>3445</v>
      </c>
      <c r="V68">
        <v>14.482639302474889</v>
      </c>
      <c r="W68">
        <v>135.0135410400371</v>
      </c>
      <c r="X68">
        <v>2120.2099183475807</v>
      </c>
      <c r="Y68">
        <v>89.471171745119207</v>
      </c>
      <c r="Z68">
        <v>3177</v>
      </c>
      <c r="AA68">
        <v>2924.5161937375692</v>
      </c>
      <c r="AB68">
        <v>2661.2596397419334</v>
      </c>
      <c r="AC68">
        <v>2409.6682090469831</v>
      </c>
      <c r="AD68">
        <v>2160.2934396437322</v>
      </c>
      <c r="AE68">
        <v>1922.9588458884941</v>
      </c>
      <c r="AF68">
        <v>1707.379115169068</v>
      </c>
      <c r="AG68">
        <v>1459.801611706386</v>
      </c>
      <c r="AH68">
        <v>991</v>
      </c>
      <c r="AI68">
        <v>840.15337678289188</v>
      </c>
      <c r="AJ68">
        <v>701.94831765356707</v>
      </c>
      <c r="AK68">
        <v>582.98438425339384</v>
      </c>
      <c r="AL68">
        <v>477.55474753202839</v>
      </c>
      <c r="AM68">
        <v>389.2562647686845</v>
      </c>
      <c r="AN68">
        <v>313.07236021726169</v>
      </c>
      <c r="AO68">
        <v>253.41974615011708</v>
      </c>
      <c r="AP68">
        <v>9.0022830849807391</v>
      </c>
      <c r="AQ68">
        <v>16.112877181905969</v>
      </c>
      <c r="AR68">
        <v>0.71007657975147687</v>
      </c>
      <c r="AS68">
        <v>16.112877181905969</v>
      </c>
      <c r="AT68">
        <v>5702</v>
      </c>
      <c r="AU68">
        <v>157</v>
      </c>
      <c r="AV68">
        <v>5740.6504305460858</v>
      </c>
      <c r="AW68">
        <v>2756.0714550079838</v>
      </c>
      <c r="AX68">
        <v>102.04045175617529</v>
      </c>
      <c r="AY68">
        <v>191.56550486732286</v>
      </c>
      <c r="AZ68">
        <v>104.8409581485037</v>
      </c>
      <c r="BA68">
        <v>2.7124250029194057</v>
      </c>
      <c r="BB68">
        <v>66.061272509003672</v>
      </c>
      <c r="BC68">
        <v>7020</v>
      </c>
      <c r="BD68">
        <v>274908.87656211777</v>
      </c>
      <c r="BE68">
        <v>679446.7516006137</v>
      </c>
      <c r="BF68">
        <v>39082</v>
      </c>
      <c r="BG68">
        <v>34371.893937302208</v>
      </c>
      <c r="BH68">
        <v>28865.412610835298</v>
      </c>
      <c r="BI68">
        <v>46222</v>
      </c>
      <c r="BJ68">
        <v>38084.823806779808</v>
      </c>
      <c r="BK68">
        <v>34143.453738103279</v>
      </c>
      <c r="BL68">
        <v>-41284.410199772916</v>
      </c>
      <c r="BM68">
        <v>-81702.059293918835</v>
      </c>
      <c r="BN68">
        <v>-129118.67051903304</v>
      </c>
      <c r="BO68">
        <v>30122.354646460095</v>
      </c>
      <c r="BP68">
        <v>97149.931924003351</v>
      </c>
      <c r="BQ68">
        <v>155710.60807849272</v>
      </c>
      <c r="BR68">
        <v>2408271</v>
      </c>
      <c r="BS68">
        <v>8767932</v>
      </c>
      <c r="BT68">
        <v>937111</v>
      </c>
      <c r="BU68">
        <v>113419</v>
      </c>
      <c r="BV68">
        <v>88734</v>
      </c>
      <c r="BW68">
        <v>932589</v>
      </c>
      <c r="BX68">
        <v>42948</v>
      </c>
      <c r="BY68">
        <v>5.7317980887125186</v>
      </c>
      <c r="BZ68">
        <v>0</v>
      </c>
      <c r="CA68">
        <v>0.33231936000000001</v>
      </c>
      <c r="CB68">
        <v>0</v>
      </c>
      <c r="CC68">
        <v>0</v>
      </c>
      <c r="CD68">
        <v>7.4042676147296066E-2</v>
      </c>
      <c r="CE68">
        <v>1.4322939689203436</v>
      </c>
      <c r="CF68">
        <v>0</v>
      </c>
      <c r="CG68">
        <v>99012.704774607962</v>
      </c>
      <c r="CH68">
        <v>157478.07425827286</v>
      </c>
      <c r="CI68">
        <v>362912.83308177645</v>
      </c>
      <c r="CJ68">
        <v>40651.107689742625</v>
      </c>
      <c r="CK68">
        <v>1244224.1434466511</v>
      </c>
      <c r="CL68">
        <v>25700000</v>
      </c>
      <c r="CM68">
        <v>25400000</v>
      </c>
      <c r="CN68">
        <v>1900000</v>
      </c>
      <c r="CO68">
        <v>304910000</v>
      </c>
      <c r="CP68">
        <v>252000</v>
      </c>
      <c r="CQ68">
        <v>5320</v>
      </c>
      <c r="CR68">
        <v>0</v>
      </c>
      <c r="CS68">
        <v>0</v>
      </c>
      <c r="CT68">
        <v>562623000</v>
      </c>
      <c r="CU68">
        <v>37282560</v>
      </c>
      <c r="CV68">
        <v>0</v>
      </c>
      <c r="CW68">
        <v>0</v>
      </c>
      <c r="CX68">
        <v>28927.525002153157</v>
      </c>
      <c r="CY68">
        <v>295227.28698995995</v>
      </c>
      <c r="CZ68">
        <v>7020</v>
      </c>
      <c r="DA68">
        <v>6173.9597625469914</v>
      </c>
      <c r="DB68">
        <v>5184.8727426453042</v>
      </c>
      <c r="DC68">
        <v>4161.4226629474888</v>
      </c>
      <c r="DD68">
        <v>-41284.410199772916</v>
      </c>
      <c r="DE68">
        <v>-81702.059293918835</v>
      </c>
      <c r="DF68">
        <v>-129118.67051903304</v>
      </c>
    </row>
    <row r="69" spans="1:110" x14ac:dyDescent="0.45">
      <c r="A69">
        <v>1402</v>
      </c>
      <c r="B69" t="s">
        <v>421</v>
      </c>
      <c r="C69">
        <v>13042</v>
      </c>
      <c r="D69">
        <v>11604</v>
      </c>
      <c r="E69">
        <v>10249</v>
      </c>
      <c r="F69">
        <v>8987</v>
      </c>
      <c r="G69">
        <v>7827</v>
      </c>
      <c r="H69">
        <v>6790</v>
      </c>
      <c r="I69">
        <v>5834</v>
      </c>
      <c r="J69">
        <v>4631.3571428571431</v>
      </c>
      <c r="K69">
        <v>2.13</v>
      </c>
      <c r="L69">
        <v>2.0699999999999998</v>
      </c>
      <c r="M69">
        <v>2.0099999999999998</v>
      </c>
      <c r="N69">
        <v>1.97</v>
      </c>
      <c r="O69">
        <v>1.95</v>
      </c>
      <c r="P69">
        <v>1.93</v>
      </c>
      <c r="Q69">
        <v>1.9109744227095835</v>
      </c>
      <c r="R69">
        <v>1.895484781165139</v>
      </c>
      <c r="S69">
        <v>277538</v>
      </c>
      <c r="T69">
        <v>8757</v>
      </c>
      <c r="U69">
        <v>3445</v>
      </c>
      <c r="V69">
        <v>31.124078767186642</v>
      </c>
      <c r="W69">
        <v>290.15236782488989</v>
      </c>
      <c r="X69">
        <v>2067.3056065854234</v>
      </c>
      <c r="Y69">
        <v>87.238651878681466</v>
      </c>
      <c r="Z69">
        <v>5490</v>
      </c>
      <c r="AA69">
        <v>4814.3854653007156</v>
      </c>
      <c r="AB69">
        <v>4191.8989745628151</v>
      </c>
      <c r="AC69">
        <v>3633.7690759494731</v>
      </c>
      <c r="AD69">
        <v>3116.193528889045</v>
      </c>
      <c r="AE69">
        <v>2650.4870822077473</v>
      </c>
      <c r="AF69">
        <v>2226.460161692125</v>
      </c>
      <c r="AG69">
        <v>1682.2380345589866</v>
      </c>
      <c r="AH69">
        <v>139</v>
      </c>
      <c r="AI69">
        <v>102.07083826340221</v>
      </c>
      <c r="AJ69">
        <v>80.738748947561305</v>
      </c>
      <c r="AK69">
        <v>67.637240060945942</v>
      </c>
      <c r="AL69">
        <v>56.00918906019983</v>
      </c>
      <c r="AM69">
        <v>48.348076245697321</v>
      </c>
      <c r="AN69">
        <v>41.638767815264565</v>
      </c>
      <c r="AO69">
        <v>32.880958229695509</v>
      </c>
      <c r="AP69">
        <v>29.231119533034285</v>
      </c>
      <c r="AQ69">
        <v>0.74596653619935038</v>
      </c>
      <c r="AR69">
        <v>3.2873915729235044E-2</v>
      </c>
      <c r="AS69">
        <v>0.74596653619935038</v>
      </c>
      <c r="AT69">
        <v>8305</v>
      </c>
      <c r="AU69">
        <v>185</v>
      </c>
      <c r="AV69">
        <v>8346.0340794935819</v>
      </c>
      <c r="AW69">
        <v>3641.0071354211086</v>
      </c>
      <c r="AX69">
        <v>121.2134741326836</v>
      </c>
      <c r="AY69">
        <v>278.50715723270076</v>
      </c>
      <c r="AZ69">
        <v>138.50391143141897</v>
      </c>
      <c r="BA69">
        <v>3.2220795995086173</v>
      </c>
      <c r="BB69">
        <v>66.061272509003672</v>
      </c>
      <c r="BC69">
        <v>7020</v>
      </c>
      <c r="BD69">
        <v>202131.79988335635</v>
      </c>
      <c r="BE69">
        <v>2612050.4420822128</v>
      </c>
      <c r="BF69">
        <v>41690</v>
      </c>
      <c r="BG69">
        <v>33926.810731289923</v>
      </c>
      <c r="BH69">
        <v>26164.171413109289</v>
      </c>
      <c r="BI69">
        <v>49846</v>
      </c>
      <c r="BJ69">
        <v>37622.424433034837</v>
      </c>
      <c r="BK69">
        <v>32263.678045833658</v>
      </c>
      <c r="BL69">
        <v>-74357.877524388721</v>
      </c>
      <c r="BM69">
        <v>-135339.94073492568</v>
      </c>
      <c r="BN69">
        <v>-201357.42279405615</v>
      </c>
      <c r="BO69">
        <v>-21653.635513910325</v>
      </c>
      <c r="BP69">
        <v>147852.44634276326</v>
      </c>
      <c r="BQ69">
        <v>293310.16477453685</v>
      </c>
      <c r="BR69">
        <v>2408271</v>
      </c>
      <c r="BS69">
        <v>8767932</v>
      </c>
      <c r="BT69">
        <v>937111</v>
      </c>
      <c r="BU69">
        <v>113419</v>
      </c>
      <c r="BV69">
        <v>88734</v>
      </c>
      <c r="BW69">
        <v>932589</v>
      </c>
      <c r="BX69">
        <v>42948</v>
      </c>
      <c r="BY69">
        <v>17.456076188653707</v>
      </c>
      <c r="BZ69">
        <v>0</v>
      </c>
      <c r="CA69">
        <v>0</v>
      </c>
      <c r="CB69">
        <v>0</v>
      </c>
      <c r="CC69">
        <v>0</v>
      </c>
      <c r="CD69">
        <v>0.1713080552455841</v>
      </c>
      <c r="CE69">
        <v>25.640162842869842</v>
      </c>
      <c r="CF69">
        <v>0</v>
      </c>
      <c r="CG69">
        <v>412260.8636854252</v>
      </c>
      <c r="CH69">
        <v>655694.1056505962</v>
      </c>
      <c r="CI69">
        <v>1511066.2651767773</v>
      </c>
      <c r="CJ69">
        <v>169259.70060198146</v>
      </c>
      <c r="CK69">
        <v>5180596.9866517633</v>
      </c>
      <c r="CL69">
        <v>1620000</v>
      </c>
      <c r="CM69">
        <v>1860000</v>
      </c>
      <c r="CN69">
        <v>470000</v>
      </c>
      <c r="CO69">
        <v>70600000</v>
      </c>
      <c r="CP69">
        <v>97000</v>
      </c>
      <c r="CQ69">
        <v>2610</v>
      </c>
      <c r="CR69">
        <v>0</v>
      </c>
      <c r="CS69">
        <v>130</v>
      </c>
      <c r="CT69">
        <v>250062000</v>
      </c>
      <c r="CU69">
        <v>18290880</v>
      </c>
      <c r="CV69">
        <v>0</v>
      </c>
      <c r="CW69">
        <v>802310</v>
      </c>
      <c r="CX69">
        <v>7043.5955848438016</v>
      </c>
      <c r="CY69">
        <v>1355984.3135345581</v>
      </c>
      <c r="CZ69">
        <v>7020</v>
      </c>
      <c r="DA69">
        <v>5712.7899096583178</v>
      </c>
      <c r="DB69">
        <v>4405.672423123704</v>
      </c>
      <c r="DC69">
        <v>3059.7624327597873</v>
      </c>
      <c r="DD69">
        <v>-74357.877524388721</v>
      </c>
      <c r="DE69">
        <v>-135339.94073492568</v>
      </c>
      <c r="DF69">
        <v>-201357.42279405615</v>
      </c>
    </row>
    <row r="70" spans="1:110" x14ac:dyDescent="0.45">
      <c r="A70">
        <v>1403</v>
      </c>
      <c r="B70" t="s">
        <v>422</v>
      </c>
      <c r="C70">
        <v>1771</v>
      </c>
      <c r="D70">
        <v>1640</v>
      </c>
      <c r="E70">
        <v>1519</v>
      </c>
      <c r="F70">
        <v>1400</v>
      </c>
      <c r="G70">
        <v>1296</v>
      </c>
      <c r="H70">
        <v>1194</v>
      </c>
      <c r="I70">
        <v>1097</v>
      </c>
      <c r="J70">
        <v>984.96428571428567</v>
      </c>
      <c r="K70">
        <v>2.13</v>
      </c>
      <c r="L70">
        <v>2.0699999999999998</v>
      </c>
      <c r="M70">
        <v>2.0099999999999998</v>
      </c>
      <c r="N70">
        <v>1.97</v>
      </c>
      <c r="O70">
        <v>1.95</v>
      </c>
      <c r="P70">
        <v>1.93</v>
      </c>
      <c r="Q70">
        <v>1.9109744227095835</v>
      </c>
      <c r="R70">
        <v>1.895484781165139</v>
      </c>
      <c r="S70">
        <v>277538</v>
      </c>
      <c r="T70">
        <v>8757</v>
      </c>
      <c r="U70">
        <v>3445</v>
      </c>
      <c r="V70">
        <v>4.4308493531020341</v>
      </c>
      <c r="W70">
        <v>41.306328803965641</v>
      </c>
      <c r="X70">
        <v>1971.9167182644126</v>
      </c>
      <c r="Y70">
        <v>83.21331668159084</v>
      </c>
      <c r="Z70">
        <v>2222</v>
      </c>
      <c r="AA70">
        <v>2086.0682492149981</v>
      </c>
      <c r="AB70">
        <v>1947.9156270354747</v>
      </c>
      <c r="AC70">
        <v>1796.7473282917222</v>
      </c>
      <c r="AD70">
        <v>1603.4208729471056</v>
      </c>
      <c r="AE70">
        <v>1422.1318144834449</v>
      </c>
      <c r="AF70">
        <v>1289.5234174277862</v>
      </c>
      <c r="AG70">
        <v>1129.5824222839244</v>
      </c>
      <c r="AH70">
        <v>64</v>
      </c>
      <c r="AI70">
        <v>46.342025741812598</v>
      </c>
      <c r="AJ70">
        <v>34.461463619512116</v>
      </c>
      <c r="AK70">
        <v>24.543651217930748</v>
      </c>
      <c r="AL70">
        <v>19.902661817952964</v>
      </c>
      <c r="AM70">
        <v>15.69245757865874</v>
      </c>
      <c r="AN70">
        <v>13.483222342377772</v>
      </c>
      <c r="AO70">
        <v>10.595551169466662</v>
      </c>
      <c r="AP70">
        <v>8.1456384508506865</v>
      </c>
      <c r="AQ70">
        <v>0.29838661447974019</v>
      </c>
      <c r="AR70">
        <v>1.3149566291694018E-2</v>
      </c>
      <c r="AS70">
        <v>0.29838661447974019</v>
      </c>
      <c r="AT70">
        <v>1398</v>
      </c>
      <c r="AU70">
        <v>4</v>
      </c>
      <c r="AV70">
        <v>1395.4230754663192</v>
      </c>
      <c r="AW70">
        <v>380.9406449691914</v>
      </c>
      <c r="AX70">
        <v>3.3696180354937568</v>
      </c>
      <c r="AY70">
        <v>46.565268028311067</v>
      </c>
      <c r="AZ70">
        <v>14.490982134628041</v>
      </c>
      <c r="BA70">
        <v>8.9570714872970081E-2</v>
      </c>
      <c r="BB70">
        <v>66.061272509003672</v>
      </c>
      <c r="BC70">
        <v>7020</v>
      </c>
      <c r="BD70">
        <v>304166.0418349526</v>
      </c>
      <c r="BE70">
        <v>310648.40279868263</v>
      </c>
      <c r="BF70">
        <v>5492</v>
      </c>
      <c r="BG70">
        <v>4926.2770830754007</v>
      </c>
      <c r="BH70">
        <v>4288.4864653102486</v>
      </c>
      <c r="BI70">
        <v>6315.9999999999991</v>
      </c>
      <c r="BJ70">
        <v>5440.0214996613577</v>
      </c>
      <c r="BK70">
        <v>4854.6859563894204</v>
      </c>
      <c r="BL70">
        <v>425.85906642652117</v>
      </c>
      <c r="BM70">
        <v>938.47773004393093</v>
      </c>
      <c r="BN70">
        <v>-12248.962246446346</v>
      </c>
      <c r="BO70">
        <v>23315.886814622616</v>
      </c>
      <c r="BP70">
        <v>58164.334266348538</v>
      </c>
      <c r="BQ70">
        <v>79174.455505569291</v>
      </c>
      <c r="BR70">
        <v>2408271</v>
      </c>
      <c r="BS70">
        <v>8767932</v>
      </c>
      <c r="BT70">
        <v>937111</v>
      </c>
      <c r="BU70">
        <v>113419</v>
      </c>
      <c r="BV70">
        <v>88734</v>
      </c>
      <c r="BW70">
        <v>932589</v>
      </c>
      <c r="BX70">
        <v>42948</v>
      </c>
      <c r="BY70">
        <v>0.16632085636100047</v>
      </c>
      <c r="BZ70">
        <v>0</v>
      </c>
      <c r="CA70">
        <v>0</v>
      </c>
      <c r="CB70">
        <v>0</v>
      </c>
      <c r="CC70">
        <v>0</v>
      </c>
      <c r="CD70">
        <v>2.5897438382376348E-2</v>
      </c>
      <c r="CE70">
        <v>3.2925433147424847</v>
      </c>
      <c r="CF70">
        <v>0</v>
      </c>
      <c r="CG70">
        <v>44687.149942522177</v>
      </c>
      <c r="CH70">
        <v>71074.175107716059</v>
      </c>
      <c r="CI70">
        <v>163792.51758558053</v>
      </c>
      <c r="CJ70">
        <v>18346.960107759944</v>
      </c>
      <c r="CK70">
        <v>561552.48952016991</v>
      </c>
      <c r="CL70">
        <v>0</v>
      </c>
      <c r="CM70">
        <v>0</v>
      </c>
      <c r="CN70">
        <v>0</v>
      </c>
      <c r="CO70">
        <v>82280000</v>
      </c>
      <c r="CP70">
        <v>59000</v>
      </c>
      <c r="CQ70">
        <v>1500</v>
      </c>
      <c r="CR70">
        <v>0</v>
      </c>
      <c r="CS70">
        <v>0</v>
      </c>
      <c r="CT70">
        <v>143762000</v>
      </c>
      <c r="CU70">
        <v>10512000</v>
      </c>
      <c r="CV70">
        <v>0</v>
      </c>
      <c r="CW70">
        <v>0</v>
      </c>
      <c r="CX70">
        <v>10213.070957367683</v>
      </c>
      <c r="CY70">
        <v>146381.65860649728</v>
      </c>
      <c r="CZ70">
        <v>7020</v>
      </c>
      <c r="DA70">
        <v>6296.8800297140024</v>
      </c>
      <c r="DB70">
        <v>5481.6414760520656</v>
      </c>
      <c r="DC70">
        <v>4604.3018894844472</v>
      </c>
      <c r="DD70">
        <v>425.85906642652117</v>
      </c>
      <c r="DE70">
        <v>938.47773004393093</v>
      </c>
      <c r="DF70">
        <v>-12248.962246446346</v>
      </c>
    </row>
    <row r="71" spans="1:110" x14ac:dyDescent="0.45">
      <c r="A71">
        <v>1404</v>
      </c>
      <c r="B71" t="s">
        <v>423</v>
      </c>
      <c r="C71">
        <v>1004</v>
      </c>
      <c r="D71">
        <v>877</v>
      </c>
      <c r="E71">
        <v>758</v>
      </c>
      <c r="F71">
        <v>650</v>
      </c>
      <c r="G71">
        <v>559</v>
      </c>
      <c r="H71">
        <v>474</v>
      </c>
      <c r="I71">
        <v>391</v>
      </c>
      <c r="J71">
        <v>289.42857142857144</v>
      </c>
      <c r="K71">
        <v>2.13</v>
      </c>
      <c r="L71">
        <v>2.0699999999999998</v>
      </c>
      <c r="M71">
        <v>2.0099999999999998</v>
      </c>
      <c r="N71">
        <v>1.97</v>
      </c>
      <c r="O71">
        <v>1.95</v>
      </c>
      <c r="P71">
        <v>1.93</v>
      </c>
      <c r="Q71">
        <v>1.9109744227095835</v>
      </c>
      <c r="R71">
        <v>1.895484781165139</v>
      </c>
      <c r="S71">
        <v>277538</v>
      </c>
      <c r="T71">
        <v>8757</v>
      </c>
      <c r="U71">
        <v>3445</v>
      </c>
      <c r="V71">
        <v>2.1904460247164943</v>
      </c>
      <c r="W71">
        <v>20.420302410176618</v>
      </c>
      <c r="X71">
        <v>2261.2998244997602</v>
      </c>
      <c r="Y71">
        <v>95.425053535599034</v>
      </c>
      <c r="Z71">
        <v>410</v>
      </c>
      <c r="AA71">
        <v>350.40858892030201</v>
      </c>
      <c r="AB71">
        <v>294.39090332800129</v>
      </c>
      <c r="AC71">
        <v>241.27948179972537</v>
      </c>
      <c r="AD71">
        <v>199.55795506205968</v>
      </c>
      <c r="AE71">
        <v>162.93935308384715</v>
      </c>
      <c r="AF71">
        <v>131.09524064657018</v>
      </c>
      <c r="AG71">
        <v>84.523145744739026</v>
      </c>
      <c r="AH71">
        <v>89</v>
      </c>
      <c r="AI71">
        <v>79.023799196546193</v>
      </c>
      <c r="AJ71">
        <v>70.675977956277379</v>
      </c>
      <c r="AK71">
        <v>63.784402949955002</v>
      </c>
      <c r="AL71">
        <v>56.271060633732979</v>
      </c>
      <c r="AM71">
        <v>50.339674015897003</v>
      </c>
      <c r="AN71">
        <v>43.812569055897185</v>
      </c>
      <c r="AO71">
        <v>33.995474679915645</v>
      </c>
      <c r="AP71">
        <v>2.6075060354660407</v>
      </c>
      <c r="AQ71">
        <v>1.1935464579189607</v>
      </c>
      <c r="AR71">
        <v>5.259826516677607E-2</v>
      </c>
      <c r="AS71">
        <v>1.1935464579189607</v>
      </c>
      <c r="AT71">
        <v>601</v>
      </c>
      <c r="AU71">
        <v>5</v>
      </c>
      <c r="AV71">
        <v>601.03847977259829</v>
      </c>
      <c r="AW71">
        <v>191.80153520959621</v>
      </c>
      <c r="AX71">
        <v>3.5074423704581967</v>
      </c>
      <c r="AY71">
        <v>20.056654070011604</v>
      </c>
      <c r="AZ71">
        <v>7.2961303993730402</v>
      </c>
      <c r="BA71">
        <v>9.3234342049587929E-2</v>
      </c>
      <c r="BB71">
        <v>66.061272509003672</v>
      </c>
      <c r="BC71">
        <v>7020</v>
      </c>
      <c r="BD71">
        <v>167138.26840758225</v>
      </c>
      <c r="BE71">
        <v>172763.74826929643</v>
      </c>
      <c r="BF71">
        <v>2858</v>
      </c>
      <c r="BG71">
        <v>2225.769090519711</v>
      </c>
      <c r="BH71">
        <v>1656.7386698648831</v>
      </c>
      <c r="BI71">
        <v>6298</v>
      </c>
      <c r="BJ71">
        <v>4336.5894113979257</v>
      </c>
      <c r="BK71">
        <v>3586.7157390560023</v>
      </c>
      <c r="BL71">
        <v>-51758.147978360415</v>
      </c>
      <c r="BM71">
        <v>-87022.401789396827</v>
      </c>
      <c r="BN71">
        <v>-141310.47988581564</v>
      </c>
      <c r="BO71">
        <v>-13045.278349644592</v>
      </c>
      <c r="BP71">
        <v>-11149.224126718153</v>
      </c>
      <c r="BQ71">
        <v>-20.72802287414379</v>
      </c>
      <c r="BR71">
        <v>2408271</v>
      </c>
      <c r="BS71">
        <v>8767932</v>
      </c>
      <c r="BT71">
        <v>937111</v>
      </c>
      <c r="BU71">
        <v>113419</v>
      </c>
      <c r="BV71">
        <v>88734</v>
      </c>
      <c r="BW71">
        <v>932589</v>
      </c>
      <c r="BX71">
        <v>42948</v>
      </c>
      <c r="BY71">
        <v>5.1052685616911994E-2</v>
      </c>
      <c r="BZ71">
        <v>0</v>
      </c>
      <c r="CA71">
        <v>0</v>
      </c>
      <c r="CB71">
        <v>0</v>
      </c>
      <c r="CC71">
        <v>0</v>
      </c>
      <c r="CD71">
        <v>1.5298486766423083E-2</v>
      </c>
      <c r="CE71">
        <v>1.1540462436974752</v>
      </c>
      <c r="CF71">
        <v>0</v>
      </c>
      <c r="CG71">
        <v>36363.072992444519</v>
      </c>
      <c r="CH71">
        <v>57834.867979808172</v>
      </c>
      <c r="CI71">
        <v>133282.1466627763</v>
      </c>
      <c r="CJ71">
        <v>14929.389107294857</v>
      </c>
      <c r="CK71">
        <v>456949.57480562845</v>
      </c>
      <c r="CL71">
        <v>0</v>
      </c>
      <c r="CM71">
        <v>20000</v>
      </c>
      <c r="CN71">
        <v>270000</v>
      </c>
      <c r="CO71">
        <v>147800000</v>
      </c>
      <c r="CP71">
        <v>161000</v>
      </c>
      <c r="CQ71">
        <v>5080</v>
      </c>
      <c r="CR71">
        <v>0</v>
      </c>
      <c r="CS71">
        <v>0</v>
      </c>
      <c r="CT71">
        <v>372930000</v>
      </c>
      <c r="CU71">
        <v>35600640</v>
      </c>
      <c r="CV71">
        <v>0</v>
      </c>
      <c r="CW71">
        <v>0</v>
      </c>
      <c r="CX71">
        <v>18740.129362834723</v>
      </c>
      <c r="CY71">
        <v>107391.23705376495</v>
      </c>
      <c r="CZ71">
        <v>7020</v>
      </c>
      <c r="DA71">
        <v>5467.0745330470154</v>
      </c>
      <c r="DB71">
        <v>4069.3860960292091</v>
      </c>
      <c r="DC71">
        <v>2530.049181005445</v>
      </c>
      <c r="DD71">
        <v>-51758.147978360415</v>
      </c>
      <c r="DE71">
        <v>-87022.401789396827</v>
      </c>
      <c r="DF71">
        <v>-141310.47988581564</v>
      </c>
    </row>
    <row r="72" spans="1:110" x14ac:dyDescent="0.45">
      <c r="A72">
        <v>1405</v>
      </c>
      <c r="B72" t="s">
        <v>424</v>
      </c>
      <c r="C72">
        <v>2115</v>
      </c>
      <c r="D72">
        <v>1785</v>
      </c>
      <c r="E72">
        <v>1498</v>
      </c>
      <c r="F72">
        <v>1241</v>
      </c>
      <c r="G72">
        <v>1024</v>
      </c>
      <c r="H72">
        <v>836</v>
      </c>
      <c r="I72">
        <v>682</v>
      </c>
      <c r="J72">
        <v>443.75</v>
      </c>
      <c r="K72">
        <v>2.13</v>
      </c>
      <c r="L72">
        <v>2.0699999999999998</v>
      </c>
      <c r="M72">
        <v>2.0099999999999998</v>
      </c>
      <c r="N72">
        <v>1.97</v>
      </c>
      <c r="O72">
        <v>1.95</v>
      </c>
      <c r="P72">
        <v>1.93</v>
      </c>
      <c r="Q72">
        <v>1.9109744227095835</v>
      </c>
      <c r="R72">
        <v>1.895484781165139</v>
      </c>
      <c r="S72">
        <v>277538</v>
      </c>
      <c r="T72">
        <v>8757</v>
      </c>
      <c r="U72">
        <v>3445</v>
      </c>
      <c r="V72">
        <v>4.8680020912659101</v>
      </c>
      <c r="W72">
        <v>45.381659130307952</v>
      </c>
      <c r="X72">
        <v>2143.4660436608719</v>
      </c>
      <c r="Y72">
        <v>90.452561731094377</v>
      </c>
      <c r="Z72">
        <v>963</v>
      </c>
      <c r="AA72">
        <v>790.01824300373755</v>
      </c>
      <c r="AB72">
        <v>649.96364257371022</v>
      </c>
      <c r="AC72">
        <v>532.65955853491482</v>
      </c>
      <c r="AD72">
        <v>427.60009455122088</v>
      </c>
      <c r="AE72">
        <v>343.71722907527027</v>
      </c>
      <c r="AF72">
        <v>276.41289386575528</v>
      </c>
      <c r="AG72">
        <v>162.82561550363792</v>
      </c>
      <c r="AH72">
        <v>297</v>
      </c>
      <c r="AI72">
        <v>241.73473161789875</v>
      </c>
      <c r="AJ72">
        <v>198.54135118405637</v>
      </c>
      <c r="AK72">
        <v>163.89151638842608</v>
      </c>
      <c r="AL72">
        <v>131.80865748152442</v>
      </c>
      <c r="AM72">
        <v>105.84412661939552</v>
      </c>
      <c r="AN72">
        <v>89.224295863143809</v>
      </c>
      <c r="AO72">
        <v>53.619974959785878</v>
      </c>
      <c r="AP72">
        <v>5.2676130572383126</v>
      </c>
      <c r="AQ72">
        <v>1.790319686878441</v>
      </c>
      <c r="AR72">
        <v>7.8897397750164106E-2</v>
      </c>
      <c r="AS72">
        <v>1.790319686878441</v>
      </c>
      <c r="AT72">
        <v>1504</v>
      </c>
      <c r="AU72">
        <v>11</v>
      </c>
      <c r="AV72">
        <v>1503.5677765438177</v>
      </c>
      <c r="AW72">
        <v>467.05648035526264</v>
      </c>
      <c r="AX72">
        <v>7.8280981828376506</v>
      </c>
      <c r="AY72">
        <v>50.17405670326719</v>
      </c>
      <c r="AZ72">
        <v>17.766828512714191</v>
      </c>
      <c r="BA72">
        <v>0.20808540996244482</v>
      </c>
      <c r="BB72">
        <v>66.061272509003672</v>
      </c>
      <c r="BC72">
        <v>7020</v>
      </c>
      <c r="BD72">
        <v>125902.46596857187</v>
      </c>
      <c r="BE72">
        <v>322254.18153182347</v>
      </c>
      <c r="BF72">
        <v>6492</v>
      </c>
      <c r="BG72">
        <v>4742.5966642494568</v>
      </c>
      <c r="BH72">
        <v>3261.0661209561545</v>
      </c>
      <c r="BI72">
        <v>8842</v>
      </c>
      <c r="BJ72">
        <v>5961.6038721569566</v>
      </c>
      <c r="BK72">
        <v>4785.7629485196694</v>
      </c>
      <c r="BL72">
        <v>-77770.956439102185</v>
      </c>
      <c r="BM72">
        <v>-129050.75200221108</v>
      </c>
      <c r="BN72">
        <v>-190301.43734964702</v>
      </c>
      <c r="BO72">
        <v>-30992.750069653266</v>
      </c>
      <c r="BP72">
        <v>-23599.842622468655</v>
      </c>
      <c r="BQ72">
        <v>-18571.988751444092</v>
      </c>
      <c r="BR72">
        <v>2408271</v>
      </c>
      <c r="BS72">
        <v>8767932</v>
      </c>
      <c r="BT72">
        <v>937111</v>
      </c>
      <c r="BU72">
        <v>113419</v>
      </c>
      <c r="BV72">
        <v>88734</v>
      </c>
      <c r="BW72">
        <v>932589</v>
      </c>
      <c r="BX72">
        <v>42948</v>
      </c>
      <c r="BY72">
        <v>5.5221690645371551</v>
      </c>
      <c r="BZ72">
        <v>0</v>
      </c>
      <c r="CA72">
        <v>0.33231936000000001</v>
      </c>
      <c r="CB72">
        <v>0</v>
      </c>
      <c r="CC72">
        <v>0</v>
      </c>
      <c r="CD72">
        <v>3.1321901827333548E-2</v>
      </c>
      <c r="CE72">
        <v>4.8651908033055378</v>
      </c>
      <c r="CF72">
        <v>0</v>
      </c>
      <c r="CG72">
        <v>67906.943540107241</v>
      </c>
      <c r="CH72">
        <v>108004.87393819597</v>
      </c>
      <c r="CI72">
        <v>248900.39437024493</v>
      </c>
      <c r="CJ72">
        <v>27880.184477478349</v>
      </c>
      <c r="CK72">
        <v>853339.5674081014</v>
      </c>
      <c r="CL72">
        <v>0</v>
      </c>
      <c r="CM72">
        <v>8280000</v>
      </c>
      <c r="CN72">
        <v>790000</v>
      </c>
      <c r="CO72">
        <v>238140000</v>
      </c>
      <c r="CP72">
        <v>732000</v>
      </c>
      <c r="CQ72">
        <v>4130</v>
      </c>
      <c r="CR72">
        <v>0</v>
      </c>
      <c r="CS72">
        <v>0</v>
      </c>
      <c r="CT72">
        <v>1994117000</v>
      </c>
      <c r="CU72">
        <v>28943040</v>
      </c>
      <c r="CV72">
        <v>0</v>
      </c>
      <c r="CW72">
        <v>0</v>
      </c>
      <c r="CX72">
        <v>26954.320248536817</v>
      </c>
      <c r="CY72">
        <v>204116.49683494342</v>
      </c>
      <c r="CZ72">
        <v>7020</v>
      </c>
      <c r="DA72">
        <v>5128.3161711385055</v>
      </c>
      <c r="DB72">
        <v>3526.2914616623848</v>
      </c>
      <c r="DC72">
        <v>1905.8437899665387</v>
      </c>
      <c r="DD72">
        <v>-77770.956439102185</v>
      </c>
      <c r="DE72">
        <v>-129050.75200221108</v>
      </c>
      <c r="DF72">
        <v>-190301.43734964702</v>
      </c>
    </row>
    <row r="73" spans="1:110" x14ac:dyDescent="0.45">
      <c r="A73">
        <v>1406</v>
      </c>
      <c r="B73" t="s">
        <v>425</v>
      </c>
      <c r="C73">
        <v>3188</v>
      </c>
      <c r="D73">
        <v>2755</v>
      </c>
      <c r="E73">
        <v>2352</v>
      </c>
      <c r="F73">
        <v>1992</v>
      </c>
      <c r="G73">
        <v>1671</v>
      </c>
      <c r="H73">
        <v>1398</v>
      </c>
      <c r="I73">
        <v>1155</v>
      </c>
      <c r="J73">
        <v>815.92857142857144</v>
      </c>
      <c r="K73">
        <v>2.13</v>
      </c>
      <c r="L73">
        <v>2.0699999999999998</v>
      </c>
      <c r="M73">
        <v>2.0099999999999998</v>
      </c>
      <c r="N73">
        <v>1.97</v>
      </c>
      <c r="O73">
        <v>1.95</v>
      </c>
      <c r="P73">
        <v>1.93</v>
      </c>
      <c r="Q73">
        <v>1.9109744227095835</v>
      </c>
      <c r="R73">
        <v>1.895484781165139</v>
      </c>
      <c r="S73">
        <v>277538</v>
      </c>
      <c r="T73">
        <v>8757</v>
      </c>
      <c r="U73">
        <v>3445</v>
      </c>
      <c r="V73">
        <v>7.1896048592030608</v>
      </c>
      <c r="W73">
        <v>67.024662455950562</v>
      </c>
      <c r="X73">
        <v>2187.6119286277535</v>
      </c>
      <c r="Y73">
        <v>92.315482954852442</v>
      </c>
      <c r="Z73">
        <v>1553</v>
      </c>
      <c r="AA73">
        <v>1297.0691152930774</v>
      </c>
      <c r="AB73">
        <v>1075.3870507713707</v>
      </c>
      <c r="AC73">
        <v>892.31693225232914</v>
      </c>
      <c r="AD73">
        <v>734.36518970266593</v>
      </c>
      <c r="AE73">
        <v>598.82571581815637</v>
      </c>
      <c r="AF73">
        <v>479.22589072349439</v>
      </c>
      <c r="AG73">
        <v>302.334402990272</v>
      </c>
      <c r="AH73">
        <v>220</v>
      </c>
      <c r="AI73">
        <v>193.11857017411683</v>
      </c>
      <c r="AJ73">
        <v>166.56737797860441</v>
      </c>
      <c r="AK73">
        <v>147.83725407722838</v>
      </c>
      <c r="AL73">
        <v>132.79751405824175</v>
      </c>
      <c r="AM73">
        <v>118.93268672383113</v>
      </c>
      <c r="AN73">
        <v>109.38244212305483</v>
      </c>
      <c r="AO73">
        <v>74.419596933544838</v>
      </c>
      <c r="AP73">
        <v>4.8317763135581098</v>
      </c>
      <c r="AQ73">
        <v>1.9395129941183111</v>
      </c>
      <c r="AR73">
        <v>8.5472180896011121E-2</v>
      </c>
      <c r="AS73">
        <v>1.9395129941183111</v>
      </c>
      <c r="AT73">
        <v>1960</v>
      </c>
      <c r="AU73">
        <v>45</v>
      </c>
      <c r="AV73">
        <v>1970.1522338988898</v>
      </c>
      <c r="AW73">
        <v>870.73465361944102</v>
      </c>
      <c r="AX73">
        <v>29.447402599006338</v>
      </c>
      <c r="AY73">
        <v>65.743980045205944</v>
      </c>
      <c r="AZ73">
        <v>33.122746223683535</v>
      </c>
      <c r="BA73">
        <v>0.78276673325042267</v>
      </c>
      <c r="BB73">
        <v>66.061272509003672</v>
      </c>
      <c r="BC73">
        <v>7020</v>
      </c>
      <c r="BD73">
        <v>149990.8024983182</v>
      </c>
      <c r="BE73">
        <v>441339.58609949419</v>
      </c>
      <c r="BF73">
        <v>8800</v>
      </c>
      <c r="BG73">
        <v>6685.8175721116195</v>
      </c>
      <c r="BH73">
        <v>4789.4018412119267</v>
      </c>
      <c r="BI73">
        <v>15375.999999999995</v>
      </c>
      <c r="BJ73">
        <v>10577.8982696783</v>
      </c>
      <c r="BK73">
        <v>8705.4722248296002</v>
      </c>
      <c r="BL73">
        <v>-66526.958945650607</v>
      </c>
      <c r="BM73">
        <v>-113857.1671828836</v>
      </c>
      <c r="BN73">
        <v>-171992.65744801867</v>
      </c>
      <c r="BO73">
        <v>-40538.346166484349</v>
      </c>
      <c r="BP73">
        <v>-30812.044812699518</v>
      </c>
      <c r="BQ73">
        <v>-10324.568055096926</v>
      </c>
      <c r="BR73">
        <v>2408271</v>
      </c>
      <c r="BS73">
        <v>8767932</v>
      </c>
      <c r="BT73">
        <v>937111</v>
      </c>
      <c r="BU73">
        <v>113419</v>
      </c>
      <c r="BV73">
        <v>88734</v>
      </c>
      <c r="BW73">
        <v>932589</v>
      </c>
      <c r="BX73">
        <v>42948</v>
      </c>
      <c r="BY73">
        <v>10.928947577099517</v>
      </c>
      <c r="BZ73">
        <v>0</v>
      </c>
      <c r="CA73">
        <v>0</v>
      </c>
      <c r="CB73">
        <v>0</v>
      </c>
      <c r="CC73">
        <v>0</v>
      </c>
      <c r="CD73">
        <v>4.1970848498079028E-2</v>
      </c>
      <c r="CE73">
        <v>0.95771472506014543</v>
      </c>
      <c r="CF73">
        <v>0</v>
      </c>
      <c r="CG73">
        <v>95069.720956150122</v>
      </c>
      <c r="CH73">
        <v>151206.82351347437</v>
      </c>
      <c r="CI73">
        <v>348460.55211834289</v>
      </c>
      <c r="CJ73">
        <v>39032.25826846969</v>
      </c>
      <c r="CK73">
        <v>1194675.3943713419</v>
      </c>
      <c r="CL73">
        <v>460000</v>
      </c>
      <c r="CM73">
        <v>330000</v>
      </c>
      <c r="CN73">
        <v>0</v>
      </c>
      <c r="CO73">
        <v>188360000</v>
      </c>
      <c r="CP73">
        <v>675000</v>
      </c>
      <c r="CQ73">
        <v>1700</v>
      </c>
      <c r="CR73">
        <v>0</v>
      </c>
      <c r="CS73">
        <v>0</v>
      </c>
      <c r="CT73">
        <v>1797234000</v>
      </c>
      <c r="CU73">
        <v>11913600</v>
      </c>
      <c r="CV73">
        <v>0</v>
      </c>
      <c r="CW73">
        <v>0</v>
      </c>
      <c r="CX73">
        <v>25867.891904062868</v>
      </c>
      <c r="CY73">
        <v>257539.52612141275</v>
      </c>
      <c r="CZ73">
        <v>7020</v>
      </c>
      <c r="DA73">
        <v>5333.4590177526779</v>
      </c>
      <c r="DB73">
        <v>3820.6364687849691</v>
      </c>
      <c r="DC73">
        <v>2270.4800679986224</v>
      </c>
      <c r="DD73">
        <v>-66526.958945650607</v>
      </c>
      <c r="DE73">
        <v>-113857.1671828836</v>
      </c>
      <c r="DF73">
        <v>-171992.65744801867</v>
      </c>
    </row>
    <row r="74" spans="1:110" x14ac:dyDescent="0.45">
      <c r="A74">
        <v>1407</v>
      </c>
      <c r="B74" t="s">
        <v>426</v>
      </c>
      <c r="C74">
        <v>3498</v>
      </c>
      <c r="D74">
        <v>3252</v>
      </c>
      <c r="E74">
        <v>3016</v>
      </c>
      <c r="F74">
        <v>2780</v>
      </c>
      <c r="G74">
        <v>2560</v>
      </c>
      <c r="H74">
        <v>2350</v>
      </c>
      <c r="I74">
        <v>2149</v>
      </c>
      <c r="J74">
        <v>1923.75</v>
      </c>
      <c r="K74">
        <v>2.13</v>
      </c>
      <c r="L74">
        <v>2.0699999999999998</v>
      </c>
      <c r="M74">
        <v>2.0099999999999998</v>
      </c>
      <c r="N74">
        <v>1.97</v>
      </c>
      <c r="O74">
        <v>1.95</v>
      </c>
      <c r="P74">
        <v>1.93</v>
      </c>
      <c r="Q74">
        <v>1.9109744227095835</v>
      </c>
      <c r="R74">
        <v>1.895484781165139</v>
      </c>
      <c r="S74">
        <v>277538</v>
      </c>
      <c r="T74">
        <v>8757</v>
      </c>
      <c r="U74">
        <v>3445</v>
      </c>
      <c r="V74">
        <v>7.5618799349146251</v>
      </c>
      <c r="W74">
        <v>70.495174643889754</v>
      </c>
      <c r="X74">
        <v>2282.164891527505</v>
      </c>
      <c r="Y74">
        <v>96.305542764216412</v>
      </c>
      <c r="Z74">
        <v>2103</v>
      </c>
      <c r="AA74">
        <v>1924.315502369144</v>
      </c>
      <c r="AB74">
        <v>1748.9167114708298</v>
      </c>
      <c r="AC74">
        <v>1583.0822191893819</v>
      </c>
      <c r="AD74">
        <v>1449.8432493538658</v>
      </c>
      <c r="AE74">
        <v>1334.2507309203918</v>
      </c>
      <c r="AF74">
        <v>1227.5821219493353</v>
      </c>
      <c r="AG74">
        <v>1079.7847547842114</v>
      </c>
      <c r="AH74">
        <v>1126</v>
      </c>
      <c r="AI74">
        <v>1068.2084232685208</v>
      </c>
      <c r="AJ74">
        <v>995.98810613251021</v>
      </c>
      <c r="AK74">
        <v>926.25686614164954</v>
      </c>
      <c r="AL74">
        <v>873.33137342057671</v>
      </c>
      <c r="AM74">
        <v>827.13194438981509</v>
      </c>
      <c r="AN74">
        <v>775.52694610759454</v>
      </c>
      <c r="AO74">
        <v>686.72103572655453</v>
      </c>
      <c r="AP74">
        <v>8.1756961573113891</v>
      </c>
      <c r="AQ74">
        <v>15.217717338466748</v>
      </c>
      <c r="AR74">
        <v>0.6706278808763948</v>
      </c>
      <c r="AS74">
        <v>15.217717338466748</v>
      </c>
      <c r="AT74">
        <v>2738</v>
      </c>
      <c r="AU74">
        <v>53</v>
      </c>
      <c r="AV74">
        <v>2748.7357981043701</v>
      </c>
      <c r="AW74">
        <v>1132.0775406953553</v>
      </c>
      <c r="AX74">
        <v>34.946479236109539</v>
      </c>
      <c r="AY74">
        <v>91.725313582742814</v>
      </c>
      <c r="AZ74">
        <v>43.064229648051317</v>
      </c>
      <c r="BA74">
        <v>0.92894241854717075</v>
      </c>
      <c r="BB74">
        <v>66.061272509003672</v>
      </c>
      <c r="BC74">
        <v>7020</v>
      </c>
      <c r="BD74">
        <v>299593.36209072062</v>
      </c>
      <c r="BE74">
        <v>454654.76356967009</v>
      </c>
      <c r="BF74">
        <v>17160</v>
      </c>
      <c r="BG74">
        <v>15414.010901530335</v>
      </c>
      <c r="BH74">
        <v>13299.877636082059</v>
      </c>
      <c r="BI74">
        <v>27004.000000000007</v>
      </c>
      <c r="BJ74">
        <v>22215.459052509039</v>
      </c>
      <c r="BK74">
        <v>20345.711011188072</v>
      </c>
      <c r="BL74">
        <v>-10657.386187343393</v>
      </c>
      <c r="BM74">
        <v>-23911.396176244365</v>
      </c>
      <c r="BN74">
        <v>-47988.766979905078</v>
      </c>
      <c r="BO74">
        <v>17071.295899545366</v>
      </c>
      <c r="BP74">
        <v>61940.226627473719</v>
      </c>
      <c r="BQ74">
        <v>115318.46843770062</v>
      </c>
      <c r="BR74">
        <v>2408271</v>
      </c>
      <c r="BS74">
        <v>8767932</v>
      </c>
      <c r="BT74">
        <v>937111</v>
      </c>
      <c r="BU74">
        <v>113419</v>
      </c>
      <c r="BV74">
        <v>88734</v>
      </c>
      <c r="BW74">
        <v>932589</v>
      </c>
      <c r="BX74">
        <v>42948</v>
      </c>
      <c r="BY74">
        <v>1.2545178541487498</v>
      </c>
      <c r="BZ74">
        <v>0</v>
      </c>
      <c r="CA74">
        <v>0</v>
      </c>
      <c r="CB74">
        <v>0</v>
      </c>
      <c r="CC74">
        <v>0</v>
      </c>
      <c r="CD74">
        <v>3.7471293566778127E-2</v>
      </c>
      <c r="CE74">
        <v>0</v>
      </c>
      <c r="CF74">
        <v>0</v>
      </c>
      <c r="CG74">
        <v>68345.052853269211</v>
      </c>
      <c r="CH74">
        <v>108701.67957650693</v>
      </c>
      <c r="CI74">
        <v>250506.20336618199</v>
      </c>
      <c r="CJ74">
        <v>28060.056635397563</v>
      </c>
      <c r="CK74">
        <v>858844.98397202464</v>
      </c>
      <c r="CL74">
        <v>7000000</v>
      </c>
      <c r="CM74">
        <v>7890000</v>
      </c>
      <c r="CN74">
        <v>1510000</v>
      </c>
      <c r="CO74">
        <v>167960000</v>
      </c>
      <c r="CP74">
        <v>171000</v>
      </c>
      <c r="CQ74">
        <v>200</v>
      </c>
      <c r="CR74">
        <v>0</v>
      </c>
      <c r="CS74">
        <v>0</v>
      </c>
      <c r="CT74">
        <v>378648000</v>
      </c>
      <c r="CU74">
        <v>1401600</v>
      </c>
      <c r="CV74">
        <v>0</v>
      </c>
      <c r="CW74">
        <v>0</v>
      </c>
      <c r="CX74">
        <v>20435.750181693118</v>
      </c>
      <c r="CY74">
        <v>190003.62579577154</v>
      </c>
      <c r="CZ74">
        <v>7020</v>
      </c>
      <c r="DA74">
        <v>6305.7317324442274</v>
      </c>
      <c r="DB74">
        <v>5440.8590329426606</v>
      </c>
      <c r="DC74">
        <v>4535.0831237755556</v>
      </c>
      <c r="DD74">
        <v>-10657.386187343393</v>
      </c>
      <c r="DE74">
        <v>-23911.396176244365</v>
      </c>
      <c r="DF74">
        <v>-47988.766979905078</v>
      </c>
    </row>
    <row r="75" spans="1:110" x14ac:dyDescent="0.45">
      <c r="A75">
        <v>1408</v>
      </c>
      <c r="B75" t="s">
        <v>427</v>
      </c>
      <c r="C75">
        <v>19607</v>
      </c>
      <c r="D75">
        <v>17851</v>
      </c>
      <c r="E75">
        <v>16108</v>
      </c>
      <c r="F75">
        <v>14430</v>
      </c>
      <c r="G75">
        <v>12838</v>
      </c>
      <c r="H75">
        <v>11295</v>
      </c>
      <c r="I75">
        <v>9847</v>
      </c>
      <c r="J75">
        <v>8216.2142857142862</v>
      </c>
      <c r="K75">
        <v>2.13</v>
      </c>
      <c r="L75">
        <v>2.0699999999999998</v>
      </c>
      <c r="M75">
        <v>2.0099999999999998</v>
      </c>
      <c r="N75">
        <v>1.97</v>
      </c>
      <c r="O75">
        <v>1.95</v>
      </c>
      <c r="P75">
        <v>1.93</v>
      </c>
      <c r="Q75">
        <v>1.9109744227095835</v>
      </c>
      <c r="R75">
        <v>1.895484781165139</v>
      </c>
      <c r="S75">
        <v>277538</v>
      </c>
      <c r="T75">
        <v>8757</v>
      </c>
      <c r="U75">
        <v>3445</v>
      </c>
      <c r="V75">
        <v>44.450974544723302</v>
      </c>
      <c r="W75">
        <v>414.39155879122598</v>
      </c>
      <c r="X75">
        <v>2176.1401121829217</v>
      </c>
      <c r="Y75">
        <v>91.831381427696158</v>
      </c>
      <c r="Z75">
        <v>8617</v>
      </c>
      <c r="AA75">
        <v>7639.1699245035243</v>
      </c>
      <c r="AB75">
        <v>6720.514240585564</v>
      </c>
      <c r="AC75">
        <v>5890.2825347356766</v>
      </c>
      <c r="AD75">
        <v>5104.0877192047255</v>
      </c>
      <c r="AE75">
        <v>4387.8819481160217</v>
      </c>
      <c r="AF75">
        <v>3735.0281358387615</v>
      </c>
      <c r="AG75">
        <v>2919.388800211384</v>
      </c>
      <c r="AH75">
        <v>1404</v>
      </c>
      <c r="AI75">
        <v>1252.5764393685654</v>
      </c>
      <c r="AJ75">
        <v>1088.7508901759365</v>
      </c>
      <c r="AK75">
        <v>948.14225572508019</v>
      </c>
      <c r="AL75">
        <v>837.7575615901111</v>
      </c>
      <c r="AM75">
        <v>740.75711902945716</v>
      </c>
      <c r="AN75">
        <v>641.05407253200042</v>
      </c>
      <c r="AO75">
        <v>524.4536755149129</v>
      </c>
      <c r="AP75">
        <v>43.125294344494542</v>
      </c>
      <c r="AQ75">
        <v>13.576590958828179</v>
      </c>
      <c r="AR75">
        <v>0.59830526627207781</v>
      </c>
      <c r="AS75">
        <v>13.576590958828179</v>
      </c>
      <c r="AT75">
        <v>12357</v>
      </c>
      <c r="AU75">
        <v>333</v>
      </c>
      <c r="AV75">
        <v>12438.230706420067</v>
      </c>
      <c r="AW75">
        <v>5910.9012777423777</v>
      </c>
      <c r="AX75">
        <v>216.59134300640824</v>
      </c>
      <c r="AY75">
        <v>415.0637586732376</v>
      </c>
      <c r="AZ75">
        <v>224.85068460532005</v>
      </c>
      <c r="BA75">
        <v>5.7574007570083241</v>
      </c>
      <c r="BB75">
        <v>66.061272509003672</v>
      </c>
      <c r="BC75">
        <v>8210</v>
      </c>
      <c r="BD75">
        <v>272614.74585214019</v>
      </c>
      <c r="BE75">
        <v>2990304.8230125271</v>
      </c>
      <c r="BF75">
        <v>75802</v>
      </c>
      <c r="BG75">
        <v>64385.572967659238</v>
      </c>
      <c r="BH75">
        <v>51441.945642150633</v>
      </c>
      <c r="BI75">
        <v>32528.000000000022</v>
      </c>
      <c r="BJ75">
        <v>25081.142608872437</v>
      </c>
      <c r="BK75">
        <v>21733.482429516916</v>
      </c>
      <c r="BL75">
        <v>-110519.98300623876</v>
      </c>
      <c r="BM75">
        <v>-195222.46863019228</v>
      </c>
      <c r="BN75">
        <v>-275645.49121145118</v>
      </c>
      <c r="BO75">
        <v>4729.5791990605649</v>
      </c>
      <c r="BP75">
        <v>218849.80414173449</v>
      </c>
      <c r="BQ75">
        <v>413162.62342864578</v>
      </c>
      <c r="BR75">
        <v>2408271</v>
      </c>
      <c r="BS75">
        <v>8767932</v>
      </c>
      <c r="BT75">
        <v>937111</v>
      </c>
      <c r="BU75">
        <v>113419</v>
      </c>
      <c r="BV75">
        <v>88734</v>
      </c>
      <c r="BW75">
        <v>932589</v>
      </c>
      <c r="BX75">
        <v>42948</v>
      </c>
      <c r="BY75">
        <v>29.999733098491362</v>
      </c>
      <c r="BZ75">
        <v>0</v>
      </c>
      <c r="CA75">
        <v>0</v>
      </c>
      <c r="CB75">
        <v>0</v>
      </c>
      <c r="CC75">
        <v>0</v>
      </c>
      <c r="CD75">
        <v>0.23272698005784151</v>
      </c>
      <c r="CE75">
        <v>10.917947865685658</v>
      </c>
      <c r="CF75">
        <v>2.319</v>
      </c>
      <c r="CG75">
        <v>449500.15530419367</v>
      </c>
      <c r="CH75">
        <v>714922.58490702626</v>
      </c>
      <c r="CI75">
        <v>1647560.0298314276</v>
      </c>
      <c r="CJ75">
        <v>184548.83402511475</v>
      </c>
      <c r="CK75">
        <v>5648557.3945852388</v>
      </c>
      <c r="CL75">
        <v>720000</v>
      </c>
      <c r="CM75">
        <v>13600000</v>
      </c>
      <c r="CN75">
        <v>2300000</v>
      </c>
      <c r="CO75">
        <v>140590000</v>
      </c>
      <c r="CP75">
        <v>339000</v>
      </c>
      <c r="CQ75">
        <v>80</v>
      </c>
      <c r="CR75">
        <v>0</v>
      </c>
      <c r="CS75">
        <v>0</v>
      </c>
      <c r="CT75">
        <v>804071000</v>
      </c>
      <c r="CU75">
        <v>560640</v>
      </c>
      <c r="CV75">
        <v>0</v>
      </c>
      <c r="CW75">
        <v>0</v>
      </c>
      <c r="CX75">
        <v>14983.795176445426</v>
      </c>
      <c r="CY75">
        <v>1459308.0375517588</v>
      </c>
      <c r="CZ75">
        <v>8210</v>
      </c>
      <c r="DA75">
        <v>6973.5040508757329</v>
      </c>
      <c r="DB75">
        <v>5571.5993472739065</v>
      </c>
      <c r="DC75">
        <v>4126.695346581233</v>
      </c>
      <c r="DD75">
        <v>-110519.98300623876</v>
      </c>
      <c r="DE75">
        <v>-195222.46863019228</v>
      </c>
      <c r="DF75">
        <v>-275645.49121145118</v>
      </c>
    </row>
    <row r="76" spans="1:110" x14ac:dyDescent="0.45">
      <c r="A76">
        <v>1409</v>
      </c>
      <c r="B76" t="s">
        <v>428</v>
      </c>
      <c r="C76">
        <v>1121</v>
      </c>
      <c r="D76">
        <v>1003</v>
      </c>
      <c r="E76">
        <v>888</v>
      </c>
      <c r="F76">
        <v>781</v>
      </c>
      <c r="G76">
        <v>681</v>
      </c>
      <c r="H76">
        <v>591</v>
      </c>
      <c r="I76">
        <v>514</v>
      </c>
      <c r="J76">
        <v>412.14285714285717</v>
      </c>
      <c r="K76">
        <v>2.13</v>
      </c>
      <c r="L76">
        <v>2.0699999999999998</v>
      </c>
      <c r="M76">
        <v>2.0099999999999998</v>
      </c>
      <c r="N76">
        <v>1.97</v>
      </c>
      <c r="O76">
        <v>1.95</v>
      </c>
      <c r="P76">
        <v>1.93</v>
      </c>
      <c r="Q76">
        <v>1.9109744227095835</v>
      </c>
      <c r="R76">
        <v>1.895484781165139</v>
      </c>
      <c r="S76">
        <v>277538</v>
      </c>
      <c r="T76">
        <v>8757</v>
      </c>
      <c r="U76">
        <v>3445</v>
      </c>
      <c r="V76">
        <v>3.5402447451680259</v>
      </c>
      <c r="W76">
        <v>33.003720469088691</v>
      </c>
      <c r="X76">
        <v>1562.173686055738</v>
      </c>
      <c r="Y76">
        <v>65.92248670817014</v>
      </c>
      <c r="Z76">
        <v>790</v>
      </c>
      <c r="AA76">
        <v>706.21641849560513</v>
      </c>
      <c r="AB76">
        <v>610.67702301552731</v>
      </c>
      <c r="AC76">
        <v>524.71296611549985</v>
      </c>
      <c r="AD76">
        <v>442.35644216732976</v>
      </c>
      <c r="AE76">
        <v>371.87678030395517</v>
      </c>
      <c r="AF76">
        <v>316.91390196046621</v>
      </c>
      <c r="AG76">
        <v>234.10445375766176</v>
      </c>
      <c r="AH76">
        <v>249</v>
      </c>
      <c r="AI76">
        <v>210.37647370242436</v>
      </c>
      <c r="AJ76">
        <v>164.14736275428592</v>
      </c>
      <c r="AK76">
        <v>126.05493067946257</v>
      </c>
      <c r="AL76">
        <v>90.004238693339033</v>
      </c>
      <c r="AM76">
        <v>67.538990393622825</v>
      </c>
      <c r="AN76">
        <v>51.92837635287546</v>
      </c>
      <c r="AO76">
        <v>36.603604966720823</v>
      </c>
      <c r="AP76">
        <v>3.7496988809727787</v>
      </c>
      <c r="AQ76">
        <v>8.354825205432725</v>
      </c>
      <c r="AR76">
        <v>0.36818785616743249</v>
      </c>
      <c r="AS76">
        <v>8.354825205432725</v>
      </c>
      <c r="AT76">
        <v>1338</v>
      </c>
      <c r="AU76">
        <v>8</v>
      </c>
      <c r="AV76">
        <v>1336.9914178066736</v>
      </c>
      <c r="AW76">
        <v>400.24353405459732</v>
      </c>
      <c r="AX76">
        <v>5.8432239527499901</v>
      </c>
      <c r="AY76">
        <v>44.615403612208688</v>
      </c>
      <c r="AZ76">
        <v>15.225264035436881</v>
      </c>
      <c r="BA76">
        <v>0.15532376106064685</v>
      </c>
      <c r="BB76">
        <v>66.061272509003672</v>
      </c>
      <c r="BC76">
        <v>8210</v>
      </c>
      <c r="BD76">
        <v>243381.17320386917</v>
      </c>
      <c r="BE76">
        <v>173843.54340586963</v>
      </c>
      <c r="BF76">
        <v>12348</v>
      </c>
      <c r="BG76">
        <v>10103.011351731604</v>
      </c>
      <c r="BH76">
        <v>7803.6216531751888</v>
      </c>
      <c r="BI76">
        <v>37944</v>
      </c>
      <c r="BJ76">
        <v>28192.078610546247</v>
      </c>
      <c r="BK76">
        <v>23767.180147627245</v>
      </c>
      <c r="BL76">
        <v>-63988.458682746917</v>
      </c>
      <c r="BM76">
        <v>-102793.21101510717</v>
      </c>
      <c r="BN76">
        <v>-143504.17825481921</v>
      </c>
      <c r="BO76">
        <v>-3950.8276991832681</v>
      </c>
      <c r="BP76">
        <v>6467.0051195807173</v>
      </c>
      <c r="BQ76">
        <v>16049.930003016649</v>
      </c>
      <c r="BR76">
        <v>2408271</v>
      </c>
      <c r="BS76">
        <v>8767932</v>
      </c>
      <c r="BT76">
        <v>937111</v>
      </c>
      <c r="BU76">
        <v>113419</v>
      </c>
      <c r="BV76">
        <v>88734</v>
      </c>
      <c r="BW76">
        <v>932589</v>
      </c>
      <c r="BX76">
        <v>42948</v>
      </c>
      <c r="BY76">
        <v>0.1269548390609119</v>
      </c>
      <c r="BZ76">
        <v>0</v>
      </c>
      <c r="CA76">
        <v>0</v>
      </c>
      <c r="CB76">
        <v>0</v>
      </c>
      <c r="CC76">
        <v>0</v>
      </c>
      <c r="CD76">
        <v>1.514850160204639E-2</v>
      </c>
      <c r="CE76">
        <v>0.64645743941559819</v>
      </c>
      <c r="CF76">
        <v>0</v>
      </c>
      <c r="CG76">
        <v>32858.198487148664</v>
      </c>
      <c r="CH76">
        <v>52260.422873320633</v>
      </c>
      <c r="CI76">
        <v>120435.6746952798</v>
      </c>
      <c r="CJ76">
        <v>13490.411843941136</v>
      </c>
      <c r="CK76">
        <v>412906.24229424261</v>
      </c>
      <c r="CL76">
        <v>2080000</v>
      </c>
      <c r="CM76">
        <v>5780000</v>
      </c>
      <c r="CN76">
        <v>1490000</v>
      </c>
      <c r="CO76">
        <v>280090000</v>
      </c>
      <c r="CP76">
        <v>519000</v>
      </c>
      <c r="CQ76">
        <v>5430</v>
      </c>
      <c r="CR76">
        <v>260</v>
      </c>
      <c r="CS76">
        <v>1350</v>
      </c>
      <c r="CT76">
        <v>1169765000</v>
      </c>
      <c r="CU76">
        <v>38053440</v>
      </c>
      <c r="CV76">
        <v>1577450</v>
      </c>
      <c r="CW76">
        <v>8259309.9999999991</v>
      </c>
      <c r="CX76">
        <v>39089.956011277747</v>
      </c>
      <c r="CY76">
        <v>88359.799629465808</v>
      </c>
      <c r="CZ76">
        <v>8210</v>
      </c>
      <c r="DA76">
        <v>6717.3407189598702</v>
      </c>
      <c r="DB76">
        <v>5188.5109955108774</v>
      </c>
      <c r="DC76">
        <v>3684.1732525012758</v>
      </c>
      <c r="DD76">
        <v>-63988.458682746917</v>
      </c>
      <c r="DE76">
        <v>-102793.21101510717</v>
      </c>
      <c r="DF76">
        <v>-143504.17825481921</v>
      </c>
    </row>
    <row r="77" spans="1:110" x14ac:dyDescent="0.45">
      <c r="A77">
        <v>1423</v>
      </c>
      <c r="B77" t="s">
        <v>429</v>
      </c>
      <c r="C77">
        <v>7927</v>
      </c>
      <c r="D77">
        <v>7176</v>
      </c>
      <c r="E77">
        <v>6489</v>
      </c>
      <c r="F77">
        <v>5854</v>
      </c>
      <c r="G77">
        <v>5214</v>
      </c>
      <c r="H77">
        <v>4559</v>
      </c>
      <c r="I77">
        <v>3893</v>
      </c>
      <c r="J77">
        <v>3228.3214285714289</v>
      </c>
      <c r="K77">
        <v>2.13</v>
      </c>
      <c r="L77">
        <v>2.0699999999999998</v>
      </c>
      <c r="M77">
        <v>2.0099999999999998</v>
      </c>
      <c r="N77">
        <v>1.97</v>
      </c>
      <c r="O77">
        <v>1.95</v>
      </c>
      <c r="P77">
        <v>1.93</v>
      </c>
      <c r="Q77">
        <v>1.9109744227095835</v>
      </c>
      <c r="R77">
        <v>1.895484781165139</v>
      </c>
      <c r="S77">
        <v>277538</v>
      </c>
      <c r="T77">
        <v>8757</v>
      </c>
      <c r="U77">
        <v>3445</v>
      </c>
      <c r="V77">
        <v>15.236831881557022</v>
      </c>
      <c r="W77">
        <v>142.04445637261713</v>
      </c>
      <c r="X77">
        <v>2566.6767393534187</v>
      </c>
      <c r="Y77">
        <v>108.31171638885108</v>
      </c>
      <c r="Z77">
        <v>3179</v>
      </c>
      <c r="AA77">
        <v>2792.7990304000596</v>
      </c>
      <c r="AB77">
        <v>2392.8575914866451</v>
      </c>
      <c r="AC77">
        <v>1992.0131817913405</v>
      </c>
      <c r="AD77">
        <v>1593.7509355839657</v>
      </c>
      <c r="AE77">
        <v>1258.4644146220242</v>
      </c>
      <c r="AF77">
        <v>991.1057286556379</v>
      </c>
      <c r="AG77">
        <v>618.48755287863219</v>
      </c>
      <c r="AH77">
        <v>778</v>
      </c>
      <c r="AI77">
        <v>681.54919707020213</v>
      </c>
      <c r="AJ77">
        <v>580.82901384435354</v>
      </c>
      <c r="AK77">
        <v>469.2700490842426</v>
      </c>
      <c r="AL77">
        <v>369.8731144757266</v>
      </c>
      <c r="AM77">
        <v>295.81904705885535</v>
      </c>
      <c r="AN77">
        <v>239.62110150156889</v>
      </c>
      <c r="AO77">
        <v>158.00507977018333</v>
      </c>
      <c r="AP77">
        <v>12.624236713495527</v>
      </c>
      <c r="AQ77">
        <v>41.923319334403494</v>
      </c>
      <c r="AR77">
        <v>1.8475140639830094</v>
      </c>
      <c r="AS77">
        <v>41.923319334403494</v>
      </c>
      <c r="AT77">
        <v>7022</v>
      </c>
      <c r="AU77">
        <v>230</v>
      </c>
      <c r="AV77">
        <v>7082.4065469127036</v>
      </c>
      <c r="AW77">
        <v>3707.3582209122123</v>
      </c>
      <c r="AX77">
        <v>148.6678950448283</v>
      </c>
      <c r="AY77">
        <v>236.3399064704769</v>
      </c>
      <c r="AZ77">
        <v>141.02790672350054</v>
      </c>
      <c r="BA77">
        <v>3.9518691725763198</v>
      </c>
      <c r="BB77">
        <v>66.061272509003672</v>
      </c>
      <c r="BC77">
        <v>8210</v>
      </c>
      <c r="BD77">
        <v>266461.50383554649</v>
      </c>
      <c r="BE77">
        <v>634541.70073408482</v>
      </c>
      <c r="BF77">
        <v>22377.999999999996</v>
      </c>
      <c r="BG77">
        <v>19182.079070675514</v>
      </c>
      <c r="BH77">
        <v>15248.301414906331</v>
      </c>
      <c r="BI77">
        <v>28988.000000000007</v>
      </c>
      <c r="BJ77">
        <v>20676.202435338026</v>
      </c>
      <c r="BK77">
        <v>16542.419135003081</v>
      </c>
      <c r="BL77">
        <v>-126072.83200046094</v>
      </c>
      <c r="BM77">
        <v>-156984.34796430724</v>
      </c>
      <c r="BN77">
        <v>-198459.52310381702</v>
      </c>
      <c r="BO77">
        <v>-22269.549782674527</v>
      </c>
      <c r="BP77">
        <v>-4184.6363273978932</v>
      </c>
      <c r="BQ77">
        <v>2141.9714591925731</v>
      </c>
      <c r="BR77">
        <v>2408271</v>
      </c>
      <c r="BS77">
        <v>8767932</v>
      </c>
      <c r="BT77">
        <v>937111</v>
      </c>
      <c r="BU77">
        <v>113419</v>
      </c>
      <c r="BV77">
        <v>88734</v>
      </c>
      <c r="BW77">
        <v>932589</v>
      </c>
      <c r="BX77">
        <v>42948</v>
      </c>
      <c r="BY77">
        <v>33.339690794471615</v>
      </c>
      <c r="BZ77">
        <v>0</v>
      </c>
      <c r="CA77">
        <v>0</v>
      </c>
      <c r="CB77">
        <v>0</v>
      </c>
      <c r="CC77">
        <v>0</v>
      </c>
      <c r="CD77">
        <v>7.8242260749843598E-2</v>
      </c>
      <c r="CE77">
        <v>6.1293742403849301</v>
      </c>
      <c r="CF77">
        <v>20.285506292749655</v>
      </c>
      <c r="CG77">
        <v>120918.17043270708</v>
      </c>
      <c r="CH77">
        <v>192318.35617381995</v>
      </c>
      <c r="CI77">
        <v>443203.28287862969</v>
      </c>
      <c r="CJ77">
        <v>49644.715585703379</v>
      </c>
      <c r="CK77">
        <v>1519494.9716428127</v>
      </c>
      <c r="CL77">
        <v>51200000</v>
      </c>
      <c r="CM77">
        <v>4710000</v>
      </c>
      <c r="CN77">
        <v>160000</v>
      </c>
      <c r="CO77">
        <v>81360000</v>
      </c>
      <c r="CP77">
        <v>1000</v>
      </c>
      <c r="CQ77">
        <v>0</v>
      </c>
      <c r="CR77">
        <v>0</v>
      </c>
      <c r="CS77">
        <v>0</v>
      </c>
      <c r="CT77">
        <v>1742000</v>
      </c>
      <c r="CU77">
        <v>0</v>
      </c>
      <c r="CV77">
        <v>0</v>
      </c>
      <c r="CW77">
        <v>0</v>
      </c>
      <c r="CX77">
        <v>208.12364529949406</v>
      </c>
      <c r="CY77">
        <v>341015.88579220069</v>
      </c>
      <c r="CZ77">
        <v>8210</v>
      </c>
      <c r="DA77">
        <v>7037.4863334634902</v>
      </c>
      <c r="DB77">
        <v>5594.2691311279386</v>
      </c>
      <c r="DC77">
        <v>4033.5508795903038</v>
      </c>
      <c r="DD77">
        <v>-126072.83200046094</v>
      </c>
      <c r="DE77">
        <v>-156984.34796430724</v>
      </c>
      <c r="DF77">
        <v>-198459.52310381702</v>
      </c>
    </row>
    <row r="78" spans="1:110" x14ac:dyDescent="0.45">
      <c r="A78">
        <v>1424</v>
      </c>
      <c r="B78" t="s">
        <v>430</v>
      </c>
      <c r="C78">
        <v>5674</v>
      </c>
      <c r="D78">
        <v>5154</v>
      </c>
      <c r="E78">
        <v>4654</v>
      </c>
      <c r="F78">
        <v>4169</v>
      </c>
      <c r="G78">
        <v>3703</v>
      </c>
      <c r="H78">
        <v>3275</v>
      </c>
      <c r="I78">
        <v>2862</v>
      </c>
      <c r="J78">
        <v>2392.5357142857142</v>
      </c>
      <c r="K78">
        <v>2.13</v>
      </c>
      <c r="L78">
        <v>2.0699999999999998</v>
      </c>
      <c r="M78">
        <v>2.0099999999999998</v>
      </c>
      <c r="N78">
        <v>1.97</v>
      </c>
      <c r="O78">
        <v>1.95</v>
      </c>
      <c r="P78">
        <v>1.93</v>
      </c>
      <c r="Q78">
        <v>1.9109744227095835</v>
      </c>
      <c r="R78">
        <v>1.895484781165139</v>
      </c>
      <c r="S78">
        <v>277538</v>
      </c>
      <c r="T78">
        <v>8757</v>
      </c>
      <c r="U78">
        <v>3445</v>
      </c>
      <c r="V78">
        <v>12.317937123332653</v>
      </c>
      <c r="W78">
        <v>114.83323409466328</v>
      </c>
      <c r="X78">
        <v>2272.5232799098671</v>
      </c>
      <c r="Y78">
        <v>95.898674424682497</v>
      </c>
      <c r="Z78">
        <v>3104</v>
      </c>
      <c r="AA78">
        <v>2739.5440524314226</v>
      </c>
      <c r="AB78">
        <v>2402.317312194421</v>
      </c>
      <c r="AC78">
        <v>2068.7872099652391</v>
      </c>
      <c r="AD78">
        <v>1767.3836370939323</v>
      </c>
      <c r="AE78">
        <v>1490.8541303396385</v>
      </c>
      <c r="AF78">
        <v>1268.2081442274186</v>
      </c>
      <c r="AG78">
        <v>959.00097827211664</v>
      </c>
      <c r="AH78">
        <v>425</v>
      </c>
      <c r="AI78">
        <v>380.89769730667871</v>
      </c>
      <c r="AJ78">
        <v>334.72808138712321</v>
      </c>
      <c r="AK78">
        <v>284.97224606017073</v>
      </c>
      <c r="AL78">
        <v>243.38198319785747</v>
      </c>
      <c r="AM78">
        <v>206.0926773431103</v>
      </c>
      <c r="AN78">
        <v>176.46517401623441</v>
      </c>
      <c r="AO78">
        <v>139.4369625573845</v>
      </c>
      <c r="AP78">
        <v>10.467596274940043</v>
      </c>
      <c r="AQ78">
        <v>11.040304735750386</v>
      </c>
      <c r="AR78">
        <v>0.48653395279267853</v>
      </c>
      <c r="AS78">
        <v>11.040304735750386</v>
      </c>
      <c r="AT78">
        <v>4270</v>
      </c>
      <c r="AU78">
        <v>83</v>
      </c>
      <c r="AV78">
        <v>4286.8633046526811</v>
      </c>
      <c r="AW78">
        <v>1768.4582843925957</v>
      </c>
      <c r="AX78">
        <v>54.71655929340973</v>
      </c>
      <c r="AY78">
        <v>143.05262847625997</v>
      </c>
      <c r="AZ78">
        <v>67.272153138294343</v>
      </c>
      <c r="BA78">
        <v>1.4544679188191165</v>
      </c>
      <c r="BB78">
        <v>66.061272509003672</v>
      </c>
      <c r="BC78">
        <v>8210</v>
      </c>
      <c r="BD78">
        <v>274950.27029909799</v>
      </c>
      <c r="BE78">
        <v>719840.32847864367</v>
      </c>
      <c r="BF78">
        <v>15656</v>
      </c>
      <c r="BG78">
        <v>13306.762721379477</v>
      </c>
      <c r="BH78">
        <v>10669.9095827779</v>
      </c>
      <c r="BI78">
        <v>39340.000000000007</v>
      </c>
      <c r="BJ78">
        <v>29707.895650664959</v>
      </c>
      <c r="BK78">
        <v>25379.724126562764</v>
      </c>
      <c r="BL78">
        <v>-123276.54967790999</v>
      </c>
      <c r="BM78">
        <v>-144319.1805880781</v>
      </c>
      <c r="BN78">
        <v>-172795.04845884105</v>
      </c>
      <c r="BO78">
        <v>-1986.2210500071524</v>
      </c>
      <c r="BP78">
        <v>38733.617639564676</v>
      </c>
      <c r="BQ78">
        <v>82342.303592478565</v>
      </c>
      <c r="BR78">
        <v>2408271</v>
      </c>
      <c r="BS78">
        <v>8767932</v>
      </c>
      <c r="BT78">
        <v>937111</v>
      </c>
      <c r="BU78">
        <v>113419</v>
      </c>
      <c r="BV78">
        <v>88734</v>
      </c>
      <c r="BW78">
        <v>932589</v>
      </c>
      <c r="BX78">
        <v>42948</v>
      </c>
      <c r="BY78">
        <v>22.773520311011964</v>
      </c>
      <c r="BZ78">
        <v>0</v>
      </c>
      <c r="CA78">
        <v>0</v>
      </c>
      <c r="CB78">
        <v>0</v>
      </c>
      <c r="CC78">
        <v>0</v>
      </c>
      <c r="CD78">
        <v>6.8768197866715564E-2</v>
      </c>
      <c r="CE78">
        <v>0</v>
      </c>
      <c r="CF78">
        <v>0</v>
      </c>
      <c r="CG78">
        <v>125737.37287748887</v>
      </c>
      <c r="CH78">
        <v>199983.2181952403</v>
      </c>
      <c r="CI78">
        <v>460867.18183393736</v>
      </c>
      <c r="CJ78">
        <v>51623.309322814748</v>
      </c>
      <c r="CK78">
        <v>1580054.5538459683</v>
      </c>
      <c r="CL78">
        <v>18500000</v>
      </c>
      <c r="CM78">
        <v>1760000</v>
      </c>
      <c r="CN78">
        <v>130000</v>
      </c>
      <c r="CO78">
        <v>88190000</v>
      </c>
      <c r="CP78">
        <v>107000</v>
      </c>
      <c r="CQ78">
        <v>1080</v>
      </c>
      <c r="CR78">
        <v>0</v>
      </c>
      <c r="CS78">
        <v>0</v>
      </c>
      <c r="CT78">
        <v>207647000</v>
      </c>
      <c r="CU78">
        <v>7568640</v>
      </c>
      <c r="CV78">
        <v>0</v>
      </c>
      <c r="CW78">
        <v>0</v>
      </c>
      <c r="CX78">
        <v>7173.623518833625</v>
      </c>
      <c r="CY78">
        <v>365649.20274718537</v>
      </c>
      <c r="CZ78">
        <v>8210</v>
      </c>
      <c r="DA78">
        <v>6978.0609314336698</v>
      </c>
      <c r="DB78">
        <v>5595.2962234674605</v>
      </c>
      <c r="DC78">
        <v>4162.0492590666381</v>
      </c>
      <c r="DD78">
        <v>-123276.54967790999</v>
      </c>
      <c r="DE78">
        <v>-144319.1805880781</v>
      </c>
      <c r="DF78">
        <v>-172795.04845884105</v>
      </c>
    </row>
    <row r="79" spans="1:110" x14ac:dyDescent="0.45">
      <c r="A79">
        <v>1425</v>
      </c>
      <c r="B79" t="s">
        <v>431</v>
      </c>
      <c r="C79">
        <v>3479</v>
      </c>
      <c r="D79">
        <v>2947</v>
      </c>
      <c r="E79">
        <v>2469</v>
      </c>
      <c r="F79">
        <v>2046</v>
      </c>
      <c r="G79">
        <v>1683</v>
      </c>
      <c r="H79">
        <v>1374</v>
      </c>
      <c r="I79">
        <v>1116</v>
      </c>
      <c r="J79">
        <v>722.39285714285711</v>
      </c>
      <c r="K79">
        <v>2.13</v>
      </c>
      <c r="L79">
        <v>2.0699999999999998</v>
      </c>
      <c r="M79">
        <v>2.0099999999999998</v>
      </c>
      <c r="N79">
        <v>1.97</v>
      </c>
      <c r="O79">
        <v>1.95</v>
      </c>
      <c r="P79">
        <v>1.93</v>
      </c>
      <c r="Q79">
        <v>1.9109744227095835</v>
      </c>
      <c r="R79">
        <v>1.895484781165139</v>
      </c>
      <c r="S79">
        <v>277538</v>
      </c>
      <c r="T79">
        <v>8757</v>
      </c>
      <c r="U79">
        <v>3445</v>
      </c>
      <c r="V79">
        <v>8.2662925369148947</v>
      </c>
      <c r="W79">
        <v>77.062019109389254</v>
      </c>
      <c r="X79">
        <v>2076.3504223146888</v>
      </c>
      <c r="Y79">
        <v>87.620335906528439</v>
      </c>
      <c r="Z79">
        <v>926</v>
      </c>
      <c r="AA79">
        <v>752.00502949074053</v>
      </c>
      <c r="AB79">
        <v>605.85626433449681</v>
      </c>
      <c r="AC79">
        <v>492.97698371806996</v>
      </c>
      <c r="AD79">
        <v>399.60607078056063</v>
      </c>
      <c r="AE79">
        <v>315.54937005156575</v>
      </c>
      <c r="AF79">
        <v>244.38810625848348</v>
      </c>
      <c r="AG79">
        <v>132.81677791359652</v>
      </c>
      <c r="AH79">
        <v>2</v>
      </c>
      <c r="AI79">
        <v>3.1401597163481441</v>
      </c>
      <c r="AJ79">
        <v>5.2307790074322984</v>
      </c>
      <c r="AK79">
        <v>4.2772212303148915</v>
      </c>
      <c r="AL79">
        <v>10.3369319829978</v>
      </c>
      <c r="AM79">
        <v>14.30737660283498</v>
      </c>
      <c r="AN79">
        <v>15.103631485881154</v>
      </c>
      <c r="AO79">
        <v>7.8857571246166529</v>
      </c>
      <c r="AP79">
        <v>3.6595257615906682</v>
      </c>
      <c r="AQ79">
        <v>0</v>
      </c>
      <c r="AR79">
        <v>0</v>
      </c>
      <c r="AS79">
        <v>0</v>
      </c>
      <c r="AT79">
        <v>1920</v>
      </c>
      <c r="AU79">
        <v>22</v>
      </c>
      <c r="AV79">
        <v>1922.228866091031</v>
      </c>
      <c r="AW79">
        <v>664.24884658051246</v>
      </c>
      <c r="AX79">
        <v>14.987567295275833</v>
      </c>
      <c r="AY79">
        <v>64.144777261457691</v>
      </c>
      <c r="AZ79">
        <v>25.268026123922692</v>
      </c>
      <c r="BA79">
        <v>0.39839741558360087</v>
      </c>
      <c r="BB79">
        <v>66.061272509003672</v>
      </c>
      <c r="BC79">
        <v>8210</v>
      </c>
      <c r="BD79">
        <v>145188.90942073232</v>
      </c>
      <c r="BE79">
        <v>252521.71549486954</v>
      </c>
      <c r="BF79">
        <v>1812.5</v>
      </c>
      <c r="BG79">
        <v>1322.2318920213104</v>
      </c>
      <c r="BH79">
        <v>906.35356760453669</v>
      </c>
      <c r="BI79">
        <v>10252.5</v>
      </c>
      <c r="BJ79">
        <v>6721.0275561484732</v>
      </c>
      <c r="BK79">
        <v>5448.0503188285447</v>
      </c>
      <c r="BL79">
        <v>-174754.85889930185</v>
      </c>
      <c r="BM79">
        <v>-216911.02366649569</v>
      </c>
      <c r="BN79">
        <v>-266964.82249267527</v>
      </c>
      <c r="BO79">
        <v>-36284.985842794151</v>
      </c>
      <c r="BP79">
        <v>-32181.285646424614</v>
      </c>
      <c r="BQ79">
        <v>-18344.451608642587</v>
      </c>
      <c r="BR79">
        <v>2408271</v>
      </c>
      <c r="BS79">
        <v>8767932</v>
      </c>
      <c r="BT79">
        <v>937111</v>
      </c>
      <c r="BU79">
        <v>113419</v>
      </c>
      <c r="BV79">
        <v>88734</v>
      </c>
      <c r="BW79">
        <v>932589</v>
      </c>
      <c r="BX79">
        <v>42948</v>
      </c>
      <c r="BY79">
        <v>7.1473759863676808E-2</v>
      </c>
      <c r="BZ79">
        <v>0</v>
      </c>
      <c r="CA79">
        <v>0</v>
      </c>
      <c r="CB79">
        <v>0</v>
      </c>
      <c r="CC79">
        <v>0</v>
      </c>
      <c r="CD79">
        <v>5.5069552853643899E-2</v>
      </c>
      <c r="CE79">
        <v>0</v>
      </c>
      <c r="CF79">
        <v>0</v>
      </c>
      <c r="CG79">
        <v>59144.757276867589</v>
      </c>
      <c r="CH79">
        <v>94068.761171977138</v>
      </c>
      <c r="CI79">
        <v>216784.21445150365</v>
      </c>
      <c r="CJ79">
        <v>24282.741319094046</v>
      </c>
      <c r="CK79">
        <v>743231.23612963664</v>
      </c>
      <c r="CL79">
        <v>0</v>
      </c>
      <c r="CM79">
        <v>10000</v>
      </c>
      <c r="CN79">
        <v>40000</v>
      </c>
      <c r="CO79">
        <v>39980000</v>
      </c>
      <c r="CP79">
        <v>60000</v>
      </c>
      <c r="CQ79">
        <v>410</v>
      </c>
      <c r="CR79">
        <v>0</v>
      </c>
      <c r="CS79">
        <v>0</v>
      </c>
      <c r="CT79">
        <v>118746000</v>
      </c>
      <c r="CU79">
        <v>2873280</v>
      </c>
      <c r="CV79">
        <v>0</v>
      </c>
      <c r="CW79">
        <v>0</v>
      </c>
      <c r="CX79">
        <v>5098.2912827266136</v>
      </c>
      <c r="CY79">
        <v>166725.0084160043</v>
      </c>
      <c r="CZ79">
        <v>8210</v>
      </c>
      <c r="DA79">
        <v>5989.2545288248048</v>
      </c>
      <c r="DB79">
        <v>4105.4691255355847</v>
      </c>
      <c r="DC79">
        <v>2197.7915941740926</v>
      </c>
      <c r="DD79">
        <v>-174754.85889930185</v>
      </c>
      <c r="DE79">
        <v>-216911.02366649569</v>
      </c>
      <c r="DF79">
        <v>-266964.82249267527</v>
      </c>
    </row>
    <row r="80" spans="1:110" x14ac:dyDescent="0.45">
      <c r="A80">
        <v>1427</v>
      </c>
      <c r="B80" t="s">
        <v>432</v>
      </c>
      <c r="C80">
        <v>5314</v>
      </c>
      <c r="D80">
        <v>4767</v>
      </c>
      <c r="E80">
        <v>4240</v>
      </c>
      <c r="F80">
        <v>3748</v>
      </c>
      <c r="G80">
        <v>3276</v>
      </c>
      <c r="H80">
        <v>2843</v>
      </c>
      <c r="I80">
        <v>2443</v>
      </c>
      <c r="J80">
        <v>1963.5357142857142</v>
      </c>
      <c r="K80">
        <v>2.13</v>
      </c>
      <c r="L80">
        <v>2.0699999999999998</v>
      </c>
      <c r="M80">
        <v>2.0099999999999998</v>
      </c>
      <c r="N80">
        <v>1.97</v>
      </c>
      <c r="O80">
        <v>1.95</v>
      </c>
      <c r="P80">
        <v>1.93</v>
      </c>
      <c r="Q80">
        <v>1.9109744227095835</v>
      </c>
      <c r="R80">
        <v>1.895484781165139</v>
      </c>
      <c r="S80">
        <v>277538</v>
      </c>
      <c r="T80">
        <v>8757</v>
      </c>
      <c r="U80">
        <v>3445</v>
      </c>
      <c r="V80">
        <v>10.815390696411672</v>
      </c>
      <c r="W80">
        <v>100.82583465325136</v>
      </c>
      <c r="X80">
        <v>2424.0207315214061</v>
      </c>
      <c r="Y80">
        <v>102.29174635345075</v>
      </c>
      <c r="Z80">
        <v>2929</v>
      </c>
      <c r="AA80">
        <v>2562.4135674835848</v>
      </c>
      <c r="AB80">
        <v>2202.6445435086407</v>
      </c>
      <c r="AC80">
        <v>1894.0601207880998</v>
      </c>
      <c r="AD80">
        <v>1615.847071882208</v>
      </c>
      <c r="AE80">
        <v>1359.1227993524433</v>
      </c>
      <c r="AF80">
        <v>1131.3458267748688</v>
      </c>
      <c r="AG80">
        <v>832.25688992078574</v>
      </c>
      <c r="AH80">
        <v>978</v>
      </c>
      <c r="AI80">
        <v>835.36879504945466</v>
      </c>
      <c r="AJ80">
        <v>689.43738730561836</v>
      </c>
      <c r="AK80">
        <v>568.50037314168242</v>
      </c>
      <c r="AL80">
        <v>463.96076308507236</v>
      </c>
      <c r="AM80">
        <v>386.88985781050468</v>
      </c>
      <c r="AN80">
        <v>323.77379518559889</v>
      </c>
      <c r="AO80">
        <v>246.02338643620757</v>
      </c>
      <c r="AP80">
        <v>9.7912978795742109</v>
      </c>
      <c r="AQ80">
        <v>38.193486653406744</v>
      </c>
      <c r="AR80">
        <v>1.6831444853368343</v>
      </c>
      <c r="AS80">
        <v>38.193486653406744</v>
      </c>
      <c r="AT80">
        <v>5105</v>
      </c>
      <c r="AU80">
        <v>162</v>
      </c>
      <c r="AV80">
        <v>5147.0949663647025</v>
      </c>
      <c r="AW80">
        <v>2650.7248204310399</v>
      </c>
      <c r="AX80">
        <v>104.81166469066052</v>
      </c>
      <c r="AY80">
        <v>171.75855902759011</v>
      </c>
      <c r="AZ80">
        <v>100.83357216919676</v>
      </c>
      <c r="BA80">
        <v>2.7860889971740819</v>
      </c>
      <c r="BB80">
        <v>66.061272509003672</v>
      </c>
      <c r="BC80">
        <v>8210</v>
      </c>
      <c r="BD80">
        <v>243968.51843825649</v>
      </c>
      <c r="BE80">
        <v>850224.66494096676</v>
      </c>
      <c r="BF80">
        <v>18740</v>
      </c>
      <c r="BG80">
        <v>15482.03825155814</v>
      </c>
      <c r="BH80">
        <v>11987.105586659578</v>
      </c>
      <c r="BI80">
        <v>9508.0000000000018</v>
      </c>
      <c r="BJ80">
        <v>7028.0316405515696</v>
      </c>
      <c r="BK80">
        <v>5995.7042666394091</v>
      </c>
      <c r="BL80">
        <v>-139267.27188635798</v>
      </c>
      <c r="BM80">
        <v>-172286.45226806134</v>
      </c>
      <c r="BN80">
        <v>-210353.27185374292</v>
      </c>
      <c r="BO80">
        <v>-26811.535351957486</v>
      </c>
      <c r="BP80">
        <v>26327.380883588339</v>
      </c>
      <c r="BQ80">
        <v>83890.734252897557</v>
      </c>
      <c r="BR80">
        <v>2408271</v>
      </c>
      <c r="BS80">
        <v>8767932</v>
      </c>
      <c r="BT80">
        <v>937111</v>
      </c>
      <c r="BU80">
        <v>113419</v>
      </c>
      <c r="BV80">
        <v>88734</v>
      </c>
      <c r="BW80">
        <v>932589</v>
      </c>
      <c r="BX80">
        <v>42948</v>
      </c>
      <c r="BY80">
        <v>26.827949875683686</v>
      </c>
      <c r="BZ80">
        <v>0</v>
      </c>
      <c r="CA80">
        <v>0</v>
      </c>
      <c r="CB80">
        <v>0</v>
      </c>
      <c r="CC80">
        <v>0</v>
      </c>
      <c r="CD80">
        <v>5.966909789452926E-2</v>
      </c>
      <c r="CE80">
        <v>4.6799999999999994E-2</v>
      </c>
      <c r="CF80">
        <v>0</v>
      </c>
      <c r="CG80">
        <v>157281.2434251516</v>
      </c>
      <c r="CH80">
        <v>250153.22415362811</v>
      </c>
      <c r="CI80">
        <v>576485.42954140599</v>
      </c>
      <c r="CJ80">
        <v>64574.10469299824</v>
      </c>
      <c r="CK80">
        <v>1976444.5464484412</v>
      </c>
      <c r="CL80">
        <v>40200000</v>
      </c>
      <c r="CM80">
        <v>18400000</v>
      </c>
      <c r="CN80">
        <v>420000</v>
      </c>
      <c r="CO80">
        <v>133740000</v>
      </c>
      <c r="CP80">
        <v>6000</v>
      </c>
      <c r="CQ80">
        <v>0</v>
      </c>
      <c r="CR80">
        <v>0</v>
      </c>
      <c r="CS80">
        <v>0</v>
      </c>
      <c r="CT80">
        <v>15648000</v>
      </c>
      <c r="CU80">
        <v>0</v>
      </c>
      <c r="CV80">
        <v>0</v>
      </c>
      <c r="CW80">
        <v>0</v>
      </c>
      <c r="CX80">
        <v>7981.4507859985897</v>
      </c>
      <c r="CY80">
        <v>427861.44413610641</v>
      </c>
      <c r="CZ80">
        <v>8210</v>
      </c>
      <c r="DA80">
        <v>6782.6859149035399</v>
      </c>
      <c r="DB80">
        <v>5251.5547954362401</v>
      </c>
      <c r="DC80">
        <v>3693.0641686474532</v>
      </c>
      <c r="DD80">
        <v>-139267.27188635798</v>
      </c>
      <c r="DE80">
        <v>-172286.45226806134</v>
      </c>
      <c r="DF80">
        <v>-210353.27185374292</v>
      </c>
    </row>
    <row r="81" spans="1:110" x14ac:dyDescent="0.45">
      <c r="A81">
        <v>1428</v>
      </c>
      <c r="B81" t="s">
        <v>433</v>
      </c>
      <c r="C81">
        <v>11076</v>
      </c>
      <c r="D81">
        <v>10401</v>
      </c>
      <c r="E81">
        <v>9687</v>
      </c>
      <c r="F81">
        <v>8946</v>
      </c>
      <c r="G81">
        <v>8192</v>
      </c>
      <c r="H81">
        <v>7419</v>
      </c>
      <c r="I81">
        <v>6639</v>
      </c>
      <c r="J81">
        <v>5897.2142857142862</v>
      </c>
      <c r="K81">
        <v>2.13</v>
      </c>
      <c r="L81">
        <v>2.0699999999999998</v>
      </c>
      <c r="M81">
        <v>2.0099999999999998</v>
      </c>
      <c r="N81">
        <v>1.97</v>
      </c>
      <c r="O81">
        <v>1.95</v>
      </c>
      <c r="P81">
        <v>1.93</v>
      </c>
      <c r="Q81">
        <v>1.9109744227095835</v>
      </c>
      <c r="R81">
        <v>1.895484781165139</v>
      </c>
      <c r="S81">
        <v>277538</v>
      </c>
      <c r="T81">
        <v>8757</v>
      </c>
      <c r="U81">
        <v>3445</v>
      </c>
      <c r="V81">
        <v>21.828765402485075</v>
      </c>
      <c r="W81">
        <v>203.49736342726754</v>
      </c>
      <c r="X81">
        <v>2503.2877028299154</v>
      </c>
      <c r="Y81">
        <v>105.63674947898389</v>
      </c>
      <c r="Z81">
        <v>6151</v>
      </c>
      <c r="AA81">
        <v>5608.1666328261745</v>
      </c>
      <c r="AB81">
        <v>5028.6594140526777</v>
      </c>
      <c r="AC81">
        <v>4496.0442030956729</v>
      </c>
      <c r="AD81">
        <v>3980.0505744258571</v>
      </c>
      <c r="AE81">
        <v>3487.1723410001755</v>
      </c>
      <c r="AF81">
        <v>3039.0584073842952</v>
      </c>
      <c r="AG81">
        <v>2514.9785972675068</v>
      </c>
      <c r="AH81">
        <v>2008</v>
      </c>
      <c r="AI81">
        <v>1759.0132823298686</v>
      </c>
      <c r="AJ81">
        <v>1518.0993274270302</v>
      </c>
      <c r="AK81">
        <v>1290.9336171858251</v>
      </c>
      <c r="AL81">
        <v>1099.2858905284399</v>
      </c>
      <c r="AM81">
        <v>944.5083566100202</v>
      </c>
      <c r="AN81">
        <v>814.32249014998411</v>
      </c>
      <c r="AO81">
        <v>675.61678802115512</v>
      </c>
      <c r="AP81">
        <v>25.714367877131963</v>
      </c>
      <c r="AQ81">
        <v>56.842650058390504</v>
      </c>
      <c r="AR81">
        <v>2.5049923785677102</v>
      </c>
      <c r="AS81">
        <v>56.842650058390504</v>
      </c>
      <c r="AT81">
        <v>10498</v>
      </c>
      <c r="AU81">
        <v>171</v>
      </c>
      <c r="AV81">
        <v>10527.906977179426</v>
      </c>
      <c r="AW81">
        <v>4065.3041360484895</v>
      </c>
      <c r="AX81">
        <v>113.77450364894318</v>
      </c>
      <c r="AY81">
        <v>351.31625582847738</v>
      </c>
      <c r="AZ81">
        <v>154.64416933528454</v>
      </c>
      <c r="BA81">
        <v>3.0243379275656972</v>
      </c>
      <c r="BB81">
        <v>66.061272509003672</v>
      </c>
      <c r="BC81">
        <v>8210</v>
      </c>
      <c r="BD81">
        <v>335824.16868674126</v>
      </c>
      <c r="BE81">
        <v>1497969.7358567666</v>
      </c>
      <c r="BF81">
        <v>55874</v>
      </c>
      <c r="BG81">
        <v>50497.244470343285</v>
      </c>
      <c r="BH81">
        <v>42745.763107672479</v>
      </c>
      <c r="BI81">
        <v>38415.999999999971</v>
      </c>
      <c r="BJ81">
        <v>30797.949742638593</v>
      </c>
      <c r="BK81">
        <v>27263.387997815698</v>
      </c>
      <c r="BL81">
        <v>-134302.68814362079</v>
      </c>
      <c r="BM81">
        <v>-176431.41975050198</v>
      </c>
      <c r="BN81">
        <v>-221405.48534505605</v>
      </c>
      <c r="BO81">
        <v>35920.745464235079</v>
      </c>
      <c r="BP81">
        <v>172652.36912606272</v>
      </c>
      <c r="BQ81">
        <v>297322.94750060153</v>
      </c>
      <c r="BR81">
        <v>2408271</v>
      </c>
      <c r="BS81">
        <v>8767932</v>
      </c>
      <c r="BT81">
        <v>937111</v>
      </c>
      <c r="BU81">
        <v>113419</v>
      </c>
      <c r="BV81">
        <v>88734</v>
      </c>
      <c r="BW81">
        <v>932589</v>
      </c>
      <c r="BX81">
        <v>42948</v>
      </c>
      <c r="BY81">
        <v>56.873141443616426</v>
      </c>
      <c r="BZ81">
        <v>0</v>
      </c>
      <c r="CA81">
        <v>0</v>
      </c>
      <c r="CB81">
        <v>0</v>
      </c>
      <c r="CC81">
        <v>0</v>
      </c>
      <c r="CD81">
        <v>0.11008911065249556</v>
      </c>
      <c r="CE81">
        <v>19.402789758320964</v>
      </c>
      <c r="CF81">
        <v>0</v>
      </c>
      <c r="CG81">
        <v>237017.13842063234</v>
      </c>
      <c r="CH81">
        <v>376971.85032621952</v>
      </c>
      <c r="CI81">
        <v>868742.66680195159</v>
      </c>
      <c r="CJ81">
        <v>97310.83743429539</v>
      </c>
      <c r="CK81">
        <v>2978430.36108247</v>
      </c>
      <c r="CL81">
        <v>90100000</v>
      </c>
      <c r="CM81">
        <v>21800000</v>
      </c>
      <c r="CN81">
        <v>10000</v>
      </c>
      <c r="CO81">
        <v>168520000</v>
      </c>
      <c r="CP81">
        <v>19000</v>
      </c>
      <c r="CQ81">
        <v>0</v>
      </c>
      <c r="CR81">
        <v>0</v>
      </c>
      <c r="CS81">
        <v>0</v>
      </c>
      <c r="CT81">
        <v>46618000</v>
      </c>
      <c r="CU81">
        <v>0</v>
      </c>
      <c r="CV81">
        <v>0</v>
      </c>
      <c r="CW81">
        <v>0</v>
      </c>
      <c r="CX81">
        <v>3028.1300665124977</v>
      </c>
      <c r="CY81">
        <v>669422.71561499161</v>
      </c>
      <c r="CZ81">
        <v>8210</v>
      </c>
      <c r="DA81">
        <v>7419.9516251121877</v>
      </c>
      <c r="DB81">
        <v>6280.9663728029327</v>
      </c>
      <c r="DC81">
        <v>5083.5255806035357</v>
      </c>
      <c r="DD81">
        <v>-134302.68814362079</v>
      </c>
      <c r="DE81">
        <v>-176431.41975050198</v>
      </c>
      <c r="DF81">
        <v>-221405.48534505605</v>
      </c>
    </row>
    <row r="82" spans="1:110" x14ac:dyDescent="0.45">
      <c r="A82">
        <v>1429</v>
      </c>
      <c r="B82" t="s">
        <v>434</v>
      </c>
      <c r="C82">
        <v>12344</v>
      </c>
      <c r="D82">
        <v>11424</v>
      </c>
      <c r="E82">
        <v>10465</v>
      </c>
      <c r="F82">
        <v>9506</v>
      </c>
      <c r="G82">
        <v>8531</v>
      </c>
      <c r="H82">
        <v>7587</v>
      </c>
      <c r="I82">
        <v>6687</v>
      </c>
      <c r="J82">
        <v>5737.7500000000009</v>
      </c>
      <c r="K82">
        <v>2.13</v>
      </c>
      <c r="L82">
        <v>2.0699999999999998</v>
      </c>
      <c r="M82">
        <v>2.0099999999999998</v>
      </c>
      <c r="N82">
        <v>1.97</v>
      </c>
      <c r="O82">
        <v>1.95</v>
      </c>
      <c r="P82">
        <v>1.93</v>
      </c>
      <c r="Q82">
        <v>1.9109744227095835</v>
      </c>
      <c r="R82">
        <v>1.895484781165139</v>
      </c>
      <c r="S82">
        <v>277538</v>
      </c>
      <c r="T82">
        <v>8757</v>
      </c>
      <c r="U82">
        <v>3445</v>
      </c>
      <c r="V82">
        <v>26.348758096409597</v>
      </c>
      <c r="W82">
        <v>245.63472570884844</v>
      </c>
      <c r="X82">
        <v>2311.2810313830628</v>
      </c>
      <c r="Y82">
        <v>97.534220701730163</v>
      </c>
      <c r="Z82">
        <v>6016</v>
      </c>
      <c r="AA82">
        <v>5383.4099573372359</v>
      </c>
      <c r="AB82">
        <v>4775.3718820497443</v>
      </c>
      <c r="AC82">
        <v>4220.1079432143779</v>
      </c>
      <c r="AD82">
        <v>3693.2875089601966</v>
      </c>
      <c r="AE82">
        <v>3199.3663818815903</v>
      </c>
      <c r="AF82">
        <v>2768.2494070420316</v>
      </c>
      <c r="AG82">
        <v>2212.7617568814021</v>
      </c>
      <c r="AH82">
        <v>1331</v>
      </c>
      <c r="AI82">
        <v>1217.3488192889386</v>
      </c>
      <c r="AJ82">
        <v>1119.080524821261</v>
      </c>
      <c r="AK82">
        <v>1043.5248242518642</v>
      </c>
      <c r="AL82">
        <v>981.08015649569836</v>
      </c>
      <c r="AM82">
        <v>931.54592816962509</v>
      </c>
      <c r="AN82">
        <v>904.60873195877434</v>
      </c>
      <c r="AO82">
        <v>784.2548483472317</v>
      </c>
      <c r="AP82">
        <v>28.65250868366574</v>
      </c>
      <c r="AQ82">
        <v>73.104720547536346</v>
      </c>
      <c r="AR82">
        <v>3.2216437414650345</v>
      </c>
      <c r="AS82">
        <v>73.104720547536346</v>
      </c>
      <c r="AT82">
        <v>9847</v>
      </c>
      <c r="AU82">
        <v>312</v>
      </c>
      <c r="AV82">
        <v>9928.0287190914714</v>
      </c>
      <c r="AW82">
        <v>5108.8569534104608</v>
      </c>
      <c r="AX82">
        <v>201.86881164313056</v>
      </c>
      <c r="AY82">
        <v>331.29831835608235</v>
      </c>
      <c r="AZ82">
        <v>194.34091850773393</v>
      </c>
      <c r="BA82">
        <v>5.3660484894640668</v>
      </c>
      <c r="BB82">
        <v>66.061272509003672</v>
      </c>
      <c r="BC82">
        <v>8210</v>
      </c>
      <c r="BD82">
        <v>297483.96615568869</v>
      </c>
      <c r="BE82">
        <v>2027992.8102018991</v>
      </c>
      <c r="BF82">
        <v>45936</v>
      </c>
      <c r="BG82">
        <v>40163.99552105106</v>
      </c>
      <c r="BH82">
        <v>32720.362106500637</v>
      </c>
      <c r="BI82">
        <v>33682.000000000007</v>
      </c>
      <c r="BJ82">
        <v>26403.650635897957</v>
      </c>
      <c r="BK82">
        <v>23107.530517391115</v>
      </c>
      <c r="BL82">
        <v>-140322.72879161179</v>
      </c>
      <c r="BM82">
        <v>-184761.8405327003</v>
      </c>
      <c r="BN82">
        <v>-229449.03792564472</v>
      </c>
      <c r="BO82">
        <v>23608.139095755527</v>
      </c>
      <c r="BP82">
        <v>186147.69145723502</v>
      </c>
      <c r="BQ82">
        <v>335633.52919917856</v>
      </c>
      <c r="BR82">
        <v>2408271</v>
      </c>
      <c r="BS82">
        <v>8767932</v>
      </c>
      <c r="BT82">
        <v>937111</v>
      </c>
      <c r="BU82">
        <v>113419</v>
      </c>
      <c r="BV82">
        <v>88734</v>
      </c>
      <c r="BW82">
        <v>932589</v>
      </c>
      <c r="BX82">
        <v>42948</v>
      </c>
      <c r="BY82">
        <v>48.161552959080318</v>
      </c>
      <c r="BZ82">
        <v>0</v>
      </c>
      <c r="CA82">
        <v>0</v>
      </c>
      <c r="CB82">
        <v>728.631272243838</v>
      </c>
      <c r="CC82">
        <v>0</v>
      </c>
      <c r="CD82">
        <v>0.14243591110306988</v>
      </c>
      <c r="CE82">
        <v>9.3599999999999989E-2</v>
      </c>
      <c r="CF82">
        <v>30.355199999999996</v>
      </c>
      <c r="CG82">
        <v>326391.43830567668</v>
      </c>
      <c r="CH82">
        <v>519120.20054165163</v>
      </c>
      <c r="CI82">
        <v>1196327.7019731128</v>
      </c>
      <c r="CJ82">
        <v>134004.75764981529</v>
      </c>
      <c r="CK82">
        <v>4101535.3401228096</v>
      </c>
      <c r="CL82">
        <v>39900000</v>
      </c>
      <c r="CM82">
        <v>19400000</v>
      </c>
      <c r="CN82">
        <v>540000</v>
      </c>
      <c r="CO82">
        <v>203930000</v>
      </c>
      <c r="CP82">
        <v>29000</v>
      </c>
      <c r="CQ82">
        <v>0</v>
      </c>
      <c r="CR82">
        <v>0</v>
      </c>
      <c r="CS82">
        <v>0</v>
      </c>
      <c r="CT82">
        <v>55269000</v>
      </c>
      <c r="CU82">
        <v>0</v>
      </c>
      <c r="CV82">
        <v>0</v>
      </c>
      <c r="CW82">
        <v>0</v>
      </c>
      <c r="CX82">
        <v>17283.787097193468</v>
      </c>
      <c r="CY82">
        <v>934203.70281217154</v>
      </c>
      <c r="CZ82">
        <v>8210</v>
      </c>
      <c r="DA82">
        <v>7178.3873917587343</v>
      </c>
      <c r="DB82">
        <v>5848.0096850916534</v>
      </c>
      <c r="DC82">
        <v>4503.1522230387518</v>
      </c>
      <c r="DD82">
        <v>-140322.72879161179</v>
      </c>
      <c r="DE82">
        <v>-184761.8405327003</v>
      </c>
      <c r="DF82">
        <v>-229449.03792564472</v>
      </c>
    </row>
    <row r="83" spans="1:110" x14ac:dyDescent="0.45">
      <c r="A83">
        <v>1430</v>
      </c>
      <c r="B83" t="s">
        <v>435</v>
      </c>
      <c r="C83">
        <v>4577</v>
      </c>
      <c r="D83">
        <v>4290</v>
      </c>
      <c r="E83">
        <v>3966</v>
      </c>
      <c r="F83">
        <v>3632</v>
      </c>
      <c r="G83">
        <v>3293</v>
      </c>
      <c r="H83">
        <v>2958</v>
      </c>
      <c r="I83">
        <v>2623</v>
      </c>
      <c r="J83">
        <v>2294.4642857142858</v>
      </c>
      <c r="K83">
        <v>2.13</v>
      </c>
      <c r="L83">
        <v>2.0699999999999998</v>
      </c>
      <c r="M83">
        <v>2.0099999999999998</v>
      </c>
      <c r="N83">
        <v>1.97</v>
      </c>
      <c r="O83">
        <v>1.95</v>
      </c>
      <c r="P83">
        <v>1.93</v>
      </c>
      <c r="Q83">
        <v>1.9109744227095835</v>
      </c>
      <c r="R83">
        <v>1.895484781165139</v>
      </c>
      <c r="S83">
        <v>277538</v>
      </c>
      <c r="T83">
        <v>8757</v>
      </c>
      <c r="U83">
        <v>3445</v>
      </c>
      <c r="V83">
        <v>7.2176459682822571</v>
      </c>
      <c r="W83">
        <v>67.28607402275145</v>
      </c>
      <c r="X83">
        <v>3128.5444446033325</v>
      </c>
      <c r="Y83">
        <v>132.02208653636487</v>
      </c>
      <c r="Z83">
        <v>2071</v>
      </c>
      <c r="AA83">
        <v>1898.7004335123984</v>
      </c>
      <c r="AB83">
        <v>1698.1005782443867</v>
      </c>
      <c r="AC83">
        <v>1506.0955151010521</v>
      </c>
      <c r="AD83">
        <v>1307.8050865317884</v>
      </c>
      <c r="AE83">
        <v>1123.3609507643225</v>
      </c>
      <c r="AF83">
        <v>953.20973993337407</v>
      </c>
      <c r="AG83">
        <v>763.88462704329993</v>
      </c>
      <c r="AH83">
        <v>558</v>
      </c>
      <c r="AI83">
        <v>462.48638064078108</v>
      </c>
      <c r="AJ83">
        <v>380.53864864737432</v>
      </c>
      <c r="AK83">
        <v>306.78754316954132</v>
      </c>
      <c r="AL83">
        <v>247.656679537418</v>
      </c>
      <c r="AM83">
        <v>190.94617501842652</v>
      </c>
      <c r="AN83">
        <v>140.25453689796464</v>
      </c>
      <c r="AO83">
        <v>102.2868608602389</v>
      </c>
      <c r="AP83">
        <v>11.519616001064669</v>
      </c>
      <c r="AQ83">
        <v>15.068524031226879</v>
      </c>
      <c r="AR83">
        <v>0.66405309773054788</v>
      </c>
      <c r="AS83">
        <v>15.068524031226879</v>
      </c>
      <c r="AT83">
        <v>2902</v>
      </c>
      <c r="AU83">
        <v>28</v>
      </c>
      <c r="AV83">
        <v>2903.5335564952761</v>
      </c>
      <c r="AW83">
        <v>959.09870442495753</v>
      </c>
      <c r="AX83">
        <v>19.356772461112598</v>
      </c>
      <c r="AY83">
        <v>96.890914780247357</v>
      </c>
      <c r="AZ83">
        <v>36.484114716325386</v>
      </c>
      <c r="BA83">
        <v>0.51453901561315063</v>
      </c>
      <c r="BB83">
        <v>66.061272509003672</v>
      </c>
      <c r="BC83">
        <v>8210</v>
      </c>
      <c r="BD83">
        <v>316784.66190164583</v>
      </c>
      <c r="BE83">
        <v>490633.77674561151</v>
      </c>
      <c r="BF83">
        <v>5556</v>
      </c>
      <c r="BG83">
        <v>4942.5936175499628</v>
      </c>
      <c r="BH83">
        <v>4108.8108699590566</v>
      </c>
      <c r="BI83">
        <v>9775.9999999999982</v>
      </c>
      <c r="BJ83">
        <v>7754.561749580882</v>
      </c>
      <c r="BK83">
        <v>6733.6069978578189</v>
      </c>
      <c r="BL83">
        <v>-91672.308684416814</v>
      </c>
      <c r="BM83">
        <v>-94395.394274729595</v>
      </c>
      <c r="BN83">
        <v>-105935.38903964486</v>
      </c>
      <c r="BO83">
        <v>10603.861557773955</v>
      </c>
      <c r="BP83">
        <v>54879.517824737937</v>
      </c>
      <c r="BQ83">
        <v>91143.180727108556</v>
      </c>
      <c r="BR83">
        <v>2408271</v>
      </c>
      <c r="BS83">
        <v>8767932</v>
      </c>
      <c r="BT83">
        <v>937111</v>
      </c>
      <c r="BU83">
        <v>113419</v>
      </c>
      <c r="BV83">
        <v>88734</v>
      </c>
      <c r="BW83">
        <v>932589</v>
      </c>
      <c r="BX83">
        <v>42948</v>
      </c>
      <c r="BY83">
        <v>3.4833704912897638</v>
      </c>
      <c r="BZ83">
        <v>0</v>
      </c>
      <c r="CA83">
        <v>0</v>
      </c>
      <c r="CB83">
        <v>0</v>
      </c>
      <c r="CC83">
        <v>0</v>
      </c>
      <c r="CD83">
        <v>3.8371204553038309E-2</v>
      </c>
      <c r="CE83">
        <v>0</v>
      </c>
      <c r="CF83">
        <v>3.572167715458276</v>
      </c>
      <c r="CG83">
        <v>78859.67636915679</v>
      </c>
      <c r="CH83">
        <v>125425.01489596952</v>
      </c>
      <c r="CI83">
        <v>289045.61926867149</v>
      </c>
      <c r="CJ83">
        <v>32376.988425458727</v>
      </c>
      <c r="CK83">
        <v>990974.98150618223</v>
      </c>
      <c r="CL83">
        <v>26100000</v>
      </c>
      <c r="CM83">
        <v>4980000</v>
      </c>
      <c r="CN83">
        <v>10000</v>
      </c>
      <c r="CO83">
        <v>150400000</v>
      </c>
      <c r="CP83">
        <v>36000</v>
      </c>
      <c r="CQ83">
        <v>470</v>
      </c>
      <c r="CR83">
        <v>0</v>
      </c>
      <c r="CS83">
        <v>0</v>
      </c>
      <c r="CT83">
        <v>61914000</v>
      </c>
      <c r="CU83">
        <v>3293760</v>
      </c>
      <c r="CV83">
        <v>0</v>
      </c>
      <c r="CW83">
        <v>0</v>
      </c>
      <c r="CX83">
        <v>14711.362536873692</v>
      </c>
      <c r="CY83">
        <v>226528.35871950345</v>
      </c>
      <c r="CZ83">
        <v>8210</v>
      </c>
      <c r="DA83">
        <v>7303.5805615704085</v>
      </c>
      <c r="DB83">
        <v>6071.5149824268992</v>
      </c>
      <c r="DC83">
        <v>4795.3157708015751</v>
      </c>
      <c r="DD83">
        <v>-91672.308684416814</v>
      </c>
      <c r="DE83">
        <v>-94395.394274729595</v>
      </c>
      <c r="DF83">
        <v>-105935.38903964486</v>
      </c>
    </row>
    <row r="84" spans="1:110" x14ac:dyDescent="0.45">
      <c r="A84">
        <v>1431</v>
      </c>
      <c r="B84" t="s">
        <v>436</v>
      </c>
      <c r="C84">
        <v>1985</v>
      </c>
      <c r="D84">
        <v>1786</v>
      </c>
      <c r="E84">
        <v>1590</v>
      </c>
      <c r="F84">
        <v>1414</v>
      </c>
      <c r="G84">
        <v>1242</v>
      </c>
      <c r="H84">
        <v>1097</v>
      </c>
      <c r="I84">
        <v>951</v>
      </c>
      <c r="J84">
        <v>778.57142857142856</v>
      </c>
      <c r="K84">
        <v>2.13</v>
      </c>
      <c r="L84">
        <v>2.0699999999999998</v>
      </c>
      <c r="M84">
        <v>2.0099999999999998</v>
      </c>
      <c r="N84">
        <v>1.97</v>
      </c>
      <c r="O84">
        <v>1.95</v>
      </c>
      <c r="P84">
        <v>1.93</v>
      </c>
      <c r="Q84">
        <v>1.9109744227095835</v>
      </c>
      <c r="R84">
        <v>1.895484781165139</v>
      </c>
      <c r="S84">
        <v>277538</v>
      </c>
      <c r="T84">
        <v>8757</v>
      </c>
      <c r="U84">
        <v>3445</v>
      </c>
      <c r="V84">
        <v>4.1483515162288755</v>
      </c>
      <c r="W84">
        <v>38.67275957008448</v>
      </c>
      <c r="X84">
        <v>2360.7062705048288</v>
      </c>
      <c r="Y84">
        <v>99.619926470644586</v>
      </c>
      <c r="Z84">
        <v>1083</v>
      </c>
      <c r="AA84">
        <v>944.78761676112822</v>
      </c>
      <c r="AB84">
        <v>819.0001742085841</v>
      </c>
      <c r="AC84">
        <v>709.7614613982571</v>
      </c>
      <c r="AD84">
        <v>616.6763335967081</v>
      </c>
      <c r="AE84">
        <v>534.255558122872</v>
      </c>
      <c r="AF84">
        <v>462.61883753674618</v>
      </c>
      <c r="AG84">
        <v>359.59985734824068</v>
      </c>
      <c r="AH84">
        <v>572</v>
      </c>
      <c r="AI84">
        <v>513.3709244362999</v>
      </c>
      <c r="AJ84">
        <v>446.74672316809335</v>
      </c>
      <c r="AK84">
        <v>386.68867954222105</v>
      </c>
      <c r="AL84">
        <v>340.3100870129573</v>
      </c>
      <c r="AM84">
        <v>307.61772435067223</v>
      </c>
      <c r="AN84">
        <v>275.53607884286856</v>
      </c>
      <c r="AO84">
        <v>220.51072825686407</v>
      </c>
      <c r="AP84">
        <v>3.2838044308318728</v>
      </c>
      <c r="AQ84">
        <v>21.483836242541294</v>
      </c>
      <c r="AR84">
        <v>0.94676877300196927</v>
      </c>
      <c r="AS84">
        <v>21.483836242541294</v>
      </c>
      <c r="AT84">
        <v>1797</v>
      </c>
      <c r="AU84">
        <v>31</v>
      </c>
      <c r="AV84">
        <v>1802.7235189339972</v>
      </c>
      <c r="AW84">
        <v>710.65678945793331</v>
      </c>
      <c r="AX84">
        <v>20.560555194437644</v>
      </c>
      <c r="AY84">
        <v>60.156883826827482</v>
      </c>
      <c r="AZ84">
        <v>27.033384270979784</v>
      </c>
      <c r="BA84">
        <v>0.54653779970081429</v>
      </c>
      <c r="BB84">
        <v>66.061272509003672</v>
      </c>
      <c r="BC84">
        <v>8210</v>
      </c>
      <c r="BD84">
        <v>258200.5383956811</v>
      </c>
      <c r="BE84">
        <v>264994.80259794061</v>
      </c>
      <c r="BF84">
        <v>6566</v>
      </c>
      <c r="BG84">
        <v>5462.2673472751976</v>
      </c>
      <c r="BH84">
        <v>4325.5276038735356</v>
      </c>
      <c r="BI84">
        <v>6676</v>
      </c>
      <c r="BJ84">
        <v>5015.2726731734583</v>
      </c>
      <c r="BK84">
        <v>4357.5202829235559</v>
      </c>
      <c r="BL84">
        <v>-259695.72854004934</v>
      </c>
      <c r="BM84">
        <v>-254461.86450765916</v>
      </c>
      <c r="BN84">
        <v>-261715.45500924901</v>
      </c>
      <c r="BO84">
        <v>-4529.5946022470016</v>
      </c>
      <c r="BP84">
        <v>12510.484657717956</v>
      </c>
      <c r="BQ84">
        <v>34185.322599676787</v>
      </c>
      <c r="BR84">
        <v>2408271</v>
      </c>
      <c r="BS84">
        <v>8767932</v>
      </c>
      <c r="BT84">
        <v>937111</v>
      </c>
      <c r="BU84">
        <v>113419</v>
      </c>
      <c r="BV84">
        <v>88734</v>
      </c>
      <c r="BW84">
        <v>932589</v>
      </c>
      <c r="BX84">
        <v>42948</v>
      </c>
      <c r="BY84">
        <v>4.5839924357149382</v>
      </c>
      <c r="BZ84">
        <v>0</v>
      </c>
      <c r="CA84">
        <v>0</v>
      </c>
      <c r="CB84">
        <v>0</v>
      </c>
      <c r="CC84">
        <v>0</v>
      </c>
      <c r="CD84">
        <v>2.3672658444121995E-2</v>
      </c>
      <c r="CE84">
        <v>0.44225999999999999</v>
      </c>
      <c r="CF84">
        <v>0</v>
      </c>
      <c r="CG84">
        <v>47315.805821494076</v>
      </c>
      <c r="CH84">
        <v>75255.008937581719</v>
      </c>
      <c r="CI84">
        <v>173427.37156120292</v>
      </c>
      <c r="CJ84">
        <v>19426.193055275235</v>
      </c>
      <c r="CK84">
        <v>594584.98890370934</v>
      </c>
      <c r="CL84">
        <v>24500000</v>
      </c>
      <c r="CM84">
        <v>10200000</v>
      </c>
      <c r="CN84">
        <v>20000</v>
      </c>
      <c r="CO84">
        <v>101830000</v>
      </c>
      <c r="CP84">
        <v>65000</v>
      </c>
      <c r="CQ84">
        <v>980</v>
      </c>
      <c r="CR84">
        <v>0</v>
      </c>
      <c r="CS84">
        <v>0</v>
      </c>
      <c r="CT84">
        <v>117306000</v>
      </c>
      <c r="CU84">
        <v>6867840</v>
      </c>
      <c r="CV84">
        <v>0</v>
      </c>
      <c r="CW84">
        <v>0</v>
      </c>
      <c r="CX84">
        <v>8064.0061313233573</v>
      </c>
      <c r="CY84">
        <v>136525.11062904174</v>
      </c>
      <c r="CZ84">
        <v>8210</v>
      </c>
      <c r="DA84">
        <v>6829.9139386429133</v>
      </c>
      <c r="DB84">
        <v>5408.5564465126008</v>
      </c>
      <c r="DC84">
        <v>3908.5008294457275</v>
      </c>
      <c r="DD84">
        <v>-259695.72854004934</v>
      </c>
      <c r="DE84">
        <v>-254461.86450765916</v>
      </c>
      <c r="DF84">
        <v>-261715.45500924901</v>
      </c>
    </row>
    <row r="85" spans="1:110" x14ac:dyDescent="0.45">
      <c r="A85">
        <v>1432</v>
      </c>
      <c r="B85" t="s">
        <v>437</v>
      </c>
      <c r="C85">
        <v>6831</v>
      </c>
      <c r="D85">
        <v>6354</v>
      </c>
      <c r="E85">
        <v>5842</v>
      </c>
      <c r="F85">
        <v>5317</v>
      </c>
      <c r="G85">
        <v>4815</v>
      </c>
      <c r="H85">
        <v>4315</v>
      </c>
      <c r="I85">
        <v>3822</v>
      </c>
      <c r="J85">
        <v>3317.2857142857138</v>
      </c>
      <c r="K85">
        <v>2.13</v>
      </c>
      <c r="L85">
        <v>2.0699999999999998</v>
      </c>
      <c r="M85">
        <v>2.0099999999999998</v>
      </c>
      <c r="N85">
        <v>1.97</v>
      </c>
      <c r="O85">
        <v>1.95</v>
      </c>
      <c r="P85">
        <v>1.93</v>
      </c>
      <c r="Q85">
        <v>1.9109744227095835</v>
      </c>
      <c r="R85">
        <v>1.895484781165139</v>
      </c>
      <c r="S85">
        <v>277538</v>
      </c>
      <c r="T85">
        <v>8757</v>
      </c>
      <c r="U85">
        <v>3445</v>
      </c>
      <c r="V85">
        <v>13.258555055970515</v>
      </c>
      <c r="W85">
        <v>123.6020886659081</v>
      </c>
      <c r="X85">
        <v>2541.8216898172041</v>
      </c>
      <c r="Y85">
        <v>107.26285307275018</v>
      </c>
      <c r="Z85">
        <v>2839</v>
      </c>
      <c r="AA85">
        <v>2540.6897030843847</v>
      </c>
      <c r="AB85">
        <v>2252.007602164178</v>
      </c>
      <c r="AC85">
        <v>1975.4831898022217</v>
      </c>
      <c r="AD85">
        <v>1711.3158618971461</v>
      </c>
      <c r="AE85">
        <v>1470.4783804487097</v>
      </c>
      <c r="AF85">
        <v>1253.927236097561</v>
      </c>
      <c r="AG85">
        <v>984.63667309464824</v>
      </c>
      <c r="AH85">
        <v>852</v>
      </c>
      <c r="AI85">
        <v>711.86346940810415</v>
      </c>
      <c r="AJ85">
        <v>579.03009347309023</v>
      </c>
      <c r="AK85">
        <v>467.15523344205184</v>
      </c>
      <c r="AL85">
        <v>371.99139578633378</v>
      </c>
      <c r="AM85">
        <v>304.43645088394243</v>
      </c>
      <c r="AN85">
        <v>246.74828159208852</v>
      </c>
      <c r="AO85">
        <v>188.12219447395344</v>
      </c>
      <c r="AP85">
        <v>12.48897703442236</v>
      </c>
      <c r="AQ85">
        <v>8.5040185126725945</v>
      </c>
      <c r="AR85">
        <v>0.37476263931327947</v>
      </c>
      <c r="AS85">
        <v>8.5040185126725945</v>
      </c>
      <c r="AT85">
        <v>5613</v>
      </c>
      <c r="AU85">
        <v>127</v>
      </c>
      <c r="AV85">
        <v>5641.4203039022786</v>
      </c>
      <c r="AW85">
        <v>2477.607914150457</v>
      </c>
      <c r="AX85">
        <v>83.157165585443494</v>
      </c>
      <c r="AY85">
        <v>188.25419554121902</v>
      </c>
      <c r="AZ85">
        <v>94.248205054283375</v>
      </c>
      <c r="BA85">
        <v>2.2104721335890773</v>
      </c>
      <c r="BB85">
        <v>66.061272509003672</v>
      </c>
      <c r="BC85">
        <v>8210</v>
      </c>
      <c r="BD85">
        <v>309225.85838945024</v>
      </c>
      <c r="BE85">
        <v>638797.52482761967</v>
      </c>
      <c r="BF85">
        <v>32662.000000000004</v>
      </c>
      <c r="BG85">
        <v>28718.803597877519</v>
      </c>
      <c r="BH85">
        <v>23789.723832729091</v>
      </c>
      <c r="BI85">
        <v>20106.000000000007</v>
      </c>
      <c r="BJ85">
        <v>15633.182189050767</v>
      </c>
      <c r="BK85">
        <v>13542.667834459768</v>
      </c>
      <c r="BL85">
        <v>-260099.535552182</v>
      </c>
      <c r="BM85">
        <v>-266074.48285262968</v>
      </c>
      <c r="BN85">
        <v>-279506.86749493773</v>
      </c>
      <c r="BO85">
        <v>8408.2907817088999</v>
      </c>
      <c r="BP85">
        <v>53972.760708215414</v>
      </c>
      <c r="BQ85">
        <v>97240.807336936239</v>
      </c>
      <c r="BR85">
        <v>2408271</v>
      </c>
      <c r="BS85">
        <v>8767932</v>
      </c>
      <c r="BT85">
        <v>937111</v>
      </c>
      <c r="BU85">
        <v>113419</v>
      </c>
      <c r="BV85">
        <v>88734</v>
      </c>
      <c r="BW85">
        <v>932589</v>
      </c>
      <c r="BX85">
        <v>42948</v>
      </c>
      <c r="BY85">
        <v>12.853177250272594</v>
      </c>
      <c r="BZ85">
        <v>0</v>
      </c>
      <c r="CA85">
        <v>0</v>
      </c>
      <c r="CB85">
        <v>0</v>
      </c>
      <c r="CC85">
        <v>0</v>
      </c>
      <c r="CD85">
        <v>6.9718103907767975E-2</v>
      </c>
      <c r="CE85">
        <v>0</v>
      </c>
      <c r="CF85">
        <v>0</v>
      </c>
      <c r="CG85">
        <v>106022.45378519969</v>
      </c>
      <c r="CH85">
        <v>168626.96447124792</v>
      </c>
      <c r="CI85">
        <v>388605.77701676951</v>
      </c>
      <c r="CJ85">
        <v>43529.062216450067</v>
      </c>
      <c r="CK85">
        <v>1332310.8084694229</v>
      </c>
      <c r="CL85">
        <v>46400000</v>
      </c>
      <c r="CM85">
        <v>7470000</v>
      </c>
      <c r="CN85">
        <v>260000</v>
      </c>
      <c r="CO85">
        <v>495470000</v>
      </c>
      <c r="CP85">
        <v>647000</v>
      </c>
      <c r="CQ85">
        <v>7370</v>
      </c>
      <c r="CR85">
        <v>0</v>
      </c>
      <c r="CS85">
        <v>0</v>
      </c>
      <c r="CT85">
        <v>1268636000</v>
      </c>
      <c r="CU85">
        <v>51648960</v>
      </c>
      <c r="CV85">
        <v>0</v>
      </c>
      <c r="CW85">
        <v>0</v>
      </c>
      <c r="CX85">
        <v>63303.438795032256</v>
      </c>
      <c r="CY85">
        <v>304731.28801389504</v>
      </c>
      <c r="CZ85">
        <v>8210</v>
      </c>
      <c r="DA85">
        <v>7218.8285328079846</v>
      </c>
      <c r="DB85">
        <v>5979.8430183915807</v>
      </c>
      <c r="DC85">
        <v>4680.8946701307486</v>
      </c>
      <c r="DD85">
        <v>-260099.535552182</v>
      </c>
      <c r="DE85">
        <v>-266074.48285262968</v>
      </c>
      <c r="DF85">
        <v>-279506.86749493773</v>
      </c>
    </row>
    <row r="86" spans="1:110" x14ac:dyDescent="0.45">
      <c r="A86">
        <v>1433</v>
      </c>
      <c r="B86" t="s">
        <v>438</v>
      </c>
      <c r="C86">
        <v>3091</v>
      </c>
      <c r="D86">
        <v>2708</v>
      </c>
      <c r="E86">
        <v>2348</v>
      </c>
      <c r="F86">
        <v>2003</v>
      </c>
      <c r="G86">
        <v>1690</v>
      </c>
      <c r="H86">
        <v>1393</v>
      </c>
      <c r="I86">
        <v>1134</v>
      </c>
      <c r="J86">
        <v>806.89285714285722</v>
      </c>
      <c r="K86">
        <v>2.13</v>
      </c>
      <c r="L86">
        <v>2.0699999999999998</v>
      </c>
      <c r="M86">
        <v>2.0099999999999998</v>
      </c>
      <c r="N86">
        <v>1.97</v>
      </c>
      <c r="O86">
        <v>1.95</v>
      </c>
      <c r="P86">
        <v>1.93</v>
      </c>
      <c r="Q86">
        <v>1.9109744227095835</v>
      </c>
      <c r="R86">
        <v>1.895484781165139</v>
      </c>
      <c r="S86">
        <v>277538</v>
      </c>
      <c r="T86">
        <v>8757</v>
      </c>
      <c r="U86">
        <v>3445</v>
      </c>
      <c r="V86">
        <v>6.3909237888573633</v>
      </c>
      <c r="W86">
        <v>59.579005817205683</v>
      </c>
      <c r="X86">
        <v>2386.1204274418947</v>
      </c>
      <c r="Y86">
        <v>100.69238367424343</v>
      </c>
      <c r="Z86">
        <v>1561</v>
      </c>
      <c r="AA86">
        <v>1301.2457074235867</v>
      </c>
      <c r="AB86">
        <v>1066.7421719693123</v>
      </c>
      <c r="AC86">
        <v>873.42896980958949</v>
      </c>
      <c r="AD86">
        <v>700.00627433864236</v>
      </c>
      <c r="AE86">
        <v>549.22056613007442</v>
      </c>
      <c r="AF86">
        <v>424.12326299611652</v>
      </c>
      <c r="AG86">
        <v>235.50124902363987</v>
      </c>
      <c r="AH86">
        <v>519</v>
      </c>
      <c r="AI86">
        <v>416.62482388178637</v>
      </c>
      <c r="AJ86">
        <v>328.04274299652496</v>
      </c>
      <c r="AK86">
        <v>256.08463568116224</v>
      </c>
      <c r="AL86">
        <v>199.52754319039741</v>
      </c>
      <c r="AM86">
        <v>157.62302581415329</v>
      </c>
      <c r="AN86">
        <v>123.48684809392417</v>
      </c>
      <c r="AO86">
        <v>73.669880760828704</v>
      </c>
      <c r="AP86">
        <v>5.5531612686149971</v>
      </c>
      <c r="AQ86">
        <v>6.2661189040745437</v>
      </c>
      <c r="AR86">
        <v>0.27614089212557436</v>
      </c>
      <c r="AS86">
        <v>6.2661189040745437</v>
      </c>
      <c r="AT86">
        <v>2660</v>
      </c>
      <c r="AU86">
        <v>38</v>
      </c>
      <c r="AV86">
        <v>2665.7159792545376</v>
      </c>
      <c r="AW86">
        <v>984.53653513483141</v>
      </c>
      <c r="AX86">
        <v>25.484248766682637</v>
      </c>
      <c r="AY86">
        <v>88.954942227723905</v>
      </c>
      <c r="AZ86">
        <v>37.451769796528986</v>
      </c>
      <c r="BA86">
        <v>0.67741873292113053</v>
      </c>
      <c r="BB86">
        <v>66.061272509003672</v>
      </c>
      <c r="BC86">
        <v>8210</v>
      </c>
      <c r="BD86">
        <v>176484.81611495823</v>
      </c>
      <c r="BE86">
        <v>396310.02767737024</v>
      </c>
      <c r="BF86">
        <v>9214</v>
      </c>
      <c r="BG86">
        <v>7161.1804354835076</v>
      </c>
      <c r="BH86">
        <v>5083.5102172798306</v>
      </c>
      <c r="BI86">
        <v>1033.9999999999998</v>
      </c>
      <c r="BJ86">
        <v>694.04690415560879</v>
      </c>
      <c r="BK86">
        <v>556.24121066209955</v>
      </c>
      <c r="BL86">
        <v>-187704.46377370303</v>
      </c>
      <c r="BM86">
        <v>-228695.06714419398</v>
      </c>
      <c r="BN86">
        <v>-275182.1529915866</v>
      </c>
      <c r="BO86">
        <v>-46073.357788367721</v>
      </c>
      <c r="BP86">
        <v>-41836.950352237909</v>
      </c>
      <c r="BQ86">
        <v>-31448.227523896261</v>
      </c>
      <c r="BR86">
        <v>2408271</v>
      </c>
      <c r="BS86">
        <v>8767932</v>
      </c>
      <c r="BT86">
        <v>937111</v>
      </c>
      <c r="BU86">
        <v>113419</v>
      </c>
      <c r="BV86">
        <v>88734</v>
      </c>
      <c r="BW86">
        <v>932589</v>
      </c>
      <c r="BX86">
        <v>42948</v>
      </c>
      <c r="BY86">
        <v>4.0309129502314276</v>
      </c>
      <c r="BZ86">
        <v>0</v>
      </c>
      <c r="CA86">
        <v>0</v>
      </c>
      <c r="CB86">
        <v>0</v>
      </c>
      <c r="CC86">
        <v>0</v>
      </c>
      <c r="CD86">
        <v>3.6696370217498525E-2</v>
      </c>
      <c r="CE86">
        <v>2.449621441209394</v>
      </c>
      <c r="CF86">
        <v>0</v>
      </c>
      <c r="CG86">
        <v>82364.550874452645</v>
      </c>
      <c r="CH86">
        <v>130999.46000245705</v>
      </c>
      <c r="CI86">
        <v>301892.09123616805</v>
      </c>
      <c r="CJ86">
        <v>33815.965688812452</v>
      </c>
      <c r="CK86">
        <v>1035018.3140175681</v>
      </c>
      <c r="CL86">
        <v>32500000</v>
      </c>
      <c r="CM86">
        <v>1850000</v>
      </c>
      <c r="CN86">
        <v>0</v>
      </c>
      <c r="CO86">
        <v>48640000</v>
      </c>
      <c r="CP86">
        <v>0</v>
      </c>
      <c r="CQ86">
        <v>0</v>
      </c>
      <c r="CR86">
        <v>0</v>
      </c>
      <c r="CS86">
        <v>0</v>
      </c>
      <c r="CT86">
        <v>0</v>
      </c>
      <c r="CU86">
        <v>0</v>
      </c>
      <c r="CV86">
        <v>0</v>
      </c>
      <c r="CW86">
        <v>0</v>
      </c>
      <c r="CX86">
        <v>1.6511069064953641</v>
      </c>
      <c r="CY86">
        <v>237453.88060733338</v>
      </c>
      <c r="CZ86">
        <v>8210</v>
      </c>
      <c r="DA86">
        <v>6380.8651373257653</v>
      </c>
      <c r="DB86">
        <v>4529.5874629767104</v>
      </c>
      <c r="DC86">
        <v>2671.5321914349233</v>
      </c>
      <c r="DD86">
        <v>-187704.46377370303</v>
      </c>
      <c r="DE86">
        <v>-228695.06714419398</v>
      </c>
      <c r="DF86">
        <v>-275182.1529915866</v>
      </c>
    </row>
    <row r="87" spans="1:110" x14ac:dyDescent="0.45">
      <c r="A87">
        <v>1434</v>
      </c>
      <c r="B87" t="s">
        <v>439</v>
      </c>
      <c r="C87">
        <v>2513</v>
      </c>
      <c r="D87">
        <v>2227</v>
      </c>
      <c r="E87">
        <v>1972</v>
      </c>
      <c r="F87">
        <v>1732</v>
      </c>
      <c r="G87">
        <v>1505</v>
      </c>
      <c r="H87">
        <v>1299</v>
      </c>
      <c r="I87">
        <v>1112</v>
      </c>
      <c r="J87">
        <v>878.92857142857144</v>
      </c>
      <c r="K87">
        <v>2.13</v>
      </c>
      <c r="L87">
        <v>2.0699999999999998</v>
      </c>
      <c r="M87">
        <v>2.0099999999999998</v>
      </c>
      <c r="N87">
        <v>1.97</v>
      </c>
      <c r="O87">
        <v>1.95</v>
      </c>
      <c r="P87">
        <v>1.93</v>
      </c>
      <c r="Q87">
        <v>1.9109744227095835</v>
      </c>
      <c r="R87">
        <v>1.895484781165139</v>
      </c>
      <c r="S87">
        <v>277538</v>
      </c>
      <c r="T87">
        <v>8757</v>
      </c>
      <c r="U87">
        <v>3445</v>
      </c>
      <c r="V87">
        <v>5.1504276455353803</v>
      </c>
      <c r="W87">
        <v>48.014554513927727</v>
      </c>
      <c r="X87">
        <v>2407.1668305633575</v>
      </c>
      <c r="Y87">
        <v>101.58052514174729</v>
      </c>
      <c r="Z87">
        <v>1139</v>
      </c>
      <c r="AA87">
        <v>980.55363909870459</v>
      </c>
      <c r="AB87">
        <v>829.59650983776817</v>
      </c>
      <c r="AC87">
        <v>705.14108049493655</v>
      </c>
      <c r="AD87">
        <v>591.52100033879401</v>
      </c>
      <c r="AE87">
        <v>504.30553217001227</v>
      </c>
      <c r="AF87">
        <v>414.28342348653075</v>
      </c>
      <c r="AG87">
        <v>294.1785225059657</v>
      </c>
      <c r="AH87">
        <v>442</v>
      </c>
      <c r="AI87">
        <v>371.438586213078</v>
      </c>
      <c r="AJ87">
        <v>308.31942730104095</v>
      </c>
      <c r="AK87">
        <v>252.75543193973388</v>
      </c>
      <c r="AL87">
        <v>204.77296880395369</v>
      </c>
      <c r="AM87">
        <v>169.20038103516183</v>
      </c>
      <c r="AN87">
        <v>136.21367609192748</v>
      </c>
      <c r="AO87">
        <v>97.291759972868576</v>
      </c>
      <c r="AP87">
        <v>5.0872668184740908</v>
      </c>
      <c r="AQ87">
        <v>17.60481025430467</v>
      </c>
      <c r="AR87">
        <v>0.77582441120994694</v>
      </c>
      <c r="AS87">
        <v>17.60481025430467</v>
      </c>
      <c r="AT87">
        <v>2351</v>
      </c>
      <c r="AU87">
        <v>31</v>
      </c>
      <c r="AV87">
        <v>2355.1484312466064</v>
      </c>
      <c r="AW87">
        <v>848.06921521898767</v>
      </c>
      <c r="AX87">
        <v>20.901015217416784</v>
      </c>
      <c r="AY87">
        <v>78.591303150699261</v>
      </c>
      <c r="AZ87">
        <v>32.260552946930289</v>
      </c>
      <c r="BA87">
        <v>0.55558786036724261</v>
      </c>
      <c r="BB87">
        <v>66.061272509003672</v>
      </c>
      <c r="BC87">
        <v>8210</v>
      </c>
      <c r="BD87">
        <v>233761.77760744965</v>
      </c>
      <c r="BE87">
        <v>341271.1507534135</v>
      </c>
      <c r="BF87">
        <v>15292</v>
      </c>
      <c r="BG87">
        <v>12496.721154087241</v>
      </c>
      <c r="BH87">
        <v>9566.790417183367</v>
      </c>
      <c r="BI87">
        <v>4706.0000000000018</v>
      </c>
      <c r="BJ87">
        <v>3384.2043846365614</v>
      </c>
      <c r="BK87">
        <v>2838.9041828992208</v>
      </c>
      <c r="BL87">
        <v>-172087.94967902137</v>
      </c>
      <c r="BM87">
        <v>-200032.51079713908</v>
      </c>
      <c r="BN87">
        <v>-233802.01241760244</v>
      </c>
      <c r="BO87">
        <v>-19538.505047357408</v>
      </c>
      <c r="BP87">
        <v>-1055.7078987801215</v>
      </c>
      <c r="BQ87">
        <v>21305.466723593301</v>
      </c>
      <c r="BR87">
        <v>2408271</v>
      </c>
      <c r="BS87">
        <v>8767932</v>
      </c>
      <c r="BT87">
        <v>937111</v>
      </c>
      <c r="BU87">
        <v>113419</v>
      </c>
      <c r="BV87">
        <v>88734</v>
      </c>
      <c r="BW87">
        <v>932589</v>
      </c>
      <c r="BX87">
        <v>42948</v>
      </c>
      <c r="BY87">
        <v>10.076558288304446</v>
      </c>
      <c r="BZ87">
        <v>0</v>
      </c>
      <c r="CA87">
        <v>0</v>
      </c>
      <c r="CB87">
        <v>0</v>
      </c>
      <c r="CC87">
        <v>0</v>
      </c>
      <c r="CD87">
        <v>2.7872243046669506E-2</v>
      </c>
      <c r="CE87">
        <v>0</v>
      </c>
      <c r="CF87">
        <v>0</v>
      </c>
      <c r="CG87">
        <v>65278.287661135342</v>
      </c>
      <c r="CH87">
        <v>103824.04010833033</v>
      </c>
      <c r="CI87">
        <v>239265.54039462254</v>
      </c>
      <c r="CJ87">
        <v>26800.951529963058</v>
      </c>
      <c r="CK87">
        <v>820307.06802456197</v>
      </c>
      <c r="CL87">
        <v>28000000</v>
      </c>
      <c r="CM87">
        <v>2960000</v>
      </c>
      <c r="CN87">
        <v>0</v>
      </c>
      <c r="CO87">
        <v>47180000</v>
      </c>
      <c r="CP87">
        <v>10000</v>
      </c>
      <c r="CQ87">
        <v>0</v>
      </c>
      <c r="CR87">
        <v>0</v>
      </c>
      <c r="CS87">
        <v>0</v>
      </c>
      <c r="CT87">
        <v>16857000</v>
      </c>
      <c r="CU87">
        <v>0</v>
      </c>
      <c r="CV87">
        <v>0</v>
      </c>
      <c r="CW87">
        <v>0</v>
      </c>
      <c r="CX87">
        <v>449.10107856673898</v>
      </c>
      <c r="CY87">
        <v>183504.7906968313</v>
      </c>
      <c r="CZ87">
        <v>8210</v>
      </c>
      <c r="DA87">
        <v>6709.2650192948095</v>
      </c>
      <c r="DB87">
        <v>5136.2378580352761</v>
      </c>
      <c r="DC87">
        <v>3538.5600175290238</v>
      </c>
      <c r="DD87">
        <v>-172087.94967902137</v>
      </c>
      <c r="DE87">
        <v>-200032.51079713908</v>
      </c>
      <c r="DF87">
        <v>-233802.01241760244</v>
      </c>
    </row>
    <row r="88" spans="1:110" x14ac:dyDescent="0.45">
      <c r="A88">
        <v>1436</v>
      </c>
      <c r="B88" t="s">
        <v>440</v>
      </c>
      <c r="C88">
        <v>2749</v>
      </c>
      <c r="D88">
        <v>2439</v>
      </c>
      <c r="E88">
        <v>2153</v>
      </c>
      <c r="F88">
        <v>1899</v>
      </c>
      <c r="G88">
        <v>1668</v>
      </c>
      <c r="H88">
        <v>1441</v>
      </c>
      <c r="I88">
        <v>1226</v>
      </c>
      <c r="J88">
        <v>974.21428571428578</v>
      </c>
      <c r="K88">
        <v>2.13</v>
      </c>
      <c r="L88">
        <v>2.0699999999999998</v>
      </c>
      <c r="M88">
        <v>2.0099999999999998</v>
      </c>
      <c r="N88">
        <v>1.97</v>
      </c>
      <c r="O88">
        <v>1.95</v>
      </c>
      <c r="P88">
        <v>1.93</v>
      </c>
      <c r="Q88">
        <v>1.9109744227095835</v>
      </c>
      <c r="R88">
        <v>1.895484781165139</v>
      </c>
      <c r="S88">
        <v>277538</v>
      </c>
      <c r="T88">
        <v>8757</v>
      </c>
      <c r="U88">
        <v>3445</v>
      </c>
      <c r="V88">
        <v>5.0263539880225467</v>
      </c>
      <c r="W88">
        <v>46.857885242482574</v>
      </c>
      <c r="X88">
        <v>2698.2281012803096</v>
      </c>
      <c r="Y88">
        <v>113.8630792017552</v>
      </c>
      <c r="Z88">
        <v>1349</v>
      </c>
      <c r="AA88">
        <v>1179.7133543424663</v>
      </c>
      <c r="AB88">
        <v>1016.9193753698529</v>
      </c>
      <c r="AC88">
        <v>861.29604156747746</v>
      </c>
      <c r="AD88">
        <v>726.46155268970597</v>
      </c>
      <c r="AE88">
        <v>612.10221793291453</v>
      </c>
      <c r="AF88">
        <v>506.13444649921826</v>
      </c>
      <c r="AG88">
        <v>364.47708519333372</v>
      </c>
      <c r="AH88">
        <v>504</v>
      </c>
      <c r="AI88">
        <v>426.84276467673004</v>
      </c>
      <c r="AJ88">
        <v>357.10342835467384</v>
      </c>
      <c r="AK88">
        <v>299.99228905940572</v>
      </c>
      <c r="AL88">
        <v>256.71763378699887</v>
      </c>
      <c r="AM88">
        <v>224.26021282472564</v>
      </c>
      <c r="AN88">
        <v>194.30357612562122</v>
      </c>
      <c r="AO88">
        <v>144.86929396109599</v>
      </c>
      <c r="AP88">
        <v>6.5150078753575142</v>
      </c>
      <c r="AQ88">
        <v>18.052390176024279</v>
      </c>
      <c r="AR88">
        <v>0.79554876064748814</v>
      </c>
      <c r="AS88">
        <v>18.052390176024279</v>
      </c>
      <c r="AT88">
        <v>2308</v>
      </c>
      <c r="AU88">
        <v>46</v>
      </c>
      <c r="AV88">
        <v>2317.5122674433237</v>
      </c>
      <c r="AW88">
        <v>965.59775955733176</v>
      </c>
      <c r="AX88">
        <v>30.288885284712862</v>
      </c>
      <c r="AY88">
        <v>77.335384364583703</v>
      </c>
      <c r="AZ88">
        <v>36.7313387735609</v>
      </c>
      <c r="BA88">
        <v>0.80513490819429756</v>
      </c>
      <c r="BB88">
        <v>66.061272509003672</v>
      </c>
      <c r="BC88">
        <v>8210</v>
      </c>
      <c r="BD88">
        <v>236582.61574028863</v>
      </c>
      <c r="BE88">
        <v>355467.64792186714</v>
      </c>
      <c r="BF88">
        <v>5668</v>
      </c>
      <c r="BG88">
        <v>4637.1070859947176</v>
      </c>
      <c r="BH88">
        <v>3591.6586811463962</v>
      </c>
      <c r="BI88">
        <v>9672</v>
      </c>
      <c r="BJ88">
        <v>7061.4232545360701</v>
      </c>
      <c r="BK88">
        <v>5955.9689747948032</v>
      </c>
      <c r="BL88">
        <v>-303859.79821321851</v>
      </c>
      <c r="BM88">
        <v>-298130.88305915147</v>
      </c>
      <c r="BN88">
        <v>-307310.59648063383</v>
      </c>
      <c r="BO88">
        <v>-10671.837872099393</v>
      </c>
      <c r="BP88">
        <v>6458.3357081669674</v>
      </c>
      <c r="BQ88">
        <v>29873.568039828242</v>
      </c>
      <c r="BR88">
        <v>2408271</v>
      </c>
      <c r="BS88">
        <v>8767932</v>
      </c>
      <c r="BT88">
        <v>937111</v>
      </c>
      <c r="BU88">
        <v>113419</v>
      </c>
      <c r="BV88">
        <v>88734</v>
      </c>
      <c r="BW88">
        <v>932589</v>
      </c>
      <c r="BX88">
        <v>42948</v>
      </c>
      <c r="BY88">
        <v>1.4112962764621313</v>
      </c>
      <c r="BZ88">
        <v>0</v>
      </c>
      <c r="CA88">
        <v>0</v>
      </c>
      <c r="CB88">
        <v>0</v>
      </c>
      <c r="CC88">
        <v>0</v>
      </c>
      <c r="CD88">
        <v>2.8022228211046215E-2</v>
      </c>
      <c r="CE88">
        <v>9.3599999999999989E-2</v>
      </c>
      <c r="CF88">
        <v>0</v>
      </c>
      <c r="CG88">
        <v>64402.069034811379</v>
      </c>
      <c r="CH88">
        <v>102430.42883170844</v>
      </c>
      <c r="CI88">
        <v>236053.9224027484</v>
      </c>
      <c r="CJ88">
        <v>26441.207214124628</v>
      </c>
      <c r="CK88">
        <v>809296.2348967155</v>
      </c>
      <c r="CL88">
        <v>32200000</v>
      </c>
      <c r="CM88">
        <v>3080000</v>
      </c>
      <c r="CN88">
        <v>70000</v>
      </c>
      <c r="CO88">
        <v>191150000</v>
      </c>
      <c r="CP88">
        <v>157000</v>
      </c>
      <c r="CQ88">
        <v>3470</v>
      </c>
      <c r="CR88">
        <v>0</v>
      </c>
      <c r="CS88">
        <v>0</v>
      </c>
      <c r="CT88">
        <v>304902000</v>
      </c>
      <c r="CU88">
        <v>24317760</v>
      </c>
      <c r="CV88">
        <v>0</v>
      </c>
      <c r="CW88">
        <v>0</v>
      </c>
      <c r="CX88">
        <v>19917.302613053576</v>
      </c>
      <c r="CY88">
        <v>187647.09606217337</v>
      </c>
      <c r="CZ88">
        <v>8210</v>
      </c>
      <c r="DA88">
        <v>6716.769438252757</v>
      </c>
      <c r="DB88">
        <v>5202.45549968453</v>
      </c>
      <c r="DC88">
        <v>3581.2603474758093</v>
      </c>
      <c r="DD88">
        <v>-303859.79821321851</v>
      </c>
      <c r="DE88">
        <v>-298130.88305915147</v>
      </c>
      <c r="DF88">
        <v>-307310.59648063383</v>
      </c>
    </row>
    <row r="89" spans="1:110" x14ac:dyDescent="0.45">
      <c r="A89">
        <v>1437</v>
      </c>
      <c r="B89" t="s">
        <v>441</v>
      </c>
      <c r="C89">
        <v>1981</v>
      </c>
      <c r="D89">
        <v>1777</v>
      </c>
      <c r="E89">
        <v>1579</v>
      </c>
      <c r="F89">
        <v>1393</v>
      </c>
      <c r="G89">
        <v>1220</v>
      </c>
      <c r="H89">
        <v>1061</v>
      </c>
      <c r="I89">
        <v>915</v>
      </c>
      <c r="J89">
        <v>736.82142857142856</v>
      </c>
      <c r="K89">
        <v>2.13</v>
      </c>
      <c r="L89">
        <v>2.0699999999999998</v>
      </c>
      <c r="M89">
        <v>2.0099999999999998</v>
      </c>
      <c r="N89">
        <v>1.97</v>
      </c>
      <c r="O89">
        <v>1.95</v>
      </c>
      <c r="P89">
        <v>1.93</v>
      </c>
      <c r="Q89">
        <v>1.9109744227095835</v>
      </c>
      <c r="R89">
        <v>1.895484781165139</v>
      </c>
      <c r="S89">
        <v>277538</v>
      </c>
      <c r="T89">
        <v>8757</v>
      </c>
      <c r="U89">
        <v>3445</v>
      </c>
      <c r="V89">
        <v>3.9569767388250328</v>
      </c>
      <c r="W89">
        <v>36.888679622817811</v>
      </c>
      <c r="X89">
        <v>2469.8920406124798</v>
      </c>
      <c r="Y89">
        <v>104.22747910252659</v>
      </c>
      <c r="Z89">
        <v>1069</v>
      </c>
      <c r="AA89">
        <v>923.18534978582568</v>
      </c>
      <c r="AB89">
        <v>785.68726420849134</v>
      </c>
      <c r="AC89">
        <v>674.32507391196555</v>
      </c>
      <c r="AD89">
        <v>578.40728711553618</v>
      </c>
      <c r="AE89">
        <v>491.4809019978515</v>
      </c>
      <c r="AF89">
        <v>416.00660625029468</v>
      </c>
      <c r="AG89">
        <v>307.61198288417648</v>
      </c>
      <c r="AH89">
        <v>489</v>
      </c>
      <c r="AI89">
        <v>414.08356901634158</v>
      </c>
      <c r="AJ89">
        <v>348.09370550110623</v>
      </c>
      <c r="AK89">
        <v>289.98620455397503</v>
      </c>
      <c r="AL89">
        <v>249.80339202850834</v>
      </c>
      <c r="AM89">
        <v>211.11528741477176</v>
      </c>
      <c r="AN89">
        <v>183.09955729806498</v>
      </c>
      <c r="AO89">
        <v>141.33735451760197</v>
      </c>
      <c r="AP89">
        <v>3.5242660825175012</v>
      </c>
      <c r="AQ89">
        <v>25.064475616298175</v>
      </c>
      <c r="AR89">
        <v>1.1045635685022974</v>
      </c>
      <c r="AS89">
        <v>25.064475616298175</v>
      </c>
      <c r="AT89">
        <v>1793</v>
      </c>
      <c r="AU89">
        <v>12</v>
      </c>
      <c r="AV89">
        <v>1792.0955540838402</v>
      </c>
      <c r="AW89">
        <v>547.28541098647065</v>
      </c>
      <c r="AX89">
        <v>8.6333224906456785</v>
      </c>
      <c r="AY89">
        <v>59.802228639777745</v>
      </c>
      <c r="AZ89">
        <v>20.818737033925341</v>
      </c>
      <c r="BA89">
        <v>0.22948976978119479</v>
      </c>
      <c r="BB89">
        <v>66.061272509003672</v>
      </c>
      <c r="BC89">
        <v>8210</v>
      </c>
      <c r="BD89">
        <v>245592.41840044182</v>
      </c>
      <c r="BE89">
        <v>283132.10334492923</v>
      </c>
      <c r="BF89">
        <v>6371.9999999999991</v>
      </c>
      <c r="BG89">
        <v>5248.6011957642631</v>
      </c>
      <c r="BH89">
        <v>4080.5317339289304</v>
      </c>
      <c r="BI89">
        <v>3712.0000000000005</v>
      </c>
      <c r="BJ89">
        <v>2711.3674138588981</v>
      </c>
      <c r="BK89">
        <v>2325.6953224734066</v>
      </c>
      <c r="BL89">
        <v>-231388.18652668456</v>
      </c>
      <c r="BM89">
        <v>-236500.07009436039</v>
      </c>
      <c r="BN89">
        <v>-250770.1769830329</v>
      </c>
      <c r="BO89">
        <v>-14385.636181120091</v>
      </c>
      <c r="BP89">
        <v>4788.6712052647199</v>
      </c>
      <c r="BQ89">
        <v>30921.960966864353</v>
      </c>
      <c r="BR89">
        <v>2408271</v>
      </c>
      <c r="BS89">
        <v>8767932</v>
      </c>
      <c r="BT89">
        <v>937111</v>
      </c>
      <c r="BU89">
        <v>113419</v>
      </c>
      <c r="BV89">
        <v>88734</v>
      </c>
      <c r="BW89">
        <v>932589</v>
      </c>
      <c r="BX89">
        <v>42948</v>
      </c>
      <c r="BY89">
        <v>0.6953168962593429</v>
      </c>
      <c r="BZ89">
        <v>0</v>
      </c>
      <c r="CA89">
        <v>0</v>
      </c>
      <c r="CB89">
        <v>0</v>
      </c>
      <c r="CC89">
        <v>0</v>
      </c>
      <c r="CD89">
        <v>2.0547967519607482E-2</v>
      </c>
      <c r="CE89">
        <v>0.48240445410436944</v>
      </c>
      <c r="CF89">
        <v>0</v>
      </c>
      <c r="CG89">
        <v>51258.789639951916</v>
      </c>
      <c r="CH89">
        <v>81526.259682380187</v>
      </c>
      <c r="CI89">
        <v>187879.65252463648</v>
      </c>
      <c r="CJ89">
        <v>21045.042476548173</v>
      </c>
      <c r="CK89">
        <v>644133.73797901848</v>
      </c>
      <c r="CL89">
        <v>27900000</v>
      </c>
      <c r="CM89">
        <v>4060000</v>
      </c>
      <c r="CN89">
        <v>0</v>
      </c>
      <c r="CO89">
        <v>158700000</v>
      </c>
      <c r="CP89">
        <v>377000</v>
      </c>
      <c r="CQ89">
        <v>510</v>
      </c>
      <c r="CR89">
        <v>0</v>
      </c>
      <c r="CS89">
        <v>0</v>
      </c>
      <c r="CT89">
        <v>702056000</v>
      </c>
      <c r="CU89">
        <v>3574080</v>
      </c>
      <c r="CV89">
        <v>0</v>
      </c>
      <c r="CW89">
        <v>0</v>
      </c>
      <c r="CX89">
        <v>16872.661477476126</v>
      </c>
      <c r="CY89">
        <v>139750.14145592938</v>
      </c>
      <c r="CZ89">
        <v>8210</v>
      </c>
      <c r="DA89">
        <v>6762.5574101105785</v>
      </c>
      <c r="DB89">
        <v>5257.5589352725246</v>
      </c>
      <c r="DC89">
        <v>3717.6458925608699</v>
      </c>
      <c r="DD89">
        <v>-231388.18652668456</v>
      </c>
      <c r="DE89">
        <v>-236500.07009436039</v>
      </c>
      <c r="DF89">
        <v>-250770.1769830329</v>
      </c>
    </row>
    <row r="90" spans="1:110" x14ac:dyDescent="0.45">
      <c r="A90">
        <v>1438</v>
      </c>
      <c r="B90" t="s">
        <v>442</v>
      </c>
      <c r="C90">
        <v>3181</v>
      </c>
      <c r="D90">
        <v>2781</v>
      </c>
      <c r="E90">
        <v>2409</v>
      </c>
      <c r="F90">
        <v>2062</v>
      </c>
      <c r="G90">
        <v>1754</v>
      </c>
      <c r="H90">
        <v>1468</v>
      </c>
      <c r="I90">
        <v>1211</v>
      </c>
      <c r="J90">
        <v>882.75000000000011</v>
      </c>
      <c r="K90">
        <v>2.13</v>
      </c>
      <c r="L90">
        <v>2.0699999999999998</v>
      </c>
      <c r="M90">
        <v>2.0099999999999998</v>
      </c>
      <c r="N90">
        <v>1.97</v>
      </c>
      <c r="O90">
        <v>1.95</v>
      </c>
      <c r="P90">
        <v>1.93</v>
      </c>
      <c r="Q90">
        <v>1.9109744227095835</v>
      </c>
      <c r="R90">
        <v>1.895484781165139</v>
      </c>
      <c r="S90">
        <v>277538</v>
      </c>
      <c r="T90">
        <v>8757</v>
      </c>
      <c r="U90">
        <v>3445</v>
      </c>
      <c r="V90">
        <v>6.6902440180302571</v>
      </c>
      <c r="W90">
        <v>62.369400799882769</v>
      </c>
      <c r="X90">
        <v>2345.7336775655972</v>
      </c>
      <c r="Y90">
        <v>98.988094960593074</v>
      </c>
      <c r="Z90">
        <v>1750</v>
      </c>
      <c r="AA90">
        <v>1474.1303700744384</v>
      </c>
      <c r="AB90">
        <v>1222.9120864751717</v>
      </c>
      <c r="AC90">
        <v>1001.5342985858092</v>
      </c>
      <c r="AD90">
        <v>805.54593816395936</v>
      </c>
      <c r="AE90">
        <v>636.368015529334</v>
      </c>
      <c r="AF90">
        <v>496.66730826187398</v>
      </c>
      <c r="AG90">
        <v>287.96227286617727</v>
      </c>
      <c r="AH90">
        <v>522</v>
      </c>
      <c r="AI90">
        <v>469.39986890127659</v>
      </c>
      <c r="AJ90">
        <v>406.85660878976097</v>
      </c>
      <c r="AK90">
        <v>353.37456934369357</v>
      </c>
      <c r="AL90">
        <v>304.86537957373929</v>
      </c>
      <c r="AM90">
        <v>257.97899597241513</v>
      </c>
      <c r="AN90">
        <v>214.88954985341482</v>
      </c>
      <c r="AO90">
        <v>139.52862058185619</v>
      </c>
      <c r="AP90">
        <v>7.3866813627179182</v>
      </c>
      <c r="AQ90">
        <v>10.891111428510516</v>
      </c>
      <c r="AR90">
        <v>0.47995916964683161</v>
      </c>
      <c r="AS90">
        <v>10.891111428510516</v>
      </c>
      <c r="AT90">
        <v>2914</v>
      </c>
      <c r="AU90">
        <v>42</v>
      </c>
      <c r="AV90">
        <v>2920.3915823641332</v>
      </c>
      <c r="AW90">
        <v>1081.7230012761418</v>
      </c>
      <c r="AX90">
        <v>28.150823000212245</v>
      </c>
      <c r="AY90">
        <v>97.453467103491121</v>
      </c>
      <c r="AZ90">
        <v>41.148742968544433</v>
      </c>
      <c r="BA90">
        <v>0.74830123587642194</v>
      </c>
      <c r="BB90">
        <v>66.061272509003672</v>
      </c>
      <c r="BC90">
        <v>8210</v>
      </c>
      <c r="BD90">
        <v>188008.23536582649</v>
      </c>
      <c r="BE90">
        <v>415941.34099532315</v>
      </c>
      <c r="BF90">
        <v>12222</v>
      </c>
      <c r="BG90">
        <v>9522.1292198511655</v>
      </c>
      <c r="BH90">
        <v>6919.5903214447408</v>
      </c>
      <c r="BI90">
        <v>14333.999999999998</v>
      </c>
      <c r="BJ90">
        <v>9738.6180539812503</v>
      </c>
      <c r="BK90">
        <v>7832.8862304486174</v>
      </c>
      <c r="BL90">
        <v>-261427.6590772011</v>
      </c>
      <c r="BM90">
        <v>-286881.13201736659</v>
      </c>
      <c r="BN90">
        <v>-321316.94662925089</v>
      </c>
      <c r="BO90">
        <v>-37841.623065725085</v>
      </c>
      <c r="BP90">
        <v>-31944.144746823586</v>
      </c>
      <c r="BQ90">
        <v>-20304.672997594113</v>
      </c>
      <c r="BR90">
        <v>2408271</v>
      </c>
      <c r="BS90">
        <v>8767932</v>
      </c>
      <c r="BT90">
        <v>937111</v>
      </c>
      <c r="BU90">
        <v>113419</v>
      </c>
      <c r="BV90">
        <v>88734</v>
      </c>
      <c r="BW90">
        <v>932589</v>
      </c>
      <c r="BX90">
        <v>42948</v>
      </c>
      <c r="BY90">
        <v>0.24505289096117758</v>
      </c>
      <c r="BZ90">
        <v>0</v>
      </c>
      <c r="CA90">
        <v>0</v>
      </c>
      <c r="CB90">
        <v>0</v>
      </c>
      <c r="CC90">
        <v>0</v>
      </c>
      <c r="CD90">
        <v>3.8171224333869366E-2</v>
      </c>
      <c r="CE90">
        <v>0</v>
      </c>
      <c r="CF90">
        <v>0</v>
      </c>
      <c r="CG90">
        <v>78421.567055994805</v>
      </c>
      <c r="CH90">
        <v>124728.20925765859</v>
      </c>
      <c r="CI90">
        <v>287439.81027273444</v>
      </c>
      <c r="CJ90">
        <v>32197.116267539514</v>
      </c>
      <c r="CK90">
        <v>985469.56494225899</v>
      </c>
      <c r="CL90">
        <v>31400000</v>
      </c>
      <c r="CM90">
        <v>9940000</v>
      </c>
      <c r="CN90">
        <v>80000</v>
      </c>
      <c r="CO90">
        <v>283350000</v>
      </c>
      <c r="CP90">
        <v>262000</v>
      </c>
      <c r="CQ90">
        <v>640</v>
      </c>
      <c r="CR90">
        <v>0</v>
      </c>
      <c r="CS90">
        <v>0</v>
      </c>
      <c r="CT90">
        <v>487545000</v>
      </c>
      <c r="CU90">
        <v>4485120</v>
      </c>
      <c r="CV90">
        <v>0</v>
      </c>
      <c r="CW90">
        <v>0</v>
      </c>
      <c r="CX90">
        <v>33860.900438406927</v>
      </c>
      <c r="CY90">
        <v>260683.37044092192</v>
      </c>
      <c r="CZ90">
        <v>8210</v>
      </c>
      <c r="DA90">
        <v>6396.3901894107403</v>
      </c>
      <c r="DB90">
        <v>4648.1620470513271</v>
      </c>
      <c r="DC90">
        <v>2845.9675120578754</v>
      </c>
      <c r="DD90">
        <v>-261427.6590772011</v>
      </c>
      <c r="DE90">
        <v>-286881.13201736659</v>
      </c>
      <c r="DF90">
        <v>-321316.94662925089</v>
      </c>
    </row>
    <row r="91" spans="1:110" x14ac:dyDescent="0.45">
      <c r="A91">
        <v>1452</v>
      </c>
      <c r="B91" t="s">
        <v>443</v>
      </c>
      <c r="C91">
        <v>7018</v>
      </c>
      <c r="D91">
        <v>6758</v>
      </c>
      <c r="E91">
        <v>6393</v>
      </c>
      <c r="F91">
        <v>6018</v>
      </c>
      <c r="G91">
        <v>5663</v>
      </c>
      <c r="H91">
        <v>5288</v>
      </c>
      <c r="I91">
        <v>4906</v>
      </c>
      <c r="J91">
        <v>4548.6428571428578</v>
      </c>
      <c r="K91">
        <v>2.13</v>
      </c>
      <c r="L91">
        <v>2.0699999999999998</v>
      </c>
      <c r="M91">
        <v>2.0099999999999998</v>
      </c>
      <c r="N91">
        <v>1.97</v>
      </c>
      <c r="O91">
        <v>1.95</v>
      </c>
      <c r="P91">
        <v>1.93</v>
      </c>
      <c r="Q91">
        <v>1.9109744227095835</v>
      </c>
      <c r="R91">
        <v>1.895484781165139</v>
      </c>
      <c r="S91">
        <v>257289</v>
      </c>
      <c r="T91">
        <v>9104</v>
      </c>
      <c r="U91">
        <v>3056</v>
      </c>
      <c r="V91">
        <v>13.957235290153745</v>
      </c>
      <c r="W91">
        <v>130.11549347435627</v>
      </c>
      <c r="X91">
        <v>2578.9792961693288</v>
      </c>
      <c r="Y91">
        <v>92.862280162139513</v>
      </c>
      <c r="Z91">
        <v>2606</v>
      </c>
      <c r="AA91">
        <v>2494.5933414333067</v>
      </c>
      <c r="AB91">
        <v>2366.1261977895929</v>
      </c>
      <c r="AC91">
        <v>2237.6600502529332</v>
      </c>
      <c r="AD91">
        <v>2066.398801220425</v>
      </c>
      <c r="AE91">
        <v>1896.423701672483</v>
      </c>
      <c r="AF91">
        <v>1737.0712193013899</v>
      </c>
      <c r="AG91">
        <v>1583.4479693582211</v>
      </c>
      <c r="AH91">
        <v>650</v>
      </c>
      <c r="AI91">
        <v>538.50966289631219</v>
      </c>
      <c r="AJ91">
        <v>441.06372344804481</v>
      </c>
      <c r="AK91">
        <v>368.33740089076929</v>
      </c>
      <c r="AL91">
        <v>310.95782236158118</v>
      </c>
      <c r="AM91">
        <v>277.29154893053726</v>
      </c>
      <c r="AN91">
        <v>253.42735674504581</v>
      </c>
      <c r="AO91">
        <v>221.26702939286037</v>
      </c>
      <c r="AP91">
        <v>18.13231142241947</v>
      </c>
      <c r="AQ91">
        <v>27.451568532136097</v>
      </c>
      <c r="AR91">
        <v>1.2097600988358497</v>
      </c>
      <c r="AS91">
        <v>27.451568532136097</v>
      </c>
      <c r="AT91">
        <v>5891</v>
      </c>
      <c r="AU91">
        <v>329</v>
      </c>
      <c r="AV91">
        <v>5989.2165558629467</v>
      </c>
      <c r="AW91">
        <v>4272.9097776161034</v>
      </c>
      <c r="AX91">
        <v>210.10719176431107</v>
      </c>
      <c r="AY91">
        <v>199.86015646914652</v>
      </c>
      <c r="AZ91">
        <v>162.54148794051656</v>
      </c>
      <c r="BA91">
        <v>5.5850399564720714</v>
      </c>
      <c r="BB91">
        <v>66.061272509003672</v>
      </c>
      <c r="BC91">
        <v>8210</v>
      </c>
      <c r="BD91">
        <v>398661.03259524709</v>
      </c>
      <c r="BE91">
        <v>908831.88786464254</v>
      </c>
      <c r="BF91">
        <v>25278</v>
      </c>
      <c r="BG91">
        <v>23652.705519159095</v>
      </c>
      <c r="BH91">
        <v>21214.314600849197</v>
      </c>
      <c r="BI91">
        <v>21540</v>
      </c>
      <c r="BJ91">
        <v>19321.464818291624</v>
      </c>
      <c r="BK91">
        <v>17842.679782314306</v>
      </c>
      <c r="BL91">
        <v>-123784.09490021272</v>
      </c>
      <c r="BM91">
        <v>-110362.2059786949</v>
      </c>
      <c r="BN91">
        <v>-105896.69797854271</v>
      </c>
      <c r="BO91">
        <v>76815.74265234312</v>
      </c>
      <c r="BP91">
        <v>193764.80412711611</v>
      </c>
      <c r="BQ91">
        <v>281309.73158292577</v>
      </c>
      <c r="BR91">
        <v>2408271</v>
      </c>
      <c r="BS91">
        <v>8767932</v>
      </c>
      <c r="BT91">
        <v>937111</v>
      </c>
      <c r="BU91">
        <v>113419</v>
      </c>
      <c r="BV91">
        <v>88734</v>
      </c>
      <c r="BW91">
        <v>932589</v>
      </c>
      <c r="BX91">
        <v>42948</v>
      </c>
      <c r="BY91">
        <v>24.043463660142478</v>
      </c>
      <c r="BZ91">
        <v>0</v>
      </c>
      <c r="CA91">
        <v>0</v>
      </c>
      <c r="CB91">
        <v>0</v>
      </c>
      <c r="CC91">
        <v>0</v>
      </c>
      <c r="CD91">
        <v>6.4768593483336995E-2</v>
      </c>
      <c r="CE91">
        <v>0</v>
      </c>
      <c r="CF91">
        <v>0</v>
      </c>
      <c r="CG91">
        <v>125299.2635643269</v>
      </c>
      <c r="CH91">
        <v>199286.41255692937</v>
      </c>
      <c r="CI91">
        <v>459261.3728380003</v>
      </c>
      <c r="CJ91">
        <v>51443.437164895535</v>
      </c>
      <c r="CK91">
        <v>1574549.1372820451</v>
      </c>
      <c r="CL91">
        <v>36100000</v>
      </c>
      <c r="CM91">
        <v>7030000</v>
      </c>
      <c r="CN91">
        <v>410000</v>
      </c>
      <c r="CO91">
        <v>139420000</v>
      </c>
      <c r="CP91">
        <v>132000</v>
      </c>
      <c r="CQ91">
        <v>0</v>
      </c>
      <c r="CR91">
        <v>0</v>
      </c>
      <c r="CS91">
        <v>0</v>
      </c>
      <c r="CT91">
        <v>248282000</v>
      </c>
      <c r="CU91">
        <v>0</v>
      </c>
      <c r="CV91">
        <v>0</v>
      </c>
      <c r="CW91">
        <v>0</v>
      </c>
      <c r="CX91">
        <v>9474.7920509039177</v>
      </c>
      <c r="CY91">
        <v>358149.13882117136</v>
      </c>
      <c r="CZ91">
        <v>8210</v>
      </c>
      <c r="DA91">
        <v>7682.1232816004494</v>
      </c>
      <c r="DB91">
        <v>6890.1623100313273</v>
      </c>
      <c r="DC91">
        <v>6034.71621805215</v>
      </c>
      <c r="DD91">
        <v>-123784.09490021272</v>
      </c>
      <c r="DE91">
        <v>-110362.2059786949</v>
      </c>
      <c r="DF91">
        <v>-105896.69797854271</v>
      </c>
    </row>
    <row r="92" spans="1:110" x14ac:dyDescent="0.45">
      <c r="A92">
        <v>1453</v>
      </c>
      <c r="B92" t="s">
        <v>444</v>
      </c>
      <c r="C92">
        <v>10233</v>
      </c>
      <c r="D92">
        <v>10390</v>
      </c>
      <c r="E92">
        <v>10399</v>
      </c>
      <c r="F92">
        <v>10307</v>
      </c>
      <c r="G92">
        <v>10123</v>
      </c>
      <c r="H92">
        <v>9804</v>
      </c>
      <c r="I92">
        <v>9379</v>
      </c>
      <c r="J92">
        <v>9235.7857142857138</v>
      </c>
      <c r="K92">
        <v>2.13</v>
      </c>
      <c r="L92">
        <v>2.0699999999999998</v>
      </c>
      <c r="M92">
        <v>2.0099999999999998</v>
      </c>
      <c r="N92">
        <v>1.97</v>
      </c>
      <c r="O92">
        <v>1.95</v>
      </c>
      <c r="P92">
        <v>1.93</v>
      </c>
      <c r="Q92">
        <v>1.9109744227095835</v>
      </c>
      <c r="R92">
        <v>1.895484781165139</v>
      </c>
      <c r="S92">
        <v>257289</v>
      </c>
      <c r="T92">
        <v>9104</v>
      </c>
      <c r="U92">
        <v>3056</v>
      </c>
      <c r="V92">
        <v>19.744248378076296</v>
      </c>
      <c r="W92">
        <v>184.06457780402988</v>
      </c>
      <c r="X92">
        <v>2658.2526780325206</v>
      </c>
      <c r="Y92">
        <v>95.716706720318669</v>
      </c>
      <c r="Z92">
        <v>3580</v>
      </c>
      <c r="AA92">
        <v>3596.1294528721733</v>
      </c>
      <c r="AB92">
        <v>3543.4760623892148</v>
      </c>
      <c r="AC92">
        <v>3437.6179029568593</v>
      </c>
      <c r="AD92">
        <v>3309.991699776087</v>
      </c>
      <c r="AE92">
        <v>3142.4108340721177</v>
      </c>
      <c r="AF92">
        <v>2936.764896919698</v>
      </c>
      <c r="AG92">
        <v>2825.0104016822797</v>
      </c>
      <c r="AH92">
        <v>732</v>
      </c>
      <c r="AI92">
        <v>642.1028763446468</v>
      </c>
      <c r="AJ92">
        <v>548.51922219885341</v>
      </c>
      <c r="AK92">
        <v>458.07601464752827</v>
      </c>
      <c r="AL92">
        <v>392.22215746363929</v>
      </c>
      <c r="AM92">
        <v>343.10601149386412</v>
      </c>
      <c r="AN92">
        <v>291.41547363999598</v>
      </c>
      <c r="AO92">
        <v>259.92309973809432</v>
      </c>
      <c r="AP92">
        <v>10.309793316021347</v>
      </c>
      <c r="AQ92">
        <v>39.23783980408583</v>
      </c>
      <c r="AR92">
        <v>1.7291679673577633</v>
      </c>
      <c r="AS92">
        <v>39.23783980408583</v>
      </c>
      <c r="AT92">
        <v>9019</v>
      </c>
      <c r="AU92">
        <v>55</v>
      </c>
      <c r="AV92">
        <v>9012.5770479837138</v>
      </c>
      <c r="AW92">
        <v>2707.0896693138952</v>
      </c>
      <c r="AX92">
        <v>40.061699532321342</v>
      </c>
      <c r="AY92">
        <v>300.74969609121655</v>
      </c>
      <c r="AZ92">
        <v>102.97769102070058</v>
      </c>
      <c r="BA92">
        <v>1.0649144883302315</v>
      </c>
      <c r="BB92">
        <v>66.061272509003672</v>
      </c>
      <c r="BC92">
        <v>8210</v>
      </c>
      <c r="BD92">
        <v>526500.07362203009</v>
      </c>
      <c r="BE92">
        <v>1219187.3187910663</v>
      </c>
      <c r="BF92">
        <v>50900</v>
      </c>
      <c r="BG92">
        <v>53056.504008637748</v>
      </c>
      <c r="BH92">
        <v>51513.205304023897</v>
      </c>
      <c r="BI92">
        <v>43016</v>
      </c>
      <c r="BJ92">
        <v>41119.924533164049</v>
      </c>
      <c r="BK92">
        <v>39593.291849894165</v>
      </c>
      <c r="BL92">
        <v>-91555.339303444838</v>
      </c>
      <c r="BM92">
        <v>-71663.860968798632</v>
      </c>
      <c r="BN92">
        <v>-63382.34614441311</v>
      </c>
      <c r="BO92">
        <v>141903.60744164232</v>
      </c>
      <c r="BP92">
        <v>314572.52666839468</v>
      </c>
      <c r="BQ92">
        <v>464454.06768469478</v>
      </c>
      <c r="BR92">
        <v>2408271</v>
      </c>
      <c r="BS92">
        <v>8767932</v>
      </c>
      <c r="BT92">
        <v>937111</v>
      </c>
      <c r="BU92">
        <v>113419</v>
      </c>
      <c r="BV92">
        <v>88734</v>
      </c>
      <c r="BW92">
        <v>932589</v>
      </c>
      <c r="BX92">
        <v>42948</v>
      </c>
      <c r="BY92">
        <v>21.20671863230444</v>
      </c>
      <c r="BZ92">
        <v>0</v>
      </c>
      <c r="CA92">
        <v>0</v>
      </c>
      <c r="CB92">
        <v>69.205916614983963</v>
      </c>
      <c r="CC92">
        <v>0</v>
      </c>
      <c r="CD92">
        <v>7.8167268167655235E-2</v>
      </c>
      <c r="CE92">
        <v>4.6799999999999994E-2</v>
      </c>
      <c r="CF92">
        <v>260.50153129411763</v>
      </c>
      <c r="CG92">
        <v>127927.91944329879</v>
      </c>
      <c r="CH92">
        <v>203467.24638679501</v>
      </c>
      <c r="CI92">
        <v>468896.22681362269</v>
      </c>
      <c r="CJ92">
        <v>52522.670112410822</v>
      </c>
      <c r="CK92">
        <v>1607581.6366655845</v>
      </c>
      <c r="CL92">
        <v>23700000</v>
      </c>
      <c r="CM92">
        <v>8570000</v>
      </c>
      <c r="CN92">
        <v>390000</v>
      </c>
      <c r="CO92">
        <v>68500000</v>
      </c>
      <c r="CP92">
        <v>0</v>
      </c>
      <c r="CQ92">
        <v>1760</v>
      </c>
      <c r="CR92">
        <v>0</v>
      </c>
      <c r="CS92">
        <v>0</v>
      </c>
      <c r="CT92">
        <v>0</v>
      </c>
      <c r="CU92">
        <v>12334080</v>
      </c>
      <c r="CV92">
        <v>0</v>
      </c>
      <c r="CW92">
        <v>0</v>
      </c>
      <c r="CX92">
        <v>2135.8504592082832</v>
      </c>
      <c r="CY92">
        <v>417446.50394889084</v>
      </c>
      <c r="CZ92">
        <v>8210</v>
      </c>
      <c r="DA92">
        <v>8557.8368941240842</v>
      </c>
      <c r="DB92">
        <v>8308.9079675056219</v>
      </c>
      <c r="DC92">
        <v>7969.8748393057658</v>
      </c>
      <c r="DD92">
        <v>-91555.339303444838</v>
      </c>
      <c r="DE92">
        <v>-71663.860968798632</v>
      </c>
      <c r="DF92">
        <v>-63382.34614441311</v>
      </c>
    </row>
    <row r="93" spans="1:110" x14ac:dyDescent="0.45">
      <c r="A93">
        <v>1454</v>
      </c>
      <c r="B93" t="s">
        <v>445</v>
      </c>
      <c r="C93">
        <v>6689</v>
      </c>
      <c r="D93">
        <v>6224</v>
      </c>
      <c r="E93">
        <v>5730</v>
      </c>
      <c r="F93">
        <v>5230</v>
      </c>
      <c r="G93">
        <v>4742</v>
      </c>
      <c r="H93">
        <v>4247</v>
      </c>
      <c r="I93">
        <v>3774</v>
      </c>
      <c r="J93">
        <v>3285.1785714285716</v>
      </c>
      <c r="K93">
        <v>2.13</v>
      </c>
      <c r="L93">
        <v>2.0699999999999998</v>
      </c>
      <c r="M93">
        <v>2.0099999999999998</v>
      </c>
      <c r="N93">
        <v>1.97</v>
      </c>
      <c r="O93">
        <v>1.95</v>
      </c>
      <c r="P93">
        <v>1.93</v>
      </c>
      <c r="Q93">
        <v>1.9109744227095835</v>
      </c>
      <c r="R93">
        <v>1.895484781165139</v>
      </c>
      <c r="S93">
        <v>257289</v>
      </c>
      <c r="T93">
        <v>9104</v>
      </c>
      <c r="U93">
        <v>3056</v>
      </c>
      <c r="V93">
        <v>13.85919710026298</v>
      </c>
      <c r="W93">
        <v>129.20153829686001</v>
      </c>
      <c r="X93">
        <v>2475.4662887806544</v>
      </c>
      <c r="Y93">
        <v>89.13504826584996</v>
      </c>
      <c r="Z93">
        <v>2876</v>
      </c>
      <c r="AA93">
        <v>2611.1006553386128</v>
      </c>
      <c r="AB93">
        <v>2311.2051101544362</v>
      </c>
      <c r="AC93">
        <v>2045.7251218506105</v>
      </c>
      <c r="AD93">
        <v>1801.3494929431231</v>
      </c>
      <c r="AE93">
        <v>1581.9757388274065</v>
      </c>
      <c r="AF93">
        <v>1396.5047010903565</v>
      </c>
      <c r="AG93">
        <v>1142.2371258485809</v>
      </c>
      <c r="AH93">
        <v>1001</v>
      </c>
      <c r="AI93">
        <v>869.51506833755968</v>
      </c>
      <c r="AJ93">
        <v>733.89907991413963</v>
      </c>
      <c r="AK93">
        <v>612.99051666800642</v>
      </c>
      <c r="AL93">
        <v>520.00860996591643</v>
      </c>
      <c r="AM93">
        <v>454.02951878350711</v>
      </c>
      <c r="AN93">
        <v>416.82486314193034</v>
      </c>
      <c r="AO93">
        <v>349.9855729325871</v>
      </c>
      <c r="AP93">
        <v>6.4098059027450507</v>
      </c>
      <c r="AQ93">
        <v>15.516103952946489</v>
      </c>
      <c r="AR93">
        <v>0.68377744716808897</v>
      </c>
      <c r="AS93">
        <v>15.516103952946489</v>
      </c>
      <c r="AT93">
        <v>5974</v>
      </c>
      <c r="AU93">
        <v>262</v>
      </c>
      <c r="AV93">
        <v>6048.5681769828998</v>
      </c>
      <c r="AW93">
        <v>3720.8963916599378</v>
      </c>
      <c r="AX93">
        <v>168.10767867700784</v>
      </c>
      <c r="AY93">
        <v>201.84072006591936</v>
      </c>
      <c r="AZ93">
        <v>141.54289873874401</v>
      </c>
      <c r="BA93">
        <v>4.4686147795172086</v>
      </c>
      <c r="BB93">
        <v>66.061272509003672</v>
      </c>
      <c r="BC93">
        <v>8210</v>
      </c>
      <c r="BD93">
        <v>312629.19560010021</v>
      </c>
      <c r="BE93">
        <v>912916.4639403933</v>
      </c>
      <c r="BF93">
        <v>34990</v>
      </c>
      <c r="BG93">
        <v>30894.428558845408</v>
      </c>
      <c r="BH93">
        <v>25607.645908533905</v>
      </c>
      <c r="BI93">
        <v>27848</v>
      </c>
      <c r="BJ93">
        <v>21818.137526340557</v>
      </c>
      <c r="BK93">
        <v>19211.814212108467</v>
      </c>
      <c r="BL93">
        <v>-162107.35692493967</v>
      </c>
      <c r="BM93">
        <v>-185557.09940404823</v>
      </c>
      <c r="BN93">
        <v>-213275.58932106069</v>
      </c>
      <c r="BO93">
        <v>7768.7179382228642</v>
      </c>
      <c r="BP93">
        <v>83075.745350128098</v>
      </c>
      <c r="BQ93">
        <v>159658.9046659997</v>
      </c>
      <c r="BR93">
        <v>2408271</v>
      </c>
      <c r="BS93">
        <v>8767932</v>
      </c>
      <c r="BT93">
        <v>937111</v>
      </c>
      <c r="BU93">
        <v>113419</v>
      </c>
      <c r="BV93">
        <v>88734</v>
      </c>
      <c r="BW93">
        <v>932589</v>
      </c>
      <c r="BX93">
        <v>42948</v>
      </c>
      <c r="BY93">
        <v>26.247435661862397</v>
      </c>
      <c r="BZ93">
        <v>0</v>
      </c>
      <c r="CA93">
        <v>0</v>
      </c>
      <c r="CB93">
        <v>6.354263500281772</v>
      </c>
      <c r="CC93">
        <v>0</v>
      </c>
      <c r="CD93">
        <v>6.9593116270787361E-2</v>
      </c>
      <c r="CE93">
        <v>4.6799999999999994E-2</v>
      </c>
      <c r="CF93">
        <v>0.29808000000000001</v>
      </c>
      <c r="CG93">
        <v>144576.0733434541</v>
      </c>
      <c r="CH93">
        <v>229945.86064261079</v>
      </c>
      <c r="CI93">
        <v>529916.96865923109</v>
      </c>
      <c r="CJ93">
        <v>59357.812113341002</v>
      </c>
      <c r="CK93">
        <v>1816787.4660946673</v>
      </c>
      <c r="CL93">
        <v>36900000</v>
      </c>
      <c r="CM93">
        <v>6740000</v>
      </c>
      <c r="CN93">
        <v>70000</v>
      </c>
      <c r="CO93">
        <v>204900000</v>
      </c>
      <c r="CP93">
        <v>12000</v>
      </c>
      <c r="CQ93">
        <v>1300</v>
      </c>
      <c r="CR93">
        <v>0</v>
      </c>
      <c r="CS93">
        <v>0</v>
      </c>
      <c r="CT93">
        <v>19652000</v>
      </c>
      <c r="CU93">
        <v>9110400</v>
      </c>
      <c r="CV93">
        <v>0</v>
      </c>
      <c r="CW93">
        <v>0</v>
      </c>
      <c r="CX93">
        <v>19786.50684567176</v>
      </c>
      <c r="CY93">
        <v>430291.71192380856</v>
      </c>
      <c r="CZ93">
        <v>8210</v>
      </c>
      <c r="DA93">
        <v>7249.0213909151398</v>
      </c>
      <c r="DB93">
        <v>6008.5388084899496</v>
      </c>
      <c r="DC93">
        <v>4732.4125577128589</v>
      </c>
      <c r="DD93">
        <v>-162107.35692493967</v>
      </c>
      <c r="DE93">
        <v>-185557.09940404823</v>
      </c>
      <c r="DF93">
        <v>-213275.58932106069</v>
      </c>
    </row>
    <row r="94" spans="1:110" x14ac:dyDescent="0.45">
      <c r="A94">
        <v>1455</v>
      </c>
      <c r="B94" t="s">
        <v>446</v>
      </c>
      <c r="C94">
        <v>3777</v>
      </c>
      <c r="D94">
        <v>3429</v>
      </c>
      <c r="E94">
        <v>3078</v>
      </c>
      <c r="F94">
        <v>2743</v>
      </c>
      <c r="G94">
        <v>2418</v>
      </c>
      <c r="H94">
        <v>2116</v>
      </c>
      <c r="I94">
        <v>1835</v>
      </c>
      <c r="J94">
        <v>1509.5714285714284</v>
      </c>
      <c r="K94">
        <v>2.13</v>
      </c>
      <c r="L94">
        <v>2.0699999999999998</v>
      </c>
      <c r="M94">
        <v>2.0099999999999998</v>
      </c>
      <c r="N94">
        <v>1.97</v>
      </c>
      <c r="O94">
        <v>1.95</v>
      </c>
      <c r="P94">
        <v>1.93</v>
      </c>
      <c r="Q94">
        <v>1.9109744227095835</v>
      </c>
      <c r="R94">
        <v>1.895484781165139</v>
      </c>
      <c r="S94">
        <v>257289</v>
      </c>
      <c r="T94">
        <v>9104</v>
      </c>
      <c r="U94">
        <v>3056</v>
      </c>
      <c r="V94">
        <v>8.128393710995315</v>
      </c>
      <c r="W94">
        <v>75.776465530112802</v>
      </c>
      <c r="X94">
        <v>2383.2859093646166</v>
      </c>
      <c r="Y94">
        <v>85.815874578996755</v>
      </c>
      <c r="Z94">
        <v>1627</v>
      </c>
      <c r="AA94">
        <v>1438.9240221648417</v>
      </c>
      <c r="AB94">
        <v>1263.2098953618297</v>
      </c>
      <c r="AC94">
        <v>1106.7594048122339</v>
      </c>
      <c r="AD94">
        <v>965.07736362382673</v>
      </c>
      <c r="AE94">
        <v>834.64916449400198</v>
      </c>
      <c r="AF94">
        <v>707.87841787821901</v>
      </c>
      <c r="AG94">
        <v>555.66014568316962</v>
      </c>
      <c r="AH94">
        <v>578</v>
      </c>
      <c r="AI94">
        <v>490.23673505198275</v>
      </c>
      <c r="AJ94">
        <v>406.45633402445304</v>
      </c>
      <c r="AK94">
        <v>333.64802843844888</v>
      </c>
      <c r="AL94">
        <v>280.06882862148973</v>
      </c>
      <c r="AM94">
        <v>240.65361215025288</v>
      </c>
      <c r="AN94">
        <v>200.08191149690256</v>
      </c>
      <c r="AO94">
        <v>158.88701079661269</v>
      </c>
      <c r="AP94">
        <v>5.2300409241624326</v>
      </c>
      <c r="AQ94">
        <v>40.282192954764923</v>
      </c>
      <c r="AR94">
        <v>1.7751914493786922</v>
      </c>
      <c r="AS94">
        <v>40.282192954764923</v>
      </c>
      <c r="AT94">
        <v>3242</v>
      </c>
      <c r="AU94">
        <v>95</v>
      </c>
      <c r="AV94">
        <v>3265.9792962205092</v>
      </c>
      <c r="AW94">
        <v>1616.0316862239501</v>
      </c>
      <c r="AX94">
        <v>61.616239681484728</v>
      </c>
      <c r="AY94">
        <v>108.98572911487838</v>
      </c>
      <c r="AZ94">
        <v>61.473845343959063</v>
      </c>
      <c r="BA94">
        <v>1.6378742569396718</v>
      </c>
      <c r="BB94">
        <v>66.061272509003672</v>
      </c>
      <c r="BC94">
        <v>8210</v>
      </c>
      <c r="BD94">
        <v>260751.20140194995</v>
      </c>
      <c r="BE94">
        <v>622724.40144172707</v>
      </c>
      <c r="BF94">
        <v>27220</v>
      </c>
      <c r="BG94">
        <v>22879.71248517793</v>
      </c>
      <c r="BH94">
        <v>18015.625093495433</v>
      </c>
      <c r="BI94">
        <v>13776.000000000004</v>
      </c>
      <c r="BJ94">
        <v>10595.91564657796</v>
      </c>
      <c r="BK94">
        <v>9239.477245838063</v>
      </c>
      <c r="BL94">
        <v>-177334.84096427931</v>
      </c>
      <c r="BM94">
        <v>-207739.7633098971</v>
      </c>
      <c r="BN94">
        <v>-241776.84663050491</v>
      </c>
      <c r="BO94">
        <v>-2992.7938676899066</v>
      </c>
      <c r="BP94">
        <v>42533.604460641684</v>
      </c>
      <c r="BQ94">
        <v>90758.178451471089</v>
      </c>
      <c r="BR94">
        <v>2408271</v>
      </c>
      <c r="BS94">
        <v>8767932</v>
      </c>
      <c r="BT94">
        <v>937111</v>
      </c>
      <c r="BU94">
        <v>113419</v>
      </c>
      <c r="BV94">
        <v>88734</v>
      </c>
      <c r="BW94">
        <v>932589</v>
      </c>
      <c r="BX94">
        <v>42948</v>
      </c>
      <c r="BY94">
        <v>2.5500247000862832</v>
      </c>
      <c r="BZ94">
        <v>0</v>
      </c>
      <c r="CA94">
        <v>0</v>
      </c>
      <c r="CB94">
        <v>0</v>
      </c>
      <c r="CC94">
        <v>0</v>
      </c>
      <c r="CD94">
        <v>4.062098201868878E-2</v>
      </c>
      <c r="CE94">
        <v>0</v>
      </c>
      <c r="CF94">
        <v>0</v>
      </c>
      <c r="CG94">
        <v>89812.40919820634</v>
      </c>
      <c r="CH94">
        <v>142845.15585374308</v>
      </c>
      <c r="CI94">
        <v>329190.84416709811</v>
      </c>
      <c r="CJ94">
        <v>36873.792373439108</v>
      </c>
      <c r="CK94">
        <v>1128610.3956042631</v>
      </c>
      <c r="CL94">
        <v>23400000</v>
      </c>
      <c r="CM94">
        <v>2300000</v>
      </c>
      <c r="CN94">
        <v>260000</v>
      </c>
      <c r="CO94">
        <v>86900000</v>
      </c>
      <c r="CP94">
        <v>56000</v>
      </c>
      <c r="CQ94">
        <v>0</v>
      </c>
      <c r="CR94">
        <v>0</v>
      </c>
      <c r="CS94">
        <v>0</v>
      </c>
      <c r="CT94">
        <v>114472000</v>
      </c>
      <c r="CU94">
        <v>0</v>
      </c>
      <c r="CV94">
        <v>0</v>
      </c>
      <c r="CW94">
        <v>0</v>
      </c>
      <c r="CX94">
        <v>6549.2525829351434</v>
      </c>
      <c r="CY94">
        <v>304813.05798951222</v>
      </c>
      <c r="CZ94">
        <v>8210</v>
      </c>
      <c r="DA94">
        <v>6900.8978509665985</v>
      </c>
      <c r="DB94">
        <v>5433.8090381189395</v>
      </c>
      <c r="DC94">
        <v>3947.1113936900238</v>
      </c>
      <c r="DD94">
        <v>-177334.84096427931</v>
      </c>
      <c r="DE94">
        <v>-207739.7633098971</v>
      </c>
      <c r="DF94">
        <v>-241776.84663050491</v>
      </c>
    </row>
    <row r="95" spans="1:110" x14ac:dyDescent="0.45">
      <c r="A95">
        <v>1456</v>
      </c>
      <c r="B95" t="s">
        <v>447</v>
      </c>
      <c r="C95">
        <v>2976</v>
      </c>
      <c r="D95">
        <v>2631</v>
      </c>
      <c r="E95">
        <v>2311</v>
      </c>
      <c r="F95">
        <v>2008</v>
      </c>
      <c r="G95">
        <v>1730</v>
      </c>
      <c r="H95">
        <v>1477</v>
      </c>
      <c r="I95">
        <v>1256</v>
      </c>
      <c r="J95">
        <v>968.53571428571445</v>
      </c>
      <c r="K95">
        <v>2.13</v>
      </c>
      <c r="L95">
        <v>2.0699999999999998</v>
      </c>
      <c r="M95">
        <v>2.0099999999999998</v>
      </c>
      <c r="N95">
        <v>1.97</v>
      </c>
      <c r="O95">
        <v>1.95</v>
      </c>
      <c r="P95">
        <v>1.93</v>
      </c>
      <c r="Q95">
        <v>1.9109744227095835</v>
      </c>
      <c r="R95">
        <v>1.895484781165139</v>
      </c>
      <c r="S95">
        <v>257289</v>
      </c>
      <c r="T95">
        <v>9104</v>
      </c>
      <c r="U95">
        <v>3056</v>
      </c>
      <c r="V95">
        <v>6.4997472074402936</v>
      </c>
      <c r="W95">
        <v>60.593505645869698</v>
      </c>
      <c r="X95">
        <v>2348.3907032600041</v>
      </c>
      <c r="Y95">
        <v>84.559389732291976</v>
      </c>
      <c r="Z95">
        <v>1458</v>
      </c>
      <c r="AA95">
        <v>1244.1832478325032</v>
      </c>
      <c r="AB95">
        <v>1052.1042833537349</v>
      </c>
      <c r="AC95">
        <v>892.72146909690332</v>
      </c>
      <c r="AD95">
        <v>758.20449832444922</v>
      </c>
      <c r="AE95">
        <v>635.34244566768757</v>
      </c>
      <c r="AF95">
        <v>531.07683824165645</v>
      </c>
      <c r="AG95">
        <v>376.10582529788331</v>
      </c>
      <c r="AH95">
        <v>481</v>
      </c>
      <c r="AI95">
        <v>397.38388192720805</v>
      </c>
      <c r="AJ95">
        <v>309.89137487746046</v>
      </c>
      <c r="AK95">
        <v>238.92460390235198</v>
      </c>
      <c r="AL95">
        <v>186.31347353415438</v>
      </c>
      <c r="AM95">
        <v>146.75361933156134</v>
      </c>
      <c r="AN95">
        <v>115.66383645766598</v>
      </c>
      <c r="AO95">
        <v>77.686076944153484</v>
      </c>
      <c r="AP95">
        <v>11.429442881682556</v>
      </c>
      <c r="AQ95">
        <v>18.201583483264148</v>
      </c>
      <c r="AR95">
        <v>0.80212354379333517</v>
      </c>
      <c r="AS95">
        <v>18.201583483264148</v>
      </c>
      <c r="AT95">
        <v>2414</v>
      </c>
      <c r="AU95">
        <v>42</v>
      </c>
      <c r="AV95">
        <v>2421.8131416487813</v>
      </c>
      <c r="AW95">
        <v>957.70456647374613</v>
      </c>
      <c r="AX95">
        <v>27.843548611241904</v>
      </c>
      <c r="AY95">
        <v>80.815904536819829</v>
      </c>
      <c r="AZ95">
        <v>36.431081708661303</v>
      </c>
      <c r="BA95">
        <v>0.74013331108722669</v>
      </c>
      <c r="BB95">
        <v>66.061272509003672</v>
      </c>
      <c r="BC95">
        <v>8210</v>
      </c>
      <c r="BD95">
        <v>218039.37449645757</v>
      </c>
      <c r="BE95">
        <v>542933.40734012017</v>
      </c>
      <c r="BF95">
        <v>9540</v>
      </c>
      <c r="BG95">
        <v>7650.5975030242689</v>
      </c>
      <c r="BH95">
        <v>5744.0876516149619</v>
      </c>
      <c r="BI95">
        <v>5299.9999999999982</v>
      </c>
      <c r="BJ95">
        <v>3802.8351486456822</v>
      </c>
      <c r="BK95">
        <v>3229.8167075631318</v>
      </c>
      <c r="BL95">
        <v>-180589.20118357701</v>
      </c>
      <c r="BM95">
        <v>-207235.14700481546</v>
      </c>
      <c r="BN95">
        <v>-239308.0211119632</v>
      </c>
      <c r="BO95">
        <v>-31068.181991891295</v>
      </c>
      <c r="BP95">
        <v>-4384.0834572244203</v>
      </c>
      <c r="BQ95">
        <v>31996.812303004641</v>
      </c>
      <c r="BR95">
        <v>2408271</v>
      </c>
      <c r="BS95">
        <v>8767932</v>
      </c>
      <c r="BT95">
        <v>937111</v>
      </c>
      <c r="BU95">
        <v>113419</v>
      </c>
      <c r="BV95">
        <v>88734</v>
      </c>
      <c r="BW95">
        <v>932589</v>
      </c>
      <c r="BX95">
        <v>42948</v>
      </c>
      <c r="BY95">
        <v>1.4503124811574339</v>
      </c>
      <c r="BZ95">
        <v>0</v>
      </c>
      <c r="CA95">
        <v>0</v>
      </c>
      <c r="CB95">
        <v>269.42401744688522</v>
      </c>
      <c r="CC95">
        <v>0</v>
      </c>
      <c r="CD95">
        <v>3.6446394943537359E-2</v>
      </c>
      <c r="CE95">
        <v>0</v>
      </c>
      <c r="CF95">
        <v>4.08</v>
      </c>
      <c r="CG95">
        <v>99450.814087769948</v>
      </c>
      <c r="CH95">
        <v>158174.87989658379</v>
      </c>
      <c r="CI95">
        <v>364518.64207771351</v>
      </c>
      <c r="CJ95">
        <v>40830.979847661838</v>
      </c>
      <c r="CK95">
        <v>1249729.5600105743</v>
      </c>
      <c r="CL95">
        <v>15600000</v>
      </c>
      <c r="CM95">
        <v>2700000</v>
      </c>
      <c r="CN95">
        <v>170000</v>
      </c>
      <c r="CO95">
        <v>250130000</v>
      </c>
      <c r="CP95">
        <v>31000</v>
      </c>
      <c r="CQ95">
        <v>4390</v>
      </c>
      <c r="CR95">
        <v>0</v>
      </c>
      <c r="CS95">
        <v>0</v>
      </c>
      <c r="CT95">
        <v>54179000</v>
      </c>
      <c r="CU95">
        <v>30765120</v>
      </c>
      <c r="CV95">
        <v>0</v>
      </c>
      <c r="CW95">
        <v>0</v>
      </c>
      <c r="CX95">
        <v>30086.413206663743</v>
      </c>
      <c r="CY95">
        <v>264073.50283071725</v>
      </c>
      <c r="CZ95">
        <v>8210</v>
      </c>
      <c r="DA95">
        <v>6584.0047693741344</v>
      </c>
      <c r="DB95">
        <v>4943.2871718824772</v>
      </c>
      <c r="DC95">
        <v>3300.5627384295449</v>
      </c>
      <c r="DD95">
        <v>-180589.20118357701</v>
      </c>
      <c r="DE95">
        <v>-207235.14700481546</v>
      </c>
      <c r="DF95">
        <v>-239308.0211119632</v>
      </c>
    </row>
    <row r="96" spans="1:110" x14ac:dyDescent="0.45">
      <c r="A96">
        <v>1457</v>
      </c>
      <c r="B96" t="s">
        <v>448</v>
      </c>
      <c r="C96">
        <v>4044</v>
      </c>
      <c r="D96">
        <v>3521</v>
      </c>
      <c r="E96">
        <v>3008</v>
      </c>
      <c r="F96">
        <v>2537</v>
      </c>
      <c r="G96">
        <v>2140</v>
      </c>
      <c r="H96">
        <v>1787</v>
      </c>
      <c r="I96">
        <v>1485</v>
      </c>
      <c r="J96">
        <v>1055.9642857142858</v>
      </c>
      <c r="K96">
        <v>2.13</v>
      </c>
      <c r="L96">
        <v>2.0699999999999998</v>
      </c>
      <c r="M96">
        <v>2.0099999999999998</v>
      </c>
      <c r="N96">
        <v>1.97</v>
      </c>
      <c r="O96">
        <v>1.95</v>
      </c>
      <c r="P96">
        <v>1.93</v>
      </c>
      <c r="Q96">
        <v>1.9109744227095835</v>
      </c>
      <c r="R96">
        <v>1.895484781165139</v>
      </c>
      <c r="S96">
        <v>257289</v>
      </c>
      <c r="T96">
        <v>9104</v>
      </c>
      <c r="U96">
        <v>3056</v>
      </c>
      <c r="V96">
        <v>10.243617040267056</v>
      </c>
      <c r="W96">
        <v>95.495508848872504</v>
      </c>
      <c r="X96">
        <v>2024.8446301938025</v>
      </c>
      <c r="Y96">
        <v>72.909344256137445</v>
      </c>
      <c r="Z96">
        <v>2338</v>
      </c>
      <c r="AA96">
        <v>2013.2983695866378</v>
      </c>
      <c r="AB96">
        <v>1695.0117503010883</v>
      </c>
      <c r="AC96">
        <v>1418.7116133498653</v>
      </c>
      <c r="AD96">
        <v>1195.7676745964875</v>
      </c>
      <c r="AE96">
        <v>1003.9555875642781</v>
      </c>
      <c r="AF96">
        <v>844.56869337672697</v>
      </c>
      <c r="AG96">
        <v>591.13461864609519</v>
      </c>
      <c r="AH96">
        <v>252</v>
      </c>
      <c r="AI96">
        <v>203.91965583353564</v>
      </c>
      <c r="AJ96">
        <v>157.6437991686214</v>
      </c>
      <c r="AK96">
        <v>114.54319191810642</v>
      </c>
      <c r="AL96">
        <v>82.550710110890904</v>
      </c>
      <c r="AM96">
        <v>58.755872866427815</v>
      </c>
      <c r="AN96">
        <v>47.346117074217361</v>
      </c>
      <c r="AO96">
        <v>28.525716310491916</v>
      </c>
      <c r="AP96">
        <v>14.750819445590309</v>
      </c>
      <c r="AQ96">
        <v>52.217657533954522</v>
      </c>
      <c r="AR96">
        <v>2.301174101046453</v>
      </c>
      <c r="AS96">
        <v>52.217657533954522</v>
      </c>
      <c r="AT96">
        <v>2768</v>
      </c>
      <c r="AU96">
        <v>36</v>
      </c>
      <c r="AV96">
        <v>2772.7100448359552</v>
      </c>
      <c r="AW96">
        <v>994.23196642130233</v>
      </c>
      <c r="AX96">
        <v>24.295380612733894</v>
      </c>
      <c r="AY96">
        <v>92.525334196175805</v>
      </c>
      <c r="AZ96">
        <v>37.820584002666344</v>
      </c>
      <c r="BA96">
        <v>0.64581640609440671</v>
      </c>
      <c r="BB96">
        <v>66.061272509003672</v>
      </c>
      <c r="BC96">
        <v>8210</v>
      </c>
      <c r="BD96">
        <v>177632.87326211476</v>
      </c>
      <c r="BE96">
        <v>634145.22009678592</v>
      </c>
      <c r="BF96">
        <v>7494</v>
      </c>
      <c r="BG96">
        <v>5673.7768400474597</v>
      </c>
      <c r="BH96">
        <v>4079.2963109573498</v>
      </c>
      <c r="BI96">
        <v>16257.999999999996</v>
      </c>
      <c r="BJ96">
        <v>11456.530119069137</v>
      </c>
      <c r="BK96">
        <v>9656.1896374958051</v>
      </c>
      <c r="BL96">
        <v>-202862.84576120379</v>
      </c>
      <c r="BM96">
        <v>-234541.37225165236</v>
      </c>
      <c r="BN96">
        <v>-274026.91034267156</v>
      </c>
      <c r="BO96">
        <v>-37913.088912283478</v>
      </c>
      <c r="BP96">
        <v>-13221.361295040289</v>
      </c>
      <c r="BQ96">
        <v>26519.610853287217</v>
      </c>
      <c r="BR96">
        <v>2408271</v>
      </c>
      <c r="BS96">
        <v>8767932</v>
      </c>
      <c r="BT96">
        <v>937111</v>
      </c>
      <c r="BU96">
        <v>113419</v>
      </c>
      <c r="BV96">
        <v>88734</v>
      </c>
      <c r="BW96">
        <v>932589</v>
      </c>
      <c r="BX96">
        <v>42948</v>
      </c>
      <c r="BY96">
        <v>13.018434335956835</v>
      </c>
      <c r="BZ96">
        <v>0</v>
      </c>
      <c r="CA96">
        <v>0</v>
      </c>
      <c r="CB96">
        <v>1180.7338086360987</v>
      </c>
      <c r="CC96">
        <v>0</v>
      </c>
      <c r="CD96">
        <v>6.6643408038045679E-2</v>
      </c>
      <c r="CE96">
        <v>21.664489352373369</v>
      </c>
      <c r="CF96">
        <v>1.5640000000000001</v>
      </c>
      <c r="CG96">
        <v>113908.42142211537</v>
      </c>
      <c r="CH96">
        <v>181169.46596084486</v>
      </c>
      <c r="CI96">
        <v>417510.33894363663</v>
      </c>
      <c r="CJ96">
        <v>46766.761058995937</v>
      </c>
      <c r="CK96">
        <v>1431408.3066200409</v>
      </c>
      <c r="CL96">
        <v>5050000</v>
      </c>
      <c r="CM96">
        <v>18100000</v>
      </c>
      <c r="CN96">
        <v>200000</v>
      </c>
      <c r="CO96">
        <v>1049470000</v>
      </c>
      <c r="CP96">
        <v>158000</v>
      </c>
      <c r="CQ96">
        <v>36670</v>
      </c>
      <c r="CR96">
        <v>0</v>
      </c>
      <c r="CS96">
        <v>0</v>
      </c>
      <c r="CT96">
        <v>377863000</v>
      </c>
      <c r="CU96">
        <v>256983360</v>
      </c>
      <c r="CV96">
        <v>0</v>
      </c>
      <c r="CW96">
        <v>0</v>
      </c>
      <c r="CX96">
        <v>131578.42545593972</v>
      </c>
      <c r="CY96">
        <v>350295.9424412509</v>
      </c>
      <c r="CZ96">
        <v>8210</v>
      </c>
      <c r="DA96">
        <v>6215.8670745649379</v>
      </c>
      <c r="DB96">
        <v>4469.0449310061176</v>
      </c>
      <c r="DC96">
        <v>2688.9108628342678</v>
      </c>
      <c r="DD96">
        <v>-202862.84576120379</v>
      </c>
      <c r="DE96">
        <v>-234541.37225165236</v>
      </c>
      <c r="DF96">
        <v>-274026.91034267156</v>
      </c>
    </row>
    <row r="97" spans="1:110" x14ac:dyDescent="0.45">
      <c r="A97">
        <v>1458</v>
      </c>
      <c r="B97" t="s">
        <v>449</v>
      </c>
      <c r="C97">
        <v>8111</v>
      </c>
      <c r="D97">
        <v>7988</v>
      </c>
      <c r="E97">
        <v>7805</v>
      </c>
      <c r="F97">
        <v>7558</v>
      </c>
      <c r="G97">
        <v>7268</v>
      </c>
      <c r="H97">
        <v>6911</v>
      </c>
      <c r="I97">
        <v>6537</v>
      </c>
      <c r="J97">
        <v>6272.25</v>
      </c>
      <c r="K97">
        <v>2.13</v>
      </c>
      <c r="L97">
        <v>2.0699999999999998</v>
      </c>
      <c r="M97">
        <v>2.0099999999999998</v>
      </c>
      <c r="N97">
        <v>1.97</v>
      </c>
      <c r="O97">
        <v>1.95</v>
      </c>
      <c r="P97">
        <v>1.93</v>
      </c>
      <c r="Q97">
        <v>1.9109744227095835</v>
      </c>
      <c r="R97">
        <v>1.895484781165139</v>
      </c>
      <c r="S97">
        <v>257289</v>
      </c>
      <c r="T97">
        <v>9104</v>
      </c>
      <c r="U97">
        <v>3056</v>
      </c>
      <c r="V97">
        <v>17.68590403092961</v>
      </c>
      <c r="W97">
        <v>164.87578540342597</v>
      </c>
      <c r="X97">
        <v>2352.2367398739057</v>
      </c>
      <c r="Y97">
        <v>84.697875423155949</v>
      </c>
      <c r="Z97">
        <v>3945</v>
      </c>
      <c r="AA97">
        <v>3860.2665770107242</v>
      </c>
      <c r="AB97">
        <v>3708.95736617171</v>
      </c>
      <c r="AC97">
        <v>3556.2396009411627</v>
      </c>
      <c r="AD97">
        <v>3360.0245181521</v>
      </c>
      <c r="AE97">
        <v>3131.60691280318</v>
      </c>
      <c r="AF97">
        <v>2906.4005087721544</v>
      </c>
      <c r="AG97">
        <v>2728.0299570930365</v>
      </c>
      <c r="AH97">
        <v>898</v>
      </c>
      <c r="AI97">
        <v>838.70099824878253</v>
      </c>
      <c r="AJ97">
        <v>734.92509263684883</v>
      </c>
      <c r="AK97">
        <v>659.9145809445381</v>
      </c>
      <c r="AL97">
        <v>601.68808500365219</v>
      </c>
      <c r="AM97">
        <v>544.01547609563409</v>
      </c>
      <c r="AN97">
        <v>504.61386739679011</v>
      </c>
      <c r="AO97">
        <v>459.63334367178777</v>
      </c>
      <c r="AP97">
        <v>20.551956792506111</v>
      </c>
      <c r="AQ97">
        <v>38.491873267886483</v>
      </c>
      <c r="AR97">
        <v>1.6962940516285283</v>
      </c>
      <c r="AS97">
        <v>38.491873267886483</v>
      </c>
      <c r="AT97">
        <v>6333</v>
      </c>
      <c r="AU97">
        <v>59</v>
      </c>
      <c r="AV97">
        <v>6335.6114196870412</v>
      </c>
      <c r="AW97">
        <v>2075.0477388171194</v>
      </c>
      <c r="AX97">
        <v>40.92150035870533</v>
      </c>
      <c r="AY97">
        <v>211.41935307495655</v>
      </c>
      <c r="AZ97">
        <v>78.934815984603219</v>
      </c>
      <c r="BA97">
        <v>1.0877695935250551</v>
      </c>
      <c r="BB97">
        <v>66.061272509003672</v>
      </c>
      <c r="BC97">
        <v>8210</v>
      </c>
      <c r="BD97">
        <v>465077.61834397895</v>
      </c>
      <c r="BE97">
        <v>1556040.887692926</v>
      </c>
      <c r="BF97">
        <v>79514</v>
      </c>
      <c r="BG97">
        <v>79052.671700444058</v>
      </c>
      <c r="BH97">
        <v>73783.537727575807</v>
      </c>
      <c r="BI97">
        <v>38861.999999999956</v>
      </c>
      <c r="BJ97">
        <v>35801.305587241412</v>
      </c>
      <c r="BK97">
        <v>33825.972952764816</v>
      </c>
      <c r="BL97">
        <v>-146294.59619166492</v>
      </c>
      <c r="BM97">
        <v>-171895.35771949898</v>
      </c>
      <c r="BN97">
        <v>-201685.30153782241</v>
      </c>
      <c r="BO97">
        <v>150560.59442010568</v>
      </c>
      <c r="BP97">
        <v>362303.88452582667</v>
      </c>
      <c r="BQ97">
        <v>527008.38032061164</v>
      </c>
      <c r="BR97">
        <v>2408271</v>
      </c>
      <c r="BS97">
        <v>8767932</v>
      </c>
      <c r="BT97">
        <v>937111</v>
      </c>
      <c r="BU97">
        <v>113419</v>
      </c>
      <c r="BV97">
        <v>88734</v>
      </c>
      <c r="BW97">
        <v>932589</v>
      </c>
      <c r="BX97">
        <v>42948</v>
      </c>
      <c r="BY97">
        <v>34.474890278993698</v>
      </c>
      <c r="BZ97">
        <v>0</v>
      </c>
      <c r="CA97">
        <v>0</v>
      </c>
      <c r="CB97">
        <v>801.65492477470741</v>
      </c>
      <c r="CC97">
        <v>0</v>
      </c>
      <c r="CD97">
        <v>7.3167762688431989E-2</v>
      </c>
      <c r="CE97">
        <v>26.315421552586791</v>
      </c>
      <c r="CF97">
        <v>112.87295999999999</v>
      </c>
      <c r="CG97">
        <v>184444.02084119449</v>
      </c>
      <c r="CH97">
        <v>293355.17372890649</v>
      </c>
      <c r="CI97">
        <v>676045.58728950389</v>
      </c>
      <c r="CJ97">
        <v>75726.178483989584</v>
      </c>
      <c r="CK97">
        <v>2317780.373411682</v>
      </c>
      <c r="CL97">
        <v>29000000</v>
      </c>
      <c r="CM97">
        <v>6550000</v>
      </c>
      <c r="CN97">
        <v>60000</v>
      </c>
      <c r="CO97">
        <v>247300000</v>
      </c>
      <c r="CP97">
        <v>12000</v>
      </c>
      <c r="CQ97">
        <v>8580</v>
      </c>
      <c r="CR97">
        <v>0</v>
      </c>
      <c r="CS97">
        <v>0</v>
      </c>
      <c r="CT97">
        <v>20199000</v>
      </c>
      <c r="CU97">
        <v>60128640</v>
      </c>
      <c r="CV97">
        <v>0</v>
      </c>
      <c r="CW97">
        <v>0</v>
      </c>
      <c r="CX97">
        <v>24806.567254633315</v>
      </c>
      <c r="CY97">
        <v>549162.73237332981</v>
      </c>
      <c r="CZ97">
        <v>8210</v>
      </c>
      <c r="DA97">
        <v>8162.3668116387771</v>
      </c>
      <c r="DB97">
        <v>7618.3168340593784</v>
      </c>
      <c r="DC97">
        <v>7040.0947587043865</v>
      </c>
      <c r="DD97">
        <v>-146294.59619166492</v>
      </c>
      <c r="DE97">
        <v>-171895.35771949898</v>
      </c>
      <c r="DF97">
        <v>-201685.30153782241</v>
      </c>
    </row>
    <row r="98" spans="1:110" x14ac:dyDescent="0.45">
      <c r="A98">
        <v>1459</v>
      </c>
      <c r="B98" t="s">
        <v>450</v>
      </c>
      <c r="C98">
        <v>10292</v>
      </c>
      <c r="D98">
        <v>9580</v>
      </c>
      <c r="E98">
        <v>8844</v>
      </c>
      <c r="F98">
        <v>8123</v>
      </c>
      <c r="G98">
        <v>7441</v>
      </c>
      <c r="H98">
        <v>6779</v>
      </c>
      <c r="I98">
        <v>6146</v>
      </c>
      <c r="J98">
        <v>5451.6071428571431</v>
      </c>
      <c r="K98">
        <v>2.13</v>
      </c>
      <c r="L98">
        <v>2.0699999999999998</v>
      </c>
      <c r="M98">
        <v>2.0099999999999998</v>
      </c>
      <c r="N98">
        <v>1.97</v>
      </c>
      <c r="O98">
        <v>1.95</v>
      </c>
      <c r="P98">
        <v>1.93</v>
      </c>
      <c r="Q98">
        <v>1.9109744227095835</v>
      </c>
      <c r="R98">
        <v>1.895484781165139</v>
      </c>
      <c r="S98">
        <v>257289</v>
      </c>
      <c r="T98">
        <v>9104</v>
      </c>
      <c r="U98">
        <v>3056</v>
      </c>
      <c r="V98">
        <v>21.987502124645225</v>
      </c>
      <c r="W98">
        <v>204.97717705131242</v>
      </c>
      <c r="X98">
        <v>2400.8099082149938</v>
      </c>
      <c r="Y98">
        <v>86.446867814662454</v>
      </c>
      <c r="Z98">
        <v>5317</v>
      </c>
      <c r="AA98">
        <v>4904.0721433479466</v>
      </c>
      <c r="AB98">
        <v>4438.6064106063241</v>
      </c>
      <c r="AC98">
        <v>3991.3057168533264</v>
      </c>
      <c r="AD98">
        <v>3596.5026873692077</v>
      </c>
      <c r="AE98">
        <v>3217.8857670497423</v>
      </c>
      <c r="AF98">
        <v>2898.7521655969481</v>
      </c>
      <c r="AG98">
        <v>2471.4493292166294</v>
      </c>
      <c r="AH98">
        <v>1611</v>
      </c>
      <c r="AI98">
        <v>1413.1961665417716</v>
      </c>
      <c r="AJ98">
        <v>1209.1441835317719</v>
      </c>
      <c r="AK98">
        <v>1029.3233109040332</v>
      </c>
      <c r="AL98">
        <v>883.94461796928806</v>
      </c>
      <c r="AM98">
        <v>755.40445785895872</v>
      </c>
      <c r="AN98">
        <v>681.90416157533389</v>
      </c>
      <c r="AO98">
        <v>565.48592605097974</v>
      </c>
      <c r="AP98">
        <v>32.552496096942036</v>
      </c>
      <c r="AQ98">
        <v>41.624932719923756</v>
      </c>
      <c r="AR98">
        <v>1.8343644976913154</v>
      </c>
      <c r="AS98">
        <v>41.624932719923756</v>
      </c>
      <c r="AT98">
        <v>8926</v>
      </c>
      <c r="AU98">
        <v>212</v>
      </c>
      <c r="AV98">
        <v>8974.703350638878</v>
      </c>
      <c r="AW98">
        <v>4025.7874649621144</v>
      </c>
      <c r="AX98">
        <v>138.54084112033033</v>
      </c>
      <c r="AY98">
        <v>299.48585081081939</v>
      </c>
      <c r="AZ98">
        <v>153.14095516715884</v>
      </c>
      <c r="BA98">
        <v>3.6826732429428644</v>
      </c>
      <c r="BB98">
        <v>66.061272509003672</v>
      </c>
      <c r="BC98">
        <v>8210</v>
      </c>
      <c r="BD98">
        <v>337053.76182015293</v>
      </c>
      <c r="BE98">
        <v>1844077.4243540817</v>
      </c>
      <c r="BF98">
        <v>63946</v>
      </c>
      <c r="BG98">
        <v>56972.915817640394</v>
      </c>
      <c r="BH98">
        <v>48531.816250392119</v>
      </c>
      <c r="BI98">
        <v>79066</v>
      </c>
      <c r="BJ98">
        <v>64349.90525920059</v>
      </c>
      <c r="BK98">
        <v>57984.685617900424</v>
      </c>
      <c r="BL98">
        <v>-186722.65114661155</v>
      </c>
      <c r="BM98">
        <v>-225896.87533729122</v>
      </c>
      <c r="BN98">
        <v>-266809.6807016611</v>
      </c>
      <c r="BO98">
        <v>72429.615721374983</v>
      </c>
      <c r="BP98">
        <v>245247.14626178506</v>
      </c>
      <c r="BQ98">
        <v>402266.39379201678</v>
      </c>
      <c r="BR98">
        <v>2408271</v>
      </c>
      <c r="BS98">
        <v>8767932</v>
      </c>
      <c r="BT98">
        <v>937111</v>
      </c>
      <c r="BU98">
        <v>113419</v>
      </c>
      <c r="BV98">
        <v>88734</v>
      </c>
      <c r="BW98">
        <v>932589</v>
      </c>
      <c r="BX98">
        <v>42948</v>
      </c>
      <c r="BY98">
        <v>8.5459745970857774</v>
      </c>
      <c r="BZ98">
        <v>0</v>
      </c>
      <c r="CA98">
        <v>0</v>
      </c>
      <c r="CB98">
        <v>40.645475311034716</v>
      </c>
      <c r="CC98">
        <v>43.616915999999996</v>
      </c>
      <c r="CD98">
        <v>0.10853926395393633</v>
      </c>
      <c r="CE98">
        <v>30.799871123659095</v>
      </c>
      <c r="CF98">
        <v>17.798999999999999</v>
      </c>
      <c r="CG98">
        <v>267684.79034197109</v>
      </c>
      <c r="CH98">
        <v>425748.24500798545</v>
      </c>
      <c r="CI98">
        <v>981149.29651754606</v>
      </c>
      <c r="CJ98">
        <v>109901.88848864046</v>
      </c>
      <c r="CK98">
        <v>3363809.5205570962</v>
      </c>
      <c r="CL98">
        <v>22500000</v>
      </c>
      <c r="CM98">
        <v>104000000</v>
      </c>
      <c r="CN98">
        <v>1130000</v>
      </c>
      <c r="CO98">
        <v>676780000</v>
      </c>
      <c r="CP98">
        <v>393000</v>
      </c>
      <c r="CQ98">
        <v>18490</v>
      </c>
      <c r="CR98">
        <v>0</v>
      </c>
      <c r="CS98">
        <v>0</v>
      </c>
      <c r="CT98">
        <v>825045000</v>
      </c>
      <c r="CU98">
        <v>129577920</v>
      </c>
      <c r="CV98">
        <v>0</v>
      </c>
      <c r="CW98">
        <v>0</v>
      </c>
      <c r="CX98">
        <v>53291.461630446342</v>
      </c>
      <c r="CY98">
        <v>817056.74028354487</v>
      </c>
      <c r="CZ98">
        <v>8210</v>
      </c>
      <c r="DA98">
        <v>7314.7286595381674</v>
      </c>
      <c r="DB98">
        <v>6230.9794422750338</v>
      </c>
      <c r="DC98">
        <v>5102.1384998936392</v>
      </c>
      <c r="DD98">
        <v>-186722.65114661155</v>
      </c>
      <c r="DE98">
        <v>-225896.87533729122</v>
      </c>
      <c r="DF98">
        <v>-266809.6807016611</v>
      </c>
    </row>
    <row r="99" spans="1:110" x14ac:dyDescent="0.45">
      <c r="A99">
        <v>1460</v>
      </c>
      <c r="B99" t="s">
        <v>451</v>
      </c>
      <c r="C99">
        <v>10826</v>
      </c>
      <c r="D99">
        <v>9991</v>
      </c>
      <c r="E99">
        <v>9160</v>
      </c>
      <c r="F99">
        <v>8309</v>
      </c>
      <c r="G99">
        <v>7470</v>
      </c>
      <c r="H99">
        <v>6639</v>
      </c>
      <c r="I99">
        <v>5848</v>
      </c>
      <c r="J99">
        <v>5014.8571428571422</v>
      </c>
      <c r="K99">
        <v>2.13</v>
      </c>
      <c r="L99">
        <v>2.0699999999999998</v>
      </c>
      <c r="M99">
        <v>2.0099999999999998</v>
      </c>
      <c r="N99">
        <v>1.97</v>
      </c>
      <c r="O99">
        <v>1.95</v>
      </c>
      <c r="P99">
        <v>1.93</v>
      </c>
      <c r="Q99">
        <v>1.9109744227095835</v>
      </c>
      <c r="R99">
        <v>1.895484781165139</v>
      </c>
      <c r="S99">
        <v>257289</v>
      </c>
      <c r="T99">
        <v>9104</v>
      </c>
      <c r="U99">
        <v>3056</v>
      </c>
      <c r="V99">
        <v>23.173076088128845</v>
      </c>
      <c r="W99">
        <v>216.02961960903335</v>
      </c>
      <c r="X99">
        <v>2396.1733119807336</v>
      </c>
      <c r="Y99">
        <v>86.279916145393869</v>
      </c>
      <c r="Z99">
        <v>5713</v>
      </c>
      <c r="AA99">
        <v>5134.3327077136073</v>
      </c>
      <c r="AB99">
        <v>4573.8848069659825</v>
      </c>
      <c r="AC99">
        <v>4025.4448956319989</v>
      </c>
      <c r="AD99">
        <v>3487.9375865596789</v>
      </c>
      <c r="AE99">
        <v>2992.7413494269404</v>
      </c>
      <c r="AF99">
        <v>2547.7365002275383</v>
      </c>
      <c r="AG99">
        <v>2011.108753648236</v>
      </c>
      <c r="AH99">
        <v>958</v>
      </c>
      <c r="AI99">
        <v>803.3342741071383</v>
      </c>
      <c r="AJ99">
        <v>672.5482571543364</v>
      </c>
      <c r="AK99">
        <v>573.66348659429502</v>
      </c>
      <c r="AL99">
        <v>497.90732255543355</v>
      </c>
      <c r="AM99">
        <v>439.42953122743188</v>
      </c>
      <c r="AN99">
        <v>387.78182435776074</v>
      </c>
      <c r="AO99">
        <v>321.41807022922933</v>
      </c>
      <c r="AP99">
        <v>9.9415864118777275</v>
      </c>
      <c r="AQ99">
        <v>18.64916340498376</v>
      </c>
      <c r="AR99">
        <v>0.82184789323087615</v>
      </c>
      <c r="AS99">
        <v>18.64916340498376</v>
      </c>
      <c r="AT99">
        <v>8211</v>
      </c>
      <c r="AU99">
        <v>92</v>
      </c>
      <c r="AV99">
        <v>8219.8035236300238</v>
      </c>
      <c r="AW99">
        <v>2822.8880653438878</v>
      </c>
      <c r="AX99">
        <v>62.787073426122504</v>
      </c>
      <c r="AY99">
        <v>274.29484358353386</v>
      </c>
      <c r="AZ99">
        <v>107.38266200568148</v>
      </c>
      <c r="BA99">
        <v>1.6689971956229088</v>
      </c>
      <c r="BB99">
        <v>66.061272509003672</v>
      </c>
      <c r="BC99">
        <v>8210</v>
      </c>
      <c r="BD99">
        <v>297296.46325578872</v>
      </c>
      <c r="BE99">
        <v>1571907.6627356706</v>
      </c>
      <c r="BF99">
        <v>56272</v>
      </c>
      <c r="BG99">
        <v>49174.083038186145</v>
      </c>
      <c r="BH99">
        <v>40105.053229772078</v>
      </c>
      <c r="BI99">
        <v>21554.000000000007</v>
      </c>
      <c r="BJ99">
        <v>16898.873567367547</v>
      </c>
      <c r="BK99">
        <v>14642.410420298929</v>
      </c>
      <c r="BL99">
        <v>-188317.31509209581</v>
      </c>
      <c r="BM99">
        <v>-235508.34096096508</v>
      </c>
      <c r="BN99">
        <v>-282667.38346595102</v>
      </c>
      <c r="BO99">
        <v>31778.05432717083</v>
      </c>
      <c r="BP99">
        <v>152759.92671508086</v>
      </c>
      <c r="BQ99">
        <v>246756.76449518697</v>
      </c>
      <c r="BR99">
        <v>2408271</v>
      </c>
      <c r="BS99">
        <v>8767932</v>
      </c>
      <c r="BT99">
        <v>937111</v>
      </c>
      <c r="BU99">
        <v>113419</v>
      </c>
      <c r="BV99">
        <v>88734</v>
      </c>
      <c r="BW99">
        <v>932589</v>
      </c>
      <c r="BX99">
        <v>42948</v>
      </c>
      <c r="BY99">
        <v>26.099157650391341</v>
      </c>
      <c r="BZ99">
        <v>0</v>
      </c>
      <c r="CA99">
        <v>0</v>
      </c>
      <c r="CB99">
        <v>0</v>
      </c>
      <c r="CC99">
        <v>0</v>
      </c>
      <c r="CD99">
        <v>0.11348877437836728</v>
      </c>
      <c r="CE99">
        <v>16.894844627006268</v>
      </c>
      <c r="CF99">
        <v>0</v>
      </c>
      <c r="CG99">
        <v>237017.13842063234</v>
      </c>
      <c r="CH99">
        <v>376971.85032621952</v>
      </c>
      <c r="CI99">
        <v>868742.66680195159</v>
      </c>
      <c r="CJ99">
        <v>97310.83743429539</v>
      </c>
      <c r="CK99">
        <v>2978430.36108247</v>
      </c>
      <c r="CL99">
        <v>18400000</v>
      </c>
      <c r="CM99">
        <v>45500000</v>
      </c>
      <c r="CN99">
        <v>510000</v>
      </c>
      <c r="CO99">
        <v>237100000</v>
      </c>
      <c r="CP99">
        <v>29000</v>
      </c>
      <c r="CQ99">
        <v>7110</v>
      </c>
      <c r="CR99">
        <v>0</v>
      </c>
      <c r="CS99">
        <v>0</v>
      </c>
      <c r="CT99">
        <v>53180000</v>
      </c>
      <c r="CU99">
        <v>49826880</v>
      </c>
      <c r="CV99">
        <v>0</v>
      </c>
      <c r="CW99">
        <v>0</v>
      </c>
      <c r="CX99">
        <v>16858.01526925902</v>
      </c>
      <c r="CY99">
        <v>725085.49308402184</v>
      </c>
      <c r="CZ99">
        <v>8210</v>
      </c>
      <c r="DA99">
        <v>7174.4246115920578</v>
      </c>
      <c r="DB99">
        <v>5851.2668292655098</v>
      </c>
      <c r="DC99">
        <v>4500.3139050230884</v>
      </c>
      <c r="DD99">
        <v>-188317.31509209581</v>
      </c>
      <c r="DE99">
        <v>-235508.34096096508</v>
      </c>
      <c r="DF99">
        <v>-282667.38346595102</v>
      </c>
    </row>
    <row r="100" spans="1:110" x14ac:dyDescent="0.45">
      <c r="A100">
        <v>1461</v>
      </c>
      <c r="B100" t="s">
        <v>452</v>
      </c>
      <c r="C100">
        <v>5069</v>
      </c>
      <c r="D100">
        <v>4664</v>
      </c>
      <c r="E100">
        <v>4251</v>
      </c>
      <c r="F100">
        <v>3856</v>
      </c>
      <c r="G100">
        <v>3481</v>
      </c>
      <c r="H100">
        <v>3112</v>
      </c>
      <c r="I100">
        <v>2749</v>
      </c>
      <c r="J100">
        <v>2362.071428571428</v>
      </c>
      <c r="K100">
        <v>2.13</v>
      </c>
      <c r="L100">
        <v>2.0699999999999998</v>
      </c>
      <c r="M100">
        <v>2.0099999999999998</v>
      </c>
      <c r="N100">
        <v>1.97</v>
      </c>
      <c r="O100">
        <v>1.95</v>
      </c>
      <c r="P100">
        <v>1.93</v>
      </c>
      <c r="Q100">
        <v>1.9109744227095835</v>
      </c>
      <c r="R100">
        <v>1.895484781165139</v>
      </c>
      <c r="S100">
        <v>257289</v>
      </c>
      <c r="T100">
        <v>9104</v>
      </c>
      <c r="U100">
        <v>3056</v>
      </c>
      <c r="V100">
        <v>10.434176194213746</v>
      </c>
      <c r="W100">
        <v>97.271985195110034</v>
      </c>
      <c r="X100">
        <v>2491.712992999283</v>
      </c>
      <c r="Y100">
        <v>89.720049471987025</v>
      </c>
      <c r="Z100">
        <v>2448</v>
      </c>
      <c r="AA100">
        <v>2239.4002010855597</v>
      </c>
      <c r="AB100">
        <v>2002.7396241453796</v>
      </c>
      <c r="AC100">
        <v>1773.9583788869857</v>
      </c>
      <c r="AD100">
        <v>1553.6146898986963</v>
      </c>
      <c r="AE100">
        <v>1351.9809962760096</v>
      </c>
      <c r="AF100">
        <v>1158.1951043958134</v>
      </c>
      <c r="AG100">
        <v>937.47951857442797</v>
      </c>
      <c r="AH100">
        <v>1060</v>
      </c>
      <c r="AI100">
        <v>854.73759456832749</v>
      </c>
      <c r="AJ100">
        <v>649.61471979020473</v>
      </c>
      <c r="AK100">
        <v>470.61345410631463</v>
      </c>
      <c r="AL100">
        <v>330.66497920286207</v>
      </c>
      <c r="AM100">
        <v>234.50390226251065</v>
      </c>
      <c r="AN100">
        <v>165.96928398709142</v>
      </c>
      <c r="AO100">
        <v>109.81926023162816</v>
      </c>
      <c r="AP100">
        <v>6.9658734722680675</v>
      </c>
      <c r="AQ100">
        <v>16.262070489145838</v>
      </c>
      <c r="AR100">
        <v>0.7166513628973239</v>
      </c>
      <c r="AS100">
        <v>16.262070489145838</v>
      </c>
      <c r="AT100">
        <v>4379</v>
      </c>
      <c r="AU100">
        <v>14</v>
      </c>
      <c r="AV100">
        <v>4371.4421270767361</v>
      </c>
      <c r="AW100">
        <v>1205.8013064153072</v>
      </c>
      <c r="AX100">
        <v>11.477785052366636</v>
      </c>
      <c r="AY100">
        <v>145.87502378055066</v>
      </c>
      <c r="AZ100">
        <v>45.868681696038287</v>
      </c>
      <c r="BA100">
        <v>0.30510087537210262</v>
      </c>
      <c r="BB100">
        <v>66.061272509003672</v>
      </c>
      <c r="BC100">
        <v>8210</v>
      </c>
      <c r="BD100">
        <v>299967.78795838711</v>
      </c>
      <c r="BE100">
        <v>538368.99815996957</v>
      </c>
      <c r="BF100">
        <v>26750</v>
      </c>
      <c r="BG100">
        <v>23238.408895003089</v>
      </c>
      <c r="BH100">
        <v>19143.346901412202</v>
      </c>
      <c r="BI100">
        <v>22462.000000000007</v>
      </c>
      <c r="BJ100">
        <v>17793.448927638587</v>
      </c>
      <c r="BK100">
        <v>15583.321439190684</v>
      </c>
      <c r="BL100">
        <v>-161582.28912024107</v>
      </c>
      <c r="BM100">
        <v>-178456.57650952251</v>
      </c>
      <c r="BN100">
        <v>-203576.67829180975</v>
      </c>
      <c r="BO100">
        <v>15606.596817603509</v>
      </c>
      <c r="BP100">
        <v>60228.138031948823</v>
      </c>
      <c r="BQ100">
        <v>92525.928763371427</v>
      </c>
      <c r="BR100">
        <v>2408271</v>
      </c>
      <c r="BS100">
        <v>8767932</v>
      </c>
      <c r="BT100">
        <v>937111</v>
      </c>
      <c r="BU100">
        <v>113419</v>
      </c>
      <c r="BV100">
        <v>88734</v>
      </c>
      <c r="BW100">
        <v>932589</v>
      </c>
      <c r="BX100">
        <v>42948</v>
      </c>
      <c r="BY100">
        <v>5.1653564708057811</v>
      </c>
      <c r="BZ100">
        <v>0</v>
      </c>
      <c r="CA100">
        <v>0</v>
      </c>
      <c r="CB100">
        <v>0</v>
      </c>
      <c r="CC100">
        <v>0</v>
      </c>
      <c r="CD100">
        <v>5.0869968251096374E-2</v>
      </c>
      <c r="CE100">
        <v>3.5267813401443489</v>
      </c>
      <c r="CF100">
        <v>0</v>
      </c>
      <c r="CG100">
        <v>76231.020490184892</v>
      </c>
      <c r="CH100">
        <v>121244.18106610388</v>
      </c>
      <c r="CI100">
        <v>279410.76529304916</v>
      </c>
      <c r="CJ100">
        <v>31297.755477943436</v>
      </c>
      <c r="CK100">
        <v>957942.4821226428</v>
      </c>
      <c r="CL100">
        <v>31100000</v>
      </c>
      <c r="CM100">
        <v>17300000</v>
      </c>
      <c r="CN100">
        <v>0</v>
      </c>
      <c r="CO100">
        <v>108650000</v>
      </c>
      <c r="CP100">
        <v>62000</v>
      </c>
      <c r="CQ100">
        <v>40</v>
      </c>
      <c r="CR100">
        <v>0</v>
      </c>
      <c r="CS100">
        <v>0</v>
      </c>
      <c r="CT100">
        <v>137446000</v>
      </c>
      <c r="CU100">
        <v>280320</v>
      </c>
      <c r="CV100">
        <v>0</v>
      </c>
      <c r="CW100">
        <v>0</v>
      </c>
      <c r="CX100">
        <v>6174.3348105516579</v>
      </c>
      <c r="CY100">
        <v>256881.23174349274</v>
      </c>
      <c r="CZ100">
        <v>8210</v>
      </c>
      <c r="DA100">
        <v>7132.2368982420703</v>
      </c>
      <c r="DB100">
        <v>5875.3973106764188</v>
      </c>
      <c r="DC100">
        <v>4540.75098110627</v>
      </c>
      <c r="DD100">
        <v>-161582.28912024107</v>
      </c>
      <c r="DE100">
        <v>-178456.57650952251</v>
      </c>
      <c r="DF100">
        <v>-203576.67829180975</v>
      </c>
    </row>
    <row r="101" spans="1:110" x14ac:dyDescent="0.45">
      <c r="A101">
        <v>1462</v>
      </c>
      <c r="B101" t="s">
        <v>453</v>
      </c>
      <c r="C101">
        <v>2555</v>
      </c>
      <c r="D101">
        <v>2331</v>
      </c>
      <c r="E101">
        <v>2126</v>
      </c>
      <c r="F101">
        <v>1921</v>
      </c>
      <c r="G101">
        <v>1730</v>
      </c>
      <c r="H101">
        <v>1552</v>
      </c>
      <c r="I101">
        <v>1380</v>
      </c>
      <c r="J101">
        <v>1184.3214285714289</v>
      </c>
      <c r="K101">
        <v>2.13</v>
      </c>
      <c r="L101">
        <v>2.0699999999999998</v>
      </c>
      <c r="M101">
        <v>2.0099999999999998</v>
      </c>
      <c r="N101">
        <v>1.97</v>
      </c>
      <c r="O101">
        <v>1.95</v>
      </c>
      <c r="P101">
        <v>1.93</v>
      </c>
      <c r="Q101">
        <v>1.9109744227095835</v>
      </c>
      <c r="R101">
        <v>1.895484781165139</v>
      </c>
      <c r="S101">
        <v>257289</v>
      </c>
      <c r="T101">
        <v>9104</v>
      </c>
      <c r="U101">
        <v>3056</v>
      </c>
      <c r="V101">
        <v>5.7164861397627122</v>
      </c>
      <c r="W101">
        <v>53.291601062229418</v>
      </c>
      <c r="X101">
        <v>2292.427667192675</v>
      </c>
      <c r="Y101">
        <v>82.544307586527012</v>
      </c>
      <c r="Z101">
        <v>1443</v>
      </c>
      <c r="AA101">
        <v>1346.0891601572307</v>
      </c>
      <c r="AB101">
        <v>1213.037586489454</v>
      </c>
      <c r="AC101">
        <v>1068.6466568589251</v>
      </c>
      <c r="AD101">
        <v>941.86743524715348</v>
      </c>
      <c r="AE101">
        <v>819.82925990772253</v>
      </c>
      <c r="AF101">
        <v>713.23244217384013</v>
      </c>
      <c r="AG101">
        <v>584.51323238173677</v>
      </c>
      <c r="AH101">
        <v>307</v>
      </c>
      <c r="AI101">
        <v>237.73742549781144</v>
      </c>
      <c r="AJ101">
        <v>170.70106236935999</v>
      </c>
      <c r="AK101">
        <v>121.88913032551103</v>
      </c>
      <c r="AL101">
        <v>84.022897093236367</v>
      </c>
      <c r="AM101">
        <v>57.988690489184663</v>
      </c>
      <c r="AN101">
        <v>45.187858520085975</v>
      </c>
      <c r="AO101">
        <v>29.990045667207085</v>
      </c>
      <c r="AP101">
        <v>3.0884293388372992</v>
      </c>
      <c r="AQ101">
        <v>3.4314460665170121</v>
      </c>
      <c r="AR101">
        <v>0.15122001235448121</v>
      </c>
      <c r="AS101">
        <v>3.4314460665170121</v>
      </c>
      <c r="AT101">
        <v>2172</v>
      </c>
      <c r="AU101">
        <v>42</v>
      </c>
      <c r="AV101">
        <v>2180.5011763425514</v>
      </c>
      <c r="AW101">
        <v>897.67964402938674</v>
      </c>
      <c r="AX101">
        <v>27.694827806980257</v>
      </c>
      <c r="AY101">
        <v>72.763324254550923</v>
      </c>
      <c r="AZ101">
        <v>34.147733658877868</v>
      </c>
      <c r="BA101">
        <v>0.73618003548925626</v>
      </c>
      <c r="BB101">
        <v>66.061272509003672</v>
      </c>
      <c r="BC101">
        <v>8210</v>
      </c>
      <c r="BD101">
        <v>300931.36119038134</v>
      </c>
      <c r="BE101">
        <v>426119.20476070972</v>
      </c>
      <c r="BF101">
        <v>6708.0000000000009</v>
      </c>
      <c r="BG101">
        <v>5808.7443701859947</v>
      </c>
      <c r="BH101">
        <v>4790.2208174125271</v>
      </c>
      <c r="BI101">
        <v>8694</v>
      </c>
      <c r="BJ101">
        <v>6902.079230506748</v>
      </c>
      <c r="BK101">
        <v>6083.2489588448052</v>
      </c>
      <c r="BL101">
        <v>-143049.55317850987</v>
      </c>
      <c r="BM101">
        <v>-141816.60891958739</v>
      </c>
      <c r="BN101">
        <v>-150788.31445099873</v>
      </c>
      <c r="BO101">
        <v>13398.910827925953</v>
      </c>
      <c r="BP101">
        <v>44989.362511744257</v>
      </c>
      <c r="BQ101">
        <v>80721.749672769045</v>
      </c>
      <c r="BR101">
        <v>2408271</v>
      </c>
      <c r="BS101">
        <v>8767932</v>
      </c>
      <c r="BT101">
        <v>937111</v>
      </c>
      <c r="BU101">
        <v>113419</v>
      </c>
      <c r="BV101">
        <v>88734</v>
      </c>
      <c r="BW101">
        <v>932589</v>
      </c>
      <c r="BX101">
        <v>42948</v>
      </c>
      <c r="BY101">
        <v>1.2085546760266248</v>
      </c>
      <c r="BZ101">
        <v>0</v>
      </c>
      <c r="CA101">
        <v>0</v>
      </c>
      <c r="CB101">
        <v>0</v>
      </c>
      <c r="CC101">
        <v>0</v>
      </c>
      <c r="CD101">
        <v>3.0496983423261726E-2</v>
      </c>
      <c r="CE101">
        <v>0.86977799999999994</v>
      </c>
      <c r="CF101">
        <v>5.0382600000000002</v>
      </c>
      <c r="CG101">
        <v>67906.943540107241</v>
      </c>
      <c r="CH101">
        <v>108004.87393819597</v>
      </c>
      <c r="CI101">
        <v>248900.39437024493</v>
      </c>
      <c r="CJ101">
        <v>27880.184477478349</v>
      </c>
      <c r="CK101">
        <v>853339.5674081014</v>
      </c>
      <c r="CL101">
        <v>2240000</v>
      </c>
      <c r="CM101">
        <v>26600000</v>
      </c>
      <c r="CN101">
        <v>320000</v>
      </c>
      <c r="CO101">
        <v>665540000</v>
      </c>
      <c r="CP101">
        <v>681000</v>
      </c>
      <c r="CQ101">
        <v>7960</v>
      </c>
      <c r="CR101">
        <v>0</v>
      </c>
      <c r="CS101">
        <v>0</v>
      </c>
      <c r="CT101">
        <v>1622877000</v>
      </c>
      <c r="CU101">
        <v>55783680</v>
      </c>
      <c r="CV101">
        <v>0</v>
      </c>
      <c r="CW101">
        <v>0</v>
      </c>
      <c r="CX101">
        <v>82818.450286978827</v>
      </c>
      <c r="CY101">
        <v>193394.3313731493</v>
      </c>
      <c r="CZ101">
        <v>8210</v>
      </c>
      <c r="DA101">
        <v>7109.3904709640747</v>
      </c>
      <c r="DB101">
        <v>5862.8075299577886</v>
      </c>
      <c r="DC101">
        <v>4555.3370342565922</v>
      </c>
      <c r="DD101">
        <v>-143049.55317850987</v>
      </c>
      <c r="DE101">
        <v>-141816.60891958739</v>
      </c>
      <c r="DF101">
        <v>-150788.31445099873</v>
      </c>
    </row>
    <row r="102" spans="1:110" x14ac:dyDescent="0.45">
      <c r="A102">
        <v>1463</v>
      </c>
      <c r="B102" t="s">
        <v>454</v>
      </c>
      <c r="C102">
        <v>1211</v>
      </c>
      <c r="D102">
        <v>1005</v>
      </c>
      <c r="E102">
        <v>852</v>
      </c>
      <c r="F102">
        <v>728</v>
      </c>
      <c r="G102">
        <v>612</v>
      </c>
      <c r="H102">
        <v>514</v>
      </c>
      <c r="I102">
        <v>423</v>
      </c>
      <c r="J102">
        <v>294.92857142857144</v>
      </c>
      <c r="K102">
        <v>2.13</v>
      </c>
      <c r="L102">
        <v>2.0699999999999998</v>
      </c>
      <c r="M102">
        <v>2.0099999999999998</v>
      </c>
      <c r="N102">
        <v>1.97</v>
      </c>
      <c r="O102">
        <v>1.95</v>
      </c>
      <c r="P102">
        <v>1.93</v>
      </c>
      <c r="Q102">
        <v>1.9109744227095835</v>
      </c>
      <c r="R102">
        <v>1.895484781165139</v>
      </c>
      <c r="S102">
        <v>257289</v>
      </c>
      <c r="T102">
        <v>9104</v>
      </c>
      <c r="U102">
        <v>3056</v>
      </c>
      <c r="V102">
        <v>5.121613877564914</v>
      </c>
      <c r="W102">
        <v>47.745939880700348</v>
      </c>
      <c r="X102">
        <v>1212.7497708380895</v>
      </c>
      <c r="Y102">
        <v>43.66793837911559</v>
      </c>
      <c r="Z102">
        <v>903</v>
      </c>
      <c r="AA102">
        <v>0</v>
      </c>
      <c r="AB102">
        <v>0</v>
      </c>
      <c r="AC102">
        <v>0</v>
      </c>
      <c r="AD102">
        <v>0</v>
      </c>
      <c r="AE102">
        <v>0</v>
      </c>
      <c r="AF102">
        <v>0</v>
      </c>
      <c r="AG102">
        <v>0</v>
      </c>
      <c r="AH102">
        <v>61</v>
      </c>
      <c r="AI102">
        <v>0</v>
      </c>
      <c r="AJ102">
        <v>0</v>
      </c>
      <c r="AK102">
        <v>0</v>
      </c>
      <c r="AL102">
        <v>0</v>
      </c>
      <c r="AM102">
        <v>0</v>
      </c>
      <c r="AN102">
        <v>0</v>
      </c>
      <c r="AO102">
        <v>0</v>
      </c>
      <c r="AP102">
        <v>7.2889938167206321</v>
      </c>
      <c r="AQ102">
        <v>26.108828766977261</v>
      </c>
      <c r="AR102">
        <v>1.1505870505232265</v>
      </c>
      <c r="AS102">
        <v>26.108828766977261</v>
      </c>
      <c r="AT102">
        <v>1133</v>
      </c>
      <c r="AU102">
        <v>9</v>
      </c>
      <c r="AV102">
        <v>1132.9236959199286</v>
      </c>
      <c r="AW102">
        <v>357.94225110103844</v>
      </c>
      <c r="AX102">
        <v>6.3448611642553177</v>
      </c>
      <c r="AY102">
        <v>37.805663732848011</v>
      </c>
      <c r="AZ102">
        <v>13.616123231883503</v>
      </c>
      <c r="BA102">
        <v>0.16865821118767188</v>
      </c>
      <c r="BB102">
        <v>66.061272509003672</v>
      </c>
      <c r="BC102">
        <v>8210</v>
      </c>
      <c r="BD102">
        <v>173816.46822236344</v>
      </c>
      <c r="BE102" t="e">
        <v>#DIV/0!</v>
      </c>
      <c r="BF102">
        <v>3546</v>
      </c>
      <c r="BG102">
        <v>2699.0328358208953</v>
      </c>
      <c r="BH102">
        <v>1945.1308638156368</v>
      </c>
      <c r="BI102">
        <v>35138</v>
      </c>
      <c r="BJ102" t="e">
        <v>#DIV/0!</v>
      </c>
      <c r="BK102" t="e">
        <v>#DIV/0!</v>
      </c>
      <c r="BL102">
        <v>-196724.07557175483</v>
      </c>
      <c r="BM102">
        <v>-225340.37007633975</v>
      </c>
      <c r="BN102">
        <v>-268786.40593105467</v>
      </c>
      <c r="BO102" t="e">
        <v>#DIV/0!</v>
      </c>
      <c r="BP102" t="e">
        <v>#DIV/0!</v>
      </c>
      <c r="BQ102" t="e">
        <v>#DIV/0!</v>
      </c>
      <c r="BR102">
        <v>2408271</v>
      </c>
      <c r="BS102">
        <v>8767932</v>
      </c>
      <c r="BT102">
        <v>937111</v>
      </c>
      <c r="BU102">
        <v>113419</v>
      </c>
      <c r="BV102">
        <v>88734</v>
      </c>
      <c r="BW102">
        <v>932589</v>
      </c>
      <c r="BX102">
        <v>42948</v>
      </c>
      <c r="BY102">
        <v>4.1677273083756079</v>
      </c>
      <c r="BZ102">
        <v>0</v>
      </c>
      <c r="CA102">
        <v>0</v>
      </c>
      <c r="CB102">
        <v>0</v>
      </c>
      <c r="CC102">
        <v>0</v>
      </c>
      <c r="CD102">
        <v>2.6272401293318086E-2</v>
      </c>
      <c r="CE102">
        <v>0.26535599999999998</v>
      </c>
      <c r="CF102">
        <v>0.54825000000000002</v>
      </c>
      <c r="CG102">
        <v>41182.275437226323</v>
      </c>
      <c r="CH102">
        <v>65499.730001228527</v>
      </c>
      <c r="CI102">
        <v>150946.04561808403</v>
      </c>
      <c r="CJ102">
        <v>16907.982844406226</v>
      </c>
      <c r="CK102">
        <v>517509.15700878407</v>
      </c>
      <c r="CL102">
        <v>870000</v>
      </c>
      <c r="CM102">
        <v>5810000</v>
      </c>
      <c r="CN102">
        <v>0</v>
      </c>
      <c r="CO102">
        <v>571410000</v>
      </c>
      <c r="CP102">
        <v>1039000</v>
      </c>
      <c r="CQ102">
        <v>6080</v>
      </c>
      <c r="CR102">
        <v>0</v>
      </c>
      <c r="CS102">
        <v>0</v>
      </c>
      <c r="CT102">
        <v>2346582000</v>
      </c>
      <c r="CU102">
        <v>42608640</v>
      </c>
      <c r="CV102">
        <v>0</v>
      </c>
      <c r="CW102">
        <v>0</v>
      </c>
      <c r="CX102">
        <v>76847.810959060705</v>
      </c>
      <c r="CY102">
        <v>113254.03709310194</v>
      </c>
      <c r="CZ102">
        <v>8210</v>
      </c>
      <c r="DA102">
        <v>6249.0297749829533</v>
      </c>
      <c r="DB102">
        <v>4503.5319774186064</v>
      </c>
      <c r="DC102">
        <v>2631.1401766999497</v>
      </c>
      <c r="DD102">
        <v>-196724.07557175483</v>
      </c>
      <c r="DE102">
        <v>-225340.37007633975</v>
      </c>
      <c r="DF102">
        <v>-268786.40593105467</v>
      </c>
    </row>
    <row r="103" spans="1:110" x14ac:dyDescent="0.45">
      <c r="A103">
        <v>1464</v>
      </c>
      <c r="B103" t="s">
        <v>455</v>
      </c>
      <c r="C103">
        <v>3596</v>
      </c>
      <c r="D103">
        <v>3184</v>
      </c>
      <c r="E103">
        <v>2816</v>
      </c>
      <c r="F103">
        <v>2473</v>
      </c>
      <c r="G103">
        <v>2146</v>
      </c>
      <c r="H103">
        <v>1850</v>
      </c>
      <c r="I103">
        <v>1583</v>
      </c>
      <c r="J103">
        <v>1248.1071428571431</v>
      </c>
      <c r="K103">
        <v>2.13</v>
      </c>
      <c r="L103">
        <v>2.0699999999999998</v>
      </c>
      <c r="M103">
        <v>2.0099999999999998</v>
      </c>
      <c r="N103">
        <v>1.97</v>
      </c>
      <c r="O103">
        <v>1.95</v>
      </c>
      <c r="P103">
        <v>1.93</v>
      </c>
      <c r="Q103">
        <v>1.9109744227095835</v>
      </c>
      <c r="R103">
        <v>1.895484781165139</v>
      </c>
      <c r="S103">
        <v>257289</v>
      </c>
      <c r="T103">
        <v>9104</v>
      </c>
      <c r="U103">
        <v>3056</v>
      </c>
      <c r="V103">
        <v>7.7044271515676392</v>
      </c>
      <c r="W103">
        <v>71.824062568512431</v>
      </c>
      <c r="X103">
        <v>2393.9397809913089</v>
      </c>
      <c r="Y103">
        <v>86.199492552696199</v>
      </c>
      <c r="Z103">
        <v>1770</v>
      </c>
      <c r="AA103">
        <v>1549.609932192142</v>
      </c>
      <c r="AB103">
        <v>1339.1229332121979</v>
      </c>
      <c r="AC103">
        <v>1156.8239773465714</v>
      </c>
      <c r="AD103">
        <v>989.09735858099384</v>
      </c>
      <c r="AE103">
        <v>833.00601411696118</v>
      </c>
      <c r="AF103">
        <v>703.9872385836818</v>
      </c>
      <c r="AG103">
        <v>524.99417335191038</v>
      </c>
      <c r="AH103">
        <v>626</v>
      </c>
      <c r="AI103">
        <v>516.59667823161112</v>
      </c>
      <c r="AJ103">
        <v>422.72006966357014</v>
      </c>
      <c r="AK103">
        <v>342.36306258033261</v>
      </c>
      <c r="AL103">
        <v>280.33585100950614</v>
      </c>
      <c r="AM103">
        <v>230.20042676131735</v>
      </c>
      <c r="AN103">
        <v>194.71281153514587</v>
      </c>
      <c r="AO103">
        <v>145.11737543803395</v>
      </c>
      <c r="AP103">
        <v>6.4999790221271612</v>
      </c>
      <c r="AQ103">
        <v>3.580639373756882</v>
      </c>
      <c r="AR103">
        <v>0.15779479550032821</v>
      </c>
      <c r="AS103">
        <v>3.580639373756882</v>
      </c>
      <c r="AT103">
        <v>3010</v>
      </c>
      <c r="AU103">
        <v>39</v>
      </c>
      <c r="AV103">
        <v>3015.0703265618326</v>
      </c>
      <c r="AW103">
        <v>1079.8957148119316</v>
      </c>
      <c r="AX103">
        <v>26.326960549945046</v>
      </c>
      <c r="AY103">
        <v>100.61289679736835</v>
      </c>
      <c r="AZ103">
        <v>41.079232991445878</v>
      </c>
      <c r="BA103">
        <v>0.6998195795641623</v>
      </c>
      <c r="BB103">
        <v>66.061272509003672</v>
      </c>
      <c r="BC103">
        <v>8210</v>
      </c>
      <c r="BD103">
        <v>232176.86639260766</v>
      </c>
      <c r="BE103">
        <v>594769.48458191834</v>
      </c>
      <c r="BF103">
        <v>13404</v>
      </c>
      <c r="BG103">
        <v>10939.301590439507</v>
      </c>
      <c r="BH103">
        <v>8353.0700783711291</v>
      </c>
      <c r="BI103">
        <v>9634</v>
      </c>
      <c r="BJ103">
        <v>7192.0306950994554</v>
      </c>
      <c r="BK103">
        <v>6149.266182805909</v>
      </c>
      <c r="BL103">
        <v>-176766.42640299862</v>
      </c>
      <c r="BM103">
        <v>-202959.28992494365</v>
      </c>
      <c r="BN103">
        <v>-234932.21572998454</v>
      </c>
      <c r="BO103">
        <v>-16992.492156671651</v>
      </c>
      <c r="BP103">
        <v>20134.467821646249</v>
      </c>
      <c r="BQ103">
        <v>62511.550340019981</v>
      </c>
      <c r="BR103">
        <v>2408271</v>
      </c>
      <c r="BS103">
        <v>8767932</v>
      </c>
      <c r="BT103">
        <v>937111</v>
      </c>
      <c r="BU103">
        <v>113419</v>
      </c>
      <c r="BV103">
        <v>88734</v>
      </c>
      <c r="BW103">
        <v>932589</v>
      </c>
      <c r="BX103">
        <v>42948</v>
      </c>
      <c r="BY103">
        <v>4.507553909640464</v>
      </c>
      <c r="BZ103">
        <v>0</v>
      </c>
      <c r="CA103">
        <v>0</v>
      </c>
      <c r="CB103">
        <v>0</v>
      </c>
      <c r="CC103">
        <v>0</v>
      </c>
      <c r="CD103">
        <v>4.1145930094007195E-2</v>
      </c>
      <c r="CE103">
        <v>9.3599999999999989E-2</v>
      </c>
      <c r="CF103">
        <v>4.4539999999999997</v>
      </c>
      <c r="CG103">
        <v>106460.56309836167</v>
      </c>
      <c r="CH103">
        <v>169323.77010955886</v>
      </c>
      <c r="CI103">
        <v>390211.58601270657</v>
      </c>
      <c r="CJ103">
        <v>43708.934374369281</v>
      </c>
      <c r="CK103">
        <v>1337816.2250333461</v>
      </c>
      <c r="CL103">
        <v>27200000</v>
      </c>
      <c r="CM103">
        <v>19000000</v>
      </c>
      <c r="CN103">
        <v>1320000</v>
      </c>
      <c r="CO103">
        <v>225110000</v>
      </c>
      <c r="CP103">
        <v>594000</v>
      </c>
      <c r="CQ103">
        <v>40</v>
      </c>
      <c r="CR103">
        <v>0</v>
      </c>
      <c r="CS103">
        <v>0</v>
      </c>
      <c r="CT103">
        <v>1199912000</v>
      </c>
      <c r="CU103">
        <v>280320</v>
      </c>
      <c r="CV103">
        <v>0</v>
      </c>
      <c r="CW103">
        <v>0</v>
      </c>
      <c r="CX103">
        <v>18750.72699683969</v>
      </c>
      <c r="CY103">
        <v>304217.40692187182</v>
      </c>
      <c r="CZ103">
        <v>8210</v>
      </c>
      <c r="DA103">
        <v>6700.3630302527863</v>
      </c>
      <c r="DB103">
        <v>5116.2865818730952</v>
      </c>
      <c r="DC103">
        <v>3514.5684842956007</v>
      </c>
      <c r="DD103">
        <v>-176766.42640299862</v>
      </c>
      <c r="DE103">
        <v>-202959.28992494365</v>
      </c>
      <c r="DF103">
        <v>-234932.21572998454</v>
      </c>
    </row>
    <row r="104" spans="1:110" x14ac:dyDescent="0.45">
      <c r="A104">
        <v>1465</v>
      </c>
      <c r="B104" t="s">
        <v>456</v>
      </c>
      <c r="C104">
        <v>3228</v>
      </c>
      <c r="D104">
        <v>2940</v>
      </c>
      <c r="E104">
        <v>2613</v>
      </c>
      <c r="F104">
        <v>2322</v>
      </c>
      <c r="G104">
        <v>2048</v>
      </c>
      <c r="H104">
        <v>1779</v>
      </c>
      <c r="I104">
        <v>1524</v>
      </c>
      <c r="J104">
        <v>1238.3214285714287</v>
      </c>
      <c r="K104">
        <v>2.13</v>
      </c>
      <c r="L104">
        <v>2.0699999999999998</v>
      </c>
      <c r="M104">
        <v>2.0099999999999998</v>
      </c>
      <c r="N104">
        <v>1.97</v>
      </c>
      <c r="O104">
        <v>1.95</v>
      </c>
      <c r="P104">
        <v>1.93</v>
      </c>
      <c r="Q104">
        <v>1.9109744227095835</v>
      </c>
      <c r="R104">
        <v>1.895484781165139</v>
      </c>
      <c r="S104">
        <v>257289</v>
      </c>
      <c r="T104">
        <v>9104</v>
      </c>
      <c r="U104">
        <v>3056</v>
      </c>
      <c r="V104">
        <v>6.6891757675000827</v>
      </c>
      <c r="W104">
        <v>62.359442098033981</v>
      </c>
      <c r="X104">
        <v>2475.1117387630411</v>
      </c>
      <c r="Y104">
        <v>89.122281849649568</v>
      </c>
      <c r="Z104">
        <v>1734</v>
      </c>
      <c r="AA104">
        <v>1544.6478275355912</v>
      </c>
      <c r="AB104">
        <v>1366.9812148639685</v>
      </c>
      <c r="AC104">
        <v>1191.8927632217399</v>
      </c>
      <c r="AD104">
        <v>1030.1522224385917</v>
      </c>
      <c r="AE104">
        <v>870.87493784289586</v>
      </c>
      <c r="AF104">
        <v>733.9039092402204</v>
      </c>
      <c r="AG104">
        <v>566.64294001336202</v>
      </c>
      <c r="AH104">
        <v>742</v>
      </c>
      <c r="AI104">
        <v>615.36856462522712</v>
      </c>
      <c r="AJ104">
        <v>499.29829345493488</v>
      </c>
      <c r="AK104">
        <v>397.50158884419955</v>
      </c>
      <c r="AL104">
        <v>318.15516111273473</v>
      </c>
      <c r="AM104">
        <v>247.96130934321343</v>
      </c>
      <c r="AN104">
        <v>194.96158606560843</v>
      </c>
      <c r="AO104">
        <v>141.69819584043557</v>
      </c>
      <c r="AP104">
        <v>7.2889938167206321</v>
      </c>
      <c r="AQ104">
        <v>9.1007917416320741</v>
      </c>
      <c r="AR104">
        <v>0.40106177189666758</v>
      </c>
      <c r="AS104">
        <v>9.1007917416320741</v>
      </c>
      <c r="AT104">
        <v>3037</v>
      </c>
      <c r="AU104">
        <v>27</v>
      </c>
      <c r="AV104">
        <v>3037.8002966818717</v>
      </c>
      <c r="AW104">
        <v>984.03740650618101</v>
      </c>
      <c r="AX104">
        <v>18.812116835151425</v>
      </c>
      <c r="AY104">
        <v>101.37139590027404</v>
      </c>
      <c r="AZ104">
        <v>37.432782943495127</v>
      </c>
      <c r="BA104">
        <v>0.50006105601563822</v>
      </c>
      <c r="BB104">
        <v>66.061272509003672</v>
      </c>
      <c r="BC104">
        <v>8210</v>
      </c>
      <c r="BD104">
        <v>249474.51882105568</v>
      </c>
      <c r="BE104">
        <v>491905.4640375438</v>
      </c>
      <c r="BF104">
        <v>8968</v>
      </c>
      <c r="BG104">
        <v>7442.4273490106689</v>
      </c>
      <c r="BH104">
        <v>5820.191223432379</v>
      </c>
      <c r="BI104">
        <v>2175.9999999999991</v>
      </c>
      <c r="BJ104">
        <v>1679.0614705414105</v>
      </c>
      <c r="BK104">
        <v>1451.2118529974264</v>
      </c>
      <c r="BL104">
        <v>-164864.84788930218</v>
      </c>
      <c r="BM104">
        <v>-181023.66617442312</v>
      </c>
      <c r="BN104">
        <v>-207168.81020516893</v>
      </c>
      <c r="BO104">
        <v>2261.8569278972282</v>
      </c>
      <c r="BP104">
        <v>35023.883526253339</v>
      </c>
      <c r="BQ104">
        <v>70533.230007399456</v>
      </c>
      <c r="BR104">
        <v>2408271</v>
      </c>
      <c r="BS104">
        <v>8767932</v>
      </c>
      <c r="BT104">
        <v>937111</v>
      </c>
      <c r="BU104">
        <v>113419</v>
      </c>
      <c r="BV104">
        <v>88734</v>
      </c>
      <c r="BW104">
        <v>932589</v>
      </c>
      <c r="BX104">
        <v>42948</v>
      </c>
      <c r="BY104">
        <v>2.9269961326997653</v>
      </c>
      <c r="BZ104">
        <v>0</v>
      </c>
      <c r="CA104">
        <v>0</v>
      </c>
      <c r="CB104">
        <v>0</v>
      </c>
      <c r="CC104">
        <v>0</v>
      </c>
      <c r="CD104">
        <v>3.5546483957277171E-2</v>
      </c>
      <c r="CE104">
        <v>0</v>
      </c>
      <c r="CF104">
        <v>0</v>
      </c>
      <c r="CG104">
        <v>81926.44156129066</v>
      </c>
      <c r="CH104">
        <v>130302.65436414612</v>
      </c>
      <c r="CI104">
        <v>300286.28224023094</v>
      </c>
      <c r="CJ104">
        <v>33636.093530893231</v>
      </c>
      <c r="CK104">
        <v>1029512.8974536449</v>
      </c>
      <c r="CL104">
        <v>30600000</v>
      </c>
      <c r="CM104">
        <v>34200000</v>
      </c>
      <c r="CN104">
        <v>450000</v>
      </c>
      <c r="CO104">
        <v>130990000.00000001</v>
      </c>
      <c r="CP104">
        <v>312000</v>
      </c>
      <c r="CQ104">
        <v>0</v>
      </c>
      <c r="CR104">
        <v>0</v>
      </c>
      <c r="CS104">
        <v>0</v>
      </c>
      <c r="CT104">
        <v>632422000</v>
      </c>
      <c r="CU104">
        <v>0</v>
      </c>
      <c r="CV104">
        <v>0</v>
      </c>
      <c r="CW104">
        <v>0</v>
      </c>
      <c r="CX104">
        <v>5020.253765201167</v>
      </c>
      <c r="CY104">
        <v>257300.72648878393</v>
      </c>
      <c r="CZ104">
        <v>8210</v>
      </c>
      <c r="DA104">
        <v>6813.3729410545948</v>
      </c>
      <c r="DB104">
        <v>5328.2526699799091</v>
      </c>
      <c r="DC104">
        <v>3776.4110400243067</v>
      </c>
      <c r="DD104">
        <v>-164864.84788930218</v>
      </c>
      <c r="DE104">
        <v>-181023.66617442312</v>
      </c>
      <c r="DF104">
        <v>-207168.81020516893</v>
      </c>
    </row>
    <row r="105" spans="1:110" x14ac:dyDescent="0.45">
      <c r="A105">
        <v>1468</v>
      </c>
      <c r="B105" t="s">
        <v>457</v>
      </c>
      <c r="C105">
        <v>3547</v>
      </c>
      <c r="D105">
        <v>3161</v>
      </c>
      <c r="E105">
        <v>2791</v>
      </c>
      <c r="F105">
        <v>2443</v>
      </c>
      <c r="G105">
        <v>2126</v>
      </c>
      <c r="H105">
        <v>1830</v>
      </c>
      <c r="I105">
        <v>1562</v>
      </c>
      <c r="J105">
        <v>1230.5</v>
      </c>
      <c r="K105">
        <v>2.13</v>
      </c>
      <c r="L105">
        <v>2.0699999999999998</v>
      </c>
      <c r="M105">
        <v>2.0099999999999998</v>
      </c>
      <c r="N105">
        <v>1.97</v>
      </c>
      <c r="O105">
        <v>1.95</v>
      </c>
      <c r="P105">
        <v>1.93</v>
      </c>
      <c r="Q105">
        <v>1.9109744227095835</v>
      </c>
      <c r="R105">
        <v>1.895484781165139</v>
      </c>
      <c r="S105">
        <v>257289</v>
      </c>
      <c r="T105">
        <v>9104</v>
      </c>
      <c r="U105">
        <v>3056</v>
      </c>
      <c r="V105">
        <v>8.5497946139585999</v>
      </c>
      <c r="W105">
        <v>79.704950312359628</v>
      </c>
      <c r="X105">
        <v>2127.8421037208054</v>
      </c>
      <c r="Y105">
        <v>76.618013130239603</v>
      </c>
      <c r="Z105">
        <v>1869</v>
      </c>
      <c r="AA105">
        <v>1703.3255661140408</v>
      </c>
      <c r="AB105">
        <v>1499.7253586180939</v>
      </c>
      <c r="AC105">
        <v>1312.4624532957509</v>
      </c>
      <c r="AD105">
        <v>1125.2588628473875</v>
      </c>
      <c r="AE105">
        <v>948.70224666911963</v>
      </c>
      <c r="AF105">
        <v>855.14409369208454</v>
      </c>
      <c r="AG105">
        <v>636.0280793137847</v>
      </c>
      <c r="AH105">
        <v>432</v>
      </c>
      <c r="AI105">
        <v>417.02728217603459</v>
      </c>
      <c r="AJ105">
        <v>401.26119489479788</v>
      </c>
      <c r="AK105">
        <v>387.11561863487941</v>
      </c>
      <c r="AL105">
        <v>370.6344711636159</v>
      </c>
      <c r="AM105">
        <v>347.74270425463976</v>
      </c>
      <c r="AN105">
        <v>391.07287923842296</v>
      </c>
      <c r="AO105">
        <v>328.27705537037514</v>
      </c>
      <c r="AP105">
        <v>11.579731413986076</v>
      </c>
      <c r="AQ105">
        <v>26.854795303176616</v>
      </c>
      <c r="AR105">
        <v>1.1834609662524616</v>
      </c>
      <c r="AS105">
        <v>26.854795303176616</v>
      </c>
      <c r="AT105">
        <v>2629</v>
      </c>
      <c r="AU105">
        <v>75</v>
      </c>
      <c r="AV105">
        <v>2647.7333517725056</v>
      </c>
      <c r="AW105">
        <v>1293.0595788477467</v>
      </c>
      <c r="AX105">
        <v>48.687127060943716</v>
      </c>
      <c r="AY105">
        <v>88.354861948648491</v>
      </c>
      <c r="AZ105">
        <v>49.187986379368283</v>
      </c>
      <c r="BA105">
        <v>1.2941943953362174</v>
      </c>
      <c r="BB105">
        <v>66.061272509003672</v>
      </c>
      <c r="BC105">
        <v>8210</v>
      </c>
      <c r="BD105">
        <v>230567.0579640957</v>
      </c>
      <c r="BE105">
        <v>632223.73954705033</v>
      </c>
      <c r="BF105">
        <v>11890</v>
      </c>
      <c r="BG105">
        <v>9655.7262608857618</v>
      </c>
      <c r="BH105">
        <v>7382.80648381423</v>
      </c>
      <c r="BI105">
        <v>62866</v>
      </c>
      <c r="BJ105">
        <v>48440.102250755815</v>
      </c>
      <c r="BK105">
        <v>41530.829501462227</v>
      </c>
      <c r="BL105">
        <v>-177440.41479539557</v>
      </c>
      <c r="BM105">
        <v>-201382.96598466625</v>
      </c>
      <c r="BN105">
        <v>-232774.18523438575</v>
      </c>
      <c r="BO105">
        <v>2936.3317894284264</v>
      </c>
      <c r="BP105">
        <v>49301.562887113367</v>
      </c>
      <c r="BQ105">
        <v>83800.332347000251</v>
      </c>
      <c r="BR105">
        <v>2408271</v>
      </c>
      <c r="BS105">
        <v>8767932</v>
      </c>
      <c r="BT105">
        <v>937111</v>
      </c>
      <c r="BU105">
        <v>113419</v>
      </c>
      <c r="BV105">
        <v>88734</v>
      </c>
      <c r="BW105">
        <v>932589</v>
      </c>
      <c r="BX105">
        <v>42948</v>
      </c>
      <c r="BY105">
        <v>0.51502870685105007</v>
      </c>
      <c r="BZ105">
        <v>0</v>
      </c>
      <c r="CA105">
        <v>0</v>
      </c>
      <c r="CB105">
        <v>0</v>
      </c>
      <c r="CC105">
        <v>5.8155888000000004</v>
      </c>
      <c r="CD105">
        <v>4.4270621018521715E-2</v>
      </c>
      <c r="CE105">
        <v>4.6799999999999994E-2</v>
      </c>
      <c r="CF105">
        <v>119.04721760000001</v>
      </c>
      <c r="CG105">
        <v>105146.23515887572</v>
      </c>
      <c r="CH105">
        <v>167233.35319462605</v>
      </c>
      <c r="CI105">
        <v>385394.15902489534</v>
      </c>
      <c r="CJ105">
        <v>43169.317900611633</v>
      </c>
      <c r="CK105">
        <v>1321299.9753415764</v>
      </c>
      <c r="CL105">
        <v>5030000</v>
      </c>
      <c r="CM105">
        <v>31100000</v>
      </c>
      <c r="CN105">
        <v>1220000</v>
      </c>
      <c r="CO105">
        <v>644200000</v>
      </c>
      <c r="CP105">
        <v>1986000</v>
      </c>
      <c r="CQ105">
        <v>2020</v>
      </c>
      <c r="CR105">
        <v>0</v>
      </c>
      <c r="CS105">
        <v>0</v>
      </c>
      <c r="CT105">
        <v>4980865000</v>
      </c>
      <c r="CU105">
        <v>14156160</v>
      </c>
      <c r="CV105">
        <v>0</v>
      </c>
      <c r="CW105">
        <v>0</v>
      </c>
      <c r="CX105">
        <v>73085.33997452035</v>
      </c>
      <c r="CY105">
        <v>310424.5880830473</v>
      </c>
      <c r="CZ105">
        <v>8210</v>
      </c>
      <c r="DA105">
        <v>6667.2424391818422</v>
      </c>
      <c r="DB105">
        <v>5097.7999354175645</v>
      </c>
      <c r="DC105">
        <v>3490.2000704372003</v>
      </c>
      <c r="DD105">
        <v>-177440.41479539557</v>
      </c>
      <c r="DE105">
        <v>-201382.96598466625</v>
      </c>
      <c r="DF105">
        <v>-232774.18523438575</v>
      </c>
    </row>
    <row r="106" spans="1:110" x14ac:dyDescent="0.45">
      <c r="A106">
        <v>1469</v>
      </c>
      <c r="B106" t="s">
        <v>458</v>
      </c>
      <c r="C106">
        <v>4659</v>
      </c>
      <c r="D106">
        <v>4132</v>
      </c>
      <c r="E106">
        <v>3672</v>
      </c>
      <c r="F106">
        <v>3231</v>
      </c>
      <c r="G106">
        <v>2826</v>
      </c>
      <c r="H106">
        <v>2450</v>
      </c>
      <c r="I106">
        <v>2095</v>
      </c>
      <c r="J106">
        <v>1669.9285714285718</v>
      </c>
      <c r="K106">
        <v>2.13</v>
      </c>
      <c r="L106">
        <v>2.0699999999999998</v>
      </c>
      <c r="M106">
        <v>2.0099999999999998</v>
      </c>
      <c r="N106">
        <v>1.97</v>
      </c>
      <c r="O106">
        <v>1.95</v>
      </c>
      <c r="P106">
        <v>1.93</v>
      </c>
      <c r="Q106">
        <v>1.9109744227095835</v>
      </c>
      <c r="R106">
        <v>1.895484781165139</v>
      </c>
      <c r="S106">
        <v>257289</v>
      </c>
      <c r="T106">
        <v>9104</v>
      </c>
      <c r="U106">
        <v>3056</v>
      </c>
      <c r="V106">
        <v>10.323619392911652</v>
      </c>
      <c r="W106">
        <v>96.241326009439021</v>
      </c>
      <c r="X106">
        <v>2314.6994973609453</v>
      </c>
      <c r="Y106">
        <v>83.346257775069276</v>
      </c>
      <c r="Z106">
        <v>2369</v>
      </c>
      <c r="AA106">
        <v>2152.6329309686425</v>
      </c>
      <c r="AB106">
        <v>1876.4728752185017</v>
      </c>
      <c r="AC106">
        <v>1640.5237089267077</v>
      </c>
      <c r="AD106">
        <v>1414.6582988836963</v>
      </c>
      <c r="AE106">
        <v>1204.1051511804219</v>
      </c>
      <c r="AF106">
        <v>1051.9409950422835</v>
      </c>
      <c r="AG106">
        <v>800.3276657354719</v>
      </c>
      <c r="AH106">
        <v>549</v>
      </c>
      <c r="AI106">
        <v>484.64539976158574</v>
      </c>
      <c r="AJ106">
        <v>409.52436445463059</v>
      </c>
      <c r="AK106">
        <v>360.48859536006688</v>
      </c>
      <c r="AL106">
        <v>315.60594611093455</v>
      </c>
      <c r="AM106">
        <v>282.03444676553812</v>
      </c>
      <c r="AN106">
        <v>287.86333358205127</v>
      </c>
      <c r="AO106">
        <v>230.01346858908801</v>
      </c>
      <c r="AP106">
        <v>1.9387220667153846</v>
      </c>
      <c r="AQ106">
        <v>1.1935464579189607</v>
      </c>
      <c r="AR106">
        <v>5.259826516677607E-2</v>
      </c>
      <c r="AS106">
        <v>1.1935464579189607</v>
      </c>
      <c r="AT106">
        <v>3784</v>
      </c>
      <c r="AU106">
        <v>125</v>
      </c>
      <c r="AV106">
        <v>3816.9214901524251</v>
      </c>
      <c r="AW106">
        <v>2006.8559290124474</v>
      </c>
      <c r="AX106">
        <v>80.777916448623643</v>
      </c>
      <c r="AY106">
        <v>127.37067012638643</v>
      </c>
      <c r="AZ106">
        <v>76.340799539633508</v>
      </c>
      <c r="BA106">
        <v>2.1472272661290113</v>
      </c>
      <c r="BB106">
        <v>66.061272509003672</v>
      </c>
      <c r="BC106">
        <v>8210</v>
      </c>
      <c r="BD106">
        <v>239374.40854229228</v>
      </c>
      <c r="BE106">
        <v>808043.66575202439</v>
      </c>
      <c r="BF106">
        <v>8118.0000000000009</v>
      </c>
      <c r="BG106">
        <v>6670.0610881519024</v>
      </c>
      <c r="BH106">
        <v>5162.5926046677268</v>
      </c>
      <c r="BI106">
        <v>14990</v>
      </c>
      <c r="BJ106">
        <v>11423.893987232499</v>
      </c>
      <c r="BK106">
        <v>9851.065453469786</v>
      </c>
      <c r="BL106">
        <v>-168488.59084205254</v>
      </c>
      <c r="BM106">
        <v>-186479.97839208652</v>
      </c>
      <c r="BN106">
        <v>-214988.95560430884</v>
      </c>
      <c r="BO106">
        <v>-9725.387115860125</v>
      </c>
      <c r="BP106">
        <v>51671.043366054015</v>
      </c>
      <c r="BQ106">
        <v>107663.28694101807</v>
      </c>
      <c r="BR106">
        <v>2408271</v>
      </c>
      <c r="BS106">
        <v>8767932</v>
      </c>
      <c r="BT106">
        <v>937111</v>
      </c>
      <c r="BU106">
        <v>113419</v>
      </c>
      <c r="BV106">
        <v>88734</v>
      </c>
      <c r="BW106">
        <v>932589</v>
      </c>
      <c r="BX106">
        <v>42948</v>
      </c>
      <c r="BY106">
        <v>2.2262643784053986</v>
      </c>
      <c r="BZ106">
        <v>0</v>
      </c>
      <c r="CA106">
        <v>0</v>
      </c>
      <c r="CB106">
        <v>98.485342875169465</v>
      </c>
      <c r="CC106">
        <v>0</v>
      </c>
      <c r="CD106">
        <v>5.5444515764585638E-2</v>
      </c>
      <c r="CE106">
        <v>0</v>
      </c>
      <c r="CF106">
        <v>5.1509999999999998</v>
      </c>
      <c r="CG106">
        <v>141947.41746448222</v>
      </c>
      <c r="CH106">
        <v>225765.02681274514</v>
      </c>
      <c r="CI106">
        <v>520282.11468360876</v>
      </c>
      <c r="CJ106">
        <v>58278.579165825708</v>
      </c>
      <c r="CK106">
        <v>1783754.9667111279</v>
      </c>
      <c r="CL106">
        <v>4080000</v>
      </c>
      <c r="CM106">
        <v>46000000</v>
      </c>
      <c r="CN106">
        <v>820000</v>
      </c>
      <c r="CO106">
        <v>672090000</v>
      </c>
      <c r="CP106">
        <v>1116000</v>
      </c>
      <c r="CQ106">
        <v>14770</v>
      </c>
      <c r="CR106">
        <v>0</v>
      </c>
      <c r="CS106">
        <v>0</v>
      </c>
      <c r="CT106">
        <v>3336480000</v>
      </c>
      <c r="CU106">
        <v>103508160</v>
      </c>
      <c r="CV106">
        <v>0</v>
      </c>
      <c r="CW106">
        <v>0</v>
      </c>
      <c r="CX106">
        <v>76236.855745104054</v>
      </c>
      <c r="CY106">
        <v>404173.02189424541</v>
      </c>
      <c r="CZ106">
        <v>8210</v>
      </c>
      <c r="DA106">
        <v>6745.6518272637486</v>
      </c>
      <c r="DB106">
        <v>5221.0994437450154</v>
      </c>
      <c r="DC106">
        <v>3623.521004831799</v>
      </c>
      <c r="DD106">
        <v>-168488.59084205254</v>
      </c>
      <c r="DE106">
        <v>-186479.97839208652</v>
      </c>
      <c r="DF106">
        <v>-214988.95560430884</v>
      </c>
    </row>
    <row r="107" spans="1:110" x14ac:dyDescent="0.45">
      <c r="A107">
        <v>1470</v>
      </c>
      <c r="B107" t="s">
        <v>459</v>
      </c>
      <c r="C107">
        <v>832</v>
      </c>
      <c r="D107">
        <v>681</v>
      </c>
      <c r="E107">
        <v>571</v>
      </c>
      <c r="F107">
        <v>487</v>
      </c>
      <c r="G107">
        <v>408</v>
      </c>
      <c r="H107">
        <v>341</v>
      </c>
      <c r="I107">
        <v>282</v>
      </c>
      <c r="J107">
        <v>192.96428571428575</v>
      </c>
      <c r="K107">
        <v>2.13</v>
      </c>
      <c r="L107">
        <v>2.0699999999999998</v>
      </c>
      <c r="M107">
        <v>2.0099999999999998</v>
      </c>
      <c r="N107">
        <v>1.97</v>
      </c>
      <c r="O107">
        <v>1.95</v>
      </c>
      <c r="P107">
        <v>1.93</v>
      </c>
      <c r="Q107">
        <v>1.9109744227095835</v>
      </c>
      <c r="R107">
        <v>1.895484781165139</v>
      </c>
      <c r="S107">
        <v>257289</v>
      </c>
      <c r="T107">
        <v>9104</v>
      </c>
      <c r="U107">
        <v>3056</v>
      </c>
      <c r="V107">
        <v>2.0688881180291352</v>
      </c>
      <c r="W107">
        <v>19.287086075743002</v>
      </c>
      <c r="X107">
        <v>2062.6246925208379</v>
      </c>
      <c r="Y107">
        <v>74.269705208847427</v>
      </c>
      <c r="Z107">
        <v>527</v>
      </c>
      <c r="AA107">
        <v>441.26872435663631</v>
      </c>
      <c r="AB107">
        <v>347.85253079073374</v>
      </c>
      <c r="AC107">
        <v>281.004245089032</v>
      </c>
      <c r="AD107">
        <v>229.92965637404134</v>
      </c>
      <c r="AE107">
        <v>191.45304785206687</v>
      </c>
      <c r="AF107">
        <v>157.63762726851635</v>
      </c>
      <c r="AG107">
        <v>95.770624448249066</v>
      </c>
      <c r="AH107">
        <v>60</v>
      </c>
      <c r="AI107">
        <v>44.8691267302938</v>
      </c>
      <c r="AJ107">
        <v>28.430654380089592</v>
      </c>
      <c r="AK107">
        <v>16.928269011769501</v>
      </c>
      <c r="AL107">
        <v>11.139381015060401</v>
      </c>
      <c r="AM107">
        <v>7.1310461493328114</v>
      </c>
      <c r="AN107">
        <v>4.5371719777044568</v>
      </c>
      <c r="AO107">
        <v>2.5646863767582238</v>
      </c>
      <c r="AP107">
        <v>3.7421844543576026</v>
      </c>
      <c r="AQ107">
        <v>9.6975649705915554</v>
      </c>
      <c r="AR107">
        <v>0.42736090448005554</v>
      </c>
      <c r="AS107">
        <v>9.6975649705915554</v>
      </c>
      <c r="AT107">
        <v>699</v>
      </c>
      <c r="AU107">
        <v>15</v>
      </c>
      <c r="AV107">
        <v>702.25424221829871</v>
      </c>
      <c r="AW107">
        <v>301.57190158509911</v>
      </c>
      <c r="AX107">
        <v>9.8438652605280712</v>
      </c>
      <c r="AY107">
        <v>23.434224062824626</v>
      </c>
      <c r="AZ107">
        <v>11.471795136297171</v>
      </c>
      <c r="BA107">
        <v>0.26166824821422074</v>
      </c>
      <c r="BB107">
        <v>66.061272509003672</v>
      </c>
      <c r="BC107">
        <v>8210</v>
      </c>
      <c r="BD107">
        <v>167830.14125126507</v>
      </c>
      <c r="BE107">
        <v>92790.200364810313</v>
      </c>
      <c r="BF107">
        <v>4690</v>
      </c>
      <c r="BG107">
        <v>3524.1859165008154</v>
      </c>
      <c r="BH107">
        <v>2518.7968774965193</v>
      </c>
      <c r="BI107">
        <v>11696</v>
      </c>
      <c r="BJ107">
        <v>7448.1273408922707</v>
      </c>
      <c r="BK107">
        <v>6094.3754055347736</v>
      </c>
      <c r="BL107">
        <v>-203141.47327652777</v>
      </c>
      <c r="BM107">
        <v>-233538.75760567334</v>
      </c>
      <c r="BN107">
        <v>-277315.55199651385</v>
      </c>
      <c r="BO107">
        <v>-15942.320335313052</v>
      </c>
      <c r="BP107">
        <v>-14890.583637339281</v>
      </c>
      <c r="BQ107">
        <v>-8584.2395987930213</v>
      </c>
      <c r="BR107">
        <v>2408271</v>
      </c>
      <c r="BS107">
        <v>8767932</v>
      </c>
      <c r="BT107">
        <v>937111</v>
      </c>
      <c r="BU107">
        <v>113419</v>
      </c>
      <c r="BV107">
        <v>88734</v>
      </c>
      <c r="BW107">
        <v>932589</v>
      </c>
      <c r="BX107">
        <v>42948</v>
      </c>
      <c r="BY107">
        <v>3.0631611370147197E-2</v>
      </c>
      <c r="BZ107">
        <v>0</v>
      </c>
      <c r="CA107">
        <v>0</v>
      </c>
      <c r="CB107">
        <v>0</v>
      </c>
      <c r="CC107">
        <v>0</v>
      </c>
      <c r="CD107">
        <v>1.1423870020025085E-2</v>
      </c>
      <c r="CE107">
        <v>0</v>
      </c>
      <c r="CF107">
        <v>4.7153090000000004</v>
      </c>
      <c r="CG107">
        <v>22343.574971261089</v>
      </c>
      <c r="CH107">
        <v>35537.087553858029</v>
      </c>
      <c r="CI107">
        <v>81896.258792790264</v>
      </c>
      <c r="CJ107">
        <v>9173.4800538799718</v>
      </c>
      <c r="CK107">
        <v>280776.24476008496</v>
      </c>
      <c r="CL107">
        <v>0</v>
      </c>
      <c r="CM107">
        <v>17300000</v>
      </c>
      <c r="CN107">
        <v>0</v>
      </c>
      <c r="CO107">
        <v>275630000</v>
      </c>
      <c r="CP107">
        <v>699000</v>
      </c>
      <c r="CQ107">
        <v>2330</v>
      </c>
      <c r="CR107">
        <v>0</v>
      </c>
      <c r="CS107">
        <v>0</v>
      </c>
      <c r="CT107">
        <v>1888614000</v>
      </c>
      <c r="CU107">
        <v>16328640</v>
      </c>
      <c r="CV107">
        <v>0</v>
      </c>
      <c r="CW107">
        <v>0</v>
      </c>
      <c r="CX107">
        <v>31260.449772954798</v>
      </c>
      <c r="CY107">
        <v>56238.019847661606</v>
      </c>
      <c r="CZ107">
        <v>8210</v>
      </c>
      <c r="DA107">
        <v>6169.203917797804</v>
      </c>
      <c r="DB107">
        <v>4409.2371778777015</v>
      </c>
      <c r="DC107">
        <v>2540.5223798616812</v>
      </c>
      <c r="DD107">
        <v>-203141.47327652777</v>
      </c>
      <c r="DE107">
        <v>-233538.75760567334</v>
      </c>
      <c r="DF107">
        <v>-277315.55199651385</v>
      </c>
    </row>
    <row r="108" spans="1:110" x14ac:dyDescent="0.45">
      <c r="A108">
        <v>1471</v>
      </c>
      <c r="B108" t="s">
        <v>460</v>
      </c>
      <c r="C108">
        <v>1767</v>
      </c>
      <c r="D108">
        <v>1567</v>
      </c>
      <c r="E108">
        <v>1372</v>
      </c>
      <c r="F108">
        <v>1188</v>
      </c>
      <c r="G108">
        <v>1022</v>
      </c>
      <c r="H108">
        <v>870</v>
      </c>
      <c r="I108">
        <v>736</v>
      </c>
      <c r="J108">
        <v>563.25</v>
      </c>
      <c r="K108">
        <v>2.13</v>
      </c>
      <c r="L108">
        <v>2.0699999999999998</v>
      </c>
      <c r="M108">
        <v>2.0099999999999998</v>
      </c>
      <c r="N108">
        <v>1.97</v>
      </c>
      <c r="O108">
        <v>1.95</v>
      </c>
      <c r="P108">
        <v>1.93</v>
      </c>
      <c r="Q108">
        <v>1.9109744227095835</v>
      </c>
      <c r="R108">
        <v>1.895484781165139</v>
      </c>
      <c r="S108">
        <v>257289</v>
      </c>
      <c r="T108">
        <v>9104</v>
      </c>
      <c r="U108">
        <v>3056</v>
      </c>
      <c r="V108">
        <v>4.4477390776181123</v>
      </c>
      <c r="W108">
        <v>41.463782253332198</v>
      </c>
      <c r="X108">
        <v>2037.6572746658096</v>
      </c>
      <c r="Y108">
        <v>73.370693977845065</v>
      </c>
      <c r="Z108">
        <v>1017</v>
      </c>
      <c r="AA108">
        <v>907.8265180715689</v>
      </c>
      <c r="AB108">
        <v>772.88807008791684</v>
      </c>
      <c r="AC108">
        <v>658.31648327473988</v>
      </c>
      <c r="AD108">
        <v>551.51013949744549</v>
      </c>
      <c r="AE108">
        <v>454.21775241786668</v>
      </c>
      <c r="AF108">
        <v>375.94638316809466</v>
      </c>
      <c r="AG108">
        <v>259.60536322188642</v>
      </c>
      <c r="AH108">
        <v>185</v>
      </c>
      <c r="AI108">
        <v>159.31296503063751</v>
      </c>
      <c r="AJ108">
        <v>125.45730330308687</v>
      </c>
      <c r="AK108">
        <v>108.77887795563682</v>
      </c>
      <c r="AL108">
        <v>88.251219067522015</v>
      </c>
      <c r="AM108">
        <v>69.197601257135787</v>
      </c>
      <c r="AN108">
        <v>66.871603908407792</v>
      </c>
      <c r="AO108">
        <v>43.712261612464914</v>
      </c>
      <c r="AP108">
        <v>3.9300451197370005</v>
      </c>
      <c r="AQ108">
        <v>10.741918121270647</v>
      </c>
      <c r="AR108">
        <v>0.47338438650098463</v>
      </c>
      <c r="AS108">
        <v>10.741918121270647</v>
      </c>
      <c r="AT108">
        <v>1537</v>
      </c>
      <c r="AU108">
        <v>45</v>
      </c>
      <c r="AV108">
        <v>1548.3548730537027</v>
      </c>
      <c r="AW108">
        <v>765.81505777661437</v>
      </c>
      <c r="AX108">
        <v>29.187448465937429</v>
      </c>
      <c r="AY108">
        <v>51.668602113802059</v>
      </c>
      <c r="AZ108">
        <v>29.131604797822408</v>
      </c>
      <c r="BA108">
        <v>0.77585666887876359</v>
      </c>
      <c r="BB108">
        <v>66.061272509003672</v>
      </c>
      <c r="BC108">
        <v>8210</v>
      </c>
      <c r="BD108">
        <v>212898.37163850688</v>
      </c>
      <c r="BE108">
        <v>345709.84629271674</v>
      </c>
      <c r="BF108">
        <v>5928</v>
      </c>
      <c r="BG108">
        <v>4722.3672509467151</v>
      </c>
      <c r="BH108">
        <v>3529.9738452737979</v>
      </c>
      <c r="BI108">
        <v>5502</v>
      </c>
      <c r="BJ108">
        <v>3989.8121710210635</v>
      </c>
      <c r="BK108">
        <v>3342.4985138798584</v>
      </c>
      <c r="BL108">
        <v>-179867.32772502233</v>
      </c>
      <c r="BM108">
        <v>-204291.30095570936</v>
      </c>
      <c r="BN108">
        <v>-235694.67991149513</v>
      </c>
      <c r="BO108">
        <v>-16995.769671700604</v>
      </c>
      <c r="BP108">
        <v>1763.1760360704211</v>
      </c>
      <c r="BQ108">
        <v>21818.782673101698</v>
      </c>
      <c r="BR108">
        <v>2408271</v>
      </c>
      <c r="BS108">
        <v>8767932</v>
      </c>
      <c r="BT108">
        <v>937111</v>
      </c>
      <c r="BU108">
        <v>113419</v>
      </c>
      <c r="BV108">
        <v>88734</v>
      </c>
      <c r="BW108">
        <v>932589</v>
      </c>
      <c r="BX108">
        <v>42948</v>
      </c>
      <c r="BY108">
        <v>1.1059351050815511</v>
      </c>
      <c r="BZ108">
        <v>0</v>
      </c>
      <c r="CA108">
        <v>0</v>
      </c>
      <c r="CB108">
        <v>0</v>
      </c>
      <c r="CC108">
        <v>0</v>
      </c>
      <c r="CD108">
        <v>2.3747651026310351E-2</v>
      </c>
      <c r="CE108">
        <v>0</v>
      </c>
      <c r="CF108">
        <v>0</v>
      </c>
      <c r="CG108">
        <v>70535.599419079124</v>
      </c>
      <c r="CH108">
        <v>112185.70776806163</v>
      </c>
      <c r="CI108">
        <v>258535.24834586729</v>
      </c>
      <c r="CJ108">
        <v>28959.41742499364</v>
      </c>
      <c r="CK108">
        <v>886372.06679164071</v>
      </c>
      <c r="CL108">
        <v>0</v>
      </c>
      <c r="CM108">
        <v>35700000</v>
      </c>
      <c r="CN108">
        <v>640000</v>
      </c>
      <c r="CO108">
        <v>594740000</v>
      </c>
      <c r="CP108">
        <v>2181000</v>
      </c>
      <c r="CQ108">
        <v>7160</v>
      </c>
      <c r="CR108">
        <v>0</v>
      </c>
      <c r="CS108">
        <v>0</v>
      </c>
      <c r="CT108">
        <v>5786723000</v>
      </c>
      <c r="CU108">
        <v>50177280</v>
      </c>
      <c r="CV108">
        <v>0</v>
      </c>
      <c r="CW108">
        <v>0</v>
      </c>
      <c r="CX108">
        <v>67324.71755467201</v>
      </c>
      <c r="CY108">
        <v>184277.81704814045</v>
      </c>
      <c r="CZ108">
        <v>8210</v>
      </c>
      <c r="DA108">
        <v>6540.2555887774179</v>
      </c>
      <c r="DB108">
        <v>4888.8470427965394</v>
      </c>
      <c r="DC108">
        <v>3222.741003202601</v>
      </c>
      <c r="DD108">
        <v>-179867.32772502233</v>
      </c>
      <c r="DE108">
        <v>-204291.30095570936</v>
      </c>
      <c r="DF108">
        <v>-235694.67991149513</v>
      </c>
    </row>
    <row r="109" spans="1:110" x14ac:dyDescent="0.45">
      <c r="A109">
        <v>1472</v>
      </c>
      <c r="B109" t="s">
        <v>461</v>
      </c>
      <c r="C109">
        <v>1525</v>
      </c>
      <c r="D109">
        <v>1316</v>
      </c>
      <c r="E109">
        <v>1127</v>
      </c>
      <c r="F109">
        <v>961</v>
      </c>
      <c r="G109">
        <v>822</v>
      </c>
      <c r="H109">
        <v>695</v>
      </c>
      <c r="I109">
        <v>582</v>
      </c>
      <c r="J109">
        <v>425.71428571428567</v>
      </c>
      <c r="K109">
        <v>2.13</v>
      </c>
      <c r="L109">
        <v>2.0699999999999998</v>
      </c>
      <c r="M109">
        <v>2.0099999999999998</v>
      </c>
      <c r="N109">
        <v>1.97</v>
      </c>
      <c r="O109">
        <v>1.95</v>
      </c>
      <c r="P109">
        <v>1.93</v>
      </c>
      <c r="Q109">
        <v>1.9109744227095835</v>
      </c>
      <c r="R109">
        <v>1.895484781165139</v>
      </c>
      <c r="S109">
        <v>257289</v>
      </c>
      <c r="T109">
        <v>9104</v>
      </c>
      <c r="U109">
        <v>3056</v>
      </c>
      <c r="V109">
        <v>3.4553650868853314</v>
      </c>
      <c r="W109">
        <v>32.212434917631469</v>
      </c>
      <c r="X109">
        <v>2263.6526914508381</v>
      </c>
      <c r="Y109">
        <v>81.508196182699095</v>
      </c>
      <c r="Z109">
        <v>873</v>
      </c>
      <c r="AA109">
        <v>756.8344380654255</v>
      </c>
      <c r="AB109">
        <v>646.98741591863029</v>
      </c>
      <c r="AC109">
        <v>547.42042817382423</v>
      </c>
      <c r="AD109">
        <v>458.44917361712879</v>
      </c>
      <c r="AE109">
        <v>382.6113001911155</v>
      </c>
      <c r="AF109">
        <v>325.2846377807042</v>
      </c>
      <c r="AG109">
        <v>227.52092889563289</v>
      </c>
      <c r="AH109">
        <v>273</v>
      </c>
      <c r="AI109">
        <v>222.57831327016103</v>
      </c>
      <c r="AJ109">
        <v>178.08355425076624</v>
      </c>
      <c r="AK109">
        <v>140.98533112119958</v>
      </c>
      <c r="AL109">
        <v>116.83811977062733</v>
      </c>
      <c r="AM109">
        <v>96.659349782322678</v>
      </c>
      <c r="AN109">
        <v>86.572545739820086</v>
      </c>
      <c r="AO109">
        <v>62.112238758483272</v>
      </c>
      <c r="AP109">
        <v>10.873375312159542</v>
      </c>
      <c r="AQ109">
        <v>17.75400356154454</v>
      </c>
      <c r="AR109">
        <v>0.78239919435579397</v>
      </c>
      <c r="AS109">
        <v>17.75400356154454</v>
      </c>
      <c r="AT109">
        <v>1445</v>
      </c>
      <c r="AU109">
        <v>7</v>
      </c>
      <c r="AV109">
        <v>1443.3377653132095</v>
      </c>
      <c r="AW109">
        <v>418.2372037868866</v>
      </c>
      <c r="AX109">
        <v>5.2813609610064756</v>
      </c>
      <c r="AY109">
        <v>48.164181228501796</v>
      </c>
      <c r="AZ109">
        <v>15.909743232053167</v>
      </c>
      <c r="BA109">
        <v>0.1403883976749396</v>
      </c>
      <c r="BB109">
        <v>66.061272509003672</v>
      </c>
      <c r="BC109">
        <v>8210</v>
      </c>
      <c r="BD109">
        <v>191603.07318431797</v>
      </c>
      <c r="BE109">
        <v>291286.73112220614</v>
      </c>
      <c r="BF109">
        <v>9710</v>
      </c>
      <c r="BG109">
        <v>7450.5931294647671</v>
      </c>
      <c r="BH109">
        <v>5499.9809046096652</v>
      </c>
      <c r="BI109">
        <v>8744</v>
      </c>
      <c r="BJ109">
        <v>6324.5592208875305</v>
      </c>
      <c r="BK109">
        <v>5296.6400212375629</v>
      </c>
      <c r="BL109">
        <v>-199545.61685533577</v>
      </c>
      <c r="BM109">
        <v>-226557.32101785293</v>
      </c>
      <c r="BN109">
        <v>-265470.211303538</v>
      </c>
      <c r="BO109">
        <v>-9274.5685169895296</v>
      </c>
      <c r="BP109">
        <v>2276.2401632704132</v>
      </c>
      <c r="BQ109">
        <v>13830.626329771258</v>
      </c>
      <c r="BR109">
        <v>2408271</v>
      </c>
      <c r="BS109">
        <v>8767932</v>
      </c>
      <c r="BT109">
        <v>937111</v>
      </c>
      <c r="BU109">
        <v>113419</v>
      </c>
      <c r="BV109">
        <v>88734</v>
      </c>
      <c r="BW109">
        <v>932589</v>
      </c>
      <c r="BX109">
        <v>42948</v>
      </c>
      <c r="BY109">
        <v>0.80795794243290542</v>
      </c>
      <c r="BZ109">
        <v>0</v>
      </c>
      <c r="CA109">
        <v>0</v>
      </c>
      <c r="CB109">
        <v>0</v>
      </c>
      <c r="CC109">
        <v>0</v>
      </c>
      <c r="CD109">
        <v>2.0747947738776414E-2</v>
      </c>
      <c r="CE109">
        <v>0</v>
      </c>
      <c r="CF109">
        <v>0</v>
      </c>
      <c r="CG109">
        <v>49944.461700465967</v>
      </c>
      <c r="CH109">
        <v>79435.842767447364</v>
      </c>
      <c r="CI109">
        <v>183062.22553682528</v>
      </c>
      <c r="CJ109">
        <v>20505.426002790526</v>
      </c>
      <c r="CK109">
        <v>627617.48828724877</v>
      </c>
      <c r="CL109">
        <v>15100000</v>
      </c>
      <c r="CM109">
        <v>31000000</v>
      </c>
      <c r="CN109">
        <v>80000</v>
      </c>
      <c r="CO109">
        <v>594740000</v>
      </c>
      <c r="CP109">
        <v>1556000</v>
      </c>
      <c r="CQ109">
        <v>2130</v>
      </c>
      <c r="CR109">
        <v>0</v>
      </c>
      <c r="CS109">
        <v>0</v>
      </c>
      <c r="CT109">
        <v>3787057000</v>
      </c>
      <c r="CU109">
        <v>14927040</v>
      </c>
      <c r="CV109">
        <v>0</v>
      </c>
      <c r="CW109">
        <v>0</v>
      </c>
      <c r="CX109">
        <v>104870.05516605303</v>
      </c>
      <c r="CY109">
        <v>160703.20987140838</v>
      </c>
      <c r="CZ109">
        <v>8210</v>
      </c>
      <c r="DA109">
        <v>6299.6261166741233</v>
      </c>
      <c r="DB109">
        <v>4650.3443076050835</v>
      </c>
      <c r="DC109">
        <v>2900.384232807563</v>
      </c>
      <c r="DD109">
        <v>-199545.61685533577</v>
      </c>
      <c r="DE109">
        <v>-226557.32101785293</v>
      </c>
      <c r="DF109">
        <v>-265470.211303538</v>
      </c>
    </row>
    <row r="110" spans="1:110" x14ac:dyDescent="0.45">
      <c r="A110">
        <v>1481</v>
      </c>
      <c r="B110" t="s">
        <v>462</v>
      </c>
      <c r="C110">
        <v>4497</v>
      </c>
      <c r="D110">
        <v>3933</v>
      </c>
      <c r="E110">
        <v>3431</v>
      </c>
      <c r="F110">
        <v>2969</v>
      </c>
      <c r="G110">
        <v>2537</v>
      </c>
      <c r="H110">
        <v>2153</v>
      </c>
      <c r="I110">
        <v>1805</v>
      </c>
      <c r="J110">
        <v>1357.5</v>
      </c>
      <c r="K110">
        <v>2.13</v>
      </c>
      <c r="L110">
        <v>2.0699999999999998</v>
      </c>
      <c r="M110">
        <v>2.0099999999999998</v>
      </c>
      <c r="N110">
        <v>1.97</v>
      </c>
      <c r="O110">
        <v>1.95</v>
      </c>
      <c r="P110">
        <v>1.93</v>
      </c>
      <c r="Q110">
        <v>1.9109744227095835</v>
      </c>
      <c r="R110">
        <v>1.895484781165139</v>
      </c>
      <c r="S110">
        <v>257289</v>
      </c>
      <c r="T110">
        <v>9104</v>
      </c>
      <c r="U110">
        <v>3056</v>
      </c>
      <c r="V110">
        <v>9.9107864126243861</v>
      </c>
      <c r="W110">
        <v>92.392715175281808</v>
      </c>
      <c r="X110">
        <v>2327.2801347678815</v>
      </c>
      <c r="Y110">
        <v>83.799253530884954</v>
      </c>
      <c r="Z110">
        <v>2033</v>
      </c>
      <c r="AA110">
        <v>1717.9923681624846</v>
      </c>
      <c r="AB110">
        <v>1449.8456863903418</v>
      </c>
      <c r="AC110">
        <v>1222.6009218509964</v>
      </c>
      <c r="AD110">
        <v>1015.6856500260417</v>
      </c>
      <c r="AE110">
        <v>844.90897225269021</v>
      </c>
      <c r="AF110">
        <v>689.42362707701704</v>
      </c>
      <c r="AG110">
        <v>467.08124837984508</v>
      </c>
      <c r="AH110">
        <v>532</v>
      </c>
      <c r="AI110">
        <v>455.54847247221488</v>
      </c>
      <c r="AJ110">
        <v>387.79867454106619</v>
      </c>
      <c r="AK110">
        <v>331.2366281891936</v>
      </c>
      <c r="AL110">
        <v>280.70199855655096</v>
      </c>
      <c r="AM110">
        <v>236.53414966291092</v>
      </c>
      <c r="AN110">
        <v>195.90765919228738</v>
      </c>
      <c r="AO110">
        <v>140.37997483868358</v>
      </c>
      <c r="AP110">
        <v>7.7624026934767141</v>
      </c>
      <c r="AQ110">
        <v>15.516103952946489</v>
      </c>
      <c r="AR110">
        <v>0.68377744716808897</v>
      </c>
      <c r="AS110">
        <v>15.516103952946489</v>
      </c>
      <c r="AT110">
        <v>2824</v>
      </c>
      <c r="AU110">
        <v>53</v>
      </c>
      <c r="AV110">
        <v>2834.4912899074106</v>
      </c>
      <c r="AW110">
        <v>1153.4087114813674</v>
      </c>
      <c r="AX110">
        <v>34.999330431012439</v>
      </c>
      <c r="AY110">
        <v>94.58697434421029</v>
      </c>
      <c r="AZ110">
        <v>43.87566738475121</v>
      </c>
      <c r="BA110">
        <v>0.93034730161091228</v>
      </c>
      <c r="BB110">
        <v>66.061272509003672</v>
      </c>
      <c r="BC110">
        <v>8210</v>
      </c>
      <c r="BD110">
        <v>204435.36578811874</v>
      </c>
      <c r="BE110">
        <v>643757.19470731425</v>
      </c>
      <c r="BF110">
        <v>10202</v>
      </c>
      <c r="BG110">
        <v>8092.3692225487575</v>
      </c>
      <c r="BH110">
        <v>5989.8843741478049</v>
      </c>
      <c r="BI110">
        <v>8776</v>
      </c>
      <c r="BJ110">
        <v>6245.3977613651205</v>
      </c>
      <c r="BK110">
        <v>5188.4149370013401</v>
      </c>
      <c r="BL110">
        <v>-185988.97254341724</v>
      </c>
      <c r="BM110">
        <v>-216461.98824612173</v>
      </c>
      <c r="BN110">
        <v>-254261.59826235939</v>
      </c>
      <c r="BO110">
        <v>-31926.72929039615</v>
      </c>
      <c r="BP110">
        <v>-5010.8422890893416</v>
      </c>
      <c r="BQ110">
        <v>15456.201637142512</v>
      </c>
      <c r="BR110">
        <v>2408271</v>
      </c>
      <c r="BS110">
        <v>8767932</v>
      </c>
      <c r="BT110">
        <v>937111</v>
      </c>
      <c r="BU110">
        <v>113419</v>
      </c>
      <c r="BV110">
        <v>88734</v>
      </c>
      <c r="BW110">
        <v>932589</v>
      </c>
      <c r="BX110">
        <v>42948</v>
      </c>
      <c r="BY110">
        <v>0.22758407910129486</v>
      </c>
      <c r="BZ110">
        <v>0</v>
      </c>
      <c r="CA110">
        <v>0</v>
      </c>
      <c r="CB110">
        <v>0</v>
      </c>
      <c r="CC110">
        <v>0</v>
      </c>
      <c r="CD110">
        <v>5.9719092949321491E-2</v>
      </c>
      <c r="CE110">
        <v>0</v>
      </c>
      <c r="CF110">
        <v>0</v>
      </c>
      <c r="CG110">
        <v>122232.49837219302</v>
      </c>
      <c r="CH110">
        <v>194408.77308875276</v>
      </c>
      <c r="CI110">
        <v>448020.70986644085</v>
      </c>
      <c r="CJ110">
        <v>50184.332059461027</v>
      </c>
      <c r="CK110">
        <v>1536011.2213345824</v>
      </c>
      <c r="CL110">
        <v>4800000</v>
      </c>
      <c r="CM110">
        <v>2840000</v>
      </c>
      <c r="CN110">
        <v>380000</v>
      </c>
      <c r="CO110">
        <v>369710000</v>
      </c>
      <c r="CP110">
        <v>1030000</v>
      </c>
      <c r="CQ110">
        <v>9470</v>
      </c>
      <c r="CR110">
        <v>0</v>
      </c>
      <c r="CS110">
        <v>0</v>
      </c>
      <c r="CT110">
        <v>2638407000</v>
      </c>
      <c r="CU110">
        <v>66365760</v>
      </c>
      <c r="CV110">
        <v>0</v>
      </c>
      <c r="CW110">
        <v>0</v>
      </c>
      <c r="CX110">
        <v>38131.493362656627</v>
      </c>
      <c r="CY110">
        <v>361808.00390673708</v>
      </c>
      <c r="CZ110">
        <v>8210</v>
      </c>
      <c r="DA110">
        <v>6512.2869356131441</v>
      </c>
      <c r="DB110">
        <v>4820.3245159530952</v>
      </c>
      <c r="DC110">
        <v>3094.6325740282355</v>
      </c>
      <c r="DD110">
        <v>-185988.97254341724</v>
      </c>
      <c r="DE110">
        <v>-216461.98824612173</v>
      </c>
      <c r="DF110">
        <v>-254261.59826235939</v>
      </c>
    </row>
    <row r="111" spans="1:110" x14ac:dyDescent="0.45">
      <c r="A111">
        <v>1482</v>
      </c>
      <c r="B111" t="s">
        <v>463</v>
      </c>
      <c r="C111">
        <v>3336</v>
      </c>
      <c r="D111">
        <v>2959</v>
      </c>
      <c r="E111">
        <v>2602</v>
      </c>
      <c r="F111">
        <v>2278</v>
      </c>
      <c r="G111">
        <v>1975</v>
      </c>
      <c r="H111">
        <v>1703</v>
      </c>
      <c r="I111">
        <v>1457</v>
      </c>
      <c r="J111">
        <v>1143.5714285714287</v>
      </c>
      <c r="K111">
        <v>2.13</v>
      </c>
      <c r="L111">
        <v>2.0699999999999998</v>
      </c>
      <c r="M111">
        <v>2.0099999999999998</v>
      </c>
      <c r="N111">
        <v>1.97</v>
      </c>
      <c r="O111">
        <v>1.95</v>
      </c>
      <c r="P111">
        <v>1.93</v>
      </c>
      <c r="Q111">
        <v>1.9109744227095835</v>
      </c>
      <c r="R111">
        <v>1.895484781165139</v>
      </c>
      <c r="S111">
        <v>257289</v>
      </c>
      <c r="T111">
        <v>9104</v>
      </c>
      <c r="U111">
        <v>3056</v>
      </c>
      <c r="V111">
        <v>7.1760390261550411</v>
      </c>
      <c r="W111">
        <v>66.898195786532213</v>
      </c>
      <c r="X111">
        <v>2384.3781957639844</v>
      </c>
      <c r="Y111">
        <v>85.85520494732738</v>
      </c>
      <c r="Z111">
        <v>1608</v>
      </c>
      <c r="AA111">
        <v>1399.6773347449864</v>
      </c>
      <c r="AB111">
        <v>1198.2858691209908</v>
      </c>
      <c r="AC111">
        <v>1014.6069024857542</v>
      </c>
      <c r="AD111">
        <v>859.38703744934446</v>
      </c>
      <c r="AE111">
        <v>717.78665209223084</v>
      </c>
      <c r="AF111">
        <v>599.72593608523744</v>
      </c>
      <c r="AG111">
        <v>429.35424093978912</v>
      </c>
      <c r="AH111">
        <v>569</v>
      </c>
      <c r="AI111">
        <v>493.85899608998625</v>
      </c>
      <c r="AJ111">
        <v>413.37157016596473</v>
      </c>
      <c r="AK111">
        <v>341.4037276185652</v>
      </c>
      <c r="AL111">
        <v>287.77696885360518</v>
      </c>
      <c r="AM111">
        <v>241.15390999001858</v>
      </c>
      <c r="AN111">
        <v>204.16639693060529</v>
      </c>
      <c r="AO111">
        <v>150.27228060815617</v>
      </c>
      <c r="AP111">
        <v>6.4173203293602263</v>
      </c>
      <c r="AQ111">
        <v>19.991903170142592</v>
      </c>
      <c r="AR111">
        <v>0.88102094154349908</v>
      </c>
      <c r="AS111">
        <v>19.991903170142592</v>
      </c>
      <c r="AT111">
        <v>2348</v>
      </c>
      <c r="AU111">
        <v>46</v>
      </c>
      <c r="AV111">
        <v>2357.3985427005518</v>
      </c>
      <c r="AW111">
        <v>975.51923434152332</v>
      </c>
      <c r="AX111">
        <v>30.31346723583049</v>
      </c>
      <c r="AY111">
        <v>78.666389369917411</v>
      </c>
      <c r="AZ111">
        <v>37.108751674351545</v>
      </c>
      <c r="BA111">
        <v>0.80578834217743311</v>
      </c>
      <c r="BB111">
        <v>66.061272509003672</v>
      </c>
      <c r="BC111">
        <v>8210</v>
      </c>
      <c r="BD111">
        <v>228906.68018921369</v>
      </c>
      <c r="BE111">
        <v>427547.21603577246</v>
      </c>
      <c r="BF111">
        <v>5888</v>
      </c>
      <c r="BG111">
        <v>4763.0010275799714</v>
      </c>
      <c r="BH111">
        <v>3634.5489356262706</v>
      </c>
      <c r="BI111">
        <v>6078.0000000000018</v>
      </c>
      <c r="BJ111">
        <v>4405.8588363381405</v>
      </c>
      <c r="BK111">
        <v>3731.8275319281242</v>
      </c>
      <c r="BL111">
        <v>-173149.24294458301</v>
      </c>
      <c r="BM111">
        <v>-192465.13396041887</v>
      </c>
      <c r="BN111">
        <v>-219791.58022777413</v>
      </c>
      <c r="BO111">
        <v>-12231.198930775397</v>
      </c>
      <c r="BP111">
        <v>8050.771877111576</v>
      </c>
      <c r="BQ111">
        <v>31860.779383435583</v>
      </c>
      <c r="BR111">
        <v>2408271</v>
      </c>
      <c r="BS111">
        <v>8767932</v>
      </c>
      <c r="BT111">
        <v>937111</v>
      </c>
      <c r="BU111">
        <v>113419</v>
      </c>
      <c r="BV111">
        <v>88734</v>
      </c>
      <c r="BW111">
        <v>932589</v>
      </c>
      <c r="BX111">
        <v>42948</v>
      </c>
      <c r="BY111">
        <v>0.22327806675167658</v>
      </c>
      <c r="BZ111">
        <v>0</v>
      </c>
      <c r="CA111">
        <v>58.423058154128242</v>
      </c>
      <c r="CB111">
        <v>0</v>
      </c>
      <c r="CC111">
        <v>0</v>
      </c>
      <c r="CD111">
        <v>4.1470897950156696E-2</v>
      </c>
      <c r="CE111">
        <v>0</v>
      </c>
      <c r="CF111">
        <v>0</v>
      </c>
      <c r="CG111">
        <v>72288.036671727052</v>
      </c>
      <c r="CH111">
        <v>114972.93032130539</v>
      </c>
      <c r="CI111">
        <v>264958.48432961554</v>
      </c>
      <c r="CJ111">
        <v>29678.906056670501</v>
      </c>
      <c r="CK111">
        <v>908393.73304733366</v>
      </c>
      <c r="CL111">
        <v>19200000</v>
      </c>
      <c r="CM111">
        <v>3210000</v>
      </c>
      <c r="CN111">
        <v>360000</v>
      </c>
      <c r="CO111">
        <v>627220000</v>
      </c>
      <c r="CP111">
        <v>1599000</v>
      </c>
      <c r="CQ111">
        <v>100</v>
      </c>
      <c r="CR111">
        <v>0</v>
      </c>
      <c r="CS111">
        <v>0</v>
      </c>
      <c r="CT111">
        <v>3369426000</v>
      </c>
      <c r="CU111">
        <v>700800</v>
      </c>
      <c r="CV111">
        <v>0</v>
      </c>
      <c r="CW111">
        <v>0</v>
      </c>
      <c r="CX111">
        <v>65372.364966416833</v>
      </c>
      <c r="CY111">
        <v>236354.57628111364</v>
      </c>
      <c r="CZ111">
        <v>8210</v>
      </c>
      <c r="DA111">
        <v>6641.3448431439474</v>
      </c>
      <c r="DB111">
        <v>5067.874789655516</v>
      </c>
      <c r="DC111">
        <v>3465.0661650215015</v>
      </c>
      <c r="DD111">
        <v>-173149.24294458301</v>
      </c>
      <c r="DE111">
        <v>-192465.13396041887</v>
      </c>
      <c r="DF111">
        <v>-219791.58022777413</v>
      </c>
    </row>
    <row r="112" spans="1:110" x14ac:dyDescent="0.45">
      <c r="A112">
        <v>1483</v>
      </c>
      <c r="B112" t="s">
        <v>464</v>
      </c>
      <c r="C112">
        <v>3265</v>
      </c>
      <c r="D112">
        <v>2814</v>
      </c>
      <c r="E112">
        <v>2413</v>
      </c>
      <c r="F112">
        <v>2050</v>
      </c>
      <c r="G112">
        <v>1739</v>
      </c>
      <c r="H112">
        <v>1462</v>
      </c>
      <c r="I112">
        <v>1216</v>
      </c>
      <c r="J112">
        <v>875.82142857142844</v>
      </c>
      <c r="K112">
        <v>2.13</v>
      </c>
      <c r="L112">
        <v>2.0699999999999998</v>
      </c>
      <c r="M112">
        <v>2.0099999999999998</v>
      </c>
      <c r="N112">
        <v>1.97</v>
      </c>
      <c r="O112">
        <v>1.95</v>
      </c>
      <c r="P112">
        <v>1.93</v>
      </c>
      <c r="Q112">
        <v>1.9109744227095835</v>
      </c>
      <c r="R112">
        <v>1.895484781165139</v>
      </c>
      <c r="S112">
        <v>257289</v>
      </c>
      <c r="T112">
        <v>9104</v>
      </c>
      <c r="U112">
        <v>3056</v>
      </c>
      <c r="V112">
        <v>7.0025360306034781</v>
      </c>
      <c r="W112">
        <v>65.280724459571317</v>
      </c>
      <c r="X112">
        <v>2391.452312809065</v>
      </c>
      <c r="Y112">
        <v>86.109925347725977</v>
      </c>
      <c r="Z112">
        <v>1690</v>
      </c>
      <c r="AA112">
        <v>1450.1145787507187</v>
      </c>
      <c r="AB112">
        <v>1228.0373791466934</v>
      </c>
      <c r="AC112">
        <v>1024.8572441672625</v>
      </c>
      <c r="AD112">
        <v>844.900079414674</v>
      </c>
      <c r="AE112">
        <v>683.6441145347502</v>
      </c>
      <c r="AF112">
        <v>549.44478252265071</v>
      </c>
      <c r="AG112">
        <v>356.57357274186512</v>
      </c>
      <c r="AH112">
        <v>676</v>
      </c>
      <c r="AI112">
        <v>584.01757284629707</v>
      </c>
      <c r="AJ112">
        <v>494.47715718044662</v>
      </c>
      <c r="AK112">
        <v>408.91232101854018</v>
      </c>
      <c r="AL112">
        <v>339.69773923437822</v>
      </c>
      <c r="AM112">
        <v>277.32065326413834</v>
      </c>
      <c r="AN112">
        <v>223.23515717117448</v>
      </c>
      <c r="AO112">
        <v>149.51384863276738</v>
      </c>
      <c r="AP112">
        <v>5.5306179887694693</v>
      </c>
      <c r="AQ112">
        <v>19.842709862902723</v>
      </c>
      <c r="AR112">
        <v>0.87444615839765205</v>
      </c>
      <c r="AS112">
        <v>19.842709862902723</v>
      </c>
      <c r="AT112">
        <v>2597</v>
      </c>
      <c r="AU112">
        <v>42</v>
      </c>
      <c r="AV112">
        <v>2604.2928509506</v>
      </c>
      <c r="AW112">
        <v>1003.0953136114229</v>
      </c>
      <c r="AX112">
        <v>27.956011037605048</v>
      </c>
      <c r="AY112">
        <v>86.905252436221517</v>
      </c>
      <c r="AZ112">
        <v>38.157745729778519</v>
      </c>
      <c r="BA112">
        <v>0.74312277156007212</v>
      </c>
      <c r="BB112">
        <v>66.061272509003672</v>
      </c>
      <c r="BC112">
        <v>8210</v>
      </c>
      <c r="BD112">
        <v>184345.10475629769</v>
      </c>
      <c r="BE112">
        <v>494878.88830862305</v>
      </c>
      <c r="BF112">
        <v>7336</v>
      </c>
      <c r="BG112">
        <v>5615.5617849837117</v>
      </c>
      <c r="BH112">
        <v>4087.8564689505838</v>
      </c>
      <c r="BI112">
        <v>35518.000000000007</v>
      </c>
      <c r="BJ112">
        <v>25102.071334040636</v>
      </c>
      <c r="BK112">
        <v>20694.337854670383</v>
      </c>
      <c r="BL112">
        <v>-198164.83167309331</v>
      </c>
      <c r="BM112">
        <v>-227333.72058382496</v>
      </c>
      <c r="BN112">
        <v>-267107.02395141812</v>
      </c>
      <c r="BO112">
        <v>-26794.217777835613</v>
      </c>
      <c r="BP112">
        <v>-11287.552932469232</v>
      </c>
      <c r="BQ112">
        <v>9724.8960977933893</v>
      </c>
      <c r="BR112">
        <v>2408271</v>
      </c>
      <c r="BS112">
        <v>8767932</v>
      </c>
      <c r="BT112">
        <v>937111</v>
      </c>
      <c r="BU112">
        <v>113419</v>
      </c>
      <c r="BV112">
        <v>88734</v>
      </c>
      <c r="BW112">
        <v>932589</v>
      </c>
      <c r="BX112">
        <v>42948</v>
      </c>
      <c r="BY112">
        <v>0.4737388265865784</v>
      </c>
      <c r="BZ112">
        <v>0</v>
      </c>
      <c r="CA112">
        <v>1186.7684150080802</v>
      </c>
      <c r="CB112">
        <v>0</v>
      </c>
      <c r="CC112">
        <v>0</v>
      </c>
      <c r="CD112">
        <v>4.2220823772040186E-2</v>
      </c>
      <c r="CE112">
        <v>1.3408006150842036</v>
      </c>
      <c r="CF112">
        <v>0.8721000000000001</v>
      </c>
      <c r="CG112">
        <v>98136.486148284006</v>
      </c>
      <c r="CH112">
        <v>156084.46298165096</v>
      </c>
      <c r="CI112">
        <v>359701.21508990234</v>
      </c>
      <c r="CJ112">
        <v>40291.363373904191</v>
      </c>
      <c r="CK112">
        <v>1233213.3103188046</v>
      </c>
      <c r="CL112">
        <v>16800000</v>
      </c>
      <c r="CM112">
        <v>15800000</v>
      </c>
      <c r="CN112">
        <v>390000</v>
      </c>
      <c r="CO112">
        <v>454600000</v>
      </c>
      <c r="CP112">
        <v>1612000</v>
      </c>
      <c r="CQ112">
        <v>140</v>
      </c>
      <c r="CR112">
        <v>0</v>
      </c>
      <c r="CS112">
        <v>0</v>
      </c>
      <c r="CT112">
        <v>3587799000</v>
      </c>
      <c r="CU112">
        <v>981120</v>
      </c>
      <c r="CV112">
        <v>0</v>
      </c>
      <c r="CW112">
        <v>0</v>
      </c>
      <c r="CX112">
        <v>43316.708323673709</v>
      </c>
      <c r="CY112">
        <v>267482.09164884919</v>
      </c>
      <c r="CZ112">
        <v>8210</v>
      </c>
      <c r="DA112">
        <v>6284.5913651467108</v>
      </c>
      <c r="DB112">
        <v>4574.8775368162887</v>
      </c>
      <c r="DC112">
        <v>2790.5170117813395</v>
      </c>
      <c r="DD112">
        <v>-198164.83167309331</v>
      </c>
      <c r="DE112">
        <v>-227333.72058382496</v>
      </c>
      <c r="DF112">
        <v>-267107.02395141812</v>
      </c>
    </row>
    <row r="113" spans="1:110" x14ac:dyDescent="0.45">
      <c r="A113">
        <v>1484</v>
      </c>
      <c r="B113" t="s">
        <v>465</v>
      </c>
      <c r="C113">
        <v>7327</v>
      </c>
      <c r="D113">
        <v>6648</v>
      </c>
      <c r="E113">
        <v>5975</v>
      </c>
      <c r="F113">
        <v>5341</v>
      </c>
      <c r="G113">
        <v>4722</v>
      </c>
      <c r="H113">
        <v>4166</v>
      </c>
      <c r="I113">
        <v>3646</v>
      </c>
      <c r="J113">
        <v>3029.5714285714289</v>
      </c>
      <c r="K113">
        <v>2.13</v>
      </c>
      <c r="L113">
        <v>2.0699999999999998</v>
      </c>
      <c r="M113">
        <v>2.0099999999999998</v>
      </c>
      <c r="N113">
        <v>1.97</v>
      </c>
      <c r="O113">
        <v>1.95</v>
      </c>
      <c r="P113">
        <v>1.93</v>
      </c>
      <c r="Q113">
        <v>1.9109744227095835</v>
      </c>
      <c r="R113">
        <v>1.895484781165139</v>
      </c>
      <c r="S113">
        <v>257289</v>
      </c>
      <c r="T113">
        <v>9104</v>
      </c>
      <c r="U113">
        <v>3056</v>
      </c>
      <c r="V113">
        <v>16.926368801411371</v>
      </c>
      <c r="W113">
        <v>157.79506353083258</v>
      </c>
      <c r="X113">
        <v>2220.2213976366593</v>
      </c>
      <c r="Y113">
        <v>79.944349206506971</v>
      </c>
      <c r="Z113">
        <v>3567</v>
      </c>
      <c r="AA113">
        <v>3125.1636281619085</v>
      </c>
      <c r="AB113">
        <v>2736.6791274392881</v>
      </c>
      <c r="AC113">
        <v>2398.3766971192586</v>
      </c>
      <c r="AD113">
        <v>2089.6156448232696</v>
      </c>
      <c r="AE113">
        <v>1813.0299443363522</v>
      </c>
      <c r="AF113">
        <v>1576.3005659665523</v>
      </c>
      <c r="AG113">
        <v>1239.7646553234056</v>
      </c>
      <c r="AH113">
        <v>627</v>
      </c>
      <c r="AI113">
        <v>546.76408741808405</v>
      </c>
      <c r="AJ113">
        <v>477.5123122588584</v>
      </c>
      <c r="AK113">
        <v>421.05277048821358</v>
      </c>
      <c r="AL113">
        <v>373.89508150722224</v>
      </c>
      <c r="AM113">
        <v>335.64423902792026</v>
      </c>
      <c r="AN113">
        <v>316.79585541680058</v>
      </c>
      <c r="AO113">
        <v>258.93806350064915</v>
      </c>
      <c r="AP113">
        <v>17.508614013359868</v>
      </c>
      <c r="AQ113">
        <v>47.145085087798947</v>
      </c>
      <c r="AR113">
        <v>2.0776314740876547</v>
      </c>
      <c r="AS113">
        <v>47.145085087798947</v>
      </c>
      <c r="AT113">
        <v>5375</v>
      </c>
      <c r="AU113">
        <v>188</v>
      </c>
      <c r="AV113">
        <v>5425.4127333212709</v>
      </c>
      <c r="AW113">
        <v>2939.8979334253409</v>
      </c>
      <c r="AX113">
        <v>121.29570534626689</v>
      </c>
      <c r="AY113">
        <v>181.04602291093079</v>
      </c>
      <c r="AZ113">
        <v>111.83371738749996</v>
      </c>
      <c r="BA113">
        <v>3.2242654581157182</v>
      </c>
      <c r="BB113">
        <v>66.061272509003672</v>
      </c>
      <c r="BC113">
        <v>8210</v>
      </c>
      <c r="BD113">
        <v>269917.05164868163</v>
      </c>
      <c r="BE113">
        <v>1437386.3843011248</v>
      </c>
      <c r="BF113">
        <v>20904</v>
      </c>
      <c r="BG113">
        <v>17646.764225109495</v>
      </c>
      <c r="BH113">
        <v>14049.817661472847</v>
      </c>
      <c r="BI113">
        <v>50506</v>
      </c>
      <c r="BJ113">
        <v>38760.342777939703</v>
      </c>
      <c r="BK113">
        <v>33770.432628360395</v>
      </c>
      <c r="BL113">
        <v>-169048.23544421629</v>
      </c>
      <c r="BM113">
        <v>-190626.74285002565</v>
      </c>
      <c r="BN113">
        <v>-217096.24069168221</v>
      </c>
      <c r="BO113">
        <v>618.19009013776667</v>
      </c>
      <c r="BP113">
        <v>112320.73381863453</v>
      </c>
      <c r="BQ113">
        <v>210469.99899505236</v>
      </c>
      <c r="BR113">
        <v>2408271</v>
      </c>
      <c r="BS113">
        <v>8767932</v>
      </c>
      <c r="BT113">
        <v>937111</v>
      </c>
      <c r="BU113">
        <v>113419</v>
      </c>
      <c r="BV113">
        <v>88734</v>
      </c>
      <c r="BW113">
        <v>932589</v>
      </c>
      <c r="BX113">
        <v>42948</v>
      </c>
      <c r="BY113">
        <v>0.8883167297342689</v>
      </c>
      <c r="BZ113">
        <v>0</v>
      </c>
      <c r="CA113">
        <v>22.995507786521141</v>
      </c>
      <c r="CB113">
        <v>0</v>
      </c>
      <c r="CC113">
        <v>0</v>
      </c>
      <c r="CD113">
        <v>9.244085631083751E-2</v>
      </c>
      <c r="CE113">
        <v>0</v>
      </c>
      <c r="CF113">
        <v>0</v>
      </c>
      <c r="CG113">
        <v>230007.38941004063</v>
      </c>
      <c r="CH113">
        <v>365822.96011324442</v>
      </c>
      <c r="CI113">
        <v>843049.72286695859</v>
      </c>
      <c r="CJ113">
        <v>94432.882907587948</v>
      </c>
      <c r="CK113">
        <v>2890343.6960596982</v>
      </c>
      <c r="CL113">
        <v>19200000</v>
      </c>
      <c r="CM113">
        <v>9020000</v>
      </c>
      <c r="CN113">
        <v>0</v>
      </c>
      <c r="CO113">
        <v>472650000</v>
      </c>
      <c r="CP113">
        <v>1484000</v>
      </c>
      <c r="CQ113">
        <v>60</v>
      </c>
      <c r="CR113">
        <v>0</v>
      </c>
      <c r="CS113">
        <v>0</v>
      </c>
      <c r="CT113">
        <v>3164513000</v>
      </c>
      <c r="CU113">
        <v>420480</v>
      </c>
      <c r="CV113">
        <v>0</v>
      </c>
      <c r="CW113">
        <v>0</v>
      </c>
      <c r="CX113">
        <v>45521.558127622062</v>
      </c>
      <c r="CY113">
        <v>730868.77193407377</v>
      </c>
      <c r="CZ113">
        <v>8210</v>
      </c>
      <c r="DA113">
        <v>6930.727817075629</v>
      </c>
      <c r="DB113">
        <v>5518.0349694169581</v>
      </c>
      <c r="DC113">
        <v>4085.8591031817305</v>
      </c>
      <c r="DD113">
        <v>-169048.23544421629</v>
      </c>
      <c r="DE113">
        <v>-190626.74285002565</v>
      </c>
      <c r="DF113">
        <v>-217096.24069168221</v>
      </c>
    </row>
    <row r="114" spans="1:110" x14ac:dyDescent="0.45">
      <c r="A114">
        <v>1485</v>
      </c>
      <c r="B114" t="s">
        <v>466</v>
      </c>
      <c r="C114">
        <v>1217</v>
      </c>
      <c r="D114">
        <v>1052</v>
      </c>
      <c r="E114">
        <v>900</v>
      </c>
      <c r="F114">
        <v>769</v>
      </c>
      <c r="G114">
        <v>661</v>
      </c>
      <c r="H114">
        <v>563</v>
      </c>
      <c r="I114">
        <v>474</v>
      </c>
      <c r="J114">
        <v>350.92857142857139</v>
      </c>
      <c r="K114">
        <v>2.13</v>
      </c>
      <c r="L114">
        <v>2.0699999999999998</v>
      </c>
      <c r="M114">
        <v>2.0099999999999998</v>
      </c>
      <c r="N114">
        <v>1.97</v>
      </c>
      <c r="O114">
        <v>1.95</v>
      </c>
      <c r="P114">
        <v>1.93</v>
      </c>
      <c r="Q114">
        <v>1.9109744227095835</v>
      </c>
      <c r="R114">
        <v>1.895484781165139</v>
      </c>
      <c r="S114">
        <v>257289</v>
      </c>
      <c r="T114">
        <v>9104</v>
      </c>
      <c r="U114">
        <v>3056</v>
      </c>
      <c r="V114">
        <v>2.6406649349482416</v>
      </c>
      <c r="W114">
        <v>24.617441346253504</v>
      </c>
      <c r="X114">
        <v>2363.8024113678084</v>
      </c>
      <c r="Y114">
        <v>85.114324918553365</v>
      </c>
      <c r="Z114">
        <v>643</v>
      </c>
      <c r="AA114">
        <v>564.37541040879989</v>
      </c>
      <c r="AB114">
        <v>472.87014787224803</v>
      </c>
      <c r="AC114">
        <v>397.34623274040348</v>
      </c>
      <c r="AD114">
        <v>332.62185819666087</v>
      </c>
      <c r="AE114">
        <v>274.30328923367767</v>
      </c>
      <c r="AF114">
        <v>230.43738576555725</v>
      </c>
      <c r="AG114">
        <v>155.63623580895927</v>
      </c>
      <c r="AH114">
        <v>213</v>
      </c>
      <c r="AI114">
        <v>191.67378743383321</v>
      </c>
      <c r="AJ114">
        <v>156.6171880551409</v>
      </c>
      <c r="AK114">
        <v>131.30653177888331</v>
      </c>
      <c r="AL114">
        <v>103.23457000762173</v>
      </c>
      <c r="AM114">
        <v>77.93633834226884</v>
      </c>
      <c r="AN114">
        <v>67.724229433716204</v>
      </c>
      <c r="AO114">
        <v>46.766603870144984</v>
      </c>
      <c r="AP114">
        <v>2.6901647282329755</v>
      </c>
      <c r="AQ114">
        <v>8.0564385909529843</v>
      </c>
      <c r="AR114">
        <v>0.35503828987573843</v>
      </c>
      <c r="AS114">
        <v>8.0564385909529843</v>
      </c>
      <c r="AT114">
        <v>1037</v>
      </c>
      <c r="AU114">
        <v>25</v>
      </c>
      <c r="AV114">
        <v>1042.7876562073679</v>
      </c>
      <c r="AW114">
        <v>470.87111666575197</v>
      </c>
      <c r="AX114">
        <v>16.327779857303707</v>
      </c>
      <c r="AY114">
        <v>34.79782408763986</v>
      </c>
      <c r="AZ114">
        <v>17.911937277965205</v>
      </c>
      <c r="BA114">
        <v>0.43402275827766723</v>
      </c>
      <c r="BB114">
        <v>66.061272509003672</v>
      </c>
      <c r="BC114">
        <v>8210</v>
      </c>
      <c r="BD114">
        <v>197580.06521579117</v>
      </c>
      <c r="BE114">
        <v>148382.68721487722</v>
      </c>
      <c r="BF114">
        <v>6132</v>
      </c>
      <c r="BG114">
        <v>4709.9561676091962</v>
      </c>
      <c r="BH114">
        <v>3519.7177446364194</v>
      </c>
      <c r="BI114">
        <v>5272</v>
      </c>
      <c r="BJ114">
        <v>3711.7303489357419</v>
      </c>
      <c r="BK114">
        <v>3107.1205514474946</v>
      </c>
      <c r="BL114">
        <v>-195542.79947190505</v>
      </c>
      <c r="BM114">
        <v>-216134.40245748166</v>
      </c>
      <c r="BN114">
        <v>-251194.31915023597</v>
      </c>
      <c r="BO114">
        <v>-9809.057858434855</v>
      </c>
      <c r="BP114">
        <v>-1229.6676541346969</v>
      </c>
      <c r="BQ114">
        <v>8660.2721997663175</v>
      </c>
      <c r="BR114">
        <v>2408271</v>
      </c>
      <c r="BS114">
        <v>8767932</v>
      </c>
      <c r="BT114">
        <v>937111</v>
      </c>
      <c r="BU114">
        <v>113419</v>
      </c>
      <c r="BV114">
        <v>88734</v>
      </c>
      <c r="BW114">
        <v>932589</v>
      </c>
      <c r="BX114">
        <v>42948</v>
      </c>
      <c r="BY114">
        <v>0.39821094781191363</v>
      </c>
      <c r="BZ114">
        <v>0</v>
      </c>
      <c r="CA114">
        <v>2.9576423040000002</v>
      </c>
      <c r="CB114">
        <v>0</v>
      </c>
      <c r="CC114">
        <v>1.5992869199999999</v>
      </c>
      <c r="CD114">
        <v>1.5823434841741528E-2</v>
      </c>
      <c r="CE114">
        <v>0</v>
      </c>
      <c r="CF114">
        <v>0</v>
      </c>
      <c r="CG114">
        <v>34610.635739796591</v>
      </c>
      <c r="CH114">
        <v>55047.645426564406</v>
      </c>
      <c r="CI114">
        <v>126858.91067902805</v>
      </c>
      <c r="CJ114">
        <v>14209.900475617997</v>
      </c>
      <c r="CK114">
        <v>434927.90854993556</v>
      </c>
      <c r="CL114">
        <v>8290000</v>
      </c>
      <c r="CM114">
        <v>9210000</v>
      </c>
      <c r="CN114">
        <v>220000</v>
      </c>
      <c r="CO114">
        <v>279510000</v>
      </c>
      <c r="CP114">
        <v>890000</v>
      </c>
      <c r="CQ114">
        <v>0</v>
      </c>
      <c r="CR114">
        <v>0</v>
      </c>
      <c r="CS114">
        <v>0</v>
      </c>
      <c r="CT114">
        <v>1916006000</v>
      </c>
      <c r="CU114">
        <v>0</v>
      </c>
      <c r="CV114">
        <v>0</v>
      </c>
      <c r="CW114">
        <v>0</v>
      </c>
      <c r="CX114">
        <v>27219.395793981486</v>
      </c>
      <c r="CY114">
        <v>79760.750870726624</v>
      </c>
      <c r="CZ114">
        <v>8210</v>
      </c>
      <c r="DA114">
        <v>6306.0567736581042</v>
      </c>
      <c r="DB114">
        <v>4712.4727141984677</v>
      </c>
      <c r="DC114">
        <v>2990.8607223523045</v>
      </c>
      <c r="DD114">
        <v>-195542.79947190505</v>
      </c>
      <c r="DE114">
        <v>-216134.40245748166</v>
      </c>
      <c r="DF114">
        <v>-251194.31915023597</v>
      </c>
    </row>
    <row r="115" spans="1:110" x14ac:dyDescent="0.45">
      <c r="A115">
        <v>1486</v>
      </c>
      <c r="B115" t="s">
        <v>467</v>
      </c>
      <c r="C115">
        <v>2806</v>
      </c>
      <c r="D115">
        <v>2507</v>
      </c>
      <c r="E115">
        <v>2234</v>
      </c>
      <c r="F115">
        <v>1976</v>
      </c>
      <c r="G115">
        <v>1741</v>
      </c>
      <c r="H115">
        <v>1523</v>
      </c>
      <c r="I115">
        <v>1316</v>
      </c>
      <c r="J115">
        <v>1068.4642857142858</v>
      </c>
      <c r="K115">
        <v>2.13</v>
      </c>
      <c r="L115">
        <v>2.0699999999999998</v>
      </c>
      <c r="M115">
        <v>2.0099999999999998</v>
      </c>
      <c r="N115">
        <v>1.97</v>
      </c>
      <c r="O115">
        <v>1.95</v>
      </c>
      <c r="P115">
        <v>1.93</v>
      </c>
      <c r="Q115">
        <v>1.9109744227095835</v>
      </c>
      <c r="R115">
        <v>1.895484781165139</v>
      </c>
      <c r="S115">
        <v>257289</v>
      </c>
      <c r="T115">
        <v>9104</v>
      </c>
      <c r="U115">
        <v>3056</v>
      </c>
      <c r="V115">
        <v>6.1671103777533354</v>
      </c>
      <c r="W115">
        <v>57.492518642161514</v>
      </c>
      <c r="X115">
        <v>2333.6721153951103</v>
      </c>
      <c r="Y115">
        <v>84.029411988022758</v>
      </c>
      <c r="Z115">
        <v>1459</v>
      </c>
      <c r="AA115">
        <v>1300.1420921246943</v>
      </c>
      <c r="AB115">
        <v>1123.2140192715569</v>
      </c>
      <c r="AC115">
        <v>967.69492480783185</v>
      </c>
      <c r="AD115">
        <v>834.19057457461759</v>
      </c>
      <c r="AE115">
        <v>712.59832338179262</v>
      </c>
      <c r="AF115">
        <v>633.49541862297417</v>
      </c>
      <c r="AG115">
        <v>476.7637391221686</v>
      </c>
      <c r="AH115">
        <v>438</v>
      </c>
      <c r="AI115">
        <v>397.14454558605485</v>
      </c>
      <c r="AJ115">
        <v>350.6255962094142</v>
      </c>
      <c r="AK115">
        <v>305.89159697049303</v>
      </c>
      <c r="AL115">
        <v>273.82220823185719</v>
      </c>
      <c r="AM115">
        <v>243.10846732290167</v>
      </c>
      <c r="AN115">
        <v>241.15872247302855</v>
      </c>
      <c r="AO115">
        <v>188.00074876622944</v>
      </c>
      <c r="AP115">
        <v>6.2820606502870611</v>
      </c>
      <c r="AQ115">
        <v>25.810442152497522</v>
      </c>
      <c r="AR115">
        <v>1.1374374842315325</v>
      </c>
      <c r="AS115">
        <v>25.810442152497522</v>
      </c>
      <c r="AT115">
        <v>2458</v>
      </c>
      <c r="AU115">
        <v>72</v>
      </c>
      <c r="AV115">
        <v>2476.1712086282078</v>
      </c>
      <c r="AW115">
        <v>1225.0064481990573</v>
      </c>
      <c r="AX115">
        <v>46.699180086966351</v>
      </c>
      <c r="AY115">
        <v>82.629833231923286</v>
      </c>
      <c r="AZ115">
        <v>46.599245289492139</v>
      </c>
      <c r="BA115">
        <v>1.2413510671865273</v>
      </c>
      <c r="BB115">
        <v>66.061272509003672</v>
      </c>
      <c r="BC115">
        <v>8210</v>
      </c>
      <c r="BD115">
        <v>252432.81592879188</v>
      </c>
      <c r="BE115">
        <v>571329.86215338542</v>
      </c>
      <c r="BF115">
        <v>12022</v>
      </c>
      <c r="BG115">
        <v>9956.6547757649114</v>
      </c>
      <c r="BH115">
        <v>7833.1299139611156</v>
      </c>
      <c r="BI115">
        <v>6302</v>
      </c>
      <c r="BJ115">
        <v>4690.574555718691</v>
      </c>
      <c r="BK115">
        <v>4043.4572750260936</v>
      </c>
      <c r="BL115">
        <v>-168832.30784529675</v>
      </c>
      <c r="BM115">
        <v>-185197.56776953331</v>
      </c>
      <c r="BN115">
        <v>-211791.67921471567</v>
      </c>
      <c r="BO115">
        <v>-13248.763248682895</v>
      </c>
      <c r="BP115">
        <v>23876.970660704712</v>
      </c>
      <c r="BQ115">
        <v>66524.917433496914</v>
      </c>
      <c r="BR115">
        <v>2408271</v>
      </c>
      <c r="BS115">
        <v>8767932</v>
      </c>
      <c r="BT115">
        <v>937111</v>
      </c>
      <c r="BU115">
        <v>113419</v>
      </c>
      <c r="BV115">
        <v>88734</v>
      </c>
      <c r="BW115">
        <v>932589</v>
      </c>
      <c r="BX115">
        <v>42948</v>
      </c>
      <c r="BY115">
        <v>2.1583340323221099</v>
      </c>
      <c r="BZ115">
        <v>0</v>
      </c>
      <c r="CA115">
        <v>91.445763880415996</v>
      </c>
      <c r="CB115">
        <v>0</v>
      </c>
      <c r="CC115">
        <v>0</v>
      </c>
      <c r="CD115">
        <v>3.5121525991543202E-2</v>
      </c>
      <c r="CE115">
        <v>0</v>
      </c>
      <c r="CF115">
        <v>0</v>
      </c>
      <c r="CG115">
        <v>107774.89103784761</v>
      </c>
      <c r="CH115">
        <v>171414.18702449169</v>
      </c>
      <c r="CI115">
        <v>395029.01300051773</v>
      </c>
      <c r="CJ115">
        <v>44248.550848126928</v>
      </c>
      <c r="CK115">
        <v>1354332.4747251156</v>
      </c>
      <c r="CL115">
        <v>8000000</v>
      </c>
      <c r="CM115">
        <v>30900000</v>
      </c>
      <c r="CN115">
        <v>1170000</v>
      </c>
      <c r="CO115">
        <v>590800000</v>
      </c>
      <c r="CP115">
        <v>3068000</v>
      </c>
      <c r="CQ115">
        <v>200</v>
      </c>
      <c r="CR115">
        <v>0</v>
      </c>
      <c r="CS115">
        <v>0</v>
      </c>
      <c r="CT115">
        <v>7801871000</v>
      </c>
      <c r="CU115">
        <v>1401600</v>
      </c>
      <c r="CV115">
        <v>0</v>
      </c>
      <c r="CW115">
        <v>0</v>
      </c>
      <c r="CX115">
        <v>58168.423886200289</v>
      </c>
      <c r="CY115">
        <v>294520.18408349028</v>
      </c>
      <c r="CZ115">
        <v>8210</v>
      </c>
      <c r="DA115">
        <v>6799.5454757136858</v>
      </c>
      <c r="DB115">
        <v>5349.3592242239856</v>
      </c>
      <c r="DC115">
        <v>3821.1921499754203</v>
      </c>
      <c r="DD115">
        <v>-168832.30784529675</v>
      </c>
      <c r="DE115">
        <v>-185197.56776953331</v>
      </c>
      <c r="DF115">
        <v>-211791.67921471567</v>
      </c>
    </row>
    <row r="116" spans="1:110" x14ac:dyDescent="0.45">
      <c r="A116">
        <v>1487</v>
      </c>
      <c r="B116" t="s">
        <v>468</v>
      </c>
      <c r="C116">
        <v>3243</v>
      </c>
      <c r="D116">
        <v>2893</v>
      </c>
      <c r="E116">
        <v>2553</v>
      </c>
      <c r="F116">
        <v>2239</v>
      </c>
      <c r="G116">
        <v>1941</v>
      </c>
      <c r="H116">
        <v>1659</v>
      </c>
      <c r="I116">
        <v>1398</v>
      </c>
      <c r="J116">
        <v>1090.3214285714287</v>
      </c>
      <c r="K116">
        <v>2.13</v>
      </c>
      <c r="L116">
        <v>2.0699999999999998</v>
      </c>
      <c r="M116">
        <v>2.0099999999999998</v>
      </c>
      <c r="N116">
        <v>1.97</v>
      </c>
      <c r="O116">
        <v>1.95</v>
      </c>
      <c r="P116">
        <v>1.93</v>
      </c>
      <c r="Q116">
        <v>1.9109744227095835</v>
      </c>
      <c r="R116">
        <v>1.895484781165139</v>
      </c>
      <c r="S116">
        <v>257289</v>
      </c>
      <c r="T116">
        <v>9104</v>
      </c>
      <c r="U116">
        <v>3056</v>
      </c>
      <c r="V116">
        <v>7.5417850741957837</v>
      </c>
      <c r="W116">
        <v>70.307841503452181</v>
      </c>
      <c r="X116">
        <v>2205.4981032232663</v>
      </c>
      <c r="Y116">
        <v>79.414201991770881</v>
      </c>
      <c r="Z116">
        <v>1798</v>
      </c>
      <c r="AA116">
        <v>1566.6585207530584</v>
      </c>
      <c r="AB116">
        <v>1330.7627795099886</v>
      </c>
      <c r="AC116">
        <v>1130.0012996326855</v>
      </c>
      <c r="AD116">
        <v>952.1807420072895</v>
      </c>
      <c r="AE116">
        <v>794.43420882184182</v>
      </c>
      <c r="AF116">
        <v>681.99159316469093</v>
      </c>
      <c r="AG116">
        <v>474.6521305373974</v>
      </c>
      <c r="AH116">
        <v>438</v>
      </c>
      <c r="AI116">
        <v>382.15995056768827</v>
      </c>
      <c r="AJ116">
        <v>326.41164633820506</v>
      </c>
      <c r="AK116">
        <v>273.7151219927668</v>
      </c>
      <c r="AL116">
        <v>228.68414492757833</v>
      </c>
      <c r="AM116">
        <v>188.63720455521957</v>
      </c>
      <c r="AN116">
        <v>180.8613185049141</v>
      </c>
      <c r="AO116">
        <v>128.76914376609602</v>
      </c>
      <c r="AP116">
        <v>6.74044067381279</v>
      </c>
      <c r="AQ116">
        <v>16.112877181905969</v>
      </c>
      <c r="AR116">
        <v>0.71007657975147687</v>
      </c>
      <c r="AS116">
        <v>16.112877181905969</v>
      </c>
      <c r="AT116">
        <v>3040</v>
      </c>
      <c r="AU116">
        <v>75</v>
      </c>
      <c r="AV116">
        <v>3057.5648300405242</v>
      </c>
      <c r="AW116">
        <v>1395.0027322553158</v>
      </c>
      <c r="AX116">
        <v>48.939706608677341</v>
      </c>
      <c r="AY116">
        <v>102.03093837845228</v>
      </c>
      <c r="AZ116">
        <v>53.065903934992207</v>
      </c>
      <c r="BA116">
        <v>1.3009084295129361</v>
      </c>
      <c r="BB116">
        <v>66.061272509003672</v>
      </c>
      <c r="BC116">
        <v>8210</v>
      </c>
      <c r="BD116">
        <v>223226.75687777836</v>
      </c>
      <c r="BE116">
        <v>507330.00718813553</v>
      </c>
      <c r="BF116">
        <v>10142</v>
      </c>
      <c r="BG116">
        <v>8247.7100615699364</v>
      </c>
      <c r="BH116">
        <v>6237.8452294174431</v>
      </c>
      <c r="BI116">
        <v>25643.999999999996</v>
      </c>
      <c r="BJ116">
        <v>18496.53446741643</v>
      </c>
      <c r="BK116">
        <v>15585.861644117484</v>
      </c>
      <c r="BL116">
        <v>-175076.70193248056</v>
      </c>
      <c r="BM116">
        <v>-201413.27353784459</v>
      </c>
      <c r="BN116">
        <v>-235813.50886699054</v>
      </c>
      <c r="BO116">
        <v>-22217.510175804899</v>
      </c>
      <c r="BP116">
        <v>3926.9826513633598</v>
      </c>
      <c r="BQ116">
        <v>31294.206537892547</v>
      </c>
      <c r="BR116">
        <v>2408271</v>
      </c>
      <c r="BS116">
        <v>8767932</v>
      </c>
      <c r="BT116">
        <v>937111</v>
      </c>
      <c r="BU116">
        <v>113419</v>
      </c>
      <c r="BV116">
        <v>88734</v>
      </c>
      <c r="BW116">
        <v>932589</v>
      </c>
      <c r="BX116">
        <v>42948</v>
      </c>
      <c r="BY116">
        <v>1.7053066138080746</v>
      </c>
      <c r="BZ116">
        <v>0</v>
      </c>
      <c r="CA116">
        <v>46.787590111563432</v>
      </c>
      <c r="CB116">
        <v>0</v>
      </c>
      <c r="CC116">
        <v>0</v>
      </c>
      <c r="CD116">
        <v>4.1845860861098448E-2</v>
      </c>
      <c r="CE116">
        <v>0</v>
      </c>
      <c r="CF116">
        <v>0</v>
      </c>
      <c r="CG116">
        <v>98574.595461445992</v>
      </c>
      <c r="CH116">
        <v>156781.26861996192</v>
      </c>
      <c r="CI116">
        <v>361307.0240858394</v>
      </c>
      <c r="CJ116">
        <v>40471.235531823411</v>
      </c>
      <c r="CK116">
        <v>1238718.7268827278</v>
      </c>
      <c r="CL116">
        <v>0</v>
      </c>
      <c r="CM116">
        <v>101000000</v>
      </c>
      <c r="CN116">
        <v>0</v>
      </c>
      <c r="CO116">
        <v>353560000</v>
      </c>
      <c r="CP116">
        <v>1776000</v>
      </c>
      <c r="CQ116">
        <v>200</v>
      </c>
      <c r="CR116">
        <v>0</v>
      </c>
      <c r="CS116">
        <v>0</v>
      </c>
      <c r="CT116">
        <v>4486579000</v>
      </c>
      <c r="CU116">
        <v>1401600</v>
      </c>
      <c r="CV116">
        <v>0</v>
      </c>
      <c r="CW116">
        <v>0</v>
      </c>
      <c r="CX116">
        <v>23496.922099003743</v>
      </c>
      <c r="CY116">
        <v>279197.61794740031</v>
      </c>
      <c r="CZ116">
        <v>8210</v>
      </c>
      <c r="DA116">
        <v>6676.5627692259095</v>
      </c>
      <c r="DB116">
        <v>5049.5670808042987</v>
      </c>
      <c r="DC116">
        <v>3379.0865419274837</v>
      </c>
      <c r="DD116">
        <v>-175076.70193248056</v>
      </c>
      <c r="DE116">
        <v>-201413.27353784459</v>
      </c>
      <c r="DF116">
        <v>-235813.50886699054</v>
      </c>
    </row>
    <row r="117" spans="1:110" x14ac:dyDescent="0.45">
      <c r="A117">
        <v>1511</v>
      </c>
      <c r="B117" t="s">
        <v>469</v>
      </c>
      <c r="C117">
        <v>2684</v>
      </c>
      <c r="D117">
        <v>2524</v>
      </c>
      <c r="E117">
        <v>2352</v>
      </c>
      <c r="F117">
        <v>2189</v>
      </c>
      <c r="G117">
        <v>2033</v>
      </c>
      <c r="H117">
        <v>1872</v>
      </c>
      <c r="I117">
        <v>1713</v>
      </c>
      <c r="J117">
        <v>1551</v>
      </c>
      <c r="K117">
        <v>2.13</v>
      </c>
      <c r="L117">
        <v>2.0699999999999998</v>
      </c>
      <c r="M117">
        <v>2.0099999999999998</v>
      </c>
      <c r="N117">
        <v>1.97</v>
      </c>
      <c r="O117">
        <v>1.95</v>
      </c>
      <c r="P117">
        <v>1.93</v>
      </c>
      <c r="Q117">
        <v>1.9109744227095835</v>
      </c>
      <c r="R117">
        <v>1.895484781165139</v>
      </c>
      <c r="S117">
        <v>257289</v>
      </c>
      <c r="T117">
        <v>9104</v>
      </c>
      <c r="U117">
        <v>3056</v>
      </c>
      <c r="V117">
        <v>6.1213125225055025</v>
      </c>
      <c r="W117">
        <v>57.065570868354001</v>
      </c>
      <c r="X117">
        <v>2248.9088332288347</v>
      </c>
      <c r="Y117">
        <v>80.977308519150853</v>
      </c>
      <c r="Z117">
        <v>1698</v>
      </c>
      <c r="AA117">
        <v>1574.0557035697627</v>
      </c>
      <c r="AB117">
        <v>1441.2330747786391</v>
      </c>
      <c r="AC117">
        <v>1315.1792923522394</v>
      </c>
      <c r="AD117">
        <v>1192.2528706664357</v>
      </c>
      <c r="AE117">
        <v>1082.9904160773692</v>
      </c>
      <c r="AF117">
        <v>979.90498884316003</v>
      </c>
      <c r="AG117">
        <v>858.85968643456181</v>
      </c>
      <c r="AH117">
        <v>556</v>
      </c>
      <c r="AI117">
        <v>517.51871272435505</v>
      </c>
      <c r="AJ117">
        <v>470.22946259795413</v>
      </c>
      <c r="AK117">
        <v>416.60053712636517</v>
      </c>
      <c r="AL117">
        <v>359.30981342438719</v>
      </c>
      <c r="AM117">
        <v>308.22419893592155</v>
      </c>
      <c r="AN117">
        <v>255.97240706351494</v>
      </c>
      <c r="AO117">
        <v>200.96522285490477</v>
      </c>
      <c r="AP117">
        <v>9.0323407914414435</v>
      </c>
      <c r="AQ117">
        <v>18.201583483264148</v>
      </c>
      <c r="AR117">
        <v>0.80212354379333517</v>
      </c>
      <c r="AS117">
        <v>18.201583483264148</v>
      </c>
      <c r="AT117">
        <v>2820</v>
      </c>
      <c r="AU117">
        <v>34</v>
      </c>
      <c r="AV117">
        <v>2823.8633250572534</v>
      </c>
      <c r="AW117">
        <v>990.03733300990461</v>
      </c>
      <c r="AX117">
        <v>23.072097727220473</v>
      </c>
      <c r="AY117">
        <v>94.232319157160546</v>
      </c>
      <c r="AZ117">
        <v>37.661020147696767</v>
      </c>
      <c r="BA117">
        <v>0.61329927169129295</v>
      </c>
      <c r="BB117">
        <v>66.061272509003672</v>
      </c>
      <c r="BC117">
        <v>8210</v>
      </c>
      <c r="BD117">
        <v>363967.48107826296</v>
      </c>
      <c r="BE117">
        <v>378609.45140794868</v>
      </c>
      <c r="BF117">
        <v>29240</v>
      </c>
      <c r="BG117">
        <v>26646.360462403565</v>
      </c>
      <c r="BH117">
        <v>23259.849404268247</v>
      </c>
      <c r="BI117">
        <v>38212.000000000007</v>
      </c>
      <c r="BJ117">
        <v>31927.479443955035</v>
      </c>
      <c r="BK117">
        <v>28943.300158047226</v>
      </c>
      <c r="BL117">
        <v>-371278.04540403263</v>
      </c>
      <c r="BM117">
        <v>-335745.45858058677</v>
      </c>
      <c r="BN117">
        <v>-311551.52724219038</v>
      </c>
      <c r="BO117">
        <v>19030.271436566603</v>
      </c>
      <c r="BP117">
        <v>58354.695310087991</v>
      </c>
      <c r="BQ117">
        <v>93417.520904858087</v>
      </c>
      <c r="BR117">
        <v>2408271</v>
      </c>
      <c r="BS117">
        <v>8767932</v>
      </c>
      <c r="BT117">
        <v>937111</v>
      </c>
      <c r="BU117">
        <v>113419</v>
      </c>
      <c r="BV117">
        <v>88734</v>
      </c>
      <c r="BW117">
        <v>932589</v>
      </c>
      <c r="BX117">
        <v>42948</v>
      </c>
      <c r="BY117">
        <v>0.57300376201431524</v>
      </c>
      <c r="BZ117">
        <v>0</v>
      </c>
      <c r="CA117">
        <v>29.589102151727147</v>
      </c>
      <c r="CB117">
        <v>0</v>
      </c>
      <c r="CC117">
        <v>5.8155888000000004</v>
      </c>
      <c r="CD117">
        <v>3.0521980950657824E-2</v>
      </c>
      <c r="CE117">
        <v>0</v>
      </c>
      <c r="CF117">
        <v>0</v>
      </c>
      <c r="CG117">
        <v>58706.647963705611</v>
      </c>
      <c r="CH117">
        <v>93371.955533666202</v>
      </c>
      <c r="CI117">
        <v>215178.40545556656</v>
      </c>
      <c r="CJ117">
        <v>24102.869161174829</v>
      </c>
      <c r="CK117">
        <v>737725.81956571341</v>
      </c>
      <c r="CL117">
        <v>0</v>
      </c>
      <c r="CM117">
        <v>56500000</v>
      </c>
      <c r="CN117">
        <v>350000</v>
      </c>
      <c r="CO117">
        <v>589970000</v>
      </c>
      <c r="CP117">
        <v>4456000</v>
      </c>
      <c r="CQ117">
        <v>0</v>
      </c>
      <c r="CR117">
        <v>0</v>
      </c>
      <c r="CS117">
        <v>0</v>
      </c>
      <c r="CT117">
        <v>12694055000</v>
      </c>
      <c r="CU117">
        <v>0</v>
      </c>
      <c r="CV117">
        <v>0</v>
      </c>
      <c r="CW117">
        <v>0</v>
      </c>
      <c r="CX117">
        <v>50544.973931133427</v>
      </c>
      <c r="CY117">
        <v>154530.14186788455</v>
      </c>
      <c r="CZ117">
        <v>8210</v>
      </c>
      <c r="DA117">
        <v>7481.7585292863623</v>
      </c>
      <c r="DB117">
        <v>6530.8947882709399</v>
      </c>
      <c r="DC117">
        <v>5509.5439015144138</v>
      </c>
      <c r="DD117">
        <v>-371278.04540403263</v>
      </c>
      <c r="DE117">
        <v>-335745.45858058677</v>
      </c>
      <c r="DF117">
        <v>-311551.52724219038</v>
      </c>
    </row>
    <row r="118" spans="1:110" x14ac:dyDescent="0.45">
      <c r="A118">
        <v>1512</v>
      </c>
      <c r="B118" t="s">
        <v>470</v>
      </c>
      <c r="C118">
        <v>3881</v>
      </c>
      <c r="D118">
        <v>3501</v>
      </c>
      <c r="E118">
        <v>3137</v>
      </c>
      <c r="F118">
        <v>2785</v>
      </c>
      <c r="G118">
        <v>2450</v>
      </c>
      <c r="H118">
        <v>2122</v>
      </c>
      <c r="I118">
        <v>1813</v>
      </c>
      <c r="J118">
        <v>1468.3928571428573</v>
      </c>
      <c r="K118">
        <v>2.13</v>
      </c>
      <c r="L118">
        <v>2.0699999999999998</v>
      </c>
      <c r="M118">
        <v>2.0099999999999998</v>
      </c>
      <c r="N118">
        <v>1.97</v>
      </c>
      <c r="O118">
        <v>1.95</v>
      </c>
      <c r="P118">
        <v>1.93</v>
      </c>
      <c r="Q118">
        <v>1.9109744227095835</v>
      </c>
      <c r="R118">
        <v>1.895484781165139</v>
      </c>
      <c r="S118">
        <v>257289</v>
      </c>
      <c r="T118">
        <v>9104</v>
      </c>
      <c r="U118">
        <v>3056</v>
      </c>
      <c r="V118">
        <v>9.4305046141736728</v>
      </c>
      <c r="W118">
        <v>87.915316756968181</v>
      </c>
      <c r="X118">
        <v>2110.7782113858839</v>
      </c>
      <c r="Y118">
        <v>76.003587123402042</v>
      </c>
      <c r="Z118">
        <v>2099</v>
      </c>
      <c r="AA118">
        <v>1849.7453010080985</v>
      </c>
      <c r="AB118">
        <v>1603.253508026665</v>
      </c>
      <c r="AC118">
        <v>1386.6141693321874</v>
      </c>
      <c r="AD118">
        <v>1189.140494883517</v>
      </c>
      <c r="AE118">
        <v>1014.7970143440022</v>
      </c>
      <c r="AF118">
        <v>859.38705714728064</v>
      </c>
      <c r="AG118">
        <v>647.18127670111551</v>
      </c>
      <c r="AH118">
        <v>388</v>
      </c>
      <c r="AI118">
        <v>350.02391501778169</v>
      </c>
      <c r="AJ118">
        <v>299.63562846357394</v>
      </c>
      <c r="AK118">
        <v>261.00168643719707</v>
      </c>
      <c r="AL118">
        <v>222.43628762192023</v>
      </c>
      <c r="AM118">
        <v>188.47391261920382</v>
      </c>
      <c r="AN118">
        <v>160.45300514115013</v>
      </c>
      <c r="AO118">
        <v>122.85361058798881</v>
      </c>
      <c r="AP118">
        <v>4.7641464740215262</v>
      </c>
      <c r="AQ118">
        <v>4.9233791389157133</v>
      </c>
      <c r="AR118">
        <v>0.21696784381295128</v>
      </c>
      <c r="AS118">
        <v>4.9233791389157133</v>
      </c>
      <c r="AT118">
        <v>972</v>
      </c>
      <c r="AU118">
        <v>15</v>
      </c>
      <c r="AV118">
        <v>974.47807084888052</v>
      </c>
      <c r="AW118">
        <v>369.28596698720708</v>
      </c>
      <c r="AX118">
        <v>10.011637076905878</v>
      </c>
      <c r="AY118">
        <v>32.518333224227142</v>
      </c>
      <c r="AZ118">
        <v>14.047638184193357</v>
      </c>
      <c r="BA118">
        <v>0.26612793514912131</v>
      </c>
      <c r="BB118">
        <v>66.061272509003672</v>
      </c>
      <c r="BC118">
        <v>8210</v>
      </c>
      <c r="BD118">
        <v>248422.13408414408</v>
      </c>
      <c r="BE118">
        <v>591713.57049461629</v>
      </c>
      <c r="BF118">
        <v>14856</v>
      </c>
      <c r="BG118">
        <v>12417.640964075528</v>
      </c>
      <c r="BH118">
        <v>9657.577367236303</v>
      </c>
      <c r="BI118">
        <v>15482.000000000004</v>
      </c>
      <c r="BJ118">
        <v>11605.684608524889</v>
      </c>
      <c r="BK118">
        <v>9952.8692581368596</v>
      </c>
      <c r="BL118">
        <v>-397805.13154991082</v>
      </c>
      <c r="BM118">
        <v>-385992.99533470121</v>
      </c>
      <c r="BN118">
        <v>-384881.88270094927</v>
      </c>
      <c r="BO118">
        <v>-7413.7945732381777</v>
      </c>
      <c r="BP118">
        <v>31146.856055979268</v>
      </c>
      <c r="BQ118">
        <v>65637.674707531492</v>
      </c>
      <c r="BR118">
        <v>2408271</v>
      </c>
      <c r="BS118">
        <v>8767932</v>
      </c>
      <c r="BT118">
        <v>937111</v>
      </c>
      <c r="BU118">
        <v>113419</v>
      </c>
      <c r="BV118">
        <v>88734</v>
      </c>
      <c r="BW118">
        <v>932589</v>
      </c>
      <c r="BX118">
        <v>42948</v>
      </c>
      <c r="BY118">
        <v>19.581784784120327</v>
      </c>
      <c r="BZ118">
        <v>0</v>
      </c>
      <c r="CA118">
        <v>99.06406057607964</v>
      </c>
      <c r="CB118">
        <v>0</v>
      </c>
      <c r="CC118">
        <v>0</v>
      </c>
      <c r="CD118">
        <v>4.8995153696387669E-2</v>
      </c>
      <c r="CE118">
        <v>0.88109754705533372</v>
      </c>
      <c r="CF118">
        <v>0</v>
      </c>
      <c r="CG118">
        <v>100327.03271409392</v>
      </c>
      <c r="CH118">
        <v>159568.49117320566</v>
      </c>
      <c r="CI118">
        <v>367730.26006958768</v>
      </c>
      <c r="CJ118">
        <v>41190.724163500272</v>
      </c>
      <c r="CK118">
        <v>1260740.3931384208</v>
      </c>
      <c r="CL118">
        <v>0</v>
      </c>
      <c r="CM118">
        <v>59200000</v>
      </c>
      <c r="CN118">
        <v>0</v>
      </c>
      <c r="CO118">
        <v>401640000</v>
      </c>
      <c r="CP118">
        <v>2443000</v>
      </c>
      <c r="CQ118">
        <v>110</v>
      </c>
      <c r="CR118">
        <v>0</v>
      </c>
      <c r="CS118">
        <v>0</v>
      </c>
      <c r="CT118">
        <v>7108576000</v>
      </c>
      <c r="CU118">
        <v>770880</v>
      </c>
      <c r="CV118">
        <v>0</v>
      </c>
      <c r="CW118">
        <v>0</v>
      </c>
      <c r="CX118">
        <v>29588.649477916908</v>
      </c>
      <c r="CY118">
        <v>299727.24505991238</v>
      </c>
      <c r="CZ118">
        <v>8210</v>
      </c>
      <c r="DA118">
        <v>6862.4685187843352</v>
      </c>
      <c r="DB118">
        <v>5337.1506586571122</v>
      </c>
      <c r="DC118">
        <v>3760.480606096196</v>
      </c>
      <c r="DD118">
        <v>-397805.13154991082</v>
      </c>
      <c r="DE118">
        <v>-385992.99533470121</v>
      </c>
      <c r="DF118">
        <v>-384881.88270094927</v>
      </c>
    </row>
    <row r="119" spans="1:110" x14ac:dyDescent="0.45">
      <c r="A119">
        <v>1513</v>
      </c>
      <c r="B119" t="s">
        <v>471</v>
      </c>
      <c r="C119">
        <v>1757</v>
      </c>
      <c r="D119">
        <v>1548</v>
      </c>
      <c r="E119">
        <v>1338</v>
      </c>
      <c r="F119">
        <v>1149</v>
      </c>
      <c r="G119">
        <v>976</v>
      </c>
      <c r="H119">
        <v>818</v>
      </c>
      <c r="I119">
        <v>679</v>
      </c>
      <c r="J119">
        <v>498.42857142857144</v>
      </c>
      <c r="K119">
        <v>2.13</v>
      </c>
      <c r="L119">
        <v>2.0699999999999998</v>
      </c>
      <c r="M119">
        <v>2.0099999999999998</v>
      </c>
      <c r="N119">
        <v>1.97</v>
      </c>
      <c r="O119">
        <v>1.95</v>
      </c>
      <c r="P119">
        <v>1.93</v>
      </c>
      <c r="Q119">
        <v>1.9109744227095835</v>
      </c>
      <c r="R119">
        <v>1.895484781165139</v>
      </c>
      <c r="S119">
        <v>257289</v>
      </c>
      <c r="T119">
        <v>9104</v>
      </c>
      <c r="U119">
        <v>3056</v>
      </c>
      <c r="V119">
        <v>3.794706504114254</v>
      </c>
      <c r="W119">
        <v>35.375925038785859</v>
      </c>
      <c r="X119">
        <v>2374.8023033423888</v>
      </c>
      <c r="Y119">
        <v>85.510402177418541</v>
      </c>
      <c r="Z119">
        <v>872</v>
      </c>
      <c r="AA119">
        <v>744.23436815590685</v>
      </c>
      <c r="AB119">
        <v>613.76401509271398</v>
      </c>
      <c r="AC119">
        <v>507.07530326201669</v>
      </c>
      <c r="AD119">
        <v>412.38070566805914</v>
      </c>
      <c r="AE119">
        <v>326.05898848418457</v>
      </c>
      <c r="AF119">
        <v>264.08312185314037</v>
      </c>
      <c r="AG119">
        <v>155.34646784843588</v>
      </c>
      <c r="AH119">
        <v>157</v>
      </c>
      <c r="AI119">
        <v>132.7279023818175</v>
      </c>
      <c r="AJ119">
        <v>107.80397989424371</v>
      </c>
      <c r="AK119">
        <v>84.374913465606397</v>
      </c>
      <c r="AL119">
        <v>65.042836949268491</v>
      </c>
      <c r="AM119">
        <v>50.524523561574192</v>
      </c>
      <c r="AN119">
        <v>43.888342169767753</v>
      </c>
      <c r="AO119">
        <v>26.998939990121489</v>
      </c>
      <c r="AP119">
        <v>16.757171351842281</v>
      </c>
      <c r="AQ119">
        <v>26.108828766977261</v>
      </c>
      <c r="AR119">
        <v>1.1505870505232265</v>
      </c>
      <c r="AS119">
        <v>26.108828766977261</v>
      </c>
      <c r="AT119">
        <v>1425</v>
      </c>
      <c r="AU119">
        <v>22</v>
      </c>
      <c r="AV119">
        <v>1428.6362097828332</v>
      </c>
      <c r="AW119">
        <v>541.47059612614089</v>
      </c>
      <c r="AX119">
        <v>14.683365650195192</v>
      </c>
      <c r="AY119">
        <v>47.673590320453144</v>
      </c>
      <c r="AZ119">
        <v>20.597541476638398</v>
      </c>
      <c r="BA119">
        <v>0.39031117004229759</v>
      </c>
      <c r="BB119">
        <v>66.061272509003672</v>
      </c>
      <c r="BC119">
        <v>8210</v>
      </c>
      <c r="BD119">
        <v>190709.40399379854</v>
      </c>
      <c r="BE119">
        <v>250320.48446542004</v>
      </c>
      <c r="BF119">
        <v>6248</v>
      </c>
      <c r="BG119">
        <v>4872.9753275882413</v>
      </c>
      <c r="BH119">
        <v>3541.0854319797568</v>
      </c>
      <c r="BI119">
        <v>20312</v>
      </c>
      <c r="BJ119">
        <v>13839.341477039172</v>
      </c>
      <c r="BK119">
        <v>11254.891270722535</v>
      </c>
      <c r="BL119">
        <v>-419537.69385147479</v>
      </c>
      <c r="BM119">
        <v>-415032.30824450136</v>
      </c>
      <c r="BN119">
        <v>-420325.45521955099</v>
      </c>
      <c r="BO119">
        <v>-26055.810142341448</v>
      </c>
      <c r="BP119">
        <v>-20558.114848416095</v>
      </c>
      <c r="BQ119">
        <v>-9281.3456274436903</v>
      </c>
      <c r="BR119">
        <v>2408271</v>
      </c>
      <c r="BS119">
        <v>8767932</v>
      </c>
      <c r="BT119">
        <v>937111</v>
      </c>
      <c r="BU119">
        <v>113419</v>
      </c>
      <c r="BV119">
        <v>88734</v>
      </c>
      <c r="BW119">
        <v>932589</v>
      </c>
      <c r="BX119">
        <v>42948</v>
      </c>
      <c r="BY119">
        <v>0.25747762487472153</v>
      </c>
      <c r="BZ119">
        <v>0</v>
      </c>
      <c r="CA119">
        <v>0</v>
      </c>
      <c r="CB119">
        <v>0</v>
      </c>
      <c r="CC119">
        <v>0</v>
      </c>
      <c r="CD119">
        <v>2.3172707896199674E-2</v>
      </c>
      <c r="CE119">
        <v>0</v>
      </c>
      <c r="CF119">
        <v>0.38250000000000001</v>
      </c>
      <c r="CG119">
        <v>57830.429337381647</v>
      </c>
      <c r="CH119">
        <v>91978.344257044315</v>
      </c>
      <c r="CI119">
        <v>211966.78746369245</v>
      </c>
      <c r="CJ119">
        <v>23743.124845336399</v>
      </c>
      <c r="CK119">
        <v>726714.98643786693</v>
      </c>
      <c r="CL119">
        <v>0</v>
      </c>
      <c r="CM119">
        <v>36900000</v>
      </c>
      <c r="CN119">
        <v>250000</v>
      </c>
      <c r="CO119">
        <v>398510000</v>
      </c>
      <c r="CP119">
        <v>1684000</v>
      </c>
      <c r="CQ119">
        <v>0</v>
      </c>
      <c r="CR119">
        <v>0</v>
      </c>
      <c r="CS119">
        <v>0</v>
      </c>
      <c r="CT119">
        <v>4486412000</v>
      </c>
      <c r="CU119">
        <v>0</v>
      </c>
      <c r="CV119">
        <v>0</v>
      </c>
      <c r="CW119">
        <v>0</v>
      </c>
      <c r="CX119">
        <v>37910.169361042543</v>
      </c>
      <c r="CY119">
        <v>152003.05585601443</v>
      </c>
      <c r="CZ119">
        <v>8210</v>
      </c>
      <c r="DA119">
        <v>6403.1894109314126</v>
      </c>
      <c r="DB119">
        <v>4653.0588022653337</v>
      </c>
      <c r="DC119">
        <v>2886.856349426303</v>
      </c>
      <c r="DD119">
        <v>-419537.69385147479</v>
      </c>
      <c r="DE119">
        <v>-415032.30824450136</v>
      </c>
      <c r="DF119">
        <v>-420325.45521955099</v>
      </c>
    </row>
    <row r="120" spans="1:110" x14ac:dyDescent="0.45">
      <c r="A120">
        <v>1514</v>
      </c>
      <c r="B120" t="s">
        <v>472</v>
      </c>
      <c r="C120">
        <v>8437</v>
      </c>
      <c r="D120">
        <v>7691</v>
      </c>
      <c r="E120">
        <v>6971</v>
      </c>
      <c r="F120">
        <v>6268</v>
      </c>
      <c r="G120">
        <v>5588</v>
      </c>
      <c r="H120">
        <v>4951</v>
      </c>
      <c r="I120">
        <v>4365</v>
      </c>
      <c r="J120">
        <v>3683.6071428571427</v>
      </c>
      <c r="K120">
        <v>2.13</v>
      </c>
      <c r="L120">
        <v>2.0699999999999998</v>
      </c>
      <c r="M120">
        <v>2.0099999999999998</v>
      </c>
      <c r="N120">
        <v>1.97</v>
      </c>
      <c r="O120">
        <v>1.95</v>
      </c>
      <c r="P120">
        <v>1.93</v>
      </c>
      <c r="Q120">
        <v>1.9109744227095835</v>
      </c>
      <c r="R120">
        <v>1.895484781165139</v>
      </c>
      <c r="S120">
        <v>257289</v>
      </c>
      <c r="T120">
        <v>9104</v>
      </c>
      <c r="U120">
        <v>3056</v>
      </c>
      <c r="V120">
        <v>19.159916796798363</v>
      </c>
      <c r="W120">
        <v>178.61718149164804</v>
      </c>
      <c r="X120">
        <v>2258.5427843933512</v>
      </c>
      <c r="Y120">
        <v>81.324201832112522</v>
      </c>
      <c r="Z120">
        <v>4525</v>
      </c>
      <c r="AA120">
        <v>4106.4006084573666</v>
      </c>
      <c r="AB120">
        <v>3638.8375480641607</v>
      </c>
      <c r="AC120">
        <v>3221.8012684676805</v>
      </c>
      <c r="AD120">
        <v>2839.322646466645</v>
      </c>
      <c r="AE120">
        <v>2501.2153461017979</v>
      </c>
      <c r="AF120">
        <v>2213.4325537504951</v>
      </c>
      <c r="AG120">
        <v>1806.023125521077</v>
      </c>
      <c r="AH120">
        <v>1139</v>
      </c>
      <c r="AI120">
        <v>1047.3297831313364</v>
      </c>
      <c r="AJ120">
        <v>929.81632126277214</v>
      </c>
      <c r="AK120">
        <v>818.60488019715331</v>
      </c>
      <c r="AL120">
        <v>712.62970060434213</v>
      </c>
      <c r="AM120">
        <v>616.62999963131688</v>
      </c>
      <c r="AN120">
        <v>559.89149594787943</v>
      </c>
      <c r="AO120">
        <v>456.23565431086416</v>
      </c>
      <c r="AP120">
        <v>10.009216251414312</v>
      </c>
      <c r="AQ120">
        <v>10.145144892311166</v>
      </c>
      <c r="AR120">
        <v>0.44708525391759657</v>
      </c>
      <c r="AS120">
        <v>10.145144892311166</v>
      </c>
      <c r="AT120">
        <v>7808</v>
      </c>
      <c r="AU120">
        <v>168</v>
      </c>
      <c r="AV120">
        <v>7844.5066497111875</v>
      </c>
      <c r="AW120">
        <v>3372.4461308653308</v>
      </c>
      <c r="AX120">
        <v>110.23850830333322</v>
      </c>
      <c r="AY120">
        <v>261.77118690086229</v>
      </c>
      <c r="AZ120">
        <v>128.28785081811719</v>
      </c>
      <c r="BA120">
        <v>2.9303445943280413</v>
      </c>
      <c r="BB120">
        <v>66.061272509003672</v>
      </c>
      <c r="BC120">
        <v>8210</v>
      </c>
      <c r="BD120">
        <v>283681.24932737253</v>
      </c>
      <c r="BE120">
        <v>1367536.345366067</v>
      </c>
      <c r="BF120">
        <v>36998</v>
      </c>
      <c r="BG120">
        <v>31683.163885271664</v>
      </c>
      <c r="BH120">
        <v>25544.734870109263</v>
      </c>
      <c r="BI120">
        <v>54798.000000000029</v>
      </c>
      <c r="BJ120">
        <v>42993.434577688495</v>
      </c>
      <c r="BK120">
        <v>37889.43583844071</v>
      </c>
      <c r="BL120">
        <v>-408839.01510443742</v>
      </c>
      <c r="BM120">
        <v>-405512.74774271162</v>
      </c>
      <c r="BN120">
        <v>-406917.44788178988</v>
      </c>
      <c r="BO120">
        <v>19115.705139351892</v>
      </c>
      <c r="BP120">
        <v>129902.9222029309</v>
      </c>
      <c r="BQ120">
        <v>231571.79574395495</v>
      </c>
      <c r="BR120">
        <v>2408271</v>
      </c>
      <c r="BS120">
        <v>8767932</v>
      </c>
      <c r="BT120">
        <v>937111</v>
      </c>
      <c r="BU120">
        <v>113419</v>
      </c>
      <c r="BV120">
        <v>88734</v>
      </c>
      <c r="BW120">
        <v>932589</v>
      </c>
      <c r="BX120">
        <v>42948</v>
      </c>
      <c r="BY120">
        <v>1.7076187297643921</v>
      </c>
      <c r="BZ120">
        <v>0</v>
      </c>
      <c r="CA120">
        <v>0.33231936000000001</v>
      </c>
      <c r="CB120">
        <v>0</v>
      </c>
      <c r="CC120">
        <v>0</v>
      </c>
      <c r="CD120">
        <v>0.10051505765978309</v>
      </c>
      <c r="CE120">
        <v>0</v>
      </c>
      <c r="CF120">
        <v>0</v>
      </c>
      <c r="CG120">
        <v>220368.98452047704</v>
      </c>
      <c r="CH120">
        <v>350493.23607040371</v>
      </c>
      <c r="CI120">
        <v>807721.92495634314</v>
      </c>
      <c r="CJ120">
        <v>90475.695433365225</v>
      </c>
      <c r="CK120">
        <v>2769224.531653387</v>
      </c>
      <c r="CL120">
        <v>0</v>
      </c>
      <c r="CM120">
        <v>109000000</v>
      </c>
      <c r="CN120">
        <v>0</v>
      </c>
      <c r="CO120">
        <v>1115930000</v>
      </c>
      <c r="CP120">
        <v>6625000</v>
      </c>
      <c r="CQ120">
        <v>900</v>
      </c>
      <c r="CR120">
        <v>0</v>
      </c>
      <c r="CS120">
        <v>0</v>
      </c>
      <c r="CT120">
        <v>19124955000</v>
      </c>
      <c r="CU120">
        <v>6307200</v>
      </c>
      <c r="CV120">
        <v>0</v>
      </c>
      <c r="CW120">
        <v>0</v>
      </c>
      <c r="CX120">
        <v>101609.10756171208</v>
      </c>
      <c r="CY120">
        <v>622672.66454026848</v>
      </c>
      <c r="CZ120">
        <v>8210</v>
      </c>
      <c r="DA120">
        <v>7030.6172089864413</v>
      </c>
      <c r="DB120">
        <v>5668.475952310856</v>
      </c>
      <c r="DC120">
        <v>4294.2141220290423</v>
      </c>
      <c r="DD120">
        <v>-408839.01510443742</v>
      </c>
      <c r="DE120">
        <v>-405512.74774271162</v>
      </c>
      <c r="DF120">
        <v>-406917.44788178988</v>
      </c>
    </row>
    <row r="121" spans="1:110" x14ac:dyDescent="0.45">
      <c r="A121">
        <v>1516</v>
      </c>
      <c r="B121" t="s">
        <v>473</v>
      </c>
      <c r="C121">
        <v>4054</v>
      </c>
      <c r="D121">
        <v>3683</v>
      </c>
      <c r="E121">
        <v>3324</v>
      </c>
      <c r="F121">
        <v>2991</v>
      </c>
      <c r="G121">
        <v>2669</v>
      </c>
      <c r="H121">
        <v>2355</v>
      </c>
      <c r="I121">
        <v>2051</v>
      </c>
      <c r="J121">
        <v>1718.1428571428569</v>
      </c>
      <c r="K121">
        <v>2.13</v>
      </c>
      <c r="L121">
        <v>2.0699999999999998</v>
      </c>
      <c r="M121">
        <v>2.0099999999999998</v>
      </c>
      <c r="N121">
        <v>1.97</v>
      </c>
      <c r="O121">
        <v>1.95</v>
      </c>
      <c r="P121">
        <v>1.93</v>
      </c>
      <c r="Q121">
        <v>1.9109744227095835</v>
      </c>
      <c r="R121">
        <v>1.895484781165139</v>
      </c>
      <c r="S121">
        <v>257289</v>
      </c>
      <c r="T121">
        <v>9104</v>
      </c>
      <c r="U121">
        <v>3056</v>
      </c>
      <c r="V121">
        <v>9.150134878825579</v>
      </c>
      <c r="W121">
        <v>85.301586622617904</v>
      </c>
      <c r="X121">
        <v>2272.4280432968148</v>
      </c>
      <c r="Y121">
        <v>81.824173586183036</v>
      </c>
      <c r="Z121">
        <v>2147</v>
      </c>
      <c r="AA121">
        <v>1881.1483483894053</v>
      </c>
      <c r="AB121">
        <v>1626.994435523452</v>
      </c>
      <c r="AC121">
        <v>1414.1539034353264</v>
      </c>
      <c r="AD121">
        <v>1226.2639525317595</v>
      </c>
      <c r="AE121">
        <v>1060.7701358070472</v>
      </c>
      <c r="AF121">
        <v>915.8037267294269</v>
      </c>
      <c r="AG121">
        <v>707.86827970837123</v>
      </c>
      <c r="AH121">
        <v>555</v>
      </c>
      <c r="AI121">
        <v>506.86416734319948</v>
      </c>
      <c r="AJ121">
        <v>445.10434401591402</v>
      </c>
      <c r="AK121">
        <v>392.63266265560969</v>
      </c>
      <c r="AL121">
        <v>347.8474036493385</v>
      </c>
      <c r="AM121">
        <v>312.26149097179336</v>
      </c>
      <c r="AN121">
        <v>285.7526624811494</v>
      </c>
      <c r="AO121">
        <v>226.04812063122534</v>
      </c>
      <c r="AP121">
        <v>7.6121141611731966</v>
      </c>
      <c r="AQ121">
        <v>1.4919330723987008</v>
      </c>
      <c r="AR121">
        <v>6.5747831458470088E-2</v>
      </c>
      <c r="AS121">
        <v>1.4919330723987008</v>
      </c>
      <c r="AT121">
        <v>3794</v>
      </c>
      <c r="AU121">
        <v>100</v>
      </c>
      <c r="AV121">
        <v>3818.1570888030033</v>
      </c>
      <c r="AW121">
        <v>1795.6794148229119</v>
      </c>
      <c r="AX121">
        <v>65.093569161823822</v>
      </c>
      <c r="AY121">
        <v>127.41190205335621</v>
      </c>
      <c r="AZ121">
        <v>68.307644939863579</v>
      </c>
      <c r="BA121">
        <v>1.7303081423599185</v>
      </c>
      <c r="BB121">
        <v>66.061272509003672</v>
      </c>
      <c r="BC121">
        <v>8210</v>
      </c>
      <c r="BD121">
        <v>276310.69034063036</v>
      </c>
      <c r="BE121">
        <v>660111.47326407849</v>
      </c>
      <c r="BF121">
        <v>18418</v>
      </c>
      <c r="BG121">
        <v>15716.697056443994</v>
      </c>
      <c r="BH121">
        <v>12631.20250021454</v>
      </c>
      <c r="BI121">
        <v>77038</v>
      </c>
      <c r="BJ121">
        <v>57913.342403923423</v>
      </c>
      <c r="BK121">
        <v>50218.751995834755</v>
      </c>
      <c r="BL121">
        <v>-391893.95778927213</v>
      </c>
      <c r="BM121">
        <v>-373476.37097411422</v>
      </c>
      <c r="BN121">
        <v>-366828.00766980974</v>
      </c>
      <c r="BO121">
        <v>-12712.339082838909</v>
      </c>
      <c r="BP121">
        <v>33140.372141772241</v>
      </c>
      <c r="BQ121">
        <v>77000.840642258408</v>
      </c>
      <c r="BR121">
        <v>2408271</v>
      </c>
      <c r="BS121">
        <v>8767932</v>
      </c>
      <c r="BT121">
        <v>937111</v>
      </c>
      <c r="BU121">
        <v>113419</v>
      </c>
      <c r="BV121">
        <v>88734</v>
      </c>
      <c r="BW121">
        <v>932589</v>
      </c>
      <c r="BX121">
        <v>42948</v>
      </c>
      <c r="BY121">
        <v>5.2199384500645607</v>
      </c>
      <c r="BZ121">
        <v>0</v>
      </c>
      <c r="CA121">
        <v>0.16615968</v>
      </c>
      <c r="CB121">
        <v>0</v>
      </c>
      <c r="CC121">
        <v>0</v>
      </c>
      <c r="CD121">
        <v>4.8420210566276982E-2</v>
      </c>
      <c r="CE121">
        <v>0.71064780979694642</v>
      </c>
      <c r="CF121">
        <v>0</v>
      </c>
      <c r="CG121">
        <v>114784.64004843932</v>
      </c>
      <c r="CH121">
        <v>182563.07723746676</v>
      </c>
      <c r="CI121">
        <v>420721.95693551074</v>
      </c>
      <c r="CJ121">
        <v>47126.505374834371</v>
      </c>
      <c r="CK121">
        <v>1442419.1397478874</v>
      </c>
      <c r="CL121">
        <v>0</v>
      </c>
      <c r="CM121">
        <v>133000000</v>
      </c>
      <c r="CN121">
        <v>1770000</v>
      </c>
      <c r="CO121">
        <v>520690000.00000006</v>
      </c>
      <c r="CP121">
        <v>2810000</v>
      </c>
      <c r="CQ121">
        <v>0</v>
      </c>
      <c r="CR121">
        <v>0</v>
      </c>
      <c r="CS121">
        <v>0</v>
      </c>
      <c r="CT121">
        <v>7186326000</v>
      </c>
      <c r="CU121">
        <v>0</v>
      </c>
      <c r="CV121">
        <v>0</v>
      </c>
      <c r="CW121">
        <v>0</v>
      </c>
      <c r="CX121">
        <v>28254.489629453416</v>
      </c>
      <c r="CY121">
        <v>327352.20148087456</v>
      </c>
      <c r="CZ121">
        <v>8210</v>
      </c>
      <c r="DA121">
        <v>7005.8683262789236</v>
      </c>
      <c r="DB121">
        <v>5630.4795594940488</v>
      </c>
      <c r="DC121">
        <v>4182.6425657024884</v>
      </c>
      <c r="DD121">
        <v>-391893.95778927213</v>
      </c>
      <c r="DE121">
        <v>-373476.37097411422</v>
      </c>
      <c r="DF121">
        <v>-366828.00766980974</v>
      </c>
    </row>
    <row r="122" spans="1:110" x14ac:dyDescent="0.45">
      <c r="A122">
        <v>1517</v>
      </c>
      <c r="B122" t="s">
        <v>474</v>
      </c>
      <c r="C122">
        <v>2773</v>
      </c>
      <c r="D122">
        <v>2413</v>
      </c>
      <c r="E122">
        <v>2089</v>
      </c>
      <c r="F122">
        <v>1803</v>
      </c>
      <c r="G122">
        <v>1543</v>
      </c>
      <c r="H122">
        <v>1307</v>
      </c>
      <c r="I122">
        <v>1096</v>
      </c>
      <c r="J122">
        <v>817.82142857142856</v>
      </c>
      <c r="K122">
        <v>2.13</v>
      </c>
      <c r="L122">
        <v>2.0699999999999998</v>
      </c>
      <c r="M122">
        <v>2.0099999999999998</v>
      </c>
      <c r="N122">
        <v>1.97</v>
      </c>
      <c r="O122">
        <v>1.95</v>
      </c>
      <c r="P122">
        <v>1.93</v>
      </c>
      <c r="Q122">
        <v>1.9109744227095835</v>
      </c>
      <c r="R122">
        <v>1.895484781165139</v>
      </c>
      <c r="S122">
        <v>257289</v>
      </c>
      <c r="T122">
        <v>9104</v>
      </c>
      <c r="U122">
        <v>3056</v>
      </c>
      <c r="V122">
        <v>6.8022265088161422</v>
      </c>
      <c r="W122">
        <v>63.413350890727202</v>
      </c>
      <c r="X122">
        <v>2090.8971552041648</v>
      </c>
      <c r="Y122">
        <v>75.287722435458107</v>
      </c>
      <c r="Z122">
        <v>1861</v>
      </c>
      <c r="AA122">
        <v>1603.0216887012648</v>
      </c>
      <c r="AB122">
        <v>1369.6033928087427</v>
      </c>
      <c r="AC122">
        <v>1169.4506462250406</v>
      </c>
      <c r="AD122">
        <v>985.91419623668287</v>
      </c>
      <c r="AE122">
        <v>821.65115467095723</v>
      </c>
      <c r="AF122">
        <v>686.56613681458225</v>
      </c>
      <c r="AG122">
        <v>490.46137211732162</v>
      </c>
      <c r="AH122">
        <v>660</v>
      </c>
      <c r="AI122">
        <v>548.63577177142963</v>
      </c>
      <c r="AJ122">
        <v>454.68268443313997</v>
      </c>
      <c r="AK122">
        <v>372.94952398211484</v>
      </c>
      <c r="AL122">
        <v>301.90182435859685</v>
      </c>
      <c r="AM122">
        <v>241.8575336841628</v>
      </c>
      <c r="AN122">
        <v>194.21213861117025</v>
      </c>
      <c r="AO122">
        <v>139.38151572468155</v>
      </c>
      <c r="AP122">
        <v>6.4323491825905776</v>
      </c>
      <c r="AQ122">
        <v>0.8951598434392205</v>
      </c>
      <c r="AR122">
        <v>3.9448698875082053E-2</v>
      </c>
      <c r="AS122">
        <v>0.8951598434392205</v>
      </c>
      <c r="AT122">
        <v>1858</v>
      </c>
      <c r="AU122">
        <v>113</v>
      </c>
      <c r="AV122">
        <v>1892.2040708383015</v>
      </c>
      <c r="AW122">
        <v>1426.5816143685397</v>
      </c>
      <c r="AX122">
        <v>72.062858970511854</v>
      </c>
      <c r="AY122">
        <v>63.142849843874117</v>
      </c>
      <c r="AZ122">
        <v>54.267164610579243</v>
      </c>
      <c r="BA122">
        <v>1.9155648283538904</v>
      </c>
      <c r="BB122">
        <v>66.061272509003672</v>
      </c>
      <c r="BC122">
        <v>8210</v>
      </c>
      <c r="BD122">
        <v>200743.41114640393</v>
      </c>
      <c r="BE122">
        <v>517869.79528966872</v>
      </c>
      <c r="BF122">
        <v>4598</v>
      </c>
      <c r="BG122">
        <v>3610.0356529037931</v>
      </c>
      <c r="BH122">
        <v>2671.1622536820196</v>
      </c>
      <c r="BI122">
        <v>11040</v>
      </c>
      <c r="BJ122">
        <v>8053.9990352747263</v>
      </c>
      <c r="BK122">
        <v>6789.9846915180369</v>
      </c>
      <c r="BL122">
        <v>-415064.10175116127</v>
      </c>
      <c r="BM122">
        <v>-404425.94964021479</v>
      </c>
      <c r="BN122">
        <v>-406508.58521396347</v>
      </c>
      <c r="BO122">
        <v>-17627.142454444896</v>
      </c>
      <c r="BP122">
        <v>11312.582415233424</v>
      </c>
      <c r="BQ122">
        <v>33930.726907747885</v>
      </c>
      <c r="BR122">
        <v>2408271</v>
      </c>
      <c r="BS122">
        <v>8767932</v>
      </c>
      <c r="BT122">
        <v>937111</v>
      </c>
      <c r="BU122">
        <v>113419</v>
      </c>
      <c r="BV122">
        <v>88734</v>
      </c>
      <c r="BW122">
        <v>932589</v>
      </c>
      <c r="BX122">
        <v>42948</v>
      </c>
      <c r="BY122">
        <v>0</v>
      </c>
      <c r="BZ122">
        <v>0</v>
      </c>
      <c r="CA122">
        <v>0</v>
      </c>
      <c r="CB122">
        <v>0</v>
      </c>
      <c r="CC122">
        <v>0</v>
      </c>
      <c r="CD122">
        <v>3.7021338073648033E-2</v>
      </c>
      <c r="CE122">
        <v>3.8308589002405817</v>
      </c>
      <c r="CF122">
        <v>0</v>
      </c>
      <c r="CG122">
        <v>97260.267521960035</v>
      </c>
      <c r="CH122">
        <v>154690.85170502908</v>
      </c>
      <c r="CI122">
        <v>356489.59709802823</v>
      </c>
      <c r="CJ122">
        <v>39931.619058065764</v>
      </c>
      <c r="CK122">
        <v>1222202.4771909581</v>
      </c>
      <c r="CL122">
        <v>0</v>
      </c>
      <c r="CM122">
        <v>70000</v>
      </c>
      <c r="CN122">
        <v>20000</v>
      </c>
      <c r="CO122">
        <v>81640000</v>
      </c>
      <c r="CP122">
        <v>206000</v>
      </c>
      <c r="CQ122">
        <v>0</v>
      </c>
      <c r="CR122">
        <v>0</v>
      </c>
      <c r="CS122">
        <v>0</v>
      </c>
      <c r="CT122">
        <v>719759000</v>
      </c>
      <c r="CU122">
        <v>0</v>
      </c>
      <c r="CV122">
        <v>0</v>
      </c>
      <c r="CW122">
        <v>0</v>
      </c>
      <c r="CX122">
        <v>4788.7014405592254</v>
      </c>
      <c r="CY122">
        <v>287809.08569188975</v>
      </c>
      <c r="CZ122">
        <v>8210</v>
      </c>
      <c r="DA122">
        <v>6445.9314289560989</v>
      </c>
      <c r="DB122">
        <v>4769.5176386971261</v>
      </c>
      <c r="DC122">
        <v>3038.7457510607906</v>
      </c>
      <c r="DD122">
        <v>-415064.10175116127</v>
      </c>
      <c r="DE122">
        <v>-404425.94964021479</v>
      </c>
      <c r="DF122">
        <v>-406508.58521396347</v>
      </c>
    </row>
    <row r="123" spans="1:110" x14ac:dyDescent="0.45">
      <c r="A123">
        <v>1518</v>
      </c>
      <c r="B123" t="s">
        <v>475</v>
      </c>
      <c r="C123">
        <v>2303</v>
      </c>
      <c r="D123">
        <v>1945</v>
      </c>
      <c r="E123">
        <v>1645</v>
      </c>
      <c r="F123">
        <v>1381</v>
      </c>
      <c r="G123">
        <v>1152</v>
      </c>
      <c r="H123">
        <v>954</v>
      </c>
      <c r="I123">
        <v>789</v>
      </c>
      <c r="J123">
        <v>538.39285714285722</v>
      </c>
      <c r="K123">
        <v>2.13</v>
      </c>
      <c r="L123">
        <v>2.0699999999999998</v>
      </c>
      <c r="M123">
        <v>2.0099999999999998</v>
      </c>
      <c r="N123">
        <v>1.97</v>
      </c>
      <c r="O123">
        <v>1.95</v>
      </c>
      <c r="P123">
        <v>1.93</v>
      </c>
      <c r="Q123">
        <v>1.9109744227095835</v>
      </c>
      <c r="R123">
        <v>1.895484781165139</v>
      </c>
      <c r="S123">
        <v>257289</v>
      </c>
      <c r="T123">
        <v>9104</v>
      </c>
      <c r="U123">
        <v>3056</v>
      </c>
      <c r="V123">
        <v>5.6639023325312277</v>
      </c>
      <c r="W123">
        <v>52.801391655821277</v>
      </c>
      <c r="X123">
        <v>2085.5090259546937</v>
      </c>
      <c r="Y123">
        <v>75.093710033475148</v>
      </c>
      <c r="Z123">
        <v>1411</v>
      </c>
      <c r="AA123">
        <v>1162.0083484173906</v>
      </c>
      <c r="AB123">
        <v>961.61098002345796</v>
      </c>
      <c r="AC123">
        <v>790.58531170236711</v>
      </c>
      <c r="AD123">
        <v>644.18797984084642</v>
      </c>
      <c r="AE123">
        <v>525.48796304813879</v>
      </c>
      <c r="AF123">
        <v>434.13431655099612</v>
      </c>
      <c r="AG123">
        <v>272.01264979568242</v>
      </c>
      <c r="AH123">
        <v>434</v>
      </c>
      <c r="AI123">
        <v>350.48259674262476</v>
      </c>
      <c r="AJ123">
        <v>283.73338174695829</v>
      </c>
      <c r="AK123">
        <v>223.13735910921687</v>
      </c>
      <c r="AL123">
        <v>173.47983869470767</v>
      </c>
      <c r="AM123">
        <v>137.09087784779894</v>
      </c>
      <c r="AN123">
        <v>113.43713145016321</v>
      </c>
      <c r="AO123">
        <v>71.924084237776185</v>
      </c>
      <c r="AP123">
        <v>7.2739649634902799</v>
      </c>
      <c r="AQ123">
        <v>4.1774126027163625</v>
      </c>
      <c r="AR123">
        <v>0.18409392808371625</v>
      </c>
      <c r="AS123">
        <v>4.1774126027163625</v>
      </c>
      <c r="AT123">
        <v>1629</v>
      </c>
      <c r="AU123">
        <v>68</v>
      </c>
      <c r="AV123">
        <v>1648.1303986959583</v>
      </c>
      <c r="AW123">
        <v>985.19878203499195</v>
      </c>
      <c r="AX123">
        <v>43.679240306120846</v>
      </c>
      <c r="AY123">
        <v>54.998111404484121</v>
      </c>
      <c r="AZ123">
        <v>37.476961668611089</v>
      </c>
      <c r="BA123">
        <v>1.1610754507236616</v>
      </c>
      <c r="BB123">
        <v>66.061272509003672</v>
      </c>
      <c r="BC123">
        <v>8210</v>
      </c>
      <c r="BD123">
        <v>163953.17057942966</v>
      </c>
      <c r="BE123">
        <v>354934.49366260204</v>
      </c>
      <c r="BF123">
        <v>3137.9999999999995</v>
      </c>
      <c r="BG123">
        <v>2341.1601946941914</v>
      </c>
      <c r="BH123">
        <v>1650.8010815562689</v>
      </c>
      <c r="BI123">
        <v>11306</v>
      </c>
      <c r="BJ123">
        <v>7692.1629231671623</v>
      </c>
      <c r="BK123">
        <v>6267.7598745310434</v>
      </c>
      <c r="BL123">
        <v>-434791.02603782393</v>
      </c>
      <c r="BM123">
        <v>-431457.68735554675</v>
      </c>
      <c r="BN123">
        <v>-439549.58915060229</v>
      </c>
      <c r="BO123">
        <v>-33316.835297821468</v>
      </c>
      <c r="BP123">
        <v>-24798.677974785154</v>
      </c>
      <c r="BQ123">
        <v>-9281.4034874614445</v>
      </c>
      <c r="BR123">
        <v>2408271</v>
      </c>
      <c r="BS123">
        <v>8767932</v>
      </c>
      <c r="BT123">
        <v>937111</v>
      </c>
      <c r="BU123">
        <v>113419</v>
      </c>
      <c r="BV123">
        <v>88734</v>
      </c>
      <c r="BW123">
        <v>932589</v>
      </c>
      <c r="BX123">
        <v>42948</v>
      </c>
      <c r="BY123">
        <v>0.10724736834631871</v>
      </c>
      <c r="BZ123">
        <v>0</v>
      </c>
      <c r="CA123">
        <v>4.8235132332878576</v>
      </c>
      <c r="CB123">
        <v>0</v>
      </c>
      <c r="CC123">
        <v>0</v>
      </c>
      <c r="CD123">
        <v>3.3171718854646148E-2</v>
      </c>
      <c r="CE123">
        <v>0</v>
      </c>
      <c r="CF123">
        <v>0</v>
      </c>
      <c r="CG123">
        <v>87183.753319234456</v>
      </c>
      <c r="CH123">
        <v>138664.32202387741</v>
      </c>
      <c r="CI123">
        <v>319555.99019147572</v>
      </c>
      <c r="CJ123">
        <v>35794.559425923813</v>
      </c>
      <c r="CK123">
        <v>1095577.8962207236</v>
      </c>
      <c r="CL123">
        <v>0</v>
      </c>
      <c r="CM123">
        <v>180000</v>
      </c>
      <c r="CN123">
        <v>160000</v>
      </c>
      <c r="CO123">
        <v>76510000</v>
      </c>
      <c r="CP123">
        <v>105000</v>
      </c>
      <c r="CQ123">
        <v>210</v>
      </c>
      <c r="CR123">
        <v>0</v>
      </c>
      <c r="CS123">
        <v>0</v>
      </c>
      <c r="CT123">
        <v>229754000</v>
      </c>
      <c r="CU123">
        <v>1471680</v>
      </c>
      <c r="CV123">
        <v>0</v>
      </c>
      <c r="CW123">
        <v>0</v>
      </c>
      <c r="CX123">
        <v>5223.8286387638864</v>
      </c>
      <c r="CY123">
        <v>221442.70429908665</v>
      </c>
      <c r="CZ123">
        <v>8210</v>
      </c>
      <c r="DA123">
        <v>6125.2151684000364</v>
      </c>
      <c r="DB123">
        <v>4319.0174887115891</v>
      </c>
      <c r="DC123">
        <v>2481.8348837752715</v>
      </c>
      <c r="DD123">
        <v>-434791.02603782393</v>
      </c>
      <c r="DE123">
        <v>-431457.68735554675</v>
      </c>
      <c r="DF123">
        <v>-439549.58915060229</v>
      </c>
    </row>
    <row r="124" spans="1:110" x14ac:dyDescent="0.45">
      <c r="A124">
        <v>1519</v>
      </c>
      <c r="B124" t="s">
        <v>476</v>
      </c>
      <c r="C124">
        <v>2787</v>
      </c>
      <c r="D124">
        <v>2420</v>
      </c>
      <c r="E124">
        <v>2088</v>
      </c>
      <c r="F124">
        <v>1801</v>
      </c>
      <c r="G124">
        <v>1551</v>
      </c>
      <c r="H124">
        <v>1321</v>
      </c>
      <c r="I124">
        <v>1114</v>
      </c>
      <c r="J124">
        <v>837.07142857142867</v>
      </c>
      <c r="K124">
        <v>2.13</v>
      </c>
      <c r="L124">
        <v>2.0699999999999998</v>
      </c>
      <c r="M124">
        <v>2.0099999999999998</v>
      </c>
      <c r="N124">
        <v>1.97</v>
      </c>
      <c r="O124">
        <v>1.95</v>
      </c>
      <c r="P124">
        <v>1.93</v>
      </c>
      <c r="Q124">
        <v>1.9109744227095835</v>
      </c>
      <c r="R124">
        <v>1.895484781165139</v>
      </c>
      <c r="S124">
        <v>257289</v>
      </c>
      <c r="T124">
        <v>9104</v>
      </c>
      <c r="U124">
        <v>3056</v>
      </c>
      <c r="V124">
        <v>6.298457719203082</v>
      </c>
      <c r="W124">
        <v>58.716996398249435</v>
      </c>
      <c r="X124">
        <v>2269.5337320339681</v>
      </c>
      <c r="Y124">
        <v>81.719957028971393</v>
      </c>
      <c r="Z124">
        <v>1652</v>
      </c>
      <c r="AA124">
        <v>1394.5666510357862</v>
      </c>
      <c r="AB124">
        <v>1192.0036864928513</v>
      </c>
      <c r="AC124">
        <v>1021.1370613206037</v>
      </c>
      <c r="AD124">
        <v>860.95635741863441</v>
      </c>
      <c r="AE124">
        <v>713.52542563775717</v>
      </c>
      <c r="AF124">
        <v>590.15396155028577</v>
      </c>
      <c r="AG124">
        <v>415.77427283007171</v>
      </c>
      <c r="AH124">
        <v>463</v>
      </c>
      <c r="AI124">
        <v>370.55187720072519</v>
      </c>
      <c r="AJ124">
        <v>290.07143516965579</v>
      </c>
      <c r="AK124">
        <v>224.06451625577046</v>
      </c>
      <c r="AL124">
        <v>170.77219370779682</v>
      </c>
      <c r="AM124">
        <v>125.60766999113496</v>
      </c>
      <c r="AN124">
        <v>92.964669655286571</v>
      </c>
      <c r="AO124">
        <v>61.551935510552887</v>
      </c>
      <c r="AP124">
        <v>7.0034456053439467</v>
      </c>
      <c r="AQ124">
        <v>7.4596653619935038</v>
      </c>
      <c r="AR124">
        <v>0.32873915729235043</v>
      </c>
      <c r="AS124">
        <v>7.4596653619935038</v>
      </c>
      <c r="AT124">
        <v>1953</v>
      </c>
      <c r="AU124">
        <v>47</v>
      </c>
      <c r="AV124">
        <v>1963.8710133419734</v>
      </c>
      <c r="AW124">
        <v>886.09094616305424</v>
      </c>
      <c r="AX124">
        <v>30.698340179527086</v>
      </c>
      <c r="AY124">
        <v>65.534375715221643</v>
      </c>
      <c r="AZ124">
        <v>33.706899592042582</v>
      </c>
      <c r="BA124">
        <v>0.81601898088456404</v>
      </c>
      <c r="BB124">
        <v>66.061272509003672</v>
      </c>
      <c r="BC124">
        <v>8210</v>
      </c>
      <c r="BD124">
        <v>204874.2083362556</v>
      </c>
      <c r="BE124">
        <v>441678.82725798665</v>
      </c>
      <c r="BF124">
        <v>6552</v>
      </c>
      <c r="BG124">
        <v>5123.6134245081175</v>
      </c>
      <c r="BH124">
        <v>3835.9627114289383</v>
      </c>
      <c r="BI124">
        <v>28182</v>
      </c>
      <c r="BJ124">
        <v>20635.574958545873</v>
      </c>
      <c r="BK124">
        <v>17398.574709032913</v>
      </c>
      <c r="BL124">
        <v>-418720.81801637646</v>
      </c>
      <c r="BM124">
        <v>-405439.67890276661</v>
      </c>
      <c r="BN124">
        <v>-407010.16625346302</v>
      </c>
      <c r="BO124">
        <v>-15211.932940069441</v>
      </c>
      <c r="BP124">
        <v>11518.168104699987</v>
      </c>
      <c r="BQ124">
        <v>30585.879758935393</v>
      </c>
      <c r="BR124">
        <v>2408271</v>
      </c>
      <c r="BS124">
        <v>8767932</v>
      </c>
      <c r="BT124">
        <v>937111</v>
      </c>
      <c r="BU124">
        <v>113419</v>
      </c>
      <c r="BV124">
        <v>88734</v>
      </c>
      <c r="BW124">
        <v>932589</v>
      </c>
      <c r="BX124">
        <v>42948</v>
      </c>
      <c r="BY124">
        <v>6.5691616320617499E-2</v>
      </c>
      <c r="BZ124">
        <v>0</v>
      </c>
      <c r="CA124">
        <v>0</v>
      </c>
      <c r="CB124">
        <v>7.677478669862114</v>
      </c>
      <c r="CC124">
        <v>0</v>
      </c>
      <c r="CD124">
        <v>3.5721466649049988E-2</v>
      </c>
      <c r="CE124">
        <v>0</v>
      </c>
      <c r="CF124">
        <v>0</v>
      </c>
      <c r="CG124">
        <v>88059.971945558413</v>
      </c>
      <c r="CH124">
        <v>140057.93330049931</v>
      </c>
      <c r="CI124">
        <v>322767.60818334989</v>
      </c>
      <c r="CJ124">
        <v>36154.303741762247</v>
      </c>
      <c r="CK124">
        <v>1106588.7293485701</v>
      </c>
      <c r="CL124">
        <v>0</v>
      </c>
      <c r="CM124">
        <v>140000</v>
      </c>
      <c r="CN124">
        <v>70000</v>
      </c>
      <c r="CO124">
        <v>105610000</v>
      </c>
      <c r="CP124">
        <v>250000</v>
      </c>
      <c r="CQ124">
        <v>270</v>
      </c>
      <c r="CR124">
        <v>0</v>
      </c>
      <c r="CS124">
        <v>0</v>
      </c>
      <c r="CT124">
        <v>734982000</v>
      </c>
      <c r="CU124">
        <v>1892160</v>
      </c>
      <c r="CV124">
        <v>0</v>
      </c>
      <c r="CW124">
        <v>0</v>
      </c>
      <c r="CX124">
        <v>7306.223087314761</v>
      </c>
      <c r="CY124">
        <v>239714.31106303236</v>
      </c>
      <c r="CZ124">
        <v>8210</v>
      </c>
      <c r="DA124">
        <v>6420.1566262533033</v>
      </c>
      <c r="DB124">
        <v>4806.6626771720976</v>
      </c>
      <c r="DC124">
        <v>3101.2755364095165</v>
      </c>
      <c r="DD124">
        <v>-418720.81801637646</v>
      </c>
      <c r="DE124">
        <v>-405439.67890276661</v>
      </c>
      <c r="DF124">
        <v>-407010.16625346302</v>
      </c>
    </row>
    <row r="125" spans="1:110" x14ac:dyDescent="0.45">
      <c r="A125">
        <v>1520</v>
      </c>
      <c r="B125" t="s">
        <v>477</v>
      </c>
      <c r="C125">
        <v>2447</v>
      </c>
      <c r="D125">
        <v>2259</v>
      </c>
      <c r="E125">
        <v>2058</v>
      </c>
      <c r="F125">
        <v>1866</v>
      </c>
      <c r="G125">
        <v>1689</v>
      </c>
      <c r="H125">
        <v>1517</v>
      </c>
      <c r="I125">
        <v>1352</v>
      </c>
      <c r="J125">
        <v>1168.5000000000002</v>
      </c>
      <c r="K125">
        <v>2.13</v>
      </c>
      <c r="L125">
        <v>2.0699999999999998</v>
      </c>
      <c r="M125">
        <v>2.0099999999999998</v>
      </c>
      <c r="N125">
        <v>1.97</v>
      </c>
      <c r="O125">
        <v>1.95</v>
      </c>
      <c r="P125">
        <v>1.93</v>
      </c>
      <c r="Q125">
        <v>1.9109744227095835</v>
      </c>
      <c r="R125">
        <v>1.895484781165139</v>
      </c>
      <c r="S125">
        <v>257289</v>
      </c>
      <c r="T125">
        <v>9104</v>
      </c>
      <c r="U125">
        <v>3056</v>
      </c>
      <c r="V125">
        <v>5.7378214418957754</v>
      </c>
      <c r="W125">
        <v>53.490498143761485</v>
      </c>
      <c r="X125">
        <v>2187.3628504971366</v>
      </c>
      <c r="Y125">
        <v>78.761199107270627</v>
      </c>
      <c r="Z125">
        <v>1519</v>
      </c>
      <c r="AA125">
        <v>1364.6832578344299</v>
      </c>
      <c r="AB125">
        <v>1227.4487896258058</v>
      </c>
      <c r="AC125">
        <v>1117.1102739928424</v>
      </c>
      <c r="AD125">
        <v>1011.5117301701572</v>
      </c>
      <c r="AE125">
        <v>904.31507868603012</v>
      </c>
      <c r="AF125">
        <v>805.37545102342926</v>
      </c>
      <c r="AG125">
        <v>684.19979461175581</v>
      </c>
      <c r="AH125">
        <v>268</v>
      </c>
      <c r="AI125">
        <v>224.87734862268866</v>
      </c>
      <c r="AJ125">
        <v>190.64423191334117</v>
      </c>
      <c r="AK125">
        <v>165.81574579740109</v>
      </c>
      <c r="AL125">
        <v>148.86288598701967</v>
      </c>
      <c r="AM125">
        <v>136.32082606659961</v>
      </c>
      <c r="AN125">
        <v>133.66284145348516</v>
      </c>
      <c r="AO125">
        <v>117.22612222350521</v>
      </c>
      <c r="AP125">
        <v>4.7491176207911749</v>
      </c>
      <c r="AQ125">
        <v>54.00797722083297</v>
      </c>
      <c r="AR125">
        <v>2.3800714987966174</v>
      </c>
      <c r="AS125">
        <v>54.00797722083297</v>
      </c>
      <c r="AT125">
        <v>2022</v>
      </c>
      <c r="AU125">
        <v>88</v>
      </c>
      <c r="AV125">
        <v>2047.0018292292077</v>
      </c>
      <c r="AW125">
        <v>1253.6027780981417</v>
      </c>
      <c r="AX125">
        <v>56.473152195514913</v>
      </c>
      <c r="AY125">
        <v>68.30845104137866</v>
      </c>
      <c r="AZ125">
        <v>47.687049678853306</v>
      </c>
      <c r="BA125">
        <v>1.5011614254198702</v>
      </c>
      <c r="BB125">
        <v>66.061272509003672</v>
      </c>
      <c r="BC125">
        <v>8210</v>
      </c>
      <c r="BD125">
        <v>306374.50431506574</v>
      </c>
      <c r="BE125">
        <v>524233.67019570683</v>
      </c>
      <c r="BF125">
        <v>5214.0000000000009</v>
      </c>
      <c r="BG125">
        <v>4525.5415293142159</v>
      </c>
      <c r="BH125">
        <v>3755.3758850607937</v>
      </c>
      <c r="BI125">
        <v>29503.999999999996</v>
      </c>
      <c r="BJ125">
        <v>24151.554094821022</v>
      </c>
      <c r="BK125">
        <v>21868.548555580717</v>
      </c>
      <c r="BL125">
        <v>-370757.30267076025</v>
      </c>
      <c r="BM125">
        <v>-330401.6672760665</v>
      </c>
      <c r="BN125">
        <v>-303493.21155309078</v>
      </c>
      <c r="BO125">
        <v>17269.815390839212</v>
      </c>
      <c r="BP125">
        <v>73797.209290900442</v>
      </c>
      <c r="BQ125">
        <v>120937.84321340907</v>
      </c>
      <c r="BR125">
        <v>2408271</v>
      </c>
      <c r="BS125">
        <v>8767932</v>
      </c>
      <c r="BT125">
        <v>937111</v>
      </c>
      <c r="BU125">
        <v>113419</v>
      </c>
      <c r="BV125">
        <v>88734</v>
      </c>
      <c r="BW125">
        <v>932589</v>
      </c>
      <c r="BX125">
        <v>42948</v>
      </c>
      <c r="BY125">
        <v>3.7804312229126267</v>
      </c>
      <c r="BZ125">
        <v>0</v>
      </c>
      <c r="CA125">
        <v>430.36971340791263</v>
      </c>
      <c r="CB125">
        <v>0</v>
      </c>
      <c r="CC125">
        <v>0</v>
      </c>
      <c r="CD125">
        <v>2.9797052656170463E-2</v>
      </c>
      <c r="CE125">
        <v>0</v>
      </c>
      <c r="CF125">
        <v>0</v>
      </c>
      <c r="CG125">
        <v>70535.599419079124</v>
      </c>
      <c r="CH125">
        <v>112185.70776806163</v>
      </c>
      <c r="CI125">
        <v>258535.24834586729</v>
      </c>
      <c r="CJ125">
        <v>28959.41742499364</v>
      </c>
      <c r="CK125">
        <v>886372.06679164071</v>
      </c>
      <c r="CL125">
        <v>0</v>
      </c>
      <c r="CM125">
        <v>82100000</v>
      </c>
      <c r="CN125">
        <v>0</v>
      </c>
      <c r="CO125">
        <v>574100000</v>
      </c>
      <c r="CP125">
        <v>3032000</v>
      </c>
      <c r="CQ125">
        <v>630</v>
      </c>
      <c r="CR125">
        <v>0</v>
      </c>
      <c r="CS125">
        <v>0</v>
      </c>
      <c r="CT125">
        <v>7427293000</v>
      </c>
      <c r="CU125">
        <v>4415040</v>
      </c>
      <c r="CV125">
        <v>0</v>
      </c>
      <c r="CW125">
        <v>0</v>
      </c>
      <c r="CX125">
        <v>45455.937597742646</v>
      </c>
      <c r="CY125">
        <v>239656.90243824464</v>
      </c>
      <c r="CZ125">
        <v>8210</v>
      </c>
      <c r="DA125">
        <v>7125.9485914211173</v>
      </c>
      <c r="DB125">
        <v>5913.2405094647311</v>
      </c>
      <c r="DC125">
        <v>4637.7324062794751</v>
      </c>
      <c r="DD125">
        <v>-370757.30267076025</v>
      </c>
      <c r="DE125">
        <v>-330401.6672760665</v>
      </c>
      <c r="DF125">
        <v>-303493.21155309078</v>
      </c>
    </row>
    <row r="126" spans="1:110" x14ac:dyDescent="0.45">
      <c r="A126">
        <v>1543</v>
      </c>
      <c r="B126" t="s">
        <v>478</v>
      </c>
      <c r="C126">
        <v>20296</v>
      </c>
      <c r="D126">
        <v>18988</v>
      </c>
      <c r="E126">
        <v>17589</v>
      </c>
      <c r="F126">
        <v>16156</v>
      </c>
      <c r="G126">
        <v>14723</v>
      </c>
      <c r="H126">
        <v>13274</v>
      </c>
      <c r="I126">
        <v>11858</v>
      </c>
      <c r="J126">
        <v>10443.428571428572</v>
      </c>
      <c r="K126">
        <v>2.13</v>
      </c>
      <c r="L126">
        <v>2.0699999999999998</v>
      </c>
      <c r="M126">
        <v>2.0099999999999998</v>
      </c>
      <c r="N126">
        <v>1.97</v>
      </c>
      <c r="O126">
        <v>1.95</v>
      </c>
      <c r="P126">
        <v>1.93</v>
      </c>
      <c r="Q126">
        <v>1.9109744227095835</v>
      </c>
      <c r="R126">
        <v>1.895484781165139</v>
      </c>
      <c r="S126">
        <v>280101</v>
      </c>
      <c r="T126">
        <v>9669</v>
      </c>
      <c r="U126">
        <v>4503</v>
      </c>
      <c r="V126">
        <v>43.896659479723283</v>
      </c>
      <c r="W126">
        <v>409.22398966142646</v>
      </c>
      <c r="X126">
        <v>2518.6173178310451</v>
      </c>
      <c r="Y126">
        <v>125.82094961860652</v>
      </c>
      <c r="Z126">
        <v>9458</v>
      </c>
      <c r="AA126">
        <v>8643.1250739469215</v>
      </c>
      <c r="AB126">
        <v>7763.2992893224491</v>
      </c>
      <c r="AC126">
        <v>6939.2614393215035</v>
      </c>
      <c r="AD126">
        <v>6121.6666719792984</v>
      </c>
      <c r="AE126">
        <v>5370.2698451037677</v>
      </c>
      <c r="AF126">
        <v>4777.9656047143153</v>
      </c>
      <c r="AG126">
        <v>3937.8177769752924</v>
      </c>
      <c r="AH126">
        <v>1437</v>
      </c>
      <c r="AI126">
        <v>1318.6086182123981</v>
      </c>
      <c r="AJ126">
        <v>1187.4953227077326</v>
      </c>
      <c r="AK126">
        <v>1060.3750098387231</v>
      </c>
      <c r="AL126">
        <v>941.67302962642179</v>
      </c>
      <c r="AM126">
        <v>841.14076802628585</v>
      </c>
      <c r="AN126">
        <v>859.38290984790513</v>
      </c>
      <c r="AO126">
        <v>731.00413446478308</v>
      </c>
      <c r="AP126">
        <v>45.853031205803397</v>
      </c>
      <c r="AQ126">
        <v>101.60064223035153</v>
      </c>
      <c r="AR126">
        <v>4.4774273223218133</v>
      </c>
      <c r="AS126">
        <v>101.60064223035153</v>
      </c>
      <c r="AT126">
        <v>16898</v>
      </c>
      <c r="AU126">
        <v>450</v>
      </c>
      <c r="AV126">
        <v>17007.204445363142</v>
      </c>
      <c r="AW126">
        <v>8037.1509145222644</v>
      </c>
      <c r="AX126">
        <v>292.81351519206765</v>
      </c>
      <c r="AY126">
        <v>567.53041234176806</v>
      </c>
      <c r="AZ126">
        <v>305.73322078842693</v>
      </c>
      <c r="BA126">
        <v>7.7835278669434169</v>
      </c>
      <c r="BB126">
        <v>66.061272509003672</v>
      </c>
      <c r="BC126">
        <v>8220</v>
      </c>
      <c r="BD126">
        <v>326161.48357561789</v>
      </c>
      <c r="BE126">
        <v>2843301.2653880571</v>
      </c>
      <c r="BF126">
        <v>56758</v>
      </c>
      <c r="BG126">
        <v>50744.131569070079</v>
      </c>
      <c r="BH126">
        <v>42556.187175756488</v>
      </c>
      <c r="BI126">
        <v>55306.000000000029</v>
      </c>
      <c r="BJ126">
        <v>44403.244183050927</v>
      </c>
      <c r="BK126">
        <v>39171.58366492088</v>
      </c>
      <c r="BL126">
        <v>-12260.649009001558</v>
      </c>
      <c r="BM126">
        <v>-45855.375627971487</v>
      </c>
      <c r="BN126">
        <v>-107883.79914519907</v>
      </c>
      <c r="BO126">
        <v>76897.42796345707</v>
      </c>
      <c r="BP126">
        <v>337364.2415673153</v>
      </c>
      <c r="BQ126">
        <v>561137.62785590335</v>
      </c>
      <c r="BR126">
        <v>2408271</v>
      </c>
      <c r="BS126">
        <v>8767932</v>
      </c>
      <c r="BT126">
        <v>937111</v>
      </c>
      <c r="BU126">
        <v>113419</v>
      </c>
      <c r="BV126">
        <v>88734</v>
      </c>
      <c r="BW126">
        <v>932589</v>
      </c>
      <c r="BX126">
        <v>42948</v>
      </c>
      <c r="BY126">
        <v>94.639390050314987</v>
      </c>
      <c r="BZ126">
        <v>0</v>
      </c>
      <c r="CA126">
        <v>0</v>
      </c>
      <c r="CB126">
        <v>0</v>
      </c>
      <c r="CC126">
        <v>0</v>
      </c>
      <c r="CD126">
        <v>0.22205303585969982</v>
      </c>
      <c r="CE126">
        <v>10.430896701589599</v>
      </c>
      <c r="CF126">
        <v>17.201194729411764</v>
      </c>
      <c r="CG126">
        <v>436356.87590933422</v>
      </c>
      <c r="CH126">
        <v>694018.41575769801</v>
      </c>
      <c r="CI126">
        <v>1599385.7599533158</v>
      </c>
      <c r="CJ126">
        <v>179152.6692875383</v>
      </c>
      <c r="CK126">
        <v>5483394.8976675412</v>
      </c>
      <c r="CL126">
        <v>650000</v>
      </c>
      <c r="CM126">
        <v>106000000</v>
      </c>
      <c r="CN126">
        <v>920000</v>
      </c>
      <c r="CO126">
        <v>438410000</v>
      </c>
      <c r="CP126">
        <v>1693000</v>
      </c>
      <c r="CQ126">
        <v>0</v>
      </c>
      <c r="CR126">
        <v>0</v>
      </c>
      <c r="CS126">
        <v>0</v>
      </c>
      <c r="CT126">
        <v>3614163000</v>
      </c>
      <c r="CU126">
        <v>0</v>
      </c>
      <c r="CV126">
        <v>0</v>
      </c>
      <c r="CW126">
        <v>0</v>
      </c>
      <c r="CX126">
        <v>39921.65555023896</v>
      </c>
      <c r="CY126">
        <v>1322476.8567037689</v>
      </c>
      <c r="CZ126">
        <v>8220</v>
      </c>
      <c r="DA126">
        <v>7349.039104580077</v>
      </c>
      <c r="DB126">
        <v>6163.216790315345</v>
      </c>
      <c r="DC126">
        <v>4937.2570522489477</v>
      </c>
      <c r="DD126">
        <v>-12260.649009001558</v>
      </c>
      <c r="DE126">
        <v>-45855.375627971487</v>
      </c>
      <c r="DF126">
        <v>-107883.79914519907</v>
      </c>
    </row>
    <row r="127" spans="1:110" x14ac:dyDescent="0.45">
      <c r="A127">
        <v>1544</v>
      </c>
      <c r="B127" t="s">
        <v>479</v>
      </c>
      <c r="C127">
        <v>5008</v>
      </c>
      <c r="D127">
        <v>4433</v>
      </c>
      <c r="E127">
        <v>3907</v>
      </c>
      <c r="F127">
        <v>3398</v>
      </c>
      <c r="G127">
        <v>2922</v>
      </c>
      <c r="H127">
        <v>2494</v>
      </c>
      <c r="I127">
        <v>2104</v>
      </c>
      <c r="J127">
        <v>1619.1785714285718</v>
      </c>
      <c r="K127">
        <v>2.13</v>
      </c>
      <c r="L127">
        <v>2.0699999999999998</v>
      </c>
      <c r="M127">
        <v>2.0099999999999998</v>
      </c>
      <c r="N127">
        <v>1.97</v>
      </c>
      <c r="O127">
        <v>1.95</v>
      </c>
      <c r="P127">
        <v>1.93</v>
      </c>
      <c r="Q127">
        <v>1.9109744227095835</v>
      </c>
      <c r="R127">
        <v>1.895484781165139</v>
      </c>
      <c r="S127">
        <v>280101</v>
      </c>
      <c r="T127">
        <v>9669</v>
      </c>
      <c r="U127">
        <v>4503</v>
      </c>
      <c r="V127">
        <v>10.992594004750918</v>
      </c>
      <c r="W127">
        <v>102.47780192546003</v>
      </c>
      <c r="X127">
        <v>2481.6888805380108</v>
      </c>
      <c r="Y127">
        <v>123.97613936686801</v>
      </c>
      <c r="Z127">
        <v>2650</v>
      </c>
      <c r="AA127">
        <v>2320.79103487455</v>
      </c>
      <c r="AB127">
        <v>1954.7165040918044</v>
      </c>
      <c r="AC127">
        <v>1660.8543376058806</v>
      </c>
      <c r="AD127">
        <v>1407.4472985935888</v>
      </c>
      <c r="AE127">
        <v>1188.8671563168321</v>
      </c>
      <c r="AF127">
        <v>1018.5299043997201</v>
      </c>
      <c r="AG127">
        <v>722.96246156631207</v>
      </c>
      <c r="AH127">
        <v>661</v>
      </c>
      <c r="AI127">
        <v>575.52601445594871</v>
      </c>
      <c r="AJ127">
        <v>469.19444605099363</v>
      </c>
      <c r="AK127">
        <v>380.40753030453021</v>
      </c>
      <c r="AL127">
        <v>322.74551759799283</v>
      </c>
      <c r="AM127">
        <v>274.69271413912048</v>
      </c>
      <c r="AN127">
        <v>252.61641894354403</v>
      </c>
      <c r="AO127">
        <v>178.06927526819581</v>
      </c>
      <c r="AP127">
        <v>9.6184660674251639</v>
      </c>
      <c r="AQ127">
        <v>39.983806340285184</v>
      </c>
      <c r="AR127">
        <v>1.7620418830869982</v>
      </c>
      <c r="AS127">
        <v>39.983806340285184</v>
      </c>
      <c r="AT127">
        <v>4533</v>
      </c>
      <c r="AU127">
        <v>88</v>
      </c>
      <c r="AV127">
        <v>4550.862758501702</v>
      </c>
      <c r="AW127">
        <v>1876.4233576757724</v>
      </c>
      <c r="AX127">
        <v>58.016284176923982</v>
      </c>
      <c r="AY127">
        <v>151.86229025120178</v>
      </c>
      <c r="AZ127">
        <v>71.379144525986376</v>
      </c>
      <c r="BA127">
        <v>1.5421807437112085</v>
      </c>
      <c r="BB127">
        <v>66.061272509003672</v>
      </c>
      <c r="BC127">
        <v>8220</v>
      </c>
      <c r="BD127">
        <v>216603.67089907097</v>
      </c>
      <c r="BE127">
        <v>785359.59673577826</v>
      </c>
      <c r="BF127">
        <v>14726</v>
      </c>
      <c r="BG127">
        <v>11860.815727910538</v>
      </c>
      <c r="BH127">
        <v>8885.8003363843254</v>
      </c>
      <c r="BI127">
        <v>33858</v>
      </c>
      <c r="BJ127">
        <v>24230.189326674808</v>
      </c>
      <c r="BK127">
        <v>20533.236262849328</v>
      </c>
      <c r="BL127">
        <v>-18346.002894887235</v>
      </c>
      <c r="BM127">
        <v>-44424.662069648795</v>
      </c>
      <c r="BN127">
        <v>-102855.90914121427</v>
      </c>
      <c r="BO127">
        <v>-46326.243662060471</v>
      </c>
      <c r="BP127">
        <v>242.20559959870297</v>
      </c>
      <c r="BQ127">
        <v>55231.434017512947</v>
      </c>
      <c r="BR127">
        <v>2408271</v>
      </c>
      <c r="BS127">
        <v>8767932</v>
      </c>
      <c r="BT127">
        <v>937111</v>
      </c>
      <c r="BU127">
        <v>113419</v>
      </c>
      <c r="BV127">
        <v>88734</v>
      </c>
      <c r="BW127">
        <v>932589</v>
      </c>
      <c r="BX127">
        <v>42948</v>
      </c>
      <c r="BY127">
        <v>41.697276378936188</v>
      </c>
      <c r="BZ127">
        <v>0</v>
      </c>
      <c r="CA127">
        <v>0</v>
      </c>
      <c r="CB127">
        <v>45.613255626827851</v>
      </c>
      <c r="CC127">
        <v>218.66613887999998</v>
      </c>
      <c r="CD127">
        <v>6.2493818490290398E-2</v>
      </c>
      <c r="CE127">
        <v>1.3714889667468604</v>
      </c>
      <c r="CF127">
        <v>1913.4254664842681</v>
      </c>
      <c r="CG127">
        <v>143261.74540396818</v>
      </c>
      <c r="CH127">
        <v>227855.44372767798</v>
      </c>
      <c r="CI127">
        <v>525099.54167141998</v>
      </c>
      <c r="CJ127">
        <v>58818.195639583355</v>
      </c>
      <c r="CK127">
        <v>1800271.2164028976</v>
      </c>
      <c r="CL127">
        <v>260000</v>
      </c>
      <c r="CM127">
        <v>56800000</v>
      </c>
      <c r="CN127">
        <v>1970000</v>
      </c>
      <c r="CO127">
        <v>716800000</v>
      </c>
      <c r="CP127">
        <v>2622000</v>
      </c>
      <c r="CQ127">
        <v>50</v>
      </c>
      <c r="CR127">
        <v>0</v>
      </c>
      <c r="CS127">
        <v>0</v>
      </c>
      <c r="CT127">
        <v>5923545000</v>
      </c>
      <c r="CU127">
        <v>350400</v>
      </c>
      <c r="CV127">
        <v>0</v>
      </c>
      <c r="CW127">
        <v>0</v>
      </c>
      <c r="CX127">
        <v>90854.94876708361</v>
      </c>
      <c r="CY127">
        <v>431115.43701733474</v>
      </c>
      <c r="CZ127">
        <v>8220</v>
      </c>
      <c r="DA127">
        <v>6620.6644902502121</v>
      </c>
      <c r="DB127">
        <v>4960.021646413089</v>
      </c>
      <c r="DC127">
        <v>3278.8298298303212</v>
      </c>
      <c r="DD127">
        <v>-18346.002894887235</v>
      </c>
      <c r="DE127">
        <v>-44424.662069648795</v>
      </c>
      <c r="DF127">
        <v>-102855.90914121427</v>
      </c>
    </row>
    <row r="128" spans="1:110" x14ac:dyDescent="0.45">
      <c r="A128">
        <v>1545</v>
      </c>
      <c r="B128" t="s">
        <v>480</v>
      </c>
      <c r="C128">
        <v>12231</v>
      </c>
      <c r="D128">
        <v>11474</v>
      </c>
      <c r="E128">
        <v>10660</v>
      </c>
      <c r="F128">
        <v>9826</v>
      </c>
      <c r="G128">
        <v>9006</v>
      </c>
      <c r="H128">
        <v>8191</v>
      </c>
      <c r="I128">
        <v>7396</v>
      </c>
      <c r="J128">
        <v>6584.3928571428569</v>
      </c>
      <c r="K128">
        <v>2.13</v>
      </c>
      <c r="L128">
        <v>2.0699999999999998</v>
      </c>
      <c r="M128">
        <v>2.0099999999999998</v>
      </c>
      <c r="N128">
        <v>1.97</v>
      </c>
      <c r="O128">
        <v>1.95</v>
      </c>
      <c r="P128">
        <v>1.93</v>
      </c>
      <c r="Q128">
        <v>1.9109744227095835</v>
      </c>
      <c r="R128">
        <v>1.895484781165139</v>
      </c>
      <c r="S128">
        <v>280101</v>
      </c>
      <c r="T128">
        <v>9669</v>
      </c>
      <c r="U128">
        <v>4503</v>
      </c>
      <c r="V128">
        <v>28.584201589654128</v>
      </c>
      <c r="W128">
        <v>266.47451433537856</v>
      </c>
      <c r="X128">
        <v>2330.8756393267436</v>
      </c>
      <c r="Y128">
        <v>116.44205902448287</v>
      </c>
      <c r="Z128">
        <v>7011</v>
      </c>
      <c r="AA128">
        <v>6399.4302670170364</v>
      </c>
      <c r="AB128">
        <v>5768.8753499523318</v>
      </c>
      <c r="AC128">
        <v>5216.8797739302699</v>
      </c>
      <c r="AD128">
        <v>4721.7715261136518</v>
      </c>
      <c r="AE128">
        <v>4263.1354024781967</v>
      </c>
      <c r="AF128">
        <v>3878.4711123128232</v>
      </c>
      <c r="AG128">
        <v>3339.2353074856642</v>
      </c>
      <c r="AH128">
        <v>1485</v>
      </c>
      <c r="AI128">
        <v>1353.8813357614808</v>
      </c>
      <c r="AJ128">
        <v>1212.3394749354097</v>
      </c>
      <c r="AK128">
        <v>1083.0587859112554</v>
      </c>
      <c r="AL128">
        <v>969.71232477843864</v>
      </c>
      <c r="AM128">
        <v>865.94568727495232</v>
      </c>
      <c r="AN128">
        <v>820.20587267138853</v>
      </c>
      <c r="AO128">
        <v>703.18580248491821</v>
      </c>
      <c r="AP128">
        <v>28.825340495814785</v>
      </c>
      <c r="AQ128">
        <v>66.8386016434618</v>
      </c>
      <c r="AR128">
        <v>2.9455028493394599</v>
      </c>
      <c r="AS128">
        <v>66.8386016434618</v>
      </c>
      <c r="AT128">
        <v>11140</v>
      </c>
      <c r="AU128">
        <v>352</v>
      </c>
      <c r="AV128">
        <v>11231.330119043336</v>
      </c>
      <c r="AW128">
        <v>5771.4196384263896</v>
      </c>
      <c r="AX128">
        <v>227.76821165233463</v>
      </c>
      <c r="AY128">
        <v>374.78948607247605</v>
      </c>
      <c r="AZ128">
        <v>219.54480304573985</v>
      </c>
      <c r="BA128">
        <v>6.0545027145927284</v>
      </c>
      <c r="BB128">
        <v>66.061272509003672</v>
      </c>
      <c r="BC128">
        <v>8220</v>
      </c>
      <c r="BD128">
        <v>340306.06229622435</v>
      </c>
      <c r="BE128">
        <v>2483240.6080297106</v>
      </c>
      <c r="BF128">
        <v>53818</v>
      </c>
      <c r="BG128">
        <v>48427.671511579028</v>
      </c>
      <c r="BH128">
        <v>41206.209969645271</v>
      </c>
      <c r="BI128">
        <v>57039.999999999971</v>
      </c>
      <c r="BJ128">
        <v>46499.580414005984</v>
      </c>
      <c r="BK128">
        <v>42086.535302628618</v>
      </c>
      <c r="BL128">
        <v>-6172.2824088913621</v>
      </c>
      <c r="BM128">
        <v>-31978.170249124407</v>
      </c>
      <c r="BN128">
        <v>-87132.783160990279</v>
      </c>
      <c r="BO128">
        <v>97223.191666937899</v>
      </c>
      <c r="BP128">
        <v>343714.53507857071</v>
      </c>
      <c r="BQ128">
        <v>555467.97813980537</v>
      </c>
      <c r="BR128">
        <v>2408271</v>
      </c>
      <c r="BS128">
        <v>8767932</v>
      </c>
      <c r="BT128">
        <v>937111</v>
      </c>
      <c r="BU128">
        <v>113419</v>
      </c>
      <c r="BV128">
        <v>88734</v>
      </c>
      <c r="BW128">
        <v>932589</v>
      </c>
      <c r="BX128">
        <v>42948</v>
      </c>
      <c r="BY128">
        <v>118.31440051612938</v>
      </c>
      <c r="BZ128">
        <v>0</v>
      </c>
      <c r="CA128">
        <v>0</v>
      </c>
      <c r="CB128">
        <v>17.296907826806997</v>
      </c>
      <c r="CC128">
        <v>0</v>
      </c>
      <c r="CD128">
        <v>0.14256089874005043</v>
      </c>
      <c r="CE128">
        <v>29.03285965878549</v>
      </c>
      <c r="CF128">
        <v>2.6070000000000002</v>
      </c>
      <c r="CG128">
        <v>333401.18731626845</v>
      </c>
      <c r="CH128">
        <v>530269.09075462667</v>
      </c>
      <c r="CI128">
        <v>1222020.6459081057</v>
      </c>
      <c r="CJ128">
        <v>136882.71217652273</v>
      </c>
      <c r="CK128">
        <v>4189622.0051455814</v>
      </c>
      <c r="CL128">
        <v>0</v>
      </c>
      <c r="CM128">
        <v>107000000</v>
      </c>
      <c r="CN128">
        <v>0</v>
      </c>
      <c r="CO128">
        <v>737120000</v>
      </c>
      <c r="CP128">
        <v>1443000</v>
      </c>
      <c r="CQ128">
        <v>2140</v>
      </c>
      <c r="CR128">
        <v>0</v>
      </c>
      <c r="CS128">
        <v>180</v>
      </c>
      <c r="CT128">
        <v>3786151000</v>
      </c>
      <c r="CU128">
        <v>14997120</v>
      </c>
      <c r="CV128">
        <v>0</v>
      </c>
      <c r="CW128">
        <v>1111360</v>
      </c>
      <c r="CX128">
        <v>63392.889732468328</v>
      </c>
      <c r="CY128">
        <v>1103414.9722343422</v>
      </c>
      <c r="CZ128">
        <v>8220</v>
      </c>
      <c r="DA128">
        <v>7396.6973842428115</v>
      </c>
      <c r="DB128">
        <v>6293.7129947319499</v>
      </c>
      <c r="DC128">
        <v>5151.3700746506674</v>
      </c>
      <c r="DD128">
        <v>-6172.2824088913621</v>
      </c>
      <c r="DE128">
        <v>-31978.170249124407</v>
      </c>
      <c r="DF128">
        <v>-87132.783160990279</v>
      </c>
    </row>
    <row r="129" spans="1:110" x14ac:dyDescent="0.45">
      <c r="A129">
        <v>1546</v>
      </c>
      <c r="B129" t="s">
        <v>481</v>
      </c>
      <c r="C129">
        <v>4221</v>
      </c>
      <c r="D129">
        <v>3889</v>
      </c>
      <c r="E129">
        <v>3500</v>
      </c>
      <c r="F129">
        <v>3133</v>
      </c>
      <c r="G129">
        <v>2784</v>
      </c>
      <c r="H129">
        <v>2460</v>
      </c>
      <c r="I129">
        <v>2163</v>
      </c>
      <c r="J129">
        <v>1814.8571428571429</v>
      </c>
      <c r="K129">
        <v>2.13</v>
      </c>
      <c r="L129">
        <v>2.0699999999999998</v>
      </c>
      <c r="M129">
        <v>2.0099999999999998</v>
      </c>
      <c r="N129">
        <v>1.97</v>
      </c>
      <c r="O129">
        <v>1.95</v>
      </c>
      <c r="P129">
        <v>1.93</v>
      </c>
      <c r="Q129">
        <v>1.9109744227095835</v>
      </c>
      <c r="R129">
        <v>1.895484781165139</v>
      </c>
      <c r="S129">
        <v>280101</v>
      </c>
      <c r="T129">
        <v>9669</v>
      </c>
      <c r="U129">
        <v>4503</v>
      </c>
      <c r="V129">
        <v>8.3208767274775184</v>
      </c>
      <c r="W129">
        <v>77.570876970083489</v>
      </c>
      <c r="X129">
        <v>2763.3090982189783</v>
      </c>
      <c r="Y129">
        <v>138.04485991824282</v>
      </c>
      <c r="Z129">
        <v>2038</v>
      </c>
      <c r="AA129">
        <v>1790.9980855109613</v>
      </c>
      <c r="AB129">
        <v>1571.5964365008217</v>
      </c>
      <c r="AC129">
        <v>1377.8142280295669</v>
      </c>
      <c r="AD129">
        <v>1209.9505316378534</v>
      </c>
      <c r="AE129">
        <v>1053.5927062006676</v>
      </c>
      <c r="AF129">
        <v>910.53323156823376</v>
      </c>
      <c r="AG129">
        <v>722.80616531536214</v>
      </c>
      <c r="AH129">
        <v>741</v>
      </c>
      <c r="AI129">
        <v>634.45722791466198</v>
      </c>
      <c r="AJ129">
        <v>534.59726563953939</v>
      </c>
      <c r="AK129">
        <v>447.92185476529926</v>
      </c>
      <c r="AL129">
        <v>378.68237106578312</v>
      </c>
      <c r="AM129">
        <v>316.68375913373364</v>
      </c>
      <c r="AN129">
        <v>265.33807892604631</v>
      </c>
      <c r="AO129">
        <v>204.81602137408495</v>
      </c>
      <c r="AP129">
        <v>7.2814793901054555</v>
      </c>
      <c r="AQ129">
        <v>10.891111428510516</v>
      </c>
      <c r="AR129">
        <v>0.47995916964683161</v>
      </c>
      <c r="AS129">
        <v>10.891111428510516</v>
      </c>
      <c r="AT129">
        <v>4057</v>
      </c>
      <c r="AU129">
        <v>42</v>
      </c>
      <c r="AV129">
        <v>4060.1418978394258</v>
      </c>
      <c r="AW129">
        <v>1365.229143234418</v>
      </c>
      <c r="AX129">
        <v>28.853252253398452</v>
      </c>
      <c r="AY129">
        <v>135.48693513090163</v>
      </c>
      <c r="AZ129">
        <v>51.933316608637256</v>
      </c>
      <c r="BA129">
        <v>0.76697311194452222</v>
      </c>
      <c r="BB129">
        <v>66.061272509003672</v>
      </c>
      <c r="BC129">
        <v>8220</v>
      </c>
      <c r="BD129">
        <v>276740.86760111497</v>
      </c>
      <c r="BE129">
        <v>651830.30046086339</v>
      </c>
      <c r="BF129">
        <v>16736</v>
      </c>
      <c r="BG129">
        <v>14167.011231731307</v>
      </c>
      <c r="BH129">
        <v>11354.339288307527</v>
      </c>
      <c r="BI129">
        <v>10442.000000000004</v>
      </c>
      <c r="BJ129">
        <v>8033.0271067711246</v>
      </c>
      <c r="BK129">
        <v>7054.3366593035616</v>
      </c>
      <c r="BL129">
        <v>1943.5899494395708</v>
      </c>
      <c r="BM129">
        <v>-7998.2834876470733</v>
      </c>
      <c r="BN129">
        <v>-49503.446894914261</v>
      </c>
      <c r="BO129">
        <v>-1916.0464465031982</v>
      </c>
      <c r="BP129">
        <v>48011.410193262855</v>
      </c>
      <c r="BQ129">
        <v>103452.4531597739</v>
      </c>
      <c r="BR129">
        <v>2408271</v>
      </c>
      <c r="BS129">
        <v>8767932</v>
      </c>
      <c r="BT129">
        <v>937111</v>
      </c>
      <c r="BU129">
        <v>113419</v>
      </c>
      <c r="BV129">
        <v>88734</v>
      </c>
      <c r="BW129">
        <v>932589</v>
      </c>
      <c r="BX129">
        <v>42948</v>
      </c>
      <c r="BY129">
        <v>26.177619680477992</v>
      </c>
      <c r="BZ129">
        <v>0</v>
      </c>
      <c r="CA129">
        <v>0</v>
      </c>
      <c r="CB129">
        <v>0</v>
      </c>
      <c r="CC129">
        <v>0</v>
      </c>
      <c r="CD129">
        <v>4.6720378703341094E-2</v>
      </c>
      <c r="CE129">
        <v>46.785747684902084</v>
      </c>
      <c r="CF129">
        <v>0</v>
      </c>
      <c r="CG129">
        <v>99012.704774607962</v>
      </c>
      <c r="CH129">
        <v>157478.07425827286</v>
      </c>
      <c r="CI129">
        <v>362912.83308177645</v>
      </c>
      <c r="CJ129">
        <v>40651.107689742625</v>
      </c>
      <c r="CK129">
        <v>1244224.1434466511</v>
      </c>
      <c r="CL129">
        <v>0</v>
      </c>
      <c r="CM129">
        <v>90800000</v>
      </c>
      <c r="CN129">
        <v>0</v>
      </c>
      <c r="CO129">
        <v>402760000</v>
      </c>
      <c r="CP129">
        <v>1477000</v>
      </c>
      <c r="CQ129">
        <v>1400</v>
      </c>
      <c r="CR129">
        <v>0</v>
      </c>
      <c r="CS129">
        <v>0</v>
      </c>
      <c r="CT129">
        <v>3498686000</v>
      </c>
      <c r="CU129">
        <v>9811200</v>
      </c>
      <c r="CV129">
        <v>0</v>
      </c>
      <c r="CW129">
        <v>0</v>
      </c>
      <c r="CX129">
        <v>40298.541958470996</v>
      </c>
      <c r="CY129">
        <v>316352.72027579742</v>
      </c>
      <c r="CZ129">
        <v>8220</v>
      </c>
      <c r="DA129">
        <v>6958.2237287781636</v>
      </c>
      <c r="DB129">
        <v>5576.760812015289</v>
      </c>
      <c r="DC129">
        <v>4189.1543576215126</v>
      </c>
      <c r="DD129">
        <v>1943.5899494395708</v>
      </c>
      <c r="DE129">
        <v>-7998.2834876470733</v>
      </c>
      <c r="DF129">
        <v>-49503.446894914261</v>
      </c>
    </row>
    <row r="130" spans="1:110" x14ac:dyDescent="0.45">
      <c r="A130">
        <v>1547</v>
      </c>
      <c r="B130" t="s">
        <v>482</v>
      </c>
      <c r="C130">
        <v>5085</v>
      </c>
      <c r="D130">
        <v>4771</v>
      </c>
      <c r="E130">
        <v>4444</v>
      </c>
      <c r="F130">
        <v>4106</v>
      </c>
      <c r="G130">
        <v>3782</v>
      </c>
      <c r="H130">
        <v>3452</v>
      </c>
      <c r="I130">
        <v>3140</v>
      </c>
      <c r="J130">
        <v>2813.75</v>
      </c>
      <c r="K130">
        <v>2.13</v>
      </c>
      <c r="L130">
        <v>2.0699999999999998</v>
      </c>
      <c r="M130">
        <v>2.0099999999999998</v>
      </c>
      <c r="N130">
        <v>1.97</v>
      </c>
      <c r="O130">
        <v>1.95</v>
      </c>
      <c r="P130">
        <v>1.93</v>
      </c>
      <c r="Q130">
        <v>1.9109744227095835</v>
      </c>
      <c r="R130">
        <v>1.895484781165139</v>
      </c>
      <c r="S130">
        <v>280101</v>
      </c>
      <c r="T130">
        <v>9669</v>
      </c>
      <c r="U130">
        <v>4503</v>
      </c>
      <c r="V130">
        <v>10.364061357831265</v>
      </c>
      <c r="W130">
        <v>96.618343815128668</v>
      </c>
      <c r="X130">
        <v>2672.6628970206548</v>
      </c>
      <c r="Y130">
        <v>133.51650579578558</v>
      </c>
      <c r="Z130">
        <v>2657</v>
      </c>
      <c r="AA130">
        <v>2441.6571352506226</v>
      </c>
      <c r="AB130">
        <v>2195.3775390558376</v>
      </c>
      <c r="AC130">
        <v>1985.1552835611728</v>
      </c>
      <c r="AD130">
        <v>1794.6107189685601</v>
      </c>
      <c r="AE130">
        <v>1620.4854817839914</v>
      </c>
      <c r="AF130">
        <v>1483.1143838962928</v>
      </c>
      <c r="AG130">
        <v>1268.4788489432781</v>
      </c>
      <c r="AH130">
        <v>1128</v>
      </c>
      <c r="AI130">
        <v>1031.6340856758234</v>
      </c>
      <c r="AJ130">
        <v>907.86534795485068</v>
      </c>
      <c r="AK130">
        <v>794.95155455800455</v>
      </c>
      <c r="AL130">
        <v>694.4114654732133</v>
      </c>
      <c r="AM130">
        <v>598.75942951192474</v>
      </c>
      <c r="AN130">
        <v>531.99173599719234</v>
      </c>
      <c r="AO130">
        <v>420.55113742657062</v>
      </c>
      <c r="AP130">
        <v>9.0849417777476749</v>
      </c>
      <c r="AQ130">
        <v>90.261950880121404</v>
      </c>
      <c r="AR130">
        <v>3.9777438032374399</v>
      </c>
      <c r="AS130">
        <v>90.261950880121404</v>
      </c>
      <c r="AT130">
        <v>5665</v>
      </c>
      <c r="AU130">
        <v>112</v>
      </c>
      <c r="AV130">
        <v>5688.0308796384379</v>
      </c>
      <c r="AW130">
        <v>2362.3117016385563</v>
      </c>
      <c r="AX130">
        <v>73.77482645714889</v>
      </c>
      <c r="AY130">
        <v>189.80959045353464</v>
      </c>
      <c r="AZ130">
        <v>89.862337130330673</v>
      </c>
      <c r="BA130">
        <v>1.9610721084082281</v>
      </c>
      <c r="BB130">
        <v>66.061272509003672</v>
      </c>
      <c r="BC130">
        <v>8220</v>
      </c>
      <c r="BD130">
        <v>349739.66336018062</v>
      </c>
      <c r="BE130">
        <v>1146171.9933620293</v>
      </c>
      <c r="BF130">
        <v>22622</v>
      </c>
      <c r="BG130">
        <v>20457.127212101026</v>
      </c>
      <c r="BH130">
        <v>17555.184776765494</v>
      </c>
      <c r="BI130">
        <v>94629.999999999971</v>
      </c>
      <c r="BJ130">
        <v>76937.60183249948</v>
      </c>
      <c r="BK130">
        <v>69552.768029637082</v>
      </c>
      <c r="BL130">
        <v>27446.034696623741</v>
      </c>
      <c r="BM130">
        <v>32816.353801254649</v>
      </c>
      <c r="BN130">
        <v>5118.387395323778</v>
      </c>
      <c r="BO130">
        <v>29611.161758282105</v>
      </c>
      <c r="BP130">
        <v>156255.82647271676</v>
      </c>
      <c r="BQ130">
        <v>280022.52995486982</v>
      </c>
      <c r="BR130">
        <v>2408271</v>
      </c>
      <c r="BS130">
        <v>8767932</v>
      </c>
      <c r="BT130">
        <v>937111</v>
      </c>
      <c r="BU130">
        <v>113419</v>
      </c>
      <c r="BV130">
        <v>88734</v>
      </c>
      <c r="BW130">
        <v>932589</v>
      </c>
      <c r="BX130">
        <v>42948</v>
      </c>
      <c r="BY130">
        <v>109.96232229977039</v>
      </c>
      <c r="BZ130">
        <v>0</v>
      </c>
      <c r="CA130">
        <v>0</v>
      </c>
      <c r="CB130">
        <v>0</v>
      </c>
      <c r="CC130">
        <v>0</v>
      </c>
      <c r="CD130">
        <v>5.3494708627688584E-2</v>
      </c>
      <c r="CE130">
        <v>23.896003952624028</v>
      </c>
      <c r="CF130">
        <v>0</v>
      </c>
      <c r="CG130">
        <v>169986.41350684909</v>
      </c>
      <c r="CH130">
        <v>270360.5876646454</v>
      </c>
      <c r="CI130">
        <v>623053.89042358077</v>
      </c>
      <c r="CJ130">
        <v>69790.397272655478</v>
      </c>
      <c r="CK130">
        <v>2136101.6268022149</v>
      </c>
      <c r="CL130">
        <v>0</v>
      </c>
      <c r="CM130">
        <v>104000000</v>
      </c>
      <c r="CN130">
        <v>110000</v>
      </c>
      <c r="CO130">
        <v>286890000</v>
      </c>
      <c r="CP130">
        <v>1073000</v>
      </c>
      <c r="CQ130">
        <v>0</v>
      </c>
      <c r="CR130">
        <v>0</v>
      </c>
      <c r="CS130">
        <v>0</v>
      </c>
      <c r="CT130">
        <v>3069434000</v>
      </c>
      <c r="CU130">
        <v>0</v>
      </c>
      <c r="CV130">
        <v>0</v>
      </c>
      <c r="CW130">
        <v>0</v>
      </c>
      <c r="CX130">
        <v>20043.504437794887</v>
      </c>
      <c r="CY130">
        <v>496493.17654771573</v>
      </c>
      <c r="CZ130">
        <v>8220</v>
      </c>
      <c r="DA130">
        <v>7433.3651172960153</v>
      </c>
      <c r="DB130">
        <v>6378.9063241540262</v>
      </c>
      <c r="DC130">
        <v>5294.1708519543527</v>
      </c>
      <c r="DD130">
        <v>27446.034696623741</v>
      </c>
      <c r="DE130">
        <v>32816.353801254649</v>
      </c>
      <c r="DF130">
        <v>5118.387395323778</v>
      </c>
    </row>
    <row r="131" spans="1:110" x14ac:dyDescent="0.45">
      <c r="A131">
        <v>1549</v>
      </c>
      <c r="B131" t="s">
        <v>483</v>
      </c>
      <c r="C131">
        <v>5100</v>
      </c>
      <c r="D131">
        <v>4712</v>
      </c>
      <c r="E131">
        <v>4312</v>
      </c>
      <c r="F131">
        <v>3911</v>
      </c>
      <c r="G131">
        <v>3514</v>
      </c>
      <c r="H131">
        <v>3127</v>
      </c>
      <c r="I131">
        <v>2759</v>
      </c>
      <c r="J131">
        <v>2366.4642857142853</v>
      </c>
      <c r="K131">
        <v>2.13</v>
      </c>
      <c r="L131">
        <v>2.0699999999999998</v>
      </c>
      <c r="M131">
        <v>2.0099999999999998</v>
      </c>
      <c r="N131">
        <v>1.97</v>
      </c>
      <c r="O131">
        <v>1.95</v>
      </c>
      <c r="P131">
        <v>1.93</v>
      </c>
      <c r="Q131">
        <v>1.9109744227095835</v>
      </c>
      <c r="R131">
        <v>1.895484781165139</v>
      </c>
      <c r="S131">
        <v>280101</v>
      </c>
      <c r="T131">
        <v>9669</v>
      </c>
      <c r="U131">
        <v>4503</v>
      </c>
      <c r="V131">
        <v>9.8700652711215575</v>
      </c>
      <c r="W131">
        <v>92.013094762547411</v>
      </c>
      <c r="X131">
        <v>2814.7080439235233</v>
      </c>
      <c r="Y131">
        <v>140.61256407566131</v>
      </c>
      <c r="Z131">
        <v>2593</v>
      </c>
      <c r="AA131">
        <v>2287.8734451317455</v>
      </c>
      <c r="AB131">
        <v>2004.7765850001952</v>
      </c>
      <c r="AC131">
        <v>1741.0366655956359</v>
      </c>
      <c r="AD131">
        <v>1516.2058162795515</v>
      </c>
      <c r="AE131">
        <v>1312.5528278466393</v>
      </c>
      <c r="AF131">
        <v>1138.5255657827086</v>
      </c>
      <c r="AG131">
        <v>895.57015394900247</v>
      </c>
      <c r="AH131">
        <v>1052</v>
      </c>
      <c r="AI131">
        <v>901.28832161085484</v>
      </c>
      <c r="AJ131">
        <v>762.62890376349935</v>
      </c>
      <c r="AK131">
        <v>637.71103561527389</v>
      </c>
      <c r="AL131">
        <v>537.19611188717681</v>
      </c>
      <c r="AM131">
        <v>445.69318771586416</v>
      </c>
      <c r="AN131">
        <v>372.13865121982661</v>
      </c>
      <c r="AO131">
        <v>283.59577790783953</v>
      </c>
      <c r="AP131">
        <v>8.3259846896149075</v>
      </c>
      <c r="AQ131">
        <v>6.4153122113144132</v>
      </c>
      <c r="AR131">
        <v>0.28271567527142138</v>
      </c>
      <c r="AS131">
        <v>6.4153122113144132</v>
      </c>
      <c r="AT131">
        <v>4958</v>
      </c>
      <c r="AU131">
        <v>173</v>
      </c>
      <c r="AV131">
        <v>5004.3567316664303</v>
      </c>
      <c r="AW131">
        <v>2708.2724290687929</v>
      </c>
      <c r="AX131">
        <v>111.62514284111811</v>
      </c>
      <c r="AY131">
        <v>166.99538413570878</v>
      </c>
      <c r="AZ131">
        <v>103.02268320177687</v>
      </c>
      <c r="BA131">
        <v>2.9672039194826043</v>
      </c>
      <c r="BB131">
        <v>66.061272509003672</v>
      </c>
      <c r="BC131">
        <v>8220</v>
      </c>
      <c r="BD131">
        <v>297826.58998668403</v>
      </c>
      <c r="BE131">
        <v>540937.67089623818</v>
      </c>
      <c r="BF131">
        <v>18420</v>
      </c>
      <c r="BG131">
        <v>16064.835370110222</v>
      </c>
      <c r="BH131">
        <v>13110.681338353403</v>
      </c>
      <c r="BI131">
        <v>23982.000000000007</v>
      </c>
      <c r="BJ131">
        <v>18249.934848083438</v>
      </c>
      <c r="BK131">
        <v>15893.207713647096</v>
      </c>
      <c r="BL131">
        <v>14183.619366052328</v>
      </c>
      <c r="BM131">
        <v>6516.3287581964978</v>
      </c>
      <c r="BN131">
        <v>-33755.890697769937</v>
      </c>
      <c r="BO131">
        <v>-3448.8085465484764</v>
      </c>
      <c r="BP131">
        <v>32281.413448376581</v>
      </c>
      <c r="BQ131">
        <v>76478.227854445868</v>
      </c>
      <c r="BR131">
        <v>2408271</v>
      </c>
      <c r="BS131">
        <v>8767932</v>
      </c>
      <c r="BT131">
        <v>937111</v>
      </c>
      <c r="BU131">
        <v>113419</v>
      </c>
      <c r="BV131">
        <v>88734</v>
      </c>
      <c r="BW131">
        <v>932589</v>
      </c>
      <c r="BX131">
        <v>42948</v>
      </c>
      <c r="BY131">
        <v>52.52657768586937</v>
      </c>
      <c r="BZ131">
        <v>0</v>
      </c>
      <c r="CA131">
        <v>0</v>
      </c>
      <c r="CB131">
        <v>0</v>
      </c>
      <c r="CC131">
        <v>2.32623552</v>
      </c>
      <c r="CD131">
        <v>0.54970825108691135</v>
      </c>
      <c r="CE131">
        <v>2.3449263820914208</v>
      </c>
      <c r="CF131">
        <v>0</v>
      </c>
      <c r="CG131">
        <v>96384.048895636079</v>
      </c>
      <c r="CH131">
        <v>153297.24042840721</v>
      </c>
      <c r="CI131">
        <v>353277.97910615406</v>
      </c>
      <c r="CJ131">
        <v>39571.87474222733</v>
      </c>
      <c r="CK131">
        <v>1211191.6440631116</v>
      </c>
      <c r="CL131">
        <v>1090000</v>
      </c>
      <c r="CM131">
        <v>69500000</v>
      </c>
      <c r="CN131">
        <v>680000</v>
      </c>
      <c r="CO131">
        <v>190950000</v>
      </c>
      <c r="CP131">
        <v>524000</v>
      </c>
      <c r="CQ131">
        <v>0</v>
      </c>
      <c r="CR131">
        <v>0</v>
      </c>
      <c r="CS131">
        <v>0</v>
      </c>
      <c r="CT131">
        <v>1251489000</v>
      </c>
      <c r="CU131">
        <v>0</v>
      </c>
      <c r="CV131">
        <v>0</v>
      </c>
      <c r="CW131">
        <v>0</v>
      </c>
      <c r="CX131">
        <v>13807.747501592032</v>
      </c>
      <c r="CY131">
        <v>253593.27231569111</v>
      </c>
      <c r="CZ131">
        <v>8220</v>
      </c>
      <c r="DA131">
        <v>7168.9981944791543</v>
      </c>
      <c r="DB131">
        <v>5850.6949294932119</v>
      </c>
      <c r="DC131">
        <v>4508.3386782489306</v>
      </c>
      <c r="DD131">
        <v>14183.619366052328</v>
      </c>
      <c r="DE131">
        <v>6516.3287581964978</v>
      </c>
      <c r="DF131">
        <v>-33755.890697769937</v>
      </c>
    </row>
    <row r="132" spans="1:110" x14ac:dyDescent="0.45">
      <c r="A132">
        <v>1550</v>
      </c>
      <c r="B132" t="s">
        <v>484</v>
      </c>
      <c r="C132">
        <v>3092</v>
      </c>
      <c r="D132">
        <v>2768</v>
      </c>
      <c r="E132">
        <v>2456</v>
      </c>
      <c r="F132">
        <v>2155</v>
      </c>
      <c r="G132">
        <v>1870</v>
      </c>
      <c r="H132">
        <v>1605</v>
      </c>
      <c r="I132">
        <v>1364</v>
      </c>
      <c r="J132">
        <v>1074.8571428571429</v>
      </c>
      <c r="K132">
        <v>2.13</v>
      </c>
      <c r="L132">
        <v>2.0699999999999998</v>
      </c>
      <c r="M132">
        <v>2.0099999999999998</v>
      </c>
      <c r="N132">
        <v>1.97</v>
      </c>
      <c r="O132">
        <v>1.95</v>
      </c>
      <c r="P132">
        <v>1.93</v>
      </c>
      <c r="Q132">
        <v>1.9109744227095835</v>
      </c>
      <c r="R132">
        <v>1.895484781165139</v>
      </c>
      <c r="S132">
        <v>280101</v>
      </c>
      <c r="T132">
        <v>9669</v>
      </c>
      <c r="U132">
        <v>4503</v>
      </c>
      <c r="V132">
        <v>6.5039370104412546</v>
      </c>
      <c r="W132">
        <v>60.632564834433708</v>
      </c>
      <c r="X132">
        <v>2589.6815431581354</v>
      </c>
      <c r="Y132">
        <v>129.37105953457623</v>
      </c>
      <c r="Z132">
        <v>1536</v>
      </c>
      <c r="AA132">
        <v>1396.2986138392039</v>
      </c>
      <c r="AB132">
        <v>1186.5782581474321</v>
      </c>
      <c r="AC132">
        <v>1011.0834908704103</v>
      </c>
      <c r="AD132">
        <v>861.91641974959794</v>
      </c>
      <c r="AE132">
        <v>720.30074086531476</v>
      </c>
      <c r="AF132">
        <v>644.46373018171835</v>
      </c>
      <c r="AG132">
        <v>455.48276592512173</v>
      </c>
      <c r="AH132">
        <v>527</v>
      </c>
      <c r="AI132">
        <v>481.54256945568847</v>
      </c>
      <c r="AJ132">
        <v>408.29962378471231</v>
      </c>
      <c r="AK132">
        <v>344.44049478460897</v>
      </c>
      <c r="AL132">
        <v>294.64098751246365</v>
      </c>
      <c r="AM132">
        <v>249.81847031195989</v>
      </c>
      <c r="AN132">
        <v>255.54354545425937</v>
      </c>
      <c r="AO132">
        <v>181.95928748016016</v>
      </c>
      <c r="AP132">
        <v>6.9207869125770127</v>
      </c>
      <c r="AQ132">
        <v>24.169315772858951</v>
      </c>
      <c r="AR132">
        <v>1.0651148696272152</v>
      </c>
      <c r="AS132">
        <v>24.169315772858951</v>
      </c>
      <c r="AT132">
        <v>2854</v>
      </c>
      <c r="AU132">
        <v>27</v>
      </c>
      <c r="AV132">
        <v>2855.3205873800534</v>
      </c>
      <c r="AW132">
        <v>938.64665936850417</v>
      </c>
      <c r="AX132">
        <v>18.699654408788277</v>
      </c>
      <c r="AY132">
        <v>95.282048000872379</v>
      </c>
      <c r="AZ132">
        <v>35.706118922377897</v>
      </c>
      <c r="BA132">
        <v>0.49707159554279279</v>
      </c>
      <c r="BB132">
        <v>66.061272509003672</v>
      </c>
      <c r="BC132">
        <v>8220</v>
      </c>
      <c r="BD132">
        <v>230278.53470022237</v>
      </c>
      <c r="BE132">
        <v>490805.19057096523</v>
      </c>
      <c r="BF132">
        <v>10224</v>
      </c>
      <c r="BG132">
        <v>8363.8483319151437</v>
      </c>
      <c r="BH132">
        <v>6358.3265446703999</v>
      </c>
      <c r="BI132">
        <v>12769.999999999996</v>
      </c>
      <c r="BJ132">
        <v>9246.9734270623649</v>
      </c>
      <c r="BK132">
        <v>7882.7498438452776</v>
      </c>
      <c r="BL132">
        <v>-6987.4350594926509</v>
      </c>
      <c r="BM132">
        <v>-26383.509712175932</v>
      </c>
      <c r="BN132">
        <v>-78654.604152353539</v>
      </c>
      <c r="BO132">
        <v>-22620.850048138411</v>
      </c>
      <c r="BP132">
        <v>2514.2286766368197</v>
      </c>
      <c r="BQ132">
        <v>38307.675608204765</v>
      </c>
      <c r="BR132">
        <v>2408271</v>
      </c>
      <c r="BS132">
        <v>8767932</v>
      </c>
      <c r="BT132">
        <v>937111</v>
      </c>
      <c r="BU132">
        <v>113419</v>
      </c>
      <c r="BV132">
        <v>88734</v>
      </c>
      <c r="BW132">
        <v>932589</v>
      </c>
      <c r="BX132">
        <v>42948</v>
      </c>
      <c r="BY132">
        <v>14.089484590568169</v>
      </c>
      <c r="BZ132">
        <v>0</v>
      </c>
      <c r="CA132">
        <v>0</v>
      </c>
      <c r="CB132">
        <v>26.459336071676905</v>
      </c>
      <c r="CC132">
        <v>0</v>
      </c>
      <c r="CD132">
        <v>3.637140236134901E-2</v>
      </c>
      <c r="CE132">
        <v>5.7696883503608722</v>
      </c>
      <c r="CF132">
        <v>0</v>
      </c>
      <c r="CG132">
        <v>100327.03271409392</v>
      </c>
      <c r="CH132">
        <v>159568.49117320566</v>
      </c>
      <c r="CI132">
        <v>367730.26006958768</v>
      </c>
      <c r="CJ132">
        <v>41190.724163500272</v>
      </c>
      <c r="CK132">
        <v>1260740.3931384208</v>
      </c>
      <c r="CL132">
        <v>0</v>
      </c>
      <c r="CM132">
        <v>48100000</v>
      </c>
      <c r="CN132">
        <v>0</v>
      </c>
      <c r="CO132">
        <v>527270000</v>
      </c>
      <c r="CP132">
        <v>1185000</v>
      </c>
      <c r="CQ132">
        <v>2570</v>
      </c>
      <c r="CR132">
        <v>0</v>
      </c>
      <c r="CS132">
        <v>0</v>
      </c>
      <c r="CT132">
        <v>2662771000</v>
      </c>
      <c r="CU132">
        <v>18010560</v>
      </c>
      <c r="CV132">
        <v>0</v>
      </c>
      <c r="CW132">
        <v>0</v>
      </c>
      <c r="CX132">
        <v>66123.454105153432</v>
      </c>
      <c r="CY132">
        <v>245108.70762649406</v>
      </c>
      <c r="CZ132">
        <v>8220</v>
      </c>
      <c r="DA132">
        <v>6724.4555250726198</v>
      </c>
      <c r="DB132">
        <v>5112.0348393183385</v>
      </c>
      <c r="DC132">
        <v>3485.8325605041455</v>
      </c>
      <c r="DD132">
        <v>-6987.4350594926509</v>
      </c>
      <c r="DE132">
        <v>-26383.509712175932</v>
      </c>
      <c r="DF132">
        <v>-78654.604152353539</v>
      </c>
    </row>
    <row r="133" spans="1:110" x14ac:dyDescent="0.45">
      <c r="A133">
        <v>1552</v>
      </c>
      <c r="B133" t="s">
        <v>485</v>
      </c>
      <c r="C133">
        <v>5362</v>
      </c>
      <c r="D133">
        <v>4837</v>
      </c>
      <c r="E133">
        <v>4302</v>
      </c>
      <c r="F133">
        <v>3794</v>
      </c>
      <c r="G133">
        <v>3318</v>
      </c>
      <c r="H133">
        <v>2863</v>
      </c>
      <c r="I133">
        <v>2448</v>
      </c>
      <c r="J133">
        <v>1959.6428571428573</v>
      </c>
      <c r="K133">
        <v>2.13</v>
      </c>
      <c r="L133">
        <v>2.0699999999999998</v>
      </c>
      <c r="M133">
        <v>2.0099999999999998</v>
      </c>
      <c r="N133">
        <v>1.97</v>
      </c>
      <c r="O133">
        <v>1.95</v>
      </c>
      <c r="P133">
        <v>1.93</v>
      </c>
      <c r="Q133">
        <v>1.9109744227095835</v>
      </c>
      <c r="R133">
        <v>1.895484781165139</v>
      </c>
      <c r="S133">
        <v>280101</v>
      </c>
      <c r="T133">
        <v>9669</v>
      </c>
      <c r="U133">
        <v>4503</v>
      </c>
      <c r="V133">
        <v>11.496156615534687</v>
      </c>
      <c r="W133">
        <v>107.17223432809979</v>
      </c>
      <c r="X133">
        <v>2540.723127105467</v>
      </c>
      <c r="Y133">
        <v>126.92527535134261</v>
      </c>
      <c r="Z133">
        <v>2965</v>
      </c>
      <c r="AA133">
        <v>2571.6136447918771</v>
      </c>
      <c r="AB133">
        <v>2195.9149247774708</v>
      </c>
      <c r="AC133">
        <v>1877.3851344651437</v>
      </c>
      <c r="AD133">
        <v>1592.7022082017374</v>
      </c>
      <c r="AE133">
        <v>1336.4815495528624</v>
      </c>
      <c r="AF133">
        <v>1121.3911122644536</v>
      </c>
      <c r="AG133">
        <v>809.24168478582385</v>
      </c>
      <c r="AH133">
        <v>889</v>
      </c>
      <c r="AI133">
        <v>758.72419664375366</v>
      </c>
      <c r="AJ133">
        <v>634.74416625561832</v>
      </c>
      <c r="AK133">
        <v>530.06102196724623</v>
      </c>
      <c r="AL133">
        <v>442.13452382481074</v>
      </c>
      <c r="AM133">
        <v>366.91642716346939</v>
      </c>
      <c r="AN133">
        <v>314.09293347126152</v>
      </c>
      <c r="AO133">
        <v>227.14354844261655</v>
      </c>
      <c r="AP133">
        <v>9.4005476955850629</v>
      </c>
      <c r="AQ133">
        <v>20.439483091862201</v>
      </c>
      <c r="AR133">
        <v>0.90074529098104028</v>
      </c>
      <c r="AS133">
        <v>20.439483091862201</v>
      </c>
      <c r="AT133">
        <v>5524</v>
      </c>
      <c r="AU133">
        <v>165</v>
      </c>
      <c r="AV133">
        <v>5565.9520161038145</v>
      </c>
      <c r="AW133">
        <v>2780.2910947417176</v>
      </c>
      <c r="AX133">
        <v>106.95201976156717</v>
      </c>
      <c r="AY133">
        <v>185.73581877738425</v>
      </c>
      <c r="AZ133">
        <v>105.76227324397493</v>
      </c>
      <c r="BA133">
        <v>2.8429836160192123</v>
      </c>
      <c r="BB133">
        <v>66.061272509003672</v>
      </c>
      <c r="BC133">
        <v>8220</v>
      </c>
      <c r="BD133">
        <v>240253.45271559467</v>
      </c>
      <c r="BE133">
        <v>805272.1819322065</v>
      </c>
      <c r="BF133">
        <v>22842</v>
      </c>
      <c r="BG133">
        <v>18826.062045002091</v>
      </c>
      <c r="BH133">
        <v>14500.815413570479</v>
      </c>
      <c r="BI133">
        <v>32842</v>
      </c>
      <c r="BJ133">
        <v>23976.028712934523</v>
      </c>
      <c r="BK133">
        <v>20340.351680625321</v>
      </c>
      <c r="BL133">
        <v>-16278.896556493826</v>
      </c>
      <c r="BM133">
        <v>-42442.861122926406</v>
      </c>
      <c r="BN133">
        <v>-99902.388718968257</v>
      </c>
      <c r="BO133">
        <v>-32635.882493066078</v>
      </c>
      <c r="BP133">
        <v>10206.252948300855</v>
      </c>
      <c r="BQ133">
        <v>59647.659917653888</v>
      </c>
      <c r="BR133">
        <v>2408271</v>
      </c>
      <c r="BS133">
        <v>8767932</v>
      </c>
      <c r="BT133">
        <v>937111</v>
      </c>
      <c r="BU133">
        <v>113419</v>
      </c>
      <c r="BV133">
        <v>88734</v>
      </c>
      <c r="BW133">
        <v>932589</v>
      </c>
      <c r="BX133">
        <v>42948</v>
      </c>
      <c r="BY133">
        <v>54.909947488102077</v>
      </c>
      <c r="BZ133">
        <v>0</v>
      </c>
      <c r="CA133">
        <v>0</v>
      </c>
      <c r="CB133">
        <v>0</v>
      </c>
      <c r="CC133">
        <v>0</v>
      </c>
      <c r="CD133">
        <v>6.4093660243641853E-2</v>
      </c>
      <c r="CE133">
        <v>0</v>
      </c>
      <c r="CF133">
        <v>0</v>
      </c>
      <c r="CG133">
        <v>155528.80617250365</v>
      </c>
      <c r="CH133">
        <v>247366.00160038433</v>
      </c>
      <c r="CI133">
        <v>570062.19355765777</v>
      </c>
      <c r="CJ133">
        <v>63854.61606132138</v>
      </c>
      <c r="CK133">
        <v>1954422.8801927483</v>
      </c>
      <c r="CL133">
        <v>0</v>
      </c>
      <c r="CM133">
        <v>74900000</v>
      </c>
      <c r="CN133">
        <v>1440000</v>
      </c>
      <c r="CO133">
        <v>404940000</v>
      </c>
      <c r="CP133">
        <v>1040000</v>
      </c>
      <c r="CQ133">
        <v>0</v>
      </c>
      <c r="CR133">
        <v>0</v>
      </c>
      <c r="CS133">
        <v>0</v>
      </c>
      <c r="CT133">
        <v>2396782000</v>
      </c>
      <c r="CU133">
        <v>0</v>
      </c>
      <c r="CV133">
        <v>0</v>
      </c>
      <c r="CW133">
        <v>0</v>
      </c>
      <c r="CX133">
        <v>33246.446082698349</v>
      </c>
      <c r="CY133">
        <v>428367.66862426943</v>
      </c>
      <c r="CZ133">
        <v>8220</v>
      </c>
      <c r="DA133">
        <v>6774.810875138658</v>
      </c>
      <c r="DB133">
        <v>5218.312875385227</v>
      </c>
      <c r="DC133">
        <v>3636.8275025711905</v>
      </c>
      <c r="DD133">
        <v>-16278.896556493826</v>
      </c>
      <c r="DE133">
        <v>-42442.861122926406</v>
      </c>
      <c r="DF133">
        <v>-99902.388718968257</v>
      </c>
    </row>
    <row r="134" spans="1:110" x14ac:dyDescent="0.45">
      <c r="A134">
        <v>1555</v>
      </c>
      <c r="B134" t="s">
        <v>486</v>
      </c>
      <c r="C134">
        <v>20873</v>
      </c>
      <c r="D134">
        <v>19412</v>
      </c>
      <c r="E134">
        <v>17898</v>
      </c>
      <c r="F134">
        <v>16385</v>
      </c>
      <c r="G134">
        <v>14914</v>
      </c>
      <c r="H134">
        <v>13497</v>
      </c>
      <c r="I134">
        <v>12137</v>
      </c>
      <c r="J134">
        <v>10671.928571428571</v>
      </c>
      <c r="K134">
        <v>2.13</v>
      </c>
      <c r="L134">
        <v>2.0699999999999998</v>
      </c>
      <c r="M134">
        <v>2.0099999999999998</v>
      </c>
      <c r="N134">
        <v>1.97</v>
      </c>
      <c r="O134">
        <v>1.95</v>
      </c>
      <c r="P134">
        <v>1.93</v>
      </c>
      <c r="Q134">
        <v>1.9109744227095835</v>
      </c>
      <c r="R134">
        <v>1.895484781165139</v>
      </c>
      <c r="S134">
        <v>280101</v>
      </c>
      <c r="T134">
        <v>9669</v>
      </c>
      <c r="U134">
        <v>4503</v>
      </c>
      <c r="V134">
        <v>46.801163415983069</v>
      </c>
      <c r="W134">
        <v>436.3010543599961</v>
      </c>
      <c r="X134">
        <v>2429.4693630890802</v>
      </c>
      <c r="Y134">
        <v>121.36744243322352</v>
      </c>
      <c r="Z134">
        <v>9438</v>
      </c>
      <c r="AA134">
        <v>8681.17226269003</v>
      </c>
      <c r="AB134">
        <v>7812.0929931886676</v>
      </c>
      <c r="AC134">
        <v>7001.9516133094612</v>
      </c>
      <c r="AD134">
        <v>6254.0497741773333</v>
      </c>
      <c r="AE134">
        <v>5553.5583560687937</v>
      </c>
      <c r="AF134">
        <v>4972.5164707085305</v>
      </c>
      <c r="AG134">
        <v>4176.853947906945</v>
      </c>
      <c r="AH134">
        <v>736</v>
      </c>
      <c r="AI134">
        <v>621.1147198529286</v>
      </c>
      <c r="AJ134">
        <v>524.65791271343573</v>
      </c>
      <c r="AK134">
        <v>453.80261076635003</v>
      </c>
      <c r="AL134">
        <v>394.00619079867352</v>
      </c>
      <c r="AM134">
        <v>341.81992432193999</v>
      </c>
      <c r="AN134">
        <v>378.806900381942</v>
      </c>
      <c r="AO134">
        <v>317.72407638614277</v>
      </c>
      <c r="AP134">
        <v>51.548966580106736</v>
      </c>
      <c r="AQ134">
        <v>49.979757925356473</v>
      </c>
      <c r="AR134">
        <v>2.2025523538587479</v>
      </c>
      <c r="AS134">
        <v>49.979757925356473</v>
      </c>
      <c r="AT134">
        <v>15696</v>
      </c>
      <c r="AU134">
        <v>306</v>
      </c>
      <c r="AV134">
        <v>15758.302685740357</v>
      </c>
      <c r="AW134">
        <v>6508.3469518363445</v>
      </c>
      <c r="AX134">
        <v>201.69758917940663</v>
      </c>
      <c r="AY134">
        <v>525.85456062315563</v>
      </c>
      <c r="AZ134">
        <v>247.57751804785454</v>
      </c>
      <c r="BA134">
        <v>5.3614970779045024</v>
      </c>
      <c r="BB134">
        <v>66.061272509003672</v>
      </c>
      <c r="BC134">
        <v>9070</v>
      </c>
      <c r="BD134">
        <v>359730.1948163315</v>
      </c>
      <c r="BE134">
        <v>3054721.7464607991</v>
      </c>
      <c r="BF134">
        <v>77260</v>
      </c>
      <c r="BG134">
        <v>68522.78189429114</v>
      </c>
      <c r="BH134">
        <v>57614.885813913512</v>
      </c>
      <c r="BI134">
        <v>65616</v>
      </c>
      <c r="BJ134">
        <v>52923.734624354431</v>
      </c>
      <c r="BK134">
        <v>47270.773757835806</v>
      </c>
      <c r="BL134">
        <v>5381.1567226315383</v>
      </c>
      <c r="BM134">
        <v>-74861.954052245594</v>
      </c>
      <c r="BN134">
        <v>-162831.54334565462</v>
      </c>
      <c r="BO134">
        <v>90976.012273816857</v>
      </c>
      <c r="BP134">
        <v>368325.9472838873</v>
      </c>
      <c r="BQ134">
        <v>627058.29899183311</v>
      </c>
      <c r="BR134">
        <v>2408271</v>
      </c>
      <c r="BS134">
        <v>8767932</v>
      </c>
      <c r="BT134">
        <v>937111</v>
      </c>
      <c r="BU134">
        <v>113419</v>
      </c>
      <c r="BV134">
        <v>88734</v>
      </c>
      <c r="BW134">
        <v>932589</v>
      </c>
      <c r="BX134">
        <v>42948</v>
      </c>
      <c r="BY134">
        <v>110.92079875613604</v>
      </c>
      <c r="BZ134">
        <v>0</v>
      </c>
      <c r="CA134">
        <v>0</v>
      </c>
      <c r="CB134">
        <v>9.9355606315862666</v>
      </c>
      <c r="CC134">
        <v>1.4538972000000001</v>
      </c>
      <c r="CD134">
        <v>0.24662560529008204</v>
      </c>
      <c r="CE134">
        <v>8.5080430457180274</v>
      </c>
      <c r="CF134">
        <v>5.423</v>
      </c>
      <c r="CG134">
        <v>436356.87590933422</v>
      </c>
      <c r="CH134">
        <v>694018.41575769801</v>
      </c>
      <c r="CI134">
        <v>1599385.7599533158</v>
      </c>
      <c r="CJ134">
        <v>179152.6692875383</v>
      </c>
      <c r="CK134">
        <v>5483394.8976675412</v>
      </c>
      <c r="CL134">
        <v>20000</v>
      </c>
      <c r="CM134">
        <v>77000000</v>
      </c>
      <c r="CN134">
        <v>1540000</v>
      </c>
      <c r="CO134">
        <v>1332450000</v>
      </c>
      <c r="CP134">
        <v>3409000</v>
      </c>
      <c r="CQ134">
        <v>6600</v>
      </c>
      <c r="CR134">
        <v>0</v>
      </c>
      <c r="CS134">
        <v>0</v>
      </c>
      <c r="CT134">
        <v>8382086000</v>
      </c>
      <c r="CU134">
        <v>46252800</v>
      </c>
      <c r="CV134">
        <v>0</v>
      </c>
      <c r="CW134">
        <v>0</v>
      </c>
      <c r="CX134">
        <v>155713.20378310166</v>
      </c>
      <c r="CY134">
        <v>1410897.2655237406</v>
      </c>
      <c r="CZ134">
        <v>9070</v>
      </c>
      <c r="DA134">
        <v>8044.2872350662774</v>
      </c>
      <c r="DB134">
        <v>6763.745978930825</v>
      </c>
      <c r="DC134">
        <v>5445.4021418873344</v>
      </c>
      <c r="DD134">
        <v>5381.1567226315383</v>
      </c>
      <c r="DE134">
        <v>-74861.954052245594</v>
      </c>
      <c r="DF134">
        <v>-162831.54334565462</v>
      </c>
    </row>
    <row r="135" spans="1:110" x14ac:dyDescent="0.45">
      <c r="A135">
        <v>1559</v>
      </c>
      <c r="B135" t="s">
        <v>487</v>
      </c>
      <c r="C135">
        <v>9231</v>
      </c>
      <c r="D135">
        <v>8422</v>
      </c>
      <c r="E135">
        <v>7623</v>
      </c>
      <c r="F135">
        <v>6865</v>
      </c>
      <c r="G135">
        <v>6153</v>
      </c>
      <c r="H135">
        <v>5466</v>
      </c>
      <c r="I135">
        <v>4800</v>
      </c>
      <c r="J135">
        <v>4061.6071428571431</v>
      </c>
      <c r="K135">
        <v>2.13</v>
      </c>
      <c r="L135">
        <v>2.0699999999999998</v>
      </c>
      <c r="M135">
        <v>2.0099999999999998</v>
      </c>
      <c r="N135">
        <v>1.97</v>
      </c>
      <c r="O135">
        <v>1.95</v>
      </c>
      <c r="P135">
        <v>1.93</v>
      </c>
      <c r="Q135">
        <v>1.9109744227095835</v>
      </c>
      <c r="R135">
        <v>1.895484781165139</v>
      </c>
      <c r="S135">
        <v>280101</v>
      </c>
      <c r="T135">
        <v>9669</v>
      </c>
      <c r="U135">
        <v>4503</v>
      </c>
      <c r="V135">
        <v>19.618071936597591</v>
      </c>
      <c r="W135">
        <v>182.88830545448928</v>
      </c>
      <c r="X135">
        <v>2563.1594932699886</v>
      </c>
      <c r="Y135">
        <v>128.04611450258051</v>
      </c>
      <c r="Z135">
        <v>5025</v>
      </c>
      <c r="AA135">
        <v>4553.2089672997554</v>
      </c>
      <c r="AB135">
        <v>4061.9769588808526</v>
      </c>
      <c r="AC135">
        <v>3596.2875916259941</v>
      </c>
      <c r="AD135">
        <v>3163.9662850475233</v>
      </c>
      <c r="AE135">
        <v>2761.2899648064126</v>
      </c>
      <c r="AF135">
        <v>2393.8637533112546</v>
      </c>
      <c r="AG135">
        <v>1947.10553802299</v>
      </c>
      <c r="AH135">
        <v>1647</v>
      </c>
      <c r="AI135">
        <v>1518.1330065660354</v>
      </c>
      <c r="AJ135">
        <v>1368.5049220984138</v>
      </c>
      <c r="AK135">
        <v>1218.4077367052048</v>
      </c>
      <c r="AL135">
        <v>1085.7531962843877</v>
      </c>
      <c r="AM135">
        <v>967.414951259075</v>
      </c>
      <c r="AN135">
        <v>868.73276358578096</v>
      </c>
      <c r="AO135">
        <v>730.2058022021904</v>
      </c>
      <c r="AP135">
        <v>15.111511923118751</v>
      </c>
      <c r="AQ135">
        <v>54.00797722083297</v>
      </c>
      <c r="AR135">
        <v>2.3800714987966174</v>
      </c>
      <c r="AS135">
        <v>54.00797722083297</v>
      </c>
      <c r="AT135">
        <v>9209</v>
      </c>
      <c r="AU135">
        <v>190</v>
      </c>
      <c r="AV135">
        <v>9249.2110943396838</v>
      </c>
      <c r="AW135">
        <v>3907.9638421209565</v>
      </c>
      <c r="AX135">
        <v>124.90712478285784</v>
      </c>
      <c r="AY135">
        <v>308.64617421811522</v>
      </c>
      <c r="AZ135">
        <v>148.65894455428119</v>
      </c>
      <c r="BA135">
        <v>3.3202637039804577</v>
      </c>
      <c r="BB135">
        <v>66.061272509003672</v>
      </c>
      <c r="BC135">
        <v>9070</v>
      </c>
      <c r="BD135">
        <v>315563.62972147699</v>
      </c>
      <c r="BE135">
        <v>1516984.4546207564</v>
      </c>
      <c r="BF135">
        <v>39622</v>
      </c>
      <c r="BG135">
        <v>33936.403696145091</v>
      </c>
      <c r="BH135">
        <v>27580.60702354923</v>
      </c>
      <c r="BI135">
        <v>101520</v>
      </c>
      <c r="BJ135">
        <v>80184.133634962011</v>
      </c>
      <c r="BK135">
        <v>70544.940846084908</v>
      </c>
      <c r="BL135">
        <v>24799.758370348136</v>
      </c>
      <c r="BM135">
        <v>-32377.048704969697</v>
      </c>
      <c r="BN135">
        <v>-104739.4514519989</v>
      </c>
      <c r="BO135">
        <v>28633.843307446339</v>
      </c>
      <c r="BP135">
        <v>144330.80003724585</v>
      </c>
      <c r="BQ135">
        <v>256078.47574320552</v>
      </c>
      <c r="BR135">
        <v>2408271</v>
      </c>
      <c r="BS135">
        <v>8767932</v>
      </c>
      <c r="BT135">
        <v>937111</v>
      </c>
      <c r="BU135">
        <v>113419</v>
      </c>
      <c r="BV135">
        <v>88734</v>
      </c>
      <c r="BW135">
        <v>932589</v>
      </c>
      <c r="BX135">
        <v>42948</v>
      </c>
      <c r="BY135">
        <v>79.021775105960259</v>
      </c>
      <c r="BZ135">
        <v>0</v>
      </c>
      <c r="CA135">
        <v>0</v>
      </c>
      <c r="CB135">
        <v>0</v>
      </c>
      <c r="CC135">
        <v>52.340299199999997</v>
      </c>
      <c r="CD135">
        <v>0.10311480050897918</v>
      </c>
      <c r="CE135">
        <v>9.3599999999999989E-2</v>
      </c>
      <c r="CF135">
        <v>0</v>
      </c>
      <c r="CG135">
        <v>228254.95215739272</v>
      </c>
      <c r="CH135">
        <v>363035.73756000068</v>
      </c>
      <c r="CI135">
        <v>836626.48688321037</v>
      </c>
      <c r="CJ135">
        <v>93713.394275911094</v>
      </c>
      <c r="CK135">
        <v>2868322.0298040053</v>
      </c>
      <c r="CL135">
        <v>0</v>
      </c>
      <c r="CM135">
        <v>110000000</v>
      </c>
      <c r="CN135">
        <v>750000</v>
      </c>
      <c r="CO135">
        <v>505790000</v>
      </c>
      <c r="CP135">
        <v>1754000</v>
      </c>
      <c r="CQ135">
        <v>0</v>
      </c>
      <c r="CR135">
        <v>0</v>
      </c>
      <c r="CS135">
        <v>0</v>
      </c>
      <c r="CT135">
        <v>3695894000</v>
      </c>
      <c r="CU135">
        <v>0</v>
      </c>
      <c r="CV135">
        <v>0</v>
      </c>
      <c r="CW135">
        <v>0</v>
      </c>
      <c r="CX135">
        <v>37628.073931912339</v>
      </c>
      <c r="CY135">
        <v>692600.84664773219</v>
      </c>
      <c r="CZ135">
        <v>9070</v>
      </c>
      <c r="DA135">
        <v>7768.4917854736259</v>
      </c>
      <c r="DB135">
        <v>6313.565839775667</v>
      </c>
      <c r="DC135">
        <v>4776.8324426155723</v>
      </c>
      <c r="DD135">
        <v>24799.758370348136</v>
      </c>
      <c r="DE135">
        <v>-32377.048704969697</v>
      </c>
      <c r="DF135">
        <v>-104739.4514519989</v>
      </c>
    </row>
    <row r="136" spans="1:110" x14ac:dyDescent="0.45">
      <c r="A136">
        <v>1560</v>
      </c>
      <c r="B136" t="s">
        <v>488</v>
      </c>
      <c r="C136">
        <v>2721</v>
      </c>
      <c r="D136">
        <v>2401</v>
      </c>
      <c r="E136">
        <v>2095</v>
      </c>
      <c r="F136">
        <v>1803</v>
      </c>
      <c r="G136">
        <v>1558</v>
      </c>
      <c r="H136">
        <v>1335</v>
      </c>
      <c r="I136">
        <v>1126</v>
      </c>
      <c r="J136">
        <v>859.78571428571433</v>
      </c>
      <c r="K136">
        <v>2.13</v>
      </c>
      <c r="L136">
        <v>2.0699999999999998</v>
      </c>
      <c r="M136">
        <v>2.0099999999999998</v>
      </c>
      <c r="N136">
        <v>1.97</v>
      </c>
      <c r="O136">
        <v>1.95</v>
      </c>
      <c r="P136">
        <v>1.93</v>
      </c>
      <c r="Q136">
        <v>1.9109744227095835</v>
      </c>
      <c r="R136">
        <v>1.895484781165139</v>
      </c>
      <c r="S136">
        <v>280101</v>
      </c>
      <c r="T136">
        <v>9669</v>
      </c>
      <c r="U136">
        <v>4503</v>
      </c>
      <c r="V136">
        <v>6.4251144709437984</v>
      </c>
      <c r="W136">
        <v>59.897746411558188</v>
      </c>
      <c r="X136">
        <v>2306.9111869888548</v>
      </c>
      <c r="Y136">
        <v>115.24488225257079</v>
      </c>
      <c r="Z136">
        <v>1302</v>
      </c>
      <c r="AA136">
        <v>1204.42190144861</v>
      </c>
      <c r="AB136">
        <v>1029.4059964277674</v>
      </c>
      <c r="AC136">
        <v>873.93115514518979</v>
      </c>
      <c r="AD136">
        <v>751.03457262897962</v>
      </c>
      <c r="AE136">
        <v>639.53612316854685</v>
      </c>
      <c r="AF136">
        <v>594.25461869491994</v>
      </c>
      <c r="AG136">
        <v>421.51868748153595</v>
      </c>
      <c r="AH136">
        <v>293</v>
      </c>
      <c r="AI136">
        <v>283.64568432414598</v>
      </c>
      <c r="AJ136">
        <v>256.41964520319829</v>
      </c>
      <c r="AK136">
        <v>231.35319475163112</v>
      </c>
      <c r="AL136">
        <v>205.73622590807997</v>
      </c>
      <c r="AM136">
        <v>179.03289810750539</v>
      </c>
      <c r="AN136">
        <v>214.05775813442403</v>
      </c>
      <c r="AO136">
        <v>152.16780993918002</v>
      </c>
      <c r="AP136">
        <v>6.1468009712138931</v>
      </c>
      <c r="AQ136">
        <v>17.60481025430467</v>
      </c>
      <c r="AR136">
        <v>0.77582441120994694</v>
      </c>
      <c r="AS136">
        <v>17.60481025430467</v>
      </c>
      <c r="AT136">
        <v>2398</v>
      </c>
      <c r="AU136">
        <v>27</v>
      </c>
      <c r="AV136">
        <v>2400.6170494476528</v>
      </c>
      <c r="AW136">
        <v>825.54184682871937</v>
      </c>
      <c r="AX136">
        <v>18.419420166047324</v>
      </c>
      <c r="AY136">
        <v>80.108590940068169</v>
      </c>
      <c r="AZ136">
        <v>31.403611853364485</v>
      </c>
      <c r="BA136">
        <v>0.48962244813504679</v>
      </c>
      <c r="BB136">
        <v>66.061272509003672</v>
      </c>
      <c r="BC136">
        <v>9070</v>
      </c>
      <c r="BD136">
        <v>234316.20805820078</v>
      </c>
      <c r="BE136">
        <v>451171.26306662988</v>
      </c>
      <c r="BF136">
        <v>9592</v>
      </c>
      <c r="BG136">
        <v>7568.6227016239</v>
      </c>
      <c r="BH136">
        <v>5720.201297818483</v>
      </c>
      <c r="BI136">
        <v>14423.999999999998</v>
      </c>
      <c r="BJ136">
        <v>10466.085818144738</v>
      </c>
      <c r="BK136">
        <v>8994.292334414693</v>
      </c>
      <c r="BL136">
        <v>14416.366489187523</v>
      </c>
      <c r="BM136">
        <v>-35742.251913766901</v>
      </c>
      <c r="BN136">
        <v>-107728.68639502319</v>
      </c>
      <c r="BO136">
        <v>-20064.448740894615</v>
      </c>
      <c r="BP136">
        <v>2306.9119316309225</v>
      </c>
      <c r="BQ136">
        <v>39877.989151155431</v>
      </c>
      <c r="BR136">
        <v>2408271</v>
      </c>
      <c r="BS136">
        <v>8767932</v>
      </c>
      <c r="BT136">
        <v>937111</v>
      </c>
      <c r="BU136">
        <v>113419</v>
      </c>
      <c r="BV136">
        <v>88734</v>
      </c>
      <c r="BW136">
        <v>932589</v>
      </c>
      <c r="BX136">
        <v>42948</v>
      </c>
      <c r="BY136">
        <v>10.473747896763122</v>
      </c>
      <c r="BZ136">
        <v>0</v>
      </c>
      <c r="CA136">
        <v>0</v>
      </c>
      <c r="CB136">
        <v>30.130974985071148</v>
      </c>
      <c r="CC136">
        <v>0</v>
      </c>
      <c r="CD136">
        <v>3.6946345491459677E-2</v>
      </c>
      <c r="CE136">
        <v>0</v>
      </c>
      <c r="CF136">
        <v>15.112941176470589</v>
      </c>
      <c r="CG136">
        <v>88936.190571882384</v>
      </c>
      <c r="CH136">
        <v>141451.54457712118</v>
      </c>
      <c r="CI136">
        <v>325979.226175224</v>
      </c>
      <c r="CJ136">
        <v>36514.048057600674</v>
      </c>
      <c r="CK136">
        <v>1117599.5624764166</v>
      </c>
      <c r="CL136">
        <v>0</v>
      </c>
      <c r="CM136">
        <v>36400000</v>
      </c>
      <c r="CN136">
        <v>900000</v>
      </c>
      <c r="CO136">
        <v>766890000</v>
      </c>
      <c r="CP136">
        <v>1602000</v>
      </c>
      <c r="CQ136">
        <v>3010</v>
      </c>
      <c r="CR136">
        <v>0</v>
      </c>
      <c r="CS136">
        <v>0</v>
      </c>
      <c r="CT136">
        <v>3982324000</v>
      </c>
      <c r="CU136">
        <v>21094080</v>
      </c>
      <c r="CV136">
        <v>0</v>
      </c>
      <c r="CW136">
        <v>0</v>
      </c>
      <c r="CX136">
        <v>92389.11801789538</v>
      </c>
      <c r="CY136">
        <v>247582.60756861288</v>
      </c>
      <c r="CZ136">
        <v>9070</v>
      </c>
      <c r="DA136">
        <v>7156.7356029742259</v>
      </c>
      <c r="DB136">
        <v>5408.9059394509623</v>
      </c>
      <c r="DC136">
        <v>3546.9526873898044</v>
      </c>
      <c r="DD136">
        <v>14416.366489187523</v>
      </c>
      <c r="DE136">
        <v>-35742.251913766901</v>
      </c>
      <c r="DF136">
        <v>-107728.68639502319</v>
      </c>
    </row>
    <row r="137" spans="1:110" x14ac:dyDescent="0.45">
      <c r="A137">
        <v>1561</v>
      </c>
      <c r="B137" t="s">
        <v>489</v>
      </c>
      <c r="C137">
        <v>3909</v>
      </c>
      <c r="D137">
        <v>3543</v>
      </c>
      <c r="E137">
        <v>3190</v>
      </c>
      <c r="F137">
        <v>2860</v>
      </c>
      <c r="G137">
        <v>2555</v>
      </c>
      <c r="H137">
        <v>2258</v>
      </c>
      <c r="I137">
        <v>1991</v>
      </c>
      <c r="J137">
        <v>1671.0357142857142</v>
      </c>
      <c r="K137">
        <v>2.13</v>
      </c>
      <c r="L137">
        <v>2.0699999999999998</v>
      </c>
      <c r="M137">
        <v>2.0099999999999998</v>
      </c>
      <c r="N137">
        <v>1.97</v>
      </c>
      <c r="O137">
        <v>1.95</v>
      </c>
      <c r="P137">
        <v>1.93</v>
      </c>
      <c r="Q137">
        <v>1.9109744227095835</v>
      </c>
      <c r="R137">
        <v>1.895484781165139</v>
      </c>
      <c r="S137">
        <v>280101</v>
      </c>
      <c r="T137">
        <v>9669</v>
      </c>
      <c r="U137">
        <v>4503</v>
      </c>
      <c r="V137">
        <v>8.7482898787055312</v>
      </c>
      <c r="W137">
        <v>81.555410578160974</v>
      </c>
      <c r="X137">
        <v>2434.0287748815913</v>
      </c>
      <c r="Y137">
        <v>121.59521404321546</v>
      </c>
      <c r="Z137">
        <v>2258</v>
      </c>
      <c r="AA137">
        <v>2043.3839099842139</v>
      </c>
      <c r="AB137">
        <v>1792.6432537691146</v>
      </c>
      <c r="AC137">
        <v>1574.6310400938655</v>
      </c>
      <c r="AD137">
        <v>1386.8856983938813</v>
      </c>
      <c r="AE137">
        <v>1214.2359222224197</v>
      </c>
      <c r="AF137">
        <v>1066.7728811040281</v>
      </c>
      <c r="AG137">
        <v>856.89927661994648</v>
      </c>
      <c r="AH137">
        <v>588</v>
      </c>
      <c r="AI137">
        <v>563.08605186063244</v>
      </c>
      <c r="AJ137">
        <v>505.195059300271</v>
      </c>
      <c r="AK137">
        <v>454.65644766402636</v>
      </c>
      <c r="AL137">
        <v>416.26946942817864</v>
      </c>
      <c r="AM137">
        <v>378.38883346542156</v>
      </c>
      <c r="AN137">
        <v>354.23709679305557</v>
      </c>
      <c r="AO137">
        <v>288.67339699491458</v>
      </c>
      <c r="AP137">
        <v>6.8531570730404292</v>
      </c>
      <c r="AQ137">
        <v>21.185449628061551</v>
      </c>
      <c r="AR137">
        <v>0.9336192067102751</v>
      </c>
      <c r="AS137">
        <v>21.185449628061551</v>
      </c>
      <c r="AT137">
        <v>3800</v>
      </c>
      <c r="AU137">
        <v>78</v>
      </c>
      <c r="AV137">
        <v>3816.4523763475054</v>
      </c>
      <c r="AW137">
        <v>1609.1495791012271</v>
      </c>
      <c r="AX137">
        <v>51.289622812861765</v>
      </c>
      <c r="AY137">
        <v>127.35501579871624</v>
      </c>
      <c r="AZ137">
        <v>61.21204998901068</v>
      </c>
      <c r="BA137">
        <v>1.3633735730642977</v>
      </c>
      <c r="BB137">
        <v>66.061272509003672</v>
      </c>
      <c r="BC137">
        <v>9070</v>
      </c>
      <c r="BD137">
        <v>308616.28947051999</v>
      </c>
      <c r="BE137">
        <v>740552.84075357683</v>
      </c>
      <c r="BF137">
        <v>15718</v>
      </c>
      <c r="BG137">
        <v>13332.030070017236</v>
      </c>
      <c r="BH137">
        <v>10743.928417561301</v>
      </c>
      <c r="BI137">
        <v>77842</v>
      </c>
      <c r="BJ137">
        <v>59985.022307400664</v>
      </c>
      <c r="BK137">
        <v>52832.9287545435</v>
      </c>
      <c r="BL137">
        <v>43729.026184436749</v>
      </c>
      <c r="BM137">
        <v>4611.4980558165698</v>
      </c>
      <c r="BN137">
        <v>-50341.739470840083</v>
      </c>
      <c r="BO137">
        <v>2880.3672159910784</v>
      </c>
      <c r="BP137">
        <v>54151.905882404477</v>
      </c>
      <c r="BQ137">
        <v>103340.67133091326</v>
      </c>
      <c r="BR137">
        <v>2408271</v>
      </c>
      <c r="BS137">
        <v>8767932</v>
      </c>
      <c r="BT137">
        <v>937111</v>
      </c>
      <c r="BU137">
        <v>113419</v>
      </c>
      <c r="BV137">
        <v>88734</v>
      </c>
      <c r="BW137">
        <v>932589</v>
      </c>
      <c r="BX137">
        <v>42948</v>
      </c>
      <c r="BY137">
        <v>14.362818465648068</v>
      </c>
      <c r="BZ137">
        <v>0</v>
      </c>
      <c r="CA137">
        <v>0</v>
      </c>
      <c r="CB137">
        <v>0</v>
      </c>
      <c r="CC137">
        <v>29.019788111999993</v>
      </c>
      <c r="CD137">
        <v>4.8220230347108053E-2</v>
      </c>
      <c r="CE137">
        <v>0</v>
      </c>
      <c r="CF137">
        <v>2.1570451436388507</v>
      </c>
      <c r="CG137">
        <v>103831.90721938977</v>
      </c>
      <c r="CH137">
        <v>165142.93627969321</v>
      </c>
      <c r="CI137">
        <v>380576.73203708418</v>
      </c>
      <c r="CJ137">
        <v>42629.701426853993</v>
      </c>
      <c r="CK137">
        <v>1304783.7256498067</v>
      </c>
      <c r="CL137">
        <v>0</v>
      </c>
      <c r="CM137">
        <v>63300000</v>
      </c>
      <c r="CN137">
        <v>150000</v>
      </c>
      <c r="CO137">
        <v>362540000</v>
      </c>
      <c r="CP137">
        <v>1312000</v>
      </c>
      <c r="CQ137">
        <v>150</v>
      </c>
      <c r="CR137">
        <v>0</v>
      </c>
      <c r="CS137">
        <v>0</v>
      </c>
      <c r="CT137">
        <v>3378003000</v>
      </c>
      <c r="CU137">
        <v>1051200</v>
      </c>
      <c r="CV137">
        <v>0</v>
      </c>
      <c r="CW137">
        <v>0</v>
      </c>
      <c r="CX137">
        <v>35955.959954338432</v>
      </c>
      <c r="CY137">
        <v>345763.21485326171</v>
      </c>
      <c r="CZ137">
        <v>9070</v>
      </c>
      <c r="DA137">
        <v>7693.1869662206609</v>
      </c>
      <c r="DB137">
        <v>6199.7347466141373</v>
      </c>
      <c r="DC137">
        <v>4671.6673438050684</v>
      </c>
      <c r="DD137">
        <v>43729.026184436749</v>
      </c>
      <c r="DE137">
        <v>4611.4980558165698</v>
      </c>
      <c r="DF137">
        <v>-50341.739470840083</v>
      </c>
    </row>
    <row r="138" spans="1:110" x14ac:dyDescent="0.45">
      <c r="A138">
        <v>1562</v>
      </c>
      <c r="B138" t="s">
        <v>490</v>
      </c>
      <c r="C138">
        <v>1116</v>
      </c>
      <c r="D138">
        <v>1043</v>
      </c>
      <c r="E138">
        <v>975</v>
      </c>
      <c r="F138">
        <v>900</v>
      </c>
      <c r="G138">
        <v>842</v>
      </c>
      <c r="H138">
        <v>782</v>
      </c>
      <c r="I138">
        <v>723</v>
      </c>
      <c r="J138">
        <v>657.5</v>
      </c>
      <c r="K138">
        <v>2.13</v>
      </c>
      <c r="L138">
        <v>2.0699999999999998</v>
      </c>
      <c r="M138">
        <v>2.0099999999999998</v>
      </c>
      <c r="N138">
        <v>1.97</v>
      </c>
      <c r="O138">
        <v>1.95</v>
      </c>
      <c r="P138">
        <v>1.93</v>
      </c>
      <c r="Q138">
        <v>1.9109744227095835</v>
      </c>
      <c r="R138">
        <v>1.895484781165139</v>
      </c>
      <c r="S138">
        <v>280101</v>
      </c>
      <c r="T138">
        <v>9669</v>
      </c>
      <c r="U138">
        <v>4503</v>
      </c>
      <c r="V138">
        <v>2.5130970235821128</v>
      </c>
      <c r="W138">
        <v>23.428197101685498</v>
      </c>
      <c r="X138">
        <v>2419.0126620983319</v>
      </c>
      <c r="Y138">
        <v>120.84506372994882</v>
      </c>
      <c r="Z138">
        <v>539</v>
      </c>
      <c r="AA138">
        <v>522.60031551691168</v>
      </c>
      <c r="AB138">
        <v>490.96533987724251</v>
      </c>
      <c r="AC138">
        <v>447.35389787679361</v>
      </c>
      <c r="AD138">
        <v>413.42071038916055</v>
      </c>
      <c r="AE138">
        <v>376.40503008645101</v>
      </c>
      <c r="AF138">
        <v>341.37456160187287</v>
      </c>
      <c r="AG138">
        <v>305.01245728588947</v>
      </c>
      <c r="AH138">
        <v>102</v>
      </c>
      <c r="AI138">
        <v>98.3079545370082</v>
      </c>
      <c r="AJ138">
        <v>93.050185211810231</v>
      </c>
      <c r="AK138">
        <v>85.496260007057145</v>
      </c>
      <c r="AL138">
        <v>75.968177151050241</v>
      </c>
      <c r="AM138">
        <v>66.494927038709747</v>
      </c>
      <c r="AN138">
        <v>61.985288533363857</v>
      </c>
      <c r="AO138">
        <v>52.411512187455124</v>
      </c>
      <c r="AP138">
        <v>2.6225348886963924</v>
      </c>
      <c r="AQ138">
        <v>4.1774126027163625</v>
      </c>
      <c r="AR138">
        <v>0.18409392808371625</v>
      </c>
      <c r="AS138">
        <v>4.1774126027163625</v>
      </c>
      <c r="AT138">
        <v>891</v>
      </c>
      <c r="AU138">
        <v>3</v>
      </c>
      <c r="AV138">
        <v>889.51509777440367</v>
      </c>
      <c r="AW138">
        <v>246.63967676413895</v>
      </c>
      <c r="AX138">
        <v>2.4304220940946593</v>
      </c>
      <c r="AY138">
        <v>29.683118812731848</v>
      </c>
      <c r="AZ138">
        <v>9.3821733041078463</v>
      </c>
      <c r="BA138">
        <v>6.460513984613106E-2</v>
      </c>
      <c r="BB138">
        <v>66.061272509003672</v>
      </c>
      <c r="BC138">
        <v>9070</v>
      </c>
      <c r="BD138">
        <v>412492.17510287254</v>
      </c>
      <c r="BE138">
        <v>189933.71353265597</v>
      </c>
      <c r="BF138">
        <v>4065.9999999999995</v>
      </c>
      <c r="BG138">
        <v>3686.6312034301664</v>
      </c>
      <c r="BH138">
        <v>3269.6619655338573</v>
      </c>
      <c r="BI138">
        <v>8724</v>
      </c>
      <c r="BJ138">
        <v>7467.8780115486816</v>
      </c>
      <c r="BK138">
        <v>6901.416188139141</v>
      </c>
      <c r="BL138">
        <v>90430.330024789029</v>
      </c>
      <c r="BM138">
        <v>98171.944303765253</v>
      </c>
      <c r="BN138">
        <v>82305.811480126926</v>
      </c>
      <c r="BO138">
        <v>14066.024069125022</v>
      </c>
      <c r="BP138">
        <v>32347.529296343273</v>
      </c>
      <c r="BQ138">
        <v>53306.359525119668</v>
      </c>
      <c r="BR138">
        <v>2408271</v>
      </c>
      <c r="BS138">
        <v>8767932</v>
      </c>
      <c r="BT138">
        <v>937111</v>
      </c>
      <c r="BU138">
        <v>113419</v>
      </c>
      <c r="BV138">
        <v>88734</v>
      </c>
      <c r="BW138">
        <v>932589</v>
      </c>
      <c r="BX138">
        <v>42948</v>
      </c>
      <c r="BY138">
        <v>0.69874491797032634</v>
      </c>
      <c r="BZ138">
        <v>0</v>
      </c>
      <c r="CA138">
        <v>0</v>
      </c>
      <c r="CB138">
        <v>0</v>
      </c>
      <c r="CC138">
        <v>17.446766400000001</v>
      </c>
      <c r="CD138">
        <v>1.327368704733768E-2</v>
      </c>
      <c r="CE138">
        <v>0</v>
      </c>
      <c r="CF138">
        <v>0</v>
      </c>
      <c r="CG138">
        <v>27600.886729204874</v>
      </c>
      <c r="CH138">
        <v>43898.755213589335</v>
      </c>
      <c r="CI138">
        <v>101165.96674403503</v>
      </c>
      <c r="CJ138">
        <v>11331.945948910554</v>
      </c>
      <c r="CK138">
        <v>346841.24352716375</v>
      </c>
      <c r="CL138">
        <v>0</v>
      </c>
      <c r="CM138">
        <v>16400000</v>
      </c>
      <c r="CN138">
        <v>0</v>
      </c>
      <c r="CO138">
        <v>308080000</v>
      </c>
      <c r="CP138">
        <v>610000</v>
      </c>
      <c r="CQ138">
        <v>280</v>
      </c>
      <c r="CR138">
        <v>0</v>
      </c>
      <c r="CS138">
        <v>0</v>
      </c>
      <c r="CT138">
        <v>1522305000</v>
      </c>
      <c r="CU138">
        <v>1962240</v>
      </c>
      <c r="CV138">
        <v>0</v>
      </c>
      <c r="CW138">
        <v>0</v>
      </c>
      <c r="CX138">
        <v>37871.866497011666</v>
      </c>
      <c r="CY138">
        <v>79870.394927965041</v>
      </c>
      <c r="CZ138">
        <v>9070</v>
      </c>
      <c r="DA138">
        <v>8223.7444700225333</v>
      </c>
      <c r="DB138">
        <v>7293.6138778632776</v>
      </c>
      <c r="DC138">
        <v>6244.0846117012479</v>
      </c>
      <c r="DD138">
        <v>90430.330024789029</v>
      </c>
      <c r="DE138">
        <v>98171.944303765253</v>
      </c>
      <c r="DF138">
        <v>82305.811480126926</v>
      </c>
    </row>
    <row r="139" spans="1:110" x14ac:dyDescent="0.45">
      <c r="A139">
        <v>1563</v>
      </c>
      <c r="B139" t="s">
        <v>491</v>
      </c>
      <c r="C139">
        <v>4525</v>
      </c>
      <c r="D139">
        <v>4067</v>
      </c>
      <c r="E139">
        <v>3616</v>
      </c>
      <c r="F139">
        <v>3199</v>
      </c>
      <c r="G139">
        <v>2811</v>
      </c>
      <c r="H139">
        <v>2437</v>
      </c>
      <c r="I139">
        <v>2095</v>
      </c>
      <c r="J139">
        <v>1689.4642857142858</v>
      </c>
      <c r="K139">
        <v>2.13</v>
      </c>
      <c r="L139">
        <v>2.0699999999999998</v>
      </c>
      <c r="M139">
        <v>2.0099999999999998</v>
      </c>
      <c r="N139">
        <v>1.97</v>
      </c>
      <c r="O139">
        <v>1.95</v>
      </c>
      <c r="P139">
        <v>1.93</v>
      </c>
      <c r="Q139">
        <v>1.9109744227095835</v>
      </c>
      <c r="R139">
        <v>1.895484781165139</v>
      </c>
      <c r="S139">
        <v>280101</v>
      </c>
      <c r="T139">
        <v>9669</v>
      </c>
      <c r="U139">
        <v>4503</v>
      </c>
      <c r="V139">
        <v>10.47792569703244</v>
      </c>
      <c r="W139">
        <v>97.679837325576543</v>
      </c>
      <c r="X139">
        <v>2352.4828823754265</v>
      </c>
      <c r="Y139">
        <v>117.52147820411699</v>
      </c>
      <c r="Z139">
        <v>2543</v>
      </c>
      <c r="AA139">
        <v>2252.3749570157379</v>
      </c>
      <c r="AB139">
        <v>1935.4638194911233</v>
      </c>
      <c r="AC139">
        <v>1657.3870797193556</v>
      </c>
      <c r="AD139">
        <v>1417.1597795483501</v>
      </c>
      <c r="AE139">
        <v>1198.4636361293356</v>
      </c>
      <c r="AF139">
        <v>1018.4383929206174</v>
      </c>
      <c r="AG139">
        <v>752.40901077688284</v>
      </c>
      <c r="AH139">
        <v>669</v>
      </c>
      <c r="AI139">
        <v>611.22257288125456</v>
      </c>
      <c r="AJ139">
        <v>532.09974221491029</v>
      </c>
      <c r="AK139">
        <v>454.04243578192205</v>
      </c>
      <c r="AL139">
        <v>380.5650556080804</v>
      </c>
      <c r="AM139">
        <v>317.43381910149355</v>
      </c>
      <c r="AN139">
        <v>277.55851444249834</v>
      </c>
      <c r="AO139">
        <v>206.37841941701319</v>
      </c>
      <c r="AP139">
        <v>7.3641380828723904</v>
      </c>
      <c r="AQ139">
        <v>17.008037025345189</v>
      </c>
      <c r="AR139">
        <v>0.74952527862655893</v>
      </c>
      <c r="AS139">
        <v>17.008037025345189</v>
      </c>
      <c r="AT139">
        <v>4307</v>
      </c>
      <c r="AU139">
        <v>98</v>
      </c>
      <c r="AV139">
        <v>4328.9996913638552</v>
      </c>
      <c r="AW139">
        <v>1905.8297782993232</v>
      </c>
      <c r="AX139">
        <v>64.153593262941072</v>
      </c>
      <c r="AY139">
        <v>144.45871970081183</v>
      </c>
      <c r="AZ139">
        <v>72.497764766506251</v>
      </c>
      <c r="BA139">
        <v>1.7053218346124428</v>
      </c>
      <c r="BB139">
        <v>66.061272509003672</v>
      </c>
      <c r="BC139">
        <v>9070</v>
      </c>
      <c r="BD139">
        <v>271818.56088679703</v>
      </c>
      <c r="BE139">
        <v>731374.94906526082</v>
      </c>
      <c r="BF139">
        <v>24770</v>
      </c>
      <c r="BG139">
        <v>20472.467651607152</v>
      </c>
      <c r="BH139">
        <v>15919.169239079612</v>
      </c>
      <c r="BI139">
        <v>74648</v>
      </c>
      <c r="BJ139">
        <v>54928.967462332686</v>
      </c>
      <c r="BK139">
        <v>46967.376765673238</v>
      </c>
      <c r="BL139">
        <v>21675.571541122161</v>
      </c>
      <c r="BM139">
        <v>-36065.387842027063</v>
      </c>
      <c r="BN139">
        <v>-108507.14645767136</v>
      </c>
      <c r="BO139">
        <v>-20900.906322066789</v>
      </c>
      <c r="BP139">
        <v>13539.654251806089</v>
      </c>
      <c r="BQ139">
        <v>54824.295755632455</v>
      </c>
      <c r="BR139">
        <v>2408271</v>
      </c>
      <c r="BS139">
        <v>8767932</v>
      </c>
      <c r="BT139">
        <v>937111</v>
      </c>
      <c r="BU139">
        <v>113419</v>
      </c>
      <c r="BV139">
        <v>88734</v>
      </c>
      <c r="BW139">
        <v>932589</v>
      </c>
      <c r="BX139">
        <v>42948</v>
      </c>
      <c r="BY139">
        <v>30.578295350887139</v>
      </c>
      <c r="BZ139">
        <v>0</v>
      </c>
      <c r="CA139">
        <v>0.16615968</v>
      </c>
      <c r="CB139">
        <v>0</v>
      </c>
      <c r="CC139">
        <v>0</v>
      </c>
      <c r="CD139">
        <v>5.8844179490457442E-2</v>
      </c>
      <c r="CE139">
        <v>1.5323435600962325</v>
      </c>
      <c r="CF139">
        <v>0</v>
      </c>
      <c r="CG139">
        <v>134061.44982756654</v>
      </c>
      <c r="CH139">
        <v>213222.52532314821</v>
      </c>
      <c r="CI139">
        <v>491377.55275674158</v>
      </c>
      <c r="CJ139">
        <v>55040.880323279838</v>
      </c>
      <c r="CK139">
        <v>1684657.4685605098</v>
      </c>
      <c r="CL139">
        <v>0</v>
      </c>
      <c r="CM139">
        <v>100000000</v>
      </c>
      <c r="CN139">
        <v>1880000</v>
      </c>
      <c r="CO139">
        <v>636860000</v>
      </c>
      <c r="CP139">
        <v>2851000</v>
      </c>
      <c r="CQ139">
        <v>840</v>
      </c>
      <c r="CR139">
        <v>0</v>
      </c>
      <c r="CS139">
        <v>0</v>
      </c>
      <c r="CT139">
        <v>8234429000</v>
      </c>
      <c r="CU139">
        <v>5886720</v>
      </c>
      <c r="CV139">
        <v>0</v>
      </c>
      <c r="CW139">
        <v>0</v>
      </c>
      <c r="CX139">
        <v>65238.614948754635</v>
      </c>
      <c r="CY139">
        <v>359476.60805181973</v>
      </c>
      <c r="CZ139">
        <v>9070</v>
      </c>
      <c r="DA139">
        <v>7496.3779410608349</v>
      </c>
      <c r="DB139">
        <v>5829.1023414796973</v>
      </c>
      <c r="DC139">
        <v>4114.6431269508184</v>
      </c>
      <c r="DD139">
        <v>21675.571541122161</v>
      </c>
      <c r="DE139">
        <v>-36065.387842027063</v>
      </c>
      <c r="DF139">
        <v>-108507.14645767136</v>
      </c>
    </row>
    <row r="140" spans="1:110" x14ac:dyDescent="0.45">
      <c r="A140">
        <v>1564</v>
      </c>
      <c r="B140" t="s">
        <v>492</v>
      </c>
      <c r="C140">
        <v>7360</v>
      </c>
      <c r="D140">
        <v>6810</v>
      </c>
      <c r="E140">
        <v>6250</v>
      </c>
      <c r="F140">
        <v>5699</v>
      </c>
      <c r="G140">
        <v>5181</v>
      </c>
      <c r="H140">
        <v>4667</v>
      </c>
      <c r="I140">
        <v>4154</v>
      </c>
      <c r="J140">
        <v>3619.25</v>
      </c>
      <c r="K140">
        <v>2.13</v>
      </c>
      <c r="L140">
        <v>2.0699999999999998</v>
      </c>
      <c r="M140">
        <v>2.0099999999999998</v>
      </c>
      <c r="N140">
        <v>1.97</v>
      </c>
      <c r="O140">
        <v>1.95</v>
      </c>
      <c r="P140">
        <v>1.93</v>
      </c>
      <c r="Q140">
        <v>1.9109744227095835</v>
      </c>
      <c r="R140">
        <v>1.895484781165139</v>
      </c>
      <c r="S140">
        <v>280101</v>
      </c>
      <c r="T140">
        <v>9669</v>
      </c>
      <c r="U140">
        <v>4503</v>
      </c>
      <c r="V140">
        <v>14.570748173930868</v>
      </c>
      <c r="W140">
        <v>135.83493073868686</v>
      </c>
      <c r="X140">
        <v>2751.5611241626511</v>
      </c>
      <c r="Y140">
        <v>137.45797391480073</v>
      </c>
      <c r="Z140">
        <v>4051</v>
      </c>
      <c r="AA140">
        <v>3638.0260807201989</v>
      </c>
      <c r="AB140">
        <v>3230.6825371950472</v>
      </c>
      <c r="AC140">
        <v>2858.4006882208637</v>
      </c>
      <c r="AD140">
        <v>2509.6136983508381</v>
      </c>
      <c r="AE140">
        <v>2183.8120756886879</v>
      </c>
      <c r="AF140">
        <v>1886.134403296169</v>
      </c>
      <c r="AG140">
        <v>1522.6151170983615</v>
      </c>
      <c r="AH140">
        <v>1540</v>
      </c>
      <c r="AI140">
        <v>1391.9491366932787</v>
      </c>
      <c r="AJ140">
        <v>1239.4255635911652</v>
      </c>
      <c r="AK140">
        <v>1095.4335506865193</v>
      </c>
      <c r="AL140">
        <v>966.71247639405647</v>
      </c>
      <c r="AM140">
        <v>852.38040133222057</v>
      </c>
      <c r="AN140">
        <v>744.82959984080242</v>
      </c>
      <c r="AO140">
        <v>613.51427379366385</v>
      </c>
      <c r="AP140">
        <v>14.750819445590309</v>
      </c>
      <c r="AQ140">
        <v>142.6288017213158</v>
      </c>
      <c r="AR140">
        <v>6.2854926874297394</v>
      </c>
      <c r="AS140">
        <v>142.6288017213158</v>
      </c>
      <c r="AT140">
        <v>8805</v>
      </c>
      <c r="AU140">
        <v>180</v>
      </c>
      <c r="AV140">
        <v>8842.8653261761883</v>
      </c>
      <c r="AW140">
        <v>3722.2941936463876</v>
      </c>
      <c r="AX140">
        <v>118.38264996673811</v>
      </c>
      <c r="AY140">
        <v>295.08641593449937</v>
      </c>
      <c r="AZ140">
        <v>141.59607112630857</v>
      </c>
      <c r="BA140">
        <v>3.1468310278448377</v>
      </c>
      <c r="BB140">
        <v>66.061272509003672</v>
      </c>
      <c r="BC140">
        <v>9070</v>
      </c>
      <c r="BD140">
        <v>347756.88488633634</v>
      </c>
      <c r="BE140">
        <v>1102113.3057282961</v>
      </c>
      <c r="BF140">
        <v>30528</v>
      </c>
      <c r="BG140">
        <v>26844.419526375816</v>
      </c>
      <c r="BH140">
        <v>22438.92662573326</v>
      </c>
      <c r="BI140">
        <v>54333.999999999985</v>
      </c>
      <c r="BJ140">
        <v>42690.27751528567</v>
      </c>
      <c r="BK140">
        <v>37481.136105324607</v>
      </c>
      <c r="BL140">
        <v>47575.089189393271</v>
      </c>
      <c r="BM140">
        <v>7137.5289352374966</v>
      </c>
      <c r="BN140">
        <v>-51218.531719554332</v>
      </c>
      <c r="BO140">
        <v>11022.473953951499</v>
      </c>
      <c r="BP140">
        <v>109556.9443007774</v>
      </c>
      <c r="BQ140">
        <v>205688.51804713876</v>
      </c>
      <c r="BR140">
        <v>2408271</v>
      </c>
      <c r="BS140">
        <v>8767932</v>
      </c>
      <c r="BT140">
        <v>937111</v>
      </c>
      <c r="BU140">
        <v>113419</v>
      </c>
      <c r="BV140">
        <v>88734</v>
      </c>
      <c r="BW140">
        <v>932589</v>
      </c>
      <c r="BX140">
        <v>42948</v>
      </c>
      <c r="BY140">
        <v>76.231340566979938</v>
      </c>
      <c r="BZ140">
        <v>0</v>
      </c>
      <c r="CA140">
        <v>0</v>
      </c>
      <c r="CB140">
        <v>0</v>
      </c>
      <c r="CC140">
        <v>0</v>
      </c>
      <c r="CD140">
        <v>7.5342547571894083E-2</v>
      </c>
      <c r="CE140">
        <v>3.8385206180410627</v>
      </c>
      <c r="CF140">
        <v>0</v>
      </c>
      <c r="CG140">
        <v>185758.34878068045</v>
      </c>
      <c r="CH140">
        <v>295445.59064383933</v>
      </c>
      <c r="CI140">
        <v>680863.01427731512</v>
      </c>
      <c r="CJ140">
        <v>76265.794957747217</v>
      </c>
      <c r="CK140">
        <v>2334296.6231034514</v>
      </c>
      <c r="CL140">
        <v>3370000</v>
      </c>
      <c r="CM140">
        <v>133000000</v>
      </c>
      <c r="CN140">
        <v>100000</v>
      </c>
      <c r="CO140">
        <v>343660000</v>
      </c>
      <c r="CP140">
        <v>1073000</v>
      </c>
      <c r="CQ140">
        <v>0</v>
      </c>
      <c r="CR140">
        <v>0</v>
      </c>
      <c r="CS140">
        <v>390</v>
      </c>
      <c r="CT140">
        <v>2621475000</v>
      </c>
      <c r="CU140">
        <v>0</v>
      </c>
      <c r="CV140">
        <v>0</v>
      </c>
      <c r="CW140">
        <v>2420670</v>
      </c>
      <c r="CX140">
        <v>20468.06027315509</v>
      </c>
      <c r="CY140">
        <v>507422.45432172559</v>
      </c>
      <c r="CZ140">
        <v>9070</v>
      </c>
      <c r="DA140">
        <v>7975.5924103848465</v>
      </c>
      <c r="DB140">
        <v>6666.7015361438898</v>
      </c>
      <c r="DC140">
        <v>5264.1566182204497</v>
      </c>
      <c r="DD140">
        <v>47575.089189393271</v>
      </c>
      <c r="DE140">
        <v>7137.5289352374966</v>
      </c>
      <c r="DF140">
        <v>-51218.531719554332</v>
      </c>
    </row>
    <row r="141" spans="1:110" x14ac:dyDescent="0.45">
      <c r="A141">
        <v>1571</v>
      </c>
      <c r="B141" t="s">
        <v>493</v>
      </c>
      <c r="C141">
        <v>4291</v>
      </c>
      <c r="D141">
        <v>3978</v>
      </c>
      <c r="E141">
        <v>3671</v>
      </c>
      <c r="F141">
        <v>3381</v>
      </c>
      <c r="G141">
        <v>3116</v>
      </c>
      <c r="H141">
        <v>2863</v>
      </c>
      <c r="I141">
        <v>2612</v>
      </c>
      <c r="J141">
        <v>2332.6428571428569</v>
      </c>
      <c r="K141">
        <v>2.13</v>
      </c>
      <c r="L141">
        <v>2.0699999999999998</v>
      </c>
      <c r="M141">
        <v>2.0099999999999998</v>
      </c>
      <c r="N141">
        <v>1.97</v>
      </c>
      <c r="O141">
        <v>1.95</v>
      </c>
      <c r="P141">
        <v>1.93</v>
      </c>
      <c r="Q141">
        <v>1.9109744227095835</v>
      </c>
      <c r="R141">
        <v>1.895484781165139</v>
      </c>
      <c r="S141">
        <v>277538</v>
      </c>
      <c r="T141">
        <v>8757</v>
      </c>
      <c r="U141">
        <v>3445</v>
      </c>
      <c r="V141">
        <v>9.8725278691588549</v>
      </c>
      <c r="W141">
        <v>92.036052185861607</v>
      </c>
      <c r="X141">
        <v>2144.307864763035</v>
      </c>
      <c r="Y141">
        <v>90.488085911864616</v>
      </c>
      <c r="Z141">
        <v>1896</v>
      </c>
      <c r="AA141">
        <v>1725.2994661123457</v>
      </c>
      <c r="AB141">
        <v>1553.4416085531227</v>
      </c>
      <c r="AC141">
        <v>1396.8865898794495</v>
      </c>
      <c r="AD141">
        <v>1262.9182580200381</v>
      </c>
      <c r="AE141">
        <v>1131.0061529222603</v>
      </c>
      <c r="AF141">
        <v>1011.4897071332036</v>
      </c>
      <c r="AG141">
        <v>860.77022817676846</v>
      </c>
      <c r="AH141">
        <v>537</v>
      </c>
      <c r="AI141">
        <v>482.25792080979699</v>
      </c>
      <c r="AJ141">
        <v>419.68823029982298</v>
      </c>
      <c r="AK141">
        <v>360.2294066474393</v>
      </c>
      <c r="AL141">
        <v>315.6175602207669</v>
      </c>
      <c r="AM141">
        <v>273.91616366276213</v>
      </c>
      <c r="AN141">
        <v>235.71971601163082</v>
      </c>
      <c r="AO141">
        <v>189.94671422016262</v>
      </c>
      <c r="AP141">
        <v>8.5889896211460659</v>
      </c>
      <c r="AQ141">
        <v>23.572542543899473</v>
      </c>
      <c r="AR141">
        <v>1.0388157370438273</v>
      </c>
      <c r="AS141">
        <v>23.572542543899473</v>
      </c>
      <c r="AT141">
        <v>3242</v>
      </c>
      <c r="AU141">
        <v>57</v>
      </c>
      <c r="AV141">
        <v>3252.7006215716406</v>
      </c>
      <c r="AW141">
        <v>1291.2732242378634</v>
      </c>
      <c r="AX141">
        <v>37.766690664124326</v>
      </c>
      <c r="AY141">
        <v>108.54261974184564</v>
      </c>
      <c r="AZ141">
        <v>49.120033450008322</v>
      </c>
      <c r="BA141">
        <v>1.00390888389706</v>
      </c>
      <c r="BB141">
        <v>66.061272509003672</v>
      </c>
      <c r="BC141">
        <v>9070</v>
      </c>
      <c r="BD141">
        <v>383696.41151577822</v>
      </c>
      <c r="BE141">
        <v>627797.8631704041</v>
      </c>
      <c r="BF141">
        <v>15550</v>
      </c>
      <c r="BG141">
        <v>13887.20685853412</v>
      </c>
      <c r="BH141">
        <v>12003.28171523691</v>
      </c>
      <c r="BI141">
        <v>81462</v>
      </c>
      <c r="BJ141">
        <v>65955.608066796834</v>
      </c>
      <c r="BK141">
        <v>59630.13908921546</v>
      </c>
      <c r="BL141">
        <v>70779.965932178835</v>
      </c>
      <c r="BM141">
        <v>57174.830831796338</v>
      </c>
      <c r="BN141">
        <v>23091.852488225617</v>
      </c>
      <c r="BO141">
        <v>18516.944557951996</v>
      </c>
      <c r="BP141">
        <v>76939.132185424329</v>
      </c>
      <c r="BQ141">
        <v>136704.07104334896</v>
      </c>
      <c r="BR141">
        <v>2408271</v>
      </c>
      <c r="BS141">
        <v>8767932</v>
      </c>
      <c r="BT141">
        <v>937111</v>
      </c>
      <c r="BU141">
        <v>113419</v>
      </c>
      <c r="BV141">
        <v>88734</v>
      </c>
      <c r="BW141">
        <v>932589</v>
      </c>
      <c r="BX141">
        <v>42948</v>
      </c>
      <c r="BY141">
        <v>1.7016931665987689</v>
      </c>
      <c r="BZ141">
        <v>0</v>
      </c>
      <c r="CA141">
        <v>0</v>
      </c>
      <c r="CB141">
        <v>170.8066830491754</v>
      </c>
      <c r="CC141">
        <v>0</v>
      </c>
      <c r="CD141">
        <v>5.0220032538797359E-2</v>
      </c>
      <c r="CE141">
        <v>5.6886634010018762</v>
      </c>
      <c r="CF141">
        <v>0</v>
      </c>
      <c r="CG141">
        <v>107774.89103784761</v>
      </c>
      <c r="CH141">
        <v>171414.18702449169</v>
      </c>
      <c r="CI141">
        <v>395029.01300051773</v>
      </c>
      <c r="CJ141">
        <v>44248.550848126928</v>
      </c>
      <c r="CK141">
        <v>1354332.4747251156</v>
      </c>
      <c r="CL141">
        <v>1410000</v>
      </c>
      <c r="CM141">
        <v>17700000</v>
      </c>
      <c r="CN141">
        <v>0</v>
      </c>
      <c r="CO141">
        <v>233570000</v>
      </c>
      <c r="CP141">
        <v>274000</v>
      </c>
      <c r="CQ141">
        <v>1910</v>
      </c>
      <c r="CR141">
        <v>0</v>
      </c>
      <c r="CS141">
        <v>0</v>
      </c>
      <c r="CT141">
        <v>625361000</v>
      </c>
      <c r="CU141">
        <v>13385280</v>
      </c>
      <c r="CV141">
        <v>0</v>
      </c>
      <c r="CW141">
        <v>0</v>
      </c>
      <c r="CX141">
        <v>25512.707701603125</v>
      </c>
      <c r="CY141">
        <v>282728.8126628605</v>
      </c>
      <c r="CZ141">
        <v>9070</v>
      </c>
      <c r="DA141">
        <v>8100.1264441739213</v>
      </c>
      <c r="DB141">
        <v>7001.2710712024946</v>
      </c>
      <c r="DC141">
        <v>5808.1898356330203</v>
      </c>
      <c r="DD141">
        <v>70779.965932178835</v>
      </c>
      <c r="DE141">
        <v>57174.830831796338</v>
      </c>
      <c r="DF141">
        <v>23091.852488225617</v>
      </c>
    </row>
    <row r="142" spans="1:110" x14ac:dyDescent="0.45">
      <c r="A142">
        <v>1575</v>
      </c>
      <c r="B142" t="s">
        <v>494</v>
      </c>
      <c r="C142">
        <v>2922</v>
      </c>
      <c r="D142">
        <v>2685</v>
      </c>
      <c r="E142">
        <v>2451</v>
      </c>
      <c r="F142">
        <v>2225</v>
      </c>
      <c r="G142">
        <v>2017</v>
      </c>
      <c r="H142">
        <v>1815</v>
      </c>
      <c r="I142">
        <v>1619</v>
      </c>
      <c r="J142">
        <v>1401.75</v>
      </c>
      <c r="K142">
        <v>2.13</v>
      </c>
      <c r="L142">
        <v>2.0699999999999998</v>
      </c>
      <c r="M142">
        <v>2.0099999999999998</v>
      </c>
      <c r="N142">
        <v>1.97</v>
      </c>
      <c r="O142">
        <v>1.95</v>
      </c>
      <c r="P142">
        <v>1.93</v>
      </c>
      <c r="Q142">
        <v>1.9109744227095835</v>
      </c>
      <c r="R142">
        <v>1.895484781165139</v>
      </c>
      <c r="S142">
        <v>277538</v>
      </c>
      <c r="T142">
        <v>8757</v>
      </c>
      <c r="U142">
        <v>3445</v>
      </c>
      <c r="V142">
        <v>6.1845804782235279</v>
      </c>
      <c r="W142">
        <v>57.655382611742183</v>
      </c>
      <c r="X142">
        <v>2330.9178016445148</v>
      </c>
      <c r="Y142">
        <v>98.362876784025602</v>
      </c>
      <c r="Z142">
        <v>1876</v>
      </c>
      <c r="AA142">
        <v>1665.7667126343317</v>
      </c>
      <c r="AB142">
        <v>1472.0843521289169</v>
      </c>
      <c r="AC142">
        <v>1301.6080134525273</v>
      </c>
      <c r="AD142">
        <v>1150.2940686550883</v>
      </c>
      <c r="AE142">
        <v>1018.8827292751158</v>
      </c>
      <c r="AF142">
        <v>901.09532869881218</v>
      </c>
      <c r="AG142">
        <v>738.76553110882026</v>
      </c>
      <c r="AH142">
        <v>437</v>
      </c>
      <c r="AI142">
        <v>383.76345096562909</v>
      </c>
      <c r="AJ142">
        <v>325.29781209123445</v>
      </c>
      <c r="AK142">
        <v>274.31042953312794</v>
      </c>
      <c r="AL142">
        <v>226.74968831058732</v>
      </c>
      <c r="AM142">
        <v>191.3026389307218</v>
      </c>
      <c r="AN142">
        <v>158.26363191208824</v>
      </c>
      <c r="AO142">
        <v>124.88905544751277</v>
      </c>
      <c r="AP142">
        <v>9.4756919617368229</v>
      </c>
      <c r="AQ142">
        <v>15.516103952946489</v>
      </c>
      <c r="AR142">
        <v>0.68377744716808897</v>
      </c>
      <c r="AS142">
        <v>15.516103952946489</v>
      </c>
      <c r="AT142">
        <v>2221</v>
      </c>
      <c r="AU142">
        <v>72</v>
      </c>
      <c r="AV142">
        <v>2239.8450277291308</v>
      </c>
      <c r="AW142">
        <v>1166.2217101027218</v>
      </c>
      <c r="AX142">
        <v>46.553532026594411</v>
      </c>
      <c r="AY142">
        <v>74.743628575321083</v>
      </c>
      <c r="AZ142">
        <v>44.363073852307537</v>
      </c>
      <c r="BA142">
        <v>1.2374794708364492</v>
      </c>
      <c r="BB142">
        <v>66.061272509003672</v>
      </c>
      <c r="BC142">
        <v>9070</v>
      </c>
      <c r="BD142">
        <v>341609.97255719826</v>
      </c>
      <c r="BE142">
        <v>608564.54145666095</v>
      </c>
      <c r="BF142">
        <v>6442</v>
      </c>
      <c r="BG142">
        <v>5609.3245044380801</v>
      </c>
      <c r="BH142">
        <v>4670.5292500072364</v>
      </c>
      <c r="BI142">
        <v>17926</v>
      </c>
      <c r="BJ142">
        <v>14007.13861801846</v>
      </c>
      <c r="BK142">
        <v>12378.787088440062</v>
      </c>
      <c r="BL142">
        <v>66511.21149772132</v>
      </c>
      <c r="BM142">
        <v>46457.620851501706</v>
      </c>
      <c r="BN142">
        <v>5724.0483489713515</v>
      </c>
      <c r="BO142">
        <v>354.13619857170852</v>
      </c>
      <c r="BP142">
        <v>47972.191766825301</v>
      </c>
      <c r="BQ142">
        <v>94338.912507051136</v>
      </c>
      <c r="BR142">
        <v>2408271</v>
      </c>
      <c r="BS142">
        <v>8767932</v>
      </c>
      <c r="BT142">
        <v>937111</v>
      </c>
      <c r="BU142">
        <v>113419</v>
      </c>
      <c r="BV142">
        <v>88734</v>
      </c>
      <c r="BW142">
        <v>932589</v>
      </c>
      <c r="BX142">
        <v>42948</v>
      </c>
      <c r="BY142">
        <v>8.0665551116109047</v>
      </c>
      <c r="BZ142">
        <v>0</v>
      </c>
      <c r="CA142">
        <v>0</v>
      </c>
      <c r="CB142">
        <v>667.77967378835251</v>
      </c>
      <c r="CC142">
        <v>0</v>
      </c>
      <c r="CD142">
        <v>3.2346800450574295E-2</v>
      </c>
      <c r="CE142">
        <v>58.045700546180392</v>
      </c>
      <c r="CF142">
        <v>0</v>
      </c>
      <c r="CG142">
        <v>81050.222934966703</v>
      </c>
      <c r="CH142">
        <v>128909.04308752423</v>
      </c>
      <c r="CI142">
        <v>297074.66424835683</v>
      </c>
      <c r="CJ142">
        <v>33276.349215054805</v>
      </c>
      <c r="CK142">
        <v>1018502.0643257984</v>
      </c>
      <c r="CL142">
        <v>3100000</v>
      </c>
      <c r="CM142">
        <v>11700000</v>
      </c>
      <c r="CN142">
        <v>980000</v>
      </c>
      <c r="CO142">
        <v>205010000</v>
      </c>
      <c r="CP142">
        <v>184000</v>
      </c>
      <c r="CQ142">
        <v>10780</v>
      </c>
      <c r="CR142">
        <v>60</v>
      </c>
      <c r="CS142">
        <v>210</v>
      </c>
      <c r="CT142">
        <v>385624000</v>
      </c>
      <c r="CU142">
        <v>75546240</v>
      </c>
      <c r="CV142">
        <v>394090</v>
      </c>
      <c r="CW142">
        <v>1310040</v>
      </c>
      <c r="CX142">
        <v>18434.878359360326</v>
      </c>
      <c r="CY142">
        <v>302179.29717069864</v>
      </c>
      <c r="CZ142">
        <v>9070</v>
      </c>
      <c r="DA142">
        <v>7897.6363326999963</v>
      </c>
      <c r="DB142">
        <v>6575.8615798766887</v>
      </c>
      <c r="DC142">
        <v>5171.1079666326332</v>
      </c>
      <c r="DD142">
        <v>66511.21149772132</v>
      </c>
      <c r="DE142">
        <v>46457.620851501706</v>
      </c>
      <c r="DF142">
        <v>5724.0483489713515</v>
      </c>
    </row>
    <row r="143" spans="1:110" x14ac:dyDescent="0.45">
      <c r="A143">
        <v>1578</v>
      </c>
      <c r="B143" t="s">
        <v>495</v>
      </c>
      <c r="C143">
        <v>17740</v>
      </c>
      <c r="D143">
        <v>15976</v>
      </c>
      <c r="E143">
        <v>14213</v>
      </c>
      <c r="F143">
        <v>12455</v>
      </c>
      <c r="G143">
        <v>10760</v>
      </c>
      <c r="H143">
        <v>9180</v>
      </c>
      <c r="I143">
        <v>7770</v>
      </c>
      <c r="J143">
        <v>6093.0357142857138</v>
      </c>
      <c r="K143">
        <v>2.13</v>
      </c>
      <c r="L143">
        <v>2.0699999999999998</v>
      </c>
      <c r="M143">
        <v>2.0099999999999998</v>
      </c>
      <c r="N143">
        <v>1.97</v>
      </c>
      <c r="O143">
        <v>1.95</v>
      </c>
      <c r="P143">
        <v>1.93</v>
      </c>
      <c r="Q143">
        <v>1.9109744227095835</v>
      </c>
      <c r="R143">
        <v>1.895484781165139</v>
      </c>
      <c r="S143">
        <v>277538</v>
      </c>
      <c r="T143">
        <v>8757</v>
      </c>
      <c r="U143">
        <v>3445</v>
      </c>
      <c r="V143">
        <v>40.56639449210958</v>
      </c>
      <c r="W143">
        <v>378.17779295731157</v>
      </c>
      <c r="X143">
        <v>2157.4671815055121</v>
      </c>
      <c r="Y143">
        <v>91.04339860903012</v>
      </c>
      <c r="Z143">
        <v>7368</v>
      </c>
      <c r="AA143">
        <v>6356.9370289012695</v>
      </c>
      <c r="AB143">
        <v>5456.7173062956972</v>
      </c>
      <c r="AC143">
        <v>4648.5727849214336</v>
      </c>
      <c r="AD143">
        <v>3884.3624221461055</v>
      </c>
      <c r="AE143">
        <v>3175.4952628577275</v>
      </c>
      <c r="AF143">
        <v>2602.5739548308802</v>
      </c>
      <c r="AG143">
        <v>1778.1524952839695</v>
      </c>
      <c r="AH143">
        <v>814</v>
      </c>
      <c r="AI143">
        <v>775.94403571552289</v>
      </c>
      <c r="AJ143">
        <v>718.22941820175538</v>
      </c>
      <c r="AK143">
        <v>656.05376389302728</v>
      </c>
      <c r="AL143">
        <v>595.67127480149531</v>
      </c>
      <c r="AM143">
        <v>543.99607335607016</v>
      </c>
      <c r="AN143">
        <v>526.47588453773039</v>
      </c>
      <c r="AO143">
        <v>400.50814663818096</v>
      </c>
      <c r="AP143">
        <v>35.528209036551701</v>
      </c>
      <c r="AQ143">
        <v>70.71762763169842</v>
      </c>
      <c r="AR143">
        <v>3.116447211131482</v>
      </c>
      <c r="AS143">
        <v>70.71762763169842</v>
      </c>
      <c r="AT143">
        <v>13114</v>
      </c>
      <c r="AU143">
        <v>554</v>
      </c>
      <c r="AV143">
        <v>13270.304441910475</v>
      </c>
      <c r="AW143">
        <v>7987.3920327417636</v>
      </c>
      <c r="AX143">
        <v>355.76051255858965</v>
      </c>
      <c r="AY143">
        <v>442.83005922655252</v>
      </c>
      <c r="AZ143">
        <v>303.8403929254967</v>
      </c>
      <c r="BA143">
        <v>9.4567761383606737</v>
      </c>
      <c r="BB143">
        <v>66.061272509003672</v>
      </c>
      <c r="BC143">
        <v>7150</v>
      </c>
      <c r="BD143">
        <v>196729.13951464431</v>
      </c>
      <c r="BE143">
        <v>2118100.2012941083</v>
      </c>
      <c r="BF143">
        <v>41898</v>
      </c>
      <c r="BG143">
        <v>34322.039890419386</v>
      </c>
      <c r="BH143">
        <v>25821.469730502489</v>
      </c>
      <c r="BI143">
        <v>115823.99999999997</v>
      </c>
      <c r="BJ143">
        <v>84697.440259810101</v>
      </c>
      <c r="BK143">
        <v>70773.454438388755</v>
      </c>
      <c r="BL143">
        <v>-22177.483475917659</v>
      </c>
      <c r="BM143">
        <v>-83157.271026121627</v>
      </c>
      <c r="BN143">
        <v>-156890.18573172772</v>
      </c>
      <c r="BO143">
        <v>-66531.390796193853</v>
      </c>
      <c r="BP143">
        <v>38662.011387294158</v>
      </c>
      <c r="BQ143">
        <v>121372.32541585225</v>
      </c>
      <c r="BR143">
        <v>2408271</v>
      </c>
      <c r="BS143">
        <v>8767932</v>
      </c>
      <c r="BT143">
        <v>937111</v>
      </c>
      <c r="BU143">
        <v>113419</v>
      </c>
      <c r="BV143">
        <v>88734</v>
      </c>
      <c r="BW143">
        <v>932589</v>
      </c>
      <c r="BX143">
        <v>42948</v>
      </c>
      <c r="BY143">
        <v>403.70240460609375</v>
      </c>
      <c r="BZ143">
        <v>0</v>
      </c>
      <c r="CA143">
        <v>0.33231936000000001</v>
      </c>
      <c r="CB143">
        <v>0</v>
      </c>
      <c r="CC143">
        <v>0</v>
      </c>
      <c r="CD143">
        <v>0.21407882462033875</v>
      </c>
      <c r="CE143">
        <v>209.53454222490615</v>
      </c>
      <c r="CF143">
        <v>0</v>
      </c>
      <c r="CG143">
        <v>390355.3980273261</v>
      </c>
      <c r="CH143">
        <v>620853.82373504911</v>
      </c>
      <c r="CI143">
        <v>1430775.8153799239</v>
      </c>
      <c r="CJ143">
        <v>160266.09270602069</v>
      </c>
      <c r="CK143">
        <v>4905326.1584556019</v>
      </c>
      <c r="CL143">
        <v>0</v>
      </c>
      <c r="CM143">
        <v>12300000</v>
      </c>
      <c r="CN143">
        <v>1070000</v>
      </c>
      <c r="CO143">
        <v>425640000</v>
      </c>
      <c r="CP143">
        <v>1000</v>
      </c>
      <c r="CQ143">
        <v>4420</v>
      </c>
      <c r="CR143">
        <v>60</v>
      </c>
      <c r="CS143">
        <v>240</v>
      </c>
      <c r="CT143">
        <v>1843000</v>
      </c>
      <c r="CU143">
        <v>30975360</v>
      </c>
      <c r="CV143">
        <v>378820</v>
      </c>
      <c r="CW143">
        <v>1498420</v>
      </c>
      <c r="CX143">
        <v>59914.277847202895</v>
      </c>
      <c r="CY143">
        <v>1120828.8054421348</v>
      </c>
      <c r="CZ143">
        <v>7150</v>
      </c>
      <c r="DA143">
        <v>5857.1431862260397</v>
      </c>
      <c r="DB143">
        <v>4406.4993215211416</v>
      </c>
      <c r="DC143">
        <v>2977.9798669156962</v>
      </c>
      <c r="DD143">
        <v>-22177.483475917659</v>
      </c>
      <c r="DE143">
        <v>-83157.271026121627</v>
      </c>
      <c r="DF143">
        <v>-156890.18573172772</v>
      </c>
    </row>
    <row r="144" spans="1:110" x14ac:dyDescent="0.45">
      <c r="A144">
        <v>1581</v>
      </c>
      <c r="B144" t="s">
        <v>496</v>
      </c>
      <c r="C144">
        <v>4838</v>
      </c>
      <c r="D144">
        <v>4685</v>
      </c>
      <c r="E144">
        <v>4368</v>
      </c>
      <c r="F144">
        <v>4048</v>
      </c>
      <c r="G144">
        <v>3742</v>
      </c>
      <c r="H144">
        <v>3428</v>
      </c>
      <c r="I144">
        <v>3110</v>
      </c>
      <c r="J144">
        <v>2812.7142857142867</v>
      </c>
      <c r="K144">
        <v>2.13</v>
      </c>
      <c r="L144">
        <v>2.0699999999999998</v>
      </c>
      <c r="M144">
        <v>2.0099999999999998</v>
      </c>
      <c r="N144">
        <v>1.97</v>
      </c>
      <c r="O144">
        <v>1.95</v>
      </c>
      <c r="P144">
        <v>1.93</v>
      </c>
      <c r="Q144">
        <v>1.9109744227095835</v>
      </c>
      <c r="R144">
        <v>1.895484781165139</v>
      </c>
      <c r="S144">
        <v>277538</v>
      </c>
      <c r="T144">
        <v>8757</v>
      </c>
      <c r="U144">
        <v>3445</v>
      </c>
      <c r="V144">
        <v>11.246790972844563</v>
      </c>
      <c r="W144">
        <v>104.84753799822815</v>
      </c>
      <c r="X144">
        <v>2122.2387140383357</v>
      </c>
      <c r="Y144">
        <v>89.556785309187774</v>
      </c>
      <c r="Z144">
        <v>3380</v>
      </c>
      <c r="AA144">
        <v>3238.2556742914599</v>
      </c>
      <c r="AB144">
        <v>2953.2969654938693</v>
      </c>
      <c r="AC144">
        <v>2690.5670373408484</v>
      </c>
      <c r="AD144">
        <v>2449.6249803745441</v>
      </c>
      <c r="AE144">
        <v>2222.8091825569823</v>
      </c>
      <c r="AF144">
        <v>2011.3658329303232</v>
      </c>
      <c r="AG144">
        <v>1769.4684209946502</v>
      </c>
      <c r="AH144">
        <v>986</v>
      </c>
      <c r="AI144">
        <v>848.66963447873206</v>
      </c>
      <c r="AJ144">
        <v>702.05043779359289</v>
      </c>
      <c r="AK144">
        <v>587.7338759644872</v>
      </c>
      <c r="AL144">
        <v>499.20869643357031</v>
      </c>
      <c r="AM144">
        <v>433.08105287517793</v>
      </c>
      <c r="AN144">
        <v>393.52187984700623</v>
      </c>
      <c r="AO144">
        <v>346.44520077068887</v>
      </c>
      <c r="AP144">
        <v>11.158923523536226</v>
      </c>
      <c r="AQ144">
        <v>36.403166966528296</v>
      </c>
      <c r="AR144">
        <v>1.6042470875866703</v>
      </c>
      <c r="AS144">
        <v>36.403166966528296</v>
      </c>
      <c r="AT144">
        <v>5068</v>
      </c>
      <c r="AU144">
        <v>283</v>
      </c>
      <c r="AV144">
        <v>5152.4822573442161</v>
      </c>
      <c r="AW144">
        <v>3675.6467694218873</v>
      </c>
      <c r="AX144">
        <v>180.73091141484014</v>
      </c>
      <c r="AY144">
        <v>171.93833292757648</v>
      </c>
      <c r="AZ144">
        <v>139.8216031088086</v>
      </c>
      <c r="BA144">
        <v>4.8041637849016823</v>
      </c>
      <c r="BB144">
        <v>66.061272509003672</v>
      </c>
      <c r="BC144">
        <v>7150</v>
      </c>
      <c r="BD144">
        <v>309684.19706560223</v>
      </c>
      <c r="BE144">
        <v>738059.57434938371</v>
      </c>
      <c r="BF144">
        <v>44275.999999999993</v>
      </c>
      <c r="BG144">
        <v>40197.90381442014</v>
      </c>
      <c r="BH144">
        <v>34746.625484265183</v>
      </c>
      <c r="BI144">
        <v>85306.000000000029</v>
      </c>
      <c r="BJ144">
        <v>70878.131553839863</v>
      </c>
      <c r="BK144">
        <v>64530.948014644855</v>
      </c>
      <c r="BL144">
        <v>17346.9933218839</v>
      </c>
      <c r="BM144">
        <v>-11831.728770997957</v>
      </c>
      <c r="BN144">
        <v>-61114.147858533252</v>
      </c>
      <c r="BO144">
        <v>32343.711585657438</v>
      </c>
      <c r="BP144">
        <v>108006.92426509806</v>
      </c>
      <c r="BQ144">
        <v>179953.07438251027</v>
      </c>
      <c r="BR144">
        <v>2408271</v>
      </c>
      <c r="BS144">
        <v>8767932</v>
      </c>
      <c r="BT144">
        <v>937111</v>
      </c>
      <c r="BU144">
        <v>113419</v>
      </c>
      <c r="BV144">
        <v>88734</v>
      </c>
      <c r="BW144">
        <v>932589</v>
      </c>
      <c r="BX144">
        <v>42948</v>
      </c>
      <c r="BY144">
        <v>233.51627792839938</v>
      </c>
      <c r="BZ144">
        <v>0</v>
      </c>
      <c r="CA144">
        <v>0</v>
      </c>
      <c r="CB144">
        <v>0</v>
      </c>
      <c r="CC144">
        <v>0</v>
      </c>
      <c r="CD144">
        <v>5.0045049847024549E-2</v>
      </c>
      <c r="CE144">
        <v>0</v>
      </c>
      <c r="CF144">
        <v>0</v>
      </c>
      <c r="CG144">
        <v>116975.18661424924</v>
      </c>
      <c r="CH144">
        <v>186047.10542902147</v>
      </c>
      <c r="CI144">
        <v>428751.00191519607</v>
      </c>
      <c r="CJ144">
        <v>48025.866164430445</v>
      </c>
      <c r="CK144">
        <v>1469946.2225675036</v>
      </c>
      <c r="CL144">
        <v>35300000</v>
      </c>
      <c r="CM144">
        <v>21700000</v>
      </c>
      <c r="CN144">
        <v>370000</v>
      </c>
      <c r="CO144">
        <v>404610000</v>
      </c>
      <c r="CP144">
        <v>480000</v>
      </c>
      <c r="CQ144">
        <v>380</v>
      </c>
      <c r="CR144">
        <v>0</v>
      </c>
      <c r="CS144">
        <v>0</v>
      </c>
      <c r="CT144">
        <v>971060000</v>
      </c>
      <c r="CU144">
        <v>2663040</v>
      </c>
      <c r="CV144">
        <v>0</v>
      </c>
      <c r="CW144">
        <v>0</v>
      </c>
      <c r="CX144">
        <v>52039.997718396429</v>
      </c>
      <c r="CY144">
        <v>312684.17913452216</v>
      </c>
      <c r="CZ144">
        <v>7150</v>
      </c>
      <c r="DA144">
        <v>6491.4403350145458</v>
      </c>
      <c r="DB144">
        <v>5611.1295557976355</v>
      </c>
      <c r="DC144">
        <v>4687.832754408334</v>
      </c>
      <c r="DD144">
        <v>17346.9933218839</v>
      </c>
      <c r="DE144">
        <v>-11831.728770997957</v>
      </c>
      <c r="DF144">
        <v>-61114.147858533252</v>
      </c>
    </row>
    <row r="145" spans="1:110" x14ac:dyDescent="0.45">
      <c r="A145">
        <v>1584</v>
      </c>
      <c r="B145" t="s">
        <v>497</v>
      </c>
      <c r="C145">
        <v>9299</v>
      </c>
      <c r="D145">
        <v>8355</v>
      </c>
      <c r="E145">
        <v>7443</v>
      </c>
      <c r="F145">
        <v>6561</v>
      </c>
      <c r="G145">
        <v>5722</v>
      </c>
      <c r="H145">
        <v>4928</v>
      </c>
      <c r="I145">
        <v>4213</v>
      </c>
      <c r="J145">
        <v>3361.8214285714289</v>
      </c>
      <c r="K145">
        <v>2.13</v>
      </c>
      <c r="L145">
        <v>2.0699999999999998</v>
      </c>
      <c r="M145">
        <v>2.0099999999999998</v>
      </c>
      <c r="N145">
        <v>1.97</v>
      </c>
      <c r="O145">
        <v>1.95</v>
      </c>
      <c r="P145">
        <v>1.93</v>
      </c>
      <c r="Q145">
        <v>1.9109744227095835</v>
      </c>
      <c r="R145">
        <v>1.895484781165139</v>
      </c>
      <c r="S145">
        <v>277538</v>
      </c>
      <c r="T145">
        <v>8757</v>
      </c>
      <c r="U145">
        <v>3445</v>
      </c>
      <c r="V145">
        <v>21.401401403985197</v>
      </c>
      <c r="W145">
        <v>199.51328804256622</v>
      </c>
      <c r="X145">
        <v>2143.6359279352459</v>
      </c>
      <c r="Y145">
        <v>90.459730712315391</v>
      </c>
      <c r="Z145">
        <v>4800</v>
      </c>
      <c r="AA145">
        <v>4137.3471567010274</v>
      </c>
      <c r="AB145">
        <v>3554.1360931124286</v>
      </c>
      <c r="AC145">
        <v>3023.6605908363053</v>
      </c>
      <c r="AD145">
        <v>2535.9403638812814</v>
      </c>
      <c r="AE145">
        <v>2103.280491936227</v>
      </c>
      <c r="AF145">
        <v>1738.3150521539314</v>
      </c>
      <c r="AG145">
        <v>1226.0732955159835</v>
      </c>
      <c r="AH145">
        <v>597</v>
      </c>
      <c r="AI145">
        <v>467.26262935131672</v>
      </c>
      <c r="AJ145">
        <v>348.37763708728727</v>
      </c>
      <c r="AK145">
        <v>247.65901784858642</v>
      </c>
      <c r="AL145">
        <v>172.77685468476986</v>
      </c>
      <c r="AM145">
        <v>121.40960010687726</v>
      </c>
      <c r="AN145">
        <v>85.033308707507487</v>
      </c>
      <c r="AO145">
        <v>51.1750487494743</v>
      </c>
      <c r="AP145">
        <v>27.615517810771465</v>
      </c>
      <c r="AQ145">
        <v>15.36691064570662</v>
      </c>
      <c r="AR145">
        <v>0.67720266402224183</v>
      </c>
      <c r="AS145">
        <v>15.36691064570662</v>
      </c>
      <c r="AT145">
        <v>7150</v>
      </c>
      <c r="AU145">
        <v>229</v>
      </c>
      <c r="AV145">
        <v>7209.6931889292837</v>
      </c>
      <c r="AW145">
        <v>3730.560664906202</v>
      </c>
      <c r="AX145">
        <v>148.11893757742155</v>
      </c>
      <c r="AY145">
        <v>240.58746171457017</v>
      </c>
      <c r="AZ145">
        <v>141.9105276930319</v>
      </c>
      <c r="BA145">
        <v>3.9372768620317591</v>
      </c>
      <c r="BB145">
        <v>66.061272509003672</v>
      </c>
      <c r="BC145">
        <v>7150</v>
      </c>
      <c r="BD145">
        <v>207554.04769237433</v>
      </c>
      <c r="BE145">
        <v>1456262.7703542265</v>
      </c>
      <c r="BF145">
        <v>35820</v>
      </c>
      <c r="BG145">
        <v>29556.519024141289</v>
      </c>
      <c r="BH145">
        <v>22660.154305541342</v>
      </c>
      <c r="BI145">
        <v>36468</v>
      </c>
      <c r="BJ145">
        <v>26651.583792775378</v>
      </c>
      <c r="BK145">
        <v>22352.650064724894</v>
      </c>
      <c r="BL145">
        <v>-13284.701377819001</v>
      </c>
      <c r="BM145">
        <v>-64606.052872309461</v>
      </c>
      <c r="BN145">
        <v>-132060.44126275845</v>
      </c>
      <c r="BO145">
        <v>-45246.943035423523</v>
      </c>
      <c r="BP145">
        <v>24580.241920844885</v>
      </c>
      <c r="BQ145">
        <v>88072.526328414911</v>
      </c>
      <c r="BR145">
        <v>2408271</v>
      </c>
      <c r="BS145">
        <v>8767932</v>
      </c>
      <c r="BT145">
        <v>937111</v>
      </c>
      <c r="BU145">
        <v>113419</v>
      </c>
      <c r="BV145">
        <v>88734</v>
      </c>
      <c r="BW145">
        <v>932589</v>
      </c>
      <c r="BX145">
        <v>42948</v>
      </c>
      <c r="BY145">
        <v>58.47018062606822</v>
      </c>
      <c r="BZ145">
        <v>0.74354560000000003</v>
      </c>
      <c r="CA145">
        <v>0</v>
      </c>
      <c r="CB145">
        <v>0</v>
      </c>
      <c r="CC145">
        <v>0</v>
      </c>
      <c r="CD145">
        <v>0.12073805732324104</v>
      </c>
      <c r="CE145">
        <v>30.271072778216411</v>
      </c>
      <c r="CF145">
        <v>0</v>
      </c>
      <c r="CG145">
        <v>243588.7781180621</v>
      </c>
      <c r="CH145">
        <v>387423.93490088364</v>
      </c>
      <c r="CI145">
        <v>892829.8017410076</v>
      </c>
      <c r="CJ145">
        <v>100008.91980308363</v>
      </c>
      <c r="CK145">
        <v>3061011.6095413184</v>
      </c>
      <c r="CL145">
        <v>1260000</v>
      </c>
      <c r="CM145">
        <v>24300000</v>
      </c>
      <c r="CN145">
        <v>1450000</v>
      </c>
      <c r="CO145">
        <v>180810000</v>
      </c>
      <c r="CP145">
        <v>105000</v>
      </c>
      <c r="CQ145">
        <v>3160</v>
      </c>
      <c r="CR145">
        <v>0</v>
      </c>
      <c r="CS145">
        <v>0</v>
      </c>
      <c r="CT145">
        <v>257226000</v>
      </c>
      <c r="CU145">
        <v>22145280</v>
      </c>
      <c r="CV145">
        <v>0</v>
      </c>
      <c r="CW145">
        <v>0</v>
      </c>
      <c r="CX145">
        <v>10810.735305291853</v>
      </c>
      <c r="CY145">
        <v>765245.16350262286</v>
      </c>
      <c r="CZ145">
        <v>7150</v>
      </c>
      <c r="DA145">
        <v>5899.7518431772814</v>
      </c>
      <c r="DB145">
        <v>4523.1742960530592</v>
      </c>
      <c r="DC145">
        <v>3141.8415027365122</v>
      </c>
      <c r="DD145">
        <v>-13284.701377819001</v>
      </c>
      <c r="DE145">
        <v>-64606.052872309461</v>
      </c>
      <c r="DF145">
        <v>-132060.44126275845</v>
      </c>
    </row>
    <row r="146" spans="1:110" x14ac:dyDescent="0.45">
      <c r="A146">
        <v>1585</v>
      </c>
      <c r="B146" t="s">
        <v>498</v>
      </c>
      <c r="C146">
        <v>8148</v>
      </c>
      <c r="D146">
        <v>7519</v>
      </c>
      <c r="E146">
        <v>6874</v>
      </c>
      <c r="F146">
        <v>6236</v>
      </c>
      <c r="G146">
        <v>5620</v>
      </c>
      <c r="H146">
        <v>5035</v>
      </c>
      <c r="I146">
        <v>4491</v>
      </c>
      <c r="J146">
        <v>3876.9642857142862</v>
      </c>
      <c r="K146">
        <v>2.13</v>
      </c>
      <c r="L146">
        <v>2.0699999999999998</v>
      </c>
      <c r="M146">
        <v>2.0099999999999998</v>
      </c>
      <c r="N146">
        <v>1.97</v>
      </c>
      <c r="O146">
        <v>1.95</v>
      </c>
      <c r="P146">
        <v>1.93</v>
      </c>
      <c r="Q146">
        <v>1.9109744227095835</v>
      </c>
      <c r="R146">
        <v>1.895484781165139</v>
      </c>
      <c r="S146">
        <v>277538</v>
      </c>
      <c r="T146">
        <v>8757</v>
      </c>
      <c r="U146">
        <v>3445</v>
      </c>
      <c r="V146">
        <v>18.679625753427967</v>
      </c>
      <c r="W146">
        <v>174.13969688812205</v>
      </c>
      <c r="X146">
        <v>2151.9879826001402</v>
      </c>
      <c r="Y146">
        <v>90.812180774396893</v>
      </c>
      <c r="Z146">
        <v>4647</v>
      </c>
      <c r="AA146">
        <v>4206.7450518860869</v>
      </c>
      <c r="AB146">
        <v>3765.0025128466773</v>
      </c>
      <c r="AC146">
        <v>3362.3804873594322</v>
      </c>
      <c r="AD146">
        <v>2979.7724937485195</v>
      </c>
      <c r="AE146">
        <v>2602.1508279937793</v>
      </c>
      <c r="AF146">
        <v>2272.248533848297</v>
      </c>
      <c r="AG146">
        <v>1871.3252197149081</v>
      </c>
      <c r="AH146">
        <v>1097</v>
      </c>
      <c r="AI146">
        <v>1020.4758127358872</v>
      </c>
      <c r="AJ146">
        <v>935.98601295697938</v>
      </c>
      <c r="AK146">
        <v>857.52899554074224</v>
      </c>
      <c r="AL146">
        <v>785.22088431597854</v>
      </c>
      <c r="AM146">
        <v>713.17399216875197</v>
      </c>
      <c r="AN146">
        <v>648.18429088344976</v>
      </c>
      <c r="AO146">
        <v>550.35511701658686</v>
      </c>
      <c r="AP146">
        <v>18.703407845172837</v>
      </c>
      <c r="AQ146">
        <v>33.270107514491031</v>
      </c>
      <c r="AR146">
        <v>1.4661766415238831</v>
      </c>
      <c r="AS146">
        <v>33.270107514491031</v>
      </c>
      <c r="AT146">
        <v>7575</v>
      </c>
      <c r="AU146">
        <v>148</v>
      </c>
      <c r="AV146">
        <v>7605.1803202068504</v>
      </c>
      <c r="AW146">
        <v>3143.7280339389476</v>
      </c>
      <c r="AX146">
        <v>97.542924218409681</v>
      </c>
      <c r="AY146">
        <v>253.78486728530257</v>
      </c>
      <c r="AZ146">
        <v>119.58741441103756</v>
      </c>
      <c r="BA146">
        <v>2.592872355564376</v>
      </c>
      <c r="BB146">
        <v>66.061272509003672</v>
      </c>
      <c r="BC146">
        <v>7150</v>
      </c>
      <c r="BD146">
        <v>265971.27549507096</v>
      </c>
      <c r="BE146">
        <v>1132178.8797290947</v>
      </c>
      <c r="BF146">
        <v>31602</v>
      </c>
      <c r="BG146">
        <v>27540.049069598979</v>
      </c>
      <c r="BH146">
        <v>22696.923572545402</v>
      </c>
      <c r="BI146">
        <v>108985.99999999999</v>
      </c>
      <c r="BJ146">
        <v>87110.674708241873</v>
      </c>
      <c r="BK146">
        <v>77198.280617950324</v>
      </c>
      <c r="BL146">
        <v>12814.486775078229</v>
      </c>
      <c r="BM146">
        <v>-17939.522465318325</v>
      </c>
      <c r="BN146">
        <v>-67445.512772523507</v>
      </c>
      <c r="BO146">
        <v>21462.149188534939</v>
      </c>
      <c r="BP146">
        <v>121750.68751558155</v>
      </c>
      <c r="BQ146">
        <v>221727.49285790033</v>
      </c>
      <c r="BR146">
        <v>2408271</v>
      </c>
      <c r="BS146">
        <v>8767932</v>
      </c>
      <c r="BT146">
        <v>937111</v>
      </c>
      <c r="BU146">
        <v>113419</v>
      </c>
      <c r="BV146">
        <v>88734</v>
      </c>
      <c r="BW146">
        <v>932589</v>
      </c>
      <c r="BX146">
        <v>42948</v>
      </c>
      <c r="BY146">
        <v>1103.2913297950313</v>
      </c>
      <c r="BZ146">
        <v>0</v>
      </c>
      <c r="CA146">
        <v>0</v>
      </c>
      <c r="CB146">
        <v>0</v>
      </c>
      <c r="CC146">
        <v>0</v>
      </c>
      <c r="CD146">
        <v>9.4690633776487981E-2</v>
      </c>
      <c r="CE146">
        <v>0</v>
      </c>
      <c r="CF146">
        <v>0</v>
      </c>
      <c r="CG146">
        <v>189701.33259913829</v>
      </c>
      <c r="CH146">
        <v>301716.84138863778</v>
      </c>
      <c r="CI146">
        <v>695315.29524074867</v>
      </c>
      <c r="CJ146">
        <v>77884.644379020159</v>
      </c>
      <c r="CK146">
        <v>2383845.3721787604</v>
      </c>
      <c r="CL146">
        <v>11600000</v>
      </c>
      <c r="CM146">
        <v>63000000</v>
      </c>
      <c r="CN146">
        <v>420000</v>
      </c>
      <c r="CO146">
        <v>237160000</v>
      </c>
      <c r="CP146">
        <v>582000</v>
      </c>
      <c r="CQ146">
        <v>0</v>
      </c>
      <c r="CR146">
        <v>0</v>
      </c>
      <c r="CS146">
        <v>300</v>
      </c>
      <c r="CT146">
        <v>1283264000</v>
      </c>
      <c r="CU146">
        <v>0</v>
      </c>
      <c r="CV146">
        <v>0</v>
      </c>
      <c r="CW146">
        <v>1827580</v>
      </c>
      <c r="CX146">
        <v>18454.082148023339</v>
      </c>
      <c r="CY146">
        <v>522201.73964950861</v>
      </c>
      <c r="CZ146">
        <v>7150</v>
      </c>
      <c r="DA146">
        <v>6230.9774966025161</v>
      </c>
      <c r="DB146">
        <v>5135.2130733402837</v>
      </c>
      <c r="DC146">
        <v>4026.1300667319269</v>
      </c>
      <c r="DD146">
        <v>12814.486775078229</v>
      </c>
      <c r="DE146">
        <v>-17939.522465318325</v>
      </c>
      <c r="DF146">
        <v>-67445.512772523507</v>
      </c>
    </row>
    <row r="147" spans="1:110" x14ac:dyDescent="0.45">
      <c r="A147">
        <v>1586</v>
      </c>
      <c r="B147" t="s">
        <v>499</v>
      </c>
      <c r="C147">
        <v>8596</v>
      </c>
      <c r="D147">
        <v>7582</v>
      </c>
      <c r="E147">
        <v>6632</v>
      </c>
      <c r="F147">
        <v>5755</v>
      </c>
      <c r="G147">
        <v>4937</v>
      </c>
      <c r="H147">
        <v>4180</v>
      </c>
      <c r="I147">
        <v>3495</v>
      </c>
      <c r="J147">
        <v>2644.9285714285711</v>
      </c>
      <c r="K147">
        <v>2.13</v>
      </c>
      <c r="L147">
        <v>2.0699999999999998</v>
      </c>
      <c r="M147">
        <v>2.0099999999999998</v>
      </c>
      <c r="N147">
        <v>1.97</v>
      </c>
      <c r="O147">
        <v>1.95</v>
      </c>
      <c r="P147">
        <v>1.93</v>
      </c>
      <c r="Q147">
        <v>1.9109744227095835</v>
      </c>
      <c r="R147">
        <v>1.895484781165139</v>
      </c>
      <c r="S147">
        <v>277538</v>
      </c>
      <c r="T147">
        <v>8757</v>
      </c>
      <c r="U147">
        <v>3445</v>
      </c>
      <c r="V147">
        <v>18.908381000366106</v>
      </c>
      <c r="W147">
        <v>176.27225403296021</v>
      </c>
      <c r="X147">
        <v>2242.8439327942824</v>
      </c>
      <c r="Y147">
        <v>94.646229588875372</v>
      </c>
      <c r="Z147">
        <v>4631</v>
      </c>
      <c r="AA147">
        <v>4093.594938873347</v>
      </c>
      <c r="AB147">
        <v>3446.025895275407</v>
      </c>
      <c r="AC147">
        <v>2910.0350855260635</v>
      </c>
      <c r="AD147">
        <v>2427.3479106682298</v>
      </c>
      <c r="AE147">
        <v>2026.7429683179566</v>
      </c>
      <c r="AF147">
        <v>1732.6971608128536</v>
      </c>
      <c r="AG147">
        <v>1192.4618146555974</v>
      </c>
      <c r="AH147">
        <v>1576</v>
      </c>
      <c r="AI147">
        <v>1436.7468600523396</v>
      </c>
      <c r="AJ147">
        <v>1237.0301655045726</v>
      </c>
      <c r="AK147">
        <v>1080.9137895425806</v>
      </c>
      <c r="AL147">
        <v>942.98920558295788</v>
      </c>
      <c r="AM147">
        <v>831.10015916427619</v>
      </c>
      <c r="AN147">
        <v>786.81748559736332</v>
      </c>
      <c r="AO147">
        <v>576.49487764252933</v>
      </c>
      <c r="AP147">
        <v>17.305724494750116</v>
      </c>
      <c r="AQ147">
        <v>82.951478825367758</v>
      </c>
      <c r="AR147">
        <v>3.6555794290909365</v>
      </c>
      <c r="AS147">
        <v>82.951478825367758</v>
      </c>
      <c r="AT147">
        <v>8793</v>
      </c>
      <c r="AU147">
        <v>277</v>
      </c>
      <c r="AV147">
        <v>8864.7950078342892</v>
      </c>
      <c r="AW147">
        <v>4548.306456807195</v>
      </c>
      <c r="AX147">
        <v>179.25438734677022</v>
      </c>
      <c r="AY147">
        <v>295.81820941143025</v>
      </c>
      <c r="AZ147">
        <v>173.01757761694569</v>
      </c>
      <c r="BA147">
        <v>4.7649150288376179</v>
      </c>
      <c r="BB147">
        <v>66.061272509003672</v>
      </c>
      <c r="BC147">
        <v>7150</v>
      </c>
      <c r="BD147">
        <v>179942.26733142702</v>
      </c>
      <c r="BE147">
        <v>1122878.0872002332</v>
      </c>
      <c r="BF147">
        <v>37196</v>
      </c>
      <c r="BG147">
        <v>29666.199039402694</v>
      </c>
      <c r="BH147">
        <v>21993.87625177165</v>
      </c>
      <c r="BI147">
        <v>49734</v>
      </c>
      <c r="BJ147">
        <v>35354.666767148599</v>
      </c>
      <c r="BK147">
        <v>29490.392379271208</v>
      </c>
      <c r="BL147">
        <v>-27685.844601804565</v>
      </c>
      <c r="BM147">
        <v>-85606.370457282756</v>
      </c>
      <c r="BN147">
        <v>-160491.62358519743</v>
      </c>
      <c r="BO147">
        <v>-68355.541202376131</v>
      </c>
      <c r="BP147">
        <v>-12593.565552634769</v>
      </c>
      <c r="BQ147">
        <v>45669.118131679716</v>
      </c>
      <c r="BR147">
        <v>2408271</v>
      </c>
      <c r="BS147">
        <v>8767932</v>
      </c>
      <c r="BT147">
        <v>937111</v>
      </c>
      <c r="BU147">
        <v>113419</v>
      </c>
      <c r="BV147">
        <v>88734</v>
      </c>
      <c r="BW147">
        <v>932589</v>
      </c>
      <c r="BX147">
        <v>42948</v>
      </c>
      <c r="BY147">
        <v>383.04404944645984</v>
      </c>
      <c r="BZ147">
        <v>0</v>
      </c>
      <c r="CA147">
        <v>0</v>
      </c>
      <c r="CB147">
        <v>0</v>
      </c>
      <c r="CC147">
        <v>0</v>
      </c>
      <c r="CD147">
        <v>0.10881423675529367</v>
      </c>
      <c r="CE147">
        <v>0</v>
      </c>
      <c r="CF147">
        <v>40.833421116279069</v>
      </c>
      <c r="CG147">
        <v>215549.78207569523</v>
      </c>
      <c r="CH147">
        <v>342828.37404898339</v>
      </c>
      <c r="CI147">
        <v>790058.02600103547</v>
      </c>
      <c r="CJ147">
        <v>88497.101696253856</v>
      </c>
      <c r="CK147">
        <v>2708664.9494502312</v>
      </c>
      <c r="CL147">
        <v>37700000</v>
      </c>
      <c r="CM147">
        <v>29000000</v>
      </c>
      <c r="CN147">
        <v>380000</v>
      </c>
      <c r="CO147">
        <v>711360000</v>
      </c>
      <c r="CP147">
        <v>866000</v>
      </c>
      <c r="CQ147">
        <v>3360</v>
      </c>
      <c r="CR147">
        <v>0</v>
      </c>
      <c r="CS147">
        <v>0</v>
      </c>
      <c r="CT147">
        <v>1885826000</v>
      </c>
      <c r="CU147">
        <v>23546880</v>
      </c>
      <c r="CV147">
        <v>0</v>
      </c>
      <c r="CW147">
        <v>0</v>
      </c>
      <c r="CX147">
        <v>102624.44668571046</v>
      </c>
      <c r="CY147">
        <v>589400.89556568</v>
      </c>
      <c r="CZ147">
        <v>7150</v>
      </c>
      <c r="DA147">
        <v>5702.5842330285323</v>
      </c>
      <c r="DB147">
        <v>4227.7722120703111</v>
      </c>
      <c r="DC147">
        <v>2723.8692277219184</v>
      </c>
      <c r="DD147">
        <v>-27685.844601804565</v>
      </c>
      <c r="DE147">
        <v>-85606.370457282756</v>
      </c>
      <c r="DF147">
        <v>-160491.62358519743</v>
      </c>
    </row>
    <row r="148" spans="1:110" x14ac:dyDescent="0.45">
      <c r="A148">
        <v>1601</v>
      </c>
      <c r="B148" t="s">
        <v>500</v>
      </c>
      <c r="C148">
        <v>12378</v>
      </c>
      <c r="D148">
        <v>11257</v>
      </c>
      <c r="E148">
        <v>10131</v>
      </c>
      <c r="F148">
        <v>9056</v>
      </c>
      <c r="G148">
        <v>8045</v>
      </c>
      <c r="H148">
        <v>7072</v>
      </c>
      <c r="I148">
        <v>6165</v>
      </c>
      <c r="J148">
        <v>5125.8928571428569</v>
      </c>
      <c r="K148">
        <v>2.13</v>
      </c>
      <c r="L148">
        <v>2.0699999999999998</v>
      </c>
      <c r="M148">
        <v>2.0099999999999998</v>
      </c>
      <c r="N148">
        <v>1.97</v>
      </c>
      <c r="O148">
        <v>1.95</v>
      </c>
      <c r="P148">
        <v>1.93</v>
      </c>
      <c r="Q148">
        <v>1.9109744227095835</v>
      </c>
      <c r="R148">
        <v>1.895484781165139</v>
      </c>
      <c r="S148">
        <v>277538</v>
      </c>
      <c r="T148">
        <v>8757</v>
      </c>
      <c r="U148">
        <v>3445</v>
      </c>
      <c r="V148">
        <v>29.441453057235442</v>
      </c>
      <c r="W148">
        <v>274.4661900087583</v>
      </c>
      <c r="X148">
        <v>2074.188539143267</v>
      </c>
      <c r="Y148">
        <v>87.529106156658258</v>
      </c>
      <c r="Z148">
        <v>6602</v>
      </c>
      <c r="AA148">
        <v>5838.0841594138483</v>
      </c>
      <c r="AB148">
        <v>5086.3503300873654</v>
      </c>
      <c r="AC148">
        <v>4425.5819273674369</v>
      </c>
      <c r="AD148">
        <v>3821.3401456108281</v>
      </c>
      <c r="AE148">
        <v>3262.2649433812758</v>
      </c>
      <c r="AF148">
        <v>2767.56523163871</v>
      </c>
      <c r="AG148">
        <v>2117.888513223229</v>
      </c>
      <c r="AH148">
        <v>1945</v>
      </c>
      <c r="AI148">
        <v>1714.2645838175465</v>
      </c>
      <c r="AJ148">
        <v>1482.2416761513205</v>
      </c>
      <c r="AK148">
        <v>1281.0480386121717</v>
      </c>
      <c r="AL148">
        <v>1104.2455873680165</v>
      </c>
      <c r="AM148">
        <v>944.35794585905171</v>
      </c>
      <c r="AN148">
        <v>812.99191181690901</v>
      </c>
      <c r="AO148">
        <v>628.93665367768949</v>
      </c>
      <c r="AP148">
        <v>27.307426319549254</v>
      </c>
      <c r="AQ148">
        <v>157.84651905978254</v>
      </c>
      <c r="AR148">
        <v>6.9561205683061349</v>
      </c>
      <c r="AS148">
        <v>157.84651905978254</v>
      </c>
      <c r="AT148">
        <v>11662</v>
      </c>
      <c r="AU148">
        <v>229</v>
      </c>
      <c r="AV148">
        <v>11708.865037944615</v>
      </c>
      <c r="AW148">
        <v>4849.7030205630199</v>
      </c>
      <c r="AX148">
        <v>150.89178166348992</v>
      </c>
      <c r="AY148">
        <v>390.72482631621176</v>
      </c>
      <c r="AZ148">
        <v>184.48270290221728</v>
      </c>
      <c r="BA148">
        <v>4.010984215329457</v>
      </c>
      <c r="BB148">
        <v>66.061272509003672</v>
      </c>
      <c r="BC148">
        <v>7150</v>
      </c>
      <c r="BD148">
        <v>234882.07699539169</v>
      </c>
      <c r="BE148">
        <v>2180228.3647393528</v>
      </c>
      <c r="BF148">
        <v>45668</v>
      </c>
      <c r="BG148">
        <v>38603.782443321223</v>
      </c>
      <c r="BH148">
        <v>30771.212878940954</v>
      </c>
      <c r="BI148">
        <v>74882.000000000015</v>
      </c>
      <c r="BJ148">
        <v>56764.585236537794</v>
      </c>
      <c r="BK148">
        <v>49014.297322558625</v>
      </c>
      <c r="BL148">
        <v>-258946.47530264821</v>
      </c>
      <c r="BM148">
        <v>-262751.65129973815</v>
      </c>
      <c r="BN148">
        <v>-299123.22195232072</v>
      </c>
      <c r="BO148">
        <v>-25863.251384039409</v>
      </c>
      <c r="BP148">
        <v>138809.91380721633</v>
      </c>
      <c r="BQ148">
        <v>297579.62069791823</v>
      </c>
      <c r="BR148">
        <v>2408271</v>
      </c>
      <c r="BS148">
        <v>8767932</v>
      </c>
      <c r="BT148">
        <v>937111</v>
      </c>
      <c r="BU148">
        <v>113419</v>
      </c>
      <c r="BV148">
        <v>88734</v>
      </c>
      <c r="BW148">
        <v>932589</v>
      </c>
      <c r="BX148">
        <v>42948</v>
      </c>
      <c r="BY148">
        <v>161.16552763605046</v>
      </c>
      <c r="BZ148">
        <v>0</v>
      </c>
      <c r="CA148">
        <v>0</v>
      </c>
      <c r="CB148">
        <v>489.86184990342764</v>
      </c>
      <c r="CC148">
        <v>0</v>
      </c>
      <c r="CD148">
        <v>0.15828434347220749</v>
      </c>
      <c r="CE148">
        <v>3.7440000000000001E-2</v>
      </c>
      <c r="CF148">
        <v>0</v>
      </c>
      <c r="CG148">
        <v>371954.80687452288</v>
      </c>
      <c r="CH148">
        <v>591587.98692598962</v>
      </c>
      <c r="CI148">
        <v>1363331.8375505672</v>
      </c>
      <c r="CJ148">
        <v>152711.46207341366</v>
      </c>
      <c r="CK148">
        <v>4674098.6627708264</v>
      </c>
      <c r="CL148">
        <v>10600000</v>
      </c>
      <c r="CM148">
        <v>83900000</v>
      </c>
      <c r="CN148">
        <v>1220000</v>
      </c>
      <c r="CO148">
        <v>992110000</v>
      </c>
      <c r="CP148">
        <v>1018000</v>
      </c>
      <c r="CQ148">
        <v>18930</v>
      </c>
      <c r="CR148">
        <v>0</v>
      </c>
      <c r="CS148">
        <v>0</v>
      </c>
      <c r="CT148">
        <v>2249380000</v>
      </c>
      <c r="CU148">
        <v>132661440</v>
      </c>
      <c r="CV148">
        <v>0</v>
      </c>
      <c r="CW148">
        <v>0</v>
      </c>
      <c r="CX148">
        <v>99910.946038438618</v>
      </c>
      <c r="CY148">
        <v>1038763.6784269901</v>
      </c>
      <c r="CZ148">
        <v>7150</v>
      </c>
      <c r="DA148">
        <v>6043.9923900706563</v>
      </c>
      <c r="DB148">
        <v>4817.6879233692698</v>
      </c>
      <c r="DC148">
        <v>3555.5185069040103</v>
      </c>
      <c r="DD148">
        <v>-258946.47530264821</v>
      </c>
      <c r="DE148">
        <v>-262751.65129973815</v>
      </c>
      <c r="DF148">
        <v>-299123.22195232072</v>
      </c>
    </row>
    <row r="149" spans="1:110" x14ac:dyDescent="0.45">
      <c r="A149">
        <v>1602</v>
      </c>
      <c r="B149" t="s">
        <v>501</v>
      </c>
      <c r="C149">
        <v>5315</v>
      </c>
      <c r="D149">
        <v>4850</v>
      </c>
      <c r="E149">
        <v>4396</v>
      </c>
      <c r="F149">
        <v>3968</v>
      </c>
      <c r="G149">
        <v>3561</v>
      </c>
      <c r="H149">
        <v>3173</v>
      </c>
      <c r="I149">
        <v>2816</v>
      </c>
      <c r="J149">
        <v>2398.6428571428569</v>
      </c>
      <c r="K149">
        <v>2.13</v>
      </c>
      <c r="L149">
        <v>2.0699999999999998</v>
      </c>
      <c r="M149">
        <v>2.0099999999999998</v>
      </c>
      <c r="N149">
        <v>1.97</v>
      </c>
      <c r="O149">
        <v>1.95</v>
      </c>
      <c r="P149">
        <v>1.93</v>
      </c>
      <c r="Q149">
        <v>1.9109744227095835</v>
      </c>
      <c r="R149">
        <v>1.895484781165139</v>
      </c>
      <c r="S149">
        <v>277538</v>
      </c>
      <c r="T149">
        <v>8757</v>
      </c>
      <c r="U149">
        <v>3445</v>
      </c>
      <c r="V149">
        <v>12.032746507010989</v>
      </c>
      <c r="W149">
        <v>112.17456158499172</v>
      </c>
      <c r="X149">
        <v>2179.1919885833299</v>
      </c>
      <c r="Y149">
        <v>91.9601681837635</v>
      </c>
      <c r="Z149">
        <v>2912</v>
      </c>
      <c r="AA149">
        <v>2693.1435919101127</v>
      </c>
      <c r="AB149">
        <v>2424.1200375510944</v>
      </c>
      <c r="AC149">
        <v>2174.4055259923875</v>
      </c>
      <c r="AD149">
        <v>1931.6006503602027</v>
      </c>
      <c r="AE149">
        <v>1703.7464454686524</v>
      </c>
      <c r="AF149">
        <v>1530.3450991764639</v>
      </c>
      <c r="AG149">
        <v>1274.4501471850558</v>
      </c>
      <c r="AH149">
        <v>1059</v>
      </c>
      <c r="AI149">
        <v>984.87536653912764</v>
      </c>
      <c r="AJ149">
        <v>890.02963154485326</v>
      </c>
      <c r="AK149">
        <v>812.88832121001576</v>
      </c>
      <c r="AL149">
        <v>737.33739499820115</v>
      </c>
      <c r="AM149">
        <v>672.73265858679486</v>
      </c>
      <c r="AN149">
        <v>645.04688794775984</v>
      </c>
      <c r="AO149">
        <v>552.29790022958537</v>
      </c>
      <c r="AP149">
        <v>10.52771168786145</v>
      </c>
      <c r="AQ149">
        <v>22.826576007700123</v>
      </c>
      <c r="AR149">
        <v>1.0059418213145923</v>
      </c>
      <c r="AS149">
        <v>22.826576007700123</v>
      </c>
      <c r="AT149">
        <v>5374</v>
      </c>
      <c r="AU149">
        <v>97</v>
      </c>
      <c r="AV149">
        <v>5392.6166450438668</v>
      </c>
      <c r="AW149">
        <v>2161.938842852212</v>
      </c>
      <c r="AX149">
        <v>64.181697098020607</v>
      </c>
      <c r="AY149">
        <v>179.95161744511384</v>
      </c>
      <c r="AZ149">
        <v>82.240153582098131</v>
      </c>
      <c r="BA149">
        <v>1.7060688868219902</v>
      </c>
      <c r="BB149">
        <v>66.061272509003672</v>
      </c>
      <c r="BC149">
        <v>7150</v>
      </c>
      <c r="BD149">
        <v>255109.64061505394</v>
      </c>
      <c r="BE149">
        <v>876040.69825783919</v>
      </c>
      <c r="BF149">
        <v>16812</v>
      </c>
      <c r="BG149">
        <v>14452.847675964204</v>
      </c>
      <c r="BH149">
        <v>11796.705872549541</v>
      </c>
      <c r="BI149">
        <v>22212</v>
      </c>
      <c r="BJ149">
        <v>17933.650358794133</v>
      </c>
      <c r="BK149">
        <v>15931.090259977798</v>
      </c>
      <c r="BL149">
        <v>-223307.28552534967</v>
      </c>
      <c r="BM149">
        <v>-196575.38055619242</v>
      </c>
      <c r="BN149">
        <v>-206914.21655891009</v>
      </c>
      <c r="BO149">
        <v>24775.013380785123</v>
      </c>
      <c r="BP149">
        <v>109445.89749283262</v>
      </c>
      <c r="BQ149">
        <v>186145.78988671128</v>
      </c>
      <c r="BR149">
        <v>2408271</v>
      </c>
      <c r="BS149">
        <v>8767932</v>
      </c>
      <c r="BT149">
        <v>937111</v>
      </c>
      <c r="BU149">
        <v>113419</v>
      </c>
      <c r="BV149">
        <v>88734</v>
      </c>
      <c r="BW149">
        <v>932589</v>
      </c>
      <c r="BX149">
        <v>42948</v>
      </c>
      <c r="BY149">
        <v>14.711813226291207</v>
      </c>
      <c r="BZ149">
        <v>0</v>
      </c>
      <c r="CA149">
        <v>0</v>
      </c>
      <c r="CB149">
        <v>0</v>
      </c>
      <c r="CC149">
        <v>0</v>
      </c>
      <c r="CD149">
        <v>6.4268642935414649E-2</v>
      </c>
      <c r="CE149">
        <v>0</v>
      </c>
      <c r="CF149">
        <v>0</v>
      </c>
      <c r="CG149">
        <v>149395.27578823591</v>
      </c>
      <c r="CH149">
        <v>237610.72266403117</v>
      </c>
      <c r="CI149">
        <v>547580.86761453887</v>
      </c>
      <c r="CJ149">
        <v>61336.405850452364</v>
      </c>
      <c r="CK149">
        <v>1877347.0482978229</v>
      </c>
      <c r="CL149">
        <v>15400000</v>
      </c>
      <c r="CM149">
        <v>31200000</v>
      </c>
      <c r="CN149">
        <v>2960000</v>
      </c>
      <c r="CO149">
        <v>743090000</v>
      </c>
      <c r="CP149">
        <v>590000</v>
      </c>
      <c r="CQ149">
        <v>8970</v>
      </c>
      <c r="CR149">
        <v>0</v>
      </c>
      <c r="CS149">
        <v>0</v>
      </c>
      <c r="CT149">
        <v>1283698000</v>
      </c>
      <c r="CU149">
        <v>62861760</v>
      </c>
      <c r="CV149">
        <v>0</v>
      </c>
      <c r="CW149">
        <v>0</v>
      </c>
      <c r="CX149">
        <v>80301.541161168483</v>
      </c>
      <c r="CY149">
        <v>398648.13676152844</v>
      </c>
      <c r="CZ149">
        <v>7150</v>
      </c>
      <c r="DA149">
        <v>6146.6726673295307</v>
      </c>
      <c r="DB149">
        <v>5017.0382458202012</v>
      </c>
      <c r="DC149">
        <v>3861.712481852122</v>
      </c>
      <c r="DD149">
        <v>-223307.28552534967</v>
      </c>
      <c r="DE149">
        <v>-196575.38055619242</v>
      </c>
      <c r="DF149">
        <v>-206914.21655891009</v>
      </c>
    </row>
    <row r="150" spans="1:110" x14ac:dyDescent="0.45">
      <c r="A150">
        <v>1604</v>
      </c>
      <c r="B150" t="s">
        <v>502</v>
      </c>
      <c r="C150">
        <v>5592</v>
      </c>
      <c r="D150">
        <v>5293</v>
      </c>
      <c r="E150">
        <v>4983</v>
      </c>
      <c r="F150">
        <v>4671</v>
      </c>
      <c r="G150">
        <v>4357</v>
      </c>
      <c r="H150">
        <v>4049</v>
      </c>
      <c r="I150">
        <v>3729</v>
      </c>
      <c r="J150">
        <v>3418.1785714285716</v>
      </c>
      <c r="K150">
        <v>2.13</v>
      </c>
      <c r="L150">
        <v>2.0699999999999998</v>
      </c>
      <c r="M150">
        <v>2.0099999999999998</v>
      </c>
      <c r="N150">
        <v>1.97</v>
      </c>
      <c r="O150">
        <v>1.95</v>
      </c>
      <c r="P150">
        <v>1.93</v>
      </c>
      <c r="Q150">
        <v>1.9109744227095835</v>
      </c>
      <c r="R150">
        <v>1.895484781165139</v>
      </c>
      <c r="S150">
        <v>277538</v>
      </c>
      <c r="T150">
        <v>8757</v>
      </c>
      <c r="U150">
        <v>3445</v>
      </c>
      <c r="V150">
        <v>12.597792621745638</v>
      </c>
      <c r="W150">
        <v>117.44217028585908</v>
      </c>
      <c r="X150">
        <v>2189.9273126010748</v>
      </c>
      <c r="Y150">
        <v>92.413190316439724</v>
      </c>
      <c r="Z150">
        <v>2827</v>
      </c>
      <c r="AA150">
        <v>2646.4990269126779</v>
      </c>
      <c r="AB150">
        <v>2430.750581234282</v>
      </c>
      <c r="AC150">
        <v>2240.8385919502389</v>
      </c>
      <c r="AD150">
        <v>2062.6852517992766</v>
      </c>
      <c r="AE150">
        <v>1876.0897915674805</v>
      </c>
      <c r="AF150">
        <v>1682.2732630667422</v>
      </c>
      <c r="AG150">
        <v>1485.1660904464622</v>
      </c>
      <c r="AH150">
        <v>1110</v>
      </c>
      <c r="AI150">
        <v>926.29279021946161</v>
      </c>
      <c r="AJ150">
        <v>728.92043549333835</v>
      </c>
      <c r="AK150">
        <v>579.60710475044345</v>
      </c>
      <c r="AL150">
        <v>466.00428967045269</v>
      </c>
      <c r="AM150">
        <v>360.34337398188188</v>
      </c>
      <c r="AN150">
        <v>271.17616891440252</v>
      </c>
      <c r="AO150">
        <v>202.70226853811761</v>
      </c>
      <c r="AP150">
        <v>9.0097975115959166</v>
      </c>
      <c r="AQ150">
        <v>99.06435600727373</v>
      </c>
      <c r="AR150">
        <v>4.3656560088424143</v>
      </c>
      <c r="AS150">
        <v>99.06435600727373</v>
      </c>
      <c r="AT150">
        <v>5408</v>
      </c>
      <c r="AU150">
        <v>77</v>
      </c>
      <c r="AV150">
        <v>5419.531202881526</v>
      </c>
      <c r="AW150">
        <v>1999.4465901103079</v>
      </c>
      <c r="AX150">
        <v>51.650197536807234</v>
      </c>
      <c r="AY150">
        <v>180.84975624015649</v>
      </c>
      <c r="AZ150">
        <v>76.058948287796113</v>
      </c>
      <c r="BA150">
        <v>1.3729583198957549</v>
      </c>
      <c r="BB150">
        <v>66.061272509003672</v>
      </c>
      <c r="BC150">
        <v>7150</v>
      </c>
      <c r="BD150">
        <v>333116.29210239148</v>
      </c>
      <c r="BE150">
        <v>1289610.9345098864</v>
      </c>
      <c r="BF150">
        <v>19696</v>
      </c>
      <c r="BG150">
        <v>18263.757334895912</v>
      </c>
      <c r="BH150">
        <v>16159.836217352276</v>
      </c>
      <c r="BI150">
        <v>49988</v>
      </c>
      <c r="BJ150">
        <v>42325.743707180482</v>
      </c>
      <c r="BK150">
        <v>38960.721057670875</v>
      </c>
      <c r="BL150">
        <v>-194257.42172440718</v>
      </c>
      <c r="BM150">
        <v>-147166.36037972389</v>
      </c>
      <c r="BN150">
        <v>-139965.60507530696</v>
      </c>
      <c r="BO150">
        <v>64352.433232708368</v>
      </c>
      <c r="BP150">
        <v>225302.26429631701</v>
      </c>
      <c r="BQ150">
        <v>373840.46498668019</v>
      </c>
      <c r="BR150">
        <v>2408271</v>
      </c>
      <c r="BS150">
        <v>8767932</v>
      </c>
      <c r="BT150">
        <v>937111</v>
      </c>
      <c r="BU150">
        <v>113419</v>
      </c>
      <c r="BV150">
        <v>88734</v>
      </c>
      <c r="BW150">
        <v>932589</v>
      </c>
      <c r="BX150">
        <v>42948</v>
      </c>
      <c r="BY150">
        <v>9.6967429962121869</v>
      </c>
      <c r="BZ150">
        <v>0</v>
      </c>
      <c r="CA150">
        <v>0</v>
      </c>
      <c r="CB150">
        <v>0</v>
      </c>
      <c r="CC150">
        <v>0</v>
      </c>
      <c r="CD150">
        <v>6.1168949538296234E-2</v>
      </c>
      <c r="CE150">
        <v>0</v>
      </c>
      <c r="CF150">
        <v>4.5082243502051984</v>
      </c>
      <c r="CG150">
        <v>181377.25564906062</v>
      </c>
      <c r="CH150">
        <v>288477.53426072991</v>
      </c>
      <c r="CI150">
        <v>664804.92431794445</v>
      </c>
      <c r="CJ150">
        <v>74467.073378555069</v>
      </c>
      <c r="CK150">
        <v>2279242.4574642191</v>
      </c>
      <c r="CL150">
        <v>4540000</v>
      </c>
      <c r="CM150">
        <v>67200000</v>
      </c>
      <c r="CN150">
        <v>0</v>
      </c>
      <c r="CO150">
        <v>585810000</v>
      </c>
      <c r="CP150">
        <v>629000</v>
      </c>
      <c r="CQ150">
        <v>13830</v>
      </c>
      <c r="CR150">
        <v>0</v>
      </c>
      <c r="CS150">
        <v>0</v>
      </c>
      <c r="CT150">
        <v>1374679000</v>
      </c>
      <c r="CU150">
        <v>96920640</v>
      </c>
      <c r="CV150">
        <v>0</v>
      </c>
      <c r="CW150">
        <v>0</v>
      </c>
      <c r="CX150">
        <v>56836.428481665534</v>
      </c>
      <c r="CY150">
        <v>502507.97613327741</v>
      </c>
      <c r="CZ150">
        <v>7150</v>
      </c>
      <c r="DA150">
        <v>6630.0703160289277</v>
      </c>
      <c r="DB150">
        <v>5866.3093498207127</v>
      </c>
      <c r="DC150">
        <v>5042.5352018005733</v>
      </c>
      <c r="DD150">
        <v>-194257.42172440718</v>
      </c>
      <c r="DE150">
        <v>-147166.36037972389</v>
      </c>
      <c r="DF150">
        <v>-139965.60507530696</v>
      </c>
    </row>
    <row r="151" spans="1:110" x14ac:dyDescent="0.45">
      <c r="A151">
        <v>1607</v>
      </c>
      <c r="B151" t="s">
        <v>503</v>
      </c>
      <c r="C151">
        <v>13075</v>
      </c>
      <c r="D151">
        <v>11719</v>
      </c>
      <c r="E151">
        <v>10422</v>
      </c>
      <c r="F151">
        <v>9193</v>
      </c>
      <c r="G151">
        <v>8019</v>
      </c>
      <c r="H151">
        <v>6912</v>
      </c>
      <c r="I151">
        <v>5879</v>
      </c>
      <c r="J151">
        <v>4678.8214285714284</v>
      </c>
      <c r="K151">
        <v>2.13</v>
      </c>
      <c r="L151">
        <v>2.0699999999999998</v>
      </c>
      <c r="M151">
        <v>2.0099999999999998</v>
      </c>
      <c r="N151">
        <v>1.97</v>
      </c>
      <c r="O151">
        <v>1.95</v>
      </c>
      <c r="P151">
        <v>1.93</v>
      </c>
      <c r="Q151">
        <v>1.9109744227095835</v>
      </c>
      <c r="R151">
        <v>1.895484781165139</v>
      </c>
      <c r="S151">
        <v>277538</v>
      </c>
      <c r="T151">
        <v>8757</v>
      </c>
      <c r="U151">
        <v>3445</v>
      </c>
      <c r="V151">
        <v>31.332457695093048</v>
      </c>
      <c r="W151">
        <v>292.09496795095686</v>
      </c>
      <c r="X151">
        <v>2058.7529187822561</v>
      </c>
      <c r="Y151">
        <v>86.877735257785773</v>
      </c>
      <c r="Z151">
        <v>7011</v>
      </c>
      <c r="AA151">
        <v>6139.4278703005621</v>
      </c>
      <c r="AB151">
        <v>5284.6625038137645</v>
      </c>
      <c r="AC151">
        <v>4496.080972197944</v>
      </c>
      <c r="AD151">
        <v>3770.5273261171537</v>
      </c>
      <c r="AE151">
        <v>3113.3625683987125</v>
      </c>
      <c r="AF151">
        <v>2547.7118680001772</v>
      </c>
      <c r="AG151">
        <v>1783.6472491043826</v>
      </c>
      <c r="AH151">
        <v>1654</v>
      </c>
      <c r="AI151">
        <v>1432.7072073859335</v>
      </c>
      <c r="AJ151">
        <v>1224.3186634058707</v>
      </c>
      <c r="AK151">
        <v>1037.9485258009781</v>
      </c>
      <c r="AL151">
        <v>878.6058271474335</v>
      </c>
      <c r="AM151">
        <v>731.79589816643193</v>
      </c>
      <c r="AN151">
        <v>618.38802322746812</v>
      </c>
      <c r="AO151">
        <v>453.23151815514353</v>
      </c>
      <c r="AP151">
        <v>34.355958484584264</v>
      </c>
      <c r="AQ151">
        <v>148.74572731815047</v>
      </c>
      <c r="AR151">
        <v>6.555058796409468</v>
      </c>
      <c r="AS151">
        <v>148.74572731815047</v>
      </c>
      <c r="AT151">
        <v>11191</v>
      </c>
      <c r="AU151">
        <v>171</v>
      </c>
      <c r="AV151">
        <v>11218.936696010904</v>
      </c>
      <c r="AW151">
        <v>4237.193686684609</v>
      </c>
      <c r="AX151">
        <v>114.20038595205607</v>
      </c>
      <c r="AY151">
        <v>374.37591754588379</v>
      </c>
      <c r="AZ151">
        <v>161.18284784148253</v>
      </c>
      <c r="BA151">
        <v>3.0356586713235214</v>
      </c>
      <c r="BB151">
        <v>66.061272509003672</v>
      </c>
      <c r="BC151">
        <v>7150</v>
      </c>
      <c r="BD151">
        <v>205943.90175205079</v>
      </c>
      <c r="BE151">
        <v>2699875.4507850683</v>
      </c>
      <c r="BF151">
        <v>32664</v>
      </c>
      <c r="BG151">
        <v>26924.037828282675</v>
      </c>
      <c r="BH151">
        <v>20663.104809646615</v>
      </c>
      <c r="BI151">
        <v>12403.999999999993</v>
      </c>
      <c r="BJ151">
        <v>9083.8087126859609</v>
      </c>
      <c r="BK151">
        <v>7617.9119522528881</v>
      </c>
      <c r="BL151">
        <v>-255880.985534559</v>
      </c>
      <c r="BM151">
        <v>-257531.46784970368</v>
      </c>
      <c r="BN151">
        <v>-293269.54451132874</v>
      </c>
      <c r="BO151">
        <v>-84959.066990104504</v>
      </c>
      <c r="BP151">
        <v>69461.122134144185</v>
      </c>
      <c r="BQ151">
        <v>221860.75149553455</v>
      </c>
      <c r="BR151">
        <v>2408271</v>
      </c>
      <c r="BS151">
        <v>8767932</v>
      </c>
      <c r="BT151">
        <v>937111</v>
      </c>
      <c r="BU151">
        <v>113419</v>
      </c>
      <c r="BV151">
        <v>88734</v>
      </c>
      <c r="BW151">
        <v>932589</v>
      </c>
      <c r="BX151">
        <v>42948</v>
      </c>
      <c r="BY151">
        <v>67.143197639455039</v>
      </c>
      <c r="BZ151">
        <v>0</v>
      </c>
      <c r="CA151">
        <v>0.16615968</v>
      </c>
      <c r="CB151">
        <v>0</v>
      </c>
      <c r="CC151">
        <v>0</v>
      </c>
      <c r="CD151">
        <v>1.965537253941535</v>
      </c>
      <c r="CE151">
        <v>0</v>
      </c>
      <c r="CF151">
        <v>0</v>
      </c>
      <c r="CG151">
        <v>439861.75041463011</v>
      </c>
      <c r="CH151">
        <v>699592.86086418561</v>
      </c>
      <c r="CI151">
        <v>1612232.2319208123</v>
      </c>
      <c r="CJ151">
        <v>180591.64655089201</v>
      </c>
      <c r="CK151">
        <v>5527438.2301789271</v>
      </c>
      <c r="CL151">
        <v>2430000</v>
      </c>
      <c r="CM151">
        <v>52100000</v>
      </c>
      <c r="CN151">
        <v>790000</v>
      </c>
      <c r="CO151">
        <v>694260000</v>
      </c>
      <c r="CP151">
        <v>291000</v>
      </c>
      <c r="CQ151">
        <v>5720</v>
      </c>
      <c r="CR151">
        <v>0</v>
      </c>
      <c r="CS151">
        <v>0</v>
      </c>
      <c r="CT151">
        <v>621506000</v>
      </c>
      <c r="CU151">
        <v>40085760</v>
      </c>
      <c r="CV151">
        <v>0</v>
      </c>
      <c r="CW151">
        <v>0</v>
      </c>
      <c r="CX151">
        <v>74436.910729669762</v>
      </c>
      <c r="CY151">
        <v>1412833.0552982355</v>
      </c>
      <c r="CZ151">
        <v>7150</v>
      </c>
      <c r="DA151">
        <v>5893.548569441009</v>
      </c>
      <c r="DB151">
        <v>4523.0590065201231</v>
      </c>
      <c r="DC151">
        <v>3117.467979805901</v>
      </c>
      <c r="DD151">
        <v>-255880.985534559</v>
      </c>
      <c r="DE151">
        <v>-257531.46784970368</v>
      </c>
      <c r="DF151">
        <v>-293269.54451132874</v>
      </c>
    </row>
    <row r="152" spans="1:110" x14ac:dyDescent="0.45">
      <c r="A152">
        <v>1608</v>
      </c>
      <c r="B152" t="s">
        <v>504</v>
      </c>
      <c r="C152">
        <v>4518</v>
      </c>
      <c r="D152">
        <v>3995</v>
      </c>
      <c r="E152">
        <v>3482</v>
      </c>
      <c r="F152">
        <v>3015</v>
      </c>
      <c r="G152">
        <v>2587</v>
      </c>
      <c r="H152">
        <v>2196</v>
      </c>
      <c r="I152">
        <v>1839</v>
      </c>
      <c r="J152">
        <v>1391.5</v>
      </c>
      <c r="K152">
        <v>2.13</v>
      </c>
      <c r="L152">
        <v>2.0699999999999998</v>
      </c>
      <c r="M152">
        <v>2.0099999999999998</v>
      </c>
      <c r="N152">
        <v>1.97</v>
      </c>
      <c r="O152">
        <v>1.95</v>
      </c>
      <c r="P152">
        <v>1.93</v>
      </c>
      <c r="Q152">
        <v>1.9109744227095835</v>
      </c>
      <c r="R152">
        <v>1.895484781165139</v>
      </c>
      <c r="S152">
        <v>277538</v>
      </c>
      <c r="T152">
        <v>8757</v>
      </c>
      <c r="U152">
        <v>3445</v>
      </c>
      <c r="V152">
        <v>10.396371769449951</v>
      </c>
      <c r="W152">
        <v>96.919555700199567</v>
      </c>
      <c r="X152">
        <v>2143.9833958422901</v>
      </c>
      <c r="Y152">
        <v>90.474393581552064</v>
      </c>
      <c r="Z152">
        <v>2153</v>
      </c>
      <c r="AA152">
        <v>1839.1425199784521</v>
      </c>
      <c r="AB152">
        <v>1559.3695110195997</v>
      </c>
      <c r="AC152">
        <v>1309.9379521538433</v>
      </c>
      <c r="AD152">
        <v>1087.7713417756402</v>
      </c>
      <c r="AE152">
        <v>901.63849792725375</v>
      </c>
      <c r="AF152">
        <v>743.89219261464473</v>
      </c>
      <c r="AG152">
        <v>500.62523726338861</v>
      </c>
      <c r="AH152">
        <v>611</v>
      </c>
      <c r="AI152">
        <v>535.3781064073446</v>
      </c>
      <c r="AJ152">
        <v>444.55940525213481</v>
      </c>
      <c r="AK152">
        <v>368.48586064026483</v>
      </c>
      <c r="AL152">
        <v>304.77853933362599</v>
      </c>
      <c r="AM152">
        <v>255.09687882921256</v>
      </c>
      <c r="AN152">
        <v>214.692813224681</v>
      </c>
      <c r="AO152">
        <v>146.58871965740349</v>
      </c>
      <c r="AP152">
        <v>8.1681817306962134</v>
      </c>
      <c r="AQ152">
        <v>29.689468140734149</v>
      </c>
      <c r="AR152">
        <v>1.3083818460235548</v>
      </c>
      <c r="AS152">
        <v>29.689468140734149</v>
      </c>
      <c r="AT152">
        <v>3984</v>
      </c>
      <c r="AU152">
        <v>94</v>
      </c>
      <c r="AV152">
        <v>4005.5202634355414</v>
      </c>
      <c r="AW152">
        <v>1791.528768155282</v>
      </c>
      <c r="AX152">
        <v>61.444615163733545</v>
      </c>
      <c r="AY152">
        <v>133.66421119084401</v>
      </c>
      <c r="AZ152">
        <v>68.149754340626927</v>
      </c>
      <c r="BA152">
        <v>1.6333121580362424</v>
      </c>
      <c r="BB152">
        <v>66.061272509003672</v>
      </c>
      <c r="BC152">
        <v>7150</v>
      </c>
      <c r="BD152">
        <v>179667.46801765548</v>
      </c>
      <c r="BE152">
        <v>725473.06575940247</v>
      </c>
      <c r="BF152">
        <v>13758</v>
      </c>
      <c r="BG152">
        <v>10910.130798015287</v>
      </c>
      <c r="BH152">
        <v>8111.1772824839336</v>
      </c>
      <c r="BI152">
        <v>19478</v>
      </c>
      <c r="BJ152">
        <v>13873.297558446693</v>
      </c>
      <c r="BK152">
        <v>11520.374285813454</v>
      </c>
      <c r="BL152">
        <v>-251744.92821773002</v>
      </c>
      <c r="BM152">
        <v>-242938.57423789141</v>
      </c>
      <c r="BN152">
        <v>-272074.14368829399</v>
      </c>
      <c r="BO152">
        <v>-34761.41363546066</v>
      </c>
      <c r="BP152">
        <v>-6138.8269873269601</v>
      </c>
      <c r="BQ152">
        <v>23498.059093156597</v>
      </c>
      <c r="BR152">
        <v>2408271</v>
      </c>
      <c r="BS152">
        <v>8767932</v>
      </c>
      <c r="BT152">
        <v>937111</v>
      </c>
      <c r="BU152">
        <v>113419</v>
      </c>
      <c r="BV152">
        <v>88734</v>
      </c>
      <c r="BW152">
        <v>932589</v>
      </c>
      <c r="BX152">
        <v>42948</v>
      </c>
      <c r="BY152">
        <v>8.3374298856233118</v>
      </c>
      <c r="BZ152">
        <v>0</v>
      </c>
      <c r="CA152">
        <v>0</v>
      </c>
      <c r="CB152">
        <v>526.1374093377558</v>
      </c>
      <c r="CC152">
        <v>0</v>
      </c>
      <c r="CD152">
        <v>5.8344228942535117E-2</v>
      </c>
      <c r="CE152">
        <v>0</v>
      </c>
      <c r="CF152">
        <v>0.221</v>
      </c>
      <c r="CG152">
        <v>138880.65227234835</v>
      </c>
      <c r="CH152">
        <v>220887.38734456856</v>
      </c>
      <c r="CI152">
        <v>509041.45171204931</v>
      </c>
      <c r="CJ152">
        <v>57019.4740603912</v>
      </c>
      <c r="CK152">
        <v>1745217.0507636652</v>
      </c>
      <c r="CL152">
        <v>970000</v>
      </c>
      <c r="CM152">
        <v>9360000</v>
      </c>
      <c r="CN152">
        <v>280000</v>
      </c>
      <c r="CO152">
        <v>364300000</v>
      </c>
      <c r="CP152">
        <v>124000</v>
      </c>
      <c r="CQ152">
        <v>2430</v>
      </c>
      <c r="CR152">
        <v>0</v>
      </c>
      <c r="CS152">
        <v>0</v>
      </c>
      <c r="CT152">
        <v>294677000</v>
      </c>
      <c r="CU152">
        <v>17029440</v>
      </c>
      <c r="CV152">
        <v>0</v>
      </c>
      <c r="CW152">
        <v>0</v>
      </c>
      <c r="CX152">
        <v>43256.427873596367</v>
      </c>
      <c r="CY152">
        <v>404665.71691345354</v>
      </c>
      <c r="CZ152">
        <v>7150</v>
      </c>
      <c r="DA152">
        <v>5669.9691238413498</v>
      </c>
      <c r="DB152">
        <v>4215.3596140253039</v>
      </c>
      <c r="DC152">
        <v>2719.7094635615458</v>
      </c>
      <c r="DD152">
        <v>-251744.92821773002</v>
      </c>
      <c r="DE152">
        <v>-242938.57423789141</v>
      </c>
      <c r="DF152">
        <v>-272074.14368829399</v>
      </c>
    </row>
    <row r="153" spans="1:110" x14ac:dyDescent="0.45">
      <c r="A153">
        <v>1609</v>
      </c>
      <c r="B153" t="s">
        <v>505</v>
      </c>
      <c r="C153">
        <v>4906</v>
      </c>
      <c r="D153">
        <v>4443</v>
      </c>
      <c r="E153">
        <v>3989</v>
      </c>
      <c r="F153">
        <v>3560</v>
      </c>
      <c r="G153">
        <v>3151</v>
      </c>
      <c r="H153">
        <v>2748</v>
      </c>
      <c r="I153">
        <v>2362</v>
      </c>
      <c r="J153">
        <v>1938.4285714285716</v>
      </c>
      <c r="K153">
        <v>2.13</v>
      </c>
      <c r="L153">
        <v>2.0699999999999998</v>
      </c>
      <c r="M153">
        <v>2.0099999999999998</v>
      </c>
      <c r="N153">
        <v>1.97</v>
      </c>
      <c r="O153">
        <v>1.95</v>
      </c>
      <c r="P153">
        <v>1.93</v>
      </c>
      <c r="Q153">
        <v>1.9109744227095835</v>
      </c>
      <c r="R153">
        <v>1.895484781165139</v>
      </c>
      <c r="S153">
        <v>277538</v>
      </c>
      <c r="T153">
        <v>8757</v>
      </c>
      <c r="U153">
        <v>3445</v>
      </c>
      <c r="V153">
        <v>9.8344824411208158</v>
      </c>
      <c r="W153">
        <v>91.681375952302304</v>
      </c>
      <c r="X153">
        <v>2461.1213444933319</v>
      </c>
      <c r="Y153">
        <v>103.85736270414085</v>
      </c>
      <c r="Z153">
        <v>2844</v>
      </c>
      <c r="AA153">
        <v>2561.2886430991548</v>
      </c>
      <c r="AB153">
        <v>2277.2664100493698</v>
      </c>
      <c r="AC153">
        <v>2015.2493377810238</v>
      </c>
      <c r="AD153">
        <v>1755.8467674717679</v>
      </c>
      <c r="AE153">
        <v>1504.0849698274017</v>
      </c>
      <c r="AF153">
        <v>1292.5133654442125</v>
      </c>
      <c r="AG153">
        <v>1022.9779936955791</v>
      </c>
      <c r="AH153">
        <v>1421</v>
      </c>
      <c r="AI153">
        <v>1305.3692404679678</v>
      </c>
      <c r="AJ153">
        <v>1170.494792422129</v>
      </c>
      <c r="AK153">
        <v>1049.0953748816567</v>
      </c>
      <c r="AL153">
        <v>930.70494567928677</v>
      </c>
      <c r="AM153">
        <v>812.00573835024727</v>
      </c>
      <c r="AN153">
        <v>721.63095369991197</v>
      </c>
      <c r="AO153">
        <v>593.40002908107419</v>
      </c>
      <c r="AP153">
        <v>8.1756961573113891</v>
      </c>
      <c r="AQ153">
        <v>41.475739412683879</v>
      </c>
      <c r="AR153">
        <v>1.8277897145454682</v>
      </c>
      <c r="AS153">
        <v>41.475739412683879</v>
      </c>
      <c r="AT153">
        <v>4534</v>
      </c>
      <c r="AU153">
        <v>68</v>
      </c>
      <c r="AV153">
        <v>4544.8711392521491</v>
      </c>
      <c r="AW153">
        <v>1705.7458882369101</v>
      </c>
      <c r="AX153">
        <v>45.464504506038544</v>
      </c>
      <c r="AY153">
        <v>151.66234991684419</v>
      </c>
      <c r="AZ153">
        <v>64.886573588532059</v>
      </c>
      <c r="BA153">
        <v>1.2085310937488858</v>
      </c>
      <c r="BB153">
        <v>66.061272509003672</v>
      </c>
      <c r="BC153">
        <v>7150</v>
      </c>
      <c r="BD153">
        <v>225048.7005854735</v>
      </c>
      <c r="BE153">
        <v>739435.98816978571</v>
      </c>
      <c r="BF153">
        <v>13682</v>
      </c>
      <c r="BG153">
        <v>11519.334514681739</v>
      </c>
      <c r="BH153">
        <v>9076.1786917535774</v>
      </c>
      <c r="BI153">
        <v>46930</v>
      </c>
      <c r="BJ153">
        <v>36925.026656748487</v>
      </c>
      <c r="BK153">
        <v>32172.04317032536</v>
      </c>
      <c r="BL153">
        <v>-228557.02252971521</v>
      </c>
      <c r="BM153">
        <v>-208610.58776453853</v>
      </c>
      <c r="BN153">
        <v>-228191.11624641204</v>
      </c>
      <c r="BO153">
        <v>18061.974845254095</v>
      </c>
      <c r="BP153">
        <v>80024.459006766847</v>
      </c>
      <c r="BQ153">
        <v>119379.46642925387</v>
      </c>
      <c r="BR153">
        <v>2408271</v>
      </c>
      <c r="BS153">
        <v>8767932</v>
      </c>
      <c r="BT153">
        <v>937111</v>
      </c>
      <c r="BU153">
        <v>113419</v>
      </c>
      <c r="BV153">
        <v>88734</v>
      </c>
      <c r="BW153">
        <v>932589</v>
      </c>
      <c r="BX153">
        <v>42948</v>
      </c>
      <c r="BY153">
        <v>3.2846412166133683</v>
      </c>
      <c r="BZ153">
        <v>0</v>
      </c>
      <c r="CA153">
        <v>14.824766578340355</v>
      </c>
      <c r="CB153">
        <v>0</v>
      </c>
      <c r="CC153">
        <v>0</v>
      </c>
      <c r="CD153">
        <v>5.2519805059240039E-2</v>
      </c>
      <c r="CE153">
        <v>0</v>
      </c>
      <c r="CF153">
        <v>0</v>
      </c>
      <c r="CG153">
        <v>123546.82631167897</v>
      </c>
      <c r="CH153">
        <v>196499.1900036856</v>
      </c>
      <c r="CI153">
        <v>452838.13685425202</v>
      </c>
      <c r="CJ153">
        <v>50723.948533218674</v>
      </c>
      <c r="CK153">
        <v>1552527.4710263521</v>
      </c>
      <c r="CL153">
        <v>0</v>
      </c>
      <c r="CM153">
        <v>18400000</v>
      </c>
      <c r="CN153">
        <v>0</v>
      </c>
      <c r="CO153">
        <v>284000000</v>
      </c>
      <c r="CP153">
        <v>236000</v>
      </c>
      <c r="CQ153">
        <v>6500</v>
      </c>
      <c r="CR153">
        <v>0</v>
      </c>
      <c r="CS153">
        <v>0</v>
      </c>
      <c r="CT153">
        <v>685924000</v>
      </c>
      <c r="CU153">
        <v>45552000</v>
      </c>
      <c r="CV153">
        <v>0</v>
      </c>
      <c r="CW153">
        <v>0</v>
      </c>
      <c r="CX153">
        <v>31368.984126404779</v>
      </c>
      <c r="CY153">
        <v>346245.38877388451</v>
      </c>
      <c r="CZ153">
        <v>7150</v>
      </c>
      <c r="DA153">
        <v>6019.8247171447465</v>
      </c>
      <c r="DB153">
        <v>4743.0695546000634</v>
      </c>
      <c r="DC153">
        <v>3406.666145506068</v>
      </c>
      <c r="DD153">
        <v>-228557.02252971521</v>
      </c>
      <c r="DE153">
        <v>-208610.58776453853</v>
      </c>
      <c r="DF153">
        <v>-228191.11624641204</v>
      </c>
    </row>
    <row r="154" spans="1:110" x14ac:dyDescent="0.45">
      <c r="A154">
        <v>1610</v>
      </c>
      <c r="B154" t="s">
        <v>506</v>
      </c>
      <c r="C154">
        <v>23231</v>
      </c>
      <c r="D154">
        <v>21069</v>
      </c>
      <c r="E154">
        <v>18911</v>
      </c>
      <c r="F154">
        <v>16817</v>
      </c>
      <c r="G154">
        <v>14822</v>
      </c>
      <c r="H154">
        <v>12950</v>
      </c>
      <c r="I154">
        <v>11197</v>
      </c>
      <c r="J154">
        <v>9181.6785714285725</v>
      </c>
      <c r="K154">
        <v>2.13</v>
      </c>
      <c r="L154">
        <v>2.0699999999999998</v>
      </c>
      <c r="M154">
        <v>2.0099999999999998</v>
      </c>
      <c r="N154">
        <v>1.97</v>
      </c>
      <c r="O154">
        <v>1.95</v>
      </c>
      <c r="P154">
        <v>1.93</v>
      </c>
      <c r="Q154">
        <v>1.9109744227095835</v>
      </c>
      <c r="R154">
        <v>1.895484781165139</v>
      </c>
      <c r="S154">
        <v>277538</v>
      </c>
      <c r="T154">
        <v>8757</v>
      </c>
      <c r="U154">
        <v>3445</v>
      </c>
      <c r="V154">
        <v>52.388573456404067</v>
      </c>
      <c r="W154">
        <v>488.38935118521511</v>
      </c>
      <c r="X154">
        <v>2187.7028087269755</v>
      </c>
      <c r="Y154">
        <v>92.319318022736709</v>
      </c>
      <c r="Z154">
        <v>11320</v>
      </c>
      <c r="AA154">
        <v>9931.3260149010566</v>
      </c>
      <c r="AB154">
        <v>8598.9618922444479</v>
      </c>
      <c r="AC154">
        <v>7395.519413616481</v>
      </c>
      <c r="AD154">
        <v>6297.603782779488</v>
      </c>
      <c r="AE154">
        <v>5301.2121511673358</v>
      </c>
      <c r="AF154">
        <v>4442.995430928685</v>
      </c>
      <c r="AG154">
        <v>3272.0137474635653</v>
      </c>
      <c r="AH154">
        <v>2328</v>
      </c>
      <c r="AI154">
        <v>1985.4874162340052</v>
      </c>
      <c r="AJ154">
        <v>1667.2213066870715</v>
      </c>
      <c r="AK154">
        <v>1387.508001183523</v>
      </c>
      <c r="AL154">
        <v>1154.3074860341947</v>
      </c>
      <c r="AM154">
        <v>956.70426179094034</v>
      </c>
      <c r="AN154">
        <v>823.31146140289354</v>
      </c>
      <c r="AO154">
        <v>614.18847969626609</v>
      </c>
      <c r="AP154">
        <v>57.861084936854503</v>
      </c>
      <c r="AQ154">
        <v>154.86265291498515</v>
      </c>
      <c r="AR154">
        <v>6.8246249053891939</v>
      </c>
      <c r="AS154">
        <v>154.86265291498515</v>
      </c>
      <c r="AT154">
        <v>19385</v>
      </c>
      <c r="AU154">
        <v>364</v>
      </c>
      <c r="AV154">
        <v>19457.081872118069</v>
      </c>
      <c r="AW154">
        <v>7919.0389321029734</v>
      </c>
      <c r="AX154">
        <v>240.36660285825363</v>
      </c>
      <c r="AY154">
        <v>649.28282207257985</v>
      </c>
      <c r="AZ154">
        <v>301.24024097719712</v>
      </c>
      <c r="BA154">
        <v>6.3893913858536981</v>
      </c>
      <c r="BB154">
        <v>66.061272509003672</v>
      </c>
      <c r="BC154">
        <v>10530</v>
      </c>
      <c r="BD154">
        <v>331057.56151148729</v>
      </c>
      <c r="BE154">
        <v>3598069.2639908772</v>
      </c>
      <c r="BF154">
        <v>70758</v>
      </c>
      <c r="BG154">
        <v>59345.018459290019</v>
      </c>
      <c r="BH154">
        <v>46646.002439062177</v>
      </c>
      <c r="BI154">
        <v>40006</v>
      </c>
      <c r="BJ154">
        <v>29791.102337917622</v>
      </c>
      <c r="BK154">
        <v>25368.408665253777</v>
      </c>
      <c r="BL154">
        <v>-442152.33445678279</v>
      </c>
      <c r="BM154">
        <v>-488936.09193832107</v>
      </c>
      <c r="BN154">
        <v>-505908.47931483627</v>
      </c>
      <c r="BO154">
        <v>-74051.510187668726</v>
      </c>
      <c r="BP154">
        <v>157207.19804209936</v>
      </c>
      <c r="BQ154">
        <v>384114.1253156981</v>
      </c>
      <c r="BR154">
        <v>2408271</v>
      </c>
      <c r="BS154">
        <v>8767932</v>
      </c>
      <c r="BT154">
        <v>937111</v>
      </c>
      <c r="BU154">
        <v>113419</v>
      </c>
      <c r="BV154">
        <v>88734</v>
      </c>
      <c r="BW154">
        <v>932589</v>
      </c>
      <c r="BX154">
        <v>42948</v>
      </c>
      <c r="BY154">
        <v>232.55845994226308</v>
      </c>
      <c r="BZ154">
        <v>0</v>
      </c>
      <c r="CA154">
        <v>0</v>
      </c>
      <c r="CB154">
        <v>0</v>
      </c>
      <c r="CC154">
        <v>0</v>
      </c>
      <c r="CD154">
        <v>0.28569674061021144</v>
      </c>
      <c r="CE154">
        <v>0</v>
      </c>
      <c r="CF154">
        <v>5.6175308235294121</v>
      </c>
      <c r="CG154">
        <v>600647.8683450775</v>
      </c>
      <c r="CH154">
        <v>955320.53012430121</v>
      </c>
      <c r="CI154">
        <v>2201564.1334297149</v>
      </c>
      <c r="CJ154">
        <v>246604.72850724397</v>
      </c>
      <c r="CK154">
        <v>7547926.1091387542</v>
      </c>
      <c r="CL154">
        <v>13400000</v>
      </c>
      <c r="CM154">
        <v>78300000</v>
      </c>
      <c r="CN154">
        <v>1050000</v>
      </c>
      <c r="CO154">
        <v>1147550000</v>
      </c>
      <c r="CP154">
        <v>790000</v>
      </c>
      <c r="CQ154">
        <v>70080</v>
      </c>
      <c r="CR154">
        <v>0</v>
      </c>
      <c r="CS154">
        <v>0</v>
      </c>
      <c r="CT154">
        <v>1810529000</v>
      </c>
      <c r="CU154">
        <v>491120640</v>
      </c>
      <c r="CV154">
        <v>0</v>
      </c>
      <c r="CW154">
        <v>0</v>
      </c>
      <c r="CX154">
        <v>118828.30079735928</v>
      </c>
      <c r="CY154">
        <v>1819751.0980577283</v>
      </c>
      <c r="CZ154">
        <v>10530</v>
      </c>
      <c r="DA154">
        <v>8831.5532431148986</v>
      </c>
      <c r="DB154">
        <v>6941.7225710636931</v>
      </c>
      <c r="DC154">
        <v>5011.3712457834736</v>
      </c>
      <c r="DD154">
        <v>-442152.33445678279</v>
      </c>
      <c r="DE154">
        <v>-488936.09193832107</v>
      </c>
      <c r="DF154">
        <v>-505908.47931483627</v>
      </c>
    </row>
    <row r="155" spans="1:110" x14ac:dyDescent="0.45">
      <c r="A155">
        <v>1631</v>
      </c>
      <c r="B155" t="s">
        <v>507</v>
      </c>
      <c r="C155">
        <v>44807</v>
      </c>
      <c r="D155">
        <v>44326</v>
      </c>
      <c r="E155">
        <v>43428</v>
      </c>
      <c r="F155">
        <v>42279</v>
      </c>
      <c r="G155">
        <v>40983</v>
      </c>
      <c r="H155">
        <v>39517</v>
      </c>
      <c r="I155">
        <v>37785</v>
      </c>
      <c r="J155">
        <v>36601.821428571428</v>
      </c>
      <c r="K155">
        <v>2.13</v>
      </c>
      <c r="L155">
        <v>2.0699999999999998</v>
      </c>
      <c r="M155">
        <v>2.0099999999999998</v>
      </c>
      <c r="N155">
        <v>1.97</v>
      </c>
      <c r="O155">
        <v>1.95</v>
      </c>
      <c r="P155">
        <v>1.93</v>
      </c>
      <c r="Q155">
        <v>1.9109744227095835</v>
      </c>
      <c r="R155">
        <v>1.895484781165139</v>
      </c>
      <c r="S155">
        <v>271908</v>
      </c>
      <c r="T155">
        <v>9271</v>
      </c>
      <c r="U155">
        <v>2777</v>
      </c>
      <c r="V155">
        <v>95.147777922914813</v>
      </c>
      <c r="W155">
        <v>887.00948433263443</v>
      </c>
      <c r="X155">
        <v>2459.6620509745671</v>
      </c>
      <c r="Y155">
        <v>79.030572142073325</v>
      </c>
      <c r="Z155">
        <v>16021</v>
      </c>
      <c r="AA155">
        <v>15561.204140224683</v>
      </c>
      <c r="AB155">
        <v>15035.792605163759</v>
      </c>
      <c r="AC155">
        <v>14386.219877364705</v>
      </c>
      <c r="AD155">
        <v>13560.037218511361</v>
      </c>
      <c r="AE155">
        <v>12646.168507521636</v>
      </c>
      <c r="AF155">
        <v>11717.724265538787</v>
      </c>
      <c r="AG155">
        <v>10985.335141788726</v>
      </c>
      <c r="AH155">
        <v>2669</v>
      </c>
      <c r="AI155">
        <v>2384.8471839782542</v>
      </c>
      <c r="AJ155">
        <v>2118.3614445884928</v>
      </c>
      <c r="AK155">
        <v>1881.8330330877029</v>
      </c>
      <c r="AL155">
        <v>1662.0649871144922</v>
      </c>
      <c r="AM155">
        <v>1470.7312144590826</v>
      </c>
      <c r="AN155">
        <v>1321.2871464479529</v>
      </c>
      <c r="AO155">
        <v>1195.4139216280071</v>
      </c>
      <c r="AP155">
        <v>80.539624461455404</v>
      </c>
      <c r="AQ155">
        <v>72.209560704097115</v>
      </c>
      <c r="AR155">
        <v>3.1821950425899526</v>
      </c>
      <c r="AS155">
        <v>72.209560704097115</v>
      </c>
      <c r="AT155">
        <v>37532</v>
      </c>
      <c r="AU155">
        <v>705</v>
      </c>
      <c r="AV155">
        <v>37671.646432474299</v>
      </c>
      <c r="AW155">
        <v>15334.443887380476</v>
      </c>
      <c r="AX155">
        <v>465.53714097680381</v>
      </c>
      <c r="AY155">
        <v>1257.1028414516672</v>
      </c>
      <c r="AZ155">
        <v>583.32224547595331</v>
      </c>
      <c r="BA155">
        <v>12.374843106245661</v>
      </c>
      <c r="BB155">
        <v>66.061272509003672</v>
      </c>
      <c r="BC155">
        <v>18070</v>
      </c>
      <c r="BD155">
        <v>1076463.4463496387</v>
      </c>
      <c r="BE155">
        <v>5067015.5746025536</v>
      </c>
      <c r="BF155">
        <v>213832</v>
      </c>
      <c r="BG155">
        <v>214310.26919562969</v>
      </c>
      <c r="BH155">
        <v>204461.31953666889</v>
      </c>
      <c r="BI155">
        <v>251634.00000000006</v>
      </c>
      <c r="BJ155">
        <v>232633.80005813114</v>
      </c>
      <c r="BK155">
        <v>219273.93116209205</v>
      </c>
      <c r="BL155">
        <v>-676468.34167227615</v>
      </c>
      <c r="BM155">
        <v>-661888.85143008409</v>
      </c>
      <c r="BN155">
        <v>-629391.87856513308</v>
      </c>
      <c r="BO155">
        <v>507909.32015241217</v>
      </c>
      <c r="BP155">
        <v>1190497.9911042645</v>
      </c>
      <c r="BQ155">
        <v>1747827.5863657705</v>
      </c>
      <c r="BR155">
        <v>2408271</v>
      </c>
      <c r="BS155">
        <v>8767932</v>
      </c>
      <c r="BT155">
        <v>937111</v>
      </c>
      <c r="BU155">
        <v>113419</v>
      </c>
      <c r="BV155">
        <v>88734</v>
      </c>
      <c r="BW155">
        <v>932589</v>
      </c>
      <c r="BX155">
        <v>42948</v>
      </c>
      <c r="BY155">
        <v>209.59314553918952</v>
      </c>
      <c r="BZ155">
        <v>0</v>
      </c>
      <c r="CA155">
        <v>0</v>
      </c>
      <c r="CB155">
        <v>0</v>
      </c>
      <c r="CC155">
        <v>8.7233832000000007</v>
      </c>
      <c r="CD155">
        <v>0.4004853864131771</v>
      </c>
      <c r="CE155">
        <v>39.983761174604162</v>
      </c>
      <c r="CF155">
        <v>0</v>
      </c>
      <c r="CG155">
        <v>570856.43505006272</v>
      </c>
      <c r="CH155">
        <v>907937.74671915721</v>
      </c>
      <c r="CI155">
        <v>2092369.1217059945</v>
      </c>
      <c r="CJ155">
        <v>234373.42176873735</v>
      </c>
      <c r="CK155">
        <v>7173557.782791975</v>
      </c>
      <c r="CL155">
        <v>3730000</v>
      </c>
      <c r="CM155">
        <v>239000000</v>
      </c>
      <c r="CN155">
        <v>600000</v>
      </c>
      <c r="CO155">
        <v>466020000</v>
      </c>
      <c r="CP155">
        <v>509000</v>
      </c>
      <c r="CQ155">
        <v>0</v>
      </c>
      <c r="CR155">
        <v>0</v>
      </c>
      <c r="CS155">
        <v>0</v>
      </c>
      <c r="CT155">
        <v>895509000</v>
      </c>
      <c r="CU155">
        <v>0</v>
      </c>
      <c r="CV155">
        <v>0</v>
      </c>
      <c r="CW155">
        <v>0</v>
      </c>
      <c r="CX155">
        <v>14074.335829600348</v>
      </c>
      <c r="CY155">
        <v>1888431.3541131699</v>
      </c>
      <c r="CZ155">
        <v>18070</v>
      </c>
      <c r="DA155">
        <v>18110.416422074471</v>
      </c>
      <c r="DB155">
        <v>17278.125088983903</v>
      </c>
      <c r="DC155">
        <v>16294.92447640824</v>
      </c>
      <c r="DD155">
        <v>-676468.34167227615</v>
      </c>
      <c r="DE155">
        <v>-661888.85143008409</v>
      </c>
      <c r="DF155">
        <v>-629391.87856513308</v>
      </c>
    </row>
    <row r="156" spans="1:110" x14ac:dyDescent="0.45">
      <c r="A156">
        <v>1632</v>
      </c>
      <c r="B156" t="s">
        <v>508</v>
      </c>
      <c r="C156">
        <v>6132</v>
      </c>
      <c r="D156">
        <v>5824</v>
      </c>
      <c r="E156">
        <v>5514</v>
      </c>
      <c r="F156">
        <v>5217</v>
      </c>
      <c r="G156">
        <v>4946</v>
      </c>
      <c r="H156">
        <v>4659</v>
      </c>
      <c r="I156">
        <v>4362</v>
      </c>
      <c r="J156">
        <v>4068.8571428571427</v>
      </c>
      <c r="K156">
        <v>2.13</v>
      </c>
      <c r="L156">
        <v>2.0699999999999998</v>
      </c>
      <c r="M156">
        <v>2.0099999999999998</v>
      </c>
      <c r="N156">
        <v>1.97</v>
      </c>
      <c r="O156">
        <v>1.95</v>
      </c>
      <c r="P156">
        <v>1.93</v>
      </c>
      <c r="Q156">
        <v>1.9109744227095835</v>
      </c>
      <c r="R156">
        <v>1.895484781165139</v>
      </c>
      <c r="S156">
        <v>271908</v>
      </c>
      <c r="T156">
        <v>9271</v>
      </c>
      <c r="U156">
        <v>2777</v>
      </c>
      <c r="V156">
        <v>13.053601742406995</v>
      </c>
      <c r="W156">
        <v>121.69142362522236</v>
      </c>
      <c r="X156">
        <v>2453.5788049463299</v>
      </c>
      <c r="Y156">
        <v>78.835113414764791</v>
      </c>
      <c r="Z156">
        <v>4128</v>
      </c>
      <c r="AA156">
        <v>3813.8644934053336</v>
      </c>
      <c r="AB156">
        <v>3524.0231235246993</v>
      </c>
      <c r="AC156">
        <v>3276.8186010509758</v>
      </c>
      <c r="AD156">
        <v>3043.56940395213</v>
      </c>
      <c r="AE156">
        <v>2826.483929624751</v>
      </c>
      <c r="AF156">
        <v>2627.6559796582083</v>
      </c>
      <c r="AG156">
        <v>2378.010678825809</v>
      </c>
      <c r="AH156">
        <v>1517</v>
      </c>
      <c r="AI156">
        <v>1403.0644217387037</v>
      </c>
      <c r="AJ156">
        <v>1274.9931830346482</v>
      </c>
      <c r="AK156">
        <v>1172.9801024672545</v>
      </c>
      <c r="AL156">
        <v>1081.9009950002135</v>
      </c>
      <c r="AM156">
        <v>1005.2007639459543</v>
      </c>
      <c r="AN156">
        <v>945.40330884010268</v>
      </c>
      <c r="AO156">
        <v>866.4343870199848</v>
      </c>
      <c r="AP156">
        <v>11.128865817075523</v>
      </c>
      <c r="AQ156">
        <v>84.741798512246206</v>
      </c>
      <c r="AR156">
        <v>3.7344768268411004</v>
      </c>
      <c r="AS156">
        <v>84.741798512246206</v>
      </c>
      <c r="AT156">
        <v>7520</v>
      </c>
      <c r="AU156">
        <v>236</v>
      </c>
      <c r="AV156">
        <v>7581.0873067044886</v>
      </c>
      <c r="AW156">
        <v>3882.1582338679382</v>
      </c>
      <c r="AX156">
        <v>152.73965860214176</v>
      </c>
      <c r="AY156">
        <v>252.98088342472877</v>
      </c>
      <c r="AZ156">
        <v>147.67729921633637</v>
      </c>
      <c r="BA156">
        <v>4.0601042214099285</v>
      </c>
      <c r="BB156">
        <v>66.061272509003672</v>
      </c>
      <c r="BC156">
        <v>18070</v>
      </c>
      <c r="BD156">
        <v>910764.73653877852</v>
      </c>
      <c r="BE156">
        <v>940659.15811215295</v>
      </c>
      <c r="BF156">
        <v>43472</v>
      </c>
      <c r="BG156">
        <v>40917.888143582299</v>
      </c>
      <c r="BH156">
        <v>37298.726313841587</v>
      </c>
      <c r="BI156">
        <v>58857.999999999985</v>
      </c>
      <c r="BJ156">
        <v>50569.963760943872</v>
      </c>
      <c r="BK156">
        <v>46970.312733335952</v>
      </c>
      <c r="BL156">
        <v>-578913.39534123288</v>
      </c>
      <c r="BM156">
        <v>-435340.32397203776</v>
      </c>
      <c r="BN156">
        <v>-284175.61410111841</v>
      </c>
      <c r="BO156">
        <v>52704.126401238493</v>
      </c>
      <c r="BP156">
        <v>169928.98119409708</v>
      </c>
      <c r="BQ156">
        <v>279056.85309127986</v>
      </c>
      <c r="BR156">
        <v>2408271</v>
      </c>
      <c r="BS156">
        <v>8767932</v>
      </c>
      <c r="BT156">
        <v>937111</v>
      </c>
      <c r="BU156">
        <v>113419</v>
      </c>
      <c r="BV156">
        <v>88734</v>
      </c>
      <c r="BW156">
        <v>932589</v>
      </c>
      <c r="BX156">
        <v>42948</v>
      </c>
      <c r="BY156">
        <v>35.679236152757262</v>
      </c>
      <c r="BZ156">
        <v>0</v>
      </c>
      <c r="CA156">
        <v>0</v>
      </c>
      <c r="CB156">
        <v>0</v>
      </c>
      <c r="CC156">
        <v>81.040229927999988</v>
      </c>
      <c r="CD156">
        <v>6.0219043497243829E-2</v>
      </c>
      <c r="CE156">
        <v>2.2346676918070059</v>
      </c>
      <c r="CF156">
        <v>0</v>
      </c>
      <c r="CG156">
        <v>135375.7777670525</v>
      </c>
      <c r="CH156">
        <v>215312.94223808101</v>
      </c>
      <c r="CI156">
        <v>496194.97974455275</v>
      </c>
      <c r="CJ156">
        <v>55580.496797037478</v>
      </c>
      <c r="CK156">
        <v>1701173.7182522796</v>
      </c>
      <c r="CL156">
        <v>0</v>
      </c>
      <c r="CM156">
        <v>160000000</v>
      </c>
      <c r="CN156">
        <v>0</v>
      </c>
      <c r="CO156">
        <v>259190000</v>
      </c>
      <c r="CP156">
        <v>104000</v>
      </c>
      <c r="CQ156">
        <v>13900</v>
      </c>
      <c r="CR156">
        <v>0</v>
      </c>
      <c r="CS156">
        <v>0</v>
      </c>
      <c r="CT156">
        <v>179904000</v>
      </c>
      <c r="CU156">
        <v>97411200</v>
      </c>
      <c r="CV156">
        <v>0</v>
      </c>
      <c r="CW156">
        <v>0</v>
      </c>
      <c r="CX156">
        <v>7247.6623455638119</v>
      </c>
      <c r="CY156">
        <v>355971.87065227242</v>
      </c>
      <c r="CZ156">
        <v>18070</v>
      </c>
      <c r="DA156">
        <v>17008.332691261781</v>
      </c>
      <c r="DB156">
        <v>15503.956212990375</v>
      </c>
      <c r="DC156">
        <v>13786.666558907837</v>
      </c>
      <c r="DD156">
        <v>-578913.39534123288</v>
      </c>
      <c r="DE156">
        <v>-435340.32397203776</v>
      </c>
      <c r="DF156">
        <v>-284175.61410111841</v>
      </c>
    </row>
    <row r="157" spans="1:110" x14ac:dyDescent="0.45">
      <c r="A157">
        <v>1633</v>
      </c>
      <c r="B157" t="s">
        <v>509</v>
      </c>
      <c r="C157">
        <v>4765</v>
      </c>
      <c r="D157">
        <v>4406</v>
      </c>
      <c r="E157">
        <v>4051</v>
      </c>
      <c r="F157">
        <v>3728</v>
      </c>
      <c r="G157">
        <v>3432</v>
      </c>
      <c r="H157">
        <v>3147</v>
      </c>
      <c r="I157">
        <v>2862</v>
      </c>
      <c r="J157">
        <v>2546.071428571428</v>
      </c>
      <c r="K157">
        <v>2.13</v>
      </c>
      <c r="L157">
        <v>2.0699999999999998</v>
      </c>
      <c r="M157">
        <v>2.0099999999999998</v>
      </c>
      <c r="N157">
        <v>1.97</v>
      </c>
      <c r="O157">
        <v>1.95</v>
      </c>
      <c r="P157">
        <v>1.93</v>
      </c>
      <c r="Q157">
        <v>1.9109744227095835</v>
      </c>
      <c r="R157">
        <v>1.895484781165139</v>
      </c>
      <c r="S157">
        <v>271908</v>
      </c>
      <c r="T157">
        <v>9271</v>
      </c>
      <c r="U157">
        <v>2777</v>
      </c>
      <c r="V157">
        <v>11.896681941362347</v>
      </c>
      <c r="W157">
        <v>110.90610778768156</v>
      </c>
      <c r="X157">
        <v>2092.0173298238437</v>
      </c>
      <c r="Y157">
        <v>67.217903549637043</v>
      </c>
      <c r="Z157">
        <v>2664</v>
      </c>
      <c r="AA157">
        <v>2463.0562131452807</v>
      </c>
      <c r="AB157">
        <v>2245.7748490294489</v>
      </c>
      <c r="AC157">
        <v>2057.1867245920103</v>
      </c>
      <c r="AD157">
        <v>1883.7797418645312</v>
      </c>
      <c r="AE157">
        <v>1726.6978164241129</v>
      </c>
      <c r="AF157">
        <v>1631.7690621097115</v>
      </c>
      <c r="AG157">
        <v>1433.2254753984316</v>
      </c>
      <c r="AH157">
        <v>854</v>
      </c>
      <c r="AI157">
        <v>796.62963803590196</v>
      </c>
      <c r="AJ157">
        <v>729.16103740040114</v>
      </c>
      <c r="AK157">
        <v>674.47689379394149</v>
      </c>
      <c r="AL157">
        <v>626.35511245647342</v>
      </c>
      <c r="AM157">
        <v>584.88083141043955</v>
      </c>
      <c r="AN157">
        <v>593.79985739671372</v>
      </c>
      <c r="AO157">
        <v>521.97681062514323</v>
      </c>
      <c r="AP157">
        <v>10.332336595866874</v>
      </c>
      <c r="AQ157">
        <v>55.052330371512056</v>
      </c>
      <c r="AR157">
        <v>2.4260949808175463</v>
      </c>
      <c r="AS157">
        <v>55.052330371512056</v>
      </c>
      <c r="AT157">
        <v>5619</v>
      </c>
      <c r="AU157">
        <v>122</v>
      </c>
      <c r="AV157">
        <v>5645.6560511581174</v>
      </c>
      <c r="AW157">
        <v>2436.3647587909691</v>
      </c>
      <c r="AX157">
        <v>80.022754323195301</v>
      </c>
      <c r="AY157">
        <v>188.39554242714638</v>
      </c>
      <c r="AZ157">
        <v>92.679315424408458</v>
      </c>
      <c r="BA157">
        <v>2.1271536522335723</v>
      </c>
      <c r="BB157">
        <v>66.061272509003672</v>
      </c>
      <c r="BC157">
        <v>18070</v>
      </c>
      <c r="BD157">
        <v>753322.99055134971</v>
      </c>
      <c r="BE157">
        <v>1120373.6552135919</v>
      </c>
      <c r="BF157">
        <v>56234</v>
      </c>
      <c r="BG157">
        <v>49995.913353041877</v>
      </c>
      <c r="BH157">
        <v>43078.866061117791</v>
      </c>
      <c r="BI157">
        <v>75454</v>
      </c>
      <c r="BJ157">
        <v>63020.472812980777</v>
      </c>
      <c r="BK157">
        <v>57708.271489726831</v>
      </c>
      <c r="BL157">
        <v>-931341.10033871955</v>
      </c>
      <c r="BM157">
        <v>-795215.34616147738</v>
      </c>
      <c r="BN157">
        <v>-645330.72504528356</v>
      </c>
      <c r="BO157">
        <v>50583.901776270708</v>
      </c>
      <c r="BP157">
        <v>174609.06637910323</v>
      </c>
      <c r="BQ157">
        <v>284821.26935013849</v>
      </c>
      <c r="BR157">
        <v>2408271</v>
      </c>
      <c r="BS157">
        <v>8767932</v>
      </c>
      <c r="BT157">
        <v>937111</v>
      </c>
      <c r="BU157">
        <v>113419</v>
      </c>
      <c r="BV157">
        <v>88734</v>
      </c>
      <c r="BW157">
        <v>932589</v>
      </c>
      <c r="BX157">
        <v>42948</v>
      </c>
      <c r="BY157">
        <v>80.97944743141457</v>
      </c>
      <c r="BZ157">
        <v>0</v>
      </c>
      <c r="CA157">
        <v>0</v>
      </c>
      <c r="CB157">
        <v>0</v>
      </c>
      <c r="CC157">
        <v>52.340299200000004</v>
      </c>
      <c r="CD157">
        <v>5.5369523182397275E-2</v>
      </c>
      <c r="CE157">
        <v>9.8837506231153753</v>
      </c>
      <c r="CF157">
        <v>0</v>
      </c>
      <c r="CG157">
        <v>156843.13411198961</v>
      </c>
      <c r="CH157">
        <v>249456.41851531717</v>
      </c>
      <c r="CI157">
        <v>574879.62054546888</v>
      </c>
      <c r="CJ157">
        <v>64394.232535079027</v>
      </c>
      <c r="CK157">
        <v>1970939.129884518</v>
      </c>
      <c r="CL157">
        <v>0</v>
      </c>
      <c r="CM157">
        <v>112000000</v>
      </c>
      <c r="CN157">
        <v>0</v>
      </c>
      <c r="CO157">
        <v>694230000</v>
      </c>
      <c r="CP157">
        <v>730000</v>
      </c>
      <c r="CQ157">
        <v>8840</v>
      </c>
      <c r="CR157">
        <v>0</v>
      </c>
      <c r="CS157">
        <v>0</v>
      </c>
      <c r="CT157">
        <v>1776392000</v>
      </c>
      <c r="CU157">
        <v>61950720</v>
      </c>
      <c r="CV157">
        <v>0</v>
      </c>
      <c r="CW157">
        <v>0</v>
      </c>
      <c r="CX157">
        <v>64540.535555357965</v>
      </c>
      <c r="CY157">
        <v>481248.91488090379</v>
      </c>
      <c r="CZ157">
        <v>18070</v>
      </c>
      <c r="DA157">
        <v>16065.479145880905</v>
      </c>
      <c r="DB157">
        <v>13842.78389807587</v>
      </c>
      <c r="DC157">
        <v>11403.398117235438</v>
      </c>
      <c r="DD157">
        <v>-931341.10033871955</v>
      </c>
      <c r="DE157">
        <v>-795215.34616147738</v>
      </c>
      <c r="DF157">
        <v>-645330.72504528356</v>
      </c>
    </row>
    <row r="158" spans="1:110" x14ac:dyDescent="0.45">
      <c r="A158">
        <v>1634</v>
      </c>
      <c r="B158" t="s">
        <v>510</v>
      </c>
      <c r="C158">
        <v>5542</v>
      </c>
      <c r="D158">
        <v>5355</v>
      </c>
      <c r="E158">
        <v>5133</v>
      </c>
      <c r="F158">
        <v>4910</v>
      </c>
      <c r="G158">
        <v>4703</v>
      </c>
      <c r="H158">
        <v>4478</v>
      </c>
      <c r="I158">
        <v>4251</v>
      </c>
      <c r="J158">
        <v>4034.6785714285711</v>
      </c>
      <c r="K158">
        <v>2.13</v>
      </c>
      <c r="L158">
        <v>2.0699999999999998</v>
      </c>
      <c r="M158">
        <v>2.0099999999999998</v>
      </c>
      <c r="N158">
        <v>1.97</v>
      </c>
      <c r="O158">
        <v>1.95</v>
      </c>
      <c r="P158">
        <v>1.93</v>
      </c>
      <c r="Q158">
        <v>1.9109744227095835</v>
      </c>
      <c r="R158">
        <v>1.895484781165139</v>
      </c>
      <c r="S158">
        <v>271908</v>
      </c>
      <c r="T158">
        <v>9271</v>
      </c>
      <c r="U158">
        <v>2777</v>
      </c>
      <c r="V158">
        <v>11.733222660623484</v>
      </c>
      <c r="W158">
        <v>109.38226839297678</v>
      </c>
      <c r="X158">
        <v>2467.047053620649</v>
      </c>
      <c r="Y158">
        <v>79.267857172412874</v>
      </c>
      <c r="Z158">
        <v>3199</v>
      </c>
      <c r="AA158">
        <v>3025.7567700334234</v>
      </c>
      <c r="AB158">
        <v>2853.6263435413794</v>
      </c>
      <c r="AC158">
        <v>2680.6794228885005</v>
      </c>
      <c r="AD158">
        <v>2521.2182139015081</v>
      </c>
      <c r="AE158">
        <v>2367.3158370235874</v>
      </c>
      <c r="AF158">
        <v>2228.0331993436475</v>
      </c>
      <c r="AG158">
        <v>2064.8026945462866</v>
      </c>
      <c r="AH158">
        <v>1100</v>
      </c>
      <c r="AI158">
        <v>1058.3113012813972</v>
      </c>
      <c r="AJ158">
        <v>1015.174580849311</v>
      </c>
      <c r="AK158">
        <v>973.89339054946811</v>
      </c>
      <c r="AL158">
        <v>937.97273619953489</v>
      </c>
      <c r="AM158">
        <v>906.01019779793614</v>
      </c>
      <c r="AN158">
        <v>875.25059823318657</v>
      </c>
      <c r="AO158">
        <v>823.71691283331461</v>
      </c>
      <c r="AP158">
        <v>13.067587883790907</v>
      </c>
      <c r="AQ158">
        <v>42.520092563362972</v>
      </c>
      <c r="AR158">
        <v>1.8738131965663978</v>
      </c>
      <c r="AS158">
        <v>42.520092563362972</v>
      </c>
      <c r="AT158">
        <v>6262</v>
      </c>
      <c r="AU158">
        <v>124</v>
      </c>
      <c r="AV158">
        <v>6287.5268035311574</v>
      </c>
      <c r="AW158">
        <v>2612.9450165776966</v>
      </c>
      <c r="AX158">
        <v>81.673148609377492</v>
      </c>
      <c r="AY158">
        <v>209.8147694338347</v>
      </c>
      <c r="AZ158">
        <v>99.396428430615572</v>
      </c>
      <c r="BA158">
        <v>2.1710242020936676</v>
      </c>
      <c r="BB158">
        <v>66.061272509003672</v>
      </c>
      <c r="BC158">
        <v>18070</v>
      </c>
      <c r="BD158">
        <v>982210.55723379238</v>
      </c>
      <c r="BE158">
        <v>993650.6417829796</v>
      </c>
      <c r="BF158">
        <v>43404.000000000007</v>
      </c>
      <c r="BG158">
        <v>41817.290619801221</v>
      </c>
      <c r="BH158">
        <v>38928.476300779374</v>
      </c>
      <c r="BI158">
        <v>65914</v>
      </c>
      <c r="BJ158">
        <v>58396.730771694121</v>
      </c>
      <c r="BK158">
        <v>54922.979598676829</v>
      </c>
      <c r="BL158">
        <v>-829728.69414124102</v>
      </c>
      <c r="BM158">
        <v>-618040.43456160533</v>
      </c>
      <c r="BN158">
        <v>-391284.1458692617</v>
      </c>
      <c r="BO158">
        <v>77517.346227229689</v>
      </c>
      <c r="BP158">
        <v>200500.14055952651</v>
      </c>
      <c r="BQ158">
        <v>314765.11398809071</v>
      </c>
      <c r="BR158">
        <v>2408271</v>
      </c>
      <c r="BS158">
        <v>8767932</v>
      </c>
      <c r="BT158">
        <v>937111</v>
      </c>
      <c r="BU158">
        <v>113419</v>
      </c>
      <c r="BV158">
        <v>88734</v>
      </c>
      <c r="BW158">
        <v>932589</v>
      </c>
      <c r="BX158">
        <v>42948</v>
      </c>
      <c r="BY158">
        <v>46.720485872615264</v>
      </c>
      <c r="BZ158">
        <v>0</v>
      </c>
      <c r="CA158">
        <v>0</v>
      </c>
      <c r="CB158">
        <v>0</v>
      </c>
      <c r="CC158">
        <v>65.367218111999989</v>
      </c>
      <c r="CD158">
        <v>5.5394520709793414E-2</v>
      </c>
      <c r="CE158">
        <v>9.011829530947896</v>
      </c>
      <c r="CF158">
        <v>0</v>
      </c>
      <c r="CG158">
        <v>123108.71699851699</v>
      </c>
      <c r="CH158">
        <v>195802.38436537466</v>
      </c>
      <c r="CI158">
        <v>451232.32785831497</v>
      </c>
      <c r="CJ158">
        <v>50544.076375299461</v>
      </c>
      <c r="CK158">
        <v>1547022.0544624289</v>
      </c>
      <c r="CL158">
        <v>0</v>
      </c>
      <c r="CM158">
        <v>122000000</v>
      </c>
      <c r="CN158">
        <v>0</v>
      </c>
      <c r="CO158">
        <v>402880000</v>
      </c>
      <c r="CP158">
        <v>256000</v>
      </c>
      <c r="CQ158">
        <v>4059.9999999999995</v>
      </c>
      <c r="CR158">
        <v>0</v>
      </c>
      <c r="CS158">
        <v>0</v>
      </c>
      <c r="CT158">
        <v>542077000</v>
      </c>
      <c r="CU158">
        <v>28452479.999999996</v>
      </c>
      <c r="CV158">
        <v>0</v>
      </c>
      <c r="CW158">
        <v>0</v>
      </c>
      <c r="CX158">
        <v>27261.907887047495</v>
      </c>
      <c r="CY158">
        <v>382462.0487608533</v>
      </c>
      <c r="CZ158">
        <v>18070</v>
      </c>
      <c r="DA158">
        <v>17409.419442904065</v>
      </c>
      <c r="DB158">
        <v>16206.745156093524</v>
      </c>
      <c r="DC158">
        <v>14868.174952275165</v>
      </c>
      <c r="DD158">
        <v>-829728.69414124102</v>
      </c>
      <c r="DE158">
        <v>-618040.43456160533</v>
      </c>
      <c r="DF158">
        <v>-391284.1458692617</v>
      </c>
    </row>
    <row r="159" spans="1:110" x14ac:dyDescent="0.45">
      <c r="A159">
        <v>1635</v>
      </c>
      <c r="B159" t="s">
        <v>511</v>
      </c>
      <c r="C159">
        <v>6288</v>
      </c>
      <c r="D159">
        <v>5808</v>
      </c>
      <c r="E159">
        <v>5335</v>
      </c>
      <c r="F159">
        <v>4882</v>
      </c>
      <c r="G159">
        <v>4449</v>
      </c>
      <c r="H159">
        <v>4046</v>
      </c>
      <c r="I159">
        <v>3667</v>
      </c>
      <c r="J159">
        <v>3228.6785714285711</v>
      </c>
      <c r="K159">
        <v>2.13</v>
      </c>
      <c r="L159">
        <v>2.0699999999999998</v>
      </c>
      <c r="M159">
        <v>2.0099999999999998</v>
      </c>
      <c r="N159">
        <v>1.97</v>
      </c>
      <c r="O159">
        <v>1.95</v>
      </c>
      <c r="P159">
        <v>1.93</v>
      </c>
      <c r="Q159">
        <v>1.9109744227095835</v>
      </c>
      <c r="R159">
        <v>1.895484781165139</v>
      </c>
      <c r="S159">
        <v>271908</v>
      </c>
      <c r="T159">
        <v>9271</v>
      </c>
      <c r="U159">
        <v>2777</v>
      </c>
      <c r="V159">
        <v>15.736628276504764</v>
      </c>
      <c r="W159">
        <v>146.70377845277199</v>
      </c>
      <c r="X159">
        <v>2087.0318194334727</v>
      </c>
      <c r="Y159">
        <v>67.057715796032781</v>
      </c>
      <c r="Z159">
        <v>3394</v>
      </c>
      <c r="AA159">
        <v>3101.671554692939</v>
      </c>
      <c r="AB159">
        <v>2763.5073448638927</v>
      </c>
      <c r="AC159">
        <v>2479.2633844691577</v>
      </c>
      <c r="AD159">
        <v>2239.2257920233924</v>
      </c>
      <c r="AE159">
        <v>2017.6045126981942</v>
      </c>
      <c r="AF159">
        <v>1835.7722866462868</v>
      </c>
      <c r="AG159">
        <v>1559.0518207828618</v>
      </c>
      <c r="AH159">
        <v>695</v>
      </c>
      <c r="AI159">
        <v>632.37955209348218</v>
      </c>
      <c r="AJ159">
        <v>564.56798686416676</v>
      </c>
      <c r="AK159">
        <v>501.90920664514414</v>
      </c>
      <c r="AL159">
        <v>455.5755952895193</v>
      </c>
      <c r="AM159">
        <v>410.31149190951305</v>
      </c>
      <c r="AN159">
        <v>384.1147479765196</v>
      </c>
      <c r="AO159">
        <v>320.43983505741932</v>
      </c>
      <c r="AP159">
        <v>16.020757543555039</v>
      </c>
      <c r="AQ159">
        <v>47.294278395038816</v>
      </c>
      <c r="AR159">
        <v>2.0842062572335016</v>
      </c>
      <c r="AS159">
        <v>47.294278395038816</v>
      </c>
      <c r="AT159">
        <v>5684</v>
      </c>
      <c r="AU159">
        <v>151</v>
      </c>
      <c r="AV159">
        <v>5720.6049738410393</v>
      </c>
      <c r="AW159">
        <v>2700.3291394625576</v>
      </c>
      <c r="AX159">
        <v>98.263671612273342</v>
      </c>
      <c r="AY159">
        <v>190.89658797707546</v>
      </c>
      <c r="AZ159">
        <v>102.72052046515569</v>
      </c>
      <c r="BA159">
        <v>2.6120311618834244</v>
      </c>
      <c r="BB159">
        <v>66.061272509003672</v>
      </c>
      <c r="BC159">
        <v>18070</v>
      </c>
      <c r="BD159">
        <v>724691.77937481191</v>
      </c>
      <c r="BE159">
        <v>1238646.7913323422</v>
      </c>
      <c r="BF159">
        <v>30044</v>
      </c>
      <c r="BG159">
        <v>26535.852225531737</v>
      </c>
      <c r="BH159">
        <v>22447.607523658633</v>
      </c>
      <c r="BI159">
        <v>52186</v>
      </c>
      <c r="BJ159">
        <v>41713.907066061409</v>
      </c>
      <c r="BK159">
        <v>37675.245467472254</v>
      </c>
      <c r="BL159">
        <v>-1442444.646285984</v>
      </c>
      <c r="BM159">
        <v>-1204617.3965633099</v>
      </c>
      <c r="BN159">
        <v>-940356.21655685187</v>
      </c>
      <c r="BO159">
        <v>25852.56097118347</v>
      </c>
      <c r="BP159">
        <v>146225.98968600179</v>
      </c>
      <c r="BQ159">
        <v>264672.55143909913</v>
      </c>
      <c r="BR159">
        <v>2408271</v>
      </c>
      <c r="BS159">
        <v>8767932</v>
      </c>
      <c r="BT159">
        <v>937111</v>
      </c>
      <c r="BU159">
        <v>113419</v>
      </c>
      <c r="BV159">
        <v>88734</v>
      </c>
      <c r="BW159">
        <v>932589</v>
      </c>
      <c r="BX159">
        <v>42948</v>
      </c>
      <c r="BY159">
        <v>13.767997731732574</v>
      </c>
      <c r="BZ159">
        <v>0</v>
      </c>
      <c r="CA159">
        <v>0</v>
      </c>
      <c r="CB159">
        <v>1703.6484367142455</v>
      </c>
      <c r="CC159">
        <v>34.893532800000003</v>
      </c>
      <c r="CD159">
        <v>0.97270591952995411</v>
      </c>
      <c r="CE159">
        <v>5.8803684118692923</v>
      </c>
      <c r="CF159">
        <v>0</v>
      </c>
      <c r="CG159">
        <v>170862.63213317303</v>
      </c>
      <c r="CH159">
        <v>271754.19894126733</v>
      </c>
      <c r="CI159">
        <v>626265.508415455</v>
      </c>
      <c r="CJ159">
        <v>70150.141588493905</v>
      </c>
      <c r="CK159">
        <v>2147112.4599300614</v>
      </c>
      <c r="CL159">
        <v>0</v>
      </c>
      <c r="CM159">
        <v>65300000</v>
      </c>
      <c r="CN159">
        <v>0</v>
      </c>
      <c r="CO159">
        <v>1063830000</v>
      </c>
      <c r="CP159">
        <v>1671000</v>
      </c>
      <c r="CQ159">
        <v>28550</v>
      </c>
      <c r="CR159">
        <v>0</v>
      </c>
      <c r="CS159">
        <v>0</v>
      </c>
      <c r="CT159">
        <v>3951441000</v>
      </c>
      <c r="CU159">
        <v>200078400</v>
      </c>
      <c r="CV159">
        <v>0</v>
      </c>
      <c r="CW159">
        <v>0</v>
      </c>
      <c r="CX159">
        <v>108070.01607643667</v>
      </c>
      <c r="CY159">
        <v>593957.79899931164</v>
      </c>
      <c r="CZ159">
        <v>18070</v>
      </c>
      <c r="DA159">
        <v>15960.020294080628</v>
      </c>
      <c r="DB159">
        <v>13501.140592215133</v>
      </c>
      <c r="DC159">
        <v>10969.994247023347</v>
      </c>
      <c r="DD159">
        <v>-1442444.646285984</v>
      </c>
      <c r="DE159">
        <v>-1204617.3965633099</v>
      </c>
      <c r="DF159">
        <v>-940356.21655685187</v>
      </c>
    </row>
    <row r="160" spans="1:110" x14ac:dyDescent="0.45">
      <c r="A160">
        <v>1636</v>
      </c>
      <c r="B160" t="s">
        <v>512</v>
      </c>
      <c r="C160">
        <v>9599</v>
      </c>
      <c r="D160">
        <v>9162</v>
      </c>
      <c r="E160">
        <v>8682</v>
      </c>
      <c r="F160">
        <v>8189</v>
      </c>
      <c r="G160">
        <v>7707</v>
      </c>
      <c r="H160">
        <v>7235</v>
      </c>
      <c r="I160">
        <v>6753</v>
      </c>
      <c r="J160">
        <v>6275.6071428571431</v>
      </c>
      <c r="K160">
        <v>2.13</v>
      </c>
      <c r="L160">
        <v>2.0699999999999998</v>
      </c>
      <c r="M160">
        <v>2.0099999999999998</v>
      </c>
      <c r="N160">
        <v>1.97</v>
      </c>
      <c r="O160">
        <v>1.95</v>
      </c>
      <c r="P160">
        <v>1.93</v>
      </c>
      <c r="Q160">
        <v>1.9109744227095835</v>
      </c>
      <c r="R160">
        <v>1.895484781165139</v>
      </c>
      <c r="S160">
        <v>271908</v>
      </c>
      <c r="T160">
        <v>9271</v>
      </c>
      <c r="U160">
        <v>2777</v>
      </c>
      <c r="V160">
        <v>21.569575027780928</v>
      </c>
      <c r="W160">
        <v>201.08107661921861</v>
      </c>
      <c r="X160">
        <v>2324.4094200144159</v>
      </c>
      <c r="Y160">
        <v>74.684815453968028</v>
      </c>
      <c r="Z160">
        <v>5039</v>
      </c>
      <c r="AA160">
        <v>4651.890269101189</v>
      </c>
      <c r="AB160">
        <v>4282.77045641517</v>
      </c>
      <c r="AC160">
        <v>3954.4916600114329</v>
      </c>
      <c r="AD160">
        <v>3665.1541239146131</v>
      </c>
      <c r="AE160">
        <v>3400.1730284077571</v>
      </c>
      <c r="AF160">
        <v>3166.0475105414907</v>
      </c>
      <c r="AG160">
        <v>2846.5267565903996</v>
      </c>
      <c r="AH160">
        <v>1445</v>
      </c>
      <c r="AI160">
        <v>1358.5688168772454</v>
      </c>
      <c r="AJ160">
        <v>1260.9429924201327</v>
      </c>
      <c r="AK160">
        <v>1181.3855631282984</v>
      </c>
      <c r="AL160">
        <v>1129.0783222382038</v>
      </c>
      <c r="AM160">
        <v>1081.4555229367124</v>
      </c>
      <c r="AN160">
        <v>1040.21787269115</v>
      </c>
      <c r="AO160">
        <v>953.28853358857123</v>
      </c>
      <c r="AP160">
        <v>19.732884291451938</v>
      </c>
      <c r="AQ160">
        <v>70.120854402738942</v>
      </c>
      <c r="AR160">
        <v>3.0901480785480939</v>
      </c>
      <c r="AS160">
        <v>70.120854402738942</v>
      </c>
      <c r="AT160">
        <v>9478</v>
      </c>
      <c r="AU160">
        <v>401</v>
      </c>
      <c r="AV160">
        <v>9591.1778836264166</v>
      </c>
      <c r="AW160">
        <v>5777.9498515989708</v>
      </c>
      <c r="AX160">
        <v>257.50019742157247</v>
      </c>
      <c r="AY160">
        <v>320.05760597661344</v>
      </c>
      <c r="AZ160">
        <v>219.79321235482485</v>
      </c>
      <c r="BA160">
        <v>6.8448341978326015</v>
      </c>
      <c r="BB160">
        <v>66.061272509003672</v>
      </c>
      <c r="BC160">
        <v>18070</v>
      </c>
      <c r="BD160">
        <v>892936.53442645015</v>
      </c>
      <c r="BE160">
        <v>1613287.3139227836</v>
      </c>
      <c r="BF160">
        <v>55944</v>
      </c>
      <c r="BG160">
        <v>52540.985948360962</v>
      </c>
      <c r="BH160">
        <v>47382.153974571695</v>
      </c>
      <c r="BI160">
        <v>43711.999999999985</v>
      </c>
      <c r="BJ160">
        <v>37158.817049186</v>
      </c>
      <c r="BK160">
        <v>34440.024978385962</v>
      </c>
      <c r="BL160">
        <v>-1401569.8582406179</v>
      </c>
      <c r="BM160">
        <v>-1137389.6348324651</v>
      </c>
      <c r="BN160">
        <v>-848951.14167895599</v>
      </c>
      <c r="BO160">
        <v>85775.690554396948</v>
      </c>
      <c r="BP160">
        <v>271276.79592332745</v>
      </c>
      <c r="BQ160">
        <v>452517.50279768131</v>
      </c>
      <c r="BR160">
        <v>2408271</v>
      </c>
      <c r="BS160">
        <v>8767932</v>
      </c>
      <c r="BT160">
        <v>937111</v>
      </c>
      <c r="BU160">
        <v>113419</v>
      </c>
      <c r="BV160">
        <v>88734</v>
      </c>
      <c r="BW160">
        <v>932589</v>
      </c>
      <c r="BX160">
        <v>42948</v>
      </c>
      <c r="BY160">
        <v>134.49281636904746</v>
      </c>
      <c r="BZ160">
        <v>0</v>
      </c>
      <c r="CA160">
        <v>0</v>
      </c>
      <c r="CB160">
        <v>0</v>
      </c>
      <c r="CC160">
        <v>43.616915999999996</v>
      </c>
      <c r="CD160">
        <v>1.1747844133219625</v>
      </c>
      <c r="CE160">
        <v>0</v>
      </c>
      <c r="CF160">
        <v>0</v>
      </c>
      <c r="CG160">
        <v>229131.17078371666</v>
      </c>
      <c r="CH160">
        <v>364429.34883662255</v>
      </c>
      <c r="CI160">
        <v>839838.10487508448</v>
      </c>
      <c r="CJ160">
        <v>94073.138591749521</v>
      </c>
      <c r="CK160">
        <v>2879332.8629318518</v>
      </c>
      <c r="CL160">
        <v>0</v>
      </c>
      <c r="CM160">
        <v>149000000</v>
      </c>
      <c r="CN160">
        <v>600000</v>
      </c>
      <c r="CO160">
        <v>402250000</v>
      </c>
      <c r="CP160">
        <v>531000</v>
      </c>
      <c r="CQ160">
        <v>8720</v>
      </c>
      <c r="CR160">
        <v>0</v>
      </c>
      <c r="CS160">
        <v>0</v>
      </c>
      <c r="CT160">
        <v>1276271000</v>
      </c>
      <c r="CU160">
        <v>61109760</v>
      </c>
      <c r="CV160">
        <v>0</v>
      </c>
      <c r="CW160">
        <v>0</v>
      </c>
      <c r="CX160">
        <v>21730.19102266325</v>
      </c>
      <c r="CY160">
        <v>653251.68509615655</v>
      </c>
      <c r="CZ160">
        <v>18070</v>
      </c>
      <c r="DA160">
        <v>16970.821108374133</v>
      </c>
      <c r="DB160">
        <v>15304.510265989389</v>
      </c>
      <c r="DC160">
        <v>13516.792827518564</v>
      </c>
      <c r="DD160">
        <v>-1401569.8582406179</v>
      </c>
      <c r="DE160">
        <v>-1137389.6348324651</v>
      </c>
      <c r="DF160">
        <v>-848951.14167895599</v>
      </c>
    </row>
    <row r="161" spans="1:110" x14ac:dyDescent="0.45">
      <c r="A161">
        <v>1637</v>
      </c>
      <c r="B161" t="s">
        <v>513</v>
      </c>
      <c r="C161">
        <v>18484</v>
      </c>
      <c r="D161">
        <v>17900</v>
      </c>
      <c r="E161">
        <v>17172</v>
      </c>
      <c r="F161">
        <v>16373</v>
      </c>
      <c r="G161">
        <v>15559</v>
      </c>
      <c r="H161">
        <v>14637</v>
      </c>
      <c r="I161">
        <v>13620</v>
      </c>
      <c r="J161">
        <v>12808.178571428572</v>
      </c>
      <c r="K161">
        <v>2.13</v>
      </c>
      <c r="L161">
        <v>2.0699999999999998</v>
      </c>
      <c r="M161">
        <v>2.0099999999999998</v>
      </c>
      <c r="N161">
        <v>1.97</v>
      </c>
      <c r="O161">
        <v>1.95</v>
      </c>
      <c r="P161">
        <v>1.93</v>
      </c>
      <c r="Q161">
        <v>1.9109744227095835</v>
      </c>
      <c r="R161">
        <v>1.895484781165139</v>
      </c>
      <c r="S161">
        <v>271908</v>
      </c>
      <c r="T161">
        <v>9271</v>
      </c>
      <c r="U161">
        <v>2777</v>
      </c>
      <c r="V161">
        <v>37.238731753215255</v>
      </c>
      <c r="W161">
        <v>347.15585556166474</v>
      </c>
      <c r="X161">
        <v>2592.5628994564627</v>
      </c>
      <c r="Y161">
        <v>83.300764500218449</v>
      </c>
      <c r="Z161">
        <v>10328</v>
      </c>
      <c r="AA161">
        <v>9832.3191067101088</v>
      </c>
      <c r="AB161">
        <v>9251.9439194275001</v>
      </c>
      <c r="AC161">
        <v>8601.3951373530181</v>
      </c>
      <c r="AD161">
        <v>7878.4257049507478</v>
      </c>
      <c r="AE161">
        <v>7122.4517706906108</v>
      </c>
      <c r="AF161">
        <v>6394.9227592706366</v>
      </c>
      <c r="AG161">
        <v>5718.4804094263181</v>
      </c>
      <c r="AH161">
        <v>2253</v>
      </c>
      <c r="AI161">
        <v>2038.154327989138</v>
      </c>
      <c r="AJ161">
        <v>1825.2100931140869</v>
      </c>
      <c r="AK161">
        <v>1629.0758920474013</v>
      </c>
      <c r="AL161">
        <v>1458.0501752820976</v>
      </c>
      <c r="AM161">
        <v>1307.415009567251</v>
      </c>
      <c r="AN161">
        <v>1180.8410546240671</v>
      </c>
      <c r="AO161">
        <v>1069.3547754681324</v>
      </c>
      <c r="AP161">
        <v>38.842071173844275</v>
      </c>
      <c r="AQ161">
        <v>95.483716633516849</v>
      </c>
      <c r="AR161">
        <v>4.2078612133420856</v>
      </c>
      <c r="AS161">
        <v>95.483716633516849</v>
      </c>
      <c r="AT161">
        <v>20167</v>
      </c>
      <c r="AU161">
        <v>1908</v>
      </c>
      <c r="AV161">
        <v>20776.392070708793</v>
      </c>
      <c r="AW161">
        <v>21308.452851147562</v>
      </c>
      <c r="AX161">
        <v>1209.8920137606158</v>
      </c>
      <c r="AY161">
        <v>693.30820339955233</v>
      </c>
      <c r="AZ161">
        <v>810.57354645765326</v>
      </c>
      <c r="BA161">
        <v>32.161180124902764</v>
      </c>
      <c r="BB161">
        <v>66.061272509003672</v>
      </c>
      <c r="BC161">
        <v>7450</v>
      </c>
      <c r="BD161">
        <v>384580.7962997022</v>
      </c>
      <c r="BE161">
        <v>2600731.1958174231</v>
      </c>
      <c r="BF161">
        <v>117376</v>
      </c>
      <c r="BG161">
        <v>112812.87194396391</v>
      </c>
      <c r="BH161">
        <v>102941.71128723188</v>
      </c>
      <c r="BI161">
        <v>183141.99999999997</v>
      </c>
      <c r="BJ161">
        <v>160214.15610586232</v>
      </c>
      <c r="BK161">
        <v>146747.74331433122</v>
      </c>
      <c r="BL161">
        <v>-625821.0300861398</v>
      </c>
      <c r="BM161">
        <v>-622407.04318062635</v>
      </c>
      <c r="BN161">
        <v>-602164.99156054528</v>
      </c>
      <c r="BO161">
        <v>207344.91231291206</v>
      </c>
      <c r="BP161">
        <v>506319.70125767158</v>
      </c>
      <c r="BQ161">
        <v>740371.47814950522</v>
      </c>
      <c r="BR161">
        <v>2408271</v>
      </c>
      <c r="BS161">
        <v>8767932</v>
      </c>
      <c r="BT161">
        <v>937111</v>
      </c>
      <c r="BU161">
        <v>113419</v>
      </c>
      <c r="BV161">
        <v>88734</v>
      </c>
      <c r="BW161">
        <v>932589</v>
      </c>
      <c r="BX161">
        <v>42948</v>
      </c>
      <c r="BY161">
        <v>207.1943351799425</v>
      </c>
      <c r="BZ161">
        <v>0</v>
      </c>
      <c r="CA161">
        <v>0</v>
      </c>
      <c r="CB161">
        <v>0</v>
      </c>
      <c r="CC161">
        <v>0</v>
      </c>
      <c r="CD161">
        <v>0.16555862394447732</v>
      </c>
      <c r="CE161">
        <v>1.17</v>
      </c>
      <c r="CF161">
        <v>5.7751128590971268</v>
      </c>
      <c r="CG161">
        <v>331210.64075045852</v>
      </c>
      <c r="CH161">
        <v>526785.06256307196</v>
      </c>
      <c r="CI161">
        <v>1213991.6009284204</v>
      </c>
      <c r="CJ161">
        <v>135983.35138692666</v>
      </c>
      <c r="CK161">
        <v>4162094.9223259655</v>
      </c>
      <c r="CL161">
        <v>0</v>
      </c>
      <c r="CM161">
        <v>214000000</v>
      </c>
      <c r="CN161">
        <v>350000</v>
      </c>
      <c r="CO161">
        <v>513760000</v>
      </c>
      <c r="CP161">
        <v>82000</v>
      </c>
      <c r="CQ161">
        <v>6580</v>
      </c>
      <c r="CR161">
        <v>0</v>
      </c>
      <c r="CS161">
        <v>0</v>
      </c>
      <c r="CT161">
        <v>158632000</v>
      </c>
      <c r="CU161">
        <v>46112640</v>
      </c>
      <c r="CV161">
        <v>0</v>
      </c>
      <c r="CW161">
        <v>0</v>
      </c>
      <c r="CX161">
        <v>26581.159940748068</v>
      </c>
      <c r="CY161">
        <v>1072207.4813130768</v>
      </c>
      <c r="CZ161">
        <v>7450</v>
      </c>
      <c r="DA161">
        <v>7160.3726143549884</v>
      </c>
      <c r="DB161">
        <v>6533.8378296234114</v>
      </c>
      <c r="DC161">
        <v>5821.5771766625694</v>
      </c>
      <c r="DD161">
        <v>-625821.0300861398</v>
      </c>
      <c r="DE161">
        <v>-622407.04318062635</v>
      </c>
      <c r="DF161">
        <v>-602164.99156054528</v>
      </c>
    </row>
    <row r="162" spans="1:110" x14ac:dyDescent="0.45">
      <c r="A162">
        <v>1638</v>
      </c>
      <c r="B162" t="s">
        <v>514</v>
      </c>
      <c r="C162">
        <v>3966</v>
      </c>
      <c r="D162">
        <v>3825</v>
      </c>
      <c r="E162">
        <v>3711</v>
      </c>
      <c r="F162">
        <v>3569</v>
      </c>
      <c r="G162">
        <v>3406</v>
      </c>
      <c r="H162">
        <v>3236</v>
      </c>
      <c r="I162">
        <v>3067</v>
      </c>
      <c r="J162">
        <v>2917.7142857142862</v>
      </c>
      <c r="K162">
        <v>2.13</v>
      </c>
      <c r="L162">
        <v>2.0699999999999998</v>
      </c>
      <c r="M162">
        <v>2.0099999999999998</v>
      </c>
      <c r="N162">
        <v>1.97</v>
      </c>
      <c r="O162">
        <v>1.95</v>
      </c>
      <c r="P162">
        <v>1.93</v>
      </c>
      <c r="Q162">
        <v>1.9109744227095835</v>
      </c>
      <c r="R162">
        <v>1.895484781165139</v>
      </c>
      <c r="S162">
        <v>271908</v>
      </c>
      <c r="T162">
        <v>9271</v>
      </c>
      <c r="U162">
        <v>2777</v>
      </c>
      <c r="V162">
        <v>8.2558170129780279</v>
      </c>
      <c r="W162">
        <v>76.964361662329551</v>
      </c>
      <c r="X162">
        <v>2509.1167817214359</v>
      </c>
      <c r="Y162">
        <v>80.619585423189974</v>
      </c>
      <c r="Z162">
        <v>2461</v>
      </c>
      <c r="AA162">
        <v>2364.8640750766158</v>
      </c>
      <c r="AB162">
        <v>2192.1734825766725</v>
      </c>
      <c r="AC162">
        <v>2054.4633093796901</v>
      </c>
      <c r="AD162">
        <v>1916.3452653892095</v>
      </c>
      <c r="AE162">
        <v>1778.1713507737359</v>
      </c>
      <c r="AF162">
        <v>1644.9572970429381</v>
      </c>
      <c r="AG162">
        <v>1504.3652976357353</v>
      </c>
      <c r="AH162">
        <v>714</v>
      </c>
      <c r="AI162">
        <v>635.95028266238762</v>
      </c>
      <c r="AJ162">
        <v>540.55199605812095</v>
      </c>
      <c r="AK162">
        <v>462.56408369867899</v>
      </c>
      <c r="AL162">
        <v>393.72086131870117</v>
      </c>
      <c r="AM162">
        <v>330.02047218119282</v>
      </c>
      <c r="AN162">
        <v>280.0525359645743</v>
      </c>
      <c r="AO162">
        <v>234.98898669006201</v>
      </c>
      <c r="AP162">
        <v>7.9953499185471681</v>
      </c>
      <c r="AQ162">
        <v>56.245876829431019</v>
      </c>
      <c r="AR162">
        <v>2.4786932459843221</v>
      </c>
      <c r="AS162">
        <v>56.245876829431019</v>
      </c>
      <c r="AT162">
        <v>4270</v>
      </c>
      <c r="AU162">
        <v>141</v>
      </c>
      <c r="AV162">
        <v>4307.1307554325331</v>
      </c>
      <c r="AW162">
        <v>2264.1422526871493</v>
      </c>
      <c r="AX162">
        <v>91.118502530433517</v>
      </c>
      <c r="AY162">
        <v>143.72895330878362</v>
      </c>
      <c r="AZ162">
        <v>86.127971292219158</v>
      </c>
      <c r="BA162">
        <v>2.4220992776736296</v>
      </c>
      <c r="BB162">
        <v>66.061272509003672</v>
      </c>
      <c r="BC162">
        <v>7450</v>
      </c>
      <c r="BD162">
        <v>409981.79610382108</v>
      </c>
      <c r="BE162">
        <v>1071411.2120116779</v>
      </c>
      <c r="BF162">
        <v>32718</v>
      </c>
      <c r="BG162">
        <v>32077.903445804714</v>
      </c>
      <c r="BH162">
        <v>29687.720865589763</v>
      </c>
      <c r="BI162">
        <v>32680.000000000007</v>
      </c>
      <c r="BJ162">
        <v>28390.579254899934</v>
      </c>
      <c r="BK162">
        <v>26481.929313798068</v>
      </c>
      <c r="BL162">
        <v>-531658.4499162772</v>
      </c>
      <c r="BM162">
        <v>-442073.83606588445</v>
      </c>
      <c r="BN162">
        <v>-338117.03283662518</v>
      </c>
      <c r="BO162">
        <v>63037.975049414556</v>
      </c>
      <c r="BP162">
        <v>202755.18798230134</v>
      </c>
      <c r="BQ162">
        <v>325411.87967156246</v>
      </c>
      <c r="BR162">
        <v>2408271</v>
      </c>
      <c r="BS162">
        <v>8767932</v>
      </c>
      <c r="BT162">
        <v>937111</v>
      </c>
      <c r="BU162">
        <v>113419</v>
      </c>
      <c r="BV162">
        <v>88734</v>
      </c>
      <c r="BW162">
        <v>932589</v>
      </c>
      <c r="BX162">
        <v>42948</v>
      </c>
      <c r="BY162">
        <v>65.281276706808214</v>
      </c>
      <c r="BZ162">
        <v>0</v>
      </c>
      <c r="CA162">
        <v>0</v>
      </c>
      <c r="CB162">
        <v>0</v>
      </c>
      <c r="CC162">
        <v>0</v>
      </c>
      <c r="CD162">
        <v>3.6621377635310169E-2</v>
      </c>
      <c r="CE162">
        <v>4.6799999999999994E-2</v>
      </c>
      <c r="CF162">
        <v>0</v>
      </c>
      <c r="CG162">
        <v>131870.90326175664</v>
      </c>
      <c r="CH162">
        <v>209738.4971315935</v>
      </c>
      <c r="CI162">
        <v>483348.50777705625</v>
      </c>
      <c r="CJ162">
        <v>54141.519533683757</v>
      </c>
      <c r="CK162">
        <v>1657130.3857408937</v>
      </c>
      <c r="CL162">
        <v>0</v>
      </c>
      <c r="CM162">
        <v>71200000</v>
      </c>
      <c r="CN162">
        <v>0</v>
      </c>
      <c r="CO162">
        <v>292580000</v>
      </c>
      <c r="CP162">
        <v>22000</v>
      </c>
      <c r="CQ162">
        <v>8980</v>
      </c>
      <c r="CR162">
        <v>0</v>
      </c>
      <c r="CS162">
        <v>0</v>
      </c>
      <c r="CT162">
        <v>42709000</v>
      </c>
      <c r="CU162">
        <v>62931840</v>
      </c>
      <c r="CV162">
        <v>0</v>
      </c>
      <c r="CW162">
        <v>0</v>
      </c>
      <c r="CX162">
        <v>20758.973557924033</v>
      </c>
      <c r="CY162">
        <v>403855.10929073283</v>
      </c>
      <c r="CZ162">
        <v>7450</v>
      </c>
      <c r="DA162">
        <v>7304.2478351746777</v>
      </c>
      <c r="DB162">
        <v>6759.995123437976</v>
      </c>
      <c r="DC162">
        <v>6206.0838450840247</v>
      </c>
      <c r="DD162">
        <v>-531658.4499162772</v>
      </c>
      <c r="DE162">
        <v>-442073.83606588445</v>
      </c>
      <c r="DF162">
        <v>-338117.03283662518</v>
      </c>
    </row>
    <row r="163" spans="1:110" x14ac:dyDescent="0.45">
      <c r="A163">
        <v>1639</v>
      </c>
      <c r="B163" t="s">
        <v>515</v>
      </c>
      <c r="C163">
        <v>3185</v>
      </c>
      <c r="D163">
        <v>3070</v>
      </c>
      <c r="E163">
        <v>2940</v>
      </c>
      <c r="F163">
        <v>2809</v>
      </c>
      <c r="G163">
        <v>2692</v>
      </c>
      <c r="H163">
        <v>2568</v>
      </c>
      <c r="I163">
        <v>2425</v>
      </c>
      <c r="J163">
        <v>2298.8571428571427</v>
      </c>
      <c r="K163">
        <v>2.13</v>
      </c>
      <c r="L163">
        <v>2.0699999999999998</v>
      </c>
      <c r="M163">
        <v>2.0099999999999998</v>
      </c>
      <c r="N163">
        <v>1.97</v>
      </c>
      <c r="O163">
        <v>1.95</v>
      </c>
      <c r="P163">
        <v>1.93</v>
      </c>
      <c r="Q163">
        <v>1.9109744227095835</v>
      </c>
      <c r="R163">
        <v>1.895484781165139</v>
      </c>
      <c r="S163">
        <v>271908</v>
      </c>
      <c r="T163">
        <v>9271</v>
      </c>
      <c r="U163">
        <v>2777</v>
      </c>
      <c r="V163">
        <v>6.5992439245718604</v>
      </c>
      <c r="W163">
        <v>61.521057856570422</v>
      </c>
      <c r="X163">
        <v>2520.8295380843606</v>
      </c>
      <c r="Y163">
        <v>80.995924049204035</v>
      </c>
      <c r="Z163">
        <v>1967</v>
      </c>
      <c r="AA163">
        <v>1889.3108555303904</v>
      </c>
      <c r="AB163">
        <v>1789.208474354858</v>
      </c>
      <c r="AC163">
        <v>1695.7400689748865</v>
      </c>
      <c r="AD163">
        <v>1601.1024729240403</v>
      </c>
      <c r="AE163">
        <v>1494.8393863650699</v>
      </c>
      <c r="AF163">
        <v>1400.8571488755513</v>
      </c>
      <c r="AG163">
        <v>1302.4731517184202</v>
      </c>
      <c r="AH163">
        <v>867</v>
      </c>
      <c r="AI163">
        <v>783.26198020589777</v>
      </c>
      <c r="AJ163">
        <v>696.93049147223917</v>
      </c>
      <c r="AK163">
        <v>612.69124111807469</v>
      </c>
      <c r="AL163">
        <v>533.094720674021</v>
      </c>
      <c r="AM163">
        <v>464.42133244341272</v>
      </c>
      <c r="AN163">
        <v>412.4756368341524</v>
      </c>
      <c r="AO163">
        <v>363.21667540313092</v>
      </c>
      <c r="AP163">
        <v>7.0034456053439467</v>
      </c>
      <c r="AQ163">
        <v>18.798356712223629</v>
      </c>
      <c r="AR163">
        <v>0.82842267637672307</v>
      </c>
      <c r="AS163">
        <v>18.798356712223629</v>
      </c>
      <c r="AT163">
        <v>4109</v>
      </c>
      <c r="AU163">
        <v>79</v>
      </c>
      <c r="AV163">
        <v>4124.9232915161419</v>
      </c>
      <c r="AW163">
        <v>1694.3392471245306</v>
      </c>
      <c r="AX163">
        <v>52.10713809622861</v>
      </c>
      <c r="AY163">
        <v>137.64869023789365</v>
      </c>
      <c r="AZ163">
        <v>64.452664960617142</v>
      </c>
      <c r="BA163">
        <v>1.3851046498746158</v>
      </c>
      <c r="BB163">
        <v>66.061272509003672</v>
      </c>
      <c r="BC163">
        <v>7450</v>
      </c>
      <c r="BD163">
        <v>402463.83375378104</v>
      </c>
      <c r="BE163">
        <v>537853.95061835973</v>
      </c>
      <c r="BF163">
        <v>24722</v>
      </c>
      <c r="BG163">
        <v>23768.46225301344</v>
      </c>
      <c r="BH163">
        <v>22179.578187709907</v>
      </c>
      <c r="BI163">
        <v>32589.999999999993</v>
      </c>
      <c r="BJ163">
        <v>29250.966661268194</v>
      </c>
      <c r="BK163">
        <v>27618.49879804235</v>
      </c>
      <c r="BL163">
        <v>-533016.55507491576</v>
      </c>
      <c r="BM163">
        <v>-430799.39271200268</v>
      </c>
      <c r="BN163">
        <v>-321821.41131599399</v>
      </c>
      <c r="BO163">
        <v>43017.645562103455</v>
      </c>
      <c r="BP163">
        <v>113898.27381922252</v>
      </c>
      <c r="BQ163">
        <v>178397.64103576198</v>
      </c>
      <c r="BR163">
        <v>2408271</v>
      </c>
      <c r="BS163">
        <v>8767932</v>
      </c>
      <c r="BT163">
        <v>937111</v>
      </c>
      <c r="BU163">
        <v>113419</v>
      </c>
      <c r="BV163">
        <v>88734</v>
      </c>
      <c r="BW163">
        <v>932589</v>
      </c>
      <c r="BX163">
        <v>42948</v>
      </c>
      <c r="BY163">
        <v>232.63201097209989</v>
      </c>
      <c r="BZ163">
        <v>0</v>
      </c>
      <c r="CA163">
        <v>0</v>
      </c>
      <c r="CB163">
        <v>0</v>
      </c>
      <c r="CC163">
        <v>0</v>
      </c>
      <c r="CD163">
        <v>2.9747057601378243E-2</v>
      </c>
      <c r="CE163">
        <v>0</v>
      </c>
      <c r="CF163">
        <v>0</v>
      </c>
      <c r="CG163">
        <v>67468.834226945255</v>
      </c>
      <c r="CH163">
        <v>107308.06829988504</v>
      </c>
      <c r="CI163">
        <v>247294.58537430785</v>
      </c>
      <c r="CJ163">
        <v>27700.312319559132</v>
      </c>
      <c r="CK163">
        <v>847834.15084417816</v>
      </c>
      <c r="CL163">
        <v>0</v>
      </c>
      <c r="CM163">
        <v>115000000</v>
      </c>
      <c r="CN163">
        <v>0</v>
      </c>
      <c r="CO163">
        <v>176900000</v>
      </c>
      <c r="CP163">
        <v>5000</v>
      </c>
      <c r="CQ163">
        <v>0</v>
      </c>
      <c r="CR163">
        <v>0</v>
      </c>
      <c r="CS163">
        <v>0</v>
      </c>
      <c r="CT163">
        <v>7801000</v>
      </c>
      <c r="CU163">
        <v>0</v>
      </c>
      <c r="CV163">
        <v>0</v>
      </c>
      <c r="CW163">
        <v>0</v>
      </c>
      <c r="CX163">
        <v>3458.7625918183235</v>
      </c>
      <c r="CY163">
        <v>209379.56176398013</v>
      </c>
      <c r="CZ163">
        <v>7450</v>
      </c>
      <c r="DA163">
        <v>7162.6504241141547</v>
      </c>
      <c r="DB163">
        <v>6683.8385850027844</v>
      </c>
      <c r="DC163">
        <v>6092.2809759519569</v>
      </c>
      <c r="DD163">
        <v>-533016.55507491576</v>
      </c>
      <c r="DE163">
        <v>-430799.39271200268</v>
      </c>
      <c r="DF163">
        <v>-321821.41131599399</v>
      </c>
    </row>
    <row r="164" spans="1:110" x14ac:dyDescent="0.45">
      <c r="A164">
        <v>1641</v>
      </c>
      <c r="B164" t="s">
        <v>516</v>
      </c>
      <c r="C164">
        <v>5738</v>
      </c>
      <c r="D164">
        <v>5449</v>
      </c>
      <c r="E164">
        <v>5134</v>
      </c>
      <c r="F164">
        <v>4827</v>
      </c>
      <c r="G164">
        <v>4532</v>
      </c>
      <c r="H164">
        <v>4258</v>
      </c>
      <c r="I164">
        <v>3977</v>
      </c>
      <c r="J164">
        <v>3681.75</v>
      </c>
      <c r="K164">
        <v>2.13</v>
      </c>
      <c r="L164">
        <v>2.0699999999999998</v>
      </c>
      <c r="M164">
        <v>2.0099999999999998</v>
      </c>
      <c r="N164">
        <v>1.97</v>
      </c>
      <c r="O164">
        <v>1.95</v>
      </c>
      <c r="P164">
        <v>1.93</v>
      </c>
      <c r="Q164">
        <v>1.9109744227095835</v>
      </c>
      <c r="R164">
        <v>1.895484781165139</v>
      </c>
      <c r="S164">
        <v>271908</v>
      </c>
      <c r="T164">
        <v>9271</v>
      </c>
      <c r="U164">
        <v>2777</v>
      </c>
      <c r="V164">
        <v>13.317668434732411</v>
      </c>
      <c r="W164">
        <v>124.15316961343405</v>
      </c>
      <c r="X164">
        <v>2250.4044056351404</v>
      </c>
      <c r="Y164">
        <v>72.306985286015035</v>
      </c>
      <c r="Z164">
        <v>3379</v>
      </c>
      <c r="AA164">
        <v>3120.0184074827685</v>
      </c>
      <c r="AB164">
        <v>2869.191152389536</v>
      </c>
      <c r="AC164">
        <v>2658.5338746264119</v>
      </c>
      <c r="AD164">
        <v>2467.1315063425245</v>
      </c>
      <c r="AE164">
        <v>2300.2260462195441</v>
      </c>
      <c r="AF164">
        <v>2156.9240440200683</v>
      </c>
      <c r="AG164">
        <v>1946.5734839816962</v>
      </c>
      <c r="AH164">
        <v>1005</v>
      </c>
      <c r="AI164">
        <v>935.65504426895677</v>
      </c>
      <c r="AJ164">
        <v>855.32670512909942</v>
      </c>
      <c r="AK164">
        <v>786.06517653702042</v>
      </c>
      <c r="AL164">
        <v>728.99846015173739</v>
      </c>
      <c r="AM164">
        <v>690.15409069721068</v>
      </c>
      <c r="AN164">
        <v>666.3386065515632</v>
      </c>
      <c r="AO164">
        <v>608.55823292468813</v>
      </c>
      <c r="AP164">
        <v>12.549092447343767</v>
      </c>
      <c r="AQ164">
        <v>50.278144539836219</v>
      </c>
      <c r="AR164">
        <v>2.2157019201504418</v>
      </c>
      <c r="AS164">
        <v>50.278144539836219</v>
      </c>
      <c r="AT164">
        <v>6308</v>
      </c>
      <c r="AU164">
        <v>154</v>
      </c>
      <c r="AV164">
        <v>6343.8791842734454</v>
      </c>
      <c r="AW164">
        <v>2880.7429720422174</v>
      </c>
      <c r="AX164">
        <v>100.53000918265784</v>
      </c>
      <c r="AY164">
        <v>211.69524837920486</v>
      </c>
      <c r="AZ164">
        <v>109.58346265648595</v>
      </c>
      <c r="BA164">
        <v>2.6722746298921254</v>
      </c>
      <c r="BB164">
        <v>66.061272509003672</v>
      </c>
      <c r="BC164">
        <v>7450</v>
      </c>
      <c r="BD164">
        <v>363153.92216156574</v>
      </c>
      <c r="BE164">
        <v>1151004.1559011238</v>
      </c>
      <c r="BF164">
        <v>44606</v>
      </c>
      <c r="BG164">
        <v>41520.052143875888</v>
      </c>
      <c r="BH164">
        <v>37384.808959575224</v>
      </c>
      <c r="BI164">
        <v>29355.999999999993</v>
      </c>
      <c r="BJ164">
        <v>25013.929480787516</v>
      </c>
      <c r="BK164">
        <v>23213.040130306068</v>
      </c>
      <c r="BL164">
        <v>-567966.41777505283</v>
      </c>
      <c r="BM164">
        <v>-497495.77738114673</v>
      </c>
      <c r="BN164">
        <v>-413972.1435709371</v>
      </c>
      <c r="BO164">
        <v>61050.462349107373</v>
      </c>
      <c r="BP164">
        <v>198949.41693146789</v>
      </c>
      <c r="BQ164">
        <v>329034.48430883978</v>
      </c>
      <c r="BR164">
        <v>2408271</v>
      </c>
      <c r="BS164">
        <v>8767932</v>
      </c>
      <c r="BT164">
        <v>937111</v>
      </c>
      <c r="BU164">
        <v>113419</v>
      </c>
      <c r="BV164">
        <v>88734</v>
      </c>
      <c r="BW164">
        <v>932589</v>
      </c>
      <c r="BX164">
        <v>42948</v>
      </c>
      <c r="BY164">
        <v>100.53573946123642</v>
      </c>
      <c r="BZ164">
        <v>0</v>
      </c>
      <c r="CA164">
        <v>0</v>
      </c>
      <c r="CB164">
        <v>0</v>
      </c>
      <c r="CC164">
        <v>26.170149600000002</v>
      </c>
      <c r="CD164">
        <v>6.3993670134057365E-2</v>
      </c>
      <c r="CE164">
        <v>1.7323779161058557</v>
      </c>
      <c r="CF164">
        <v>4.3520000000000003</v>
      </c>
      <c r="CG164">
        <v>177434.27183060278</v>
      </c>
      <c r="CH164">
        <v>282206.28351593146</v>
      </c>
      <c r="CI164">
        <v>650352.64335451089</v>
      </c>
      <c r="CJ164">
        <v>72848.223957282142</v>
      </c>
      <c r="CK164">
        <v>2229693.7083889102</v>
      </c>
      <c r="CL164">
        <v>0</v>
      </c>
      <c r="CM164">
        <v>142000000</v>
      </c>
      <c r="CN164">
        <v>0</v>
      </c>
      <c r="CO164">
        <v>815680000</v>
      </c>
      <c r="CP164">
        <v>731000</v>
      </c>
      <c r="CQ164">
        <v>13330</v>
      </c>
      <c r="CR164">
        <v>0</v>
      </c>
      <c r="CS164">
        <v>10</v>
      </c>
      <c r="CT164">
        <v>1284913000</v>
      </c>
      <c r="CU164">
        <v>93416640</v>
      </c>
      <c r="CV164">
        <v>0</v>
      </c>
      <c r="CW164">
        <v>89280</v>
      </c>
      <c r="CX164">
        <v>71173.98922756892</v>
      </c>
      <c r="CY164">
        <v>468622.97736147151</v>
      </c>
      <c r="CZ164">
        <v>7450</v>
      </c>
      <c r="DA164">
        <v>6934.5915005128318</v>
      </c>
      <c r="DB164">
        <v>6243.931909358279</v>
      </c>
      <c r="DC164">
        <v>5497.228684356186</v>
      </c>
      <c r="DD164">
        <v>-567966.41777505283</v>
      </c>
      <c r="DE164">
        <v>-497495.77738114673</v>
      </c>
      <c r="DF164">
        <v>-413972.1435709371</v>
      </c>
    </row>
    <row r="165" spans="1:110" x14ac:dyDescent="0.45">
      <c r="A165">
        <v>1642</v>
      </c>
      <c r="B165" t="s">
        <v>517</v>
      </c>
      <c r="C165">
        <v>7030</v>
      </c>
      <c r="D165">
        <v>6374</v>
      </c>
      <c r="E165">
        <v>5728</v>
      </c>
      <c r="F165">
        <v>5104</v>
      </c>
      <c r="G165">
        <v>4510</v>
      </c>
      <c r="H165">
        <v>3939</v>
      </c>
      <c r="I165">
        <v>3392</v>
      </c>
      <c r="J165">
        <v>2784.7857142857142</v>
      </c>
      <c r="K165">
        <v>2.13</v>
      </c>
      <c r="L165">
        <v>2.0699999999999998</v>
      </c>
      <c r="M165">
        <v>2.0099999999999998</v>
      </c>
      <c r="N165">
        <v>1.97</v>
      </c>
      <c r="O165">
        <v>1.95</v>
      </c>
      <c r="P165">
        <v>1.93</v>
      </c>
      <c r="Q165">
        <v>1.9109744227095835</v>
      </c>
      <c r="R165">
        <v>1.895484781165139</v>
      </c>
      <c r="S165">
        <v>271908</v>
      </c>
      <c r="T165">
        <v>9271</v>
      </c>
      <c r="U165">
        <v>2777</v>
      </c>
      <c r="V165">
        <v>15.942311525585042</v>
      </c>
      <c r="W165">
        <v>148.62124827377369</v>
      </c>
      <c r="X165">
        <v>2303.2032111318358</v>
      </c>
      <c r="Y165">
        <v>74.00344590554144</v>
      </c>
      <c r="Z165">
        <v>3515</v>
      </c>
      <c r="AA165">
        <v>3122.6150550935417</v>
      </c>
      <c r="AB165">
        <v>2714.1182916430053</v>
      </c>
      <c r="AC165">
        <v>2347.210691813113</v>
      </c>
      <c r="AD165">
        <v>2010.1377043889756</v>
      </c>
      <c r="AE165">
        <v>1709.2070618163104</v>
      </c>
      <c r="AF165">
        <v>1451.7180271728525</v>
      </c>
      <c r="AG165">
        <v>1100.213451889151</v>
      </c>
      <c r="AH165">
        <v>801</v>
      </c>
      <c r="AI165">
        <v>709.37497781386764</v>
      </c>
      <c r="AJ165">
        <v>607.22736520606077</v>
      </c>
      <c r="AK165">
        <v>517.18094538937908</v>
      </c>
      <c r="AL165">
        <v>439.40920406734801</v>
      </c>
      <c r="AM165">
        <v>371.5500611039289</v>
      </c>
      <c r="AN165">
        <v>320.89726962495035</v>
      </c>
      <c r="AO165">
        <v>243.35320211105932</v>
      </c>
      <c r="AP165">
        <v>14.232324009143172</v>
      </c>
      <c r="AQ165">
        <v>38.939453189606091</v>
      </c>
      <c r="AR165">
        <v>1.7160184010660691</v>
      </c>
      <c r="AS165">
        <v>38.939453189606091</v>
      </c>
      <c r="AT165">
        <v>6632</v>
      </c>
      <c r="AU165">
        <v>253</v>
      </c>
      <c r="AV165">
        <v>6701.5524557053604</v>
      </c>
      <c r="AW165">
        <v>3807.1881740210802</v>
      </c>
      <c r="AX165">
        <v>162.8634743740443</v>
      </c>
      <c r="AY165">
        <v>223.63080544688785</v>
      </c>
      <c r="AZ165">
        <v>144.82543813976187</v>
      </c>
      <c r="BA165">
        <v>4.3292140749244332</v>
      </c>
      <c r="BB165">
        <v>66.061272509003672</v>
      </c>
      <c r="BC165">
        <v>7450</v>
      </c>
      <c r="BD165">
        <v>234818.85966435415</v>
      </c>
      <c r="BE165">
        <v>1369129.1790013248</v>
      </c>
      <c r="BF165">
        <v>26063.999999999996</v>
      </c>
      <c r="BG165">
        <v>21930.260617769836</v>
      </c>
      <c r="BH165">
        <v>17275.396544576332</v>
      </c>
      <c r="BI165">
        <v>43514.000000000007</v>
      </c>
      <c r="BJ165">
        <v>32708.650999729514</v>
      </c>
      <c r="BK165">
        <v>28011.500145080048</v>
      </c>
      <c r="BL165">
        <v>-593431.68615113059</v>
      </c>
      <c r="BM165">
        <v>-545641.40944613609</v>
      </c>
      <c r="BN165">
        <v>-484066.00212704379</v>
      </c>
      <c r="BO165">
        <v>-16282.559497759445</v>
      </c>
      <c r="BP165">
        <v>70611.562621195684</v>
      </c>
      <c r="BQ165">
        <v>148251.35534875328</v>
      </c>
      <c r="BR165">
        <v>2408271</v>
      </c>
      <c r="BS165">
        <v>8767932</v>
      </c>
      <c r="BT165">
        <v>937111</v>
      </c>
      <c r="BU165">
        <v>113419</v>
      </c>
      <c r="BV165">
        <v>88734</v>
      </c>
      <c r="BW165">
        <v>932589</v>
      </c>
      <c r="BX165">
        <v>42948</v>
      </c>
      <c r="BY165">
        <v>47.742428555689813</v>
      </c>
      <c r="BZ165">
        <v>0</v>
      </c>
      <c r="CA165">
        <v>0</v>
      </c>
      <c r="CB165">
        <v>0</v>
      </c>
      <c r="CC165">
        <v>5.8155888000000004</v>
      </c>
      <c r="CD165">
        <v>8.1466941783942551E-2</v>
      </c>
      <c r="CE165">
        <v>0</v>
      </c>
      <c r="CF165">
        <v>0</v>
      </c>
      <c r="CG165">
        <v>228254.95215739272</v>
      </c>
      <c r="CH165">
        <v>363035.73756000068</v>
      </c>
      <c r="CI165">
        <v>836626.48688321037</v>
      </c>
      <c r="CJ165">
        <v>93713.394275911094</v>
      </c>
      <c r="CK165">
        <v>2868322.0298040053</v>
      </c>
      <c r="CL165">
        <v>0</v>
      </c>
      <c r="CM165">
        <v>62000000</v>
      </c>
      <c r="CN165">
        <v>370000</v>
      </c>
      <c r="CO165">
        <v>596540000</v>
      </c>
      <c r="CP165">
        <v>936000</v>
      </c>
      <c r="CQ165">
        <v>14090</v>
      </c>
      <c r="CR165">
        <v>0</v>
      </c>
      <c r="CS165">
        <v>110</v>
      </c>
      <c r="CT165">
        <v>2105034000</v>
      </c>
      <c r="CU165">
        <v>98742720</v>
      </c>
      <c r="CV165">
        <v>0</v>
      </c>
      <c r="CW165">
        <v>664460</v>
      </c>
      <c r="CX165">
        <v>59733.073084968979</v>
      </c>
      <c r="CY165">
        <v>695426.45992789778</v>
      </c>
      <c r="CZ165">
        <v>7450</v>
      </c>
      <c r="DA165">
        <v>6268.4331492627889</v>
      </c>
      <c r="DB165">
        <v>4937.9106912635698</v>
      </c>
      <c r="DC165">
        <v>3554.5615569598672</v>
      </c>
      <c r="DD165">
        <v>-593431.68615113059</v>
      </c>
      <c r="DE165">
        <v>-545641.40944613609</v>
      </c>
      <c r="DF165">
        <v>-484066.00212704379</v>
      </c>
    </row>
    <row r="166" spans="1:110" x14ac:dyDescent="0.45">
      <c r="A166">
        <v>1643</v>
      </c>
      <c r="B166" t="s">
        <v>518</v>
      </c>
      <c r="C166">
        <v>26760</v>
      </c>
      <c r="D166">
        <v>26350</v>
      </c>
      <c r="E166">
        <v>25937</v>
      </c>
      <c r="F166">
        <v>25349</v>
      </c>
      <c r="G166">
        <v>24651</v>
      </c>
      <c r="H166">
        <v>23805</v>
      </c>
      <c r="I166">
        <v>22841</v>
      </c>
      <c r="J166">
        <v>22193.392857142855</v>
      </c>
      <c r="K166">
        <v>2.13</v>
      </c>
      <c r="L166">
        <v>2.0699999999999998</v>
      </c>
      <c r="M166">
        <v>2.0099999999999998</v>
      </c>
      <c r="N166">
        <v>1.97</v>
      </c>
      <c r="O166">
        <v>1.95</v>
      </c>
      <c r="P166">
        <v>1.93</v>
      </c>
      <c r="Q166">
        <v>1.9109744227095835</v>
      </c>
      <c r="R166">
        <v>1.895484781165139</v>
      </c>
      <c r="S166">
        <v>271908</v>
      </c>
      <c r="T166">
        <v>9271</v>
      </c>
      <c r="U166">
        <v>2777</v>
      </c>
      <c r="V166">
        <v>57.117846023912882</v>
      </c>
      <c r="W166">
        <v>532.47771260520574</v>
      </c>
      <c r="X166">
        <v>2447.0481301298228</v>
      </c>
      <c r="Y166">
        <v>78.62527850390056</v>
      </c>
      <c r="Z166">
        <v>9873</v>
      </c>
      <c r="AA166">
        <v>9457.3366302841951</v>
      </c>
      <c r="AB166">
        <v>9093.9205889127079</v>
      </c>
      <c r="AC166">
        <v>8666.6257150900528</v>
      </c>
      <c r="AD166">
        <v>8216.4360479706975</v>
      </c>
      <c r="AE166">
        <v>7766.1655444608969</v>
      </c>
      <c r="AF166">
        <v>7340.7137899081172</v>
      </c>
      <c r="AG166">
        <v>6898.2145364658172</v>
      </c>
      <c r="AH166">
        <v>2160</v>
      </c>
      <c r="AI166">
        <v>1969.509420965122</v>
      </c>
      <c r="AJ166">
        <v>1798.1973499319049</v>
      </c>
      <c r="AK166">
        <v>1642.366589763659</v>
      </c>
      <c r="AL166">
        <v>1503.0978688776183</v>
      </c>
      <c r="AM166">
        <v>1386.2203659766617</v>
      </c>
      <c r="AN166">
        <v>1338.2037351169427</v>
      </c>
      <c r="AO166">
        <v>1248.2727129947657</v>
      </c>
      <c r="AP166">
        <v>43.576159941405095</v>
      </c>
      <c r="AQ166">
        <v>113.2377201950614</v>
      </c>
      <c r="AR166">
        <v>4.9902604076978792</v>
      </c>
      <c r="AS166">
        <v>113.2377201950614</v>
      </c>
      <c r="AT166">
        <v>24897</v>
      </c>
      <c r="AU166">
        <v>696</v>
      </c>
      <c r="AV166">
        <v>25069.424286338428</v>
      </c>
      <c r="AW166">
        <v>12123.581562085132</v>
      </c>
      <c r="AX166">
        <v>452.12373976867462</v>
      </c>
      <c r="AY166">
        <v>836.56668843511329</v>
      </c>
      <c r="AZ166">
        <v>461.1810426217184</v>
      </c>
      <c r="BA166">
        <v>12.018289953207342</v>
      </c>
      <c r="BB166">
        <v>66.061272509003672</v>
      </c>
      <c r="BC166">
        <v>11290</v>
      </c>
      <c r="BD166">
        <v>686015.61624787515</v>
      </c>
      <c r="BE166">
        <v>3643465.6847650465</v>
      </c>
      <c r="BF166">
        <v>152354</v>
      </c>
      <c r="BG166">
        <v>154006.19540199774</v>
      </c>
      <c r="BH166">
        <v>147623.14848738094</v>
      </c>
      <c r="BI166">
        <v>48750.000000000036</v>
      </c>
      <c r="BJ166">
        <v>44674.100132771127</v>
      </c>
      <c r="BK166">
        <v>42353.494751992897</v>
      </c>
      <c r="BL166">
        <v>-942431.97002375417</v>
      </c>
      <c r="BM166">
        <v>-831248.40129089134</v>
      </c>
      <c r="BN166">
        <v>-688212.22392001469</v>
      </c>
      <c r="BO166">
        <v>344424.69510317827</v>
      </c>
      <c r="BP166">
        <v>817684.30661859154</v>
      </c>
      <c r="BQ166">
        <v>1244797.5647882777</v>
      </c>
      <c r="BR166">
        <v>2408271</v>
      </c>
      <c r="BS166">
        <v>8767932</v>
      </c>
      <c r="BT166">
        <v>937111</v>
      </c>
      <c r="BU166">
        <v>113419</v>
      </c>
      <c r="BV166">
        <v>88734</v>
      </c>
      <c r="BW166">
        <v>932589</v>
      </c>
      <c r="BX166">
        <v>42948</v>
      </c>
      <c r="BY166">
        <v>324.45453705979662</v>
      </c>
      <c r="BZ166">
        <v>0</v>
      </c>
      <c r="CA166">
        <v>0</v>
      </c>
      <c r="CB166">
        <v>0</v>
      </c>
      <c r="CC166">
        <v>0</v>
      </c>
      <c r="CD166">
        <v>0.2531249624130722</v>
      </c>
      <c r="CE166">
        <v>20.312683338486398</v>
      </c>
      <c r="CF166">
        <v>0</v>
      </c>
      <c r="CG166">
        <v>450376.37393051764</v>
      </c>
      <c r="CH166">
        <v>716316.19618364819</v>
      </c>
      <c r="CI166">
        <v>1650771.6478233018</v>
      </c>
      <c r="CJ166">
        <v>184908.57834095319</v>
      </c>
      <c r="CK166">
        <v>5659568.2277130848</v>
      </c>
      <c r="CL166">
        <v>310000</v>
      </c>
      <c r="CM166">
        <v>225000000</v>
      </c>
      <c r="CN166">
        <v>500000</v>
      </c>
      <c r="CO166">
        <v>477640000</v>
      </c>
      <c r="CP166">
        <v>281000</v>
      </c>
      <c r="CQ166">
        <v>230</v>
      </c>
      <c r="CR166">
        <v>0</v>
      </c>
      <c r="CS166">
        <v>0</v>
      </c>
      <c r="CT166">
        <v>495710000</v>
      </c>
      <c r="CU166">
        <v>1611840</v>
      </c>
      <c r="CV166">
        <v>0</v>
      </c>
      <c r="CW166">
        <v>0</v>
      </c>
      <c r="CX166">
        <v>18908.669929448526</v>
      </c>
      <c r="CY166">
        <v>1339548.8269178672</v>
      </c>
      <c r="CZ166">
        <v>11290</v>
      </c>
      <c r="DA166">
        <v>11412.433845442549</v>
      </c>
      <c r="DB166">
        <v>10939.42624691528</v>
      </c>
      <c r="DC166">
        <v>10384.535298716448</v>
      </c>
      <c r="DD166">
        <v>-942431.97002375417</v>
      </c>
      <c r="DE166">
        <v>-831248.40129089134</v>
      </c>
      <c r="DF166">
        <v>-688212.22392001469</v>
      </c>
    </row>
    <row r="167" spans="1:110" x14ac:dyDescent="0.45">
      <c r="A167">
        <v>1644</v>
      </c>
      <c r="B167" t="s">
        <v>519</v>
      </c>
      <c r="C167">
        <v>6882</v>
      </c>
      <c r="D167">
        <v>6223</v>
      </c>
      <c r="E167">
        <v>5574</v>
      </c>
      <c r="F167">
        <v>4940</v>
      </c>
      <c r="G167">
        <v>4333</v>
      </c>
      <c r="H167">
        <v>3742</v>
      </c>
      <c r="I167">
        <v>3195</v>
      </c>
      <c r="J167">
        <v>2578.4285714285706</v>
      </c>
      <c r="K167">
        <v>2.13</v>
      </c>
      <c r="L167">
        <v>2.0699999999999998</v>
      </c>
      <c r="M167">
        <v>2.0099999999999998</v>
      </c>
      <c r="N167">
        <v>1.97</v>
      </c>
      <c r="O167">
        <v>1.95</v>
      </c>
      <c r="P167">
        <v>1.93</v>
      </c>
      <c r="Q167">
        <v>1.9109744227095835</v>
      </c>
      <c r="R167">
        <v>1.895484781165139</v>
      </c>
      <c r="S167">
        <v>271908</v>
      </c>
      <c r="T167">
        <v>9271</v>
      </c>
      <c r="U167">
        <v>2777</v>
      </c>
      <c r="V167">
        <v>15.48661663348539</v>
      </c>
      <c r="W167">
        <v>144.37305982336341</v>
      </c>
      <c r="X167">
        <v>2321.0598775539297</v>
      </c>
      <c r="Y167">
        <v>74.577192434390412</v>
      </c>
      <c r="Z167">
        <v>3136</v>
      </c>
      <c r="AA167">
        <v>2784.090971658205</v>
      </c>
      <c r="AB167">
        <v>2393.8188150016304</v>
      </c>
      <c r="AC167">
        <v>2036.776336422829</v>
      </c>
      <c r="AD167">
        <v>1708.5919512410826</v>
      </c>
      <c r="AE167">
        <v>1416.9262942053119</v>
      </c>
      <c r="AF167">
        <v>1193.9393231827182</v>
      </c>
      <c r="AG167">
        <v>846.15868835773017</v>
      </c>
      <c r="AH167">
        <v>791</v>
      </c>
      <c r="AI167">
        <v>688.85549560301183</v>
      </c>
      <c r="AJ167">
        <v>583.64014174888655</v>
      </c>
      <c r="AK167">
        <v>495.09918664830656</v>
      </c>
      <c r="AL167">
        <v>418.26645747007564</v>
      </c>
      <c r="AM167">
        <v>351.77779277716439</v>
      </c>
      <c r="AN167">
        <v>319.1670259351838</v>
      </c>
      <c r="AO167">
        <v>234.20990114314861</v>
      </c>
      <c r="AP167">
        <v>14.375098114831513</v>
      </c>
      <c r="AQ167">
        <v>15.516103952946489</v>
      </c>
      <c r="AR167">
        <v>0.68377744716808897</v>
      </c>
      <c r="AS167">
        <v>15.516103952946489</v>
      </c>
      <c r="AT167">
        <v>6576</v>
      </c>
      <c r="AU167">
        <v>49</v>
      </c>
      <c r="AV167">
        <v>6574.4261538092114</v>
      </c>
      <c r="AW167">
        <v>2049.8579449768504</v>
      </c>
      <c r="AX167">
        <v>34.794638601913235</v>
      </c>
      <c r="AY167">
        <v>219.38860075261337</v>
      </c>
      <c r="AZ167">
        <v>77.976596226919384</v>
      </c>
      <c r="BA167">
        <v>0.92490621206665347</v>
      </c>
      <c r="BB167">
        <v>66.061272509003672</v>
      </c>
      <c r="BC167">
        <v>11290</v>
      </c>
      <c r="BD167">
        <v>337478.58892242861</v>
      </c>
      <c r="BE167">
        <v>1107294.0371672953</v>
      </c>
      <c r="BF167">
        <v>21720</v>
      </c>
      <c r="BG167">
        <v>18117.20039708597</v>
      </c>
      <c r="BH167">
        <v>14008.022786936977</v>
      </c>
      <c r="BI167">
        <v>33786.000000000015</v>
      </c>
      <c r="BJ167">
        <v>24717.053430691521</v>
      </c>
      <c r="BK167">
        <v>20734.411429899985</v>
      </c>
      <c r="BL167">
        <v>-943600.76461333153</v>
      </c>
      <c r="BM167">
        <v>-806383.62660342408</v>
      </c>
      <c r="BN167">
        <v>-636611.13054010528</v>
      </c>
      <c r="BO167">
        <v>-35144.316196018248</v>
      </c>
      <c r="BP167">
        <v>19058.231990555534</v>
      </c>
      <c r="BQ167">
        <v>75805.750872019504</v>
      </c>
      <c r="BR167">
        <v>2408271</v>
      </c>
      <c r="BS167">
        <v>8767932</v>
      </c>
      <c r="BT167">
        <v>937111</v>
      </c>
      <c r="BU167">
        <v>113419</v>
      </c>
      <c r="BV167">
        <v>88734</v>
      </c>
      <c r="BW167">
        <v>932589</v>
      </c>
      <c r="BX167">
        <v>42948</v>
      </c>
      <c r="BY167">
        <v>68.763066087669131</v>
      </c>
      <c r="BZ167">
        <v>0</v>
      </c>
      <c r="CA167">
        <v>0</v>
      </c>
      <c r="CB167">
        <v>0</v>
      </c>
      <c r="CC167">
        <v>0</v>
      </c>
      <c r="CD167">
        <v>8.3166773646878467E-2</v>
      </c>
      <c r="CE167">
        <v>0.56159999999999988</v>
      </c>
      <c r="CF167">
        <v>0</v>
      </c>
      <c r="CG167">
        <v>184882.13015435648</v>
      </c>
      <c r="CH167">
        <v>294051.97936721746</v>
      </c>
      <c r="CI167">
        <v>677651.39628544101</v>
      </c>
      <c r="CJ167">
        <v>75906.050641908791</v>
      </c>
      <c r="CK167">
        <v>2323285.789975605</v>
      </c>
      <c r="CL167">
        <v>3390000</v>
      </c>
      <c r="CM167">
        <v>91700000</v>
      </c>
      <c r="CN167">
        <v>330000</v>
      </c>
      <c r="CO167">
        <v>371790000</v>
      </c>
      <c r="CP167">
        <v>972000</v>
      </c>
      <c r="CQ167">
        <v>0</v>
      </c>
      <c r="CR167">
        <v>0</v>
      </c>
      <c r="CS167">
        <v>0</v>
      </c>
      <c r="CT167">
        <v>1785584000</v>
      </c>
      <c r="CU167">
        <v>0</v>
      </c>
      <c r="CV167">
        <v>0</v>
      </c>
      <c r="CW167">
        <v>0</v>
      </c>
      <c r="CX167">
        <v>28865.248444779041</v>
      </c>
      <c r="CY167">
        <v>595565.31689867156</v>
      </c>
      <c r="CZ167">
        <v>11290</v>
      </c>
      <c r="DA167">
        <v>9417.2740553913718</v>
      </c>
      <c r="DB167">
        <v>7281.3341282006659</v>
      </c>
      <c r="DC167">
        <v>5108.5693039962671</v>
      </c>
      <c r="DD167">
        <v>-943600.76461333153</v>
      </c>
      <c r="DE167">
        <v>-806383.62660342408</v>
      </c>
      <c r="DF167">
        <v>-636611.13054010528</v>
      </c>
    </row>
    <row r="168" spans="1:110" x14ac:dyDescent="0.45">
      <c r="A168">
        <v>1645</v>
      </c>
      <c r="B168" t="s">
        <v>520</v>
      </c>
      <c r="C168">
        <v>3182</v>
      </c>
      <c r="D168">
        <v>2866</v>
      </c>
      <c r="E168">
        <v>2573</v>
      </c>
      <c r="F168">
        <v>2311</v>
      </c>
      <c r="G168">
        <v>2068</v>
      </c>
      <c r="H168">
        <v>1839</v>
      </c>
      <c r="I168">
        <v>1622</v>
      </c>
      <c r="J168">
        <v>1363.4642857142858</v>
      </c>
      <c r="K168">
        <v>2.13</v>
      </c>
      <c r="L168">
        <v>2.0699999999999998</v>
      </c>
      <c r="M168">
        <v>2.0099999999999998</v>
      </c>
      <c r="N168">
        <v>1.97</v>
      </c>
      <c r="O168">
        <v>1.95</v>
      </c>
      <c r="P168">
        <v>1.93</v>
      </c>
      <c r="Q168">
        <v>1.9109744227095835</v>
      </c>
      <c r="R168">
        <v>1.895484781165139</v>
      </c>
      <c r="S168">
        <v>271908</v>
      </c>
      <c r="T168">
        <v>9271</v>
      </c>
      <c r="U168">
        <v>2777</v>
      </c>
      <c r="V168">
        <v>6.9221979260012825</v>
      </c>
      <c r="W168">
        <v>64.531777271406924</v>
      </c>
      <c r="X168">
        <v>2400.9570220293617</v>
      </c>
      <c r="Y168">
        <v>77.144340648068578</v>
      </c>
      <c r="Z168">
        <v>1912</v>
      </c>
      <c r="AA168">
        <v>1699.6039874767228</v>
      </c>
      <c r="AB168">
        <v>1491.1594196872736</v>
      </c>
      <c r="AC168">
        <v>1311.8678349261991</v>
      </c>
      <c r="AD168">
        <v>1153.0501692209991</v>
      </c>
      <c r="AE168">
        <v>1014.901626543479</v>
      </c>
      <c r="AF168">
        <v>898.94172091043959</v>
      </c>
      <c r="AG168">
        <v>722.95418833294536</v>
      </c>
      <c r="AH168">
        <v>832</v>
      </c>
      <c r="AI168">
        <v>725.50869217957495</v>
      </c>
      <c r="AJ168">
        <v>621.50237660115056</v>
      </c>
      <c r="AK168">
        <v>530.66235674621419</v>
      </c>
      <c r="AL168">
        <v>447.20388750404072</v>
      </c>
      <c r="AM168">
        <v>378.14663219686628</v>
      </c>
      <c r="AN168">
        <v>333.12397521488543</v>
      </c>
      <c r="AO168">
        <v>254.67590336292517</v>
      </c>
      <c r="AP168">
        <v>5.1473822313954978</v>
      </c>
      <c r="AQ168">
        <v>31.628981134852459</v>
      </c>
      <c r="AR168">
        <v>1.3938540269195658</v>
      </c>
      <c r="AS168">
        <v>31.628981134852459</v>
      </c>
      <c r="AT168">
        <v>4351</v>
      </c>
      <c r="AU168">
        <v>74</v>
      </c>
      <c r="AV168">
        <v>4364.4880627896264</v>
      </c>
      <c r="AW168">
        <v>1711.6327929917736</v>
      </c>
      <c r="AX168">
        <v>49.117760345574418</v>
      </c>
      <c r="AY168">
        <v>145.64296665528983</v>
      </c>
      <c r="AZ168">
        <v>65.11051144540707</v>
      </c>
      <c r="BA168">
        <v>1.305641429019611</v>
      </c>
      <c r="BB168">
        <v>66.061272509003672</v>
      </c>
      <c r="BC168">
        <v>11290</v>
      </c>
      <c r="BD168">
        <v>387488.21738766233</v>
      </c>
      <c r="BE168">
        <v>456685.0857502654</v>
      </c>
      <c r="BF168">
        <v>21772</v>
      </c>
      <c r="BG168">
        <v>18447.019394192721</v>
      </c>
      <c r="BH168">
        <v>14983.625344850647</v>
      </c>
      <c r="BI168">
        <v>41378</v>
      </c>
      <c r="BJ168">
        <v>31938.303083276158</v>
      </c>
      <c r="BK168">
        <v>28071.780399185453</v>
      </c>
      <c r="BL168">
        <v>-933840.1890263129</v>
      </c>
      <c r="BM168">
        <v>-774493.59914662305</v>
      </c>
      <c r="BN168">
        <v>-587958.92362989206</v>
      </c>
      <c r="BO168">
        <v>1286.8681069805752</v>
      </c>
      <c r="BP168">
        <v>36235.279269390623</v>
      </c>
      <c r="BQ168">
        <v>71150.428518499015</v>
      </c>
      <c r="BR168">
        <v>2408271</v>
      </c>
      <c r="BS168">
        <v>8767932</v>
      </c>
      <c r="BT168">
        <v>937111</v>
      </c>
      <c r="BU168">
        <v>113419</v>
      </c>
      <c r="BV168">
        <v>88734</v>
      </c>
      <c r="BW168">
        <v>932589</v>
      </c>
      <c r="BX168">
        <v>42948</v>
      </c>
      <c r="BY168">
        <v>267.0932144063018</v>
      </c>
      <c r="BZ168">
        <v>0</v>
      </c>
      <c r="CA168">
        <v>0</v>
      </c>
      <c r="CB168">
        <v>0</v>
      </c>
      <c r="CC168">
        <v>0</v>
      </c>
      <c r="CD168">
        <v>3.5421496320296599E-2</v>
      </c>
      <c r="CE168">
        <v>0</v>
      </c>
      <c r="CF168">
        <v>0</v>
      </c>
      <c r="CG168">
        <v>81050.222934966703</v>
      </c>
      <c r="CH168">
        <v>128909.04308752423</v>
      </c>
      <c r="CI168">
        <v>297074.66424835683</v>
      </c>
      <c r="CJ168">
        <v>33276.349215054805</v>
      </c>
      <c r="CK168">
        <v>1018502.0643257984</v>
      </c>
      <c r="CL168">
        <v>0</v>
      </c>
      <c r="CM168">
        <v>115000000</v>
      </c>
      <c r="CN168">
        <v>700000</v>
      </c>
      <c r="CO168">
        <v>536710000</v>
      </c>
      <c r="CP168">
        <v>985000</v>
      </c>
      <c r="CQ168">
        <v>20</v>
      </c>
      <c r="CR168">
        <v>0</v>
      </c>
      <c r="CS168">
        <v>0</v>
      </c>
      <c r="CT168">
        <v>1866351000</v>
      </c>
      <c r="CU168">
        <v>140160</v>
      </c>
      <c r="CV168">
        <v>0</v>
      </c>
      <c r="CW168">
        <v>0</v>
      </c>
      <c r="CX168">
        <v>41836.56786514986</v>
      </c>
      <c r="CY168">
        <v>219774.43566114939</v>
      </c>
      <c r="CZ168">
        <v>11290</v>
      </c>
      <c r="DA168">
        <v>9565.8115451238209</v>
      </c>
      <c r="DB168">
        <v>7769.8479764543372</v>
      </c>
      <c r="DC168">
        <v>5865.5881527993652</v>
      </c>
      <c r="DD168">
        <v>-933840.1890263129</v>
      </c>
      <c r="DE168">
        <v>-774493.59914662305</v>
      </c>
      <c r="DF168">
        <v>-587958.92362989206</v>
      </c>
    </row>
    <row r="169" spans="1:110" x14ac:dyDescent="0.45">
      <c r="A169">
        <v>1646</v>
      </c>
      <c r="B169" t="s">
        <v>521</v>
      </c>
      <c r="C169">
        <v>7358</v>
      </c>
      <c r="D169">
        <v>6570</v>
      </c>
      <c r="E169">
        <v>5801</v>
      </c>
      <c r="F169">
        <v>5061</v>
      </c>
      <c r="G169">
        <v>4368</v>
      </c>
      <c r="H169">
        <v>3724</v>
      </c>
      <c r="I169">
        <v>3130</v>
      </c>
      <c r="J169">
        <v>2422.5357142857142</v>
      </c>
      <c r="K169">
        <v>2.13</v>
      </c>
      <c r="L169">
        <v>2.0699999999999998</v>
      </c>
      <c r="M169">
        <v>2.0099999999999998</v>
      </c>
      <c r="N169">
        <v>1.97</v>
      </c>
      <c r="O169">
        <v>1.95</v>
      </c>
      <c r="P169">
        <v>1.93</v>
      </c>
      <c r="Q169">
        <v>1.9109744227095835</v>
      </c>
      <c r="R169">
        <v>1.895484781165139</v>
      </c>
      <c r="S169">
        <v>271908</v>
      </c>
      <c r="T169">
        <v>9271</v>
      </c>
      <c r="U169">
        <v>2777</v>
      </c>
      <c r="V169">
        <v>16.575371077126807</v>
      </c>
      <c r="W169">
        <v>154.52290818242477</v>
      </c>
      <c r="X169">
        <v>2318.5942117249715</v>
      </c>
      <c r="Y169">
        <v>74.497968956882005</v>
      </c>
      <c r="Z169">
        <v>3939</v>
      </c>
      <c r="AA169">
        <v>3368.1904939280221</v>
      </c>
      <c r="AB169">
        <v>2841.6366673141338</v>
      </c>
      <c r="AC169">
        <v>2385.0087871035971</v>
      </c>
      <c r="AD169">
        <v>1984.2182256766189</v>
      </c>
      <c r="AE169">
        <v>1636.9728033007045</v>
      </c>
      <c r="AF169">
        <v>1346.1403298623923</v>
      </c>
      <c r="AG169">
        <v>912.01640651277353</v>
      </c>
      <c r="AH169">
        <v>1001</v>
      </c>
      <c r="AI169">
        <v>857.89442500244922</v>
      </c>
      <c r="AJ169">
        <v>722.78171037855327</v>
      </c>
      <c r="AK169">
        <v>603.80972557538007</v>
      </c>
      <c r="AL169">
        <v>501.262249749224</v>
      </c>
      <c r="AM169">
        <v>421.02507237805463</v>
      </c>
      <c r="AN169">
        <v>355.06763386874184</v>
      </c>
      <c r="AO169">
        <v>246.37333925663015</v>
      </c>
      <c r="AP169">
        <v>16.291276901701373</v>
      </c>
      <c r="AQ169">
        <v>25.810442152497522</v>
      </c>
      <c r="AR169">
        <v>1.1374374842315325</v>
      </c>
      <c r="AS169">
        <v>25.810442152497522</v>
      </c>
      <c r="AT169">
        <v>7683</v>
      </c>
      <c r="AU169">
        <v>350</v>
      </c>
      <c r="AV169">
        <v>7783.4599023242981</v>
      </c>
      <c r="AW169">
        <v>4896.8636295717797</v>
      </c>
      <c r="AX169">
        <v>224.38847710502731</v>
      </c>
      <c r="AY169">
        <v>259.7340569405618</v>
      </c>
      <c r="AZ169">
        <v>186.27669246891051</v>
      </c>
      <c r="BA169">
        <v>5.9646630840190422</v>
      </c>
      <c r="BB169">
        <v>66.061272509003672</v>
      </c>
      <c r="BC169">
        <v>11290</v>
      </c>
      <c r="BD169">
        <v>300327.94152958749</v>
      </c>
      <c r="BE169">
        <v>1082712.7439008902</v>
      </c>
      <c r="BF169">
        <v>26222.000000000004</v>
      </c>
      <c r="BG169">
        <v>21224.667728252556</v>
      </c>
      <c r="BH169">
        <v>15941.278614521971</v>
      </c>
      <c r="BI169">
        <v>18759.999999999996</v>
      </c>
      <c r="BJ169">
        <v>13283.917559509511</v>
      </c>
      <c r="BK169">
        <v>11051.611831574995</v>
      </c>
      <c r="BL169">
        <v>-966527.11704144755</v>
      </c>
      <c r="BM169">
        <v>-841589.85659540759</v>
      </c>
      <c r="BN169">
        <v>-683304.50109169807</v>
      </c>
      <c r="BO169">
        <v>-66574.90130355279</v>
      </c>
      <c r="BP169">
        <v>-20350.519331930554</v>
      </c>
      <c r="BQ169">
        <v>39779.814503701229</v>
      </c>
      <c r="BR169">
        <v>2408271</v>
      </c>
      <c r="BS169">
        <v>8767932</v>
      </c>
      <c r="BT169">
        <v>937111</v>
      </c>
      <c r="BU169">
        <v>113419</v>
      </c>
      <c r="BV169">
        <v>88734</v>
      </c>
      <c r="BW169">
        <v>932589</v>
      </c>
      <c r="BX169">
        <v>42948</v>
      </c>
      <c r="BY169">
        <v>54.654877396480622</v>
      </c>
      <c r="BZ169">
        <v>0</v>
      </c>
      <c r="CA169">
        <v>0</v>
      </c>
      <c r="CB169">
        <v>0</v>
      </c>
      <c r="CC169">
        <v>0</v>
      </c>
      <c r="CD169">
        <v>9.2040895872499681E-2</v>
      </c>
      <c r="CE169">
        <v>0</v>
      </c>
      <c r="CF169">
        <v>0</v>
      </c>
      <c r="CG169">
        <v>213359.2355098853</v>
      </c>
      <c r="CH169">
        <v>339344.34585742868</v>
      </c>
      <c r="CI169">
        <v>782028.98102135013</v>
      </c>
      <c r="CJ169">
        <v>87597.740906657782</v>
      </c>
      <c r="CK169">
        <v>2681137.8666306152</v>
      </c>
      <c r="CL169">
        <v>180000</v>
      </c>
      <c r="CM169">
        <v>120000000</v>
      </c>
      <c r="CN169">
        <v>1270000</v>
      </c>
      <c r="CO169">
        <v>391910000</v>
      </c>
      <c r="CP169">
        <v>280000</v>
      </c>
      <c r="CQ169">
        <v>0</v>
      </c>
      <c r="CR169">
        <v>0</v>
      </c>
      <c r="CS169">
        <v>0</v>
      </c>
      <c r="CT169">
        <v>474891000</v>
      </c>
      <c r="CU169">
        <v>0</v>
      </c>
      <c r="CV169">
        <v>0</v>
      </c>
      <c r="CW169">
        <v>0</v>
      </c>
      <c r="CX169">
        <v>27515.268964805553</v>
      </c>
      <c r="CY169">
        <v>596284.93736681424</v>
      </c>
      <c r="CZ169">
        <v>11290</v>
      </c>
      <c r="DA169">
        <v>9138.3761212711215</v>
      </c>
      <c r="DB169">
        <v>6863.5891830506071</v>
      </c>
      <c r="DC169">
        <v>4546.2027920920682</v>
      </c>
      <c r="DD169">
        <v>-966527.11704144755</v>
      </c>
      <c r="DE169">
        <v>-841589.85659540759</v>
      </c>
      <c r="DF169">
        <v>-683304.50109169807</v>
      </c>
    </row>
    <row r="170" spans="1:110" x14ac:dyDescent="0.45">
      <c r="A170">
        <v>1647</v>
      </c>
      <c r="B170" t="s">
        <v>522</v>
      </c>
      <c r="C170">
        <v>6990</v>
      </c>
      <c r="D170">
        <v>6354</v>
      </c>
      <c r="E170">
        <v>5729</v>
      </c>
      <c r="F170">
        <v>5142</v>
      </c>
      <c r="G170">
        <v>4585</v>
      </c>
      <c r="H170">
        <v>4073</v>
      </c>
      <c r="I170">
        <v>3603</v>
      </c>
      <c r="J170">
        <v>3036.3214285714289</v>
      </c>
      <c r="K170">
        <v>2.13</v>
      </c>
      <c r="L170">
        <v>2.0699999999999998</v>
      </c>
      <c r="M170">
        <v>2.0099999999999998</v>
      </c>
      <c r="N170">
        <v>1.97</v>
      </c>
      <c r="O170">
        <v>1.95</v>
      </c>
      <c r="P170">
        <v>1.93</v>
      </c>
      <c r="Q170">
        <v>1.9109744227095835</v>
      </c>
      <c r="R170">
        <v>1.895484781165139</v>
      </c>
      <c r="S170">
        <v>271908</v>
      </c>
      <c r="T170">
        <v>9271</v>
      </c>
      <c r="U170">
        <v>2777</v>
      </c>
      <c r="V170">
        <v>16.240212053604541</v>
      </c>
      <c r="W170">
        <v>151.39840817713025</v>
      </c>
      <c r="X170">
        <v>2248.0900516829306</v>
      </c>
      <c r="Y170">
        <v>72.232623559407131</v>
      </c>
      <c r="Z170">
        <v>3605</v>
      </c>
      <c r="AA170">
        <v>3314.6272975086558</v>
      </c>
      <c r="AB170">
        <v>2924.9384409055497</v>
      </c>
      <c r="AC170">
        <v>2592.9138616537189</v>
      </c>
      <c r="AD170">
        <v>2290.5169457952461</v>
      </c>
      <c r="AE170">
        <v>2026.2829353520958</v>
      </c>
      <c r="AF170">
        <v>1860.5044226890707</v>
      </c>
      <c r="AG170">
        <v>1518.4913484948195</v>
      </c>
      <c r="AH170">
        <v>905</v>
      </c>
      <c r="AI170">
        <v>810.7964863182209</v>
      </c>
      <c r="AJ170">
        <v>691.40591873071116</v>
      </c>
      <c r="AK170">
        <v>589.65572350372418</v>
      </c>
      <c r="AL170">
        <v>511.8148438638222</v>
      </c>
      <c r="AM170">
        <v>450.87206082031889</v>
      </c>
      <c r="AN170">
        <v>464.80851220703869</v>
      </c>
      <c r="AO170">
        <v>370.1849830532725</v>
      </c>
      <c r="AP170">
        <v>15.442146694186492</v>
      </c>
      <c r="AQ170">
        <v>32.673334285531553</v>
      </c>
      <c r="AR170">
        <v>1.4398775089404949</v>
      </c>
      <c r="AS170">
        <v>32.673334285531553</v>
      </c>
      <c r="AT170">
        <v>6906</v>
      </c>
      <c r="AU170">
        <v>179</v>
      </c>
      <c r="AV170">
        <v>6948.9149695327342</v>
      </c>
      <c r="AW170">
        <v>3242.7259029514657</v>
      </c>
      <c r="AX170">
        <v>116.58800212644559</v>
      </c>
      <c r="AY170">
        <v>231.88529253330731</v>
      </c>
      <c r="AZ170">
        <v>123.35329334827375</v>
      </c>
      <c r="BA170">
        <v>3.0991259502048791</v>
      </c>
      <c r="BB170">
        <v>66.061272509003672</v>
      </c>
      <c r="BC170">
        <v>11290</v>
      </c>
      <c r="BD170">
        <v>389216.68975559884</v>
      </c>
      <c r="BE170">
        <v>1211843.8942899762</v>
      </c>
      <c r="BF170">
        <v>33616</v>
      </c>
      <c r="BG170">
        <v>28584.790670252078</v>
      </c>
      <c r="BH170">
        <v>23111.400901231482</v>
      </c>
      <c r="BI170">
        <v>34932.000000000029</v>
      </c>
      <c r="BJ170">
        <v>27326.048718468701</v>
      </c>
      <c r="BK170">
        <v>24139.165815311593</v>
      </c>
      <c r="BL170">
        <v>-943408.58538396284</v>
      </c>
      <c r="BM170">
        <v>-796993.18067394593</v>
      </c>
      <c r="BN170">
        <v>-616339.99809439597</v>
      </c>
      <c r="BO170">
        <v>8518.5700199265266</v>
      </c>
      <c r="BP170">
        <v>112272.89291554654</v>
      </c>
      <c r="BQ170">
        <v>209762.4561124735</v>
      </c>
      <c r="BR170">
        <v>2408271</v>
      </c>
      <c r="BS170">
        <v>8767932</v>
      </c>
      <c r="BT170">
        <v>937111</v>
      </c>
      <c r="BU170">
        <v>113419</v>
      </c>
      <c r="BV170">
        <v>88734</v>
      </c>
      <c r="BW170">
        <v>932589</v>
      </c>
      <c r="BX170">
        <v>42948</v>
      </c>
      <c r="BY170">
        <v>44.121230794313732</v>
      </c>
      <c r="BZ170">
        <v>0</v>
      </c>
      <c r="CA170">
        <v>0</v>
      </c>
      <c r="CB170">
        <v>0</v>
      </c>
      <c r="CC170">
        <v>19.191443039999999</v>
      </c>
      <c r="CD170">
        <v>8.7516343413802697E-2</v>
      </c>
      <c r="CE170">
        <v>38.929869185827052</v>
      </c>
      <c r="CF170">
        <v>4.0697999999999999</v>
      </c>
      <c r="CG170">
        <v>188387.00465965233</v>
      </c>
      <c r="CH170">
        <v>299626.424473705</v>
      </c>
      <c r="CI170">
        <v>690497.86825293757</v>
      </c>
      <c r="CJ170">
        <v>77345.027905262512</v>
      </c>
      <c r="CK170">
        <v>2367329.1224869909</v>
      </c>
      <c r="CL170">
        <v>0</v>
      </c>
      <c r="CM170">
        <v>134000000</v>
      </c>
      <c r="CN170">
        <v>1140000</v>
      </c>
      <c r="CO170">
        <v>1408040000</v>
      </c>
      <c r="CP170">
        <v>2431000</v>
      </c>
      <c r="CQ170">
        <v>13900</v>
      </c>
      <c r="CR170">
        <v>0</v>
      </c>
      <c r="CS170">
        <v>50</v>
      </c>
      <c r="CT170">
        <v>4786319000</v>
      </c>
      <c r="CU170">
        <v>97411200</v>
      </c>
      <c r="CV170">
        <v>0</v>
      </c>
      <c r="CW170">
        <v>289190</v>
      </c>
      <c r="CX170">
        <v>147477.90047903708</v>
      </c>
      <c r="CY170">
        <v>574361.90792756621</v>
      </c>
      <c r="CZ170">
        <v>11290</v>
      </c>
      <c r="DA170">
        <v>9600.2584087085306</v>
      </c>
      <c r="DB170">
        <v>7762.0096434704737</v>
      </c>
      <c r="DC170">
        <v>5891.7528375274851</v>
      </c>
      <c r="DD170">
        <v>-943408.58538396284</v>
      </c>
      <c r="DE170">
        <v>-796993.18067394593</v>
      </c>
      <c r="DF170">
        <v>-616339.99809439597</v>
      </c>
    </row>
    <row r="171" spans="1:110" x14ac:dyDescent="0.45">
      <c r="A171">
        <v>1648</v>
      </c>
      <c r="B171" t="s">
        <v>523</v>
      </c>
      <c r="C171">
        <v>2482</v>
      </c>
      <c r="D171">
        <v>2246</v>
      </c>
      <c r="E171">
        <v>2025</v>
      </c>
      <c r="F171">
        <v>1815</v>
      </c>
      <c r="G171">
        <v>1615</v>
      </c>
      <c r="H171">
        <v>1439</v>
      </c>
      <c r="I171">
        <v>1275</v>
      </c>
      <c r="J171">
        <v>1073.3928571428571</v>
      </c>
      <c r="K171">
        <v>2.13</v>
      </c>
      <c r="L171">
        <v>2.0699999999999998</v>
      </c>
      <c r="M171">
        <v>2.0099999999999998</v>
      </c>
      <c r="N171">
        <v>1.97</v>
      </c>
      <c r="O171">
        <v>1.95</v>
      </c>
      <c r="P171">
        <v>1.93</v>
      </c>
      <c r="Q171">
        <v>1.9109744227095835</v>
      </c>
      <c r="R171">
        <v>1.895484781165139</v>
      </c>
      <c r="S171">
        <v>271908</v>
      </c>
      <c r="T171">
        <v>9271</v>
      </c>
      <c r="U171">
        <v>2777</v>
      </c>
      <c r="V171">
        <v>5.745204942157808</v>
      </c>
      <c r="W171">
        <v>53.559330384544872</v>
      </c>
      <c r="X171">
        <v>2256.4435620213717</v>
      </c>
      <c r="Y171">
        <v>72.501027383900094</v>
      </c>
      <c r="Z171">
        <v>1322</v>
      </c>
      <c r="AA171">
        <v>1261.4480137074752</v>
      </c>
      <c r="AB171">
        <v>1108.1551910307999</v>
      </c>
      <c r="AC171">
        <v>976.96020970571453</v>
      </c>
      <c r="AD171">
        <v>861.04087673553977</v>
      </c>
      <c r="AE171">
        <v>766.35633096740082</v>
      </c>
      <c r="AF171">
        <v>729.29089584833366</v>
      </c>
      <c r="AG171">
        <v>596.3460187735692</v>
      </c>
      <c r="AH171">
        <v>389</v>
      </c>
      <c r="AI171">
        <v>369.77459057793493</v>
      </c>
      <c r="AJ171">
        <v>324.9893872808475</v>
      </c>
      <c r="AK171">
        <v>293.29445539060447</v>
      </c>
      <c r="AL171">
        <v>263.17204297612477</v>
      </c>
      <c r="AM171">
        <v>242.05243265868239</v>
      </c>
      <c r="AN171">
        <v>273.30063248385022</v>
      </c>
      <c r="AO171">
        <v>230.99485396624164</v>
      </c>
      <c r="AP171">
        <v>5.8161662001461538</v>
      </c>
      <c r="AQ171">
        <v>30.733821291413239</v>
      </c>
      <c r="AR171">
        <v>1.3544053280444837</v>
      </c>
      <c r="AS171">
        <v>30.733821291413239</v>
      </c>
      <c r="AT171">
        <v>2493</v>
      </c>
      <c r="AU171">
        <v>41</v>
      </c>
      <c r="AV171">
        <v>2500.2390964752576</v>
      </c>
      <c r="AW171">
        <v>968.75320385710143</v>
      </c>
      <c r="AX171">
        <v>27.264478253716053</v>
      </c>
      <c r="AY171">
        <v>83.432978649379336</v>
      </c>
      <c r="AZ171">
        <v>36.851371874724137</v>
      </c>
      <c r="BA171">
        <v>0.72474054391332465</v>
      </c>
      <c r="BB171">
        <v>66.061272509003672</v>
      </c>
      <c r="BC171">
        <v>11290</v>
      </c>
      <c r="BD171">
        <v>389260.08186755673</v>
      </c>
      <c r="BE171">
        <v>410305.78727729339</v>
      </c>
      <c r="BF171">
        <v>17660</v>
      </c>
      <c r="BG171">
        <v>14995.525717462742</v>
      </c>
      <c r="BH171">
        <v>12135.419052408659</v>
      </c>
      <c r="BI171">
        <v>36424</v>
      </c>
      <c r="BJ171">
        <v>28209.484886923703</v>
      </c>
      <c r="BK171">
        <v>24862.342762773693</v>
      </c>
      <c r="BL171">
        <v>-928354.39337983495</v>
      </c>
      <c r="BM171">
        <v>-767703.06785482576</v>
      </c>
      <c r="BN171">
        <v>-575775.35918082576</v>
      </c>
      <c r="BO171">
        <v>646.82068585499655</v>
      </c>
      <c r="BP171">
        <v>34487.784790428705</v>
      </c>
      <c r="BQ171">
        <v>69211.603509814158</v>
      </c>
      <c r="BR171">
        <v>2408271</v>
      </c>
      <c r="BS171">
        <v>8767932</v>
      </c>
      <c r="BT171">
        <v>937111</v>
      </c>
      <c r="BU171">
        <v>113419</v>
      </c>
      <c r="BV171">
        <v>88734</v>
      </c>
      <c r="BW171">
        <v>932589</v>
      </c>
      <c r="BX171">
        <v>42948</v>
      </c>
      <c r="BY171">
        <v>38.733572662916792</v>
      </c>
      <c r="BZ171">
        <v>0</v>
      </c>
      <c r="CA171">
        <v>0</v>
      </c>
      <c r="CB171">
        <v>0</v>
      </c>
      <c r="CC171">
        <v>4.3616916000000003</v>
      </c>
      <c r="CD171">
        <v>3.112192160816463E-2</v>
      </c>
      <c r="CE171">
        <v>0</v>
      </c>
      <c r="CF171">
        <v>0</v>
      </c>
      <c r="CG171">
        <v>68345.052853269211</v>
      </c>
      <c r="CH171">
        <v>108701.67957650693</v>
      </c>
      <c r="CI171">
        <v>250506.20336618199</v>
      </c>
      <c r="CJ171">
        <v>28060.056635397563</v>
      </c>
      <c r="CK171">
        <v>858844.98397202464</v>
      </c>
      <c r="CL171">
        <v>0</v>
      </c>
      <c r="CM171">
        <v>60600000</v>
      </c>
      <c r="CN171">
        <v>1290000</v>
      </c>
      <c r="CO171">
        <v>608900000</v>
      </c>
      <c r="CP171">
        <v>1936000</v>
      </c>
      <c r="CQ171">
        <v>3790</v>
      </c>
      <c r="CR171">
        <v>0</v>
      </c>
      <c r="CS171">
        <v>0</v>
      </c>
      <c r="CT171">
        <v>4123173000</v>
      </c>
      <c r="CU171">
        <v>26560320</v>
      </c>
      <c r="CV171">
        <v>0</v>
      </c>
      <c r="CW171">
        <v>0</v>
      </c>
      <c r="CX171">
        <v>62736.297577383928</v>
      </c>
      <c r="CY171">
        <v>189678.37951887533</v>
      </c>
      <c r="CZ171">
        <v>11290</v>
      </c>
      <c r="DA171">
        <v>9586.6073244708004</v>
      </c>
      <c r="DB171">
        <v>7758.147287751628</v>
      </c>
      <c r="DC171">
        <v>5892.4096839718522</v>
      </c>
      <c r="DD171">
        <v>-928354.39337983495</v>
      </c>
      <c r="DE171">
        <v>-767703.06785482576</v>
      </c>
      <c r="DF171">
        <v>-575775.35918082576</v>
      </c>
    </row>
    <row r="172" spans="1:110" x14ac:dyDescent="0.45">
      <c r="A172">
        <v>1649</v>
      </c>
      <c r="B172" t="s">
        <v>524</v>
      </c>
      <c r="C172">
        <v>4919</v>
      </c>
      <c r="D172">
        <v>4375</v>
      </c>
      <c r="E172">
        <v>3848</v>
      </c>
      <c r="F172">
        <v>3359</v>
      </c>
      <c r="G172">
        <v>2920</v>
      </c>
      <c r="H172">
        <v>2518</v>
      </c>
      <c r="I172">
        <v>2149</v>
      </c>
      <c r="J172">
        <v>1686.4285714285713</v>
      </c>
      <c r="K172">
        <v>2.13</v>
      </c>
      <c r="L172">
        <v>2.0699999999999998</v>
      </c>
      <c r="M172">
        <v>2.0099999999999998</v>
      </c>
      <c r="N172">
        <v>1.97</v>
      </c>
      <c r="O172">
        <v>1.95</v>
      </c>
      <c r="P172">
        <v>1.93</v>
      </c>
      <c r="Q172">
        <v>1.9109744227095835</v>
      </c>
      <c r="R172">
        <v>1.895484781165139</v>
      </c>
      <c r="S172">
        <v>271908</v>
      </c>
      <c r="T172">
        <v>9271</v>
      </c>
      <c r="U172">
        <v>2777</v>
      </c>
      <c r="V172">
        <v>10.385908509237366</v>
      </c>
      <c r="W172">
        <v>96.822012580977955</v>
      </c>
      <c r="X172">
        <v>2473.7770363545769</v>
      </c>
      <c r="Y172">
        <v>79.484095978779749</v>
      </c>
      <c r="Z172">
        <v>2717</v>
      </c>
      <c r="AA172">
        <v>2398.1694937788925</v>
      </c>
      <c r="AB172">
        <v>2026.6886163123886</v>
      </c>
      <c r="AC172">
        <v>1709.4981855524529</v>
      </c>
      <c r="AD172">
        <v>1455.0923365912899</v>
      </c>
      <c r="AE172">
        <v>1250.6022222194028</v>
      </c>
      <c r="AF172">
        <v>1116.1646472894822</v>
      </c>
      <c r="AG172">
        <v>813.90335470651894</v>
      </c>
      <c r="AH172">
        <v>923</v>
      </c>
      <c r="AI172">
        <v>805.07030038792186</v>
      </c>
      <c r="AJ172">
        <v>669.65539597809959</v>
      </c>
      <c r="AK172">
        <v>544.51050087954172</v>
      </c>
      <c r="AL172">
        <v>441.07452497967012</v>
      </c>
      <c r="AM172">
        <v>361.2954906744032</v>
      </c>
      <c r="AN172">
        <v>338.75701432004587</v>
      </c>
      <c r="AO172">
        <v>233.98435410184021</v>
      </c>
      <c r="AP172">
        <v>9.7236680400376265</v>
      </c>
      <c r="AQ172">
        <v>44.757992171961021</v>
      </c>
      <c r="AR172">
        <v>1.9724349437541029</v>
      </c>
      <c r="AS172">
        <v>44.757992171961021</v>
      </c>
      <c r="AT172">
        <v>5501</v>
      </c>
      <c r="AU172">
        <v>96</v>
      </c>
      <c r="AV172">
        <v>5518.9061301790161</v>
      </c>
      <c r="AW172">
        <v>2184.893249976597</v>
      </c>
      <c r="AX172">
        <v>63.632125081835916</v>
      </c>
      <c r="AY172">
        <v>184.16589756407376</v>
      </c>
      <c r="AZ172">
        <v>83.113339229109741</v>
      </c>
      <c r="BA172">
        <v>1.6914602404278509</v>
      </c>
      <c r="BB172">
        <v>66.061272509003672</v>
      </c>
      <c r="BC172">
        <v>11290</v>
      </c>
      <c r="BD172">
        <v>313964.69484995923</v>
      </c>
      <c r="BE172">
        <v>716048.99244616204</v>
      </c>
      <c r="BF172">
        <v>22040</v>
      </c>
      <c r="BG172">
        <v>17780.650929659172</v>
      </c>
      <c r="BH172">
        <v>13605.117441894892</v>
      </c>
      <c r="BI172">
        <v>82560</v>
      </c>
      <c r="BJ172">
        <v>58851.624359884816</v>
      </c>
      <c r="BK172">
        <v>50093.383149361725</v>
      </c>
      <c r="BL172">
        <v>-964342.12388288882</v>
      </c>
      <c r="BM172">
        <v>-826985.23270129482</v>
      </c>
      <c r="BN172">
        <v>-659705.56980010588</v>
      </c>
      <c r="BO172">
        <v>-36923.941460610891</v>
      </c>
      <c r="BP172">
        <v>-5791.8649666571291</v>
      </c>
      <c r="BQ172">
        <v>39942.226880600268</v>
      </c>
      <c r="BR172">
        <v>2408271</v>
      </c>
      <c r="BS172">
        <v>8767932</v>
      </c>
      <c r="BT172">
        <v>937111</v>
      </c>
      <c r="BU172">
        <v>113419</v>
      </c>
      <c r="BV172">
        <v>88734</v>
      </c>
      <c r="BW172">
        <v>932589</v>
      </c>
      <c r="BX172">
        <v>42948</v>
      </c>
      <c r="BY172">
        <v>89.752648809479837</v>
      </c>
      <c r="BZ172">
        <v>0</v>
      </c>
      <c r="CA172">
        <v>0</v>
      </c>
      <c r="CB172">
        <v>0</v>
      </c>
      <c r="CC172">
        <v>0</v>
      </c>
      <c r="CD172">
        <v>5.9469117675360353E-2</v>
      </c>
      <c r="CE172">
        <v>0</v>
      </c>
      <c r="CF172">
        <v>18.031171764705881</v>
      </c>
      <c r="CG172">
        <v>136690.10570653842</v>
      </c>
      <c r="CH172">
        <v>217403.35915301385</v>
      </c>
      <c r="CI172">
        <v>501012.40673236398</v>
      </c>
      <c r="CJ172">
        <v>56120.113270795126</v>
      </c>
      <c r="CK172">
        <v>1717689.9679440493</v>
      </c>
      <c r="CL172">
        <v>0</v>
      </c>
      <c r="CM172">
        <v>113000000</v>
      </c>
      <c r="CN172">
        <v>400000</v>
      </c>
      <c r="CO172">
        <v>729850000</v>
      </c>
      <c r="CP172">
        <v>1325000</v>
      </c>
      <c r="CQ172">
        <v>0</v>
      </c>
      <c r="CR172">
        <v>0</v>
      </c>
      <c r="CS172">
        <v>0</v>
      </c>
      <c r="CT172">
        <v>2598995000</v>
      </c>
      <c r="CU172">
        <v>0</v>
      </c>
      <c r="CV172">
        <v>0</v>
      </c>
      <c r="CW172">
        <v>0</v>
      </c>
      <c r="CX172">
        <v>69339.040815927234</v>
      </c>
      <c r="CY172">
        <v>392914.66337318398</v>
      </c>
      <c r="CZ172">
        <v>11290</v>
      </c>
      <c r="DA172">
        <v>9108.1465061638864</v>
      </c>
      <c r="DB172">
        <v>6969.2275825314582</v>
      </c>
      <c r="DC172">
        <v>4752.6286268126023</v>
      </c>
      <c r="DD172">
        <v>-964342.12388288882</v>
      </c>
      <c r="DE172">
        <v>-826985.23270129482</v>
      </c>
      <c r="DF172">
        <v>-659705.56980010588</v>
      </c>
    </row>
    <row r="173" spans="1:110" x14ac:dyDescent="0.45">
      <c r="A173">
        <v>1661</v>
      </c>
      <c r="B173" t="s">
        <v>525</v>
      </c>
      <c r="C173">
        <v>19833</v>
      </c>
      <c r="D173">
        <v>18824</v>
      </c>
      <c r="E173">
        <v>17652</v>
      </c>
      <c r="F173">
        <v>16402</v>
      </c>
      <c r="G173">
        <v>15059</v>
      </c>
      <c r="H173">
        <v>13605</v>
      </c>
      <c r="I173">
        <v>12121</v>
      </c>
      <c r="J173">
        <v>10829.321428571428</v>
      </c>
      <c r="K173">
        <v>2.13</v>
      </c>
      <c r="L173">
        <v>2.0699999999999998</v>
      </c>
      <c r="M173">
        <v>2.0099999999999998</v>
      </c>
      <c r="N173">
        <v>1.97</v>
      </c>
      <c r="O173">
        <v>1.95</v>
      </c>
      <c r="P173">
        <v>1.93</v>
      </c>
      <c r="Q173">
        <v>1.9109744227095835</v>
      </c>
      <c r="R173">
        <v>1.895484781165139</v>
      </c>
      <c r="S173">
        <v>248627</v>
      </c>
      <c r="T173">
        <v>10137</v>
      </c>
      <c r="U173">
        <v>3323</v>
      </c>
      <c r="V173">
        <v>42.497853046060079</v>
      </c>
      <c r="W173">
        <v>356.29609520158198</v>
      </c>
      <c r="X173">
        <v>2665.2166061003545</v>
      </c>
      <c r="Y173">
        <v>104.20998490937292</v>
      </c>
      <c r="Z173">
        <v>9111</v>
      </c>
      <c r="AA173">
        <v>8328.0015204553365</v>
      </c>
      <c r="AB173">
        <v>7453.9290697200613</v>
      </c>
      <c r="AC173">
        <v>6603.7379044768022</v>
      </c>
      <c r="AD173">
        <v>5798.3729817683425</v>
      </c>
      <c r="AE173">
        <v>5036.2122286112381</v>
      </c>
      <c r="AF173">
        <v>4347.2919287486266</v>
      </c>
      <c r="AG173">
        <v>3536.6358319209803</v>
      </c>
      <c r="AH173">
        <v>762</v>
      </c>
      <c r="AI173">
        <v>649.94749156576859</v>
      </c>
      <c r="AJ173">
        <v>536.27816541000084</v>
      </c>
      <c r="AK173">
        <v>429.76527701142641</v>
      </c>
      <c r="AL173">
        <v>345.05186676245438</v>
      </c>
      <c r="AM173">
        <v>278.51190473075314</v>
      </c>
      <c r="AN173">
        <v>239.01292053816817</v>
      </c>
      <c r="AO173">
        <v>187.33310353431608</v>
      </c>
      <c r="AP173">
        <v>53.329885687903435</v>
      </c>
      <c r="AQ173">
        <v>19.096743326703372</v>
      </c>
      <c r="AR173">
        <v>0.84157224266841713</v>
      </c>
      <c r="AS173">
        <v>19.096743326703372</v>
      </c>
      <c r="AT173">
        <v>17672</v>
      </c>
      <c r="AU173">
        <v>976</v>
      </c>
      <c r="AV173">
        <v>17962.808683835367</v>
      </c>
      <c r="AW173">
        <v>12724.472267509052</v>
      </c>
      <c r="AX173">
        <v>623.4171439233404</v>
      </c>
      <c r="AY173">
        <v>599.41892577958617</v>
      </c>
      <c r="AZ173">
        <v>484.03892505604438</v>
      </c>
      <c r="BA173">
        <v>16.571587241370086</v>
      </c>
      <c r="BB173">
        <v>66.061272509003672</v>
      </c>
      <c r="BC173">
        <v>8290</v>
      </c>
      <c r="BD173">
        <v>344065.2718414457</v>
      </c>
      <c r="BE173">
        <v>2489232.433105845</v>
      </c>
      <c r="BF173">
        <v>94842</v>
      </c>
      <c r="BG173">
        <v>86833.981834400853</v>
      </c>
      <c r="BH173">
        <v>73519.13219316538</v>
      </c>
      <c r="BI173">
        <v>43240.000000000015</v>
      </c>
      <c r="BJ173">
        <v>34287.412927125013</v>
      </c>
      <c r="BK173">
        <v>30105.859985236282</v>
      </c>
      <c r="BL173">
        <v>-613436.02405892615</v>
      </c>
      <c r="BM173">
        <v>-541669.16926382412</v>
      </c>
      <c r="BN173">
        <v>-532793.4130384617</v>
      </c>
      <c r="BO173">
        <v>68267.950141460635</v>
      </c>
      <c r="BP173">
        <v>267614.69468079763</v>
      </c>
      <c r="BQ173">
        <v>437165.97140662326</v>
      </c>
      <c r="BR173">
        <v>2408271</v>
      </c>
      <c r="BS173">
        <v>8767932</v>
      </c>
      <c r="BT173">
        <v>937111</v>
      </c>
      <c r="BU173">
        <v>113419</v>
      </c>
      <c r="BV173">
        <v>88734</v>
      </c>
      <c r="BW173">
        <v>932589</v>
      </c>
      <c r="BX173">
        <v>42948</v>
      </c>
      <c r="BY173">
        <v>284.25802298697334</v>
      </c>
      <c r="BZ173">
        <v>0</v>
      </c>
      <c r="CA173">
        <v>0</v>
      </c>
      <c r="CB173">
        <v>0</v>
      </c>
      <c r="CC173">
        <v>0</v>
      </c>
      <c r="CD173">
        <v>0.20125509306613121</v>
      </c>
      <c r="CE173">
        <v>0.14742</v>
      </c>
      <c r="CF173">
        <v>0</v>
      </c>
      <c r="CG173">
        <v>403936.78673534753</v>
      </c>
      <c r="CH173">
        <v>642454.79852268833</v>
      </c>
      <c r="CI173">
        <v>1480555.8942539729</v>
      </c>
      <c r="CJ173">
        <v>165842.12960151638</v>
      </c>
      <c r="CK173">
        <v>5075994.071937222</v>
      </c>
      <c r="CL173">
        <v>0</v>
      </c>
      <c r="CM173">
        <v>9480000</v>
      </c>
      <c r="CN173">
        <v>1450000</v>
      </c>
      <c r="CO173">
        <v>252660000</v>
      </c>
      <c r="CP173">
        <v>1052000</v>
      </c>
      <c r="CQ173">
        <v>0</v>
      </c>
      <c r="CR173">
        <v>0</v>
      </c>
      <c r="CS173">
        <v>0</v>
      </c>
      <c r="CT173">
        <v>2429575000</v>
      </c>
      <c r="CU173">
        <v>0</v>
      </c>
      <c r="CV173">
        <v>0</v>
      </c>
      <c r="CW173">
        <v>0</v>
      </c>
      <c r="CX173">
        <v>23281.948940636164</v>
      </c>
      <c r="CY173">
        <v>1125193.8095157398</v>
      </c>
      <c r="CZ173">
        <v>8290</v>
      </c>
      <c r="DA173">
        <v>7590.0308872354326</v>
      </c>
      <c r="DB173">
        <v>6426.199425163335</v>
      </c>
      <c r="DC173">
        <v>5208.2749661619382</v>
      </c>
      <c r="DD173">
        <v>-613436.02405892615</v>
      </c>
      <c r="DE173">
        <v>-541669.16926382412</v>
      </c>
      <c r="DF173">
        <v>-532793.4130384617</v>
      </c>
    </row>
    <row r="174" spans="1:110" x14ac:dyDescent="0.45">
      <c r="A174">
        <v>1662</v>
      </c>
      <c r="B174" t="s">
        <v>526</v>
      </c>
      <c r="C174">
        <v>9778</v>
      </c>
      <c r="D174">
        <v>8957</v>
      </c>
      <c r="E174">
        <v>8123</v>
      </c>
      <c r="F174">
        <v>7305</v>
      </c>
      <c r="G174">
        <v>6511</v>
      </c>
      <c r="H174">
        <v>5770</v>
      </c>
      <c r="I174">
        <v>5049</v>
      </c>
      <c r="J174">
        <v>4257.1071428571431</v>
      </c>
      <c r="K174">
        <v>2.13</v>
      </c>
      <c r="L174">
        <v>2.0699999999999998</v>
      </c>
      <c r="M174">
        <v>2.0099999999999998</v>
      </c>
      <c r="N174">
        <v>1.97</v>
      </c>
      <c r="O174">
        <v>1.95</v>
      </c>
      <c r="P174">
        <v>1.93</v>
      </c>
      <c r="Q174">
        <v>1.9109744227095835</v>
      </c>
      <c r="R174">
        <v>1.895484781165139</v>
      </c>
      <c r="S174">
        <v>248627</v>
      </c>
      <c r="T174">
        <v>10137</v>
      </c>
      <c r="U174">
        <v>3323</v>
      </c>
      <c r="V174">
        <v>21.084238133277378</v>
      </c>
      <c r="W174">
        <v>196.5565523694776</v>
      </c>
      <c r="X174">
        <v>2648.5197107290469</v>
      </c>
      <c r="Y174">
        <v>93.131048168107043</v>
      </c>
      <c r="Z174">
        <v>5520</v>
      </c>
      <c r="AA174">
        <v>4993.9637062943821</v>
      </c>
      <c r="AB174">
        <v>4437.1564451466502</v>
      </c>
      <c r="AC174">
        <v>3926.8083660184084</v>
      </c>
      <c r="AD174">
        <v>3446.7961363808313</v>
      </c>
      <c r="AE174">
        <v>3016.4233890853448</v>
      </c>
      <c r="AF174">
        <v>2649.335344288811</v>
      </c>
      <c r="AG174">
        <v>2147.4972438100585</v>
      </c>
      <c r="AH174">
        <v>1685</v>
      </c>
      <c r="AI174">
        <v>1494.899051843332</v>
      </c>
      <c r="AJ174">
        <v>1297.0655317693227</v>
      </c>
      <c r="AK174">
        <v>1115.1277383015004</v>
      </c>
      <c r="AL174">
        <v>951.95499106535817</v>
      </c>
      <c r="AM174">
        <v>816.60059920943559</v>
      </c>
      <c r="AN174">
        <v>721.90405426114307</v>
      </c>
      <c r="AO174">
        <v>579.1504633633914</v>
      </c>
      <c r="AP174">
        <v>20.529413512660582</v>
      </c>
      <c r="AQ174">
        <v>34.314460665170117</v>
      </c>
      <c r="AR174">
        <v>1.5122001235448119</v>
      </c>
      <c r="AS174">
        <v>34.314460665170117</v>
      </c>
      <c r="AT174">
        <v>8670</v>
      </c>
      <c r="AU174">
        <v>291</v>
      </c>
      <c r="AV174">
        <v>8747.0368547100006</v>
      </c>
      <c r="AW174">
        <v>4637.4457762617312</v>
      </c>
      <c r="AX174">
        <v>187.96547380084783</v>
      </c>
      <c r="AY174">
        <v>291.88861984167272</v>
      </c>
      <c r="AZ174">
        <v>176.40843732899626</v>
      </c>
      <c r="BA174">
        <v>4.9964719094078056</v>
      </c>
      <c r="BB174">
        <v>66.061272509003672</v>
      </c>
      <c r="BC174">
        <v>8290</v>
      </c>
      <c r="BD174">
        <v>284251.99122133083</v>
      </c>
      <c r="BE174">
        <v>1833303.0377930023</v>
      </c>
      <c r="BF174">
        <v>33300</v>
      </c>
      <c r="BG174">
        <v>28536.847793377157</v>
      </c>
      <c r="BH174">
        <v>23007.557119478734</v>
      </c>
      <c r="BI174">
        <v>125595.99999999997</v>
      </c>
      <c r="BJ174">
        <v>98757.510575583568</v>
      </c>
      <c r="BK174">
        <v>86685.413231829385</v>
      </c>
      <c r="BL174">
        <v>-583987.42411925993</v>
      </c>
      <c r="BM174">
        <v>-467973.32291372545</v>
      </c>
      <c r="BN174">
        <v>-422255.98454386601</v>
      </c>
      <c r="BO174">
        <v>33833.030407684739</v>
      </c>
      <c r="BP174">
        <v>167742.58031682833</v>
      </c>
      <c r="BQ174">
        <v>282241.02038973197</v>
      </c>
      <c r="BR174">
        <v>2408271</v>
      </c>
      <c r="BS174">
        <v>8767932</v>
      </c>
      <c r="BT174">
        <v>937111</v>
      </c>
      <c r="BU174">
        <v>113419</v>
      </c>
      <c r="BV174">
        <v>88734</v>
      </c>
      <c r="BW174">
        <v>932589</v>
      </c>
      <c r="BX174">
        <v>42948</v>
      </c>
      <c r="BY174">
        <v>54.88221029122289</v>
      </c>
      <c r="BZ174">
        <v>0</v>
      </c>
      <c r="CA174">
        <v>0</v>
      </c>
      <c r="CB174">
        <v>0</v>
      </c>
      <c r="CC174">
        <v>0</v>
      </c>
      <c r="CD174">
        <v>0.10811430598820235</v>
      </c>
      <c r="CE174">
        <v>4.6799999999999994E-2</v>
      </c>
      <c r="CF174">
        <v>9.7609200000000005</v>
      </c>
      <c r="CG174">
        <v>283894.83492896444</v>
      </c>
      <c r="CH174">
        <v>451530.05362549028</v>
      </c>
      <c r="CI174">
        <v>1040564.2293672175</v>
      </c>
      <c r="CJ174">
        <v>116557.15833165142</v>
      </c>
      <c r="CK174">
        <v>3567509.9334222558</v>
      </c>
      <c r="CL174">
        <v>0</v>
      </c>
      <c r="CM174">
        <v>90100000</v>
      </c>
      <c r="CN174">
        <v>770000</v>
      </c>
      <c r="CO174">
        <v>739260000</v>
      </c>
      <c r="CP174">
        <v>3329000</v>
      </c>
      <c r="CQ174">
        <v>0</v>
      </c>
      <c r="CR174">
        <v>0</v>
      </c>
      <c r="CS174">
        <v>0</v>
      </c>
      <c r="CT174">
        <v>7050674000</v>
      </c>
      <c r="CU174">
        <v>0</v>
      </c>
      <c r="CV174">
        <v>0</v>
      </c>
      <c r="CW174">
        <v>0</v>
      </c>
      <c r="CX174">
        <v>48131.024235086486</v>
      </c>
      <c r="CY174">
        <v>867101.58498880302</v>
      </c>
      <c r="CZ174">
        <v>8290</v>
      </c>
      <c r="DA174">
        <v>7104.2182644773766</v>
      </c>
      <c r="DB174">
        <v>5727.7071627771375</v>
      </c>
      <c r="DC174">
        <v>4302.8537057409749</v>
      </c>
      <c r="DD174">
        <v>-583987.42411925993</v>
      </c>
      <c r="DE174">
        <v>-467973.32291372545</v>
      </c>
      <c r="DF174">
        <v>-422255.98454386601</v>
      </c>
    </row>
    <row r="175" spans="1:110" x14ac:dyDescent="0.45">
      <c r="A175">
        <v>1663</v>
      </c>
      <c r="B175" t="s">
        <v>527</v>
      </c>
      <c r="C175">
        <v>6061</v>
      </c>
      <c r="D175">
        <v>5570</v>
      </c>
      <c r="E175">
        <v>5091</v>
      </c>
      <c r="F175">
        <v>4643</v>
      </c>
      <c r="G175">
        <v>4200</v>
      </c>
      <c r="H175">
        <v>3765</v>
      </c>
      <c r="I175">
        <v>3349</v>
      </c>
      <c r="J175">
        <v>2897.6785714285706</v>
      </c>
      <c r="K175">
        <v>2.13</v>
      </c>
      <c r="L175">
        <v>2.0699999999999998</v>
      </c>
      <c r="M175">
        <v>2.0099999999999998</v>
      </c>
      <c r="N175">
        <v>1.97</v>
      </c>
      <c r="O175">
        <v>1.95</v>
      </c>
      <c r="P175">
        <v>1.93</v>
      </c>
      <c r="Q175">
        <v>1.9109744227095835</v>
      </c>
      <c r="R175">
        <v>1.895484781165139</v>
      </c>
      <c r="S175">
        <v>248627</v>
      </c>
      <c r="T175">
        <v>10137</v>
      </c>
      <c r="U175">
        <v>3323</v>
      </c>
      <c r="V175">
        <v>12.047075001418618</v>
      </c>
      <c r="W175">
        <v>112.308138119444</v>
      </c>
      <c r="X175">
        <v>2873.2522732469729</v>
      </c>
      <c r="Y175">
        <v>101.03341680822481</v>
      </c>
      <c r="Z175">
        <v>3872</v>
      </c>
      <c r="AA175">
        <v>3507.1782868573832</v>
      </c>
      <c r="AB175">
        <v>3166.3996671026644</v>
      </c>
      <c r="AC175">
        <v>2834.6817620032443</v>
      </c>
      <c r="AD175">
        <v>2523.7714664582609</v>
      </c>
      <c r="AE175">
        <v>2245.6051873173301</v>
      </c>
      <c r="AF175">
        <v>1981.864373925963</v>
      </c>
      <c r="AG175">
        <v>1665.7919210982996</v>
      </c>
      <c r="AH175">
        <v>1905</v>
      </c>
      <c r="AI175">
        <v>1668.5589314834431</v>
      </c>
      <c r="AJ175">
        <v>1431.0727971092811</v>
      </c>
      <c r="AK175">
        <v>1209.9411282897979</v>
      </c>
      <c r="AL175">
        <v>1008.9419762888976</v>
      </c>
      <c r="AM175">
        <v>838.50970618132203</v>
      </c>
      <c r="AN175">
        <v>684.53608942518758</v>
      </c>
      <c r="AO175">
        <v>534.30106213806948</v>
      </c>
      <c r="AP175">
        <v>9.3930332689698872</v>
      </c>
      <c r="AQ175">
        <v>35.508007123089079</v>
      </c>
      <c r="AR175">
        <v>1.5647983887115879</v>
      </c>
      <c r="AS175">
        <v>35.508007123089079</v>
      </c>
      <c r="AT175">
        <v>6464</v>
      </c>
      <c r="AU175">
        <v>156</v>
      </c>
      <c r="AV175">
        <v>6500.1345353897341</v>
      </c>
      <c r="AW175">
        <v>2936.5292743314112</v>
      </c>
      <c r="AX175">
        <v>101.88111821398292</v>
      </c>
      <c r="AY175">
        <v>216.90948944595542</v>
      </c>
      <c r="AZ175">
        <v>111.70557359556688</v>
      </c>
      <c r="BA175">
        <v>2.7081896210075445</v>
      </c>
      <c r="BB175">
        <v>66.061272509003672</v>
      </c>
      <c r="BC175">
        <v>8290</v>
      </c>
      <c r="BD175">
        <v>311133.31999994506</v>
      </c>
      <c r="BE175">
        <v>1066587.167142025</v>
      </c>
      <c r="BF175">
        <v>34532</v>
      </c>
      <c r="BG175">
        <v>30246.0969588714</v>
      </c>
      <c r="BH175">
        <v>25034.824662096165</v>
      </c>
      <c r="BI175">
        <v>53718</v>
      </c>
      <c r="BJ175">
        <v>43417.648729724351</v>
      </c>
      <c r="BK175">
        <v>38655.564258948601</v>
      </c>
      <c r="BL175">
        <v>-574855.92582364893</v>
      </c>
      <c r="BM175">
        <v>-452263.31482354685</v>
      </c>
      <c r="BN175">
        <v>-400343.17247336352</v>
      </c>
      <c r="BO175">
        <v>43856.111508002505</v>
      </c>
      <c r="BP175">
        <v>132530.87240189617</v>
      </c>
      <c r="BQ175">
        <v>203608.63304592768</v>
      </c>
      <c r="BR175">
        <v>2408271</v>
      </c>
      <c r="BS175">
        <v>8767932</v>
      </c>
      <c r="BT175">
        <v>937111</v>
      </c>
      <c r="BU175">
        <v>113419</v>
      </c>
      <c r="BV175">
        <v>88734</v>
      </c>
      <c r="BW175">
        <v>932589</v>
      </c>
      <c r="BX175">
        <v>42948</v>
      </c>
      <c r="BY175">
        <v>83.017350753843971</v>
      </c>
      <c r="BZ175">
        <v>0</v>
      </c>
      <c r="CA175">
        <v>38.673922998308321</v>
      </c>
      <c r="CB175">
        <v>0</v>
      </c>
      <c r="CC175">
        <v>0</v>
      </c>
      <c r="CD175">
        <v>5.8419221524723466E-2</v>
      </c>
      <c r="CE175">
        <v>0</v>
      </c>
      <c r="CF175">
        <v>0</v>
      </c>
      <c r="CG175">
        <v>147642.838535588</v>
      </c>
      <c r="CH175">
        <v>234823.5001107874</v>
      </c>
      <c r="CI175">
        <v>541157.63163079054</v>
      </c>
      <c r="CJ175">
        <v>60616.917218775503</v>
      </c>
      <c r="CK175">
        <v>1855325.38204213</v>
      </c>
      <c r="CL175">
        <v>0</v>
      </c>
      <c r="CM175">
        <v>147000000</v>
      </c>
      <c r="CN175">
        <v>1990000</v>
      </c>
      <c r="CO175">
        <v>423630000</v>
      </c>
      <c r="CP175">
        <v>685000</v>
      </c>
      <c r="CQ175">
        <v>0</v>
      </c>
      <c r="CR175">
        <v>0</v>
      </c>
      <c r="CS175">
        <v>0</v>
      </c>
      <c r="CT175">
        <v>1559497000</v>
      </c>
      <c r="CU175">
        <v>0</v>
      </c>
      <c r="CV175">
        <v>0</v>
      </c>
      <c r="CW175">
        <v>0</v>
      </c>
      <c r="CX175">
        <v>19957.741523454617</v>
      </c>
      <c r="CY175">
        <v>478640.55043856788</v>
      </c>
      <c r="CZ175">
        <v>8290</v>
      </c>
      <c r="DA175">
        <v>7261.0953257570927</v>
      </c>
      <c r="DB175">
        <v>6010.0398600943254</v>
      </c>
      <c r="DC175">
        <v>4709.7687977103351</v>
      </c>
      <c r="DD175">
        <v>-574855.92582364893</v>
      </c>
      <c r="DE175">
        <v>-452263.31482354685</v>
      </c>
      <c r="DF175">
        <v>-400343.17247336352</v>
      </c>
    </row>
    <row r="176" spans="1:110" x14ac:dyDescent="0.45">
      <c r="A176">
        <v>1664</v>
      </c>
      <c r="B176" t="s">
        <v>528</v>
      </c>
      <c r="C176">
        <v>7742</v>
      </c>
      <c r="D176">
        <v>7172</v>
      </c>
      <c r="E176">
        <v>6575</v>
      </c>
      <c r="F176">
        <v>6002</v>
      </c>
      <c r="G176">
        <v>5457</v>
      </c>
      <c r="H176">
        <v>4924</v>
      </c>
      <c r="I176">
        <v>4401</v>
      </c>
      <c r="J176">
        <v>3842.5357142857147</v>
      </c>
      <c r="K176">
        <v>2.13</v>
      </c>
      <c r="L176">
        <v>2.0699999999999998</v>
      </c>
      <c r="M176">
        <v>2.0099999999999998</v>
      </c>
      <c r="N176">
        <v>1.97</v>
      </c>
      <c r="O176">
        <v>1.95</v>
      </c>
      <c r="P176">
        <v>1.93</v>
      </c>
      <c r="Q176">
        <v>1.9109744227095835</v>
      </c>
      <c r="R176">
        <v>1.895484781165139</v>
      </c>
      <c r="S176">
        <v>248627</v>
      </c>
      <c r="T176">
        <v>10137</v>
      </c>
      <c r="U176">
        <v>3323</v>
      </c>
      <c r="V176">
        <v>17.10270038596218</v>
      </c>
      <c r="W176">
        <v>159.43890421001987</v>
      </c>
      <c r="X176">
        <v>2585.2322709247428</v>
      </c>
      <c r="Y176">
        <v>90.905644452599716</v>
      </c>
      <c r="Z176">
        <v>4008</v>
      </c>
      <c r="AA176">
        <v>3607.9322352802383</v>
      </c>
      <c r="AB176">
        <v>3193.0772959619408</v>
      </c>
      <c r="AC176">
        <v>2837.7614509585587</v>
      </c>
      <c r="AD176">
        <v>2519.4172830561015</v>
      </c>
      <c r="AE176">
        <v>2233.082420728444</v>
      </c>
      <c r="AF176">
        <v>1998.7083688250552</v>
      </c>
      <c r="AG176">
        <v>1650.2672371405047</v>
      </c>
      <c r="AH176">
        <v>1277</v>
      </c>
      <c r="AI176">
        <v>1174.8588439929267</v>
      </c>
      <c r="AJ176">
        <v>1046.3679709470819</v>
      </c>
      <c r="AK176">
        <v>927.77921272487731</v>
      </c>
      <c r="AL176">
        <v>831.44249780356881</v>
      </c>
      <c r="AM176">
        <v>748.56663425574732</v>
      </c>
      <c r="AN176">
        <v>697.66800961775721</v>
      </c>
      <c r="AO176">
        <v>581.89354528341005</v>
      </c>
      <c r="AP176">
        <v>17.170464815676954</v>
      </c>
      <c r="AQ176">
        <v>52.665237455674145</v>
      </c>
      <c r="AR176">
        <v>2.3208984504839938</v>
      </c>
      <c r="AS176">
        <v>52.665237455674145</v>
      </c>
      <c r="AT176">
        <v>9058</v>
      </c>
      <c r="AU176">
        <v>210</v>
      </c>
      <c r="AV176">
        <v>9105.6291813746302</v>
      </c>
      <c r="AW176">
        <v>4041.4357811190998</v>
      </c>
      <c r="AX176">
        <v>137.36672213705216</v>
      </c>
      <c r="AY176">
        <v>303.85484578247139</v>
      </c>
      <c r="AZ176">
        <v>153.73621711377055</v>
      </c>
      <c r="BA176">
        <v>3.6514629765060218</v>
      </c>
      <c r="BB176">
        <v>66.061272509003672</v>
      </c>
      <c r="BC176">
        <v>8290</v>
      </c>
      <c r="BD176">
        <v>320427.02755615994</v>
      </c>
      <c r="BE176">
        <v>1242958.4492261375</v>
      </c>
      <c r="BF176">
        <v>39998</v>
      </c>
      <c r="BG176">
        <v>35172.084312654122</v>
      </c>
      <c r="BH176">
        <v>29452.968700964317</v>
      </c>
      <c r="BI176">
        <v>127903.99999999997</v>
      </c>
      <c r="BJ176">
        <v>100600.84750877012</v>
      </c>
      <c r="BK176">
        <v>89315.299500623238</v>
      </c>
      <c r="BL176">
        <v>-578427.04826399498</v>
      </c>
      <c r="BM176">
        <v>-456419.57223497349</v>
      </c>
      <c r="BN176">
        <v>-405859.59630979964</v>
      </c>
      <c r="BO176">
        <v>10721.609126147116</v>
      </c>
      <c r="BP176">
        <v>126215.05508185329</v>
      </c>
      <c r="BQ176">
        <v>239733.01367881172</v>
      </c>
      <c r="BR176">
        <v>2408271</v>
      </c>
      <c r="BS176">
        <v>8767932</v>
      </c>
      <c r="BT176">
        <v>937111</v>
      </c>
      <c r="BU176">
        <v>113419</v>
      </c>
      <c r="BV176">
        <v>88734</v>
      </c>
      <c r="BW176">
        <v>932589</v>
      </c>
      <c r="BX176">
        <v>42948</v>
      </c>
      <c r="BY176">
        <v>79.512984729829611</v>
      </c>
      <c r="BZ176">
        <v>0</v>
      </c>
      <c r="CA176">
        <v>0</v>
      </c>
      <c r="CB176">
        <v>0</v>
      </c>
      <c r="CC176">
        <v>2.9077944000000002</v>
      </c>
      <c r="CD176">
        <v>8.6491444790561908E-2</v>
      </c>
      <c r="CE176">
        <v>107.36925537529528</v>
      </c>
      <c r="CF176">
        <v>0</v>
      </c>
      <c r="CG176">
        <v>215111.67276253324</v>
      </c>
      <c r="CH176">
        <v>342131.56841067242</v>
      </c>
      <c r="CI176">
        <v>788452.21700509847</v>
      </c>
      <c r="CJ176">
        <v>88317.229538334635</v>
      </c>
      <c r="CK176">
        <v>2703159.5328863082</v>
      </c>
      <c r="CL176">
        <v>0</v>
      </c>
      <c r="CM176">
        <v>289000000</v>
      </c>
      <c r="CN176">
        <v>4140000</v>
      </c>
      <c r="CO176">
        <v>1099370000</v>
      </c>
      <c r="CP176">
        <v>4453000</v>
      </c>
      <c r="CQ176">
        <v>0</v>
      </c>
      <c r="CR176">
        <v>0</v>
      </c>
      <c r="CS176">
        <v>20</v>
      </c>
      <c r="CT176">
        <v>8965741000</v>
      </c>
      <c r="CU176">
        <v>0</v>
      </c>
      <c r="CV176">
        <v>0</v>
      </c>
      <c r="CW176">
        <v>114060</v>
      </c>
      <c r="CX176">
        <v>72421.482719205931</v>
      </c>
      <c r="CY176">
        <v>575126.70901027857</v>
      </c>
      <c r="CZ176">
        <v>8290</v>
      </c>
      <c r="DA176">
        <v>7289.7789627457032</v>
      </c>
      <c r="DB176">
        <v>6104.4329849241003</v>
      </c>
      <c r="DC176">
        <v>4850.4519423613592</v>
      </c>
      <c r="DD176">
        <v>-578427.04826399498</v>
      </c>
      <c r="DE176">
        <v>-456419.57223497349</v>
      </c>
      <c r="DF176">
        <v>-405859.59630979964</v>
      </c>
    </row>
    <row r="177" spans="1:110" x14ac:dyDescent="0.45">
      <c r="A177">
        <v>1665</v>
      </c>
      <c r="B177" t="s">
        <v>529</v>
      </c>
      <c r="C177">
        <v>7758</v>
      </c>
      <c r="D177">
        <v>7117</v>
      </c>
      <c r="E177">
        <v>6470</v>
      </c>
      <c r="F177">
        <v>5824</v>
      </c>
      <c r="G177">
        <v>5199</v>
      </c>
      <c r="H177">
        <v>4602</v>
      </c>
      <c r="I177">
        <v>4045</v>
      </c>
      <c r="J177">
        <v>3422.1428571428564</v>
      </c>
      <c r="K177">
        <v>2.13</v>
      </c>
      <c r="L177">
        <v>2.0699999999999998</v>
      </c>
      <c r="M177">
        <v>2.0099999999999998</v>
      </c>
      <c r="N177">
        <v>1.97</v>
      </c>
      <c r="O177">
        <v>1.95</v>
      </c>
      <c r="P177">
        <v>1.93</v>
      </c>
      <c r="Q177">
        <v>1.9109744227095835</v>
      </c>
      <c r="R177">
        <v>1.895484781165139</v>
      </c>
      <c r="S177">
        <v>248627</v>
      </c>
      <c r="T177">
        <v>10137</v>
      </c>
      <c r="U177">
        <v>3323</v>
      </c>
      <c r="V177">
        <v>17.867116195385158</v>
      </c>
      <c r="W177">
        <v>166.56512499765944</v>
      </c>
      <c r="X177">
        <v>2479.7414561975024</v>
      </c>
      <c r="Y177">
        <v>87.196225146465451</v>
      </c>
      <c r="Z177">
        <v>4086</v>
      </c>
      <c r="AA177">
        <v>3658.2275736517267</v>
      </c>
      <c r="AB177">
        <v>3201.8605934413263</v>
      </c>
      <c r="AC177">
        <v>2789.7957289813617</v>
      </c>
      <c r="AD177">
        <v>2414.3634697527564</v>
      </c>
      <c r="AE177">
        <v>2070.2019790257277</v>
      </c>
      <c r="AF177">
        <v>1793.2987156162378</v>
      </c>
      <c r="AG177">
        <v>1394.7846602748778</v>
      </c>
      <c r="AH177">
        <v>589</v>
      </c>
      <c r="AI177">
        <v>551.44583965054255</v>
      </c>
      <c r="AJ177">
        <v>496.20417200295594</v>
      </c>
      <c r="AK177">
        <v>443.80867734054243</v>
      </c>
      <c r="AL177">
        <v>394.89183289461789</v>
      </c>
      <c r="AM177">
        <v>350.68922987672914</v>
      </c>
      <c r="AN177">
        <v>333.55540392476883</v>
      </c>
      <c r="AO177">
        <v>268.77434340313641</v>
      </c>
      <c r="AP177">
        <v>21.138082068489833</v>
      </c>
      <c r="AQ177">
        <v>18.499970097743891</v>
      </c>
      <c r="AR177">
        <v>0.81527311008502912</v>
      </c>
      <c r="AS177">
        <v>18.499970097743891</v>
      </c>
      <c r="AT177">
        <v>7104</v>
      </c>
      <c r="AU177">
        <v>172</v>
      </c>
      <c r="AV177">
        <v>7143.9059604101685</v>
      </c>
      <c r="AW177">
        <v>3232.013275925251</v>
      </c>
      <c r="AX177">
        <v>112.31634480759564</v>
      </c>
      <c r="AY177">
        <v>238.39214189888733</v>
      </c>
      <c r="AZ177">
        <v>122.94578501619655</v>
      </c>
      <c r="BA177">
        <v>2.9855773533872343</v>
      </c>
      <c r="BB177">
        <v>66.061272509003672</v>
      </c>
      <c r="BC177">
        <v>8290</v>
      </c>
      <c r="BD177">
        <v>287576.02644236101</v>
      </c>
      <c r="BE177">
        <v>1422135.9546060595</v>
      </c>
      <c r="BF177">
        <v>28567.999999999996</v>
      </c>
      <c r="BG177">
        <v>24564.524224189023</v>
      </c>
      <c r="BH177">
        <v>19812.647926842321</v>
      </c>
      <c r="BI177">
        <v>45548.000000000015</v>
      </c>
      <c r="BJ177">
        <v>34735.295523673311</v>
      </c>
      <c r="BK177">
        <v>30060.849169786492</v>
      </c>
      <c r="BL177">
        <v>-577667.7187643561</v>
      </c>
      <c r="BM177">
        <v>-457840.58599418483</v>
      </c>
      <c r="BN177">
        <v>-407032.71656101133</v>
      </c>
      <c r="BO177">
        <v>-3622.3760726716137</v>
      </c>
      <c r="BP177">
        <v>101063.10239172215</v>
      </c>
      <c r="BQ177">
        <v>192624.14742110739</v>
      </c>
      <c r="BR177">
        <v>2408271</v>
      </c>
      <c r="BS177">
        <v>8767932</v>
      </c>
      <c r="BT177">
        <v>937111</v>
      </c>
      <c r="BU177">
        <v>113419</v>
      </c>
      <c r="BV177">
        <v>88734</v>
      </c>
      <c r="BW177">
        <v>932589</v>
      </c>
      <c r="BX177">
        <v>42948</v>
      </c>
      <c r="BY177">
        <v>65.672652295050213</v>
      </c>
      <c r="BZ177">
        <v>1.6615968000000003</v>
      </c>
      <c r="CA177">
        <v>0</v>
      </c>
      <c r="CB177">
        <v>0</v>
      </c>
      <c r="CC177">
        <v>2.9077944000000002</v>
      </c>
      <c r="CD177">
        <v>9.774033211881418E-2</v>
      </c>
      <c r="CE177">
        <v>212.51505321768525</v>
      </c>
      <c r="CF177">
        <v>0</v>
      </c>
      <c r="CG177">
        <v>230883.6080363646</v>
      </c>
      <c r="CH177">
        <v>367216.57138986635</v>
      </c>
      <c r="CI177">
        <v>846261.3408588327</v>
      </c>
      <c r="CJ177">
        <v>94792.627223426389</v>
      </c>
      <c r="CK177">
        <v>2901354.5291875447</v>
      </c>
      <c r="CL177">
        <v>0</v>
      </c>
      <c r="CM177">
        <v>102000000</v>
      </c>
      <c r="CN177">
        <v>0</v>
      </c>
      <c r="CO177">
        <v>774330000</v>
      </c>
      <c r="CP177">
        <v>2218000</v>
      </c>
      <c r="CQ177">
        <v>370</v>
      </c>
      <c r="CR177">
        <v>0</v>
      </c>
      <c r="CS177">
        <v>0</v>
      </c>
      <c r="CT177">
        <v>5768537000</v>
      </c>
      <c r="CU177">
        <v>2592960</v>
      </c>
      <c r="CV177">
        <v>0</v>
      </c>
      <c r="CW177">
        <v>13250</v>
      </c>
      <c r="CX177">
        <v>59765.750195221895</v>
      </c>
      <c r="CY177">
        <v>717549.95562717656</v>
      </c>
      <c r="CZ177">
        <v>8290</v>
      </c>
      <c r="DA177">
        <v>7128.2520938997122</v>
      </c>
      <c r="DB177">
        <v>5749.3297155391629</v>
      </c>
      <c r="DC177">
        <v>4353.1711624714235</v>
      </c>
      <c r="DD177">
        <v>-577667.7187643561</v>
      </c>
      <c r="DE177">
        <v>-457840.58599418483</v>
      </c>
      <c r="DF177">
        <v>-407032.71656101133</v>
      </c>
    </row>
    <row r="178" spans="1:110" x14ac:dyDescent="0.45">
      <c r="A178">
        <v>1667</v>
      </c>
      <c r="B178" t="s">
        <v>530</v>
      </c>
      <c r="C178">
        <v>2534</v>
      </c>
      <c r="D178">
        <v>2421</v>
      </c>
      <c r="E178">
        <v>2277</v>
      </c>
      <c r="F178">
        <v>2140</v>
      </c>
      <c r="G178">
        <v>1991</v>
      </c>
      <c r="H178">
        <v>1825</v>
      </c>
      <c r="I178">
        <v>1651</v>
      </c>
      <c r="J178">
        <v>1503.6071428571429</v>
      </c>
      <c r="K178">
        <v>2.13</v>
      </c>
      <c r="L178">
        <v>2.0699999999999998</v>
      </c>
      <c r="M178">
        <v>2.0099999999999998</v>
      </c>
      <c r="N178">
        <v>1.97</v>
      </c>
      <c r="O178">
        <v>1.95</v>
      </c>
      <c r="P178">
        <v>1.93</v>
      </c>
      <c r="Q178">
        <v>1.9109744227095835</v>
      </c>
      <c r="R178">
        <v>1.895484781165139</v>
      </c>
      <c r="S178">
        <v>248627</v>
      </c>
      <c r="T178">
        <v>10137</v>
      </c>
      <c r="U178">
        <v>3323</v>
      </c>
      <c r="V178">
        <v>5.4900489711480605</v>
      </c>
      <c r="W178">
        <v>51.180654064293769</v>
      </c>
      <c r="X178">
        <v>2635.9761790672874</v>
      </c>
      <c r="Y178">
        <v>92.689974519813163</v>
      </c>
      <c r="Z178">
        <v>1373</v>
      </c>
      <c r="AA178">
        <v>1297.5873947065033</v>
      </c>
      <c r="AB178">
        <v>1180.6382119624782</v>
      </c>
      <c r="AC178">
        <v>1083.7572735917963</v>
      </c>
      <c r="AD178">
        <v>965.01882057675527</v>
      </c>
      <c r="AE178">
        <v>849.7684329839982</v>
      </c>
      <c r="AF178">
        <v>751.74475772050755</v>
      </c>
      <c r="AG178">
        <v>637.36708904262491</v>
      </c>
      <c r="AH178">
        <v>451</v>
      </c>
      <c r="AI178">
        <v>415.2222042278612</v>
      </c>
      <c r="AJ178">
        <v>360.88601638069434</v>
      </c>
      <c r="AK178">
        <v>325.63622998820495</v>
      </c>
      <c r="AL178">
        <v>287.05916573922082</v>
      </c>
      <c r="AM178">
        <v>249.12155772722244</v>
      </c>
      <c r="AN178">
        <v>223.14470960692887</v>
      </c>
      <c r="AO178">
        <v>183.86586641341702</v>
      </c>
      <c r="AP178">
        <v>6.6953541141217352</v>
      </c>
      <c r="AQ178">
        <v>26.258022074217134</v>
      </c>
      <c r="AR178">
        <v>1.1571618336690734</v>
      </c>
      <c r="AS178">
        <v>26.258022074217134</v>
      </c>
      <c r="AT178">
        <v>2957</v>
      </c>
      <c r="AU178">
        <v>35</v>
      </c>
      <c r="AV178">
        <v>2960.8232566198085</v>
      </c>
      <c r="AW178">
        <v>1032.5646594611844</v>
      </c>
      <c r="AX178">
        <v>23.783910620781516</v>
      </c>
      <c r="AY178">
        <v>98.802672073402988</v>
      </c>
      <c r="AZ178">
        <v>39.278759645903456</v>
      </c>
      <c r="BA178">
        <v>0.63222058237412737</v>
      </c>
      <c r="BB178">
        <v>66.061272509003672</v>
      </c>
      <c r="BC178">
        <v>8290</v>
      </c>
      <c r="BD178">
        <v>371442.07771072525</v>
      </c>
      <c r="BE178">
        <v>341052.23869867367</v>
      </c>
      <c r="BF178">
        <v>18904</v>
      </c>
      <c r="BG178">
        <v>17558.071443398181</v>
      </c>
      <c r="BH178">
        <v>15283.922414623339</v>
      </c>
      <c r="BI178">
        <v>60570</v>
      </c>
      <c r="BJ178">
        <v>50588.637288899299</v>
      </c>
      <c r="BK178">
        <v>45046.052543963662</v>
      </c>
      <c r="BL178">
        <v>-530248.65775913431</v>
      </c>
      <c r="BM178">
        <v>-378203.6905789334</v>
      </c>
      <c r="BN178">
        <v>-301967.48699963721</v>
      </c>
      <c r="BO178">
        <v>16322.910744144785</v>
      </c>
      <c r="BP178">
        <v>58125.772278800228</v>
      </c>
      <c r="BQ178">
        <v>83290.215000065509</v>
      </c>
      <c r="BR178">
        <v>2408271</v>
      </c>
      <c r="BS178">
        <v>8767932</v>
      </c>
      <c r="BT178">
        <v>937111</v>
      </c>
      <c r="BU178">
        <v>113419</v>
      </c>
      <c r="BV178">
        <v>88734</v>
      </c>
      <c r="BW178">
        <v>932589</v>
      </c>
      <c r="BX178">
        <v>42948</v>
      </c>
      <c r="BY178">
        <v>93.765485245358121</v>
      </c>
      <c r="BZ178">
        <v>0</v>
      </c>
      <c r="CA178">
        <v>0</v>
      </c>
      <c r="CB178">
        <v>0</v>
      </c>
      <c r="CC178">
        <v>0</v>
      </c>
      <c r="CD178">
        <v>2.3022722731822987E-2</v>
      </c>
      <c r="CE178">
        <v>18.338463439114641</v>
      </c>
      <c r="CF178">
        <v>0</v>
      </c>
      <c r="CG178">
        <v>48630.133760980018</v>
      </c>
      <c r="CH178">
        <v>77345.425852514541</v>
      </c>
      <c r="CI178">
        <v>178244.79854901411</v>
      </c>
      <c r="CJ178">
        <v>19965.809529032882</v>
      </c>
      <c r="CK178">
        <v>611101.23859547905</v>
      </c>
      <c r="CL178">
        <v>0</v>
      </c>
      <c r="CM178">
        <v>94800000</v>
      </c>
      <c r="CN178">
        <v>0</v>
      </c>
      <c r="CO178">
        <v>571800000</v>
      </c>
      <c r="CP178">
        <v>2147000</v>
      </c>
      <c r="CQ178">
        <v>220</v>
      </c>
      <c r="CR178">
        <v>90</v>
      </c>
      <c r="CS178">
        <v>190</v>
      </c>
      <c r="CT178">
        <v>4146588000</v>
      </c>
      <c r="CU178">
        <v>1541760</v>
      </c>
      <c r="CV178">
        <v>526100</v>
      </c>
      <c r="CW178">
        <v>1143990</v>
      </c>
      <c r="CX178">
        <v>45160.482494244177</v>
      </c>
      <c r="CY178">
        <v>141821.75864679142</v>
      </c>
      <c r="CZ178">
        <v>8290</v>
      </c>
      <c r="DA178">
        <v>7699.7678938727759</v>
      </c>
      <c r="DB178">
        <v>6702.4818460234601</v>
      </c>
      <c r="DC178">
        <v>5622.6903237460401</v>
      </c>
      <c r="DD178">
        <v>-530248.65775913431</v>
      </c>
      <c r="DE178">
        <v>-378203.6905789334</v>
      </c>
      <c r="DF178">
        <v>-301967.48699963721</v>
      </c>
    </row>
    <row r="179" spans="1:110" x14ac:dyDescent="0.45">
      <c r="A179">
        <v>1668</v>
      </c>
      <c r="B179" t="s">
        <v>531</v>
      </c>
      <c r="C179">
        <v>8068</v>
      </c>
      <c r="D179">
        <v>6909</v>
      </c>
      <c r="E179">
        <v>5848</v>
      </c>
      <c r="F179">
        <v>4904</v>
      </c>
      <c r="G179">
        <v>4054</v>
      </c>
      <c r="H179">
        <v>3297</v>
      </c>
      <c r="I179">
        <v>2657</v>
      </c>
      <c r="J179">
        <v>1755.1785714285713</v>
      </c>
      <c r="K179">
        <v>2.13</v>
      </c>
      <c r="L179">
        <v>2.0699999999999998</v>
      </c>
      <c r="M179">
        <v>2.0099999999999998</v>
      </c>
      <c r="N179">
        <v>1.97</v>
      </c>
      <c r="O179">
        <v>1.95</v>
      </c>
      <c r="P179">
        <v>1.93</v>
      </c>
      <c r="Q179">
        <v>1.9109744227095835</v>
      </c>
      <c r="R179">
        <v>1.895484781165139</v>
      </c>
      <c r="S179">
        <v>248627</v>
      </c>
      <c r="T179">
        <v>10137</v>
      </c>
      <c r="U179">
        <v>3323</v>
      </c>
      <c r="V179">
        <v>18.323677848513963</v>
      </c>
      <c r="W179">
        <v>170.82139377606367</v>
      </c>
      <c r="X179">
        <v>2514.5734795776243</v>
      </c>
      <c r="Y179">
        <v>88.421038703285717</v>
      </c>
      <c r="Z179">
        <v>4366</v>
      </c>
      <c r="AA179">
        <v>3638.7485630274514</v>
      </c>
      <c r="AB179">
        <v>2955.8055612256107</v>
      </c>
      <c r="AC179">
        <v>2376.0241583261895</v>
      </c>
      <c r="AD179">
        <v>1876.7902701948324</v>
      </c>
      <c r="AE179">
        <v>1455.4646255657062</v>
      </c>
      <c r="AF179">
        <v>1129.7544281304736</v>
      </c>
      <c r="AG179">
        <v>583.3503500082179</v>
      </c>
      <c r="AH179">
        <v>559</v>
      </c>
      <c r="AI179">
        <v>483.32480312517646</v>
      </c>
      <c r="AJ179">
        <v>402.91634249102788</v>
      </c>
      <c r="AK179">
        <v>325.06983234548818</v>
      </c>
      <c r="AL179">
        <v>259.71077836955158</v>
      </c>
      <c r="AM179">
        <v>207.11384146662687</v>
      </c>
      <c r="AN179">
        <v>177.59756202275284</v>
      </c>
      <c r="AO179">
        <v>98.416626846607244</v>
      </c>
      <c r="AP179">
        <v>15.126540776349104</v>
      </c>
      <c r="AQ179">
        <v>31.778174442092329</v>
      </c>
      <c r="AR179">
        <v>1.4004288100654128</v>
      </c>
      <c r="AS179">
        <v>31.778174442092329</v>
      </c>
      <c r="AT179">
        <v>7481</v>
      </c>
      <c r="AU179">
        <v>283</v>
      </c>
      <c r="AV179">
        <v>7558.6218122365017</v>
      </c>
      <c r="AW179">
        <v>4274.1597357782484</v>
      </c>
      <c r="AX179">
        <v>182.21381761601103</v>
      </c>
      <c r="AY179">
        <v>252.23120987433205</v>
      </c>
      <c r="AZ179">
        <v>162.58903634900457</v>
      </c>
      <c r="BA179">
        <v>4.843582189934339</v>
      </c>
      <c r="BB179">
        <v>66.061272509003672</v>
      </c>
      <c r="BC179">
        <v>8290</v>
      </c>
      <c r="BD179">
        <v>151934.92808099274</v>
      </c>
      <c r="BE179">
        <v>941609.84070548124</v>
      </c>
      <c r="BF179">
        <v>15454</v>
      </c>
      <c r="BG179">
        <v>11526.044607453092</v>
      </c>
      <c r="BH179">
        <v>7909.6578736003275</v>
      </c>
      <c r="BI179">
        <v>73824.000000000015</v>
      </c>
      <c r="BJ179">
        <v>48205.476258115756</v>
      </c>
      <c r="BK179">
        <v>38076.872448583657</v>
      </c>
      <c r="BL179">
        <v>-627003.28575497749</v>
      </c>
      <c r="BM179">
        <v>-531199.26805167692</v>
      </c>
      <c r="BN179">
        <v>-504618.34525240178</v>
      </c>
      <c r="BO179">
        <v>-118259.97498053114</v>
      </c>
      <c r="BP179">
        <v>-123722.98322028911</v>
      </c>
      <c r="BQ179">
        <v>-109015.32320695824</v>
      </c>
      <c r="BR179">
        <v>2408271</v>
      </c>
      <c r="BS179">
        <v>8767932</v>
      </c>
      <c r="BT179">
        <v>937111</v>
      </c>
      <c r="BU179">
        <v>113419</v>
      </c>
      <c r="BV179">
        <v>88734</v>
      </c>
      <c r="BW179">
        <v>932589</v>
      </c>
      <c r="BX179">
        <v>42948</v>
      </c>
      <c r="BY179">
        <v>390.17730134000675</v>
      </c>
      <c r="BZ179">
        <v>0</v>
      </c>
      <c r="CA179">
        <v>0</v>
      </c>
      <c r="CB179">
        <v>0</v>
      </c>
      <c r="CC179">
        <v>420.59169000000003</v>
      </c>
      <c r="CD179">
        <v>0.10286482523501798</v>
      </c>
      <c r="CE179">
        <v>0</v>
      </c>
      <c r="CF179">
        <v>103.768</v>
      </c>
      <c r="CG179">
        <v>204158.93993348369</v>
      </c>
      <c r="CH179">
        <v>324711.42745289888</v>
      </c>
      <c r="CI179">
        <v>748306.99210667179</v>
      </c>
      <c r="CJ179">
        <v>83820.425590354265</v>
      </c>
      <c r="CK179">
        <v>2565524.1187882274</v>
      </c>
      <c r="CL179">
        <v>0</v>
      </c>
      <c r="CM179">
        <v>47900000</v>
      </c>
      <c r="CN179">
        <v>2770000</v>
      </c>
      <c r="CO179">
        <v>773530000</v>
      </c>
      <c r="CP179">
        <v>1357000</v>
      </c>
      <c r="CQ179">
        <v>3100</v>
      </c>
      <c r="CR179">
        <v>0</v>
      </c>
      <c r="CS179">
        <v>0</v>
      </c>
      <c r="CT179">
        <v>2770254000</v>
      </c>
      <c r="CU179">
        <v>21724800</v>
      </c>
      <c r="CV179">
        <v>0</v>
      </c>
      <c r="CW179">
        <v>0</v>
      </c>
      <c r="CX179">
        <v>78868.69552568697</v>
      </c>
      <c r="CY179">
        <v>580202.33116783795</v>
      </c>
      <c r="CZ179">
        <v>8290</v>
      </c>
      <c r="DA179">
        <v>6182.9241488149428</v>
      </c>
      <c r="DB179">
        <v>4242.9832905491603</v>
      </c>
      <c r="DC179">
        <v>2299.9091950625857</v>
      </c>
      <c r="DD179">
        <v>-627003.28575497749</v>
      </c>
      <c r="DE179">
        <v>-531199.26805167692</v>
      </c>
      <c r="DF179">
        <v>-504618.34525240178</v>
      </c>
    </row>
    <row r="180" spans="1:110" x14ac:dyDescent="0.45">
      <c r="A180">
        <v>1691</v>
      </c>
      <c r="B180" t="s">
        <v>532</v>
      </c>
      <c r="C180">
        <v>15273</v>
      </c>
      <c r="D180">
        <v>14554</v>
      </c>
      <c r="E180">
        <v>13746</v>
      </c>
      <c r="F180">
        <v>12915</v>
      </c>
      <c r="G180">
        <v>12064</v>
      </c>
      <c r="H180">
        <v>11150</v>
      </c>
      <c r="I180">
        <v>10212</v>
      </c>
      <c r="J180">
        <v>9366.5357142857156</v>
      </c>
      <c r="K180">
        <v>2.13</v>
      </c>
      <c r="L180">
        <v>2.0699999999999998</v>
      </c>
      <c r="M180">
        <v>2.0099999999999998</v>
      </c>
      <c r="N180">
        <v>1.97</v>
      </c>
      <c r="O180">
        <v>1.95</v>
      </c>
      <c r="P180">
        <v>1.93</v>
      </c>
      <c r="Q180">
        <v>1.9109744227095835</v>
      </c>
      <c r="R180">
        <v>1.895484781165139</v>
      </c>
      <c r="S180">
        <v>248627</v>
      </c>
      <c r="T180">
        <v>10137</v>
      </c>
      <c r="U180">
        <v>3323</v>
      </c>
      <c r="V180">
        <v>31.385418718572847</v>
      </c>
      <c r="W180">
        <v>292.58869393333981</v>
      </c>
      <c r="X180">
        <v>2779.1213706417034</v>
      </c>
      <c r="Y180">
        <v>97.723451022761381</v>
      </c>
      <c r="Z180">
        <v>9170</v>
      </c>
      <c r="AA180">
        <v>8556.1930561238405</v>
      </c>
      <c r="AB180">
        <v>7931.8427150025973</v>
      </c>
      <c r="AC180">
        <v>7313.3862714734332</v>
      </c>
      <c r="AD180">
        <v>6708.1802750356774</v>
      </c>
      <c r="AE180">
        <v>6125.1865812455517</v>
      </c>
      <c r="AF180">
        <v>5548.9966612181879</v>
      </c>
      <c r="AG180">
        <v>4937.3197492260579</v>
      </c>
      <c r="AH180">
        <v>3430</v>
      </c>
      <c r="AI180">
        <v>3150.5134074247367</v>
      </c>
      <c r="AJ180">
        <v>2842.5389315187149</v>
      </c>
      <c r="AK180">
        <v>2541.2346045331351</v>
      </c>
      <c r="AL180">
        <v>2283.6458015590424</v>
      </c>
      <c r="AM180">
        <v>2063.9283648446471</v>
      </c>
      <c r="AN180">
        <v>1863.5539155031524</v>
      </c>
      <c r="AO180">
        <v>1644.5900764680325</v>
      </c>
      <c r="AP180">
        <v>33.033419400313292</v>
      </c>
      <c r="AQ180">
        <v>124.72560485253139</v>
      </c>
      <c r="AR180">
        <v>5.4965187099280994</v>
      </c>
      <c r="AS180">
        <v>124.72560485253139</v>
      </c>
      <c r="AT180">
        <v>17494</v>
      </c>
      <c r="AU180">
        <v>355</v>
      </c>
      <c r="AV180">
        <v>17568.313260073668</v>
      </c>
      <c r="AW180">
        <v>7373.0847338415024</v>
      </c>
      <c r="AX180">
        <v>233.55591372031924</v>
      </c>
      <c r="AY180">
        <v>586.25461348865826</v>
      </c>
      <c r="AZ180">
        <v>280.47214327533072</v>
      </c>
      <c r="BA180">
        <v>6.2083506006856046</v>
      </c>
      <c r="BB180">
        <v>66.061272509003672</v>
      </c>
      <c r="BC180">
        <v>6040</v>
      </c>
      <c r="BD180">
        <v>280433.91831642675</v>
      </c>
      <c r="BE180">
        <v>2785054.278990787</v>
      </c>
      <c r="BF180">
        <v>71586</v>
      </c>
      <c r="BG180">
        <v>66748.921862149626</v>
      </c>
      <c r="BH180">
        <v>58821.166020273959</v>
      </c>
      <c r="BI180">
        <v>371962</v>
      </c>
      <c r="BJ180">
        <v>317933.66120494739</v>
      </c>
      <c r="BK180">
        <v>291623.63858503214</v>
      </c>
      <c r="BL180">
        <v>-503700.36139923462</v>
      </c>
      <c r="BM180">
        <v>-482663.80808696704</v>
      </c>
      <c r="BN180">
        <v>-468752.66986851796</v>
      </c>
      <c r="BO180">
        <v>181750.5456048199</v>
      </c>
      <c r="BP180">
        <v>505877.65548661863</v>
      </c>
      <c r="BQ180">
        <v>778812.51125138206</v>
      </c>
      <c r="BR180">
        <v>2408271</v>
      </c>
      <c r="BS180">
        <v>8767932</v>
      </c>
      <c r="BT180">
        <v>937111</v>
      </c>
      <c r="BU180">
        <v>113419</v>
      </c>
      <c r="BV180">
        <v>88734</v>
      </c>
      <c r="BW180">
        <v>932589</v>
      </c>
      <c r="BX180">
        <v>42948</v>
      </c>
      <c r="BY180">
        <v>140.51353788047885</v>
      </c>
      <c r="BZ180">
        <v>0</v>
      </c>
      <c r="CA180">
        <v>0</v>
      </c>
      <c r="CB180">
        <v>0</v>
      </c>
      <c r="CC180">
        <v>150.36204842399997</v>
      </c>
      <c r="CD180">
        <v>1.6496002387936728</v>
      </c>
      <c r="CE180">
        <v>31.182865115533499</v>
      </c>
      <c r="CF180">
        <v>0</v>
      </c>
      <c r="CG180">
        <v>379402.66519827658</v>
      </c>
      <c r="CH180">
        <v>603433.68277727556</v>
      </c>
      <c r="CI180">
        <v>1390630.5904814973</v>
      </c>
      <c r="CJ180">
        <v>155769.28875804032</v>
      </c>
      <c r="CK180">
        <v>4767690.7443575207</v>
      </c>
      <c r="CL180">
        <v>0</v>
      </c>
      <c r="CM180">
        <v>634000000</v>
      </c>
      <c r="CN180">
        <v>4790000</v>
      </c>
      <c r="CO180">
        <v>1319630000</v>
      </c>
      <c r="CP180">
        <v>3073000</v>
      </c>
      <c r="CQ180">
        <v>0</v>
      </c>
      <c r="CR180">
        <v>0</v>
      </c>
      <c r="CS180">
        <v>0</v>
      </c>
      <c r="CT180">
        <v>6094911000</v>
      </c>
      <c r="CU180">
        <v>0</v>
      </c>
      <c r="CV180">
        <v>0</v>
      </c>
      <c r="CW180">
        <v>0</v>
      </c>
      <c r="CX180">
        <v>44339.428256241066</v>
      </c>
      <c r="CY180">
        <v>1121152.8591156132</v>
      </c>
      <c r="CZ180">
        <v>6040</v>
      </c>
      <c r="DA180">
        <v>5631.8761775680132</v>
      </c>
      <c r="DB180">
        <v>4962.9793920941911</v>
      </c>
      <c r="DC180">
        <v>4245.0577723613433</v>
      </c>
      <c r="DD180">
        <v>-503700.36139923462</v>
      </c>
      <c r="DE180">
        <v>-482663.80808696704</v>
      </c>
      <c r="DF180">
        <v>-468752.66986851796</v>
      </c>
    </row>
    <row r="181" spans="1:110" x14ac:dyDescent="0.45">
      <c r="A181">
        <v>1692</v>
      </c>
      <c r="B181" t="s">
        <v>533</v>
      </c>
      <c r="C181">
        <v>23774</v>
      </c>
      <c r="D181">
        <v>23311</v>
      </c>
      <c r="E181">
        <v>22611</v>
      </c>
      <c r="F181">
        <v>21803</v>
      </c>
      <c r="G181">
        <v>20853</v>
      </c>
      <c r="H181">
        <v>19739</v>
      </c>
      <c r="I181">
        <v>18480</v>
      </c>
      <c r="J181">
        <v>17594.857142857145</v>
      </c>
      <c r="K181">
        <v>2.13</v>
      </c>
      <c r="L181">
        <v>2.0699999999999998</v>
      </c>
      <c r="M181">
        <v>2.0099999999999998</v>
      </c>
      <c r="N181">
        <v>1.97</v>
      </c>
      <c r="O181">
        <v>1.95</v>
      </c>
      <c r="P181">
        <v>1.93</v>
      </c>
      <c r="Q181">
        <v>1.9109744227095835</v>
      </c>
      <c r="R181">
        <v>1.895484781165139</v>
      </c>
      <c r="S181">
        <v>248627</v>
      </c>
      <c r="T181">
        <v>10137</v>
      </c>
      <c r="U181">
        <v>3323</v>
      </c>
      <c r="V181">
        <v>54.399619737282329</v>
      </c>
      <c r="W181">
        <v>507.13721018425639</v>
      </c>
      <c r="X181">
        <v>2495.8442689605545</v>
      </c>
      <c r="Y181">
        <v>87.762455341016278</v>
      </c>
      <c r="Z181">
        <v>11905</v>
      </c>
      <c r="AA181">
        <v>11441.138591776629</v>
      </c>
      <c r="AB181">
        <v>10836.716004101889</v>
      </c>
      <c r="AC181">
        <v>10193.168855598931</v>
      </c>
      <c r="AD181">
        <v>9480.4433906889954</v>
      </c>
      <c r="AE181">
        <v>8713.23747769291</v>
      </c>
      <c r="AF181">
        <v>7934.210116989113</v>
      </c>
      <c r="AG181">
        <v>7248.1400712903642</v>
      </c>
      <c r="AH181">
        <v>1451</v>
      </c>
      <c r="AI181">
        <v>1371.0350202521133</v>
      </c>
      <c r="AJ181">
        <v>1260.5787393759404</v>
      </c>
      <c r="AK181">
        <v>1165.3398593089416</v>
      </c>
      <c r="AL181">
        <v>1081.1017604705207</v>
      </c>
      <c r="AM181">
        <v>996.92700741895328</v>
      </c>
      <c r="AN181">
        <v>923.39212168929362</v>
      </c>
      <c r="AO181">
        <v>839.80062569900088</v>
      </c>
      <c r="AP181">
        <v>68.681859262707817</v>
      </c>
      <c r="AQ181">
        <v>68.330534715860495</v>
      </c>
      <c r="AR181">
        <v>3.01125068079793</v>
      </c>
      <c r="AS181">
        <v>68.330534715860495</v>
      </c>
      <c r="AT181">
        <v>23753</v>
      </c>
      <c r="AU181">
        <v>589</v>
      </c>
      <c r="AV181">
        <v>23891.286861680943</v>
      </c>
      <c r="AW181">
        <v>10925.375924506952</v>
      </c>
      <c r="AX181">
        <v>384.26538689151153</v>
      </c>
      <c r="AY181">
        <v>797.25224257429306</v>
      </c>
      <c r="AZ181">
        <v>415.60130016824445</v>
      </c>
      <c r="BA181">
        <v>10.214488717195994</v>
      </c>
      <c r="BB181">
        <v>66.061272509003672</v>
      </c>
      <c r="BC181">
        <v>10880</v>
      </c>
      <c r="BD181">
        <v>592448.65070530213</v>
      </c>
      <c r="BE181">
        <v>4886299.3838841682</v>
      </c>
      <c r="BF181">
        <v>133478</v>
      </c>
      <c r="BG181">
        <v>131180.46329579703</v>
      </c>
      <c r="BH181">
        <v>121223.54210992029</v>
      </c>
      <c r="BI181">
        <v>180130</v>
      </c>
      <c r="BJ181">
        <v>160481.88659114204</v>
      </c>
      <c r="BK181">
        <v>149260.69239229691</v>
      </c>
      <c r="BL181">
        <v>-956828.39421645156</v>
      </c>
      <c r="BM181">
        <v>-850288.94230002118</v>
      </c>
      <c r="BN181">
        <v>-732432.31610257598</v>
      </c>
      <c r="BO181">
        <v>410782.87666467018</v>
      </c>
      <c r="BP181">
        <v>1023907.2240825091</v>
      </c>
      <c r="BQ181">
        <v>1521685.6898771969</v>
      </c>
      <c r="BR181">
        <v>2408271</v>
      </c>
      <c r="BS181">
        <v>8767932</v>
      </c>
      <c r="BT181">
        <v>937111</v>
      </c>
      <c r="BU181">
        <v>113419</v>
      </c>
      <c r="BV181">
        <v>88734</v>
      </c>
      <c r="BW181">
        <v>932589</v>
      </c>
      <c r="BX181">
        <v>42948</v>
      </c>
      <c r="BY181">
        <v>156.2719784250269</v>
      </c>
      <c r="BZ181">
        <v>0</v>
      </c>
      <c r="CA181">
        <v>0</v>
      </c>
      <c r="CB181">
        <v>0</v>
      </c>
      <c r="CC181">
        <v>0</v>
      </c>
      <c r="CD181">
        <v>0.24357590694775574</v>
      </c>
      <c r="CE181">
        <v>32.983173088123991</v>
      </c>
      <c r="CF181">
        <v>0</v>
      </c>
      <c r="CG181">
        <v>619048.45949788077</v>
      </c>
      <c r="CH181">
        <v>984586.36693336081</v>
      </c>
      <c r="CI181">
        <v>2269008.1112590716</v>
      </c>
      <c r="CJ181">
        <v>254159.359139851</v>
      </c>
      <c r="CK181">
        <v>7779153.6048235307</v>
      </c>
      <c r="CL181">
        <v>0</v>
      </c>
      <c r="CM181">
        <v>245000000</v>
      </c>
      <c r="CN181">
        <v>0</v>
      </c>
      <c r="CO181">
        <v>684870000</v>
      </c>
      <c r="CP181">
        <v>1311000</v>
      </c>
      <c r="CQ181">
        <v>1560</v>
      </c>
      <c r="CR181">
        <v>214190</v>
      </c>
      <c r="CS181">
        <v>21960</v>
      </c>
      <c r="CT181">
        <v>2646323000</v>
      </c>
      <c r="CU181">
        <v>10932480</v>
      </c>
      <c r="CV181">
        <v>1493624010</v>
      </c>
      <c r="CW181">
        <v>134673680</v>
      </c>
      <c r="CX181">
        <v>40066.696993329904</v>
      </c>
      <c r="CY181">
        <v>1932169.447302388</v>
      </c>
      <c r="CZ181">
        <v>10880</v>
      </c>
      <c r="DA181">
        <v>10692.724199180926</v>
      </c>
      <c r="DB181">
        <v>9881.1200209467697</v>
      </c>
      <c r="DC181">
        <v>8968.1689165850639</v>
      </c>
      <c r="DD181">
        <v>-956828.39421645156</v>
      </c>
      <c r="DE181">
        <v>-850288.94230002118</v>
      </c>
      <c r="DF181">
        <v>-732432.31610257598</v>
      </c>
    </row>
    <row r="182" spans="1:110" x14ac:dyDescent="0.45">
      <c r="A182">
        <v>1693</v>
      </c>
      <c r="B182" t="s">
        <v>534</v>
      </c>
      <c r="C182">
        <v>5242</v>
      </c>
      <c r="D182">
        <v>4853</v>
      </c>
      <c r="E182">
        <v>4456</v>
      </c>
      <c r="F182">
        <v>4035</v>
      </c>
      <c r="G182">
        <v>3623</v>
      </c>
      <c r="H182">
        <v>3214</v>
      </c>
      <c r="I182">
        <v>2823</v>
      </c>
      <c r="J182">
        <v>2417</v>
      </c>
      <c r="K182">
        <v>2.13</v>
      </c>
      <c r="L182">
        <v>2.0699999999999998</v>
      </c>
      <c r="M182">
        <v>2.0099999999999998</v>
      </c>
      <c r="N182">
        <v>1.97</v>
      </c>
      <c r="O182">
        <v>1.95</v>
      </c>
      <c r="P182">
        <v>1.93</v>
      </c>
      <c r="Q182">
        <v>1.9109744227095835</v>
      </c>
      <c r="R182">
        <v>1.895484781165139</v>
      </c>
      <c r="S182">
        <v>248627</v>
      </c>
      <c r="T182">
        <v>10137</v>
      </c>
      <c r="U182">
        <v>3323</v>
      </c>
      <c r="V182">
        <v>11.428185970533937</v>
      </c>
      <c r="W182">
        <v>106.53858204437839</v>
      </c>
      <c r="X182">
        <v>2619.5748167034244</v>
      </c>
      <c r="Y182">
        <v>92.113246296064702</v>
      </c>
      <c r="Z182">
        <v>3105</v>
      </c>
      <c r="AA182">
        <v>2858.3003353871595</v>
      </c>
      <c r="AB182">
        <v>2560.2295467879376</v>
      </c>
      <c r="AC182">
        <v>2270.4512407754901</v>
      </c>
      <c r="AD182">
        <v>2001.837619245865</v>
      </c>
      <c r="AE182">
        <v>1748.2699988173863</v>
      </c>
      <c r="AF182">
        <v>1545.4205804851899</v>
      </c>
      <c r="AG182">
        <v>1260.5074707530421</v>
      </c>
      <c r="AH182">
        <v>1018</v>
      </c>
      <c r="AI182">
        <v>958.08471993345233</v>
      </c>
      <c r="AJ182">
        <v>867.57309097356392</v>
      </c>
      <c r="AK182">
        <v>779.2702041012742</v>
      </c>
      <c r="AL182">
        <v>702.94672386555862</v>
      </c>
      <c r="AM182">
        <v>631.05412924594589</v>
      </c>
      <c r="AN182">
        <v>597.35830596612107</v>
      </c>
      <c r="AO182">
        <v>503.46200839018104</v>
      </c>
      <c r="AP182">
        <v>10.347365449097229</v>
      </c>
      <c r="AQ182">
        <v>51.322497690515306</v>
      </c>
      <c r="AR182">
        <v>2.2617254021713711</v>
      </c>
      <c r="AS182">
        <v>51.322497690515306</v>
      </c>
      <c r="AT182">
        <v>5817</v>
      </c>
      <c r="AU182">
        <v>200</v>
      </c>
      <c r="AV182">
        <v>5870.3493405922318</v>
      </c>
      <c r="AW182">
        <v>3152.0855335757387</v>
      </c>
      <c r="AX182">
        <v>129.0987724379147</v>
      </c>
      <c r="AY182">
        <v>195.89355749556276</v>
      </c>
      <c r="AZ182">
        <v>119.9053336972211</v>
      </c>
      <c r="BA182">
        <v>3.4316854951165077</v>
      </c>
      <c r="BB182">
        <v>66.061272509003672</v>
      </c>
      <c r="BC182">
        <v>10880</v>
      </c>
      <c r="BD182">
        <v>390923.90930729575</v>
      </c>
      <c r="BE182">
        <v>1012076.1183990831</v>
      </c>
      <c r="BF182">
        <v>21082</v>
      </c>
      <c r="BG182">
        <v>18418.284456419751</v>
      </c>
      <c r="BH182">
        <v>14974.779166564347</v>
      </c>
      <c r="BI182">
        <v>68621.999999999985</v>
      </c>
      <c r="BJ182">
        <v>54508.934248643956</v>
      </c>
      <c r="BK182">
        <v>48060.065419711325</v>
      </c>
      <c r="BL182">
        <v>-922874.52021878422</v>
      </c>
      <c r="BM182">
        <v>-767356.3869317238</v>
      </c>
      <c r="BN182">
        <v>-602550.115717849</v>
      </c>
      <c r="BO182">
        <v>37492.55763959873</v>
      </c>
      <c r="BP182">
        <v>123422.42225077737</v>
      </c>
      <c r="BQ182">
        <v>185874.23580392567</v>
      </c>
      <c r="BR182">
        <v>2408271</v>
      </c>
      <c r="BS182">
        <v>8767932</v>
      </c>
      <c r="BT182">
        <v>937111</v>
      </c>
      <c r="BU182">
        <v>113419</v>
      </c>
      <c r="BV182">
        <v>88734</v>
      </c>
      <c r="BW182">
        <v>932589</v>
      </c>
      <c r="BX182">
        <v>42948</v>
      </c>
      <c r="BY182">
        <v>113.44963078873155</v>
      </c>
      <c r="BZ182">
        <v>0</v>
      </c>
      <c r="CA182">
        <v>0</v>
      </c>
      <c r="CB182">
        <v>0</v>
      </c>
      <c r="CC182">
        <v>0</v>
      </c>
      <c r="CD182">
        <v>5.6319429223449707E-2</v>
      </c>
      <c r="CE182">
        <v>6.8998876605199868</v>
      </c>
      <c r="CF182">
        <v>0</v>
      </c>
      <c r="CG182">
        <v>141071.19883815825</v>
      </c>
      <c r="CH182">
        <v>224371.41553612327</v>
      </c>
      <c r="CI182">
        <v>517070.49669173459</v>
      </c>
      <c r="CJ182">
        <v>57918.834849987281</v>
      </c>
      <c r="CK182">
        <v>1772744.1335832814</v>
      </c>
      <c r="CL182">
        <v>0</v>
      </c>
      <c r="CM182">
        <v>120000000</v>
      </c>
      <c r="CN182">
        <v>0</v>
      </c>
      <c r="CO182">
        <v>624680000</v>
      </c>
      <c r="CP182">
        <v>2129000</v>
      </c>
      <c r="CQ182">
        <v>900</v>
      </c>
      <c r="CR182">
        <v>283250</v>
      </c>
      <c r="CS182">
        <v>22090</v>
      </c>
      <c r="CT182">
        <v>5373827000</v>
      </c>
      <c r="CU182">
        <v>6307200</v>
      </c>
      <c r="CV182">
        <v>1975842410</v>
      </c>
      <c r="CW182">
        <v>135463970</v>
      </c>
      <c r="CX182">
        <v>50920.359180631298</v>
      </c>
      <c r="CY182">
        <v>494134.60878340085</v>
      </c>
      <c r="CZ182">
        <v>10880</v>
      </c>
      <c r="DA182">
        <v>9505.3095003247745</v>
      </c>
      <c r="DB182">
        <v>7728.1850551285497</v>
      </c>
      <c r="DC182">
        <v>5917.5958085581178</v>
      </c>
      <c r="DD182">
        <v>-922874.52021878422</v>
      </c>
      <c r="DE182">
        <v>-767356.3869317238</v>
      </c>
      <c r="DF182">
        <v>-602550.115717849</v>
      </c>
    </row>
    <row r="183" spans="1:110" x14ac:dyDescent="0.45">
      <c r="A183">
        <v>1694</v>
      </c>
      <c r="B183" t="s">
        <v>535</v>
      </c>
      <c r="C183">
        <v>5415</v>
      </c>
      <c r="D183">
        <v>4824</v>
      </c>
      <c r="E183">
        <v>4286</v>
      </c>
      <c r="F183">
        <v>3788</v>
      </c>
      <c r="G183">
        <v>3312</v>
      </c>
      <c r="H183">
        <v>2861</v>
      </c>
      <c r="I183">
        <v>2434</v>
      </c>
      <c r="J183">
        <v>1939.6071428571427</v>
      </c>
      <c r="K183">
        <v>2.13</v>
      </c>
      <c r="L183">
        <v>2.0699999999999998</v>
      </c>
      <c r="M183">
        <v>2.0099999999999998</v>
      </c>
      <c r="N183">
        <v>1.97</v>
      </c>
      <c r="O183">
        <v>1.95</v>
      </c>
      <c r="P183">
        <v>1.93</v>
      </c>
      <c r="Q183">
        <v>1.9109744227095835</v>
      </c>
      <c r="R183">
        <v>1.895484781165139</v>
      </c>
      <c r="S183">
        <v>248627</v>
      </c>
      <c r="T183">
        <v>10137</v>
      </c>
      <c r="U183">
        <v>3323</v>
      </c>
      <c r="V183">
        <v>10.286827417483035</v>
      </c>
      <c r="W183">
        <v>95.898335013065378</v>
      </c>
      <c r="X183">
        <v>3006.2707846965172</v>
      </c>
      <c r="Y183">
        <v>105.71080446249583</v>
      </c>
      <c r="Z183">
        <v>3297</v>
      </c>
      <c r="AA183">
        <v>2855.7517083650296</v>
      </c>
      <c r="AB183">
        <v>2504.9566752016954</v>
      </c>
      <c r="AC183">
        <v>2147.9483345480126</v>
      </c>
      <c r="AD183">
        <v>1814.4005895816374</v>
      </c>
      <c r="AE183">
        <v>1505.7206479897366</v>
      </c>
      <c r="AF183">
        <v>1229.1446492722864</v>
      </c>
      <c r="AG183">
        <v>885.59120900252151</v>
      </c>
      <c r="AH183">
        <v>1271</v>
      </c>
      <c r="AI183">
        <v>1075.1732204320535</v>
      </c>
      <c r="AJ183">
        <v>904.96544879700002</v>
      </c>
      <c r="AK183">
        <v>744.4009503269574</v>
      </c>
      <c r="AL183">
        <v>607.42567847808107</v>
      </c>
      <c r="AM183">
        <v>487.95139254076383</v>
      </c>
      <c r="AN183">
        <v>384.37281264009573</v>
      </c>
      <c r="AO183">
        <v>272.63446141676809</v>
      </c>
      <c r="AP183">
        <v>10.572798247552505</v>
      </c>
      <c r="AQ183">
        <v>102.04822215207113</v>
      </c>
      <c r="AR183">
        <v>4.4971516717593536</v>
      </c>
      <c r="AS183">
        <v>102.04822215207113</v>
      </c>
      <c r="AT183">
        <v>4865</v>
      </c>
      <c r="AU183">
        <v>130</v>
      </c>
      <c r="AV183">
        <v>4896.5952730117606</v>
      </c>
      <c r="AW183">
        <v>2317.7151616323436</v>
      </c>
      <c r="AX183">
        <v>84.580342232493365</v>
      </c>
      <c r="AY183">
        <v>163.39938426040243</v>
      </c>
      <c r="AZ183">
        <v>88.165884748494335</v>
      </c>
      <c r="BA183">
        <v>2.2483028159762259</v>
      </c>
      <c r="BB183">
        <v>66.061272509003672</v>
      </c>
      <c r="BC183">
        <v>10880</v>
      </c>
      <c r="BD183">
        <v>315596.62464036973</v>
      </c>
      <c r="BE183">
        <v>1130964.7841001942</v>
      </c>
      <c r="BF183">
        <v>9150</v>
      </c>
      <c r="BG183">
        <v>7549.6685354951114</v>
      </c>
      <c r="BH183">
        <v>5820.2908707756542</v>
      </c>
      <c r="BI183">
        <v>16090</v>
      </c>
      <c r="BJ183">
        <v>12102.063565835715</v>
      </c>
      <c r="BK183">
        <v>10222.774410273392</v>
      </c>
      <c r="BL183">
        <v>-945837.2269782474</v>
      </c>
      <c r="BM183">
        <v>-797896.6645059369</v>
      </c>
      <c r="BN183">
        <v>-645922.2961680619</v>
      </c>
      <c r="BO183">
        <v>17005.105072357808</v>
      </c>
      <c r="BP183">
        <v>78990.295583719271</v>
      </c>
      <c r="BQ183">
        <v>106957.71251290431</v>
      </c>
      <c r="BR183">
        <v>2408271</v>
      </c>
      <c r="BS183">
        <v>8767932</v>
      </c>
      <c r="BT183">
        <v>937111</v>
      </c>
      <c r="BU183">
        <v>113419</v>
      </c>
      <c r="BV183">
        <v>88734</v>
      </c>
      <c r="BW183">
        <v>932589</v>
      </c>
      <c r="BX183">
        <v>42948</v>
      </c>
      <c r="BY183">
        <v>0.85367642900158136</v>
      </c>
      <c r="BZ183">
        <v>0</v>
      </c>
      <c r="CA183">
        <v>0</v>
      </c>
      <c r="CB183">
        <v>0</v>
      </c>
      <c r="CC183">
        <v>0</v>
      </c>
      <c r="CD183">
        <v>5.6694392134391459E-2</v>
      </c>
      <c r="CE183">
        <v>15.923887262659298</v>
      </c>
      <c r="CF183">
        <v>0</v>
      </c>
      <c r="CG183">
        <v>190577.55122546223</v>
      </c>
      <c r="CH183">
        <v>303110.45266525971</v>
      </c>
      <c r="CI183">
        <v>698526.91323262278</v>
      </c>
      <c r="CJ183">
        <v>78244.388694858586</v>
      </c>
      <c r="CK183">
        <v>2394856.2053066068</v>
      </c>
      <c r="CL183">
        <v>0</v>
      </c>
      <c r="CM183">
        <v>7400000</v>
      </c>
      <c r="CN183">
        <v>0</v>
      </c>
      <c r="CO183">
        <v>397720000</v>
      </c>
      <c r="CP183">
        <v>522000</v>
      </c>
      <c r="CQ183">
        <v>1800</v>
      </c>
      <c r="CR183">
        <v>510</v>
      </c>
      <c r="CS183">
        <v>600</v>
      </c>
      <c r="CT183">
        <v>1248523000</v>
      </c>
      <c r="CU183">
        <v>12614400</v>
      </c>
      <c r="CV183">
        <v>3427180</v>
      </c>
      <c r="CW183">
        <v>3691460</v>
      </c>
      <c r="CX183">
        <v>34819.198141921894</v>
      </c>
      <c r="CY183">
        <v>562099.42102017754</v>
      </c>
      <c r="CZ183">
        <v>10880</v>
      </c>
      <c r="DA183">
        <v>8977.0922039548441</v>
      </c>
      <c r="DB183">
        <v>6920.7393086381562</v>
      </c>
      <c r="DC183">
        <v>4777.3319019453675</v>
      </c>
      <c r="DD183">
        <v>-945837.2269782474</v>
      </c>
      <c r="DE183">
        <v>-797896.6645059369</v>
      </c>
      <c r="DF183">
        <v>-645922.2961680619</v>
      </c>
    </row>
    <row r="184" spans="1:110" x14ac:dyDescent="0.45">
      <c r="A184">
        <v>2000</v>
      </c>
      <c r="B184" t="s">
        <v>536</v>
      </c>
      <c r="C184">
        <v>1308265</v>
      </c>
      <c r="D184">
        <v>1235971</v>
      </c>
      <c r="E184">
        <v>1157332</v>
      </c>
      <c r="F184">
        <v>1076393</v>
      </c>
      <c r="G184">
        <v>993737</v>
      </c>
      <c r="H184">
        <v>908974</v>
      </c>
      <c r="I184">
        <v>823610</v>
      </c>
      <c r="J184">
        <v>742483.07142857159</v>
      </c>
      <c r="K184">
        <v>2.48</v>
      </c>
      <c r="L184">
        <v>2.38</v>
      </c>
      <c r="M184">
        <v>2.29</v>
      </c>
      <c r="N184">
        <v>2.21</v>
      </c>
      <c r="O184">
        <v>2.14</v>
      </c>
      <c r="P184">
        <v>2.09</v>
      </c>
      <c r="Q184">
        <v>2.0784997672078314</v>
      </c>
      <c r="R184">
        <v>2.0491228608304364</v>
      </c>
      <c r="S184">
        <v>243550</v>
      </c>
      <c r="T184">
        <v>10088</v>
      </c>
      <c r="U184">
        <v>4028</v>
      </c>
      <c r="V184">
        <v>3555.3358381543862</v>
      </c>
      <c r="W184">
        <v>25451.590424326787</v>
      </c>
      <c r="X184">
        <v>1796.1794819321547</v>
      </c>
      <c r="Y184">
        <v>100.18433601145848</v>
      </c>
      <c r="Z184">
        <v>624241</v>
      </c>
      <c r="AA184">
        <v>582199.37279800198</v>
      </c>
      <c r="AB184">
        <v>532123.11204031901</v>
      </c>
      <c r="AC184">
        <v>481412.49026138231</v>
      </c>
      <c r="AD184">
        <v>430701.72101112315</v>
      </c>
      <c r="AE184">
        <v>382041.82088754507</v>
      </c>
      <c r="AF184">
        <v>337984.13312463765</v>
      </c>
      <c r="AG184">
        <v>288145.3438717628</v>
      </c>
      <c r="AH184">
        <v>75335</v>
      </c>
      <c r="AI184">
        <v>65111.503014677175</v>
      </c>
      <c r="AJ184">
        <v>55431.716958282377</v>
      </c>
      <c r="AK184">
        <v>46971.830141963728</v>
      </c>
      <c r="AL184">
        <v>39922.346057750387</v>
      </c>
      <c r="AM184">
        <v>34467.506696402677</v>
      </c>
      <c r="AN184">
        <v>31576.563124054926</v>
      </c>
      <c r="AO184">
        <v>27317.628556676835</v>
      </c>
      <c r="AP184">
        <v>3000.7092846111113</v>
      </c>
      <c r="AQ184">
        <v>1189.7888439222427</v>
      </c>
      <c r="AR184">
        <v>64.513940666666656</v>
      </c>
      <c r="AS184">
        <v>1189.7888439222427</v>
      </c>
      <c r="AT184">
        <v>971341</v>
      </c>
      <c r="AU184">
        <v>21791</v>
      </c>
      <c r="AV184">
        <v>632667.01390228898</v>
      </c>
      <c r="AW184">
        <v>401392.77091741498</v>
      </c>
      <c r="AX184">
        <v>12392.49634390824</v>
      </c>
      <c r="AY184">
        <v>21112.098253919383</v>
      </c>
      <c r="AZ184">
        <v>15268.981005698464</v>
      </c>
      <c r="BA184">
        <v>329.41560286428069</v>
      </c>
      <c r="BB184">
        <v>66.061272509003672</v>
      </c>
      <c r="BC184">
        <v>501500</v>
      </c>
      <c r="BD184">
        <v>23115596.573066425</v>
      </c>
      <c r="BE184">
        <v>1316864.9027059516</v>
      </c>
      <c r="BF184">
        <v>9150</v>
      </c>
      <c r="BG184">
        <v>8581.6018523710682</v>
      </c>
      <c r="BH184">
        <v>7662.9315310540633</v>
      </c>
      <c r="BI184">
        <v>16090</v>
      </c>
      <c r="BJ184">
        <v>13304.595178588663</v>
      </c>
      <c r="BK184">
        <v>11903.122907474135</v>
      </c>
      <c r="BL184">
        <v>-7782601.2591677494</v>
      </c>
      <c r="BM184">
        <v>-5017459.659368977</v>
      </c>
      <c r="BN184">
        <v>-3892766.7747227624</v>
      </c>
      <c r="BO184">
        <v>82557.587789106299</v>
      </c>
      <c r="BP184">
        <v>212028.6324586916</v>
      </c>
      <c r="BQ184">
        <v>292857.83111866168</v>
      </c>
      <c r="BR184">
        <v>984658</v>
      </c>
      <c r="BS184">
        <v>8767932</v>
      </c>
      <c r="BT184">
        <v>937111</v>
      </c>
      <c r="BU184">
        <v>21791</v>
      </c>
      <c r="BV184">
        <v>88734</v>
      </c>
      <c r="BW184">
        <v>932589</v>
      </c>
      <c r="BX184">
        <v>42948</v>
      </c>
      <c r="BY184">
        <v>0.85367642900158136</v>
      </c>
      <c r="BZ184">
        <v>0</v>
      </c>
      <c r="CA184">
        <v>0</v>
      </c>
      <c r="CB184">
        <v>0</v>
      </c>
      <c r="CC184">
        <v>0</v>
      </c>
      <c r="CD184">
        <v>5.6694392134391459E-2</v>
      </c>
      <c r="CE184">
        <v>15.923887262659298</v>
      </c>
      <c r="CF184">
        <v>0</v>
      </c>
      <c r="CG184">
        <v>137978.27745634687</v>
      </c>
      <c r="CH184">
        <v>192711.81701710474</v>
      </c>
      <c r="CI184">
        <v>40104.757169064396</v>
      </c>
      <c r="CJ184">
        <v>18609.403450657675</v>
      </c>
      <c r="CK184">
        <v>834487.44724860927</v>
      </c>
      <c r="CL184">
        <v>798000000</v>
      </c>
      <c r="CM184">
        <v>712000000</v>
      </c>
      <c r="CN184">
        <v>0</v>
      </c>
      <c r="CO184">
        <v>397720000</v>
      </c>
      <c r="CP184">
        <v>0</v>
      </c>
      <c r="CQ184">
        <v>0</v>
      </c>
      <c r="CR184">
        <v>0</v>
      </c>
      <c r="CS184">
        <v>0</v>
      </c>
      <c r="CT184">
        <v>0</v>
      </c>
      <c r="CU184">
        <v>0</v>
      </c>
      <c r="CV184">
        <v>0</v>
      </c>
      <c r="CW184">
        <v>0</v>
      </c>
      <c r="CX184">
        <v>34819.198141921894</v>
      </c>
      <c r="CY184">
        <v>562099.42102017754</v>
      </c>
      <c r="CZ184">
        <v>501500</v>
      </c>
      <c r="DA184">
        <v>470346.81190864381</v>
      </c>
      <c r="DB184">
        <v>419995.64621023083</v>
      </c>
      <c r="DC184">
        <v>349911.46393548406</v>
      </c>
      <c r="DD184">
        <v>-7782601.2591677494</v>
      </c>
      <c r="DE184">
        <v>-5017459.659368977</v>
      </c>
      <c r="DF184">
        <v>-3892766.7747227624</v>
      </c>
    </row>
    <row r="185" spans="1:110" x14ac:dyDescent="0.45">
      <c r="A185">
        <v>2201</v>
      </c>
      <c r="B185" t="s">
        <v>537</v>
      </c>
      <c r="C185">
        <v>287648</v>
      </c>
      <c r="D185">
        <v>273152</v>
      </c>
      <c r="E185">
        <v>256812</v>
      </c>
      <c r="F185">
        <v>239472</v>
      </c>
      <c r="G185">
        <v>221365</v>
      </c>
      <c r="H185">
        <v>202508</v>
      </c>
      <c r="I185">
        <v>183528</v>
      </c>
      <c r="J185">
        <v>166060.32142857139</v>
      </c>
      <c r="K185">
        <v>2.48</v>
      </c>
      <c r="L185">
        <v>2.38</v>
      </c>
      <c r="M185">
        <v>2.29</v>
      </c>
      <c r="N185">
        <v>2.21</v>
      </c>
      <c r="O185">
        <v>2.14</v>
      </c>
      <c r="P185">
        <v>2.09</v>
      </c>
      <c r="Q185">
        <v>2.0784997672078314</v>
      </c>
      <c r="R185">
        <v>2.0491228608304364</v>
      </c>
      <c r="S185">
        <v>262146</v>
      </c>
      <c r="T185">
        <v>9712</v>
      </c>
      <c r="U185">
        <v>3419</v>
      </c>
      <c r="V185">
        <v>818.85616626085823</v>
      </c>
      <c r="W185">
        <v>5458.2562559255421</v>
      </c>
      <c r="X185">
        <v>1650.7905494779395</v>
      </c>
      <c r="Y185">
        <v>87.183862085725565</v>
      </c>
      <c r="Z185">
        <v>134418</v>
      </c>
      <c r="AA185">
        <v>126462.87463934754</v>
      </c>
      <c r="AB185">
        <v>115365.77852607114</v>
      </c>
      <c r="AC185">
        <v>104018.90698813699</v>
      </c>
      <c r="AD185">
        <v>92433.146397988952</v>
      </c>
      <c r="AE185">
        <v>81120.155961632743</v>
      </c>
      <c r="AF185">
        <v>70705.837846230876</v>
      </c>
      <c r="AG185">
        <v>59462.680212772393</v>
      </c>
      <c r="AH185">
        <v>3877</v>
      </c>
      <c r="AI185">
        <v>3308.8596590246739</v>
      </c>
      <c r="AJ185">
        <v>2790.6870109364668</v>
      </c>
      <c r="AK185">
        <v>2385.8541320886175</v>
      </c>
      <c r="AL185">
        <v>2083.926635346178</v>
      </c>
      <c r="AM185">
        <v>1854.3055920728286</v>
      </c>
      <c r="AN185">
        <v>1778.9698648711346</v>
      </c>
      <c r="AO185">
        <v>1616.6376682885993</v>
      </c>
      <c r="AP185">
        <v>779.27159422580087</v>
      </c>
      <c r="AQ185">
        <v>49.752860829482273</v>
      </c>
      <c r="AR185">
        <v>2.6977502167266181</v>
      </c>
      <c r="AS185">
        <v>49.752860829482273</v>
      </c>
      <c r="AT185">
        <v>185995</v>
      </c>
      <c r="AU185">
        <v>5917</v>
      </c>
      <c r="AV185">
        <v>121640.06789690664</v>
      </c>
      <c r="AW185">
        <v>98013.279492274087</v>
      </c>
      <c r="AX185">
        <v>3338.6889865262328</v>
      </c>
      <c r="AY185">
        <v>4059.1290657197742</v>
      </c>
      <c r="AZ185">
        <v>3728.4251518861061</v>
      </c>
      <c r="BA185">
        <v>88.748563223382206</v>
      </c>
      <c r="BB185">
        <v>66.061272509003672</v>
      </c>
      <c r="BC185">
        <v>114960</v>
      </c>
      <c r="BD185">
        <v>5362460.8954605106</v>
      </c>
      <c r="BE185">
        <v>40283032.691974431</v>
      </c>
      <c r="BF185">
        <v>1675256</v>
      </c>
      <c r="BG185">
        <v>1581671.2553528941</v>
      </c>
      <c r="BH185">
        <v>1414326.4154417205</v>
      </c>
      <c r="BI185">
        <v>841724.00000000047</v>
      </c>
      <c r="BJ185">
        <v>692339.23960195051</v>
      </c>
      <c r="BK185">
        <v>615225.59834721079</v>
      </c>
      <c r="BL185">
        <v>-3004291.3470079685</v>
      </c>
      <c r="BM185">
        <v>-3890229.3150970917</v>
      </c>
      <c r="BN185">
        <v>-5033343.8420711979</v>
      </c>
      <c r="BO185">
        <v>1754612.9717276581</v>
      </c>
      <c r="BP185">
        <v>5483876.6238064542</v>
      </c>
      <c r="BQ185">
        <v>8624844.6775392629</v>
      </c>
      <c r="BR185">
        <v>984658</v>
      </c>
      <c r="BS185">
        <v>8767932</v>
      </c>
      <c r="BT185">
        <v>937111</v>
      </c>
      <c r="BU185">
        <v>21791</v>
      </c>
      <c r="BV185">
        <v>88734</v>
      </c>
      <c r="BW185">
        <v>932589</v>
      </c>
      <c r="BX185">
        <v>42948</v>
      </c>
      <c r="BY185">
        <v>421.16097560953068</v>
      </c>
      <c r="BZ185">
        <v>0</v>
      </c>
      <c r="CA185">
        <v>2.0936119680000003</v>
      </c>
      <c r="CB185">
        <v>1059.0086525333088</v>
      </c>
      <c r="CC185">
        <v>359.03977127999997</v>
      </c>
      <c r="CD185">
        <v>4.4933988891282262</v>
      </c>
      <c r="CE185">
        <v>161.19570320388152</v>
      </c>
      <c r="CF185">
        <v>29.491533953488371</v>
      </c>
      <c r="CG185">
        <v>3887815.509844698</v>
      </c>
      <c r="CH185">
        <v>5430043.0831693169</v>
      </c>
      <c r="CI185">
        <v>1130032.2037269478</v>
      </c>
      <c r="CJ185">
        <v>524357.37493037037</v>
      </c>
      <c r="CK185">
        <v>23513362.392933801</v>
      </c>
      <c r="CL185">
        <v>52700000</v>
      </c>
      <c r="CM185">
        <v>32000000</v>
      </c>
      <c r="CN185">
        <v>11210000</v>
      </c>
      <c r="CO185">
        <v>824610000</v>
      </c>
      <c r="CP185">
        <v>851000</v>
      </c>
      <c r="CQ185">
        <v>17780</v>
      </c>
      <c r="CR185">
        <v>116910</v>
      </c>
      <c r="CS185">
        <v>4530</v>
      </c>
      <c r="CT185">
        <v>1795132000</v>
      </c>
      <c r="CU185">
        <v>124602240</v>
      </c>
      <c r="CV185">
        <v>817544000</v>
      </c>
      <c r="CW185">
        <v>27760550</v>
      </c>
      <c r="CX185">
        <v>81421.090499621423</v>
      </c>
      <c r="CY185">
        <v>18133317.019562718</v>
      </c>
      <c r="CZ185">
        <v>114960</v>
      </c>
      <c r="DA185">
        <v>108537.99509768581</v>
      </c>
      <c r="DB185">
        <v>97054.399279381891</v>
      </c>
      <c r="DC185">
        <v>81174.047846711488</v>
      </c>
      <c r="DD185">
        <v>-3004291.3470079685</v>
      </c>
      <c r="DE185">
        <v>-3890229.3150970917</v>
      </c>
      <c r="DF185">
        <v>-5033343.8420711979</v>
      </c>
    </row>
    <row r="186" spans="1:110" x14ac:dyDescent="0.45">
      <c r="A186">
        <v>2202</v>
      </c>
      <c r="B186" t="s">
        <v>538</v>
      </c>
      <c r="C186">
        <v>177411</v>
      </c>
      <c r="D186">
        <v>169672</v>
      </c>
      <c r="E186">
        <v>160705</v>
      </c>
      <c r="F186">
        <v>151287</v>
      </c>
      <c r="G186">
        <v>141559</v>
      </c>
      <c r="H186">
        <v>131389</v>
      </c>
      <c r="I186">
        <v>120920</v>
      </c>
      <c r="J186">
        <v>111449.10714285713</v>
      </c>
      <c r="K186">
        <v>2.48</v>
      </c>
      <c r="L186">
        <v>2.38</v>
      </c>
      <c r="M186">
        <v>2.29</v>
      </c>
      <c r="N186">
        <v>2.21</v>
      </c>
      <c r="O186">
        <v>2.14</v>
      </c>
      <c r="P186">
        <v>2.09</v>
      </c>
      <c r="Q186">
        <v>2.0784997672078314</v>
      </c>
      <c r="R186">
        <v>2.0491228608304364</v>
      </c>
      <c r="S186">
        <v>228252</v>
      </c>
      <c r="T186">
        <v>9714</v>
      </c>
      <c r="U186">
        <v>4339</v>
      </c>
      <c r="V186">
        <v>496.22730645587046</v>
      </c>
      <c r="W186">
        <v>3387.5165133697592</v>
      </c>
      <c r="X186">
        <v>1680.4575614965609</v>
      </c>
      <c r="Y186">
        <v>109.95584951325216</v>
      </c>
      <c r="Z186">
        <v>94939</v>
      </c>
      <c r="AA186">
        <v>89874.18051157202</v>
      </c>
      <c r="AB186">
        <v>83776.808237045829</v>
      </c>
      <c r="AC186">
        <v>77339.183396042499</v>
      </c>
      <c r="AD186">
        <v>70691.20445563941</v>
      </c>
      <c r="AE186">
        <v>64185.729916782715</v>
      </c>
      <c r="AF186">
        <v>57959.402154814248</v>
      </c>
      <c r="AG186">
        <v>51602.767368457404</v>
      </c>
      <c r="AH186">
        <v>12565</v>
      </c>
      <c r="AI186">
        <v>10720.946819575545</v>
      </c>
      <c r="AJ186">
        <v>9097.9019917042187</v>
      </c>
      <c r="AK186">
        <v>7727.632699561299</v>
      </c>
      <c r="AL186">
        <v>6590.4442167949483</v>
      </c>
      <c r="AM186">
        <v>5729.8195039640714</v>
      </c>
      <c r="AN186">
        <v>5174.5703168455202</v>
      </c>
      <c r="AO186">
        <v>4678.6374350443903</v>
      </c>
      <c r="AP186">
        <v>468.48695484865141</v>
      </c>
      <c r="AQ186">
        <v>72.62312750109912</v>
      </c>
      <c r="AR186">
        <v>3.9378450744154665</v>
      </c>
      <c r="AS186">
        <v>72.62312750109912</v>
      </c>
      <c r="AT186">
        <v>124610</v>
      </c>
      <c r="AU186">
        <v>2751</v>
      </c>
      <c r="AV186">
        <v>81150.045263056716</v>
      </c>
      <c r="AW186">
        <v>50953.760093367877</v>
      </c>
      <c r="AX186">
        <v>1565.1586928396546</v>
      </c>
      <c r="AY186">
        <v>2707.9770104282024</v>
      </c>
      <c r="AZ186">
        <v>1938.2810339517139</v>
      </c>
      <c r="BA186">
        <v>41.604829250846706</v>
      </c>
      <c r="BB186">
        <v>66.061272509003672</v>
      </c>
      <c r="BC186">
        <v>70790</v>
      </c>
      <c r="BD186">
        <v>3567748.4027887839</v>
      </c>
      <c r="BE186">
        <v>29016041.458398741</v>
      </c>
      <c r="BF186">
        <v>1010734</v>
      </c>
      <c r="BG186">
        <v>970538.99705676455</v>
      </c>
      <c r="BH186">
        <v>891284.54165740777</v>
      </c>
      <c r="BI186">
        <v>428355.99999999977</v>
      </c>
      <c r="BJ186">
        <v>368612.02020673308</v>
      </c>
      <c r="BK186">
        <v>336926.59452845796</v>
      </c>
      <c r="BL186">
        <v>-1810629.9892811198</v>
      </c>
      <c r="BM186">
        <v>-2312793.5760723562</v>
      </c>
      <c r="BN186">
        <v>-2935214.3132219077</v>
      </c>
      <c r="BO186">
        <v>1934535.1540326029</v>
      </c>
      <c r="BP186">
        <v>5100214.2852833215</v>
      </c>
      <c r="BQ186">
        <v>7823668.8140944876</v>
      </c>
      <c r="BR186">
        <v>984658</v>
      </c>
      <c r="BS186">
        <v>8767932</v>
      </c>
      <c r="BT186">
        <v>937111</v>
      </c>
      <c r="BU186">
        <v>21791</v>
      </c>
      <c r="BV186">
        <v>88734</v>
      </c>
      <c r="BW186">
        <v>932589</v>
      </c>
      <c r="BX186">
        <v>42948</v>
      </c>
      <c r="BY186">
        <v>113.41772780665323</v>
      </c>
      <c r="BZ186">
        <v>0</v>
      </c>
      <c r="CA186">
        <v>0</v>
      </c>
      <c r="CB186">
        <v>1.3533667999999999</v>
      </c>
      <c r="CC186">
        <v>124.7895236</v>
      </c>
      <c r="CD186">
        <v>7.4432046866176984</v>
      </c>
      <c r="CE186">
        <v>262.59337486011856</v>
      </c>
      <c r="CF186">
        <v>17.510691764705882</v>
      </c>
      <c r="CG186">
        <v>2614926.2513795947</v>
      </c>
      <c r="CH186">
        <v>3652221.1942276126</v>
      </c>
      <c r="CI186">
        <v>760054.29448682046</v>
      </c>
      <c r="CJ186">
        <v>352680.28056832618</v>
      </c>
      <c r="CK186">
        <v>15814975.89682192</v>
      </c>
      <c r="CL186">
        <v>42300000</v>
      </c>
      <c r="CM186">
        <v>99000000</v>
      </c>
      <c r="CN186">
        <v>8340000</v>
      </c>
      <c r="CO186">
        <v>524200000.00000006</v>
      </c>
      <c r="CP186">
        <v>316000</v>
      </c>
      <c r="CQ186">
        <v>15060</v>
      </c>
      <c r="CR186">
        <v>0</v>
      </c>
      <c r="CS186">
        <v>0</v>
      </c>
      <c r="CT186">
        <v>639767000</v>
      </c>
      <c r="CU186">
        <v>105540480</v>
      </c>
      <c r="CV186">
        <v>0</v>
      </c>
      <c r="CW186">
        <v>0</v>
      </c>
      <c r="CX186">
        <v>36005.765295495905</v>
      </c>
      <c r="CY186">
        <v>12134690.526762076</v>
      </c>
      <c r="CZ186">
        <v>70790</v>
      </c>
      <c r="DA186">
        <v>67974.813948722775</v>
      </c>
      <c r="DB186">
        <v>62423.973769486234</v>
      </c>
      <c r="DC186">
        <v>54006.65574981962</v>
      </c>
      <c r="DD186">
        <v>-1810629.9892811198</v>
      </c>
      <c r="DE186">
        <v>-2312793.5760723562</v>
      </c>
      <c r="DF186">
        <v>-2935214.3132219077</v>
      </c>
    </row>
    <row r="187" spans="1:110" x14ac:dyDescent="0.45">
      <c r="A187">
        <v>2203</v>
      </c>
      <c r="B187" t="s">
        <v>539</v>
      </c>
      <c r="C187">
        <v>231257</v>
      </c>
      <c r="D187">
        <v>223172</v>
      </c>
      <c r="E187">
        <v>213146</v>
      </c>
      <c r="F187">
        <v>201803</v>
      </c>
      <c r="G187">
        <v>189274</v>
      </c>
      <c r="H187">
        <v>175916</v>
      </c>
      <c r="I187">
        <v>162127</v>
      </c>
      <c r="J187">
        <v>150492.21428571429</v>
      </c>
      <c r="K187">
        <v>2.48</v>
      </c>
      <c r="L187">
        <v>2.38</v>
      </c>
      <c r="M187">
        <v>2.29</v>
      </c>
      <c r="N187">
        <v>2.21</v>
      </c>
      <c r="O187">
        <v>2.14</v>
      </c>
      <c r="P187">
        <v>2.09</v>
      </c>
      <c r="Q187">
        <v>2.0784997672078314</v>
      </c>
      <c r="R187">
        <v>2.0491228608304364</v>
      </c>
      <c r="S187">
        <v>244222</v>
      </c>
      <c r="T187">
        <v>9555</v>
      </c>
      <c r="U187">
        <v>4700</v>
      </c>
      <c r="V187">
        <v>658.53051085428399</v>
      </c>
      <c r="W187">
        <v>4495.3821472788204</v>
      </c>
      <c r="X187">
        <v>1623.6007477492478</v>
      </c>
      <c r="Y187">
        <v>116.99187303524592</v>
      </c>
      <c r="Z187">
        <v>116047</v>
      </c>
      <c r="AA187">
        <v>109982.59043428191</v>
      </c>
      <c r="AB187">
        <v>102041.48387988262</v>
      </c>
      <c r="AC187">
        <v>93591.670293285162</v>
      </c>
      <c r="AD187">
        <v>84801.789200187457</v>
      </c>
      <c r="AE187">
        <v>76054.415524549971</v>
      </c>
      <c r="AF187">
        <v>67798.912376889799</v>
      </c>
      <c r="AG187">
        <v>59398.132150971564</v>
      </c>
      <c r="AH187">
        <v>3654</v>
      </c>
      <c r="AI187">
        <v>3046.0833144605003</v>
      </c>
      <c r="AJ187">
        <v>2507.0493729316731</v>
      </c>
      <c r="AK187">
        <v>2094.9945474452657</v>
      </c>
      <c r="AL187">
        <v>1803.0113738992013</v>
      </c>
      <c r="AM187">
        <v>1598.2584634453669</v>
      </c>
      <c r="AN187">
        <v>1492.0218255848004</v>
      </c>
      <c r="AO187">
        <v>1352.9739178158936</v>
      </c>
      <c r="AP187">
        <v>596.2123878323672</v>
      </c>
      <c r="AQ187">
        <v>165.57538093252433</v>
      </c>
      <c r="AR187">
        <v>8.9779966889987985</v>
      </c>
      <c r="AS187">
        <v>165.57538093252433</v>
      </c>
      <c r="AT187">
        <v>165335</v>
      </c>
      <c r="AU187">
        <v>5374</v>
      </c>
      <c r="AV187">
        <v>108160.93983222754</v>
      </c>
      <c r="AW187">
        <v>88511.590791391121</v>
      </c>
      <c r="AX187">
        <v>3031.0846932920249</v>
      </c>
      <c r="AY187">
        <v>3609.3305622014323</v>
      </c>
      <c r="AZ187">
        <v>3366.9809137045181</v>
      </c>
      <c r="BA187">
        <v>80.571868965231545</v>
      </c>
      <c r="BB187">
        <v>66.061272509003672</v>
      </c>
      <c r="BC187">
        <v>92870</v>
      </c>
      <c r="BD187">
        <v>4805135.8002111856</v>
      </c>
      <c r="BE187">
        <v>38726293.843228653</v>
      </c>
      <c r="BF187">
        <v>1393470</v>
      </c>
      <c r="BG187">
        <v>1356969.9154911907</v>
      </c>
      <c r="BH187">
        <v>1250817.4463535196</v>
      </c>
      <c r="BI187">
        <v>1065554</v>
      </c>
      <c r="BJ187">
        <v>906752.40739379753</v>
      </c>
      <c r="BK187">
        <v>821592.6296390522</v>
      </c>
      <c r="BL187">
        <v>-2512275.5874645058</v>
      </c>
      <c r="BM187">
        <v>-3163969.201787807</v>
      </c>
      <c r="BN187">
        <v>-4033408.7492157556</v>
      </c>
      <c r="BO187">
        <v>2445134.7672831714</v>
      </c>
      <c r="BP187">
        <v>6459244.9380810037</v>
      </c>
      <c r="BQ187">
        <v>9795976.5218660571</v>
      </c>
      <c r="BR187">
        <v>984658</v>
      </c>
      <c r="BS187">
        <v>8767932</v>
      </c>
      <c r="BT187">
        <v>937111</v>
      </c>
      <c r="BU187">
        <v>21791</v>
      </c>
      <c r="BV187">
        <v>88734</v>
      </c>
      <c r="BW187">
        <v>932589</v>
      </c>
      <c r="BX187">
        <v>42948</v>
      </c>
      <c r="BY187">
        <v>1019.5092282883849</v>
      </c>
      <c r="BZ187">
        <v>0</v>
      </c>
      <c r="CA187">
        <v>2.6253229439999997</v>
      </c>
      <c r="CB187">
        <v>6.7742458851724523</v>
      </c>
      <c r="CC187">
        <v>878.13013241199997</v>
      </c>
      <c r="CD187">
        <v>30.577400991169274</v>
      </c>
      <c r="CE187">
        <v>33.148378785092504</v>
      </c>
      <c r="CF187">
        <v>22.46502183529412</v>
      </c>
      <c r="CG187">
        <v>3458655.4882390951</v>
      </c>
      <c r="CH187">
        <v>4830642.8798954254</v>
      </c>
      <c r="CI187">
        <v>1005292.5797045475</v>
      </c>
      <c r="CJ187">
        <v>466475.7131631524</v>
      </c>
      <c r="CK187">
        <v>20917818.677698474</v>
      </c>
      <c r="CL187">
        <v>20100000</v>
      </c>
      <c r="CM187">
        <v>28200000</v>
      </c>
      <c r="CN187">
        <v>14650000</v>
      </c>
      <c r="CO187">
        <v>305540000</v>
      </c>
      <c r="CP187">
        <v>87000</v>
      </c>
      <c r="CQ187">
        <v>0</v>
      </c>
      <c r="CR187">
        <v>0</v>
      </c>
      <c r="CS187">
        <v>0</v>
      </c>
      <c r="CT187">
        <v>215636000</v>
      </c>
      <c r="CU187">
        <v>0</v>
      </c>
      <c r="CV187">
        <v>0</v>
      </c>
      <c r="CW187">
        <v>0</v>
      </c>
      <c r="CX187">
        <v>18178.813011697683</v>
      </c>
      <c r="CY187">
        <v>16565029.971352747</v>
      </c>
      <c r="CZ187">
        <v>92870</v>
      </c>
      <c r="DA187">
        <v>90437.394455328686</v>
      </c>
      <c r="DB187">
        <v>83362.696177780177</v>
      </c>
      <c r="DC187">
        <v>72737.560414935695</v>
      </c>
      <c r="DD187">
        <v>-2512275.5874645058</v>
      </c>
      <c r="DE187">
        <v>-3163969.201787807</v>
      </c>
      <c r="DF187">
        <v>-4033408.7492157556</v>
      </c>
    </row>
    <row r="188" spans="1:110" x14ac:dyDescent="0.45">
      <c r="A188">
        <v>2204</v>
      </c>
      <c r="B188" t="s">
        <v>540</v>
      </c>
      <c r="C188">
        <v>34284</v>
      </c>
      <c r="D188">
        <v>32032</v>
      </c>
      <c r="E188">
        <v>29741</v>
      </c>
      <c r="F188">
        <v>27468</v>
      </c>
      <c r="G188">
        <v>25111</v>
      </c>
      <c r="H188">
        <v>22704</v>
      </c>
      <c r="I188">
        <v>20340</v>
      </c>
      <c r="J188">
        <v>18014.357142857141</v>
      </c>
      <c r="K188">
        <v>2.48</v>
      </c>
      <c r="L188">
        <v>2.38</v>
      </c>
      <c r="M188">
        <v>2.29</v>
      </c>
      <c r="N188">
        <v>2.21</v>
      </c>
      <c r="O188">
        <v>2.14</v>
      </c>
      <c r="P188">
        <v>2.09</v>
      </c>
      <c r="Q188">
        <v>2.0784997672078314</v>
      </c>
      <c r="R188">
        <v>2.0491228608304364</v>
      </c>
      <c r="S188">
        <v>229534</v>
      </c>
      <c r="T188">
        <v>9442</v>
      </c>
      <c r="U188">
        <v>4248</v>
      </c>
      <c r="V188">
        <v>82.405662256699401</v>
      </c>
      <c r="W188">
        <v>586.30464661539395</v>
      </c>
      <c r="X188">
        <v>1900.7631064564521</v>
      </c>
      <c r="Y188">
        <v>120.19384365972003</v>
      </c>
      <c r="Z188">
        <v>15802</v>
      </c>
      <c r="AA188">
        <v>14589.814432318833</v>
      </c>
      <c r="AB188">
        <v>13284.187907822266</v>
      </c>
      <c r="AC188">
        <v>11942.665990266014</v>
      </c>
      <c r="AD188">
        <v>10632.225089002724</v>
      </c>
      <c r="AE188">
        <v>9385.2893097612505</v>
      </c>
      <c r="AF188">
        <v>8262.1841903420682</v>
      </c>
      <c r="AG188">
        <v>6980.5068609786595</v>
      </c>
      <c r="AH188">
        <v>2746</v>
      </c>
      <c r="AI188">
        <v>2440.631649838173</v>
      </c>
      <c r="AJ188">
        <v>2149.9536088337022</v>
      </c>
      <c r="AK188">
        <v>1903.5872098791328</v>
      </c>
      <c r="AL188">
        <v>1689.5539715823018</v>
      </c>
      <c r="AM188">
        <v>1535.0739006906738</v>
      </c>
      <c r="AN188">
        <v>1454.6404761030401</v>
      </c>
      <c r="AO188">
        <v>1342.6073126611373</v>
      </c>
      <c r="AP188">
        <v>60.930118476472593</v>
      </c>
      <c r="AQ188">
        <v>33.168573886321511</v>
      </c>
      <c r="AR188">
        <v>1.7985001444844122</v>
      </c>
      <c r="AS188">
        <v>33.168573886321511</v>
      </c>
      <c r="AT188">
        <v>26168</v>
      </c>
      <c r="AU188">
        <v>622</v>
      </c>
      <c r="AV188">
        <v>17054.02002742374</v>
      </c>
      <c r="AW188">
        <v>11237.359076840416</v>
      </c>
      <c r="AX188">
        <v>353.2032568006947</v>
      </c>
      <c r="AY188">
        <v>569.09264831513019</v>
      </c>
      <c r="AZ188">
        <v>427.46913928300938</v>
      </c>
      <c r="BA188">
        <v>9.388799523820115</v>
      </c>
      <c r="BB188">
        <v>66.061272509003672</v>
      </c>
      <c r="BC188">
        <v>11640</v>
      </c>
      <c r="BD188">
        <v>502277.34125399066</v>
      </c>
      <c r="BE188">
        <v>4734450.860650789</v>
      </c>
      <c r="BF188">
        <v>154802</v>
      </c>
      <c r="BG188">
        <v>142956.60758472298</v>
      </c>
      <c r="BH188">
        <v>124946.92160471108</v>
      </c>
      <c r="BI188">
        <v>104994</v>
      </c>
      <c r="BJ188">
        <v>85944.086458315549</v>
      </c>
      <c r="BK188">
        <v>76513.642183270014</v>
      </c>
      <c r="BL188">
        <v>-323631.78423259407</v>
      </c>
      <c r="BM188">
        <v>-423737.37830622552</v>
      </c>
      <c r="BN188">
        <v>-548178.39766413497</v>
      </c>
      <c r="BO188">
        <v>199649.21423883829</v>
      </c>
      <c r="BP188">
        <v>625498.71956338151</v>
      </c>
      <c r="BQ188">
        <v>1002799.3762976015</v>
      </c>
      <c r="BR188">
        <v>984658</v>
      </c>
      <c r="BS188">
        <v>8767932</v>
      </c>
      <c r="BT188">
        <v>937111</v>
      </c>
      <c r="BU188">
        <v>21791</v>
      </c>
      <c r="BV188">
        <v>88734</v>
      </c>
      <c r="BW188">
        <v>932589</v>
      </c>
      <c r="BX188">
        <v>42948</v>
      </c>
      <c r="BY188">
        <v>33.752028274442907</v>
      </c>
      <c r="BZ188">
        <v>0</v>
      </c>
      <c r="CA188">
        <v>0</v>
      </c>
      <c r="CB188">
        <v>29.257040576836943</v>
      </c>
      <c r="CC188">
        <v>0</v>
      </c>
      <c r="CD188">
        <v>3.1643195326045777</v>
      </c>
      <c r="CE188">
        <v>113.59531726156523</v>
      </c>
      <c r="CF188">
        <v>2.1570451436388507</v>
      </c>
      <c r="CG188">
        <v>511629.79663698276</v>
      </c>
      <c r="CH188">
        <v>714584.27781285043</v>
      </c>
      <c r="CI188">
        <v>148710.28347977213</v>
      </c>
      <c r="CJ188">
        <v>69004.523599795008</v>
      </c>
      <c r="CK188">
        <v>3094317.8216367974</v>
      </c>
      <c r="CL188">
        <v>16800000</v>
      </c>
      <c r="CM188">
        <v>19500000</v>
      </c>
      <c r="CN188">
        <v>3730000</v>
      </c>
      <c r="CO188">
        <v>217050000</v>
      </c>
      <c r="CP188">
        <v>39000</v>
      </c>
      <c r="CQ188">
        <v>10480</v>
      </c>
      <c r="CR188">
        <v>409190</v>
      </c>
      <c r="CS188">
        <v>13130</v>
      </c>
      <c r="CT188">
        <v>79402000</v>
      </c>
      <c r="CU188">
        <v>73443840</v>
      </c>
      <c r="CV188">
        <v>2859842470</v>
      </c>
      <c r="CW188">
        <v>80486670</v>
      </c>
      <c r="CX188">
        <v>22579.510483647766</v>
      </c>
      <c r="CY188">
        <v>2097490.5750362645</v>
      </c>
      <c r="CZ188">
        <v>11640</v>
      </c>
      <c r="DA188">
        <v>10749.311457772996</v>
      </c>
      <c r="DB188">
        <v>9395.1122561648881</v>
      </c>
      <c r="DC188">
        <v>7603.2041493831939</v>
      </c>
      <c r="DD188">
        <v>-323631.78423259407</v>
      </c>
      <c r="DE188">
        <v>-423737.37830622552</v>
      </c>
      <c r="DF188">
        <v>-548178.39766413497</v>
      </c>
    </row>
    <row r="189" spans="1:110" x14ac:dyDescent="0.45">
      <c r="A189">
        <v>2205</v>
      </c>
      <c r="B189" t="s">
        <v>541</v>
      </c>
      <c r="C189">
        <v>55181</v>
      </c>
      <c r="D189">
        <v>51385</v>
      </c>
      <c r="E189">
        <v>47427</v>
      </c>
      <c r="F189">
        <v>43527</v>
      </c>
      <c r="G189">
        <v>39640</v>
      </c>
      <c r="H189">
        <v>35751</v>
      </c>
      <c r="I189">
        <v>31867</v>
      </c>
      <c r="J189">
        <v>27974.250000000004</v>
      </c>
      <c r="K189">
        <v>2.48</v>
      </c>
      <c r="L189">
        <v>2.38</v>
      </c>
      <c r="M189">
        <v>2.29</v>
      </c>
      <c r="N189">
        <v>2.21</v>
      </c>
      <c r="O189">
        <v>2.14</v>
      </c>
      <c r="P189">
        <v>2.09</v>
      </c>
      <c r="Q189">
        <v>2.0784997672078314</v>
      </c>
      <c r="R189">
        <v>2.0491228608304364</v>
      </c>
      <c r="S189">
        <v>235176</v>
      </c>
      <c r="T189">
        <v>10649</v>
      </c>
      <c r="U189">
        <v>3485</v>
      </c>
      <c r="V189">
        <v>147.6355486108589</v>
      </c>
      <c r="W189">
        <v>1088.412963869614</v>
      </c>
      <c r="X189">
        <v>1925.9145606685013</v>
      </c>
      <c r="Y189">
        <v>85.492537648117917</v>
      </c>
      <c r="Z189">
        <v>26383</v>
      </c>
      <c r="AA189">
        <v>24150.075275639396</v>
      </c>
      <c r="AB189">
        <v>21728.466553036975</v>
      </c>
      <c r="AC189">
        <v>19251.387104586291</v>
      </c>
      <c r="AD189">
        <v>16849.282086651096</v>
      </c>
      <c r="AE189">
        <v>14613.036815103424</v>
      </c>
      <c r="AF189">
        <v>12612.917527100684</v>
      </c>
      <c r="AG189">
        <v>10253.443814856684</v>
      </c>
      <c r="AH189">
        <v>3557</v>
      </c>
      <c r="AI189">
        <v>2972.7430552803035</v>
      </c>
      <c r="AJ189">
        <v>2431.3530865297307</v>
      </c>
      <c r="AK189">
        <v>1973.4926430063365</v>
      </c>
      <c r="AL189">
        <v>1608.8515746141102</v>
      </c>
      <c r="AM189">
        <v>1338.0008920644543</v>
      </c>
      <c r="AN189">
        <v>1180.3465424873509</v>
      </c>
      <c r="AO189">
        <v>999.35331481604339</v>
      </c>
      <c r="AP189">
        <v>134.9985590628859</v>
      </c>
      <c r="AQ189">
        <v>39.98953061294408</v>
      </c>
      <c r="AR189">
        <v>2.1683529967775779</v>
      </c>
      <c r="AS189">
        <v>39.98953061294408</v>
      </c>
      <c r="AT189">
        <v>43549</v>
      </c>
      <c r="AU189">
        <v>625</v>
      </c>
      <c r="AV189">
        <v>28264.991750353336</v>
      </c>
      <c r="AW189">
        <v>13727.764445154873</v>
      </c>
      <c r="AX189">
        <v>360.74218007295991</v>
      </c>
      <c r="AY189">
        <v>943.20277470929068</v>
      </c>
      <c r="AZ189">
        <v>522.20415949369135</v>
      </c>
      <c r="BA189">
        <v>9.5891981267942121</v>
      </c>
      <c r="BB189">
        <v>66.061272509003672</v>
      </c>
      <c r="BC189">
        <v>19030</v>
      </c>
      <c r="BD189">
        <v>794907.82615197427</v>
      </c>
      <c r="BE189">
        <v>9231512.8758636024</v>
      </c>
      <c r="BF189">
        <v>244540</v>
      </c>
      <c r="BG189">
        <v>223078.1148644097</v>
      </c>
      <c r="BH189">
        <v>193745.85144790736</v>
      </c>
      <c r="BI189">
        <v>191034</v>
      </c>
      <c r="BJ189">
        <v>152283.97601920797</v>
      </c>
      <c r="BK189">
        <v>133282.63855923261</v>
      </c>
      <c r="BL189">
        <v>-632076.52900732448</v>
      </c>
      <c r="BM189">
        <v>-746132.59694694146</v>
      </c>
      <c r="BN189">
        <v>-917801.80841484456</v>
      </c>
      <c r="BO189">
        <v>257150.16378988046</v>
      </c>
      <c r="BP189">
        <v>987046.2721795775</v>
      </c>
      <c r="BQ189">
        <v>1631207.7490210775</v>
      </c>
      <c r="BR189">
        <v>984658</v>
      </c>
      <c r="BS189">
        <v>8767932</v>
      </c>
      <c r="BT189">
        <v>937111</v>
      </c>
      <c r="BU189">
        <v>21791</v>
      </c>
      <c r="BV189">
        <v>88734</v>
      </c>
      <c r="BW189">
        <v>932589</v>
      </c>
      <c r="BX189">
        <v>42948</v>
      </c>
      <c r="BY189">
        <v>59.926560729038648</v>
      </c>
      <c r="BZ189">
        <v>0</v>
      </c>
      <c r="CA189">
        <v>444.88297240243207</v>
      </c>
      <c r="CB189">
        <v>0.45714125901307723</v>
      </c>
      <c r="CC189">
        <v>0</v>
      </c>
      <c r="CD189">
        <v>5.8960600461019332</v>
      </c>
      <c r="CE189">
        <v>160.65285748288008</v>
      </c>
      <c r="CF189">
        <v>45.788396207934341</v>
      </c>
      <c r="CG189">
        <v>998835.85220697999</v>
      </c>
      <c r="CH189">
        <v>1395056.348935317</v>
      </c>
      <c r="CI189">
        <v>290321.56396639952</v>
      </c>
      <c r="CJ189">
        <v>134714.96888763452</v>
      </c>
      <c r="CK189">
        <v>6040921.7733008517</v>
      </c>
      <c r="CL189">
        <v>72700000</v>
      </c>
      <c r="CM189">
        <v>20200000</v>
      </c>
      <c r="CN189">
        <v>3770000</v>
      </c>
      <c r="CO189">
        <v>404180000</v>
      </c>
      <c r="CP189">
        <v>164000</v>
      </c>
      <c r="CQ189">
        <v>19400</v>
      </c>
      <c r="CR189">
        <v>0</v>
      </c>
      <c r="CS189">
        <v>0</v>
      </c>
      <c r="CT189">
        <v>329174000</v>
      </c>
      <c r="CU189">
        <v>135955200</v>
      </c>
      <c r="CV189">
        <v>0</v>
      </c>
      <c r="CW189">
        <v>0</v>
      </c>
      <c r="CX189">
        <v>33430.867112401742</v>
      </c>
      <c r="CY189">
        <v>4344790.3193852194</v>
      </c>
      <c r="CZ189">
        <v>19030</v>
      </c>
      <c r="DA189">
        <v>17359.845120919752</v>
      </c>
      <c r="DB189">
        <v>15077.220712577398</v>
      </c>
      <c r="DC189">
        <v>12032.88698448299</v>
      </c>
      <c r="DD189">
        <v>-632076.52900732448</v>
      </c>
      <c r="DE189">
        <v>-746132.59694694146</v>
      </c>
      <c r="DF189">
        <v>-917801.80841484456</v>
      </c>
    </row>
    <row r="190" spans="1:110" x14ac:dyDescent="0.45">
      <c r="A190">
        <v>2206</v>
      </c>
      <c r="B190" t="s">
        <v>542</v>
      </c>
      <c r="C190">
        <v>63429</v>
      </c>
      <c r="D190">
        <v>60555</v>
      </c>
      <c r="E190">
        <v>57248</v>
      </c>
      <c r="F190">
        <v>53692</v>
      </c>
      <c r="G190">
        <v>49975</v>
      </c>
      <c r="H190">
        <v>46031</v>
      </c>
      <c r="I190">
        <v>41907</v>
      </c>
      <c r="J190">
        <v>38303.892857142855</v>
      </c>
      <c r="K190">
        <v>2.48</v>
      </c>
      <c r="L190">
        <v>2.38</v>
      </c>
      <c r="M190">
        <v>2.29</v>
      </c>
      <c r="N190">
        <v>2.21</v>
      </c>
      <c r="O190">
        <v>2.14</v>
      </c>
      <c r="P190">
        <v>2.09</v>
      </c>
      <c r="Q190">
        <v>2.0784997672078314</v>
      </c>
      <c r="R190">
        <v>2.0491228608304364</v>
      </c>
      <c r="S190">
        <v>247494</v>
      </c>
      <c r="T190">
        <v>10892</v>
      </c>
      <c r="U190">
        <v>4018</v>
      </c>
      <c r="V190">
        <v>177.91880562608375</v>
      </c>
      <c r="W190">
        <v>1278.8043409359152</v>
      </c>
      <c r="X190">
        <v>1878.8980163810929</v>
      </c>
      <c r="Y190">
        <v>96.432463226072997</v>
      </c>
      <c r="Z190">
        <v>31075</v>
      </c>
      <c r="AA190">
        <v>29056.802582550605</v>
      </c>
      <c r="AB190">
        <v>26671.911373840576</v>
      </c>
      <c r="AC190">
        <v>24247.247773467392</v>
      </c>
      <c r="AD190">
        <v>21819.730703212732</v>
      </c>
      <c r="AE190">
        <v>19469.360467589784</v>
      </c>
      <c r="AF190">
        <v>17528.985456635535</v>
      </c>
      <c r="AG190">
        <v>15136.751332419231</v>
      </c>
      <c r="AH190">
        <v>3688</v>
      </c>
      <c r="AI190">
        <v>3247.8172631880811</v>
      </c>
      <c r="AJ190">
        <v>2808.2073056942199</v>
      </c>
      <c r="AK190">
        <v>2441.9447396221685</v>
      </c>
      <c r="AL190">
        <v>2178.1375611289213</v>
      </c>
      <c r="AM190">
        <v>2004.9478228963594</v>
      </c>
      <c r="AN190">
        <v>2165.6737998418198</v>
      </c>
      <c r="AO190">
        <v>2034.6800992194749</v>
      </c>
      <c r="AP190">
        <v>150.18863852979104</v>
      </c>
      <c r="AQ190">
        <v>112.6126581140432</v>
      </c>
      <c r="AR190">
        <v>6.1061980711930444</v>
      </c>
      <c r="AS190">
        <v>112.6126581140432</v>
      </c>
      <c r="AT190">
        <v>53727</v>
      </c>
      <c r="AU190">
        <v>827</v>
      </c>
      <c r="AV190">
        <v>34886.788492232401</v>
      </c>
      <c r="AW190">
        <v>17614.354745903416</v>
      </c>
      <c r="AX190">
        <v>476.01611969032746</v>
      </c>
      <c r="AY190">
        <v>1164.1721319857952</v>
      </c>
      <c r="AZ190">
        <v>670.05005453416584</v>
      </c>
      <c r="BA190">
        <v>12.653393851351529</v>
      </c>
      <c r="BB190">
        <v>66.061272509003672</v>
      </c>
      <c r="BC190">
        <v>25650</v>
      </c>
      <c r="BD190">
        <v>1244904.8775568437</v>
      </c>
      <c r="BE190">
        <v>11183084.079689855</v>
      </c>
      <c r="BF190">
        <v>321122</v>
      </c>
      <c r="BG190">
        <v>306629.76942258468</v>
      </c>
      <c r="BH190">
        <v>277972.05151519104</v>
      </c>
      <c r="BI190">
        <v>283888.00000000006</v>
      </c>
      <c r="BJ190">
        <v>236898.14653067995</v>
      </c>
      <c r="BK190">
        <v>213181.0508838828</v>
      </c>
      <c r="BL190">
        <v>-745495.59433160326</v>
      </c>
      <c r="BM190">
        <v>-869895.70481618447</v>
      </c>
      <c r="BN190">
        <v>-1040721.3723365138</v>
      </c>
      <c r="BO190">
        <v>582305.05400149617</v>
      </c>
      <c r="BP190">
        <v>1690825.2028939053</v>
      </c>
      <c r="BQ190">
        <v>2629224.3026334904</v>
      </c>
      <c r="BR190">
        <v>984658</v>
      </c>
      <c r="BS190">
        <v>8767932</v>
      </c>
      <c r="BT190">
        <v>937111</v>
      </c>
      <c r="BU190">
        <v>21791</v>
      </c>
      <c r="BV190">
        <v>88734</v>
      </c>
      <c r="BW190">
        <v>932589</v>
      </c>
      <c r="BX190">
        <v>42948</v>
      </c>
      <c r="BY190">
        <v>287.54057056955503</v>
      </c>
      <c r="BZ190">
        <v>0</v>
      </c>
      <c r="CA190">
        <v>0.33231936000000001</v>
      </c>
      <c r="CB190">
        <v>925.6170607478374</v>
      </c>
      <c r="CC190">
        <v>0</v>
      </c>
      <c r="CD190">
        <v>6.7753791022365002</v>
      </c>
      <c r="CE190">
        <v>121.17388496497703</v>
      </c>
      <c r="CF190">
        <v>84.770499999999998</v>
      </c>
      <c r="CG190">
        <v>1076864.9470443623</v>
      </c>
      <c r="CH190">
        <v>1504038.2040760245</v>
      </c>
      <c r="CI190">
        <v>313001.49560683593</v>
      </c>
      <c r="CJ190">
        <v>145238.90739076509</v>
      </c>
      <c r="CK190">
        <v>6512838.8124345485</v>
      </c>
      <c r="CL190">
        <v>85000000</v>
      </c>
      <c r="CM190">
        <v>38800000</v>
      </c>
      <c r="CN190">
        <v>6600000</v>
      </c>
      <c r="CO190">
        <v>725650000</v>
      </c>
      <c r="CP190">
        <v>458000</v>
      </c>
      <c r="CQ190">
        <v>14640</v>
      </c>
      <c r="CR190">
        <v>0</v>
      </c>
      <c r="CS190">
        <v>0</v>
      </c>
      <c r="CT190">
        <v>1097112000</v>
      </c>
      <c r="CU190">
        <v>102597120</v>
      </c>
      <c r="CV190">
        <v>0</v>
      </c>
      <c r="CW190">
        <v>0</v>
      </c>
      <c r="CX190">
        <v>82877.719671435276</v>
      </c>
      <c r="CY190">
        <v>4840322.1107639167</v>
      </c>
      <c r="CZ190">
        <v>25650</v>
      </c>
      <c r="DA190">
        <v>24492.41592195271</v>
      </c>
      <c r="DB190">
        <v>22203.346769653435</v>
      </c>
      <c r="DC190">
        <v>18844.700234727876</v>
      </c>
      <c r="DD190">
        <v>-745495.59433160326</v>
      </c>
      <c r="DE190">
        <v>-869895.70481618447</v>
      </c>
      <c r="DF190">
        <v>-1040721.3723365138</v>
      </c>
    </row>
    <row r="191" spans="1:110" x14ac:dyDescent="0.45">
      <c r="A191">
        <v>2207</v>
      </c>
      <c r="B191" t="s">
        <v>543</v>
      </c>
      <c r="C191">
        <v>40196</v>
      </c>
      <c r="D191">
        <v>38589</v>
      </c>
      <c r="E191">
        <v>36803</v>
      </c>
      <c r="F191">
        <v>34956</v>
      </c>
      <c r="G191">
        <v>33002</v>
      </c>
      <c r="H191">
        <v>30969</v>
      </c>
      <c r="I191">
        <v>28757</v>
      </c>
      <c r="J191">
        <v>26851.357142857141</v>
      </c>
      <c r="K191">
        <v>2.48</v>
      </c>
      <c r="L191">
        <v>2.38</v>
      </c>
      <c r="M191">
        <v>2.29</v>
      </c>
      <c r="N191">
        <v>2.21</v>
      </c>
      <c r="O191">
        <v>2.14</v>
      </c>
      <c r="P191">
        <v>2.09</v>
      </c>
      <c r="Q191">
        <v>2.0784997672078314</v>
      </c>
      <c r="R191">
        <v>2.0491228608304364</v>
      </c>
      <c r="S191">
        <v>247494</v>
      </c>
      <c r="T191">
        <v>10892</v>
      </c>
      <c r="U191">
        <v>4018</v>
      </c>
      <c r="V191">
        <v>114.97707831659633</v>
      </c>
      <c r="W191">
        <v>896.85116908532518</v>
      </c>
      <c r="X191">
        <v>1842.50538936363</v>
      </c>
      <c r="Y191">
        <v>87.136870157252119</v>
      </c>
      <c r="Z191">
        <v>21144</v>
      </c>
      <c r="AA191">
        <v>20119.268149320975</v>
      </c>
      <c r="AB191">
        <v>18899.22031035315</v>
      </c>
      <c r="AC191">
        <v>17590.481801112033</v>
      </c>
      <c r="AD191">
        <v>16193.133025494672</v>
      </c>
      <c r="AE191">
        <v>14786.613249538828</v>
      </c>
      <c r="AF191">
        <v>13414.6855530962</v>
      </c>
      <c r="AG191">
        <v>12098.381752413476</v>
      </c>
      <c r="AH191">
        <v>1357</v>
      </c>
      <c r="AI191">
        <v>1225.3202344592696</v>
      </c>
      <c r="AJ191">
        <v>1125.5912631755393</v>
      </c>
      <c r="AK191">
        <v>1052.4357583503336</v>
      </c>
      <c r="AL191">
        <v>994.32765108417436</v>
      </c>
      <c r="AM191">
        <v>962.29909103657519</v>
      </c>
      <c r="AN191">
        <v>942.51481637791983</v>
      </c>
      <c r="AO191">
        <v>918.25709710763306</v>
      </c>
      <c r="AP191">
        <v>103.41564581637249</v>
      </c>
      <c r="AQ191">
        <v>56.038840557938364</v>
      </c>
      <c r="AR191">
        <v>3.0385950021732611</v>
      </c>
      <c r="AS191">
        <v>56.038840557938364</v>
      </c>
      <c r="AT191">
        <v>35786</v>
      </c>
      <c r="AU191">
        <v>352</v>
      </c>
      <c r="AV191">
        <v>23180.624517432261</v>
      </c>
      <c r="AW191">
        <v>9321.1654016353023</v>
      </c>
      <c r="AX191">
        <v>206.9777287209013</v>
      </c>
      <c r="AY191">
        <v>773.5374401467144</v>
      </c>
      <c r="AZ191">
        <v>354.5771318782069</v>
      </c>
      <c r="BA191">
        <v>5.5018530079769778</v>
      </c>
      <c r="BB191">
        <v>66.061272509003672</v>
      </c>
      <c r="BC191">
        <v>15930</v>
      </c>
      <c r="BD191">
        <v>850500.13346374652</v>
      </c>
      <c r="BE191">
        <v>6744335.9303221647</v>
      </c>
      <c r="BF191">
        <v>202182</v>
      </c>
      <c r="BG191">
        <v>197235.63288860719</v>
      </c>
      <c r="BH191">
        <v>184772.27962848824</v>
      </c>
      <c r="BI191">
        <v>239333.99999999997</v>
      </c>
      <c r="BJ191">
        <v>209252.16266027221</v>
      </c>
      <c r="BK191">
        <v>192629.63596687996</v>
      </c>
      <c r="BL191">
        <v>-349101.73709266819</v>
      </c>
      <c r="BM191">
        <v>-402975.43132721446</v>
      </c>
      <c r="BN191">
        <v>-513491.13671001175</v>
      </c>
      <c r="BO191">
        <v>505985.27404867252</v>
      </c>
      <c r="BP191">
        <v>1297740.4717461355</v>
      </c>
      <c r="BQ191">
        <v>1957289.1726060219</v>
      </c>
      <c r="BR191">
        <v>984658</v>
      </c>
      <c r="BS191">
        <v>8767932</v>
      </c>
      <c r="BT191">
        <v>937111</v>
      </c>
      <c r="BU191">
        <v>21791</v>
      </c>
      <c r="BV191">
        <v>88734</v>
      </c>
      <c r="BW191">
        <v>932589</v>
      </c>
      <c r="BX191">
        <v>42948</v>
      </c>
      <c r="BY191">
        <v>372.71127650897336</v>
      </c>
      <c r="BZ191">
        <v>0</v>
      </c>
      <c r="CA191">
        <v>0.64802275200000004</v>
      </c>
      <c r="CB191">
        <v>0</v>
      </c>
      <c r="CC191">
        <v>0</v>
      </c>
      <c r="CD191">
        <v>4.3620388344274925</v>
      </c>
      <c r="CE191">
        <v>147.62643541046285</v>
      </c>
      <c r="CF191">
        <v>2.7081</v>
      </c>
      <c r="CG191">
        <v>596002.72032293282</v>
      </c>
      <c r="CH191">
        <v>832426.44637963176</v>
      </c>
      <c r="CI191">
        <v>173234.11200154483</v>
      </c>
      <c r="CJ191">
        <v>80384.066859277635</v>
      </c>
      <c r="CK191">
        <v>3604602.0997244525</v>
      </c>
      <c r="CL191">
        <v>19000000</v>
      </c>
      <c r="CM191">
        <v>19100000</v>
      </c>
      <c r="CN191">
        <v>6500000</v>
      </c>
      <c r="CO191">
        <v>119870000</v>
      </c>
      <c r="CP191">
        <v>76000</v>
      </c>
      <c r="CQ191">
        <v>0</v>
      </c>
      <c r="CR191">
        <v>0</v>
      </c>
      <c r="CS191">
        <v>0</v>
      </c>
      <c r="CT191">
        <v>192665000</v>
      </c>
      <c r="CU191">
        <v>0</v>
      </c>
      <c r="CV191">
        <v>0</v>
      </c>
      <c r="CW191">
        <v>0</v>
      </c>
      <c r="CX191">
        <v>3544.2184670597026</v>
      </c>
      <c r="CY191">
        <v>2791564.5726095284</v>
      </c>
      <c r="CZ191">
        <v>15930</v>
      </c>
      <c r="DA191">
        <v>15540.273772717215</v>
      </c>
      <c r="DB191">
        <v>14558.281224252492</v>
      </c>
      <c r="DC191">
        <v>12874.413421991372</v>
      </c>
      <c r="DD191">
        <v>-349101.73709266819</v>
      </c>
      <c r="DE191">
        <v>-402975.43132721446</v>
      </c>
      <c r="DF191">
        <v>-513491.13671001175</v>
      </c>
    </row>
    <row r="192" spans="1:110" x14ac:dyDescent="0.45">
      <c r="A192">
        <v>2208</v>
      </c>
      <c r="B192" t="s">
        <v>544</v>
      </c>
      <c r="C192">
        <v>58493</v>
      </c>
      <c r="D192">
        <v>55599</v>
      </c>
      <c r="E192">
        <v>52417</v>
      </c>
      <c r="F192">
        <v>49015</v>
      </c>
      <c r="G192">
        <v>45407</v>
      </c>
      <c r="H192">
        <v>41637</v>
      </c>
      <c r="I192">
        <v>37851</v>
      </c>
      <c r="J192">
        <v>34391.71428571429</v>
      </c>
      <c r="K192">
        <v>2.48</v>
      </c>
      <c r="L192">
        <v>2.38</v>
      </c>
      <c r="M192">
        <v>2.29</v>
      </c>
      <c r="N192">
        <v>2.21</v>
      </c>
      <c r="O192">
        <v>2.14</v>
      </c>
      <c r="P192">
        <v>2.09</v>
      </c>
      <c r="Q192">
        <v>2.0784997672078314</v>
      </c>
      <c r="R192">
        <v>2.0491228608304364</v>
      </c>
      <c r="S192">
        <v>247494</v>
      </c>
      <c r="T192">
        <v>10892</v>
      </c>
      <c r="U192">
        <v>4018</v>
      </c>
      <c r="V192">
        <v>168.49984743067137</v>
      </c>
      <c r="W192">
        <v>1314.3427139693049</v>
      </c>
      <c r="X192">
        <v>1829.5386222027105</v>
      </c>
      <c r="Y192">
        <v>86.523638026164235</v>
      </c>
      <c r="Z192">
        <v>25630</v>
      </c>
      <c r="AA192">
        <v>24024.134721692015</v>
      </c>
      <c r="AB192">
        <v>22081.749716475348</v>
      </c>
      <c r="AC192">
        <v>20131.080375895581</v>
      </c>
      <c r="AD192">
        <v>18196.154228529394</v>
      </c>
      <c r="AE192">
        <v>16307.134022035831</v>
      </c>
      <c r="AF192">
        <v>14664.340553204891</v>
      </c>
      <c r="AG192">
        <v>12731.996308971877</v>
      </c>
      <c r="AH192">
        <v>1300</v>
      </c>
      <c r="AI192">
        <v>1114.7398141427479</v>
      </c>
      <c r="AJ192">
        <v>943.20262804220442</v>
      </c>
      <c r="AK192">
        <v>806.54419654239746</v>
      </c>
      <c r="AL192">
        <v>698.31897837121301</v>
      </c>
      <c r="AM192">
        <v>612.8460090985609</v>
      </c>
      <c r="AN192">
        <v>695.06174201723388</v>
      </c>
      <c r="AO192">
        <v>623.43231969161798</v>
      </c>
      <c r="AP192">
        <v>139.15159895439655</v>
      </c>
      <c r="AQ192">
        <v>55.370119310230265</v>
      </c>
      <c r="AR192">
        <v>3.0023349186151074</v>
      </c>
      <c r="AS192">
        <v>55.370119310230265</v>
      </c>
      <c r="AT192">
        <v>41717</v>
      </c>
      <c r="AU192">
        <v>625</v>
      </c>
      <c r="AV192">
        <v>27083.417632233137</v>
      </c>
      <c r="AW192">
        <v>13469.104110297492</v>
      </c>
      <c r="AX192">
        <v>360.12261876334787</v>
      </c>
      <c r="AY192">
        <v>903.77364638761969</v>
      </c>
      <c r="AZ192">
        <v>512.3647203557166</v>
      </c>
      <c r="BA192">
        <v>9.5727290348006857</v>
      </c>
      <c r="BB192">
        <v>66.061272509003672</v>
      </c>
      <c r="BC192">
        <v>23310</v>
      </c>
      <c r="BD192">
        <v>1106330.8193699792</v>
      </c>
      <c r="BE192">
        <v>9215841.4422906414</v>
      </c>
      <c r="BF192">
        <v>233374</v>
      </c>
      <c r="BG192">
        <v>221563.99124500027</v>
      </c>
      <c r="BH192">
        <v>199019.48174896609</v>
      </c>
      <c r="BI192">
        <v>165253.99999999988</v>
      </c>
      <c r="BJ192">
        <v>138474.97922305792</v>
      </c>
      <c r="BK192">
        <v>125165.26841511205</v>
      </c>
      <c r="BL192">
        <v>-505520.22131293174</v>
      </c>
      <c r="BM192">
        <v>-587564.7409722819</v>
      </c>
      <c r="BN192">
        <v>-736084.41240429925</v>
      </c>
      <c r="BO192">
        <v>497568.14561115392</v>
      </c>
      <c r="BP192">
        <v>1435853.3870096477</v>
      </c>
      <c r="BQ192">
        <v>2228948.0777355023</v>
      </c>
      <c r="BR192">
        <v>984658</v>
      </c>
      <c r="BS192">
        <v>8767932</v>
      </c>
      <c r="BT192">
        <v>937111</v>
      </c>
      <c r="BU192">
        <v>21791</v>
      </c>
      <c r="BV192">
        <v>88734</v>
      </c>
      <c r="BW192">
        <v>932589</v>
      </c>
      <c r="BX192">
        <v>42948</v>
      </c>
      <c r="BY192">
        <v>39.173079923479747</v>
      </c>
      <c r="BZ192">
        <v>0</v>
      </c>
      <c r="CA192">
        <v>0.33231936000000001</v>
      </c>
      <c r="CB192">
        <v>36.129311387586412</v>
      </c>
      <c r="CC192">
        <v>0</v>
      </c>
      <c r="CD192">
        <v>6.2053130158455554</v>
      </c>
      <c r="CE192">
        <v>71.912353729146474</v>
      </c>
      <c r="CF192">
        <v>10.777891764705883</v>
      </c>
      <c r="CG192">
        <v>917634.84294531378</v>
      </c>
      <c r="CH192">
        <v>1281644.3370815725</v>
      </c>
      <c r="CI192">
        <v>266719.68388529494</v>
      </c>
      <c r="CJ192">
        <v>123763.22800632795</v>
      </c>
      <c r="CK192">
        <v>5549821.1146901762</v>
      </c>
      <c r="CL192">
        <v>9650000</v>
      </c>
      <c r="CM192">
        <v>22000000</v>
      </c>
      <c r="CN192">
        <v>11150000</v>
      </c>
      <c r="CO192">
        <v>864160000</v>
      </c>
      <c r="CP192">
        <v>458000</v>
      </c>
      <c r="CQ192">
        <v>8300</v>
      </c>
      <c r="CR192">
        <v>984260</v>
      </c>
      <c r="CS192">
        <v>22390</v>
      </c>
      <c r="CT192">
        <v>1015713000</v>
      </c>
      <c r="CU192">
        <v>58166400</v>
      </c>
      <c r="CV192">
        <v>6889058150</v>
      </c>
      <c r="CW192">
        <v>137293270</v>
      </c>
      <c r="CX192">
        <v>113948.79922719969</v>
      </c>
      <c r="CY192">
        <v>4105130.9412535271</v>
      </c>
      <c r="CZ192">
        <v>23310</v>
      </c>
      <c r="DA192">
        <v>22130.385715293716</v>
      </c>
      <c r="DB192">
        <v>19878.581673915687</v>
      </c>
      <c r="DC192">
        <v>16747.040699514142</v>
      </c>
      <c r="DD192">
        <v>-505520.22131293174</v>
      </c>
      <c r="DE192">
        <v>-587564.7409722819</v>
      </c>
      <c r="DF192">
        <v>-736084.41240429925</v>
      </c>
    </row>
    <row r="193" spans="1:110" x14ac:dyDescent="0.45">
      <c r="A193">
        <v>2209</v>
      </c>
      <c r="B193" t="s">
        <v>545</v>
      </c>
      <c r="C193">
        <v>33316</v>
      </c>
      <c r="D193">
        <v>29677</v>
      </c>
      <c r="E193">
        <v>26163</v>
      </c>
      <c r="F193">
        <v>22900</v>
      </c>
      <c r="G193">
        <v>19931</v>
      </c>
      <c r="H193">
        <v>17131</v>
      </c>
      <c r="I193">
        <v>14491</v>
      </c>
      <c r="J193">
        <v>11355.321428571429</v>
      </c>
      <c r="K193">
        <v>2.48</v>
      </c>
      <c r="L193">
        <v>2.38</v>
      </c>
      <c r="M193">
        <v>2.29</v>
      </c>
      <c r="N193">
        <v>2.21</v>
      </c>
      <c r="O193">
        <v>2.14</v>
      </c>
      <c r="P193">
        <v>2.09</v>
      </c>
      <c r="Q193">
        <v>2.0784997672078314</v>
      </c>
      <c r="R193">
        <v>2.0491228608304364</v>
      </c>
      <c r="S193">
        <v>235176</v>
      </c>
      <c r="T193">
        <v>10649</v>
      </c>
      <c r="U193">
        <v>3485</v>
      </c>
      <c r="V193">
        <v>75.79197148957013</v>
      </c>
      <c r="W193">
        <v>591.1971258352188</v>
      </c>
      <c r="X193">
        <v>2264.9991410528792</v>
      </c>
      <c r="Y193">
        <v>95.028284022401778</v>
      </c>
      <c r="Z193">
        <v>14702</v>
      </c>
      <c r="AA193">
        <v>12778.290786897123</v>
      </c>
      <c r="AB193">
        <v>10939.056561564812</v>
      </c>
      <c r="AC193">
        <v>9213.8869952436889</v>
      </c>
      <c r="AD193">
        <v>7645.7266364159223</v>
      </c>
      <c r="AE193">
        <v>6270.3559641451384</v>
      </c>
      <c r="AF193">
        <v>5082.0830523816876</v>
      </c>
      <c r="AG193">
        <v>3459.6768146179593</v>
      </c>
      <c r="AH193">
        <v>4699</v>
      </c>
      <c r="AI193">
        <v>3859.8554980734748</v>
      </c>
      <c r="AJ193">
        <v>3067.3673060622459</v>
      </c>
      <c r="AK193">
        <v>2387.2280478506796</v>
      </c>
      <c r="AL193">
        <v>1831.7959770591719</v>
      </c>
      <c r="AM193">
        <v>1413.5494191855844</v>
      </c>
      <c r="AN193">
        <v>1106.1533241788941</v>
      </c>
      <c r="AO193">
        <v>797.61831770662036</v>
      </c>
      <c r="AP193">
        <v>54.739471278735316</v>
      </c>
      <c r="AQ193">
        <v>53.497699816647604</v>
      </c>
      <c r="AR193">
        <v>2.9008066846522778</v>
      </c>
      <c r="AS193">
        <v>53.497699816647604</v>
      </c>
      <c r="AT193">
        <v>29443</v>
      </c>
      <c r="AU193">
        <v>348</v>
      </c>
      <c r="AV193">
        <v>19088.481924428517</v>
      </c>
      <c r="AW193">
        <v>8377.0902687414055</v>
      </c>
      <c r="AX193">
        <v>202.61810692135646</v>
      </c>
      <c r="AY193">
        <v>636.98264181817956</v>
      </c>
      <c r="AZ193">
        <v>318.66451382292308</v>
      </c>
      <c r="BA193">
        <v>5.3859661516485282</v>
      </c>
      <c r="BB193">
        <v>66.061272509003672</v>
      </c>
      <c r="BC193">
        <v>11080</v>
      </c>
      <c r="BD193">
        <v>325293.27832019364</v>
      </c>
      <c r="BE193">
        <v>3043415.2052877406</v>
      </c>
      <c r="BF193">
        <v>113694</v>
      </c>
      <c r="BG193">
        <v>94479.52804684281</v>
      </c>
      <c r="BH193">
        <v>74736.186809400664</v>
      </c>
      <c r="BI193">
        <v>100405.99999999997</v>
      </c>
      <c r="BJ193">
        <v>72398.53538104381</v>
      </c>
      <c r="BK193">
        <v>60076.6441661473</v>
      </c>
      <c r="BL193">
        <v>-395203.46876380092</v>
      </c>
      <c r="BM193">
        <v>-513398.17413004558</v>
      </c>
      <c r="BN193">
        <v>-639759.36953965144</v>
      </c>
      <c r="BO193">
        <v>-120048.36595020676</v>
      </c>
      <c r="BP193">
        <v>-2748.481188702397</v>
      </c>
      <c r="BQ193">
        <v>124538.6527522062</v>
      </c>
      <c r="BR193">
        <v>984658</v>
      </c>
      <c r="BS193">
        <v>8767932</v>
      </c>
      <c r="BT193">
        <v>937111</v>
      </c>
      <c r="BU193">
        <v>21791</v>
      </c>
      <c r="BV193">
        <v>88734</v>
      </c>
      <c r="BW193">
        <v>932589</v>
      </c>
      <c r="BX193">
        <v>42948</v>
      </c>
      <c r="BY193">
        <v>41.36686011089089</v>
      </c>
      <c r="BZ193">
        <v>0</v>
      </c>
      <c r="CA193">
        <v>57.597367331790224</v>
      </c>
      <c r="CB193">
        <v>0</v>
      </c>
      <c r="CC193">
        <v>0</v>
      </c>
      <c r="CD193">
        <v>0</v>
      </c>
      <c r="CE193">
        <v>111.27726837077157</v>
      </c>
      <c r="CF193">
        <v>21.420335430916552</v>
      </c>
      <c r="CG193">
        <v>419961.46977517992</v>
      </c>
      <c r="CH193">
        <v>586552.74880608439</v>
      </c>
      <c r="CI193">
        <v>122065.97354446267</v>
      </c>
      <c r="CJ193">
        <v>56641.034870507501</v>
      </c>
      <c r="CK193">
        <v>2539911.218752089</v>
      </c>
      <c r="CL193">
        <v>112000000</v>
      </c>
      <c r="CM193">
        <v>30600000</v>
      </c>
      <c r="CN193">
        <v>3510000</v>
      </c>
      <c r="CO193">
        <v>253550000</v>
      </c>
      <c r="CP193">
        <v>199000</v>
      </c>
      <c r="CQ193">
        <v>0</v>
      </c>
      <c r="CR193">
        <v>0</v>
      </c>
      <c r="CS193">
        <v>0</v>
      </c>
      <c r="CT193">
        <v>485439000</v>
      </c>
      <c r="CU193">
        <v>0</v>
      </c>
      <c r="CV193">
        <v>0</v>
      </c>
      <c r="CW193">
        <v>0</v>
      </c>
      <c r="CX193">
        <v>6131.2384692272963</v>
      </c>
      <c r="CY193">
        <v>1776742.9683801946</v>
      </c>
      <c r="CZ193">
        <v>11080</v>
      </c>
      <c r="DA193">
        <v>9207.4618780148321</v>
      </c>
      <c r="DB193">
        <v>7283.3830267926132</v>
      </c>
      <c r="DC193">
        <v>4924.1146282166837</v>
      </c>
      <c r="DD193">
        <v>-395203.46876380092</v>
      </c>
      <c r="DE193">
        <v>-513398.17413004558</v>
      </c>
      <c r="DF193">
        <v>-639759.36953965144</v>
      </c>
    </row>
    <row r="194" spans="1:110" x14ac:dyDescent="0.45">
      <c r="A194">
        <v>2210</v>
      </c>
      <c r="B194" t="s">
        <v>546</v>
      </c>
      <c r="C194">
        <v>32106</v>
      </c>
      <c r="D194">
        <v>30224</v>
      </c>
      <c r="E194">
        <v>28238</v>
      </c>
      <c r="F194">
        <v>26245</v>
      </c>
      <c r="G194">
        <v>24259</v>
      </c>
      <c r="H194">
        <v>22213</v>
      </c>
      <c r="I194">
        <v>20154</v>
      </c>
      <c r="J194">
        <v>18159.107142857145</v>
      </c>
      <c r="K194">
        <v>2.48</v>
      </c>
      <c r="L194">
        <v>2.38</v>
      </c>
      <c r="M194">
        <v>2.29</v>
      </c>
      <c r="N194">
        <v>2.21</v>
      </c>
      <c r="O194">
        <v>2.14</v>
      </c>
      <c r="P194">
        <v>2.09</v>
      </c>
      <c r="Q194">
        <v>2.0784997672078314</v>
      </c>
      <c r="R194">
        <v>2.0491228608304364</v>
      </c>
      <c r="S194">
        <v>229534</v>
      </c>
      <c r="T194">
        <v>9442</v>
      </c>
      <c r="U194">
        <v>4248</v>
      </c>
      <c r="V194">
        <v>71.217677249061438</v>
      </c>
      <c r="W194">
        <v>555.51643888956414</v>
      </c>
      <c r="X194">
        <v>2059.6430348359745</v>
      </c>
      <c r="Y194">
        <v>118.79642174623334</v>
      </c>
      <c r="Z194">
        <v>13512</v>
      </c>
      <c r="AA194">
        <v>12550.279239520078</v>
      </c>
      <c r="AB194">
        <v>11541.417698814752</v>
      </c>
      <c r="AC194">
        <v>10536.785171619978</v>
      </c>
      <c r="AD194">
        <v>9516.7497509334989</v>
      </c>
      <c r="AE194">
        <v>8544.8804804838237</v>
      </c>
      <c r="AF194">
        <v>7632.0274080642403</v>
      </c>
      <c r="AG194">
        <v>6638.1942842032668</v>
      </c>
      <c r="AH194">
        <v>3962</v>
      </c>
      <c r="AI194">
        <v>3396.2461484243672</v>
      </c>
      <c r="AJ194">
        <v>2905.5935771384179</v>
      </c>
      <c r="AK194">
        <v>2451.9900212784428</v>
      </c>
      <c r="AL194">
        <v>2032.1119015788663</v>
      </c>
      <c r="AM194">
        <v>1671.254190402303</v>
      </c>
      <c r="AN194">
        <v>1407.6526094602862</v>
      </c>
      <c r="AO194">
        <v>1235.052185672379</v>
      </c>
      <c r="AP194">
        <v>47.54417047862237</v>
      </c>
      <c r="AQ194">
        <v>42.129438605609991</v>
      </c>
      <c r="AR194">
        <v>2.2843852641636686</v>
      </c>
      <c r="AS194">
        <v>42.129438605609991</v>
      </c>
      <c r="AT194">
        <v>24558</v>
      </c>
      <c r="AU194">
        <v>230</v>
      </c>
      <c r="AV194">
        <v>15904.329499844967</v>
      </c>
      <c r="AW194">
        <v>6256.4470646556774</v>
      </c>
      <c r="AX194">
        <v>135.63853562255247</v>
      </c>
      <c r="AY194">
        <v>530.72747540982652</v>
      </c>
      <c r="AZ194">
        <v>237.99524633950196</v>
      </c>
      <c r="BA194">
        <v>3.6055245645237028</v>
      </c>
      <c r="BB194">
        <v>66.061272509003672</v>
      </c>
      <c r="BC194">
        <v>10190</v>
      </c>
      <c r="BD194">
        <v>469756.31609958987</v>
      </c>
      <c r="BE194">
        <v>3768596.0645193174</v>
      </c>
      <c r="BF194">
        <v>185470</v>
      </c>
      <c r="BG194">
        <v>173441.48842488904</v>
      </c>
      <c r="BH194">
        <v>155224.2674442314</v>
      </c>
      <c r="BI194">
        <v>87459.999999999971</v>
      </c>
      <c r="BJ194">
        <v>73428.424461504081</v>
      </c>
      <c r="BK194">
        <v>66320.032991431028</v>
      </c>
      <c r="BL194">
        <v>-412031.11897364224</v>
      </c>
      <c r="BM194">
        <v>-545300.63735311176</v>
      </c>
      <c r="BN194">
        <v>-684659.66587277176</v>
      </c>
      <c r="BO194">
        <v>193527.82745678723</v>
      </c>
      <c r="BP194">
        <v>585636.49947995786</v>
      </c>
      <c r="BQ194">
        <v>921776.33106800425</v>
      </c>
      <c r="BR194">
        <v>984658</v>
      </c>
      <c r="BS194">
        <v>8767932</v>
      </c>
      <c r="BT194">
        <v>937111</v>
      </c>
      <c r="BU194">
        <v>21791</v>
      </c>
      <c r="BV194">
        <v>88734</v>
      </c>
      <c r="BW194">
        <v>932589</v>
      </c>
      <c r="BX194">
        <v>42948</v>
      </c>
      <c r="BY194">
        <v>21.942138407596211</v>
      </c>
      <c r="BZ194">
        <v>0</v>
      </c>
      <c r="CA194">
        <v>0</v>
      </c>
      <c r="CB194">
        <v>141.07359925362113</v>
      </c>
      <c r="CC194">
        <v>420.59169000000003</v>
      </c>
      <c r="CD194">
        <v>0</v>
      </c>
      <c r="CE194">
        <v>245.76980071616481</v>
      </c>
      <c r="CF194">
        <v>183.6</v>
      </c>
      <c r="CG194">
        <v>421864.6184297502</v>
      </c>
      <c r="CH194">
        <v>589210.84283390653</v>
      </c>
      <c r="CI194">
        <v>122619.14260886356</v>
      </c>
      <c r="CJ194">
        <v>56897.716297413121</v>
      </c>
      <c r="CK194">
        <v>2551421.3904382768</v>
      </c>
      <c r="CL194">
        <v>25100000</v>
      </c>
      <c r="CM194">
        <v>26400000</v>
      </c>
      <c r="CN194">
        <v>4970000</v>
      </c>
      <c r="CO194">
        <v>346010000</v>
      </c>
      <c r="CP194">
        <v>84000</v>
      </c>
      <c r="CQ194">
        <v>8039.9999999999991</v>
      </c>
      <c r="CR194">
        <v>5990</v>
      </c>
      <c r="CS194">
        <v>290</v>
      </c>
      <c r="CT194">
        <v>181300000</v>
      </c>
      <c r="CU194">
        <v>56344319.999999993</v>
      </c>
      <c r="CV194">
        <v>41840940</v>
      </c>
      <c r="CW194">
        <v>1780980</v>
      </c>
      <c r="CX194">
        <v>39582.717451321296</v>
      </c>
      <c r="CY194">
        <v>1671781.278110794</v>
      </c>
      <c r="CZ194">
        <v>10190</v>
      </c>
      <c r="DA194">
        <v>9529.1355316203117</v>
      </c>
      <c r="DB194">
        <v>8528.2540856026208</v>
      </c>
      <c r="DC194">
        <v>7110.9183680281894</v>
      </c>
      <c r="DD194">
        <v>-412031.11897364224</v>
      </c>
      <c r="DE194">
        <v>-545300.63735311176</v>
      </c>
      <c r="DF194">
        <v>-684659.66587277176</v>
      </c>
    </row>
    <row r="195" spans="1:110" x14ac:dyDescent="0.45">
      <c r="A195">
        <v>2301</v>
      </c>
      <c r="B195" t="s">
        <v>547</v>
      </c>
      <c r="C195">
        <v>11142</v>
      </c>
      <c r="D195">
        <v>10025</v>
      </c>
      <c r="E195">
        <v>8917</v>
      </c>
      <c r="F195">
        <v>7834</v>
      </c>
      <c r="G195">
        <v>6789</v>
      </c>
      <c r="H195">
        <v>5782</v>
      </c>
      <c r="I195">
        <v>4846</v>
      </c>
      <c r="J195">
        <v>3792.3571428571431</v>
      </c>
      <c r="K195">
        <v>2.48</v>
      </c>
      <c r="L195">
        <v>2.38</v>
      </c>
      <c r="M195">
        <v>2.29</v>
      </c>
      <c r="N195">
        <v>2.21</v>
      </c>
      <c r="O195">
        <v>2.14</v>
      </c>
      <c r="P195">
        <v>2.09</v>
      </c>
      <c r="Q195">
        <v>2.0784997672078314</v>
      </c>
      <c r="R195">
        <v>2.0491228608304364</v>
      </c>
      <c r="S195">
        <v>262146</v>
      </c>
      <c r="T195">
        <v>9712</v>
      </c>
      <c r="U195">
        <v>3419</v>
      </c>
      <c r="V195">
        <v>26.817849812215087</v>
      </c>
      <c r="W195">
        <v>209.18621614485781</v>
      </c>
      <c r="X195">
        <v>1952.438841277052</v>
      </c>
      <c r="Y195">
        <v>88.116807849991503</v>
      </c>
      <c r="Z195">
        <v>4857</v>
      </c>
      <c r="AA195">
        <v>4283.9163496942965</v>
      </c>
      <c r="AB195">
        <v>3680.5395321342071</v>
      </c>
      <c r="AC195">
        <v>3122.9858783669765</v>
      </c>
      <c r="AD195">
        <v>2606.3218883189206</v>
      </c>
      <c r="AE195">
        <v>2158.9336616338469</v>
      </c>
      <c r="AF195">
        <v>1817.1296046257637</v>
      </c>
      <c r="AG195">
        <v>1270.4650284430243</v>
      </c>
      <c r="AH195">
        <v>1620</v>
      </c>
      <c r="AI195">
        <v>1453.3586745351354</v>
      </c>
      <c r="AJ195">
        <v>1278.6082060362412</v>
      </c>
      <c r="AK195">
        <v>1100.9569134679768</v>
      </c>
      <c r="AL195">
        <v>928.83827907167699</v>
      </c>
      <c r="AM195">
        <v>787.8371181269506</v>
      </c>
      <c r="AN195">
        <v>711.78742649077549</v>
      </c>
      <c r="AO195">
        <v>527.10795151069885</v>
      </c>
      <c r="AP195">
        <v>15.175929416167406</v>
      </c>
      <c r="AQ195">
        <v>10.298307214704664</v>
      </c>
      <c r="AR195">
        <v>0.55840528679556345</v>
      </c>
      <c r="AS195">
        <v>10.298307214704664</v>
      </c>
      <c r="AT195">
        <v>8009</v>
      </c>
      <c r="AU195">
        <v>61</v>
      </c>
      <c r="AV195">
        <v>5182.8363804627943</v>
      </c>
      <c r="AW195">
        <v>1870.5095516685401</v>
      </c>
      <c r="AX195">
        <v>36.479557977406351</v>
      </c>
      <c r="AY195">
        <v>172.95125001604342</v>
      </c>
      <c r="AZ195">
        <v>71.154183345471267</v>
      </c>
      <c r="BA195">
        <v>0.96969450301729887</v>
      </c>
      <c r="BB195">
        <v>66.061272509003672</v>
      </c>
      <c r="BC195">
        <v>10190</v>
      </c>
      <c r="BD195">
        <v>295770.54822642962</v>
      </c>
      <c r="BE195">
        <v>1076063.8783280826</v>
      </c>
      <c r="BF195">
        <v>55504.000000000007</v>
      </c>
      <c r="BG195">
        <v>46709.815492039139</v>
      </c>
      <c r="BH195">
        <v>36454.291288047832</v>
      </c>
      <c r="BI195">
        <v>16174.000000000005</v>
      </c>
      <c r="BJ195">
        <v>11790.887000002233</v>
      </c>
      <c r="BK195">
        <v>9840.2132022672249</v>
      </c>
      <c r="BL195">
        <v>-277089.77926205669</v>
      </c>
      <c r="BM195">
        <v>-350570.486734537</v>
      </c>
      <c r="BN195">
        <v>-432826.34065689845</v>
      </c>
      <c r="BO195">
        <v>-38916.966345621971</v>
      </c>
      <c r="BP195">
        <v>6322.7994194623316</v>
      </c>
      <c r="BQ195">
        <v>58061.87043234345</v>
      </c>
      <c r="BR195">
        <v>984658</v>
      </c>
      <c r="BS195">
        <v>8767932</v>
      </c>
      <c r="BT195">
        <v>937111</v>
      </c>
      <c r="BU195">
        <v>21791</v>
      </c>
      <c r="BV195">
        <v>88734</v>
      </c>
      <c r="BW195">
        <v>932589</v>
      </c>
      <c r="BX195">
        <v>42948</v>
      </c>
      <c r="BY195">
        <v>22.282445141492488</v>
      </c>
      <c r="BZ195">
        <v>0</v>
      </c>
      <c r="CA195">
        <v>1.944068256</v>
      </c>
      <c r="CB195">
        <v>0</v>
      </c>
      <c r="CC195">
        <v>0</v>
      </c>
      <c r="CD195">
        <v>0.39801053496170502</v>
      </c>
      <c r="CE195">
        <v>2.5416512093997126</v>
      </c>
      <c r="CF195">
        <v>0</v>
      </c>
      <c r="CG195">
        <v>166525.50727490141</v>
      </c>
      <c r="CH195">
        <v>232583.22743443676</v>
      </c>
      <c r="CI195">
        <v>48402.293135077722</v>
      </c>
      <c r="CJ195">
        <v>22459.624854242022</v>
      </c>
      <c r="CK195">
        <v>1007140.022541425</v>
      </c>
      <c r="CL195">
        <v>11800000</v>
      </c>
      <c r="CM195">
        <v>3700000</v>
      </c>
      <c r="CN195">
        <v>4180000</v>
      </c>
      <c r="CO195">
        <v>217090000</v>
      </c>
      <c r="CP195">
        <v>631000</v>
      </c>
      <c r="CQ195">
        <v>0</v>
      </c>
      <c r="CR195">
        <v>0</v>
      </c>
      <c r="CS195">
        <v>0</v>
      </c>
      <c r="CT195">
        <v>1981900000</v>
      </c>
      <c r="CU195">
        <v>0</v>
      </c>
      <c r="CV195">
        <v>0</v>
      </c>
      <c r="CW195">
        <v>0</v>
      </c>
      <c r="CX195">
        <v>24752.267951675323</v>
      </c>
      <c r="CY195">
        <v>599564.12674437743</v>
      </c>
      <c r="CZ195">
        <v>10190</v>
      </c>
      <c r="DA195">
        <v>8575.4723959332423</v>
      </c>
      <c r="DB195">
        <v>6692.6568936510394</v>
      </c>
      <c r="DC195">
        <v>4477.2154243035238</v>
      </c>
      <c r="DD195">
        <v>-277089.77926205669</v>
      </c>
      <c r="DE195">
        <v>-350570.486734537</v>
      </c>
      <c r="DF195">
        <v>-432826.34065689845</v>
      </c>
    </row>
    <row r="196" spans="1:110" x14ac:dyDescent="0.45">
      <c r="A196">
        <v>2303</v>
      </c>
      <c r="B196" t="s">
        <v>548</v>
      </c>
      <c r="C196">
        <v>2756</v>
      </c>
      <c r="D196">
        <v>2332</v>
      </c>
      <c r="E196">
        <v>1950</v>
      </c>
      <c r="F196">
        <v>1609</v>
      </c>
      <c r="G196">
        <v>1306</v>
      </c>
      <c r="H196">
        <v>1034</v>
      </c>
      <c r="I196">
        <v>798</v>
      </c>
      <c r="J196">
        <v>472.5</v>
      </c>
      <c r="K196">
        <v>2.48</v>
      </c>
      <c r="L196">
        <v>2.38</v>
      </c>
      <c r="M196">
        <v>2.29</v>
      </c>
      <c r="N196">
        <v>2.21</v>
      </c>
      <c r="O196">
        <v>2.14</v>
      </c>
      <c r="P196">
        <v>2.09</v>
      </c>
      <c r="Q196">
        <v>2.0784997672078314</v>
      </c>
      <c r="R196">
        <v>2.0491228608304364</v>
      </c>
      <c r="S196">
        <v>262146</v>
      </c>
      <c r="T196">
        <v>9712</v>
      </c>
      <c r="U196">
        <v>3419</v>
      </c>
      <c r="V196">
        <v>8.554474866402952</v>
      </c>
      <c r="W196">
        <v>66.72713289616695</v>
      </c>
      <c r="X196">
        <v>1513.9938029801913</v>
      </c>
      <c r="Y196">
        <v>68.329055027415691</v>
      </c>
      <c r="Z196">
        <v>998</v>
      </c>
      <c r="AA196">
        <v>789.82062322258707</v>
      </c>
      <c r="AB196">
        <v>618.26485067326007</v>
      </c>
      <c r="AC196">
        <v>472.09200969236468</v>
      </c>
      <c r="AD196">
        <v>354.29975385669223</v>
      </c>
      <c r="AE196">
        <v>267.47657531894754</v>
      </c>
      <c r="AF196">
        <v>196.72439201590086</v>
      </c>
      <c r="AG196">
        <v>63.447055760071557</v>
      </c>
      <c r="AH196">
        <v>138</v>
      </c>
      <c r="AI196">
        <v>99.266539514038911</v>
      </c>
      <c r="AJ196">
        <v>69.147839801749399</v>
      </c>
      <c r="AK196">
        <v>46.639301714812348</v>
      </c>
      <c r="AL196">
        <v>30.400046358698361</v>
      </c>
      <c r="AM196">
        <v>19.487937949757463</v>
      </c>
      <c r="AN196">
        <v>11.098462082227977</v>
      </c>
      <c r="AO196">
        <v>4.00465058940609</v>
      </c>
      <c r="AP196">
        <v>4.0327644602402906</v>
      </c>
      <c r="AQ196">
        <v>1.7386752440410471</v>
      </c>
      <c r="AR196">
        <v>9.4276217251199029E-2</v>
      </c>
      <c r="AS196">
        <v>1.7386752440410471</v>
      </c>
      <c r="AT196">
        <v>1835</v>
      </c>
      <c r="AU196">
        <v>17</v>
      </c>
      <c r="AV196">
        <v>1188.335727687185</v>
      </c>
      <c r="AW196">
        <v>465.23474736549622</v>
      </c>
      <c r="AX196">
        <v>10.032167816702684</v>
      </c>
      <c r="AY196">
        <v>39.654763232921361</v>
      </c>
      <c r="AZ196">
        <v>17.697529789783474</v>
      </c>
      <c r="BA196">
        <v>0.26667368040009642</v>
      </c>
      <c r="BB196">
        <v>66.061272509003672</v>
      </c>
      <c r="BC196">
        <v>10190</v>
      </c>
      <c r="BD196">
        <v>158417.56894162818</v>
      </c>
      <c r="BE196">
        <v>282344.14083045529</v>
      </c>
      <c r="BF196">
        <v>2572</v>
      </c>
      <c r="BG196">
        <v>1911.0988257025992</v>
      </c>
      <c r="BH196">
        <v>1298.654509343685</v>
      </c>
      <c r="BI196">
        <v>15408.000000000002</v>
      </c>
      <c r="BJ196">
        <v>9209.678085716434</v>
      </c>
      <c r="BK196">
        <v>6911.7600210920882</v>
      </c>
      <c r="BL196">
        <v>-290476.36115772236</v>
      </c>
      <c r="BM196">
        <v>-355070.97831580689</v>
      </c>
      <c r="BN196">
        <v>-437292.96649665933</v>
      </c>
      <c r="BO196">
        <v>-61805.941571475589</v>
      </c>
      <c r="BP196">
        <v>-78697.079223329289</v>
      </c>
      <c r="BQ196">
        <v>-77114.69800020798</v>
      </c>
      <c r="BR196">
        <v>984658</v>
      </c>
      <c r="BS196">
        <v>8767932</v>
      </c>
      <c r="BT196">
        <v>937111</v>
      </c>
      <c r="BU196">
        <v>21791</v>
      </c>
      <c r="BV196">
        <v>88734</v>
      </c>
      <c r="BW196">
        <v>932589</v>
      </c>
      <c r="BX196">
        <v>42948</v>
      </c>
      <c r="BY196">
        <v>0.19260461096394937</v>
      </c>
      <c r="BZ196">
        <v>0</v>
      </c>
      <c r="CA196">
        <v>3.7552087680000001</v>
      </c>
      <c r="CB196">
        <v>0</v>
      </c>
      <c r="CC196">
        <v>0</v>
      </c>
      <c r="CD196">
        <v>0.13677847487857434</v>
      </c>
      <c r="CE196">
        <v>0</v>
      </c>
      <c r="CF196">
        <v>0</v>
      </c>
      <c r="CG196">
        <v>61535.139831106419</v>
      </c>
      <c r="CH196">
        <v>85945.040232915679</v>
      </c>
      <c r="CI196">
        <v>17885.799748962054</v>
      </c>
      <c r="CJ196">
        <v>8299.3661366151482</v>
      </c>
      <c r="CK196">
        <v>372162.21785340278</v>
      </c>
      <c r="CL196">
        <v>3380000</v>
      </c>
      <c r="CM196">
        <v>2260000</v>
      </c>
      <c r="CN196">
        <v>2270000</v>
      </c>
      <c r="CO196">
        <v>125270000</v>
      </c>
      <c r="CP196">
        <v>73000</v>
      </c>
      <c r="CQ196">
        <v>220</v>
      </c>
      <c r="CR196">
        <v>0</v>
      </c>
      <c r="CS196">
        <v>0</v>
      </c>
      <c r="CT196">
        <v>179957000</v>
      </c>
      <c r="CU196">
        <v>1541760</v>
      </c>
      <c r="CV196">
        <v>0</v>
      </c>
      <c r="CW196">
        <v>0</v>
      </c>
      <c r="CX196">
        <v>15368.902893470175</v>
      </c>
      <c r="CY196">
        <v>213072.76842886244</v>
      </c>
      <c r="CZ196">
        <v>10190</v>
      </c>
      <c r="DA196">
        <v>7571.5773848792705</v>
      </c>
      <c r="DB196">
        <v>5145.1358671120333</v>
      </c>
      <c r="DC196">
        <v>2398.0399245266885</v>
      </c>
      <c r="DD196">
        <v>-290476.36115772236</v>
      </c>
      <c r="DE196">
        <v>-355070.97831580689</v>
      </c>
      <c r="DF196">
        <v>-437292.96649665933</v>
      </c>
    </row>
    <row r="197" spans="1:110" x14ac:dyDescent="0.45">
      <c r="A197">
        <v>2304</v>
      </c>
      <c r="B197" t="s">
        <v>549</v>
      </c>
      <c r="C197">
        <v>2896</v>
      </c>
      <c r="D197">
        <v>2669</v>
      </c>
      <c r="E197">
        <v>2429</v>
      </c>
      <c r="F197">
        <v>2183</v>
      </c>
      <c r="G197">
        <v>1945</v>
      </c>
      <c r="H197">
        <v>1705</v>
      </c>
      <c r="I197">
        <v>1477</v>
      </c>
      <c r="J197">
        <v>1238.8214285714289</v>
      </c>
      <c r="K197">
        <v>2.48</v>
      </c>
      <c r="L197">
        <v>2.38</v>
      </c>
      <c r="M197">
        <v>2.29</v>
      </c>
      <c r="N197">
        <v>2.21</v>
      </c>
      <c r="O197">
        <v>2.14</v>
      </c>
      <c r="P197">
        <v>2.09</v>
      </c>
      <c r="Q197">
        <v>2.0784997672078314</v>
      </c>
      <c r="R197">
        <v>2.0491228608304364</v>
      </c>
      <c r="S197">
        <v>262146</v>
      </c>
      <c r="T197">
        <v>9712</v>
      </c>
      <c r="U197">
        <v>3419</v>
      </c>
      <c r="V197">
        <v>6.5934221534261601</v>
      </c>
      <c r="W197">
        <v>51.43041076666303</v>
      </c>
      <c r="X197">
        <v>2064.0770901998694</v>
      </c>
      <c r="Y197">
        <v>93.155227451707205</v>
      </c>
      <c r="Z197">
        <v>1223</v>
      </c>
      <c r="AA197">
        <v>1091.9541575626163</v>
      </c>
      <c r="AB197">
        <v>949.89438008235084</v>
      </c>
      <c r="AC197">
        <v>820.85081488721733</v>
      </c>
      <c r="AD197">
        <v>699.62531043272304</v>
      </c>
      <c r="AE197">
        <v>594.26866366597505</v>
      </c>
      <c r="AF197">
        <v>502.8019852431525</v>
      </c>
      <c r="AG197">
        <v>380.08110598847929</v>
      </c>
      <c r="AH197">
        <v>451</v>
      </c>
      <c r="AI197">
        <v>388.7585594660772</v>
      </c>
      <c r="AJ197">
        <v>317.59897081752734</v>
      </c>
      <c r="AK197">
        <v>265.56706053891753</v>
      </c>
      <c r="AL197">
        <v>215.0127666060659</v>
      </c>
      <c r="AM197">
        <v>175.86009802607288</v>
      </c>
      <c r="AN197">
        <v>146.49464150724518</v>
      </c>
      <c r="AO197">
        <v>115.45457133768424</v>
      </c>
      <c r="AP197">
        <v>3.5728878112655202</v>
      </c>
      <c r="AQ197">
        <v>2.9423734899156178</v>
      </c>
      <c r="AR197">
        <v>0.15954436765587526</v>
      </c>
      <c r="AS197">
        <v>2.9423734899156178</v>
      </c>
      <c r="AT197">
        <v>2211</v>
      </c>
      <c r="AU197">
        <v>28</v>
      </c>
      <c r="AV197">
        <v>1433.96537619477</v>
      </c>
      <c r="AW197">
        <v>651.71396102532196</v>
      </c>
      <c r="AX197">
        <v>16.24918029739602</v>
      </c>
      <c r="AY197">
        <v>47.851424603619471</v>
      </c>
      <c r="AZ197">
        <v>24.791199077403245</v>
      </c>
      <c r="BA197">
        <v>0.43193343578013949</v>
      </c>
      <c r="BB197">
        <v>66.061272509003672</v>
      </c>
      <c r="BC197">
        <v>10190</v>
      </c>
      <c r="BD197">
        <v>362902.71122643241</v>
      </c>
      <c r="BE197">
        <v>228032.32535940062</v>
      </c>
      <c r="BF197">
        <v>10386</v>
      </c>
      <c r="BG197">
        <v>9148.2529325301875</v>
      </c>
      <c r="BH197">
        <v>7555.3536708012061</v>
      </c>
      <c r="BI197">
        <v>0</v>
      </c>
      <c r="BJ197">
        <v>0</v>
      </c>
      <c r="BK197">
        <v>0</v>
      </c>
      <c r="BL197">
        <v>-205538.10412446689</v>
      </c>
      <c r="BM197">
        <v>-220319.17900464771</v>
      </c>
      <c r="BN197">
        <v>-254115.67748014006</v>
      </c>
      <c r="BO197">
        <v>-3295.1019468401355</v>
      </c>
      <c r="BP197">
        <v>10814.831295432785</v>
      </c>
      <c r="BQ197">
        <v>24864.967472228513</v>
      </c>
      <c r="BR197">
        <v>984658</v>
      </c>
      <c r="BS197">
        <v>8767932</v>
      </c>
      <c r="BT197">
        <v>937111</v>
      </c>
      <c r="BU197">
        <v>21791</v>
      </c>
      <c r="BV197">
        <v>88734</v>
      </c>
      <c r="BW197">
        <v>932589</v>
      </c>
      <c r="BX197">
        <v>42948</v>
      </c>
      <c r="BY197">
        <v>0.37116197023764941</v>
      </c>
      <c r="BZ197">
        <v>0</v>
      </c>
      <c r="CA197">
        <v>0</v>
      </c>
      <c r="CB197">
        <v>0</v>
      </c>
      <c r="CC197">
        <v>0</v>
      </c>
      <c r="CD197">
        <v>9.2390338383427209E-2</v>
      </c>
      <c r="CE197">
        <v>0</v>
      </c>
      <c r="CF197">
        <v>0</v>
      </c>
      <c r="CG197">
        <v>34891.058667122197</v>
      </c>
      <c r="CH197">
        <v>48731.723843405802</v>
      </c>
      <c r="CI197">
        <v>10141.432847349617</v>
      </c>
      <c r="CJ197">
        <v>4705.8261599364241</v>
      </c>
      <c r="CK197">
        <v>211019.81424677477</v>
      </c>
      <c r="CL197">
        <v>10600000</v>
      </c>
      <c r="CM197">
        <v>1160000</v>
      </c>
      <c r="CN197">
        <v>680000</v>
      </c>
      <c r="CO197">
        <v>80840000</v>
      </c>
      <c r="CP197">
        <v>215000</v>
      </c>
      <c r="CQ197">
        <v>0</v>
      </c>
      <c r="CR197">
        <v>0</v>
      </c>
      <c r="CS197">
        <v>0</v>
      </c>
      <c r="CT197">
        <v>515682000</v>
      </c>
      <c r="CU197">
        <v>0</v>
      </c>
      <c r="CV197">
        <v>0</v>
      </c>
      <c r="CW197">
        <v>0</v>
      </c>
      <c r="CX197">
        <v>8769.9494231889439</v>
      </c>
      <c r="CY197">
        <v>121737.86945468081</v>
      </c>
      <c r="CZ197">
        <v>10190</v>
      </c>
      <c r="DA197">
        <v>8975.6111479378615</v>
      </c>
      <c r="DB197">
        <v>7412.7723768018777</v>
      </c>
      <c r="DC197">
        <v>5493.4259883802788</v>
      </c>
      <c r="DD197">
        <v>-205538.10412446689</v>
      </c>
      <c r="DE197">
        <v>-220319.17900464771</v>
      </c>
      <c r="DF197">
        <v>-254115.67748014006</v>
      </c>
    </row>
    <row r="198" spans="1:110" x14ac:dyDescent="0.45">
      <c r="A198">
        <v>2307</v>
      </c>
      <c r="B198" t="s">
        <v>550</v>
      </c>
      <c r="C198">
        <v>6198</v>
      </c>
      <c r="D198">
        <v>5327</v>
      </c>
      <c r="E198">
        <v>4511</v>
      </c>
      <c r="F198">
        <v>3773</v>
      </c>
      <c r="G198">
        <v>3119</v>
      </c>
      <c r="H198">
        <v>2534</v>
      </c>
      <c r="I198">
        <v>2024</v>
      </c>
      <c r="J198">
        <v>1327.5714285714284</v>
      </c>
      <c r="K198">
        <v>2.48</v>
      </c>
      <c r="L198">
        <v>2.38</v>
      </c>
      <c r="M198">
        <v>2.29</v>
      </c>
      <c r="N198">
        <v>2.21</v>
      </c>
      <c r="O198">
        <v>2.14</v>
      </c>
      <c r="P198">
        <v>2.09</v>
      </c>
      <c r="Q198">
        <v>2.0784997672078314</v>
      </c>
      <c r="R198">
        <v>2.0491228608304364</v>
      </c>
      <c r="S198">
        <v>262146</v>
      </c>
      <c r="T198">
        <v>9712</v>
      </c>
      <c r="U198">
        <v>3419</v>
      </c>
      <c r="V198">
        <v>17.241413041511723</v>
      </c>
      <c r="W198">
        <v>134.48751411463516</v>
      </c>
      <c r="X198">
        <v>1689.3395698018012</v>
      </c>
      <c r="Y198">
        <v>76.242700728206529</v>
      </c>
      <c r="Z198">
        <v>2713</v>
      </c>
      <c r="AA198">
        <v>2221.2219911172456</v>
      </c>
      <c r="AB198">
        <v>1777.9422366349925</v>
      </c>
      <c r="AC198">
        <v>1399.1568024351207</v>
      </c>
      <c r="AD198">
        <v>1078.9532705825545</v>
      </c>
      <c r="AE198">
        <v>821.41542339757086</v>
      </c>
      <c r="AF198">
        <v>629.17947342556943</v>
      </c>
      <c r="AG198">
        <v>268.76919894177792</v>
      </c>
      <c r="AH198">
        <v>604</v>
      </c>
      <c r="AI198">
        <v>479.01292286193939</v>
      </c>
      <c r="AJ198">
        <v>371.07886844614694</v>
      </c>
      <c r="AK198">
        <v>284.31820501599253</v>
      </c>
      <c r="AL198">
        <v>210.40503115853107</v>
      </c>
      <c r="AM198">
        <v>156.43059457824421</v>
      </c>
      <c r="AN198">
        <v>129.77203136829976</v>
      </c>
      <c r="AO198">
        <v>63.87787743229174</v>
      </c>
      <c r="AP198">
        <v>11.206840184246701</v>
      </c>
      <c r="AQ198">
        <v>9.2283532183717103</v>
      </c>
      <c r="AR198">
        <v>0.50038915310251797</v>
      </c>
      <c r="AS198">
        <v>9.2283532183717103</v>
      </c>
      <c r="AT198">
        <v>4124</v>
      </c>
      <c r="AU198">
        <v>50</v>
      </c>
      <c r="AV198">
        <v>2674.0279216474682</v>
      </c>
      <c r="AW198">
        <v>1188.5941398566656</v>
      </c>
      <c r="AX198">
        <v>29.075842093094707</v>
      </c>
      <c r="AY198">
        <v>89.232311745376009</v>
      </c>
      <c r="AZ198">
        <v>45.214121080147564</v>
      </c>
      <c r="BA198">
        <v>0.7728899639007506</v>
      </c>
      <c r="BB198">
        <v>66.061272509003672</v>
      </c>
      <c r="BC198">
        <v>10190</v>
      </c>
      <c r="BD198">
        <v>194852.18400836544</v>
      </c>
      <c r="BE198">
        <v>756846.26360498008</v>
      </c>
      <c r="BF198">
        <v>9772</v>
      </c>
      <c r="BG198">
        <v>7453.7058526230658</v>
      </c>
      <c r="BH198">
        <v>5293.4405874919048</v>
      </c>
      <c r="BI198">
        <v>11623.999999999998</v>
      </c>
      <c r="BJ198">
        <v>7322.0050659256094</v>
      </c>
      <c r="BK198">
        <v>5646.3302035575807</v>
      </c>
      <c r="BL198">
        <v>-284400.50319002231</v>
      </c>
      <c r="BM198">
        <v>-343058.23963558889</v>
      </c>
      <c r="BN198">
        <v>-417595.74453499081</v>
      </c>
      <c r="BO198">
        <v>-125674.69633964426</v>
      </c>
      <c r="BP198">
        <v>-150780.80612385756</v>
      </c>
      <c r="BQ198">
        <v>-151185.28526639869</v>
      </c>
      <c r="BR198">
        <v>984658</v>
      </c>
      <c r="BS198">
        <v>8767932</v>
      </c>
      <c r="BT198">
        <v>937111</v>
      </c>
      <c r="BU198">
        <v>21791</v>
      </c>
      <c r="BV198">
        <v>88734</v>
      </c>
      <c r="BW198">
        <v>932589</v>
      </c>
      <c r="BX198">
        <v>42948</v>
      </c>
      <c r="BY198">
        <v>1.985556854806934</v>
      </c>
      <c r="BZ198">
        <v>0</v>
      </c>
      <c r="CA198">
        <v>168.00183478034361</v>
      </c>
      <c r="CB198">
        <v>0</v>
      </c>
      <c r="CC198">
        <v>0</v>
      </c>
      <c r="CD198">
        <v>0.27513231159518098</v>
      </c>
      <c r="CE198">
        <v>1.0307463372498804</v>
      </c>
      <c r="CF198">
        <v>0</v>
      </c>
      <c r="CG198">
        <v>130365.68283806567</v>
      </c>
      <c r="CH198">
        <v>182079.44090581621</v>
      </c>
      <c r="CI198">
        <v>37892.080911460842</v>
      </c>
      <c r="CJ198">
        <v>17582.677743035183</v>
      </c>
      <c r="CK198">
        <v>788446.76050385844</v>
      </c>
      <c r="CL198">
        <v>6100000</v>
      </c>
      <c r="CM198">
        <v>1620000</v>
      </c>
      <c r="CN198">
        <v>1270000</v>
      </c>
      <c r="CO198">
        <v>230290000</v>
      </c>
      <c r="CP198">
        <v>134000</v>
      </c>
      <c r="CQ198">
        <v>0</v>
      </c>
      <c r="CR198">
        <v>0</v>
      </c>
      <c r="CS198">
        <v>0</v>
      </c>
      <c r="CT198">
        <v>344968000</v>
      </c>
      <c r="CU198">
        <v>0</v>
      </c>
      <c r="CV198">
        <v>0</v>
      </c>
      <c r="CW198">
        <v>0</v>
      </c>
      <c r="CX198">
        <v>28868.417996617798</v>
      </c>
      <c r="CY198">
        <v>553550.66240010737</v>
      </c>
      <c r="CZ198">
        <v>10190</v>
      </c>
      <c r="DA198">
        <v>7772.5401799251977</v>
      </c>
      <c r="DB198">
        <v>5519.8689711975558</v>
      </c>
      <c r="DC198">
        <v>2949.5675243283954</v>
      </c>
      <c r="DD198">
        <v>-284400.50319002231</v>
      </c>
      <c r="DE198">
        <v>-343058.23963558889</v>
      </c>
      <c r="DF198">
        <v>-417595.74453499081</v>
      </c>
    </row>
    <row r="199" spans="1:110" x14ac:dyDescent="0.45">
      <c r="A199">
        <v>2321</v>
      </c>
      <c r="B199" t="s">
        <v>551</v>
      </c>
      <c r="C199">
        <v>10126</v>
      </c>
      <c r="D199">
        <v>8882</v>
      </c>
      <c r="E199">
        <v>7719</v>
      </c>
      <c r="F199">
        <v>6647</v>
      </c>
      <c r="G199">
        <v>5688</v>
      </c>
      <c r="H199">
        <v>4795</v>
      </c>
      <c r="I199">
        <v>3959</v>
      </c>
      <c r="J199">
        <v>2933.7857142857142</v>
      </c>
      <c r="K199">
        <v>2.48</v>
      </c>
      <c r="L199">
        <v>2.38</v>
      </c>
      <c r="M199">
        <v>2.29</v>
      </c>
      <c r="N199">
        <v>2.21</v>
      </c>
      <c r="O199">
        <v>2.14</v>
      </c>
      <c r="P199">
        <v>2.09</v>
      </c>
      <c r="Q199">
        <v>2.0784997672078314</v>
      </c>
      <c r="R199">
        <v>2.0491228608304364</v>
      </c>
      <c r="S199">
        <v>235176</v>
      </c>
      <c r="T199">
        <v>10649</v>
      </c>
      <c r="U199">
        <v>3485</v>
      </c>
      <c r="V199">
        <v>26.3677701454369</v>
      </c>
      <c r="W199">
        <v>205.6754774720585</v>
      </c>
      <c r="X199">
        <v>1978.8045993619662</v>
      </c>
      <c r="Y199">
        <v>83.020961061200609</v>
      </c>
      <c r="Z199">
        <v>4323</v>
      </c>
      <c r="AA199">
        <v>3755.8376904887759</v>
      </c>
      <c r="AB199">
        <v>3134.7033567148396</v>
      </c>
      <c r="AC199">
        <v>2578.8983863190397</v>
      </c>
      <c r="AD199">
        <v>2084.1467712148842</v>
      </c>
      <c r="AE199">
        <v>1664.7206688607264</v>
      </c>
      <c r="AF199">
        <v>1372.1472148319413</v>
      </c>
      <c r="AG199">
        <v>816.62685566276025</v>
      </c>
      <c r="AH199">
        <v>1035</v>
      </c>
      <c r="AI199">
        <v>902.63635249149092</v>
      </c>
      <c r="AJ199">
        <v>769.3298354945041</v>
      </c>
      <c r="AK199">
        <v>644.98360408734754</v>
      </c>
      <c r="AL199">
        <v>535.54739003424879</v>
      </c>
      <c r="AM199">
        <v>448.56775380021668</v>
      </c>
      <c r="AN199">
        <v>432.80084280882755</v>
      </c>
      <c r="AO199">
        <v>290.86407033212186</v>
      </c>
      <c r="AP199">
        <v>19.930346464029647</v>
      </c>
      <c r="AQ199">
        <v>17.52049668995209</v>
      </c>
      <c r="AR199">
        <v>0.95001418922362091</v>
      </c>
      <c r="AS199">
        <v>17.52049668995209</v>
      </c>
      <c r="AT199">
        <v>7825</v>
      </c>
      <c r="AU199">
        <v>153</v>
      </c>
      <c r="AV199">
        <v>5090.2840565730157</v>
      </c>
      <c r="AW199">
        <v>2960.1704173862731</v>
      </c>
      <c r="AX199">
        <v>87.350652391520185</v>
      </c>
      <c r="AY199">
        <v>169.86277896784154</v>
      </c>
      <c r="AZ199">
        <v>112.60488267737382</v>
      </c>
      <c r="BA199">
        <v>2.3219428127800548</v>
      </c>
      <c r="BB199">
        <v>66.061272509003672</v>
      </c>
      <c r="BC199">
        <v>10190</v>
      </c>
      <c r="BD199">
        <v>258254.38141282793</v>
      </c>
      <c r="BE199">
        <v>1225130.616805231</v>
      </c>
      <c r="BF199">
        <v>25362.000000000004</v>
      </c>
      <c r="BG199">
        <v>20440.103545632479</v>
      </c>
      <c r="BH199">
        <v>15591.6476525288</v>
      </c>
      <c r="BI199">
        <v>21754</v>
      </c>
      <c r="BJ199">
        <v>14937.108607769334</v>
      </c>
      <c r="BK199">
        <v>12071.482475353812</v>
      </c>
      <c r="BL199">
        <v>-415867.06292989349</v>
      </c>
      <c r="BM199">
        <v>-448875.58094609174</v>
      </c>
      <c r="BN199">
        <v>-500428.5478885746</v>
      </c>
      <c r="BO199">
        <v>-100824.01052614464</v>
      </c>
      <c r="BP199">
        <v>-79380.347775483737</v>
      </c>
      <c r="BQ199">
        <v>-42106.209962193272</v>
      </c>
      <c r="BR199">
        <v>984658</v>
      </c>
      <c r="BS199">
        <v>8767932</v>
      </c>
      <c r="BT199">
        <v>937111</v>
      </c>
      <c r="BU199">
        <v>21791</v>
      </c>
      <c r="BV199">
        <v>88734</v>
      </c>
      <c r="BW199">
        <v>932589</v>
      </c>
      <c r="BX199">
        <v>42948</v>
      </c>
      <c r="BY199">
        <v>5.9782241665622271</v>
      </c>
      <c r="BZ199">
        <v>0</v>
      </c>
      <c r="CA199">
        <v>103.077431651472</v>
      </c>
      <c r="CB199">
        <v>244.93092495171382</v>
      </c>
      <c r="CC199">
        <v>0</v>
      </c>
      <c r="CD199">
        <v>0.39282110773053963</v>
      </c>
      <c r="CE199">
        <v>9.0116679770989538</v>
      </c>
      <c r="CF199">
        <v>17.388896306429547</v>
      </c>
      <c r="CG199">
        <v>178578.78208717998</v>
      </c>
      <c r="CH199">
        <v>249417.82294397696</v>
      </c>
      <c r="CI199">
        <v>51905.697209616679</v>
      </c>
      <c r="CJ199">
        <v>24085.273891310968</v>
      </c>
      <c r="CK199">
        <v>1080037.7765539472</v>
      </c>
      <c r="CL199">
        <v>19100000</v>
      </c>
      <c r="CM199">
        <v>13500000</v>
      </c>
      <c r="CN199">
        <v>3350000</v>
      </c>
      <c r="CO199">
        <v>343080000</v>
      </c>
      <c r="CP199">
        <v>448000</v>
      </c>
      <c r="CQ199">
        <v>4240</v>
      </c>
      <c r="CR199">
        <v>0</v>
      </c>
      <c r="CS199">
        <v>0</v>
      </c>
      <c r="CT199">
        <v>1083721000</v>
      </c>
      <c r="CU199">
        <v>29713920</v>
      </c>
      <c r="CV199">
        <v>0</v>
      </c>
      <c r="CW199">
        <v>0</v>
      </c>
      <c r="CX199">
        <v>41726.351899315945</v>
      </c>
      <c r="CY199">
        <v>770374.72271137498</v>
      </c>
      <c r="CZ199">
        <v>10190</v>
      </c>
      <c r="DA199">
        <v>8212.4696447439055</v>
      </c>
      <c r="DB199">
        <v>6264.4463993087465</v>
      </c>
      <c r="DC199">
        <v>3909.3158760698975</v>
      </c>
      <c r="DD199">
        <v>-415867.06292989349</v>
      </c>
      <c r="DE199">
        <v>-448875.58094609174</v>
      </c>
      <c r="DF199">
        <v>-500428.5478885746</v>
      </c>
    </row>
    <row r="200" spans="1:110" x14ac:dyDescent="0.45">
      <c r="A200">
        <v>2323</v>
      </c>
      <c r="B200" t="s">
        <v>552</v>
      </c>
      <c r="C200">
        <v>8429</v>
      </c>
      <c r="D200">
        <v>7304</v>
      </c>
      <c r="E200">
        <v>6244</v>
      </c>
      <c r="F200">
        <v>5278</v>
      </c>
      <c r="G200">
        <v>4415</v>
      </c>
      <c r="H200">
        <v>3638</v>
      </c>
      <c r="I200">
        <v>2956</v>
      </c>
      <c r="J200">
        <v>2042.4285714285716</v>
      </c>
      <c r="K200">
        <v>2.48</v>
      </c>
      <c r="L200">
        <v>2.38</v>
      </c>
      <c r="M200">
        <v>2.29</v>
      </c>
      <c r="N200">
        <v>2.21</v>
      </c>
      <c r="O200">
        <v>2.14</v>
      </c>
      <c r="P200">
        <v>2.09</v>
      </c>
      <c r="Q200">
        <v>2.0784997672078314</v>
      </c>
      <c r="R200">
        <v>2.0491228608304364</v>
      </c>
      <c r="S200">
        <v>235176</v>
      </c>
      <c r="T200">
        <v>10649</v>
      </c>
      <c r="U200">
        <v>3485</v>
      </c>
      <c r="V200">
        <v>22.197647045877634</v>
      </c>
      <c r="W200">
        <v>173.14743073589787</v>
      </c>
      <c r="X200">
        <v>1956.6245775702373</v>
      </c>
      <c r="Y200">
        <v>82.090395847181284</v>
      </c>
      <c r="Z200">
        <v>3502</v>
      </c>
      <c r="AA200">
        <v>2900.2749569720518</v>
      </c>
      <c r="AB200">
        <v>2359.3632083996513</v>
      </c>
      <c r="AC200">
        <v>1886.9301111167445</v>
      </c>
      <c r="AD200">
        <v>1490.6969431058042</v>
      </c>
      <c r="AE200">
        <v>1156.4467046654349</v>
      </c>
      <c r="AF200">
        <v>901.63762065636149</v>
      </c>
      <c r="AG200">
        <v>453.35565849187111</v>
      </c>
      <c r="AH200">
        <v>889</v>
      </c>
      <c r="AI200">
        <v>734.29663228697336</v>
      </c>
      <c r="AJ200">
        <v>593.52761611768869</v>
      </c>
      <c r="AK200">
        <v>473.23902027324635</v>
      </c>
      <c r="AL200">
        <v>371.86803748778033</v>
      </c>
      <c r="AM200">
        <v>289.48923298163334</v>
      </c>
      <c r="AN200">
        <v>235.83750252856532</v>
      </c>
      <c r="AO200">
        <v>138.68736488905628</v>
      </c>
      <c r="AP200">
        <v>16.223033170756114</v>
      </c>
      <c r="AQ200">
        <v>31.162410143197224</v>
      </c>
      <c r="AR200">
        <v>1.6897198938099518</v>
      </c>
      <c r="AS200">
        <v>31.162410143197224</v>
      </c>
      <c r="AT200">
        <v>6282</v>
      </c>
      <c r="AU200">
        <v>31</v>
      </c>
      <c r="AV200">
        <v>4060.4657496812119</v>
      </c>
      <c r="AW200">
        <v>1262.878577728562</v>
      </c>
      <c r="AX200">
        <v>19.286814797315937</v>
      </c>
      <c r="AY200">
        <v>135.49774206686203</v>
      </c>
      <c r="AZ200">
        <v>48.039901096794502</v>
      </c>
      <c r="BA200">
        <v>0.51267941078818069</v>
      </c>
      <c r="BB200">
        <v>66.061272509003672</v>
      </c>
      <c r="BC200">
        <v>10190</v>
      </c>
      <c r="BD200">
        <v>218633.23972970943</v>
      </c>
      <c r="BE200">
        <v>1040256.710861421</v>
      </c>
      <c r="BF200">
        <v>16974</v>
      </c>
      <c r="BG200">
        <v>13209.230010952906</v>
      </c>
      <c r="BH200">
        <v>9627.5725276049852</v>
      </c>
      <c r="BI200">
        <v>16462</v>
      </c>
      <c r="BJ200">
        <v>10710.240908204751</v>
      </c>
      <c r="BK200">
        <v>8461.2160713989233</v>
      </c>
      <c r="BL200">
        <v>-348223.06095228385</v>
      </c>
      <c r="BM200">
        <v>-397306.77471482451</v>
      </c>
      <c r="BN200">
        <v>-460746.79291208973</v>
      </c>
      <c r="BO200">
        <v>-128067.93584190041</v>
      </c>
      <c r="BP200">
        <v>-141137.03920506232</v>
      </c>
      <c r="BQ200">
        <v>-128764.74344585644</v>
      </c>
      <c r="BR200">
        <v>984658</v>
      </c>
      <c r="BS200">
        <v>8767932</v>
      </c>
      <c r="BT200">
        <v>937111</v>
      </c>
      <c r="BU200">
        <v>21791</v>
      </c>
      <c r="BV200">
        <v>88734</v>
      </c>
      <c r="BW200">
        <v>932589</v>
      </c>
      <c r="BX200">
        <v>42948</v>
      </c>
      <c r="BY200">
        <v>0.89207104917768931</v>
      </c>
      <c r="BZ200">
        <v>0</v>
      </c>
      <c r="CA200">
        <v>559.90084759733395</v>
      </c>
      <c r="CB200">
        <v>984.97821367286758</v>
      </c>
      <c r="CC200">
        <v>0</v>
      </c>
      <c r="CD200">
        <v>0.34620893099346467</v>
      </c>
      <c r="CE200">
        <v>19.43496760464107</v>
      </c>
      <c r="CF200">
        <v>0</v>
      </c>
      <c r="CG200">
        <v>169380.23025675685</v>
      </c>
      <c r="CH200">
        <v>236570.36847616997</v>
      </c>
      <c r="CI200">
        <v>49232.046731679053</v>
      </c>
      <c r="CJ200">
        <v>22844.646994600458</v>
      </c>
      <c r="CK200">
        <v>1024405.2800707066</v>
      </c>
      <c r="CL200">
        <v>8250000</v>
      </c>
      <c r="CM200">
        <v>6550000</v>
      </c>
      <c r="CN200">
        <v>2860000</v>
      </c>
      <c r="CO200">
        <v>488890000</v>
      </c>
      <c r="CP200">
        <v>427000</v>
      </c>
      <c r="CQ200">
        <v>9750</v>
      </c>
      <c r="CR200">
        <v>0</v>
      </c>
      <c r="CS200">
        <v>0</v>
      </c>
      <c r="CT200">
        <v>990443000</v>
      </c>
      <c r="CU200">
        <v>68328000</v>
      </c>
      <c r="CV200">
        <v>0</v>
      </c>
      <c r="CW200">
        <v>0</v>
      </c>
      <c r="CX200">
        <v>67045.655523595924</v>
      </c>
      <c r="CY200">
        <v>688874.18793115066</v>
      </c>
      <c r="CZ200">
        <v>10190</v>
      </c>
      <c r="DA200">
        <v>7929.8959474260691</v>
      </c>
      <c r="DB200">
        <v>5779.7198100798159</v>
      </c>
      <c r="DC200">
        <v>3309.5523508105493</v>
      </c>
      <c r="DD200">
        <v>-348223.06095228385</v>
      </c>
      <c r="DE200">
        <v>-397306.77471482451</v>
      </c>
      <c r="DF200">
        <v>-460746.79291208973</v>
      </c>
    </row>
    <row r="201" spans="1:110" x14ac:dyDescent="0.45">
      <c r="A201">
        <v>2343</v>
      </c>
      <c r="B201" t="s">
        <v>553</v>
      </c>
      <c r="C201">
        <v>1415</v>
      </c>
      <c r="D201">
        <v>1238</v>
      </c>
      <c r="E201">
        <v>1088</v>
      </c>
      <c r="F201">
        <v>953</v>
      </c>
      <c r="G201">
        <v>827</v>
      </c>
      <c r="H201">
        <v>717</v>
      </c>
      <c r="I201">
        <v>611</v>
      </c>
      <c r="J201">
        <v>478.32142857142856</v>
      </c>
      <c r="K201">
        <v>2.48</v>
      </c>
      <c r="L201">
        <v>2.38</v>
      </c>
      <c r="M201">
        <v>2.29</v>
      </c>
      <c r="N201">
        <v>2.21</v>
      </c>
      <c r="O201">
        <v>2.14</v>
      </c>
      <c r="P201">
        <v>2.09</v>
      </c>
      <c r="Q201">
        <v>2.0784997672078314</v>
      </c>
      <c r="R201">
        <v>2.0491228608304364</v>
      </c>
      <c r="S201">
        <v>229534</v>
      </c>
      <c r="T201">
        <v>9442</v>
      </c>
      <c r="U201">
        <v>4248</v>
      </c>
      <c r="V201">
        <v>3.2238288718521928</v>
      </c>
      <c r="W201">
        <v>25.146705195363456</v>
      </c>
      <c r="X201">
        <v>2005.2938448417694</v>
      </c>
      <c r="Y201">
        <v>115.66166043715444</v>
      </c>
      <c r="Z201">
        <v>749</v>
      </c>
      <c r="AA201">
        <v>664.95568223545934</v>
      </c>
      <c r="AB201">
        <v>578.3173655351585</v>
      </c>
      <c r="AC201">
        <v>503.40230222742088</v>
      </c>
      <c r="AD201">
        <v>434.17468698219653</v>
      </c>
      <c r="AE201">
        <v>367.89598822076277</v>
      </c>
      <c r="AF201">
        <v>310.40981387867521</v>
      </c>
      <c r="AG201">
        <v>235.71117131576861</v>
      </c>
      <c r="AH201">
        <v>213</v>
      </c>
      <c r="AI201">
        <v>155.99119803938572</v>
      </c>
      <c r="AJ201">
        <v>112.4960895967009</v>
      </c>
      <c r="AK201">
        <v>83.400538945696042</v>
      </c>
      <c r="AL201">
        <v>57.370361570304077</v>
      </c>
      <c r="AM201">
        <v>39.197720879792527</v>
      </c>
      <c r="AN201">
        <v>28.91688293311077</v>
      </c>
      <c r="AO201">
        <v>19.197670931212343</v>
      </c>
      <c r="AP201">
        <v>2.7238847670044066</v>
      </c>
      <c r="AQ201">
        <v>1.4711867449578089</v>
      </c>
      <c r="AR201">
        <v>7.9772183827937632E-2</v>
      </c>
      <c r="AS201">
        <v>1.4711867449578089</v>
      </c>
      <c r="AT201">
        <v>1232</v>
      </c>
      <c r="AU201">
        <v>5</v>
      </c>
      <c r="AV201">
        <v>796.01531793511583</v>
      </c>
      <c r="AW201">
        <v>234.57885200373983</v>
      </c>
      <c r="AX201">
        <v>3.1847634938935592</v>
      </c>
      <c r="AY201">
        <v>26.563031159494816</v>
      </c>
      <c r="AZ201">
        <v>8.9233795302222632</v>
      </c>
      <c r="BA201">
        <v>8.465693732778945E-2</v>
      </c>
      <c r="BB201">
        <v>66.061272509003672</v>
      </c>
      <c r="BC201">
        <v>10190</v>
      </c>
      <c r="BD201">
        <v>302085.07613819785</v>
      </c>
      <c r="BE201">
        <v>137456.46145351173</v>
      </c>
      <c r="BF201">
        <v>6282</v>
      </c>
      <c r="BG201">
        <v>5207.8068845532489</v>
      </c>
      <c r="BH201">
        <v>4143.1162006941286</v>
      </c>
      <c r="BI201">
        <v>2679.9999999999991</v>
      </c>
      <c r="BJ201">
        <v>2028.8843392299452</v>
      </c>
      <c r="BK201">
        <v>1749.8732505007185</v>
      </c>
      <c r="BL201">
        <v>-279773.5227698161</v>
      </c>
      <c r="BM201">
        <v>-295911.07493500452</v>
      </c>
      <c r="BN201">
        <v>-335665.35705029074</v>
      </c>
      <c r="BO201">
        <v>-1708.0119729246071</v>
      </c>
      <c r="BP201">
        <v>9243.0372253372698</v>
      </c>
      <c r="BQ201">
        <v>18766.272252059425</v>
      </c>
      <c r="BR201">
        <v>984658</v>
      </c>
      <c r="BS201">
        <v>8767932</v>
      </c>
      <c r="BT201">
        <v>937111</v>
      </c>
      <c r="BU201">
        <v>21791</v>
      </c>
      <c r="BV201">
        <v>88734</v>
      </c>
      <c r="BW201">
        <v>932589</v>
      </c>
      <c r="BX201">
        <v>42948</v>
      </c>
      <c r="BY201">
        <v>0.16367649500635911</v>
      </c>
      <c r="BZ201">
        <v>0</v>
      </c>
      <c r="CA201">
        <v>0</v>
      </c>
      <c r="CB201">
        <v>0</v>
      </c>
      <c r="CC201">
        <v>0</v>
      </c>
      <c r="CD201">
        <v>4.3461453061010409E-2</v>
      </c>
      <c r="CE201">
        <v>8.2345317863590779</v>
      </c>
      <c r="CF201">
        <v>1.9762500000000001</v>
      </c>
      <c r="CG201">
        <v>20617.443757844936</v>
      </c>
      <c r="CH201">
        <v>28796.01863473979</v>
      </c>
      <c r="CI201">
        <v>5992.6648643429562</v>
      </c>
      <c r="CJ201">
        <v>2780.7154581442505</v>
      </c>
      <c r="CK201">
        <v>124693.52660036691</v>
      </c>
      <c r="CL201">
        <v>1890000</v>
      </c>
      <c r="CM201">
        <v>2060000</v>
      </c>
      <c r="CN201">
        <v>420000</v>
      </c>
      <c r="CO201">
        <v>246020000</v>
      </c>
      <c r="CP201">
        <v>28000</v>
      </c>
      <c r="CQ201">
        <v>9170</v>
      </c>
      <c r="CR201">
        <v>0</v>
      </c>
      <c r="CS201">
        <v>0</v>
      </c>
      <c r="CT201">
        <v>58444000</v>
      </c>
      <c r="CU201">
        <v>64263360</v>
      </c>
      <c r="CV201">
        <v>0</v>
      </c>
      <c r="CW201">
        <v>0</v>
      </c>
      <c r="CX201">
        <v>35289.106441580538</v>
      </c>
      <c r="CY201">
        <v>66976.475330639922</v>
      </c>
      <c r="CZ201">
        <v>10190</v>
      </c>
      <c r="DA201">
        <v>8447.5568534857703</v>
      </c>
      <c r="DB201">
        <v>6720.5275525426869</v>
      </c>
      <c r="DC201">
        <v>4572.8013503982356</v>
      </c>
      <c r="DD201">
        <v>-279773.5227698161</v>
      </c>
      <c r="DE201">
        <v>-295911.07493500452</v>
      </c>
      <c r="DF201">
        <v>-335665.35705029074</v>
      </c>
    </row>
    <row r="202" spans="1:110" x14ac:dyDescent="0.45">
      <c r="A202">
        <v>2361</v>
      </c>
      <c r="B202" t="s">
        <v>554</v>
      </c>
      <c r="C202">
        <v>15179</v>
      </c>
      <c r="D202">
        <v>14331</v>
      </c>
      <c r="E202">
        <v>13400</v>
      </c>
      <c r="F202">
        <v>12460</v>
      </c>
      <c r="G202">
        <v>11502</v>
      </c>
      <c r="H202">
        <v>10519</v>
      </c>
      <c r="I202">
        <v>9522</v>
      </c>
      <c r="J202">
        <v>8575.8214285714294</v>
      </c>
      <c r="K202">
        <v>2.48</v>
      </c>
      <c r="L202">
        <v>2.38</v>
      </c>
      <c r="M202">
        <v>2.29</v>
      </c>
      <c r="N202">
        <v>2.21</v>
      </c>
      <c r="O202">
        <v>2.14</v>
      </c>
      <c r="P202">
        <v>2.09</v>
      </c>
      <c r="Q202">
        <v>2.0784997672078314</v>
      </c>
      <c r="R202">
        <v>2.0491228608304364</v>
      </c>
      <c r="S202">
        <v>229534</v>
      </c>
      <c r="T202">
        <v>9442</v>
      </c>
      <c r="U202">
        <v>4248</v>
      </c>
      <c r="V202">
        <v>34.766991815079734</v>
      </c>
      <c r="W202">
        <v>271.19159498100942</v>
      </c>
      <c r="X202">
        <v>1994.6633451177499</v>
      </c>
      <c r="Y202">
        <v>115.04851276679202</v>
      </c>
      <c r="Z202">
        <v>6402</v>
      </c>
      <c r="AA202">
        <v>5915.5814670694308</v>
      </c>
      <c r="AB202">
        <v>5435.7354947874446</v>
      </c>
      <c r="AC202">
        <v>4963.0827378286558</v>
      </c>
      <c r="AD202">
        <v>4480.7708296783067</v>
      </c>
      <c r="AE202">
        <v>4002.7513527176125</v>
      </c>
      <c r="AF202">
        <v>3545.1292550060311</v>
      </c>
      <c r="AG202">
        <v>3068.0621801976858</v>
      </c>
      <c r="AH202">
        <v>1932</v>
      </c>
      <c r="AI202">
        <v>1720.964237312556</v>
      </c>
      <c r="AJ202">
        <v>1538.6030243800569</v>
      </c>
      <c r="AK202">
        <v>1374.5986395068855</v>
      </c>
      <c r="AL202">
        <v>1231.8738561768766</v>
      </c>
      <c r="AM202">
        <v>1110.1839887079079</v>
      </c>
      <c r="AN202">
        <v>1010.648736372907</v>
      </c>
      <c r="AO202">
        <v>929.39739237897072</v>
      </c>
      <c r="AP202">
        <v>23.326358641074101</v>
      </c>
      <c r="AQ202">
        <v>10.699539963329521</v>
      </c>
      <c r="AR202">
        <v>0.58016133693045557</v>
      </c>
      <c r="AS202">
        <v>10.699539963329521</v>
      </c>
      <c r="AT202">
        <v>12096</v>
      </c>
      <c r="AU202">
        <v>266</v>
      </c>
      <c r="AV202">
        <v>7877.0089388755323</v>
      </c>
      <c r="AW202">
        <v>4933.4902754408931</v>
      </c>
      <c r="AX202">
        <v>151.35446068187838</v>
      </c>
      <c r="AY202">
        <v>262.85578829027651</v>
      </c>
      <c r="AZ202">
        <v>187.66997007777158</v>
      </c>
      <c r="BA202">
        <v>4.0232830842211964</v>
      </c>
      <c r="BB202">
        <v>66.061272509003672</v>
      </c>
      <c r="BC202">
        <v>5020</v>
      </c>
      <c r="BD202">
        <v>230493.5856526643</v>
      </c>
      <c r="BE202">
        <v>1714131.9922206181</v>
      </c>
      <c r="BF202">
        <v>98104.000000000015</v>
      </c>
      <c r="BG202">
        <v>91857.145402918904</v>
      </c>
      <c r="BH202">
        <v>82000.281882318232</v>
      </c>
      <c r="BI202">
        <v>52034.000000000015</v>
      </c>
      <c r="BJ202">
        <v>43655.733357368925</v>
      </c>
      <c r="BK202">
        <v>39413.2733441983</v>
      </c>
      <c r="BL202">
        <v>-208526.16510678496</v>
      </c>
      <c r="BM202">
        <v>-279018.46109119552</v>
      </c>
      <c r="BN202">
        <v>-366377.24953653442</v>
      </c>
      <c r="BO202">
        <v>87037.470445359009</v>
      </c>
      <c r="BP202">
        <v>265477.37097516644</v>
      </c>
      <c r="BQ202">
        <v>423468.07103910041</v>
      </c>
      <c r="BR202">
        <v>984658</v>
      </c>
      <c r="BS202">
        <v>8767932</v>
      </c>
      <c r="BT202">
        <v>937111</v>
      </c>
      <c r="BU202">
        <v>21791</v>
      </c>
      <c r="BV202">
        <v>88734</v>
      </c>
      <c r="BW202">
        <v>932589</v>
      </c>
      <c r="BX202">
        <v>42948</v>
      </c>
      <c r="BY202">
        <v>8.9908358605967358</v>
      </c>
      <c r="BZ202">
        <v>0</v>
      </c>
      <c r="CA202">
        <v>0</v>
      </c>
      <c r="CB202">
        <v>0</v>
      </c>
      <c r="CC202">
        <v>23.71</v>
      </c>
      <c r="CD202">
        <v>0.44888545549580899</v>
      </c>
      <c r="CE202">
        <v>55.179621863669155</v>
      </c>
      <c r="CF202">
        <v>0</v>
      </c>
      <c r="CG202">
        <v>187142.95103274632</v>
      </c>
      <c r="CH202">
        <v>261379.24606917656</v>
      </c>
      <c r="CI202">
        <v>54394.95799942068</v>
      </c>
      <c r="CJ202">
        <v>25240.340312386274</v>
      </c>
      <c r="CK202">
        <v>1131833.5491417919</v>
      </c>
      <c r="CL202">
        <v>16700000</v>
      </c>
      <c r="CM202">
        <v>8630000</v>
      </c>
      <c r="CN202">
        <v>1180000</v>
      </c>
      <c r="CO202">
        <v>37290000</v>
      </c>
      <c r="CP202">
        <v>0</v>
      </c>
      <c r="CQ202">
        <v>0</v>
      </c>
      <c r="CR202">
        <v>0</v>
      </c>
      <c r="CS202">
        <v>0</v>
      </c>
      <c r="CT202">
        <v>0</v>
      </c>
      <c r="CU202">
        <v>0</v>
      </c>
      <c r="CV202">
        <v>0</v>
      </c>
      <c r="CW202">
        <v>0</v>
      </c>
      <c r="CX202">
        <v>0</v>
      </c>
      <c r="CY202">
        <v>770224.95419407752</v>
      </c>
      <c r="CZ202">
        <v>5020</v>
      </c>
      <c r="DA202">
        <v>4700.3472837259733</v>
      </c>
      <c r="DB202">
        <v>4195.9697367002109</v>
      </c>
      <c r="DC202">
        <v>3489.0878861173874</v>
      </c>
      <c r="DD202">
        <v>-208526.16510678496</v>
      </c>
      <c r="DE202">
        <v>-279018.46109119552</v>
      </c>
      <c r="DF202">
        <v>-366377.24953653442</v>
      </c>
    </row>
    <row r="203" spans="1:110" x14ac:dyDescent="0.45">
      <c r="A203">
        <v>2362</v>
      </c>
      <c r="B203" t="s">
        <v>555</v>
      </c>
      <c r="C203">
        <v>9676</v>
      </c>
      <c r="D203">
        <v>8443</v>
      </c>
      <c r="E203">
        <v>7292</v>
      </c>
      <c r="F203">
        <v>6225</v>
      </c>
      <c r="G203">
        <v>5274</v>
      </c>
      <c r="H203">
        <v>4417</v>
      </c>
      <c r="I203">
        <v>3649</v>
      </c>
      <c r="J203">
        <v>2643.6071428571431</v>
      </c>
      <c r="K203">
        <v>2.48</v>
      </c>
      <c r="L203">
        <v>2.38</v>
      </c>
      <c r="M203">
        <v>2.29</v>
      </c>
      <c r="N203">
        <v>2.21</v>
      </c>
      <c r="O203">
        <v>2.14</v>
      </c>
      <c r="P203">
        <v>2.09</v>
      </c>
      <c r="Q203">
        <v>2.0784997672078314</v>
      </c>
      <c r="R203">
        <v>2.0491228608304364</v>
      </c>
      <c r="S203">
        <v>229534</v>
      </c>
      <c r="T203">
        <v>9442</v>
      </c>
      <c r="U203">
        <v>4248</v>
      </c>
      <c r="V203">
        <v>23.383589006465531</v>
      </c>
      <c r="W203">
        <v>182.39808703533762</v>
      </c>
      <c r="X203">
        <v>1890.5068347928348</v>
      </c>
      <c r="Y203">
        <v>109.04095683651892</v>
      </c>
      <c r="Z203">
        <v>3301</v>
      </c>
      <c r="AA203">
        <v>2922.0993289835806</v>
      </c>
      <c r="AB203">
        <v>2498.9721779455781</v>
      </c>
      <c r="AC203">
        <v>2095.3461291925701</v>
      </c>
      <c r="AD203">
        <v>1735.5512882900166</v>
      </c>
      <c r="AE203">
        <v>1423.9692427665482</v>
      </c>
      <c r="AF203">
        <v>1218.2260221390165</v>
      </c>
      <c r="AG203">
        <v>809.24962201492724</v>
      </c>
      <c r="AH203">
        <v>1034</v>
      </c>
      <c r="AI203">
        <v>930.68262399113439</v>
      </c>
      <c r="AJ203">
        <v>823.4629927516645</v>
      </c>
      <c r="AK203">
        <v>720.88782206911765</v>
      </c>
      <c r="AL203">
        <v>628.07087601357193</v>
      </c>
      <c r="AM203">
        <v>556.14167081645076</v>
      </c>
      <c r="AN203">
        <v>553.74039144553012</v>
      </c>
      <c r="AO203">
        <v>402.24704106851721</v>
      </c>
      <c r="AP203">
        <v>14.135900686947544</v>
      </c>
      <c r="AQ203">
        <v>8.693376220205236</v>
      </c>
      <c r="AR203">
        <v>0.47138108625599512</v>
      </c>
      <c r="AS203">
        <v>8.693376220205236</v>
      </c>
      <c r="AT203">
        <v>7008</v>
      </c>
      <c r="AU203">
        <v>50</v>
      </c>
      <c r="AV203">
        <v>4534.104208033199</v>
      </c>
      <c r="AW203">
        <v>1595.7865010622822</v>
      </c>
      <c r="AX203">
        <v>30.051177691850825</v>
      </c>
      <c r="AY203">
        <v>151.30305742206787</v>
      </c>
      <c r="AZ203">
        <v>60.703718500409217</v>
      </c>
      <c r="BA203">
        <v>0.7988161982399018</v>
      </c>
      <c r="BB203">
        <v>66.061272509003672</v>
      </c>
      <c r="BC203">
        <v>5020</v>
      </c>
      <c r="BD203">
        <v>120603.45184380084</v>
      </c>
      <c r="BE203">
        <v>967395.00163368485</v>
      </c>
      <c r="BF203">
        <v>26716</v>
      </c>
      <c r="BG203">
        <v>21212.833571734438</v>
      </c>
      <c r="BH203">
        <v>15915.955481934297</v>
      </c>
      <c r="BI203">
        <v>12381.999999999998</v>
      </c>
      <c r="BJ203">
        <v>8878.7453302235717</v>
      </c>
      <c r="BK203">
        <v>7354.1634394344492</v>
      </c>
      <c r="BL203">
        <v>-184332.69203864271</v>
      </c>
      <c r="BM203">
        <v>-216611.37407844994</v>
      </c>
      <c r="BN203">
        <v>-268150.74511382956</v>
      </c>
      <c r="BO203">
        <v>-39959.106017287355</v>
      </c>
      <c r="BP203">
        <v>-5842.4057560388464</v>
      </c>
      <c r="BQ203">
        <v>35293.36591016053</v>
      </c>
      <c r="BR203">
        <v>984658</v>
      </c>
      <c r="BS203">
        <v>8767932</v>
      </c>
      <c r="BT203">
        <v>937111</v>
      </c>
      <c r="BU203">
        <v>21791</v>
      </c>
      <c r="BV203">
        <v>88734</v>
      </c>
      <c r="BW203">
        <v>932589</v>
      </c>
      <c r="BX203">
        <v>42948</v>
      </c>
      <c r="BY203">
        <v>5.527197749914591</v>
      </c>
      <c r="BZ203">
        <v>0</v>
      </c>
      <c r="CA203">
        <v>0</v>
      </c>
      <c r="CB203">
        <v>0</v>
      </c>
      <c r="CC203">
        <v>0</v>
      </c>
      <c r="CD203">
        <v>0.3515836949114573</v>
      </c>
      <c r="CE203">
        <v>46.09133512384409</v>
      </c>
      <c r="CF203">
        <v>0</v>
      </c>
      <c r="CG203">
        <v>137343.89457149009</v>
      </c>
      <c r="CH203">
        <v>191825.78567449737</v>
      </c>
      <c r="CI203">
        <v>39920.36748093077</v>
      </c>
      <c r="CJ203">
        <v>18523.842975022468</v>
      </c>
      <c r="CK203">
        <v>830650.7233532134</v>
      </c>
      <c r="CL203">
        <v>3920000</v>
      </c>
      <c r="CM203">
        <v>11900000</v>
      </c>
      <c r="CN203">
        <v>3720000</v>
      </c>
      <c r="CO203">
        <v>163430000</v>
      </c>
      <c r="CP203">
        <v>62000</v>
      </c>
      <c r="CQ203">
        <v>930</v>
      </c>
      <c r="CR203">
        <v>0</v>
      </c>
      <c r="CS203">
        <v>0</v>
      </c>
      <c r="CT203">
        <v>135636000</v>
      </c>
      <c r="CU203">
        <v>6517440</v>
      </c>
      <c r="CV203">
        <v>0</v>
      </c>
      <c r="CW203">
        <v>0</v>
      </c>
      <c r="CX203">
        <v>20091.816364636226</v>
      </c>
      <c r="CY203">
        <v>559482.07918575744</v>
      </c>
      <c r="CZ203">
        <v>5020</v>
      </c>
      <c r="DA203">
        <v>3985.9419273134777</v>
      </c>
      <c r="DB203">
        <v>2990.6459245137812</v>
      </c>
      <c r="DC203">
        <v>1825.6301651979752</v>
      </c>
      <c r="DD203">
        <v>-184332.69203864271</v>
      </c>
      <c r="DE203">
        <v>-216611.37407844994</v>
      </c>
      <c r="DF203">
        <v>-268150.74511382956</v>
      </c>
    </row>
    <row r="204" spans="1:110" x14ac:dyDescent="0.45">
      <c r="A204">
        <v>2367</v>
      </c>
      <c r="B204" t="s">
        <v>556</v>
      </c>
      <c r="C204">
        <v>7783</v>
      </c>
      <c r="D204">
        <v>7299</v>
      </c>
      <c r="E204">
        <v>6788</v>
      </c>
      <c r="F204">
        <v>6259</v>
      </c>
      <c r="G204">
        <v>5712</v>
      </c>
      <c r="H204">
        <v>5162</v>
      </c>
      <c r="I204">
        <v>4618</v>
      </c>
      <c r="J204">
        <v>4087.8214285714289</v>
      </c>
      <c r="K204">
        <v>2.48</v>
      </c>
      <c r="L204">
        <v>2.38</v>
      </c>
      <c r="M204">
        <v>2.29</v>
      </c>
      <c r="N204">
        <v>2.21</v>
      </c>
      <c r="O204">
        <v>2.14</v>
      </c>
      <c r="P204">
        <v>2.09</v>
      </c>
      <c r="Q204">
        <v>2.0784997672078314</v>
      </c>
      <c r="R204">
        <v>2.0491228608304364</v>
      </c>
      <c r="S204">
        <v>229534</v>
      </c>
      <c r="T204">
        <v>9442</v>
      </c>
      <c r="U204">
        <v>4248</v>
      </c>
      <c r="V204">
        <v>17.070924642638307</v>
      </c>
      <c r="W204">
        <v>133.15766018127914</v>
      </c>
      <c r="X204">
        <v>2082.9725491576723</v>
      </c>
      <c r="Y204">
        <v>120.14202522004888</v>
      </c>
      <c r="Z204">
        <v>2855</v>
      </c>
      <c r="AA204">
        <v>2641.1407623490109</v>
      </c>
      <c r="AB204">
        <v>2418.0349328813372</v>
      </c>
      <c r="AC204">
        <v>2188.7399771217633</v>
      </c>
      <c r="AD204">
        <v>1961.7145690689474</v>
      </c>
      <c r="AE204">
        <v>1757.4164098458102</v>
      </c>
      <c r="AF204">
        <v>1559.9585262951223</v>
      </c>
      <c r="AG204">
        <v>1341.2856432266169</v>
      </c>
      <c r="AH204">
        <v>879</v>
      </c>
      <c r="AI204">
        <v>803.81474311143211</v>
      </c>
      <c r="AJ204">
        <v>722.50681600906012</v>
      </c>
      <c r="AK204">
        <v>636.18074849951142</v>
      </c>
      <c r="AL204">
        <v>548.80633938841527</v>
      </c>
      <c r="AM204">
        <v>490.50605090799263</v>
      </c>
      <c r="AN204">
        <v>443.72624930551115</v>
      </c>
      <c r="AO204">
        <v>402.53324016834716</v>
      </c>
      <c r="AP204">
        <v>7.0891754195802994</v>
      </c>
      <c r="AQ204">
        <v>3.3436062385404752</v>
      </c>
      <c r="AR204">
        <v>0.18130041779076736</v>
      </c>
      <c r="AS204">
        <v>3.3436062385404752</v>
      </c>
      <c r="AT204">
        <v>6104</v>
      </c>
      <c r="AU204">
        <v>87</v>
      </c>
      <c r="AV204">
        <v>3961.5619260047474</v>
      </c>
      <c r="AW204">
        <v>1916.8318598534652</v>
      </c>
      <c r="AX204">
        <v>50.229508348322213</v>
      </c>
      <c r="AY204">
        <v>132.19732147077841</v>
      </c>
      <c r="AZ204">
        <v>72.916283948825821</v>
      </c>
      <c r="BA204">
        <v>1.3351937587839324</v>
      </c>
      <c r="BB204">
        <v>66.061272509003672</v>
      </c>
      <c r="BC204">
        <v>5020</v>
      </c>
      <c r="BD204">
        <v>215718.88309605149</v>
      </c>
      <c r="BE204">
        <v>705417.54195754952</v>
      </c>
      <c r="BF204">
        <v>38382</v>
      </c>
      <c r="BG204">
        <v>35444.909545037779</v>
      </c>
      <c r="BH204">
        <v>30910.989571226579</v>
      </c>
      <c r="BI204">
        <v>19057.999999999985</v>
      </c>
      <c r="BJ204">
        <v>15793.556738296409</v>
      </c>
      <c r="BK204">
        <v>14155.381943393588</v>
      </c>
      <c r="BL204">
        <v>-153064.50536191417</v>
      </c>
      <c r="BM204">
        <v>-172998.65112117375</v>
      </c>
      <c r="BN204">
        <v>-213928.42392417448</v>
      </c>
      <c r="BO204">
        <v>36398.075811865623</v>
      </c>
      <c r="BP204">
        <v>103873.83712364972</v>
      </c>
      <c r="BQ204">
        <v>157385.64029491978</v>
      </c>
      <c r="BR204">
        <v>984658</v>
      </c>
      <c r="BS204">
        <v>8767932</v>
      </c>
      <c r="BT204">
        <v>937111</v>
      </c>
      <c r="BU204">
        <v>21791</v>
      </c>
      <c r="BV204">
        <v>88734</v>
      </c>
      <c r="BW204">
        <v>932589</v>
      </c>
      <c r="BX204">
        <v>42948</v>
      </c>
      <c r="BY204">
        <v>10.734004344764415</v>
      </c>
      <c r="BZ204">
        <v>0</v>
      </c>
      <c r="CA204">
        <v>0</v>
      </c>
      <c r="CB204">
        <v>0</v>
      </c>
      <c r="CC204">
        <v>0</v>
      </c>
      <c r="CD204">
        <v>0.22258936087963108</v>
      </c>
      <c r="CE204">
        <v>35.92887232699583</v>
      </c>
      <c r="CF204">
        <v>0</v>
      </c>
      <c r="CG204">
        <v>78663.477722239142</v>
      </c>
      <c r="CH204">
        <v>109867.8864833149</v>
      </c>
      <c r="CI204">
        <v>22864.321328570048</v>
      </c>
      <c r="CJ204">
        <v>10609.498978765756</v>
      </c>
      <c r="CK204">
        <v>475753.76302909217</v>
      </c>
      <c r="CL204">
        <v>11500000</v>
      </c>
      <c r="CM204">
        <v>2980000</v>
      </c>
      <c r="CN204">
        <v>800000</v>
      </c>
      <c r="CO204">
        <v>22350000</v>
      </c>
      <c r="CP204">
        <v>0</v>
      </c>
      <c r="CQ204">
        <v>0</v>
      </c>
      <c r="CR204">
        <v>0</v>
      </c>
      <c r="CS204">
        <v>0</v>
      </c>
      <c r="CT204">
        <v>0</v>
      </c>
      <c r="CU204">
        <v>0</v>
      </c>
      <c r="CV204">
        <v>0</v>
      </c>
      <c r="CW204">
        <v>0</v>
      </c>
      <c r="CX204">
        <v>0</v>
      </c>
      <c r="CY204">
        <v>308632.46520506957</v>
      </c>
      <c r="CZ204">
        <v>5020</v>
      </c>
      <c r="DA204">
        <v>4635.8565451537097</v>
      </c>
      <c r="DB204">
        <v>4042.8629995194997</v>
      </c>
      <c r="DC204">
        <v>3265.4363881145428</v>
      </c>
      <c r="DD204">
        <v>-153064.50536191417</v>
      </c>
      <c r="DE204">
        <v>-172998.65112117375</v>
      </c>
      <c r="DF204">
        <v>-213928.42392417448</v>
      </c>
    </row>
    <row r="205" spans="1:110" x14ac:dyDescent="0.45">
      <c r="A205">
        <v>2381</v>
      </c>
      <c r="B205" t="s">
        <v>557</v>
      </c>
      <c r="C205">
        <v>13935</v>
      </c>
      <c r="D205">
        <v>12565</v>
      </c>
      <c r="E205">
        <v>11214</v>
      </c>
      <c r="F205">
        <v>9917</v>
      </c>
      <c r="G205">
        <v>8691</v>
      </c>
      <c r="H205">
        <v>7521</v>
      </c>
      <c r="I205">
        <v>6428</v>
      </c>
      <c r="J205">
        <v>5173.2857142857138</v>
      </c>
      <c r="K205">
        <v>2.48</v>
      </c>
      <c r="L205">
        <v>2.38</v>
      </c>
      <c r="M205">
        <v>2.29</v>
      </c>
      <c r="N205">
        <v>2.21</v>
      </c>
      <c r="O205">
        <v>2.14</v>
      </c>
      <c r="P205">
        <v>2.09</v>
      </c>
      <c r="Q205">
        <v>2.0784997672078314</v>
      </c>
      <c r="R205">
        <v>2.0491228608304364</v>
      </c>
      <c r="S205">
        <v>229534</v>
      </c>
      <c r="T205">
        <v>9442</v>
      </c>
      <c r="U205">
        <v>4248</v>
      </c>
      <c r="V205">
        <v>32.326208738348463</v>
      </c>
      <c r="W205">
        <v>252.15285101656008</v>
      </c>
      <c r="X205">
        <v>1969.4536365259928</v>
      </c>
      <c r="Y205">
        <v>113.59446314590488</v>
      </c>
      <c r="Z205">
        <v>6509</v>
      </c>
      <c r="AA205">
        <v>5821.2403841860614</v>
      </c>
      <c r="AB205">
        <v>5151.1214003874129</v>
      </c>
      <c r="AC205">
        <v>4498.7468912050872</v>
      </c>
      <c r="AD205">
        <v>3866.1145742198087</v>
      </c>
      <c r="AE205">
        <v>3283.1317846595089</v>
      </c>
      <c r="AF205">
        <v>2753.4952842669372</v>
      </c>
      <c r="AG205">
        <v>2123.8180817728712</v>
      </c>
      <c r="AH205">
        <v>3010</v>
      </c>
      <c r="AI205">
        <v>2665.9559537960426</v>
      </c>
      <c r="AJ205">
        <v>2337.7799618660165</v>
      </c>
      <c r="AK205">
        <v>2012.4669555989228</v>
      </c>
      <c r="AL205">
        <v>1708.3399454430812</v>
      </c>
      <c r="AM205">
        <v>1445.876438411367</v>
      </c>
      <c r="AN205">
        <v>1217.0984552595567</v>
      </c>
      <c r="AO205">
        <v>989.06238806155432</v>
      </c>
      <c r="AP205">
        <v>19.923271438660802</v>
      </c>
      <c r="AQ205">
        <v>2.1399079926659041</v>
      </c>
      <c r="AR205">
        <v>0.11603226738609111</v>
      </c>
      <c r="AS205">
        <v>2.1399079926659041</v>
      </c>
      <c r="AT205">
        <v>11188</v>
      </c>
      <c r="AU205">
        <v>178</v>
      </c>
      <c r="AV205">
        <v>7266.3962311928099</v>
      </c>
      <c r="AW205">
        <v>3738.1558583022993</v>
      </c>
      <c r="AX205">
        <v>102.3285566606687</v>
      </c>
      <c r="AY205">
        <v>242.47964223490405</v>
      </c>
      <c r="AZ205">
        <v>142.19944884981945</v>
      </c>
      <c r="BA205">
        <v>2.7200833671559632</v>
      </c>
      <c r="BB205">
        <v>66.061272509003672</v>
      </c>
      <c r="BC205">
        <v>5020</v>
      </c>
      <c r="BD205">
        <v>158585.53894135676</v>
      </c>
      <c r="BE205">
        <v>1689678.6602750963</v>
      </c>
      <c r="BF205">
        <v>61442</v>
      </c>
      <c r="BG205">
        <v>52223.725219627166</v>
      </c>
      <c r="BH205">
        <v>41880.235070837378</v>
      </c>
      <c r="BI205">
        <v>38429.999999999971</v>
      </c>
      <c r="BJ205">
        <v>29699.313482857451</v>
      </c>
      <c r="BK205">
        <v>25522.873697311024</v>
      </c>
      <c r="BL205">
        <v>-200502.29680489306</v>
      </c>
      <c r="BM205">
        <v>-253869.39418804436</v>
      </c>
      <c r="BN205">
        <v>-321869.82925306936</v>
      </c>
      <c r="BO205">
        <v>8704.0918467459269</v>
      </c>
      <c r="BP205">
        <v>127607.39094991586</v>
      </c>
      <c r="BQ205">
        <v>237467.33040597313</v>
      </c>
      <c r="BR205">
        <v>984658</v>
      </c>
      <c r="BS205">
        <v>8767932</v>
      </c>
      <c r="BT205">
        <v>937111</v>
      </c>
      <c r="BU205">
        <v>21791</v>
      </c>
      <c r="BV205">
        <v>88734</v>
      </c>
      <c r="BW205">
        <v>932589</v>
      </c>
      <c r="BX205">
        <v>42948</v>
      </c>
      <c r="BY205">
        <v>9.7291851959635487</v>
      </c>
      <c r="BZ205">
        <v>0</v>
      </c>
      <c r="CA205">
        <v>0</v>
      </c>
      <c r="CB205">
        <v>0</v>
      </c>
      <c r="CC205">
        <v>0</v>
      </c>
      <c r="CD205">
        <v>0.45018281230360019</v>
      </c>
      <c r="CE205">
        <v>46.295235490194621</v>
      </c>
      <c r="CF205">
        <v>2.1926117647058829</v>
      </c>
      <c r="CG205">
        <v>219496.47816044145</v>
      </c>
      <c r="CH205">
        <v>306566.84454215283</v>
      </c>
      <c r="CI205">
        <v>63798.832094235775</v>
      </c>
      <c r="CJ205">
        <v>29603.924569781866</v>
      </c>
      <c r="CK205">
        <v>1327506.467806983</v>
      </c>
      <c r="CL205">
        <v>15900000</v>
      </c>
      <c r="CM205">
        <v>14400000</v>
      </c>
      <c r="CN205">
        <v>1620000</v>
      </c>
      <c r="CO205">
        <v>41880000</v>
      </c>
      <c r="CP205">
        <v>0</v>
      </c>
      <c r="CQ205">
        <v>0</v>
      </c>
      <c r="CR205">
        <v>0</v>
      </c>
      <c r="CS205">
        <v>0</v>
      </c>
      <c r="CT205">
        <v>0</v>
      </c>
      <c r="CU205">
        <v>0</v>
      </c>
      <c r="CV205">
        <v>0</v>
      </c>
      <c r="CW205">
        <v>0</v>
      </c>
      <c r="CX205">
        <v>0</v>
      </c>
      <c r="CY205">
        <v>838624.51585926209</v>
      </c>
      <c r="CZ205">
        <v>5020</v>
      </c>
      <c r="DA205">
        <v>4266.8386543818297</v>
      </c>
      <c r="DB205">
        <v>3421.7437592461779</v>
      </c>
      <c r="DC205">
        <v>2400.5825640089315</v>
      </c>
      <c r="DD205">
        <v>-200502.29680489306</v>
      </c>
      <c r="DE205">
        <v>-253869.39418804436</v>
      </c>
      <c r="DF205">
        <v>-321869.82925306936</v>
      </c>
    </row>
    <row r="206" spans="1:110" x14ac:dyDescent="0.45">
      <c r="A206">
        <v>2384</v>
      </c>
      <c r="B206" t="s">
        <v>558</v>
      </c>
      <c r="C206">
        <v>13392</v>
      </c>
      <c r="D206">
        <v>12501</v>
      </c>
      <c r="E206">
        <v>11577</v>
      </c>
      <c r="F206">
        <v>10665</v>
      </c>
      <c r="G206">
        <v>9757</v>
      </c>
      <c r="H206">
        <v>8848</v>
      </c>
      <c r="I206">
        <v>7940</v>
      </c>
      <c r="J206">
        <v>7029.9285714285706</v>
      </c>
      <c r="K206">
        <v>2.48</v>
      </c>
      <c r="L206">
        <v>2.38</v>
      </c>
      <c r="M206">
        <v>2.29</v>
      </c>
      <c r="N206">
        <v>2.21</v>
      </c>
      <c r="O206">
        <v>2.14</v>
      </c>
      <c r="P206">
        <v>2.09</v>
      </c>
      <c r="Q206">
        <v>2.0784997672078314</v>
      </c>
      <c r="R206">
        <v>2.0491228608304364</v>
      </c>
      <c r="S206">
        <v>235176</v>
      </c>
      <c r="T206">
        <v>10649</v>
      </c>
      <c r="U206">
        <v>3485</v>
      </c>
      <c r="V206">
        <v>30.581222121516831</v>
      </c>
      <c r="W206">
        <v>238.54150073477268</v>
      </c>
      <c r="X206">
        <v>2256.4670478439771</v>
      </c>
      <c r="Y206">
        <v>94.670319128700186</v>
      </c>
      <c r="Z206">
        <v>5746</v>
      </c>
      <c r="AA206">
        <v>5359.0157617827545</v>
      </c>
      <c r="AB206">
        <v>4948.5395632524487</v>
      </c>
      <c r="AC206">
        <v>4511.3337569627765</v>
      </c>
      <c r="AD206">
        <v>4053.8966118459171</v>
      </c>
      <c r="AE206">
        <v>3606.9138375466168</v>
      </c>
      <c r="AF206">
        <v>3192.9177485211299</v>
      </c>
      <c r="AG206">
        <v>2760.9034995062807</v>
      </c>
      <c r="AH206">
        <v>2489</v>
      </c>
      <c r="AI206">
        <v>2218.7359954668973</v>
      </c>
      <c r="AJ206">
        <v>1962.3306983310135</v>
      </c>
      <c r="AK206">
        <v>1713.3292679089061</v>
      </c>
      <c r="AL206">
        <v>1478.3374965658329</v>
      </c>
      <c r="AM206">
        <v>1267.86242619883</v>
      </c>
      <c r="AN206">
        <v>1101.5085696047004</v>
      </c>
      <c r="AO206">
        <v>956.5028590003302</v>
      </c>
      <c r="AP206">
        <v>17.015436012066488</v>
      </c>
      <c r="AQ206">
        <v>12.705703706453805</v>
      </c>
      <c r="AR206">
        <v>0.68894158760491597</v>
      </c>
      <c r="AS206">
        <v>12.705703706453805</v>
      </c>
      <c r="AT206">
        <v>10588</v>
      </c>
      <c r="AU206">
        <v>87</v>
      </c>
      <c r="AV206">
        <v>6853.5806736308277</v>
      </c>
      <c r="AW206">
        <v>2549.9284436419484</v>
      </c>
      <c r="AX206">
        <v>51.745945527525549</v>
      </c>
      <c r="AY206">
        <v>228.70398707906068</v>
      </c>
      <c r="AZ206">
        <v>96.99927799613971</v>
      </c>
      <c r="BA206">
        <v>1.3755034795803103</v>
      </c>
      <c r="BB206">
        <v>66.061272509003672</v>
      </c>
      <c r="BC206">
        <v>5020</v>
      </c>
      <c r="BD206">
        <v>216603.64862090623</v>
      </c>
      <c r="BE206">
        <v>1428811.6669556161</v>
      </c>
      <c r="BF206">
        <v>50062</v>
      </c>
      <c r="BG206">
        <v>45994.826383120118</v>
      </c>
      <c r="BH206">
        <v>40349.599242778284</v>
      </c>
      <c r="BI206">
        <v>49592</v>
      </c>
      <c r="BJ206">
        <v>41747.603220497396</v>
      </c>
      <c r="BK206">
        <v>37514.50820659344</v>
      </c>
      <c r="BL206">
        <v>-166309.83094874531</v>
      </c>
      <c r="BM206">
        <v>-195015.87563262437</v>
      </c>
      <c r="BN206">
        <v>-244712.18490895379</v>
      </c>
      <c r="BO206">
        <v>81086.36240896699</v>
      </c>
      <c r="BP206">
        <v>227182.93557239149</v>
      </c>
      <c r="BQ206">
        <v>346693.60265068308</v>
      </c>
      <c r="BR206">
        <v>984658</v>
      </c>
      <c r="BS206">
        <v>8767932</v>
      </c>
      <c r="BT206">
        <v>937111</v>
      </c>
      <c r="BU206">
        <v>21791</v>
      </c>
      <c r="BV206">
        <v>88734</v>
      </c>
      <c r="BW206">
        <v>932589</v>
      </c>
      <c r="BX206">
        <v>42948</v>
      </c>
      <c r="BY206">
        <v>3.7833487763188587</v>
      </c>
      <c r="BZ206">
        <v>0</v>
      </c>
      <c r="CA206">
        <v>0</v>
      </c>
      <c r="CB206">
        <v>0</v>
      </c>
      <c r="CC206">
        <v>0</v>
      </c>
      <c r="CD206">
        <v>0.40718470095965803</v>
      </c>
      <c r="CE206">
        <v>75.061893268071273</v>
      </c>
      <c r="CF206">
        <v>0</v>
      </c>
      <c r="CG206">
        <v>157326.95544447828</v>
      </c>
      <c r="CH206">
        <v>219735.7729666298</v>
      </c>
      <c r="CI206">
        <v>45728.642657140095</v>
      </c>
      <c r="CJ206">
        <v>21218.997957531512</v>
      </c>
      <c r="CK206">
        <v>951507.52605818433</v>
      </c>
      <c r="CL206">
        <v>18900000</v>
      </c>
      <c r="CM206">
        <v>10600000</v>
      </c>
      <c r="CN206">
        <v>1030000</v>
      </c>
      <c r="CO206">
        <v>46430000</v>
      </c>
      <c r="CP206">
        <v>14000</v>
      </c>
      <c r="CQ206">
        <v>0</v>
      </c>
      <c r="CR206">
        <v>0</v>
      </c>
      <c r="CS206">
        <v>0</v>
      </c>
      <c r="CT206">
        <v>23127000</v>
      </c>
      <c r="CU206">
        <v>0</v>
      </c>
      <c r="CV206">
        <v>0</v>
      </c>
      <c r="CW206">
        <v>0</v>
      </c>
      <c r="CX206">
        <v>190.26341254390366</v>
      </c>
      <c r="CY206">
        <v>622762.88495352259</v>
      </c>
      <c r="CZ206">
        <v>5020</v>
      </c>
      <c r="DA206">
        <v>4612.161488619372</v>
      </c>
      <c r="DB206">
        <v>4046.0826215242496</v>
      </c>
      <c r="DC206">
        <v>3278.8294925954497</v>
      </c>
      <c r="DD206">
        <v>-166309.83094874531</v>
      </c>
      <c r="DE206">
        <v>-195015.87563262437</v>
      </c>
      <c r="DF206">
        <v>-244712.18490895379</v>
      </c>
    </row>
    <row r="207" spans="1:110" x14ac:dyDescent="0.45">
      <c r="A207">
        <v>2387</v>
      </c>
      <c r="B207" t="s">
        <v>559</v>
      </c>
      <c r="C207">
        <v>11187</v>
      </c>
      <c r="D207">
        <v>9722</v>
      </c>
      <c r="E207">
        <v>8344</v>
      </c>
      <c r="F207">
        <v>7090</v>
      </c>
      <c r="G207">
        <v>5966</v>
      </c>
      <c r="H207">
        <v>4947</v>
      </c>
      <c r="I207">
        <v>4021</v>
      </c>
      <c r="J207">
        <v>2827.2142857142853</v>
      </c>
      <c r="K207">
        <v>2.48</v>
      </c>
      <c r="L207">
        <v>2.38</v>
      </c>
      <c r="M207">
        <v>2.29</v>
      </c>
      <c r="N207">
        <v>2.21</v>
      </c>
      <c r="O207">
        <v>2.14</v>
      </c>
      <c r="P207">
        <v>2.09</v>
      </c>
      <c r="Q207">
        <v>2.0784997672078314</v>
      </c>
      <c r="R207">
        <v>2.0491228608304364</v>
      </c>
      <c r="S207">
        <v>235176</v>
      </c>
      <c r="T207">
        <v>10649</v>
      </c>
      <c r="U207">
        <v>3485</v>
      </c>
      <c r="V207">
        <v>28.164653204753574</v>
      </c>
      <c r="W207">
        <v>219.6916335272708</v>
      </c>
      <c r="X207">
        <v>2046.6690505008264</v>
      </c>
      <c r="Y207">
        <v>85.868221451264247</v>
      </c>
      <c r="Z207">
        <v>4262</v>
      </c>
      <c r="AA207">
        <v>3606.3554491005002</v>
      </c>
      <c r="AB207">
        <v>2967.6825488170311</v>
      </c>
      <c r="AC207">
        <v>2391.9272143056037</v>
      </c>
      <c r="AD207">
        <v>1904.1579362648511</v>
      </c>
      <c r="AE207">
        <v>1495.9796537002824</v>
      </c>
      <c r="AF207">
        <v>1173.3437979166208</v>
      </c>
      <c r="AG207">
        <v>646.38836169268097</v>
      </c>
      <c r="AH207">
        <v>1105</v>
      </c>
      <c r="AI207">
        <v>896.28344881887324</v>
      </c>
      <c r="AJ207">
        <v>695.32838083371894</v>
      </c>
      <c r="AK207">
        <v>525.21446376879942</v>
      </c>
      <c r="AL207">
        <v>396.7791150751209</v>
      </c>
      <c r="AM207">
        <v>304.27297605038331</v>
      </c>
      <c r="AN207">
        <v>245.03386314355555</v>
      </c>
      <c r="AO207">
        <v>144.89799829861255</v>
      </c>
      <c r="AP207">
        <v>13.350572871006014</v>
      </c>
      <c r="AQ207">
        <v>13.909401952328377</v>
      </c>
      <c r="AR207">
        <v>0.75420973800959223</v>
      </c>
      <c r="AS207">
        <v>13.909401952328377</v>
      </c>
      <c r="AT207">
        <v>9311</v>
      </c>
      <c r="AU207">
        <v>187</v>
      </c>
      <c r="AV207">
        <v>6058.3540523543088</v>
      </c>
      <c r="AW207">
        <v>3582.2806482916531</v>
      </c>
      <c r="AX207">
        <v>106.6763843676151</v>
      </c>
      <c r="AY207">
        <v>202.16727472706327</v>
      </c>
      <c r="AZ207">
        <v>136.26995586101449</v>
      </c>
      <c r="BA207">
        <v>2.8356567145661336</v>
      </c>
      <c r="BB207">
        <v>66.061272509003672</v>
      </c>
      <c r="BC207">
        <v>5020</v>
      </c>
      <c r="BD207">
        <v>112011.52773154431</v>
      </c>
      <c r="BE207">
        <v>1107235.7936517654</v>
      </c>
      <c r="BF207">
        <v>8904</v>
      </c>
      <c r="BG207">
        <v>6992.9504850220746</v>
      </c>
      <c r="BH207">
        <v>5159.4346487865041</v>
      </c>
      <c r="BI207">
        <v>30983.999999999996</v>
      </c>
      <c r="BJ207">
        <v>20550.240777439103</v>
      </c>
      <c r="BK207">
        <v>16359.571409397697</v>
      </c>
      <c r="BL207">
        <v>-169386.13301652641</v>
      </c>
      <c r="BM207">
        <v>-189983.31921963042</v>
      </c>
      <c r="BN207">
        <v>-233954.26530622595</v>
      </c>
      <c r="BO207">
        <v>-118134.86265522824</v>
      </c>
      <c r="BP207">
        <v>-121490.66362071782</v>
      </c>
      <c r="BQ207">
        <v>-94607.624586239981</v>
      </c>
      <c r="BR207">
        <v>984658</v>
      </c>
      <c r="BS207">
        <v>8767932</v>
      </c>
      <c r="BT207">
        <v>937111</v>
      </c>
      <c r="BU207">
        <v>21791</v>
      </c>
      <c r="BV207">
        <v>88734</v>
      </c>
      <c r="BW207">
        <v>932589</v>
      </c>
      <c r="BX207">
        <v>42948</v>
      </c>
      <c r="BY207">
        <v>4.0083554252205191</v>
      </c>
      <c r="BZ207">
        <v>0</v>
      </c>
      <c r="CA207">
        <v>0.96372614400000001</v>
      </c>
      <c r="CB207">
        <v>0</v>
      </c>
      <c r="CC207">
        <v>0</v>
      </c>
      <c r="CD207">
        <v>0.41478350511957907</v>
      </c>
      <c r="CE207">
        <v>7.7512124561191005</v>
      </c>
      <c r="CF207">
        <v>30.607651436388508</v>
      </c>
      <c r="CG207">
        <v>192535.20555402886</v>
      </c>
      <c r="CH207">
        <v>268910.51248133928</v>
      </c>
      <c r="CI207">
        <v>55962.270348556529</v>
      </c>
      <c r="CJ207">
        <v>25967.604355285537</v>
      </c>
      <c r="CK207">
        <v>1164445.7022526572</v>
      </c>
      <c r="CL207">
        <v>32900000</v>
      </c>
      <c r="CM207">
        <v>3890000</v>
      </c>
      <c r="CN207">
        <v>1640000</v>
      </c>
      <c r="CO207">
        <v>216320000</v>
      </c>
      <c r="CP207">
        <v>58000</v>
      </c>
      <c r="CQ207">
        <v>5760</v>
      </c>
      <c r="CR207">
        <v>0</v>
      </c>
      <c r="CS207">
        <v>0</v>
      </c>
      <c r="CT207">
        <v>123711000</v>
      </c>
      <c r="CU207">
        <v>40366080</v>
      </c>
      <c r="CV207">
        <v>0</v>
      </c>
      <c r="CW207">
        <v>0</v>
      </c>
      <c r="CX207">
        <v>22960.037308735577</v>
      </c>
      <c r="CY207">
        <v>700521.60035097436</v>
      </c>
      <c r="CZ207">
        <v>5020</v>
      </c>
      <c r="DA207">
        <v>3942.5664234962728</v>
      </c>
      <c r="DB207">
        <v>2908.8456802457599</v>
      </c>
      <c r="DC207">
        <v>1695.5702407379142</v>
      </c>
      <c r="DD207">
        <v>-169386.13301652641</v>
      </c>
      <c r="DE207">
        <v>-189983.31921963042</v>
      </c>
      <c r="DF207">
        <v>-233954.26530622595</v>
      </c>
    </row>
    <row r="208" spans="1:110" x14ac:dyDescent="0.45">
      <c r="A208">
        <v>2401</v>
      </c>
      <c r="B208" t="s">
        <v>560</v>
      </c>
      <c r="C208">
        <v>13524</v>
      </c>
      <c r="D208">
        <v>12663</v>
      </c>
      <c r="E208">
        <v>11714</v>
      </c>
      <c r="F208">
        <v>10735</v>
      </c>
      <c r="G208">
        <v>9770</v>
      </c>
      <c r="H208">
        <v>8802</v>
      </c>
      <c r="I208">
        <v>7829</v>
      </c>
      <c r="J208">
        <v>6873.6071428571431</v>
      </c>
      <c r="K208">
        <v>2.48</v>
      </c>
      <c r="L208">
        <v>2.38</v>
      </c>
      <c r="M208">
        <v>2.29</v>
      </c>
      <c r="N208">
        <v>2.21</v>
      </c>
      <c r="O208">
        <v>2.14</v>
      </c>
      <c r="P208">
        <v>2.09</v>
      </c>
      <c r="Q208">
        <v>2.0784997672078314</v>
      </c>
      <c r="R208">
        <v>2.0491228608304364</v>
      </c>
      <c r="S208">
        <v>247494</v>
      </c>
      <c r="T208">
        <v>10892</v>
      </c>
      <c r="U208">
        <v>4018</v>
      </c>
      <c r="V208">
        <v>38.44277663041111</v>
      </c>
      <c r="W208">
        <v>299.86367429631918</v>
      </c>
      <c r="X208">
        <v>1854.0763396434959</v>
      </c>
      <c r="Y208">
        <v>87.684090479077568</v>
      </c>
      <c r="Z208">
        <v>5373</v>
      </c>
      <c r="AA208">
        <v>4852.5059658158598</v>
      </c>
      <c r="AB208">
        <v>4313.3745518089418</v>
      </c>
      <c r="AC208">
        <v>3829.7922913998764</v>
      </c>
      <c r="AD208">
        <v>3375.363450635391</v>
      </c>
      <c r="AE208">
        <v>2952.8875390487369</v>
      </c>
      <c r="AF208">
        <v>2597.6680060254653</v>
      </c>
      <c r="AG208">
        <v>2110.0321934514545</v>
      </c>
      <c r="AH208">
        <v>382</v>
      </c>
      <c r="AI208">
        <v>350.30175874069585</v>
      </c>
      <c r="AJ208">
        <v>316.52771790814677</v>
      </c>
      <c r="AK208">
        <v>294.75993348131874</v>
      </c>
      <c r="AL208">
        <v>274.52010188056659</v>
      </c>
      <c r="AM208">
        <v>264.17647416403793</v>
      </c>
      <c r="AN208">
        <v>309.06705785808452</v>
      </c>
      <c r="AO208">
        <v>289.1471688021785</v>
      </c>
      <c r="AP208">
        <v>26.694070716643186</v>
      </c>
      <c r="AQ208">
        <v>6.553468227539331</v>
      </c>
      <c r="AR208">
        <v>0.35534881886990405</v>
      </c>
      <c r="AS208">
        <v>6.553468227539331</v>
      </c>
      <c r="AT208">
        <v>9189</v>
      </c>
      <c r="AU208">
        <v>172</v>
      </c>
      <c r="AV208">
        <v>5975.4095713445913</v>
      </c>
      <c r="AW208">
        <v>3383.1576494749115</v>
      </c>
      <c r="AX208">
        <v>98.330779541258408</v>
      </c>
      <c r="AY208">
        <v>199.39941739576901</v>
      </c>
      <c r="AZ208">
        <v>128.69531698602563</v>
      </c>
      <c r="BA208">
        <v>2.6138150154565958</v>
      </c>
      <c r="BB208">
        <v>66.061272509003672</v>
      </c>
      <c r="BC208">
        <v>5020</v>
      </c>
      <c r="BD208">
        <v>209077.6983726433</v>
      </c>
      <c r="BE208">
        <v>2346268.7668649331</v>
      </c>
      <c r="BF208">
        <v>70112</v>
      </c>
      <c r="BG208">
        <v>64009.2120593613</v>
      </c>
      <c r="BH208">
        <v>55496.779832892942</v>
      </c>
      <c r="BI208">
        <v>116421.99999999997</v>
      </c>
      <c r="BJ208">
        <v>91884.910866748658</v>
      </c>
      <c r="BK208">
        <v>80982.190731588984</v>
      </c>
      <c r="BL208">
        <v>-164937.95380926802</v>
      </c>
      <c r="BM208">
        <v>-217783.89059256093</v>
      </c>
      <c r="BN208">
        <v>-287824.79742357251</v>
      </c>
      <c r="BO208">
        <v>37447.293424040778</v>
      </c>
      <c r="BP208">
        <v>233963.29848394287</v>
      </c>
      <c r="BQ208">
        <v>409392.16697956389</v>
      </c>
      <c r="BR208">
        <v>984658</v>
      </c>
      <c r="BS208">
        <v>8767932</v>
      </c>
      <c r="BT208">
        <v>937111</v>
      </c>
      <c r="BU208">
        <v>21791</v>
      </c>
      <c r="BV208">
        <v>88734</v>
      </c>
      <c r="BW208">
        <v>932589</v>
      </c>
      <c r="BX208">
        <v>42948</v>
      </c>
      <c r="BY208">
        <v>137.63326905308915</v>
      </c>
      <c r="BZ208">
        <v>0</v>
      </c>
      <c r="CA208">
        <v>1138.0754041545213</v>
      </c>
      <c r="CB208">
        <v>0</v>
      </c>
      <c r="CC208">
        <v>0</v>
      </c>
      <c r="CD208">
        <v>0.54488985927236933</v>
      </c>
      <c r="CE208">
        <v>1.4669689519865232</v>
      </c>
      <c r="CF208">
        <v>0</v>
      </c>
      <c r="CG208">
        <v>250581.23951842304</v>
      </c>
      <c r="CH208">
        <v>349982.38032991439</v>
      </c>
      <c r="CI208">
        <v>72833.926812783626</v>
      </c>
      <c r="CJ208">
        <v>33796.387875907043</v>
      </c>
      <c r="CK208">
        <v>1515505.9386813825</v>
      </c>
      <c r="CL208">
        <v>2760000</v>
      </c>
      <c r="CM208">
        <v>5040000</v>
      </c>
      <c r="CN208">
        <v>4530000</v>
      </c>
      <c r="CO208">
        <v>81680000</v>
      </c>
      <c r="CP208">
        <v>240000</v>
      </c>
      <c r="CQ208">
        <v>0</v>
      </c>
      <c r="CR208">
        <v>0</v>
      </c>
      <c r="CS208">
        <v>0</v>
      </c>
      <c r="CT208">
        <v>700654000</v>
      </c>
      <c r="CU208">
        <v>0</v>
      </c>
      <c r="CV208">
        <v>0</v>
      </c>
      <c r="CW208">
        <v>0</v>
      </c>
      <c r="CX208">
        <v>9195.3768569996209</v>
      </c>
      <c r="CY208">
        <v>1125334.2403673516</v>
      </c>
      <c r="CZ208">
        <v>5020</v>
      </c>
      <c r="DA208">
        <v>4583.042054683845</v>
      </c>
      <c r="DB208">
        <v>3973.5542383774905</v>
      </c>
      <c r="DC208">
        <v>3164.9057069578475</v>
      </c>
      <c r="DD208">
        <v>-164937.95380926802</v>
      </c>
      <c r="DE208">
        <v>-217783.89059256093</v>
      </c>
      <c r="DF208">
        <v>-287824.79742357251</v>
      </c>
    </row>
    <row r="209" spans="1:110" x14ac:dyDescent="0.45">
      <c r="A209">
        <v>2402</v>
      </c>
      <c r="B209" t="s">
        <v>561</v>
      </c>
      <c r="C209">
        <v>15709</v>
      </c>
      <c r="D209">
        <v>14416</v>
      </c>
      <c r="E209">
        <v>13126</v>
      </c>
      <c r="F209">
        <v>11843</v>
      </c>
      <c r="G209">
        <v>10611</v>
      </c>
      <c r="H209">
        <v>9406</v>
      </c>
      <c r="I209">
        <v>8227</v>
      </c>
      <c r="J209">
        <v>6977.6785714285716</v>
      </c>
      <c r="K209">
        <v>2.48</v>
      </c>
      <c r="L209">
        <v>2.38</v>
      </c>
      <c r="M209">
        <v>2.29</v>
      </c>
      <c r="N209">
        <v>2.21</v>
      </c>
      <c r="O209">
        <v>2.14</v>
      </c>
      <c r="P209">
        <v>2.09</v>
      </c>
      <c r="Q209">
        <v>2.0784997672078314</v>
      </c>
      <c r="R209">
        <v>2.0491228608304364</v>
      </c>
      <c r="S209">
        <v>247494</v>
      </c>
      <c r="T209">
        <v>10892</v>
      </c>
      <c r="U209">
        <v>4018</v>
      </c>
      <c r="V209">
        <v>38.580970682941135</v>
      </c>
      <c r="W209">
        <v>300.94162391364131</v>
      </c>
      <c r="X209">
        <v>2145.9153555190801</v>
      </c>
      <c r="Y209">
        <v>101.48591628646588</v>
      </c>
      <c r="Z209">
        <v>7163</v>
      </c>
      <c r="AA209">
        <v>6426.4894232753386</v>
      </c>
      <c r="AB209">
        <v>5633.4649516562213</v>
      </c>
      <c r="AC209">
        <v>4883.5676129417152</v>
      </c>
      <c r="AD209">
        <v>4195.5192061304915</v>
      </c>
      <c r="AE209">
        <v>3587.8180654585849</v>
      </c>
      <c r="AF209">
        <v>3094.971817519202</v>
      </c>
      <c r="AG209">
        <v>2385.6361337194007</v>
      </c>
      <c r="AH209">
        <v>1508</v>
      </c>
      <c r="AI209">
        <v>1267.8865166346809</v>
      </c>
      <c r="AJ209">
        <v>1023.2621565300584</v>
      </c>
      <c r="AK209">
        <v>813.49073277865273</v>
      </c>
      <c r="AL209">
        <v>654.87509841960559</v>
      </c>
      <c r="AM209">
        <v>549.49097606602277</v>
      </c>
      <c r="AN209">
        <v>511.28716909560654</v>
      </c>
      <c r="AO209">
        <v>411.41382895120165</v>
      </c>
      <c r="AP209">
        <v>29.446255585122962</v>
      </c>
      <c r="AQ209">
        <v>52.561490069856269</v>
      </c>
      <c r="AR209">
        <v>2.8500425676708629</v>
      </c>
      <c r="AS209">
        <v>52.561490069856269</v>
      </c>
      <c r="AT209">
        <v>13581</v>
      </c>
      <c r="AU209">
        <v>218</v>
      </c>
      <c r="AV209">
        <v>8821.1521570257828</v>
      </c>
      <c r="AW209">
        <v>4561.0846661222604</v>
      </c>
      <c r="AX209">
        <v>125.28276392751864</v>
      </c>
      <c r="AY209">
        <v>294.36184747995037</v>
      </c>
      <c r="AZ209">
        <v>173.50366069929078</v>
      </c>
      <c r="BA209">
        <v>3.3302488911343513</v>
      </c>
      <c r="BB209">
        <v>66.061272509003672</v>
      </c>
      <c r="BC209">
        <v>5350</v>
      </c>
      <c r="BD209">
        <v>198689.93224882041</v>
      </c>
      <c r="BE209">
        <v>2012466.5375499404</v>
      </c>
      <c r="BF209">
        <v>65704</v>
      </c>
      <c r="BG209">
        <v>58129.079911209767</v>
      </c>
      <c r="BH209">
        <v>48818.30333122686</v>
      </c>
      <c r="BI209">
        <v>111367.99999999997</v>
      </c>
      <c r="BJ209">
        <v>84629.900105071865</v>
      </c>
      <c r="BK209">
        <v>72706.349014763109</v>
      </c>
      <c r="BL209">
        <v>-200128.14308629709</v>
      </c>
      <c r="BM209">
        <v>-251939.60332414974</v>
      </c>
      <c r="BN209">
        <v>-307652.72004523699</v>
      </c>
      <c r="BO209">
        <v>-9785.7529237659182</v>
      </c>
      <c r="BP209">
        <v>116923.63088721083</v>
      </c>
      <c r="BQ209">
        <v>243739.90998779982</v>
      </c>
      <c r="BR209">
        <v>984658</v>
      </c>
      <c r="BS209">
        <v>8767932</v>
      </c>
      <c r="BT209">
        <v>937111</v>
      </c>
      <c r="BU209">
        <v>21791</v>
      </c>
      <c r="BV209">
        <v>88734</v>
      </c>
      <c r="BW209">
        <v>932589</v>
      </c>
      <c r="BX209">
        <v>42948</v>
      </c>
      <c r="BY209">
        <v>969.47279250810925</v>
      </c>
      <c r="BZ209">
        <v>0</v>
      </c>
      <c r="CA209">
        <v>0</v>
      </c>
      <c r="CB209">
        <v>0.31999888130915405</v>
      </c>
      <c r="CC209">
        <v>0</v>
      </c>
      <c r="CD209">
        <v>0.53960776369778984</v>
      </c>
      <c r="CE209">
        <v>117.70278307438636</v>
      </c>
      <c r="CF209">
        <v>8.8341354309165521</v>
      </c>
      <c r="CG209">
        <v>265489.23731255706</v>
      </c>
      <c r="CH209">
        <v>370804.11688118777</v>
      </c>
      <c r="CI209">
        <v>77167.084483923914</v>
      </c>
      <c r="CJ209">
        <v>35807.059053334422</v>
      </c>
      <c r="CK209">
        <v>1605668.9502231861</v>
      </c>
      <c r="CL209">
        <v>38700000</v>
      </c>
      <c r="CM209">
        <v>30900000</v>
      </c>
      <c r="CN209">
        <v>5900000</v>
      </c>
      <c r="CO209">
        <v>337230000</v>
      </c>
      <c r="CP209">
        <v>178000</v>
      </c>
      <c r="CQ209">
        <v>5280</v>
      </c>
      <c r="CR209">
        <v>0</v>
      </c>
      <c r="CS209">
        <v>0</v>
      </c>
      <c r="CT209">
        <v>426418000</v>
      </c>
      <c r="CU209">
        <v>37002240</v>
      </c>
      <c r="CV209">
        <v>0</v>
      </c>
      <c r="CW209">
        <v>0</v>
      </c>
      <c r="CX209">
        <v>38710.345920373184</v>
      </c>
      <c r="CY209">
        <v>1007001.2880129607</v>
      </c>
      <c r="CZ209">
        <v>5350</v>
      </c>
      <c r="DA209">
        <v>4733.2061598224191</v>
      </c>
      <c r="DB209">
        <v>3975.0688363275249</v>
      </c>
      <c r="DC209">
        <v>3007.6612923515877</v>
      </c>
      <c r="DD209">
        <v>-200128.14308629709</v>
      </c>
      <c r="DE209">
        <v>-251939.60332414974</v>
      </c>
      <c r="DF209">
        <v>-307652.72004523699</v>
      </c>
    </row>
    <row r="210" spans="1:110" x14ac:dyDescent="0.45">
      <c r="A210">
        <v>2405</v>
      </c>
      <c r="B210" t="s">
        <v>562</v>
      </c>
      <c r="C210">
        <v>10423</v>
      </c>
      <c r="D210">
        <v>10236</v>
      </c>
      <c r="E210">
        <v>9945</v>
      </c>
      <c r="F210">
        <v>9591</v>
      </c>
      <c r="G210">
        <v>9199</v>
      </c>
      <c r="H210">
        <v>8764</v>
      </c>
      <c r="I210">
        <v>8278</v>
      </c>
      <c r="J210">
        <v>7916.3928571428569</v>
      </c>
      <c r="K210">
        <v>2.48</v>
      </c>
      <c r="L210">
        <v>2.38</v>
      </c>
      <c r="M210">
        <v>2.29</v>
      </c>
      <c r="N210">
        <v>2.21</v>
      </c>
      <c r="O210">
        <v>2.14</v>
      </c>
      <c r="P210">
        <v>2.09</v>
      </c>
      <c r="Q210">
        <v>2.0784997672078314</v>
      </c>
      <c r="R210">
        <v>2.0491228608304364</v>
      </c>
      <c r="S210">
        <v>247494</v>
      </c>
      <c r="T210">
        <v>10892</v>
      </c>
      <c r="U210">
        <v>4018</v>
      </c>
      <c r="V210">
        <v>25.741604528440874</v>
      </c>
      <c r="W210">
        <v>200.79122250692905</v>
      </c>
      <c r="X210">
        <v>2133.99954137947</v>
      </c>
      <c r="Y210">
        <v>100.92238645610823</v>
      </c>
      <c r="Z210">
        <v>4185</v>
      </c>
      <c r="AA210">
        <v>4058.6790858114291</v>
      </c>
      <c r="AB210">
        <v>3844.1801209121222</v>
      </c>
      <c r="AC210">
        <v>3625.3227104806879</v>
      </c>
      <c r="AD210">
        <v>3421.0890552069659</v>
      </c>
      <c r="AE210">
        <v>3211.7122053767143</v>
      </c>
      <c r="AF210">
        <v>3003.6925750159758</v>
      </c>
      <c r="AG210">
        <v>2796.1936581444484</v>
      </c>
      <c r="AH210">
        <v>1141</v>
      </c>
      <c r="AI210">
        <v>1024.5011484526083</v>
      </c>
      <c r="AJ210">
        <v>905.95433277370773</v>
      </c>
      <c r="AK210">
        <v>806.65194819903763</v>
      </c>
      <c r="AL210">
        <v>745.33489976837177</v>
      </c>
      <c r="AM210">
        <v>704.8543302079936</v>
      </c>
      <c r="AN210">
        <v>686.90326645203913</v>
      </c>
      <c r="AO210">
        <v>682.21708026611816</v>
      </c>
      <c r="AP210">
        <v>12.536944953589114</v>
      </c>
      <c r="AQ210">
        <v>14.979355948661329</v>
      </c>
      <c r="AR210">
        <v>0.81222587170263771</v>
      </c>
      <c r="AS210">
        <v>14.979355948661329</v>
      </c>
      <c r="AT210">
        <v>9381</v>
      </c>
      <c r="AU210">
        <v>198</v>
      </c>
      <c r="AV210">
        <v>6106.6247051496775</v>
      </c>
      <c r="AW210">
        <v>3725.5556793825062</v>
      </c>
      <c r="AX210">
        <v>112.7899111710479</v>
      </c>
      <c r="AY210">
        <v>203.77806641084473</v>
      </c>
      <c r="AZ210">
        <v>141.72013804371053</v>
      </c>
      <c r="BA210">
        <v>2.9981656281612317</v>
      </c>
      <c r="BB210">
        <v>66.061272509003672</v>
      </c>
      <c r="BC210">
        <v>5350</v>
      </c>
      <c r="BD210">
        <v>317472.9566900818</v>
      </c>
      <c r="BE210">
        <v>1376912.2032117643</v>
      </c>
      <c r="BF210">
        <v>115240</v>
      </c>
      <c r="BG210">
        <v>116284.42420416628</v>
      </c>
      <c r="BH210">
        <v>112358.520579398</v>
      </c>
      <c r="BI210">
        <v>110590</v>
      </c>
      <c r="BJ210">
        <v>98782.000270392091</v>
      </c>
      <c r="BK210">
        <v>93217.086302278884</v>
      </c>
      <c r="BL210">
        <v>-205714.8283795758</v>
      </c>
      <c r="BM210">
        <v>-277638.41085846868</v>
      </c>
      <c r="BN210">
        <v>-360101.25714510336</v>
      </c>
      <c r="BO210">
        <v>112357.5802021058</v>
      </c>
      <c r="BP210">
        <v>278733.08886573766</v>
      </c>
      <c r="BQ210">
        <v>431469.6376868384</v>
      </c>
      <c r="BR210">
        <v>984658</v>
      </c>
      <c r="BS210">
        <v>8767932</v>
      </c>
      <c r="BT210">
        <v>937111</v>
      </c>
      <c r="BU210">
        <v>21791</v>
      </c>
      <c r="BV210">
        <v>88734</v>
      </c>
      <c r="BW210">
        <v>932589</v>
      </c>
      <c r="BX210">
        <v>42948</v>
      </c>
      <c r="BY210">
        <v>500.64502515651196</v>
      </c>
      <c r="BZ210">
        <v>0</v>
      </c>
      <c r="CA210">
        <v>0.33231936000000001</v>
      </c>
      <c r="CB210">
        <v>0</v>
      </c>
      <c r="CC210">
        <v>0</v>
      </c>
      <c r="CD210">
        <v>0.29941141756956202</v>
      </c>
      <c r="CE210">
        <v>92.519791231549263</v>
      </c>
      <c r="CF210">
        <v>170</v>
      </c>
      <c r="CG210">
        <v>142101.76620791585</v>
      </c>
      <c r="CH210">
        <v>198471.02074405272</v>
      </c>
      <c r="CI210">
        <v>41303.290141932986</v>
      </c>
      <c r="CJ210">
        <v>19165.546542286527</v>
      </c>
      <c r="CK210">
        <v>859426.15256868268</v>
      </c>
      <c r="CL210">
        <v>19700000</v>
      </c>
      <c r="CM210">
        <v>14900000</v>
      </c>
      <c r="CN210">
        <v>2340000</v>
      </c>
      <c r="CO210">
        <v>83890000</v>
      </c>
      <c r="CP210">
        <v>32000</v>
      </c>
      <c r="CQ210">
        <v>0</v>
      </c>
      <c r="CR210">
        <v>0</v>
      </c>
      <c r="CS210">
        <v>0</v>
      </c>
      <c r="CT210">
        <v>51446000</v>
      </c>
      <c r="CU210">
        <v>0</v>
      </c>
      <c r="CV210">
        <v>0</v>
      </c>
      <c r="CW210">
        <v>0</v>
      </c>
      <c r="CX210">
        <v>4497.0611202641958</v>
      </c>
      <c r="CY210">
        <v>530008.7336338996</v>
      </c>
      <c r="CZ210">
        <v>5350</v>
      </c>
      <c r="DA210">
        <v>5398.4872396068176</v>
      </c>
      <c r="DB210">
        <v>5216.2277429692749</v>
      </c>
      <c r="DC210">
        <v>4805.7348069826012</v>
      </c>
      <c r="DD210">
        <v>-205714.8283795758</v>
      </c>
      <c r="DE210">
        <v>-277638.41085846868</v>
      </c>
      <c r="DF210">
        <v>-360101.25714510336</v>
      </c>
    </row>
    <row r="211" spans="1:110" x14ac:dyDescent="0.45">
      <c r="A211">
        <v>2406</v>
      </c>
      <c r="B211" t="s">
        <v>563</v>
      </c>
      <c r="C211">
        <v>4535</v>
      </c>
      <c r="D211">
        <v>4193</v>
      </c>
      <c r="E211">
        <v>3836</v>
      </c>
      <c r="F211">
        <v>3479</v>
      </c>
      <c r="G211">
        <v>3146</v>
      </c>
      <c r="H211">
        <v>2824</v>
      </c>
      <c r="I211">
        <v>2517</v>
      </c>
      <c r="J211">
        <v>2178.3571428571427</v>
      </c>
      <c r="K211">
        <v>2.48</v>
      </c>
      <c r="L211">
        <v>2.38</v>
      </c>
      <c r="M211">
        <v>2.29</v>
      </c>
      <c r="N211">
        <v>2.21</v>
      </c>
      <c r="O211">
        <v>2.14</v>
      </c>
      <c r="P211">
        <v>2.09</v>
      </c>
      <c r="Q211">
        <v>2.0784997672078314</v>
      </c>
      <c r="R211">
        <v>2.0491228608304364</v>
      </c>
      <c r="S211">
        <v>247494</v>
      </c>
      <c r="T211">
        <v>10892</v>
      </c>
      <c r="U211">
        <v>4018</v>
      </c>
      <c r="V211">
        <v>12.34858661153728</v>
      </c>
      <c r="W211">
        <v>96.322193094986758</v>
      </c>
      <c r="X211">
        <v>1935.5181005812597</v>
      </c>
      <c r="Y211">
        <v>91.535683092688785</v>
      </c>
      <c r="Z211">
        <v>2437</v>
      </c>
      <c r="AA211">
        <v>2196.1300349844796</v>
      </c>
      <c r="AB211">
        <v>1976.9292604072243</v>
      </c>
      <c r="AC211">
        <v>1762.917474103592</v>
      </c>
      <c r="AD211">
        <v>1552.8383027731011</v>
      </c>
      <c r="AE211">
        <v>1361.6430250674814</v>
      </c>
      <c r="AF211">
        <v>1186.5773755984312</v>
      </c>
      <c r="AG211">
        <v>977.52828632841272</v>
      </c>
      <c r="AH211">
        <v>850</v>
      </c>
      <c r="AI211">
        <v>794.19839340265889</v>
      </c>
      <c r="AJ211">
        <v>729.99204531231464</v>
      </c>
      <c r="AK211">
        <v>651.89951434624641</v>
      </c>
      <c r="AL211">
        <v>582.04550549963642</v>
      </c>
      <c r="AM211">
        <v>525.81161974419683</v>
      </c>
      <c r="AN211">
        <v>471.46271713446964</v>
      </c>
      <c r="AO211">
        <v>399.51450871781202</v>
      </c>
      <c r="AP211">
        <v>6.9688999883099756</v>
      </c>
      <c r="AQ211">
        <v>22.201545423908755</v>
      </c>
      <c r="AR211">
        <v>1.2038347741306952</v>
      </c>
      <c r="AS211">
        <v>22.201545423908755</v>
      </c>
      <c r="AT211">
        <v>3757</v>
      </c>
      <c r="AU211">
        <v>32</v>
      </c>
      <c r="AV211">
        <v>2432.2154775922954</v>
      </c>
      <c r="AW211">
        <v>918.49999658796264</v>
      </c>
      <c r="AX211">
        <v>18.986511921062505</v>
      </c>
      <c r="AY211">
        <v>81.163030487254886</v>
      </c>
      <c r="AZ211">
        <v>34.939739870206097</v>
      </c>
      <c r="BA211">
        <v>0.50469680177401455</v>
      </c>
      <c r="BB211">
        <v>66.061272509003672</v>
      </c>
      <c r="BC211">
        <v>5350</v>
      </c>
      <c r="BD211">
        <v>213262.20601573426</v>
      </c>
      <c r="BE211">
        <v>680141.79404586588</v>
      </c>
      <c r="BF211">
        <v>16946</v>
      </c>
      <c r="BG211">
        <v>15141.937588288172</v>
      </c>
      <c r="BH211">
        <v>12996.837919658763</v>
      </c>
      <c r="BI211">
        <v>38502</v>
      </c>
      <c r="BJ211">
        <v>30907.02622643936</v>
      </c>
      <c r="BK211">
        <v>27223.970976651421</v>
      </c>
      <c r="BL211">
        <v>-148249.6991046046</v>
      </c>
      <c r="BM211">
        <v>-151728.9565916541</v>
      </c>
      <c r="BN211">
        <v>-165513.83854383338</v>
      </c>
      <c r="BO211">
        <v>20086.755418875313</v>
      </c>
      <c r="BP211">
        <v>76705.93513800361</v>
      </c>
      <c r="BQ211">
        <v>125191.81071046385</v>
      </c>
      <c r="BR211">
        <v>984658</v>
      </c>
      <c r="BS211">
        <v>8767932</v>
      </c>
      <c r="BT211">
        <v>937111</v>
      </c>
      <c r="BU211">
        <v>21791</v>
      </c>
      <c r="BV211">
        <v>88734</v>
      </c>
      <c r="BW211">
        <v>932589</v>
      </c>
      <c r="BX211">
        <v>42948</v>
      </c>
      <c r="BY211">
        <v>6.3731524389130474</v>
      </c>
      <c r="BZ211">
        <v>0</v>
      </c>
      <c r="CA211">
        <v>1251.376639373904</v>
      </c>
      <c r="CB211">
        <v>0</v>
      </c>
      <c r="CC211">
        <v>0</v>
      </c>
      <c r="CD211">
        <v>0.17347513887038687</v>
      </c>
      <c r="CE211">
        <v>0.84239999999999993</v>
      </c>
      <c r="CF211">
        <v>0</v>
      </c>
      <c r="CG211">
        <v>79932.243491952671</v>
      </c>
      <c r="CH211">
        <v>111639.94916852965</v>
      </c>
      <c r="CI211">
        <v>23233.100704837307</v>
      </c>
      <c r="CJ211">
        <v>10780.619930036171</v>
      </c>
      <c r="CK211">
        <v>483427.21081988403</v>
      </c>
      <c r="CL211">
        <v>3920000</v>
      </c>
      <c r="CM211">
        <v>18400000</v>
      </c>
      <c r="CN211">
        <v>3560000</v>
      </c>
      <c r="CO211">
        <v>126380000</v>
      </c>
      <c r="CP211">
        <v>395000</v>
      </c>
      <c r="CQ211">
        <v>0</v>
      </c>
      <c r="CR211">
        <v>0</v>
      </c>
      <c r="CS211">
        <v>0</v>
      </c>
      <c r="CT211">
        <v>1071950000</v>
      </c>
      <c r="CU211">
        <v>0</v>
      </c>
      <c r="CV211">
        <v>0</v>
      </c>
      <c r="CW211">
        <v>0</v>
      </c>
      <c r="CX211">
        <v>14048.640838274841</v>
      </c>
      <c r="CY211">
        <v>323582.22044480371</v>
      </c>
      <c r="CZ211">
        <v>5350</v>
      </c>
      <c r="DA211">
        <v>4780.4417619108772</v>
      </c>
      <c r="DB211">
        <v>4103.2150873465353</v>
      </c>
      <c r="DC211">
        <v>3228.248532249635</v>
      </c>
      <c r="DD211">
        <v>-148249.6991046046</v>
      </c>
      <c r="DE211">
        <v>-151728.9565916541</v>
      </c>
      <c r="DF211">
        <v>-165513.83854383338</v>
      </c>
    </row>
    <row r="212" spans="1:110" x14ac:dyDescent="0.45">
      <c r="A212">
        <v>2408</v>
      </c>
      <c r="B212" t="s">
        <v>564</v>
      </c>
      <c r="C212">
        <v>17955</v>
      </c>
      <c r="D212">
        <v>16789</v>
      </c>
      <c r="E212">
        <v>15545</v>
      </c>
      <c r="F212">
        <v>14329</v>
      </c>
      <c r="G212">
        <v>13120</v>
      </c>
      <c r="H212">
        <v>11896</v>
      </c>
      <c r="I212">
        <v>10657</v>
      </c>
      <c r="J212">
        <v>9438.9642857142844</v>
      </c>
      <c r="K212">
        <v>2.48</v>
      </c>
      <c r="L212">
        <v>2.38</v>
      </c>
      <c r="M212">
        <v>2.29</v>
      </c>
      <c r="N212">
        <v>2.21</v>
      </c>
      <c r="O212">
        <v>2.14</v>
      </c>
      <c r="P212">
        <v>2.09</v>
      </c>
      <c r="Q212">
        <v>2.0784997672078314</v>
      </c>
      <c r="R212">
        <v>2.0491228608304364</v>
      </c>
      <c r="S212">
        <v>247494</v>
      </c>
      <c r="T212">
        <v>10892</v>
      </c>
      <c r="U212">
        <v>4018</v>
      </c>
      <c r="V212">
        <v>41.169366329749337</v>
      </c>
      <c r="W212">
        <v>321.1317843863502</v>
      </c>
      <c r="X212">
        <v>2298.5207296500066</v>
      </c>
      <c r="Y212">
        <v>108.70302118488802</v>
      </c>
      <c r="Z212">
        <v>7847</v>
      </c>
      <c r="AA212">
        <v>7220.4362483183158</v>
      </c>
      <c r="AB212">
        <v>6493.4873249190377</v>
      </c>
      <c r="AC212">
        <v>5791.4378612443543</v>
      </c>
      <c r="AD212">
        <v>5138.1317863423756</v>
      </c>
      <c r="AE212">
        <v>4541.7903317276159</v>
      </c>
      <c r="AF212">
        <v>4013.9368208777423</v>
      </c>
      <c r="AG212">
        <v>3342.7518059316749</v>
      </c>
      <c r="AH212">
        <v>2264</v>
      </c>
      <c r="AI212">
        <v>1969.23329741259</v>
      </c>
      <c r="AJ212">
        <v>1648.962605675265</v>
      </c>
      <c r="AK212">
        <v>1360.3627265326024</v>
      </c>
      <c r="AL212">
        <v>1125.3815540408229</v>
      </c>
      <c r="AM212">
        <v>945.66474303537564</v>
      </c>
      <c r="AN212">
        <v>841.72781735486797</v>
      </c>
      <c r="AO212">
        <v>700.33822473424391</v>
      </c>
      <c r="AP212">
        <v>29.665581371557078</v>
      </c>
      <c r="AQ212">
        <v>29.289990649614563</v>
      </c>
      <c r="AR212">
        <v>1.5881916598471222</v>
      </c>
      <c r="AS212">
        <v>29.289990649614563</v>
      </c>
      <c r="AT212">
        <v>15325</v>
      </c>
      <c r="AU212">
        <v>241</v>
      </c>
      <c r="AV212">
        <v>9952.4997045659784</v>
      </c>
      <c r="AW212">
        <v>5086.2302315662764</v>
      </c>
      <c r="AX212">
        <v>138.60589492417245</v>
      </c>
      <c r="AY212">
        <v>332.11491514136668</v>
      </c>
      <c r="AZ212">
        <v>193.48019800878114</v>
      </c>
      <c r="BA212">
        <v>3.6844024940490629</v>
      </c>
      <c r="BB212">
        <v>66.061272509003672</v>
      </c>
      <c r="BC212">
        <v>6030</v>
      </c>
      <c r="BD212">
        <v>260119.38556943435</v>
      </c>
      <c r="BE212">
        <v>2281061.7422776036</v>
      </c>
      <c r="BF212">
        <v>69438</v>
      </c>
      <c r="BG212">
        <v>63822.371919342775</v>
      </c>
      <c r="BH212">
        <v>56027.855623170908</v>
      </c>
      <c r="BI212">
        <v>71136.000000000015</v>
      </c>
      <c r="BJ212">
        <v>57057.456021917103</v>
      </c>
      <c r="BK212">
        <v>50621.06085880613</v>
      </c>
      <c r="BL212">
        <v>-194814.08379807405</v>
      </c>
      <c r="BM212">
        <v>-225599.31433133426</v>
      </c>
      <c r="BN212">
        <v>-283004.98957451992</v>
      </c>
      <c r="BO212">
        <v>57323.089059794322</v>
      </c>
      <c r="BP212">
        <v>258456.93308486068</v>
      </c>
      <c r="BQ212">
        <v>457406.0814416653</v>
      </c>
      <c r="BR212">
        <v>984658</v>
      </c>
      <c r="BS212">
        <v>8767932</v>
      </c>
      <c r="BT212">
        <v>937111</v>
      </c>
      <c r="BU212">
        <v>21791</v>
      </c>
      <c r="BV212">
        <v>88734</v>
      </c>
      <c r="BW212">
        <v>932589</v>
      </c>
      <c r="BX212">
        <v>42948</v>
      </c>
      <c r="BY212">
        <v>66.051123501244504</v>
      </c>
      <c r="BZ212">
        <v>0</v>
      </c>
      <c r="CA212">
        <v>0</v>
      </c>
      <c r="CB212">
        <v>0</v>
      </c>
      <c r="CC212">
        <v>1.7446766400000002</v>
      </c>
      <c r="CD212">
        <v>1.6084778845123324</v>
      </c>
      <c r="CE212">
        <v>129.03111704435611</v>
      </c>
      <c r="CF212">
        <v>0.44369999999999998</v>
      </c>
      <c r="CG212">
        <v>280080.04366426275</v>
      </c>
      <c r="CH212">
        <v>391182.83776115748</v>
      </c>
      <c r="CI212">
        <v>81408.047310997383</v>
      </c>
      <c r="CJ212">
        <v>37774.949992944203</v>
      </c>
      <c r="CK212">
        <v>1693913.5998172921</v>
      </c>
      <c r="CL212">
        <v>32200000</v>
      </c>
      <c r="CM212">
        <v>49000000</v>
      </c>
      <c r="CN212">
        <v>10200000</v>
      </c>
      <c r="CO212">
        <v>326500000</v>
      </c>
      <c r="CP212">
        <v>347000</v>
      </c>
      <c r="CQ212">
        <v>0</v>
      </c>
      <c r="CR212">
        <v>0</v>
      </c>
      <c r="CS212">
        <v>0</v>
      </c>
      <c r="CT212">
        <v>758307000</v>
      </c>
      <c r="CU212">
        <v>0</v>
      </c>
      <c r="CV212">
        <v>0</v>
      </c>
      <c r="CW212">
        <v>0</v>
      </c>
      <c r="CX212">
        <v>24670.61015362362</v>
      </c>
      <c r="CY212">
        <v>1081864.0238634532</v>
      </c>
      <c r="CZ212">
        <v>6030</v>
      </c>
      <c r="DA212">
        <v>5542.3385275157252</v>
      </c>
      <c r="DB212">
        <v>4865.4622743702375</v>
      </c>
      <c r="DC212">
        <v>3937.5473055560951</v>
      </c>
      <c r="DD212">
        <v>-194814.08379807405</v>
      </c>
      <c r="DE212">
        <v>-225599.31433133426</v>
      </c>
      <c r="DF212">
        <v>-283004.98957451992</v>
      </c>
    </row>
    <row r="213" spans="1:110" x14ac:dyDescent="0.45">
      <c r="A213">
        <v>2411</v>
      </c>
      <c r="B213" t="s">
        <v>565</v>
      </c>
      <c r="C213">
        <v>10536</v>
      </c>
      <c r="D213">
        <v>9976</v>
      </c>
      <c r="E213">
        <v>9382</v>
      </c>
      <c r="F213">
        <v>8791</v>
      </c>
      <c r="G213">
        <v>8199</v>
      </c>
      <c r="H213">
        <v>7583</v>
      </c>
      <c r="I213">
        <v>6955</v>
      </c>
      <c r="J213">
        <v>6358.1428571428578</v>
      </c>
      <c r="K213">
        <v>2.48</v>
      </c>
      <c r="L213">
        <v>2.38</v>
      </c>
      <c r="M213">
        <v>2.29</v>
      </c>
      <c r="N213">
        <v>2.21</v>
      </c>
      <c r="O213">
        <v>2.14</v>
      </c>
      <c r="P213">
        <v>2.09</v>
      </c>
      <c r="Q213">
        <v>2.0784997672078314</v>
      </c>
      <c r="R213">
        <v>2.0491228608304364</v>
      </c>
      <c r="S213">
        <v>247494</v>
      </c>
      <c r="T213">
        <v>10892</v>
      </c>
      <c r="U213">
        <v>4018</v>
      </c>
      <c r="V213">
        <v>33.430184998393656</v>
      </c>
      <c r="W213">
        <v>260.76415349493465</v>
      </c>
      <c r="X213">
        <v>1661.01739228621</v>
      </c>
      <c r="Y213">
        <v>78.553830928315662</v>
      </c>
      <c r="Z213">
        <v>11476</v>
      </c>
      <c r="AA213">
        <v>10782.265607350462</v>
      </c>
      <c r="AB213">
        <v>9946.1310455286221</v>
      </c>
      <c r="AC213">
        <v>9163.5223574102874</v>
      </c>
      <c r="AD213">
        <v>8365.6707567556696</v>
      </c>
      <c r="AE213">
        <v>7603.6514725384395</v>
      </c>
      <c r="AF213">
        <v>6870.4060759864578</v>
      </c>
      <c r="AG213">
        <v>6075.2027150419017</v>
      </c>
      <c r="AH213">
        <v>848</v>
      </c>
      <c r="AI213">
        <v>697.9137934279596</v>
      </c>
      <c r="AJ213">
        <v>537.62711094282315</v>
      </c>
      <c r="AK213">
        <v>397.13331926421097</v>
      </c>
      <c r="AL213">
        <v>296.4211593668914</v>
      </c>
      <c r="AM213">
        <v>230.27832025051353</v>
      </c>
      <c r="AN213">
        <v>178.79879060770367</v>
      </c>
      <c r="AO213">
        <v>139.12607575500061</v>
      </c>
      <c r="AP213">
        <v>37.808935571094935</v>
      </c>
      <c r="AQ213">
        <v>43.868113849651031</v>
      </c>
      <c r="AR213">
        <v>2.3786614814148677</v>
      </c>
      <c r="AS213">
        <v>43.868113849651031</v>
      </c>
      <c r="AT213">
        <v>11273</v>
      </c>
      <c r="AU213">
        <v>272</v>
      </c>
      <c r="AV213">
        <v>7347.9070827110827</v>
      </c>
      <c r="AW213">
        <v>4890.0499116877509</v>
      </c>
      <c r="AX213">
        <v>154.39786988877489</v>
      </c>
      <c r="AY213">
        <v>245.1996593500688</v>
      </c>
      <c r="AZ213">
        <v>186.01749864060204</v>
      </c>
      <c r="BA213">
        <v>4.1041825616816299</v>
      </c>
      <c r="BB213">
        <v>66.061272509003672</v>
      </c>
      <c r="BC213">
        <v>6030</v>
      </c>
      <c r="BD213">
        <v>294881.17395613086</v>
      </c>
      <c r="BE213">
        <v>1467090.8465154052</v>
      </c>
      <c r="BF213">
        <v>72166</v>
      </c>
      <c r="BG213">
        <v>68485.582968354822</v>
      </c>
      <c r="BH213">
        <v>62466.607496268552</v>
      </c>
      <c r="BI213">
        <v>251144</v>
      </c>
      <c r="BJ213">
        <v>213439.7113497713</v>
      </c>
      <c r="BK213">
        <v>194855.89513787944</v>
      </c>
      <c r="BL213">
        <v>-185642.0992061696</v>
      </c>
      <c r="BM213">
        <v>-209599.40772835299</v>
      </c>
      <c r="BN213">
        <v>-262073.16410993307</v>
      </c>
      <c r="BO213">
        <v>79115.324299802305</v>
      </c>
      <c r="BP213">
        <v>239836.41873231588</v>
      </c>
      <c r="BQ213">
        <v>374611.5242630298</v>
      </c>
      <c r="BR213">
        <v>984658</v>
      </c>
      <c r="BS213">
        <v>8767932</v>
      </c>
      <c r="BT213">
        <v>937111</v>
      </c>
      <c r="BU213">
        <v>21791</v>
      </c>
      <c r="BV213">
        <v>88734</v>
      </c>
      <c r="BW213">
        <v>932589</v>
      </c>
      <c r="BX213">
        <v>42948</v>
      </c>
      <c r="BY213">
        <v>1704.6316381267036</v>
      </c>
      <c r="BZ213">
        <v>0</v>
      </c>
      <c r="CA213">
        <v>3101.7699385186802</v>
      </c>
      <c r="CB213">
        <v>0</v>
      </c>
      <c r="CC213">
        <v>0</v>
      </c>
      <c r="CD213">
        <v>0.43822859600323699</v>
      </c>
      <c r="CE213">
        <v>4.7119832559994519</v>
      </c>
      <c r="CF213">
        <v>0</v>
      </c>
      <c r="CG213">
        <v>156375.38111719312</v>
      </c>
      <c r="CH213">
        <v>218406.72595271873</v>
      </c>
      <c r="CI213">
        <v>45452.058124939649</v>
      </c>
      <c r="CJ213">
        <v>21090.657244078699</v>
      </c>
      <c r="CK213">
        <v>945752.44021509052</v>
      </c>
      <c r="CL213">
        <v>5880000</v>
      </c>
      <c r="CM213">
        <v>31600000</v>
      </c>
      <c r="CN213">
        <v>9960000</v>
      </c>
      <c r="CO213">
        <v>252680000</v>
      </c>
      <c r="CP213">
        <v>844000</v>
      </c>
      <c r="CQ213">
        <v>60</v>
      </c>
      <c r="CR213">
        <v>0</v>
      </c>
      <c r="CS213">
        <v>0</v>
      </c>
      <c r="CT213">
        <v>2234348000</v>
      </c>
      <c r="CU213">
        <v>420480</v>
      </c>
      <c r="CV213">
        <v>0</v>
      </c>
      <c r="CW213">
        <v>0</v>
      </c>
      <c r="CX213">
        <v>21817.425236925304</v>
      </c>
      <c r="CY213">
        <v>620926.80191521207</v>
      </c>
      <c r="CZ213">
        <v>6030</v>
      </c>
      <c r="DA213">
        <v>5722.4740916661522</v>
      </c>
      <c r="DB213">
        <v>5219.5444281586806</v>
      </c>
      <c r="DC213">
        <v>4463.7525551137496</v>
      </c>
      <c r="DD213">
        <v>-185642.0992061696</v>
      </c>
      <c r="DE213">
        <v>-209599.40772835299</v>
      </c>
      <c r="DF213">
        <v>-262073.16410993307</v>
      </c>
    </row>
    <row r="214" spans="1:110" x14ac:dyDescent="0.45">
      <c r="A214">
        <v>2412</v>
      </c>
      <c r="B214" t="s">
        <v>566</v>
      </c>
      <c r="C214">
        <v>24222</v>
      </c>
      <c r="D214">
        <v>23975</v>
      </c>
      <c r="E214">
        <v>23551</v>
      </c>
      <c r="F214">
        <v>22992</v>
      </c>
      <c r="G214">
        <v>22243</v>
      </c>
      <c r="H214">
        <v>21334</v>
      </c>
      <c r="I214">
        <v>20275</v>
      </c>
      <c r="J214">
        <v>19616.750000000004</v>
      </c>
      <c r="K214">
        <v>2.48</v>
      </c>
      <c r="L214">
        <v>2.38</v>
      </c>
      <c r="M214">
        <v>2.29</v>
      </c>
      <c r="N214">
        <v>2.21</v>
      </c>
      <c r="O214">
        <v>2.14</v>
      </c>
      <c r="P214">
        <v>2.09</v>
      </c>
      <c r="Q214">
        <v>2.0784997672078314</v>
      </c>
      <c r="R214">
        <v>2.0491228608304364</v>
      </c>
      <c r="S214">
        <v>239133</v>
      </c>
      <c r="T214">
        <v>9870</v>
      </c>
      <c r="U214">
        <v>4568</v>
      </c>
      <c r="V214">
        <v>61.806545872087533</v>
      </c>
      <c r="W214">
        <v>482.10716200210027</v>
      </c>
      <c r="X214">
        <v>1871.6396821523369</v>
      </c>
      <c r="Y214">
        <v>111.05089857211841</v>
      </c>
      <c r="Z214">
        <v>9026</v>
      </c>
      <c r="AA214">
        <v>8816.73595297473</v>
      </c>
      <c r="AB214">
        <v>8538.0240878860768</v>
      </c>
      <c r="AC214">
        <v>8151.2406427188253</v>
      </c>
      <c r="AD214">
        <v>7689.7789209209623</v>
      </c>
      <c r="AE214">
        <v>7198.6986015906714</v>
      </c>
      <c r="AF214">
        <v>6691.4238415687923</v>
      </c>
      <c r="AG214">
        <v>6293.3865172402357</v>
      </c>
      <c r="AH214">
        <v>1156</v>
      </c>
      <c r="AI214">
        <v>1077.9294099116973</v>
      </c>
      <c r="AJ214">
        <v>1003.1607640546118</v>
      </c>
      <c r="AK214">
        <v>935.57852529059289</v>
      </c>
      <c r="AL214">
        <v>889.67340728995816</v>
      </c>
      <c r="AM214">
        <v>856.80991487665403</v>
      </c>
      <c r="AN214">
        <v>832.39737902511933</v>
      </c>
      <c r="AO214">
        <v>821.82794345420405</v>
      </c>
      <c r="AP214">
        <v>38.205136991750116</v>
      </c>
      <c r="AQ214">
        <v>50.421582077190365</v>
      </c>
      <c r="AR214">
        <v>2.7340103002847718</v>
      </c>
      <c r="AS214">
        <v>50.421582077190365</v>
      </c>
      <c r="AT214">
        <v>20199</v>
      </c>
      <c r="AU214">
        <v>478</v>
      </c>
      <c r="AV214">
        <v>13163.344546893612</v>
      </c>
      <c r="AW214">
        <v>8648.376238757146</v>
      </c>
      <c r="AX214">
        <v>271.46288974100179</v>
      </c>
      <c r="AY214">
        <v>439.26080752983978</v>
      </c>
      <c r="AZ214">
        <v>328.98423212232183</v>
      </c>
      <c r="BA214">
        <v>7.2159885302907467</v>
      </c>
      <c r="BB214">
        <v>66.061272509003672</v>
      </c>
      <c r="BC214">
        <v>9070</v>
      </c>
      <c r="BD214">
        <v>569418.56456374866</v>
      </c>
      <c r="BE214">
        <v>3066700.14512933</v>
      </c>
      <c r="BF214">
        <v>201008</v>
      </c>
      <c r="BG214">
        <v>207594.65181358784</v>
      </c>
      <c r="BH214">
        <v>203684.36258582753</v>
      </c>
      <c r="BI214">
        <v>64586.000000000022</v>
      </c>
      <c r="BJ214">
        <v>59710.989527027188</v>
      </c>
      <c r="BK214">
        <v>56330.603982648827</v>
      </c>
      <c r="BL214">
        <v>-301287.9647755191</v>
      </c>
      <c r="BM214">
        <v>-397252.014559692</v>
      </c>
      <c r="BN214">
        <v>-504441.29156435817</v>
      </c>
      <c r="BO214">
        <v>312388.02427302743</v>
      </c>
      <c r="BP214">
        <v>717309.48938779929</v>
      </c>
      <c r="BQ214">
        <v>1055728.9776051953</v>
      </c>
      <c r="BR214">
        <v>984658</v>
      </c>
      <c r="BS214">
        <v>8767932</v>
      </c>
      <c r="BT214">
        <v>937111</v>
      </c>
      <c r="BU214">
        <v>21791</v>
      </c>
      <c r="BV214">
        <v>88734</v>
      </c>
      <c r="BW214">
        <v>932589</v>
      </c>
      <c r="BX214">
        <v>42948</v>
      </c>
      <c r="BY214">
        <v>100.20819560715849</v>
      </c>
      <c r="BZ214">
        <v>0</v>
      </c>
      <c r="CA214">
        <v>1.6117488959999999</v>
      </c>
      <c r="CB214">
        <v>0</v>
      </c>
      <c r="CC214">
        <v>0</v>
      </c>
      <c r="CD214">
        <v>0.74218076240006869</v>
      </c>
      <c r="CE214">
        <v>41.81274327055219</v>
      </c>
      <c r="CF214">
        <v>13.753680574555403</v>
      </c>
      <c r="CG214">
        <v>261048.55711855972</v>
      </c>
      <c r="CH214">
        <v>364601.8974829361</v>
      </c>
      <c r="CI214">
        <v>75876.356666988504</v>
      </c>
      <c r="CJ214">
        <v>35208.135723887972</v>
      </c>
      <c r="CK214">
        <v>1578811.8829554147</v>
      </c>
      <c r="CL214">
        <v>17100000</v>
      </c>
      <c r="CM214">
        <v>15700000</v>
      </c>
      <c r="CN214">
        <v>5450000</v>
      </c>
      <c r="CO214">
        <v>71960000</v>
      </c>
      <c r="CP214">
        <v>33000</v>
      </c>
      <c r="CQ214">
        <v>0</v>
      </c>
      <c r="CR214">
        <v>0</v>
      </c>
      <c r="CS214">
        <v>0</v>
      </c>
      <c r="CT214">
        <v>65942000</v>
      </c>
      <c r="CU214">
        <v>0</v>
      </c>
      <c r="CV214">
        <v>0</v>
      </c>
      <c r="CW214">
        <v>0</v>
      </c>
      <c r="CX214">
        <v>2313.5375822666097</v>
      </c>
      <c r="CY214">
        <v>1185556.4367191973</v>
      </c>
      <c r="CZ214">
        <v>9070</v>
      </c>
      <c r="DA214">
        <v>9367.2067377877593</v>
      </c>
      <c r="DB214">
        <v>9190.7643907379588</v>
      </c>
      <c r="DC214">
        <v>8619.551863554263</v>
      </c>
      <c r="DD214">
        <v>-301287.9647755191</v>
      </c>
      <c r="DE214">
        <v>-397252.014559692</v>
      </c>
      <c r="DF214">
        <v>-504441.29156435817</v>
      </c>
    </row>
    <row r="215" spans="1:110" x14ac:dyDescent="0.45">
      <c r="A215">
        <v>2423</v>
      </c>
      <c r="B215" t="s">
        <v>567</v>
      </c>
      <c r="C215">
        <v>5227</v>
      </c>
      <c r="D215">
        <v>4739</v>
      </c>
      <c r="E215">
        <v>4251</v>
      </c>
      <c r="F215">
        <v>3782</v>
      </c>
      <c r="G215">
        <v>3349</v>
      </c>
      <c r="H215">
        <v>2922</v>
      </c>
      <c r="I215">
        <v>2520</v>
      </c>
      <c r="J215">
        <v>2067.9642857142858</v>
      </c>
      <c r="K215">
        <v>2.48</v>
      </c>
      <c r="L215">
        <v>2.38</v>
      </c>
      <c r="M215">
        <v>2.29</v>
      </c>
      <c r="N215">
        <v>2.21</v>
      </c>
      <c r="O215">
        <v>2.14</v>
      </c>
      <c r="P215">
        <v>2.09</v>
      </c>
      <c r="Q215">
        <v>2.0784997672078314</v>
      </c>
      <c r="R215">
        <v>2.0491228608304364</v>
      </c>
      <c r="S215">
        <v>247494</v>
      </c>
      <c r="T215">
        <v>10892</v>
      </c>
      <c r="U215">
        <v>4018</v>
      </c>
      <c r="V215">
        <v>14.794863759505969</v>
      </c>
      <c r="W215">
        <v>115.40379224661302</v>
      </c>
      <c r="X215">
        <v>1861.9959316172938</v>
      </c>
      <c r="Y215">
        <v>88.058628573512991</v>
      </c>
      <c r="Z215">
        <v>2911</v>
      </c>
      <c r="AA215">
        <v>2624.2548970245202</v>
      </c>
      <c r="AB215">
        <v>2313.7438025701845</v>
      </c>
      <c r="AC215">
        <v>2016.0026271755971</v>
      </c>
      <c r="AD215">
        <v>1732.8238060587275</v>
      </c>
      <c r="AE215">
        <v>1466.6258627386451</v>
      </c>
      <c r="AF215">
        <v>1234.4557718530416</v>
      </c>
      <c r="AG215">
        <v>947.08906868585359</v>
      </c>
      <c r="AH215">
        <v>614</v>
      </c>
      <c r="AI215">
        <v>482.02597843122686</v>
      </c>
      <c r="AJ215">
        <v>363.65955590569939</v>
      </c>
      <c r="AK215">
        <v>264.68355034963872</v>
      </c>
      <c r="AL215">
        <v>192.43210868535039</v>
      </c>
      <c r="AM215">
        <v>138.3057444490866</v>
      </c>
      <c r="AN215">
        <v>101.3220850598107</v>
      </c>
      <c r="AO215">
        <v>70.3098448051514</v>
      </c>
      <c r="AP215">
        <v>11.886042619655592</v>
      </c>
      <c r="AQ215">
        <v>4.2798159853318083</v>
      </c>
      <c r="AR215">
        <v>0.23206453477218222</v>
      </c>
      <c r="AS215">
        <v>4.2798159853318083</v>
      </c>
      <c r="AT215">
        <v>3814</v>
      </c>
      <c r="AU215">
        <v>110</v>
      </c>
      <c r="AV215">
        <v>2491.1245431427128</v>
      </c>
      <c r="AW215">
        <v>1872.4164041104286</v>
      </c>
      <c r="AX215">
        <v>62.188386985273446</v>
      </c>
      <c r="AY215">
        <v>83.12882600467232</v>
      </c>
      <c r="AZ215">
        <v>71.226720012360701</v>
      </c>
      <c r="BA215">
        <v>1.6530829964683611</v>
      </c>
      <c r="BB215">
        <v>66.061272509003672</v>
      </c>
      <c r="BC215">
        <v>9070</v>
      </c>
      <c r="BD215">
        <v>303682.31824736658</v>
      </c>
      <c r="BE215">
        <v>888184.03432241583</v>
      </c>
      <c r="BF215">
        <v>6980</v>
      </c>
      <c r="BG215">
        <v>5998.9455743665494</v>
      </c>
      <c r="BH215">
        <v>4900.942378774922</v>
      </c>
      <c r="BI215">
        <v>28976.000000000004</v>
      </c>
      <c r="BJ215">
        <v>22259.915449247725</v>
      </c>
      <c r="BK215">
        <v>19133.165250558563</v>
      </c>
      <c r="BL215">
        <v>-249087.79472596437</v>
      </c>
      <c r="BM215">
        <v>-219288.49950090394</v>
      </c>
      <c r="BN215">
        <v>-199615.91143446643</v>
      </c>
      <c r="BO215">
        <v>12859.460389691987</v>
      </c>
      <c r="BP215">
        <v>67915.028832483396</v>
      </c>
      <c r="BQ215">
        <v>100524.19115518144</v>
      </c>
      <c r="BR215">
        <v>984658</v>
      </c>
      <c r="BS215">
        <v>8767932</v>
      </c>
      <c r="BT215">
        <v>937111</v>
      </c>
      <c r="BU215">
        <v>21791</v>
      </c>
      <c r="BV215">
        <v>88734</v>
      </c>
      <c r="BW215">
        <v>932589</v>
      </c>
      <c r="BX215">
        <v>42948</v>
      </c>
      <c r="BY215">
        <v>6.6738268695599094</v>
      </c>
      <c r="BZ215">
        <v>0</v>
      </c>
      <c r="CA215">
        <v>394.96473839679999</v>
      </c>
      <c r="CB215">
        <v>0</v>
      </c>
      <c r="CC215">
        <v>0</v>
      </c>
      <c r="CD215">
        <v>0.20192432029838311</v>
      </c>
      <c r="CE215">
        <v>2.8978697024396634</v>
      </c>
      <c r="CF215">
        <v>0</v>
      </c>
      <c r="CG215">
        <v>103087.21878922467</v>
      </c>
      <c r="CH215">
        <v>143980.09317369896</v>
      </c>
      <c r="CI215">
        <v>29963.324321714779</v>
      </c>
      <c r="CJ215">
        <v>13903.577290721252</v>
      </c>
      <c r="CK215">
        <v>623467.6330018345</v>
      </c>
      <c r="CL215">
        <v>370000</v>
      </c>
      <c r="CM215">
        <v>2890000</v>
      </c>
      <c r="CN215">
        <v>1200000</v>
      </c>
      <c r="CO215">
        <v>52100000</v>
      </c>
      <c r="CP215">
        <v>106000</v>
      </c>
      <c r="CQ215">
        <v>0</v>
      </c>
      <c r="CR215">
        <v>0</v>
      </c>
      <c r="CS215">
        <v>0</v>
      </c>
      <c r="CT215">
        <v>290266000</v>
      </c>
      <c r="CU215">
        <v>0</v>
      </c>
      <c r="CV215">
        <v>0</v>
      </c>
      <c r="CW215">
        <v>0</v>
      </c>
      <c r="CX215">
        <v>5983.7434770062146</v>
      </c>
      <c r="CY215">
        <v>421591.40378821956</v>
      </c>
      <c r="CZ215">
        <v>9070</v>
      </c>
      <c r="DA215">
        <v>7795.1914555164185</v>
      </c>
      <c r="DB215">
        <v>6368.4165294396198</v>
      </c>
      <c r="DC215">
        <v>4596.9795420755308</v>
      </c>
      <c r="DD215">
        <v>-249087.79472596437</v>
      </c>
      <c r="DE215">
        <v>-219288.49950090394</v>
      </c>
      <c r="DF215">
        <v>-199615.91143446643</v>
      </c>
    </row>
    <row r="216" spans="1:110" x14ac:dyDescent="0.45">
      <c r="A216">
        <v>2424</v>
      </c>
      <c r="B216" t="s">
        <v>568</v>
      </c>
      <c r="C216">
        <v>6607</v>
      </c>
      <c r="D216">
        <v>6139</v>
      </c>
      <c r="E216">
        <v>5663</v>
      </c>
      <c r="F216">
        <v>5199</v>
      </c>
      <c r="G216">
        <v>4741</v>
      </c>
      <c r="H216">
        <v>4260</v>
      </c>
      <c r="I216">
        <v>3778</v>
      </c>
      <c r="J216">
        <v>3307.75</v>
      </c>
      <c r="K216">
        <v>2.48</v>
      </c>
      <c r="L216">
        <v>2.38</v>
      </c>
      <c r="M216">
        <v>2.29</v>
      </c>
      <c r="N216">
        <v>2.21</v>
      </c>
      <c r="O216">
        <v>2.14</v>
      </c>
      <c r="P216">
        <v>2.09</v>
      </c>
      <c r="Q216">
        <v>2.0784997672078314</v>
      </c>
      <c r="R216">
        <v>2.0491228608304364</v>
      </c>
      <c r="S216">
        <v>247494</v>
      </c>
      <c r="T216">
        <v>10892</v>
      </c>
      <c r="U216">
        <v>4018</v>
      </c>
      <c r="V216">
        <v>18.02417965454018</v>
      </c>
      <c r="W216">
        <v>140.59329765248486</v>
      </c>
      <c r="X216">
        <v>1931.906026111506</v>
      </c>
      <c r="Y216">
        <v>91.3648587000514</v>
      </c>
      <c r="Z216">
        <v>3357</v>
      </c>
      <c r="AA216">
        <v>3073.462634816015</v>
      </c>
      <c r="AB216">
        <v>2768.411961917684</v>
      </c>
      <c r="AC216">
        <v>2469.9268399364455</v>
      </c>
      <c r="AD216">
        <v>2175.4039632916774</v>
      </c>
      <c r="AE216">
        <v>1884.5378869669505</v>
      </c>
      <c r="AF216">
        <v>1646.1268788388979</v>
      </c>
      <c r="AG216">
        <v>1348.3019095636485</v>
      </c>
      <c r="AH216">
        <v>971</v>
      </c>
      <c r="AI216">
        <v>875.65997452492093</v>
      </c>
      <c r="AJ216">
        <v>772.76895986721388</v>
      </c>
      <c r="AK216">
        <v>647.350169767853</v>
      </c>
      <c r="AL216">
        <v>531.14410647779243</v>
      </c>
      <c r="AM216">
        <v>428.06344812239422</v>
      </c>
      <c r="AN216">
        <v>372.60950920328787</v>
      </c>
      <c r="AO216">
        <v>304.48272593855529</v>
      </c>
      <c r="AP216">
        <v>11.28466546330397</v>
      </c>
      <c r="AQ216">
        <v>13.641913453245138</v>
      </c>
      <c r="AR216">
        <v>0.73970570458633089</v>
      </c>
      <c r="AS216">
        <v>13.641913453245138</v>
      </c>
      <c r="AT216">
        <v>5413</v>
      </c>
      <c r="AU216">
        <v>73</v>
      </c>
      <c r="AV216">
        <v>3511.9168317724407</v>
      </c>
      <c r="AW216">
        <v>1649.498192003678</v>
      </c>
      <c r="AX216">
        <v>42.245097327808807</v>
      </c>
      <c r="AY216">
        <v>117.19266467624634</v>
      </c>
      <c r="AZ216">
        <v>62.746911223819907</v>
      </c>
      <c r="BA216">
        <v>1.1229532628541878</v>
      </c>
      <c r="BB216">
        <v>66.061272509003672</v>
      </c>
      <c r="BC216">
        <v>9070</v>
      </c>
      <c r="BD216">
        <v>374971.47004240169</v>
      </c>
      <c r="BE216">
        <v>643200.4885188468</v>
      </c>
      <c r="BF216">
        <v>19522</v>
      </c>
      <c r="BG216">
        <v>17804.557144110164</v>
      </c>
      <c r="BH216">
        <v>15426.483717326901</v>
      </c>
      <c r="BI216">
        <v>23383.999999999996</v>
      </c>
      <c r="BJ216">
        <v>18792.084397190432</v>
      </c>
      <c r="BK216">
        <v>16551.249298222803</v>
      </c>
      <c r="BL216">
        <v>-230126.64959414327</v>
      </c>
      <c r="BM216">
        <v>-190867.02230176452</v>
      </c>
      <c r="BN216">
        <v>-163199.91254772688</v>
      </c>
      <c r="BO216">
        <v>19706.824702672777</v>
      </c>
      <c r="BP216">
        <v>73882.835179113667</v>
      </c>
      <c r="BQ216">
        <v>117831.80334175998</v>
      </c>
      <c r="BR216">
        <v>984658</v>
      </c>
      <c r="BS216">
        <v>8767932</v>
      </c>
      <c r="BT216">
        <v>937111</v>
      </c>
      <c r="BU216">
        <v>21791</v>
      </c>
      <c r="BV216">
        <v>88734</v>
      </c>
      <c r="BW216">
        <v>932589</v>
      </c>
      <c r="BX216">
        <v>42948</v>
      </c>
      <c r="BY216">
        <v>3.0067751071701045</v>
      </c>
      <c r="BZ216">
        <v>0</v>
      </c>
      <c r="CA216">
        <v>2778.5271178121207</v>
      </c>
      <c r="CB216">
        <v>0</v>
      </c>
      <c r="CC216">
        <v>0</v>
      </c>
      <c r="CD216">
        <v>0.24306906477405174</v>
      </c>
      <c r="CE216">
        <v>2.591863627999726</v>
      </c>
      <c r="CF216">
        <v>0</v>
      </c>
      <c r="CG216">
        <v>80883.817819237825</v>
      </c>
      <c r="CH216">
        <v>112968.99618244072</v>
      </c>
      <c r="CI216">
        <v>23509.685237037749</v>
      </c>
      <c r="CJ216">
        <v>10908.960643488983</v>
      </c>
      <c r="CK216">
        <v>489182.29666297784</v>
      </c>
      <c r="CL216">
        <v>5400000</v>
      </c>
      <c r="CM216">
        <v>14100000</v>
      </c>
      <c r="CN216">
        <v>2780000</v>
      </c>
      <c r="CO216">
        <v>295270000</v>
      </c>
      <c r="CP216">
        <v>1025000</v>
      </c>
      <c r="CQ216">
        <v>0</v>
      </c>
      <c r="CR216">
        <v>0</v>
      </c>
      <c r="CS216">
        <v>0</v>
      </c>
      <c r="CT216">
        <v>2655581000</v>
      </c>
      <c r="CU216">
        <v>0</v>
      </c>
      <c r="CV216">
        <v>0</v>
      </c>
      <c r="CW216">
        <v>0</v>
      </c>
      <c r="CX216">
        <v>34458.218683110746</v>
      </c>
      <c r="CY216">
        <v>309624.06529936707</v>
      </c>
      <c r="CZ216">
        <v>9070</v>
      </c>
      <c r="DA216">
        <v>8272.0691167441437</v>
      </c>
      <c r="DB216">
        <v>7167.2066036346177</v>
      </c>
      <c r="DC216">
        <v>5676.1163659282493</v>
      </c>
      <c r="DD216">
        <v>-230126.64959414327</v>
      </c>
      <c r="DE216">
        <v>-190867.02230176452</v>
      </c>
      <c r="DF216">
        <v>-163199.91254772688</v>
      </c>
    </row>
    <row r="217" spans="1:110" x14ac:dyDescent="0.45">
      <c r="A217">
        <v>2425</v>
      </c>
      <c r="B217" t="s">
        <v>569</v>
      </c>
      <c r="C217">
        <v>1976</v>
      </c>
      <c r="D217">
        <v>1742</v>
      </c>
      <c r="E217">
        <v>1521</v>
      </c>
      <c r="F217">
        <v>1311</v>
      </c>
      <c r="G217">
        <v>1118</v>
      </c>
      <c r="H217">
        <v>934</v>
      </c>
      <c r="I217">
        <v>774</v>
      </c>
      <c r="J217">
        <v>573.10714285714278</v>
      </c>
      <c r="K217">
        <v>2.48</v>
      </c>
      <c r="L217">
        <v>2.38</v>
      </c>
      <c r="M217">
        <v>2.29</v>
      </c>
      <c r="N217">
        <v>2.21</v>
      </c>
      <c r="O217">
        <v>2.14</v>
      </c>
      <c r="P217">
        <v>2.09</v>
      </c>
      <c r="Q217">
        <v>2.0784997672078314</v>
      </c>
      <c r="R217">
        <v>2.0491228608304364</v>
      </c>
      <c r="S217">
        <v>247494</v>
      </c>
      <c r="T217">
        <v>10892</v>
      </c>
      <c r="U217">
        <v>4018</v>
      </c>
      <c r="V217">
        <v>5.536033033704463</v>
      </c>
      <c r="W217">
        <v>43.182500121471215</v>
      </c>
      <c r="X217">
        <v>1881.1588290661184</v>
      </c>
      <c r="Y217">
        <v>88.964891815115607</v>
      </c>
      <c r="Z217">
        <v>736</v>
      </c>
      <c r="AA217">
        <v>639.32481926071682</v>
      </c>
      <c r="AB217">
        <v>537.55021920806621</v>
      </c>
      <c r="AC217">
        <v>448.53085046876993</v>
      </c>
      <c r="AD217">
        <v>370.23837228436338</v>
      </c>
      <c r="AE217">
        <v>300.04597338750688</v>
      </c>
      <c r="AF217">
        <v>246.32088143687494</v>
      </c>
      <c r="AG217">
        <v>162.74797545547457</v>
      </c>
      <c r="AH217">
        <v>180</v>
      </c>
      <c r="AI217">
        <v>148.04067539488278</v>
      </c>
      <c r="AJ217">
        <v>118.20168279935575</v>
      </c>
      <c r="AK217">
        <v>89.440627182714806</v>
      </c>
      <c r="AL217">
        <v>68.376550280343267</v>
      </c>
      <c r="AM217">
        <v>50.612555361059044</v>
      </c>
      <c r="AN217">
        <v>38.182542449956131</v>
      </c>
      <c r="AO217">
        <v>24.471125510470326</v>
      </c>
      <c r="AP217">
        <v>2.8653852743812589</v>
      </c>
      <c r="AQ217">
        <v>1.7386752440410471</v>
      </c>
      <c r="AR217">
        <v>9.4276217251199029E-2</v>
      </c>
      <c r="AS217">
        <v>1.7386752440410471</v>
      </c>
      <c r="AT217">
        <v>1297</v>
      </c>
      <c r="AU217">
        <v>4</v>
      </c>
      <c r="AV217">
        <v>837.6540558669958</v>
      </c>
      <c r="AW217">
        <v>231.62969092318227</v>
      </c>
      <c r="AX217">
        <v>2.6531226902093881</v>
      </c>
      <c r="AY217">
        <v>27.952515844281645</v>
      </c>
      <c r="AZ217">
        <v>8.8111934427178529</v>
      </c>
      <c r="BA217">
        <v>7.0524935913969328E-2</v>
      </c>
      <c r="BB217">
        <v>66.061272509003672</v>
      </c>
      <c r="BC217">
        <v>9070</v>
      </c>
      <c r="BD217">
        <v>228955.37906092824</v>
      </c>
      <c r="BE217">
        <v>269661.82582051214</v>
      </c>
      <c r="BF217">
        <v>2462.5</v>
      </c>
      <c r="BG217">
        <v>1995.7928552503749</v>
      </c>
      <c r="BH217">
        <v>1503.5076274864175</v>
      </c>
      <c r="BI217">
        <v>1837.5</v>
      </c>
      <c r="BJ217">
        <v>1289.1341191624624</v>
      </c>
      <c r="BK217">
        <v>1064.1116824765188</v>
      </c>
      <c r="BL217">
        <v>-273914.04833266581</v>
      </c>
      <c r="BM217">
        <v>-265639.9231176984</v>
      </c>
      <c r="BN217">
        <v>-262424.76315050008</v>
      </c>
      <c r="BO217">
        <v>-14781.343778918905</v>
      </c>
      <c r="BP217">
        <v>-7072.8470022624242</v>
      </c>
      <c r="BQ217">
        <v>-2851.5719909435429</v>
      </c>
      <c r="BR217">
        <v>984658</v>
      </c>
      <c r="BS217">
        <v>8767932</v>
      </c>
      <c r="BT217">
        <v>937111</v>
      </c>
      <c r="BU217">
        <v>21791</v>
      </c>
      <c r="BV217">
        <v>88734</v>
      </c>
      <c r="BW217">
        <v>932589</v>
      </c>
      <c r="BX217">
        <v>42948</v>
      </c>
      <c r="BY217">
        <v>0.10589269724536801</v>
      </c>
      <c r="BZ217">
        <v>0</v>
      </c>
      <c r="CA217">
        <v>18.376268682521147</v>
      </c>
      <c r="CB217">
        <v>0</v>
      </c>
      <c r="CC217">
        <v>0</v>
      </c>
      <c r="CD217">
        <v>8.6274227718125152E-2</v>
      </c>
      <c r="CE217">
        <v>1.8913628944393952</v>
      </c>
      <c r="CF217">
        <v>0</v>
      </c>
      <c r="CG217">
        <v>37428.590206549263</v>
      </c>
      <c r="CH217">
        <v>52275.84921383531</v>
      </c>
      <c r="CI217">
        <v>10878.991599884135</v>
      </c>
      <c r="CJ217">
        <v>5048.0680624772549</v>
      </c>
      <c r="CK217">
        <v>226366.70982835838</v>
      </c>
      <c r="CL217">
        <v>70000</v>
      </c>
      <c r="CM217">
        <v>80000</v>
      </c>
      <c r="CN217">
        <v>290000</v>
      </c>
      <c r="CO217">
        <v>69550000</v>
      </c>
      <c r="CP217">
        <v>61000</v>
      </c>
      <c r="CQ217">
        <v>500</v>
      </c>
      <c r="CR217">
        <v>152470</v>
      </c>
      <c r="CS217">
        <v>2570</v>
      </c>
      <c r="CT217">
        <v>206239000</v>
      </c>
      <c r="CU217">
        <v>3504000</v>
      </c>
      <c r="CV217">
        <v>1067027720</v>
      </c>
      <c r="CW217">
        <v>15782790</v>
      </c>
      <c r="CX217">
        <v>10146.278479485019</v>
      </c>
      <c r="CY217">
        <v>156118.93505158048</v>
      </c>
      <c r="CZ217">
        <v>9070</v>
      </c>
      <c r="DA217">
        <v>7351.0015013688944</v>
      </c>
      <c r="DB217">
        <v>5537.7925609347449</v>
      </c>
      <c r="DC217">
        <v>3465.8033423398451</v>
      </c>
      <c r="DD217">
        <v>-273914.04833266581</v>
      </c>
      <c r="DE217">
        <v>-265639.9231176984</v>
      </c>
      <c r="DF217">
        <v>-262424.76315050008</v>
      </c>
    </row>
    <row r="218" spans="1:110" x14ac:dyDescent="0.45">
      <c r="A218">
        <v>2426</v>
      </c>
      <c r="B218" t="s">
        <v>570</v>
      </c>
      <c r="C218">
        <v>2148</v>
      </c>
      <c r="D218">
        <v>1873</v>
      </c>
      <c r="E218">
        <v>1627</v>
      </c>
      <c r="F218">
        <v>1407</v>
      </c>
      <c r="G218">
        <v>1200</v>
      </c>
      <c r="H218">
        <v>1013</v>
      </c>
      <c r="I218">
        <v>843</v>
      </c>
      <c r="J218">
        <v>626.50000000000011</v>
      </c>
      <c r="K218">
        <v>2.48</v>
      </c>
      <c r="L218">
        <v>2.38</v>
      </c>
      <c r="M218">
        <v>2.29</v>
      </c>
      <c r="N218">
        <v>2.21</v>
      </c>
      <c r="O218">
        <v>2.14</v>
      </c>
      <c r="P218">
        <v>2.09</v>
      </c>
      <c r="Q218">
        <v>2.0784997672078314</v>
      </c>
      <c r="R218">
        <v>2.0491228608304364</v>
      </c>
      <c r="S218">
        <v>247494</v>
      </c>
      <c r="T218">
        <v>10892</v>
      </c>
      <c r="U218">
        <v>4018</v>
      </c>
      <c r="V218">
        <v>6.0017958845553974</v>
      </c>
      <c r="W218">
        <v>46.815571716419534</v>
      </c>
      <c r="X218">
        <v>1886.2109143627467</v>
      </c>
      <c r="Y218">
        <v>89.203818063612346</v>
      </c>
      <c r="Z218">
        <v>863</v>
      </c>
      <c r="AA218">
        <v>772.7838742876753</v>
      </c>
      <c r="AB218">
        <v>661.10193950258451</v>
      </c>
      <c r="AC218">
        <v>557.42992720917255</v>
      </c>
      <c r="AD218">
        <v>465.1612275665027</v>
      </c>
      <c r="AE218">
        <v>386.0154900511393</v>
      </c>
      <c r="AF218">
        <v>336.25286764287364</v>
      </c>
      <c r="AG218">
        <v>239.5941244861834</v>
      </c>
      <c r="AH218">
        <v>233</v>
      </c>
      <c r="AI218">
        <v>222.32134498539961</v>
      </c>
      <c r="AJ218">
        <v>195.49425551492433</v>
      </c>
      <c r="AK218">
        <v>164.44522157091802</v>
      </c>
      <c r="AL218">
        <v>138.47044207441795</v>
      </c>
      <c r="AM218">
        <v>114.01655933722299</v>
      </c>
      <c r="AN218">
        <v>114.63041469290718</v>
      </c>
      <c r="AO218">
        <v>91.440570202837534</v>
      </c>
      <c r="AP218">
        <v>3.1766863906103335</v>
      </c>
      <c r="AQ218">
        <v>2.1399079926659041</v>
      </c>
      <c r="AR218">
        <v>0.11603226738609111</v>
      </c>
      <c r="AS218">
        <v>2.1399079926659041</v>
      </c>
      <c r="AT218">
        <v>1466</v>
      </c>
      <c r="AU218">
        <v>11</v>
      </c>
      <c r="AV218">
        <v>948.64045022757318</v>
      </c>
      <c r="AW218">
        <v>340.37646529440337</v>
      </c>
      <c r="AX218">
        <v>6.5856379323730048</v>
      </c>
      <c r="AY218">
        <v>31.656131824094114</v>
      </c>
      <c r="AZ218">
        <v>12.947920739799105</v>
      </c>
      <c r="BA218">
        <v>0.17505850552902869</v>
      </c>
      <c r="BB218">
        <v>66.061272509003672</v>
      </c>
      <c r="BC218">
        <v>9070</v>
      </c>
      <c r="BD218">
        <v>232780.43671255247</v>
      </c>
      <c r="BE218">
        <v>413149.19758807682</v>
      </c>
      <c r="BF218">
        <v>2295</v>
      </c>
      <c r="BG218">
        <v>1856.6228592550001</v>
      </c>
      <c r="BH218">
        <v>1413.4649016367061</v>
      </c>
      <c r="BI218">
        <v>1345</v>
      </c>
      <c r="BJ218">
        <v>970.18490815096754</v>
      </c>
      <c r="BK218">
        <v>809.59485814017603</v>
      </c>
      <c r="BL218">
        <v>-274638.27799412515</v>
      </c>
      <c r="BM218">
        <v>-262141.22049041442</v>
      </c>
      <c r="BN218">
        <v>-258202.99277703065</v>
      </c>
      <c r="BO218">
        <v>-12743.731608186412</v>
      </c>
      <c r="BP218">
        <v>2787.0646594279679</v>
      </c>
      <c r="BQ218">
        <v>15844.774504687637</v>
      </c>
      <c r="BR218">
        <v>984658</v>
      </c>
      <c r="BS218">
        <v>8767932</v>
      </c>
      <c r="BT218">
        <v>937111</v>
      </c>
      <c r="BU218">
        <v>21791</v>
      </c>
      <c r="BV218">
        <v>88734</v>
      </c>
      <c r="BW218">
        <v>932589</v>
      </c>
      <c r="BX218">
        <v>42948</v>
      </c>
      <c r="BY218">
        <v>0.45249286875954647</v>
      </c>
      <c r="BZ218">
        <v>0</v>
      </c>
      <c r="CA218">
        <v>50.167782984758396</v>
      </c>
      <c r="CB218">
        <v>0</v>
      </c>
      <c r="CC218">
        <v>0</v>
      </c>
      <c r="CD218">
        <v>9.4707046968768901E-2</v>
      </c>
      <c r="CE218">
        <v>0</v>
      </c>
      <c r="CF218">
        <v>0</v>
      </c>
      <c r="CG218">
        <v>50433.439346112995</v>
      </c>
      <c r="CH218">
        <v>70439.49173728656</v>
      </c>
      <c r="CI218">
        <v>14658.980206623539</v>
      </c>
      <c r="CJ218">
        <v>6802.0578129990126</v>
      </c>
      <c r="CK218">
        <v>305019.54968397442</v>
      </c>
      <c r="CL218">
        <v>570000</v>
      </c>
      <c r="CM218">
        <v>2440000</v>
      </c>
      <c r="CN218">
        <v>910000</v>
      </c>
      <c r="CO218">
        <v>135040000</v>
      </c>
      <c r="CP218">
        <v>74000</v>
      </c>
      <c r="CQ218">
        <v>280</v>
      </c>
      <c r="CR218">
        <v>0</v>
      </c>
      <c r="CS218">
        <v>0</v>
      </c>
      <c r="CT218">
        <v>167552000</v>
      </c>
      <c r="CU218">
        <v>1962240</v>
      </c>
      <c r="CV218">
        <v>0</v>
      </c>
      <c r="CW218">
        <v>0</v>
      </c>
      <c r="CX218">
        <v>18773.557750958094</v>
      </c>
      <c r="CY218">
        <v>237579.02667530003</v>
      </c>
      <c r="CZ218">
        <v>9070</v>
      </c>
      <c r="DA218">
        <v>7337.5029775350122</v>
      </c>
      <c r="DB218">
        <v>5586.1118334836265</v>
      </c>
      <c r="DC218">
        <v>3523.7050070572918</v>
      </c>
      <c r="DD218">
        <v>-274638.27799412515</v>
      </c>
      <c r="DE218">
        <v>-262141.22049041442</v>
      </c>
      <c r="DF218">
        <v>-258202.99277703065</v>
      </c>
    </row>
    <row r="219" spans="1:110" x14ac:dyDescent="0.45">
      <c r="A219">
        <v>2441</v>
      </c>
      <c r="B219" t="s">
        <v>571</v>
      </c>
      <c r="C219">
        <v>10135</v>
      </c>
      <c r="D219">
        <v>9069</v>
      </c>
      <c r="E219">
        <v>8042</v>
      </c>
      <c r="F219">
        <v>7083</v>
      </c>
      <c r="G219">
        <v>6183</v>
      </c>
      <c r="H219">
        <v>5347</v>
      </c>
      <c r="I219">
        <v>4563</v>
      </c>
      <c r="J219">
        <v>3633.75</v>
      </c>
      <c r="K219">
        <v>2.48</v>
      </c>
      <c r="L219">
        <v>2.38</v>
      </c>
      <c r="M219">
        <v>2.29</v>
      </c>
      <c r="N219">
        <v>2.21</v>
      </c>
      <c r="O219">
        <v>2.14</v>
      </c>
      <c r="P219">
        <v>2.09</v>
      </c>
      <c r="Q219">
        <v>2.0784997672078314</v>
      </c>
      <c r="R219">
        <v>2.0491228608304364</v>
      </c>
      <c r="S219">
        <v>239133</v>
      </c>
      <c r="T219">
        <v>9870</v>
      </c>
      <c r="U219">
        <v>4568</v>
      </c>
      <c r="V219">
        <v>24.96445800856846</v>
      </c>
      <c r="W219">
        <v>194.72927716005759</v>
      </c>
      <c r="X219">
        <v>1938.8683852252532</v>
      </c>
      <c r="Y219">
        <v>115.03981158634771</v>
      </c>
      <c r="Z219">
        <v>5091</v>
      </c>
      <c r="AA219">
        <v>4481.3732926946623</v>
      </c>
      <c r="AB219">
        <v>3885.7976091840346</v>
      </c>
      <c r="AC219">
        <v>3340.090959457646</v>
      </c>
      <c r="AD219">
        <v>2825.7812059424737</v>
      </c>
      <c r="AE219">
        <v>2360.6339248838472</v>
      </c>
      <c r="AF219">
        <v>1992.9436402620904</v>
      </c>
      <c r="AG219">
        <v>1455.2615391718996</v>
      </c>
      <c r="AH219">
        <v>1616</v>
      </c>
      <c r="AI219">
        <v>1399.058239810631</v>
      </c>
      <c r="AJ219">
        <v>1182.278094705169</v>
      </c>
      <c r="AK219">
        <v>988.14752445649469</v>
      </c>
      <c r="AL219">
        <v>812.70123510991755</v>
      </c>
      <c r="AM219">
        <v>671.23021499836636</v>
      </c>
      <c r="AN219">
        <v>573.62159733862802</v>
      </c>
      <c r="AO219">
        <v>441.94074511743509</v>
      </c>
      <c r="AP219">
        <v>17.022511037435329</v>
      </c>
      <c r="AQ219">
        <v>21.131591427575803</v>
      </c>
      <c r="AR219">
        <v>1.1458186404376496</v>
      </c>
      <c r="AS219">
        <v>21.131591427575803</v>
      </c>
      <c r="AT219">
        <v>8660</v>
      </c>
      <c r="AU219">
        <v>174</v>
      </c>
      <c r="AV219">
        <v>5634.7914442090205</v>
      </c>
      <c r="AW219">
        <v>3332.7211061294242</v>
      </c>
      <c r="AX219">
        <v>99.259123942002716</v>
      </c>
      <c r="AY219">
        <v>188.032990493255</v>
      </c>
      <c r="AZ219">
        <v>126.7767108771633</v>
      </c>
      <c r="BA219">
        <v>2.6384921363489648</v>
      </c>
      <c r="BB219">
        <v>66.061272509003672</v>
      </c>
      <c r="BC219">
        <v>9070</v>
      </c>
      <c r="BD219">
        <v>278842.40737596608</v>
      </c>
      <c r="BE219">
        <v>1168791.0333199906</v>
      </c>
      <c r="BF219">
        <v>25722</v>
      </c>
      <c r="BG219">
        <v>21634.519656988727</v>
      </c>
      <c r="BH219">
        <v>17269.755422146318</v>
      </c>
      <c r="BI219">
        <v>21975.999999999985</v>
      </c>
      <c r="BJ219">
        <v>16379.318153365539</v>
      </c>
      <c r="BK219">
        <v>13857.218251160513</v>
      </c>
      <c r="BL219">
        <v>-258718.75482013519</v>
      </c>
      <c r="BM219">
        <v>-255557.416767777</v>
      </c>
      <c r="BN219">
        <v>-258575.44943186035</v>
      </c>
      <c r="BO219">
        <v>-30158.879803596064</v>
      </c>
      <c r="BP219">
        <v>37314.025794063869</v>
      </c>
      <c r="BQ219">
        <v>107721.31223128655</v>
      </c>
      <c r="BR219">
        <v>984658</v>
      </c>
      <c r="BS219">
        <v>8767932</v>
      </c>
      <c r="BT219">
        <v>937111</v>
      </c>
      <c r="BU219">
        <v>21791</v>
      </c>
      <c r="BV219">
        <v>88734</v>
      </c>
      <c r="BW219">
        <v>932589</v>
      </c>
      <c r="BX219">
        <v>42948</v>
      </c>
      <c r="BY219">
        <v>40.121884359275398</v>
      </c>
      <c r="BZ219">
        <v>0</v>
      </c>
      <c r="CA219">
        <v>0</v>
      </c>
      <c r="CB219">
        <v>117.11770504074208</v>
      </c>
      <c r="CC219">
        <v>0</v>
      </c>
      <c r="CD219">
        <v>0.38411028344965475</v>
      </c>
      <c r="CE219">
        <v>0</v>
      </c>
      <c r="CF219">
        <v>0</v>
      </c>
      <c r="CG219">
        <v>159230.10409904856</v>
      </c>
      <c r="CH219">
        <v>222393.86699445191</v>
      </c>
      <c r="CI219">
        <v>46281.81172154098</v>
      </c>
      <c r="CJ219">
        <v>21475.679384437135</v>
      </c>
      <c r="CK219">
        <v>963017.69774437207</v>
      </c>
      <c r="CL219">
        <v>9020000</v>
      </c>
      <c r="CM219">
        <v>16300000</v>
      </c>
      <c r="CN219">
        <v>2110000</v>
      </c>
      <c r="CO219">
        <v>151790000</v>
      </c>
      <c r="CP219">
        <v>80000</v>
      </c>
      <c r="CQ219">
        <v>90</v>
      </c>
      <c r="CR219">
        <v>0</v>
      </c>
      <c r="CS219">
        <v>0</v>
      </c>
      <c r="CT219">
        <v>200808000</v>
      </c>
      <c r="CU219">
        <v>630720</v>
      </c>
      <c r="CV219">
        <v>0</v>
      </c>
      <c r="CW219">
        <v>0</v>
      </c>
      <c r="CX219">
        <v>17240.21847293363</v>
      </c>
      <c r="CY219">
        <v>639398.88589968951</v>
      </c>
      <c r="CZ219">
        <v>9070</v>
      </c>
      <c r="DA219">
        <v>7628.6872439502285</v>
      </c>
      <c r="DB219">
        <v>6089.5996298447681</v>
      </c>
      <c r="DC219">
        <v>4220.9663360323839</v>
      </c>
      <c r="DD219">
        <v>-258718.75482013519</v>
      </c>
      <c r="DE219">
        <v>-255557.416767777</v>
      </c>
      <c r="DF219">
        <v>-258575.44943186035</v>
      </c>
    </row>
    <row r="220" spans="1:110" x14ac:dyDescent="0.45">
      <c r="A220">
        <v>2442</v>
      </c>
      <c r="B220" t="s">
        <v>572</v>
      </c>
      <c r="C220">
        <v>17433</v>
      </c>
      <c r="D220">
        <v>16113</v>
      </c>
      <c r="E220">
        <v>14764</v>
      </c>
      <c r="F220">
        <v>13404</v>
      </c>
      <c r="G220">
        <v>12052</v>
      </c>
      <c r="H220">
        <v>10681</v>
      </c>
      <c r="I220">
        <v>9304</v>
      </c>
      <c r="J220">
        <v>7948.1785714285725</v>
      </c>
      <c r="K220">
        <v>2.48</v>
      </c>
      <c r="L220">
        <v>2.38</v>
      </c>
      <c r="M220">
        <v>2.29</v>
      </c>
      <c r="N220">
        <v>2.21</v>
      </c>
      <c r="O220">
        <v>2.14</v>
      </c>
      <c r="P220">
        <v>2.09</v>
      </c>
      <c r="Q220">
        <v>2.0784997672078314</v>
      </c>
      <c r="R220">
        <v>2.0491228608304364</v>
      </c>
      <c r="S220">
        <v>239133</v>
      </c>
      <c r="T220">
        <v>9870</v>
      </c>
      <c r="U220">
        <v>4568</v>
      </c>
      <c r="V220">
        <v>42.380309548899014</v>
      </c>
      <c r="W220">
        <v>330.57745701685377</v>
      </c>
      <c r="X220">
        <v>1964.5121698534326</v>
      </c>
      <c r="Y220">
        <v>116.56134660876951</v>
      </c>
      <c r="Z220">
        <v>7576</v>
      </c>
      <c r="AA220">
        <v>6888.9640169108188</v>
      </c>
      <c r="AB220">
        <v>6114.3523466613033</v>
      </c>
      <c r="AC220">
        <v>5360.6835288217453</v>
      </c>
      <c r="AD220">
        <v>4625.930210044693</v>
      </c>
      <c r="AE220">
        <v>3958.5859505305903</v>
      </c>
      <c r="AF220">
        <v>3431.7149239863793</v>
      </c>
      <c r="AG220">
        <v>2684.0670101020009</v>
      </c>
      <c r="AH220">
        <v>2165</v>
      </c>
      <c r="AI220">
        <v>1977.9561866177487</v>
      </c>
      <c r="AJ220">
        <v>1758.04852547573</v>
      </c>
      <c r="AK220">
        <v>1529.837039620335</v>
      </c>
      <c r="AL220">
        <v>1328.0693867074312</v>
      </c>
      <c r="AM220">
        <v>1151.74326343858</v>
      </c>
      <c r="AN220">
        <v>1077.1772726020663</v>
      </c>
      <c r="AO220">
        <v>896.36234644521676</v>
      </c>
      <c r="AP220">
        <v>22.385380267018032</v>
      </c>
      <c r="AQ220">
        <v>37.983366869819797</v>
      </c>
      <c r="AR220">
        <v>2.0595727461031172</v>
      </c>
      <c r="AS220">
        <v>37.983366869819797</v>
      </c>
      <c r="AT220">
        <v>14694</v>
      </c>
      <c r="AU220">
        <v>297</v>
      </c>
      <c r="AV220">
        <v>9561.4271715508403</v>
      </c>
      <c r="AW220">
        <v>5676.2243806724055</v>
      </c>
      <c r="AX220">
        <v>169.39538909021462</v>
      </c>
      <c r="AY220">
        <v>319.06482471465148</v>
      </c>
      <c r="AZ220">
        <v>215.92357544077831</v>
      </c>
      <c r="BA220">
        <v>4.5028445174416127</v>
      </c>
      <c r="BB220">
        <v>66.061272509003672</v>
      </c>
      <c r="BC220">
        <v>6210</v>
      </c>
      <c r="BD220">
        <v>235038.33531156013</v>
      </c>
      <c r="BE220">
        <v>1840367.6893150604</v>
      </c>
      <c r="BF220">
        <v>57538</v>
      </c>
      <c r="BG220">
        <v>51546.295289517773</v>
      </c>
      <c r="BH220">
        <v>43433.111296207382</v>
      </c>
      <c r="BI220">
        <v>33152</v>
      </c>
      <c r="BJ220">
        <v>25797.402905755247</v>
      </c>
      <c r="BK220">
        <v>22261.52407632571</v>
      </c>
      <c r="BL220">
        <v>-214174.10020061885</v>
      </c>
      <c r="BM220">
        <v>-259428.86261323991</v>
      </c>
      <c r="BN220">
        <v>-309670.1614254255</v>
      </c>
      <c r="BO220">
        <v>16300.874264007434</v>
      </c>
      <c r="BP220">
        <v>150307.94648671267</v>
      </c>
      <c r="BQ220">
        <v>273158.0613928868</v>
      </c>
      <c r="BR220">
        <v>984658</v>
      </c>
      <c r="BS220">
        <v>8767932</v>
      </c>
      <c r="BT220">
        <v>937111</v>
      </c>
      <c r="BU220">
        <v>21791</v>
      </c>
      <c r="BV220">
        <v>88734</v>
      </c>
      <c r="BW220">
        <v>932589</v>
      </c>
      <c r="BX220">
        <v>42948</v>
      </c>
      <c r="BY220">
        <v>104.20062175202665</v>
      </c>
      <c r="BZ220">
        <v>0</v>
      </c>
      <c r="CA220">
        <v>0</v>
      </c>
      <c r="CB220">
        <v>0</v>
      </c>
      <c r="CC220">
        <v>0</v>
      </c>
      <c r="CD220">
        <v>3.3513200365408204</v>
      </c>
      <c r="CE220">
        <v>0</v>
      </c>
      <c r="CF220">
        <v>42.585000000000001</v>
      </c>
      <c r="CG220">
        <v>225523.11556658076</v>
      </c>
      <c r="CH220">
        <v>314984.14229692292</v>
      </c>
      <c r="CI220">
        <v>65550.534131505265</v>
      </c>
      <c r="CJ220">
        <v>30416.749088316337</v>
      </c>
      <c r="CK220">
        <v>1363955.3448132442</v>
      </c>
      <c r="CL220">
        <v>19400000</v>
      </c>
      <c r="CM220">
        <v>24700000</v>
      </c>
      <c r="CN220">
        <v>8260000</v>
      </c>
      <c r="CO220">
        <v>177670000</v>
      </c>
      <c r="CP220">
        <v>175000</v>
      </c>
      <c r="CQ220">
        <v>0</v>
      </c>
      <c r="CR220">
        <v>0</v>
      </c>
      <c r="CS220">
        <v>0</v>
      </c>
      <c r="CT220">
        <v>321389000</v>
      </c>
      <c r="CU220">
        <v>0</v>
      </c>
      <c r="CV220">
        <v>0</v>
      </c>
      <c r="CW220">
        <v>0</v>
      </c>
      <c r="CX220">
        <v>16502.878550640806</v>
      </c>
      <c r="CY220">
        <v>911293.91406220896</v>
      </c>
      <c r="CZ220">
        <v>6210</v>
      </c>
      <c r="DA220">
        <v>5563.3232602437583</v>
      </c>
      <c r="DB220">
        <v>4687.6780762182871</v>
      </c>
      <c r="DC220">
        <v>3557.8838612218092</v>
      </c>
      <c r="DD220">
        <v>-214174.10020061885</v>
      </c>
      <c r="DE220">
        <v>-259428.86261323991</v>
      </c>
      <c r="DF220">
        <v>-309670.1614254255</v>
      </c>
    </row>
    <row r="221" spans="1:110" x14ac:dyDescent="0.45">
      <c r="A221">
        <v>2443</v>
      </c>
      <c r="B221" t="s">
        <v>573</v>
      </c>
      <c r="C221">
        <v>5554</v>
      </c>
      <c r="D221">
        <v>4980</v>
      </c>
      <c r="E221">
        <v>4418</v>
      </c>
      <c r="F221">
        <v>3893</v>
      </c>
      <c r="G221">
        <v>3420</v>
      </c>
      <c r="H221">
        <v>2967</v>
      </c>
      <c r="I221">
        <v>2529</v>
      </c>
      <c r="J221">
        <v>2025.4642857142853</v>
      </c>
      <c r="K221">
        <v>2.48</v>
      </c>
      <c r="L221">
        <v>2.38</v>
      </c>
      <c r="M221">
        <v>2.29</v>
      </c>
      <c r="N221">
        <v>2.21</v>
      </c>
      <c r="O221">
        <v>2.14</v>
      </c>
      <c r="P221">
        <v>2.09</v>
      </c>
      <c r="Q221">
        <v>2.0784997672078314</v>
      </c>
      <c r="R221">
        <v>2.0491228608304364</v>
      </c>
      <c r="S221">
        <v>239133</v>
      </c>
      <c r="T221">
        <v>9870</v>
      </c>
      <c r="U221">
        <v>4568</v>
      </c>
      <c r="V221">
        <v>13.444174546090471</v>
      </c>
      <c r="W221">
        <v>104.86806444887708</v>
      </c>
      <c r="X221">
        <v>1972.960775042259</v>
      </c>
      <c r="Y221">
        <v>117.06263176896728</v>
      </c>
      <c r="Z221">
        <v>2933</v>
      </c>
      <c r="AA221">
        <v>2625.2289350183942</v>
      </c>
      <c r="AB221">
        <v>2258.0218868343504</v>
      </c>
      <c r="AC221">
        <v>1924.7833849825749</v>
      </c>
      <c r="AD221">
        <v>1616.9005570977092</v>
      </c>
      <c r="AE221">
        <v>1342.8613172110552</v>
      </c>
      <c r="AF221">
        <v>1132.7879016324271</v>
      </c>
      <c r="AG221">
        <v>812.70630380946523</v>
      </c>
      <c r="AH221">
        <v>1085</v>
      </c>
      <c r="AI221">
        <v>912.63093467808983</v>
      </c>
      <c r="AJ221">
        <v>731.96087994947402</v>
      </c>
      <c r="AK221">
        <v>581.34370834103231</v>
      </c>
      <c r="AL221">
        <v>453.2290867447108</v>
      </c>
      <c r="AM221">
        <v>343.02265100976456</v>
      </c>
      <c r="AN221">
        <v>285.06740502690411</v>
      </c>
      <c r="AO221">
        <v>205.60034965435705</v>
      </c>
      <c r="AP221">
        <v>6.8698496331461785</v>
      </c>
      <c r="AQ221">
        <v>20.730358678950946</v>
      </c>
      <c r="AR221">
        <v>1.1240625903027577</v>
      </c>
      <c r="AS221">
        <v>20.730358678950946</v>
      </c>
      <c r="AT221">
        <v>5380</v>
      </c>
      <c r="AU221">
        <v>190</v>
      </c>
      <c r="AV221">
        <v>3523.8521915624538</v>
      </c>
      <c r="AW221">
        <v>3063.6417718023331</v>
      </c>
      <c r="AX221">
        <v>107.00783458832335</v>
      </c>
      <c r="AY221">
        <v>117.59094763243907</v>
      </c>
      <c r="AZ221">
        <v>116.54093299936075</v>
      </c>
      <c r="BA221">
        <v>2.8444672779299691</v>
      </c>
      <c r="BB221">
        <v>66.061272509003672</v>
      </c>
      <c r="BC221">
        <v>6210</v>
      </c>
      <c r="BD221">
        <v>193795.07719249569</v>
      </c>
      <c r="BE221">
        <v>772764.25781959353</v>
      </c>
      <c r="BF221">
        <v>13082</v>
      </c>
      <c r="BG221">
        <v>11013.209206054989</v>
      </c>
      <c r="BH221">
        <v>8875.5039026921095</v>
      </c>
      <c r="BI221">
        <v>37751.999999999985</v>
      </c>
      <c r="BJ221">
        <v>27679.270703053186</v>
      </c>
      <c r="BK221">
        <v>23251.773975714237</v>
      </c>
      <c r="BL221">
        <v>-191873.34882357577</v>
      </c>
      <c r="BM221">
        <v>-205785.42795809422</v>
      </c>
      <c r="BN221">
        <v>-231366.72606751189</v>
      </c>
      <c r="BO221">
        <v>-24493.280588248861</v>
      </c>
      <c r="BP221">
        <v>20058.7947842594</v>
      </c>
      <c r="BQ221">
        <v>62142.343944008113</v>
      </c>
      <c r="BR221">
        <v>984658</v>
      </c>
      <c r="BS221">
        <v>8767932</v>
      </c>
      <c r="BT221">
        <v>937111</v>
      </c>
      <c r="BU221">
        <v>21791</v>
      </c>
      <c r="BV221">
        <v>88734</v>
      </c>
      <c r="BW221">
        <v>932589</v>
      </c>
      <c r="BX221">
        <v>42948</v>
      </c>
      <c r="BY221">
        <v>7.6330408345506866</v>
      </c>
      <c r="BZ221">
        <v>0</v>
      </c>
      <c r="CA221">
        <v>0</v>
      </c>
      <c r="CB221">
        <v>0</v>
      </c>
      <c r="CC221">
        <v>0</v>
      </c>
      <c r="CD221">
        <v>0.20600172740858463</v>
      </c>
      <c r="CE221">
        <v>0</v>
      </c>
      <c r="CF221">
        <v>6.4290000000000003</v>
      </c>
      <c r="CG221">
        <v>109431.04763779235</v>
      </c>
      <c r="CH221">
        <v>152840.40659977274</v>
      </c>
      <c r="CI221">
        <v>31807.221203051075</v>
      </c>
      <c r="CJ221">
        <v>14759.182047073329</v>
      </c>
      <c r="CK221">
        <v>661834.87195579358</v>
      </c>
      <c r="CL221">
        <v>8820000</v>
      </c>
      <c r="CM221">
        <v>17600000</v>
      </c>
      <c r="CN221">
        <v>3170000</v>
      </c>
      <c r="CO221">
        <v>241980000</v>
      </c>
      <c r="CP221">
        <v>427000</v>
      </c>
      <c r="CQ221">
        <v>850</v>
      </c>
      <c r="CR221">
        <v>0</v>
      </c>
      <c r="CS221">
        <v>0</v>
      </c>
      <c r="CT221">
        <v>1282879000</v>
      </c>
      <c r="CU221">
        <v>5956800</v>
      </c>
      <c r="CV221">
        <v>0</v>
      </c>
      <c r="CW221">
        <v>0</v>
      </c>
      <c r="CX221">
        <v>33955.037725875991</v>
      </c>
      <c r="CY221">
        <v>409708.30484752619</v>
      </c>
      <c r="CZ221">
        <v>6210</v>
      </c>
      <c r="DA221">
        <v>5227.9490268767386</v>
      </c>
      <c r="DB221">
        <v>4213.184469937165</v>
      </c>
      <c r="DC221">
        <v>2933.5656101096574</v>
      </c>
      <c r="DD221">
        <v>-191873.34882357577</v>
      </c>
      <c r="DE221">
        <v>-205785.42795809422</v>
      </c>
      <c r="DF221">
        <v>-231366.72606751189</v>
      </c>
    </row>
    <row r="222" spans="1:110" x14ac:dyDescent="0.45">
      <c r="A222">
        <v>2445</v>
      </c>
      <c r="B222" t="s">
        <v>574</v>
      </c>
      <c r="C222">
        <v>18312</v>
      </c>
      <c r="D222">
        <v>16806</v>
      </c>
      <c r="E222">
        <v>15276</v>
      </c>
      <c r="F222">
        <v>13817</v>
      </c>
      <c r="G222">
        <v>12422</v>
      </c>
      <c r="H222">
        <v>11050</v>
      </c>
      <c r="I222">
        <v>9667</v>
      </c>
      <c r="J222">
        <v>8227.6785714285725</v>
      </c>
      <c r="K222">
        <v>2.48</v>
      </c>
      <c r="L222">
        <v>2.38</v>
      </c>
      <c r="M222">
        <v>2.29</v>
      </c>
      <c r="N222">
        <v>2.21</v>
      </c>
      <c r="O222">
        <v>2.14</v>
      </c>
      <c r="P222">
        <v>2.09</v>
      </c>
      <c r="Q222">
        <v>2.0784997672078314</v>
      </c>
      <c r="R222">
        <v>2.0491228608304364</v>
      </c>
      <c r="S222">
        <v>239133</v>
      </c>
      <c r="T222">
        <v>9870</v>
      </c>
      <c r="U222">
        <v>4568</v>
      </c>
      <c r="V222">
        <v>44.381099878725344</v>
      </c>
      <c r="W222">
        <v>346.18414291174446</v>
      </c>
      <c r="X222">
        <v>1970.5362864127205</v>
      </c>
      <c r="Y222">
        <v>116.91877841756873</v>
      </c>
      <c r="Z222">
        <v>6974</v>
      </c>
      <c r="AA222">
        <v>6319.5073219585975</v>
      </c>
      <c r="AB222">
        <v>5628.9327941920837</v>
      </c>
      <c r="AC222">
        <v>4948.2353211060845</v>
      </c>
      <c r="AD222">
        <v>4287.4326734294837</v>
      </c>
      <c r="AE222">
        <v>3677.5474653493525</v>
      </c>
      <c r="AF222">
        <v>3159.9992081542005</v>
      </c>
      <c r="AG222">
        <v>2497.9011127800713</v>
      </c>
      <c r="AH222">
        <v>2318</v>
      </c>
      <c r="AI222">
        <v>2039.5674056068119</v>
      </c>
      <c r="AJ222">
        <v>1772.7424792577158</v>
      </c>
      <c r="AK222">
        <v>1520.025770019801</v>
      </c>
      <c r="AL222">
        <v>1286.5196895891168</v>
      </c>
      <c r="AM222">
        <v>1085.5500424558529</v>
      </c>
      <c r="AN222">
        <v>952.31952138306121</v>
      </c>
      <c r="AO222">
        <v>792.35035962259042</v>
      </c>
      <c r="AP222">
        <v>23.17070808295956</v>
      </c>
      <c r="AQ222">
        <v>21.399079926659041</v>
      </c>
      <c r="AR222">
        <v>1.1603226738609111</v>
      </c>
      <c r="AS222">
        <v>21.399079926659041</v>
      </c>
      <c r="AT222">
        <v>15234</v>
      </c>
      <c r="AU222">
        <v>94</v>
      </c>
      <c r="AV222">
        <v>9852.071067349556</v>
      </c>
      <c r="AW222">
        <v>3290.7834708278524</v>
      </c>
      <c r="AX222">
        <v>57.19253062947805</v>
      </c>
      <c r="AY222">
        <v>328.76361151745465</v>
      </c>
      <c r="AZ222">
        <v>125.18140323029149</v>
      </c>
      <c r="BA222">
        <v>1.5202838422384974</v>
      </c>
      <c r="BB222">
        <v>66.061272509003672</v>
      </c>
      <c r="BC222">
        <v>6220</v>
      </c>
      <c r="BD222">
        <v>233646.47646321094</v>
      </c>
      <c r="BE222">
        <v>1954988.3343661041</v>
      </c>
      <c r="BF222">
        <v>69894</v>
      </c>
      <c r="BG222">
        <v>61883.373026117042</v>
      </c>
      <c r="BH222">
        <v>52332.138897762066</v>
      </c>
      <c r="BI222">
        <v>84466</v>
      </c>
      <c r="BJ222">
        <v>66137.694497204793</v>
      </c>
      <c r="BK222">
        <v>57305.462236834064</v>
      </c>
      <c r="BL222">
        <v>-424616.32455750403</v>
      </c>
      <c r="BM222">
        <v>-451614.22259899345</v>
      </c>
      <c r="BN222">
        <v>-488625.45358791895</v>
      </c>
      <c r="BO222">
        <v>27899.830581017537</v>
      </c>
      <c r="BP222">
        <v>170265.75690324162</v>
      </c>
      <c r="BQ222">
        <v>299552.87802498066</v>
      </c>
      <c r="BR222">
        <v>984658</v>
      </c>
      <c r="BS222">
        <v>8767932</v>
      </c>
      <c r="BT222">
        <v>937111</v>
      </c>
      <c r="BU222">
        <v>21791</v>
      </c>
      <c r="BV222">
        <v>88734</v>
      </c>
      <c r="BW222">
        <v>932589</v>
      </c>
      <c r="BX222">
        <v>42948</v>
      </c>
      <c r="BY222">
        <v>95.751893416973218</v>
      </c>
      <c r="BZ222">
        <v>0</v>
      </c>
      <c r="CA222">
        <v>0.31570339199999997</v>
      </c>
      <c r="CB222">
        <v>0</v>
      </c>
      <c r="CC222">
        <v>0</v>
      </c>
      <c r="CD222">
        <v>0.63190543373780372</v>
      </c>
      <c r="CE222">
        <v>0</v>
      </c>
      <c r="CF222">
        <v>0</v>
      </c>
      <c r="CG222">
        <v>249312.47374870951</v>
      </c>
      <c r="CH222">
        <v>348210.31764469959</v>
      </c>
      <c r="CI222">
        <v>72465.147436516359</v>
      </c>
      <c r="CJ222">
        <v>33625.266924636628</v>
      </c>
      <c r="CK222">
        <v>1507832.4908905905</v>
      </c>
      <c r="CL222">
        <v>9590000</v>
      </c>
      <c r="CM222">
        <v>26900000</v>
      </c>
      <c r="CN222">
        <v>6540000</v>
      </c>
      <c r="CO222">
        <v>153120000</v>
      </c>
      <c r="CP222">
        <v>137000</v>
      </c>
      <c r="CQ222">
        <v>0</v>
      </c>
      <c r="CR222">
        <v>0</v>
      </c>
      <c r="CS222">
        <v>0</v>
      </c>
      <c r="CT222">
        <v>292116000</v>
      </c>
      <c r="CU222">
        <v>0</v>
      </c>
      <c r="CV222">
        <v>0</v>
      </c>
      <c r="CW222">
        <v>0</v>
      </c>
      <c r="CX222">
        <v>13708.467106009311</v>
      </c>
      <c r="CY222">
        <v>979511.46148532908</v>
      </c>
      <c r="CZ222">
        <v>6220</v>
      </c>
      <c r="DA222">
        <v>5507.1190691968977</v>
      </c>
      <c r="DB222">
        <v>4657.1365774469923</v>
      </c>
      <c r="DC222">
        <v>3536.8146508435275</v>
      </c>
      <c r="DD222">
        <v>-424616.32455750403</v>
      </c>
      <c r="DE222">
        <v>-451614.22259899345</v>
      </c>
      <c r="DF222">
        <v>-488625.45358791895</v>
      </c>
    </row>
    <row r="223" spans="1:110" x14ac:dyDescent="0.45">
      <c r="A223">
        <v>2446</v>
      </c>
      <c r="B223" t="s">
        <v>575</v>
      </c>
      <c r="C223">
        <v>14025</v>
      </c>
      <c r="D223">
        <v>13319</v>
      </c>
      <c r="E223">
        <v>12502</v>
      </c>
      <c r="F223">
        <v>11715</v>
      </c>
      <c r="G223">
        <v>10906</v>
      </c>
      <c r="H223">
        <v>9987</v>
      </c>
      <c r="I223">
        <v>8970</v>
      </c>
      <c r="J223">
        <v>8133.3928571428569</v>
      </c>
      <c r="K223">
        <v>2.48</v>
      </c>
      <c r="L223">
        <v>2.38</v>
      </c>
      <c r="M223">
        <v>2.29</v>
      </c>
      <c r="N223">
        <v>2.21</v>
      </c>
      <c r="O223">
        <v>2.14</v>
      </c>
      <c r="P223">
        <v>2.09</v>
      </c>
      <c r="Q223">
        <v>2.0784997672078314</v>
      </c>
      <c r="R223">
        <v>2.0491228608304364</v>
      </c>
      <c r="S223">
        <v>239133</v>
      </c>
      <c r="T223">
        <v>9870</v>
      </c>
      <c r="U223">
        <v>4568</v>
      </c>
      <c r="V223">
        <v>39.952679112336007</v>
      </c>
      <c r="W223">
        <v>311.64130707274455</v>
      </c>
      <c r="X223">
        <v>1676.5004743621723</v>
      </c>
      <c r="Y223">
        <v>99.472609984633053</v>
      </c>
      <c r="Z223">
        <v>3905</v>
      </c>
      <c r="AA223">
        <v>3703.5339930455075</v>
      </c>
      <c r="AB223">
        <v>3358.0810064864918</v>
      </c>
      <c r="AC223">
        <v>2989.0341762317366</v>
      </c>
      <c r="AD223">
        <v>2626.616782979037</v>
      </c>
      <c r="AE223">
        <v>2283.6397097152112</v>
      </c>
      <c r="AF223">
        <v>2003.4577520153582</v>
      </c>
      <c r="AG223">
        <v>1654.8096132013777</v>
      </c>
      <c r="AH223">
        <v>526</v>
      </c>
      <c r="AI223">
        <v>506.74757427589492</v>
      </c>
      <c r="AJ223">
        <v>461.50434588235021</v>
      </c>
      <c r="AK223">
        <v>420.45890577801867</v>
      </c>
      <c r="AL223">
        <v>382.07910402743505</v>
      </c>
      <c r="AM223">
        <v>354.00980037783791</v>
      </c>
      <c r="AN223">
        <v>352.30937573306244</v>
      </c>
      <c r="AO223">
        <v>311.05891801905841</v>
      </c>
      <c r="AP223">
        <v>13.987325154201848</v>
      </c>
      <c r="AQ223">
        <v>32.633596888155033</v>
      </c>
      <c r="AR223">
        <v>1.7694920776378893</v>
      </c>
      <c r="AS223">
        <v>32.633596888155033</v>
      </c>
      <c r="AT223">
        <v>10674</v>
      </c>
      <c r="AU223">
        <v>323</v>
      </c>
      <c r="AV223">
        <v>6976.053776140704</v>
      </c>
      <c r="AW223">
        <v>5423.9295446306041</v>
      </c>
      <c r="AX223">
        <v>182.4300708094768</v>
      </c>
      <c r="AY223">
        <v>232.79091450981528</v>
      </c>
      <c r="AZ223">
        <v>206.32627987774816</v>
      </c>
      <c r="BA223">
        <v>4.8493306020476004</v>
      </c>
      <c r="BB223">
        <v>66.061272509003672</v>
      </c>
      <c r="BC223">
        <v>6220</v>
      </c>
      <c r="BD223">
        <v>291438.15533767367</v>
      </c>
      <c r="BE223">
        <v>1264275.1179371683</v>
      </c>
      <c r="BF223">
        <v>47242.000000000007</v>
      </c>
      <c r="BG223">
        <v>44749.030708011123</v>
      </c>
      <c r="BH223">
        <v>40338.744503930247</v>
      </c>
      <c r="BI223">
        <v>42571.999999999985</v>
      </c>
      <c r="BJ223">
        <v>34358.848383594108</v>
      </c>
      <c r="BK223">
        <v>30192.872509057466</v>
      </c>
      <c r="BL223">
        <v>-376553.83282265696</v>
      </c>
      <c r="BM223">
        <v>-368626.21796004073</v>
      </c>
      <c r="BN223">
        <v>-379054.03800151864</v>
      </c>
      <c r="BO223">
        <v>57171.938487837208</v>
      </c>
      <c r="BP223">
        <v>167047.99928750645</v>
      </c>
      <c r="BQ223">
        <v>246498.28299917292</v>
      </c>
      <c r="BR223">
        <v>984658</v>
      </c>
      <c r="BS223">
        <v>8767932</v>
      </c>
      <c r="BT223">
        <v>937111</v>
      </c>
      <c r="BU223">
        <v>21791</v>
      </c>
      <c r="BV223">
        <v>88734</v>
      </c>
      <c r="BW223">
        <v>932589</v>
      </c>
      <c r="BX223">
        <v>42948</v>
      </c>
      <c r="BY223">
        <v>189.00192700654009</v>
      </c>
      <c r="BZ223">
        <v>0</v>
      </c>
      <c r="CA223">
        <v>0.66463872000000002</v>
      </c>
      <c r="CB223">
        <v>0</v>
      </c>
      <c r="CC223">
        <v>0</v>
      </c>
      <c r="CD223">
        <v>0.53617903499148423</v>
      </c>
      <c r="CE223">
        <v>0</v>
      </c>
      <c r="CF223">
        <v>0</v>
      </c>
      <c r="CG223">
        <v>141467.3833230591</v>
      </c>
      <c r="CH223">
        <v>197584.98940144532</v>
      </c>
      <c r="CI223">
        <v>41118.900453799361</v>
      </c>
      <c r="CJ223">
        <v>19079.98606665132</v>
      </c>
      <c r="CK223">
        <v>855589.42867328681</v>
      </c>
      <c r="CL223">
        <v>2640000</v>
      </c>
      <c r="CM223">
        <v>10500000</v>
      </c>
      <c r="CN223">
        <v>4320000</v>
      </c>
      <c r="CO223">
        <v>94010000</v>
      </c>
      <c r="CP223">
        <v>30000</v>
      </c>
      <c r="CQ223">
        <v>0</v>
      </c>
      <c r="CR223">
        <v>0</v>
      </c>
      <c r="CS223">
        <v>0</v>
      </c>
      <c r="CT223">
        <v>95443000</v>
      </c>
      <c r="CU223">
        <v>0</v>
      </c>
      <c r="CV223">
        <v>0</v>
      </c>
      <c r="CW223">
        <v>0</v>
      </c>
      <c r="CX223">
        <v>9738.586220041434</v>
      </c>
      <c r="CY223">
        <v>600417.97829198686</v>
      </c>
      <c r="CZ223">
        <v>6220</v>
      </c>
      <c r="DA223">
        <v>5891.7694213587301</v>
      </c>
      <c r="DB223">
        <v>5311.1000976767727</v>
      </c>
      <c r="DC223">
        <v>4411.6339917302193</v>
      </c>
      <c r="DD223">
        <v>-376553.83282265696</v>
      </c>
      <c r="DE223">
        <v>-368626.21796004073</v>
      </c>
      <c r="DF223">
        <v>-379054.03800151864</v>
      </c>
    </row>
    <row r="224" spans="1:110" x14ac:dyDescent="0.45">
      <c r="A224">
        <v>2450</v>
      </c>
      <c r="B224" t="s">
        <v>576</v>
      </c>
      <c r="C224">
        <v>2509</v>
      </c>
      <c r="D224">
        <v>2248</v>
      </c>
      <c r="E224">
        <v>1996</v>
      </c>
      <c r="F224">
        <v>1764</v>
      </c>
      <c r="G224">
        <v>1544</v>
      </c>
      <c r="H224">
        <v>1336</v>
      </c>
      <c r="I224">
        <v>1133</v>
      </c>
      <c r="J224">
        <v>904.28571428571422</v>
      </c>
      <c r="K224">
        <v>2.48</v>
      </c>
      <c r="L224">
        <v>2.38</v>
      </c>
      <c r="M224">
        <v>2.29</v>
      </c>
      <c r="N224">
        <v>2.21</v>
      </c>
      <c r="O224">
        <v>2.14</v>
      </c>
      <c r="P224">
        <v>2.09</v>
      </c>
      <c r="Q224">
        <v>2.0784997672078314</v>
      </c>
      <c r="R224">
        <v>2.0491228608304364</v>
      </c>
      <c r="S224">
        <v>280321</v>
      </c>
      <c r="T224">
        <v>10317</v>
      </c>
      <c r="U224">
        <v>4650</v>
      </c>
      <c r="V224">
        <v>5.7683706334550537</v>
      </c>
      <c r="W224">
        <v>44.994793936983122</v>
      </c>
      <c r="X224">
        <v>2171.3533339568839</v>
      </c>
      <c r="Y224">
        <v>125.46451502603573</v>
      </c>
      <c r="Z224">
        <v>1296</v>
      </c>
      <c r="AA224">
        <v>1155.9713165495559</v>
      </c>
      <c r="AB224">
        <v>1002.3353174907721</v>
      </c>
      <c r="AC224">
        <v>853.18279437624983</v>
      </c>
      <c r="AD224">
        <v>707.47472574610742</v>
      </c>
      <c r="AE224">
        <v>584.83438727936459</v>
      </c>
      <c r="AF224">
        <v>506.9199286410373</v>
      </c>
      <c r="AG224">
        <v>361.43954097199338</v>
      </c>
      <c r="AH224">
        <v>674</v>
      </c>
      <c r="AI224">
        <v>582.52904420955804</v>
      </c>
      <c r="AJ224">
        <v>490.86499419728688</v>
      </c>
      <c r="AK224">
        <v>398.73438796345505</v>
      </c>
      <c r="AL224">
        <v>308.9432393787265</v>
      </c>
      <c r="AM224">
        <v>241.79714621534697</v>
      </c>
      <c r="AN224">
        <v>211.60983041854229</v>
      </c>
      <c r="AO224">
        <v>152.94199665781105</v>
      </c>
      <c r="AP224">
        <v>4.0893646631910308</v>
      </c>
      <c r="AQ224">
        <v>7.623422223872284</v>
      </c>
      <c r="AR224">
        <v>0.41336495256294958</v>
      </c>
      <c r="AS224">
        <v>7.623422223872284</v>
      </c>
      <c r="AT224">
        <v>2837</v>
      </c>
      <c r="AU224">
        <v>31</v>
      </c>
      <c r="AV224">
        <v>1838.5646378230847</v>
      </c>
      <c r="AW224">
        <v>776.47854847982808</v>
      </c>
      <c r="AX224">
        <v>18.121755456915515</v>
      </c>
      <c r="AY224">
        <v>61.352901964156331</v>
      </c>
      <c r="AZ224">
        <v>29.537243984172658</v>
      </c>
      <c r="BA224">
        <v>0.48170996650996434</v>
      </c>
      <c r="BB224">
        <v>66.061272509003672</v>
      </c>
      <c r="BC224">
        <v>6220</v>
      </c>
      <c r="BD224">
        <v>191979.8470788172</v>
      </c>
      <c r="BE224">
        <v>244694.40625327113</v>
      </c>
      <c r="BF224">
        <v>4608</v>
      </c>
      <c r="BG224">
        <v>3894.0312072269371</v>
      </c>
      <c r="BH224">
        <v>3118.5541725552962</v>
      </c>
      <c r="BI224">
        <v>9206</v>
      </c>
      <c r="BJ224">
        <v>6794.6329572192644</v>
      </c>
      <c r="BK224">
        <v>5634.2335073324066</v>
      </c>
      <c r="BL224">
        <v>-362309.52006003732</v>
      </c>
      <c r="BM224">
        <v>-346080.06295479165</v>
      </c>
      <c r="BN224">
        <v>-347702.97242821602</v>
      </c>
      <c r="BO224">
        <v>-6424.0267456462898</v>
      </c>
      <c r="BP224">
        <v>5692.0204441516253</v>
      </c>
      <c r="BQ224">
        <v>16557.032988903811</v>
      </c>
      <c r="BR224">
        <v>984658</v>
      </c>
      <c r="BS224">
        <v>8767932</v>
      </c>
      <c r="BT224">
        <v>937111</v>
      </c>
      <c r="BU224">
        <v>21791</v>
      </c>
      <c r="BV224">
        <v>88734</v>
      </c>
      <c r="BW224">
        <v>932589</v>
      </c>
      <c r="BX224">
        <v>42948</v>
      </c>
      <c r="BY224">
        <v>21.502830236660071</v>
      </c>
      <c r="BZ224">
        <v>0</v>
      </c>
      <c r="CA224">
        <v>0.64802275200000004</v>
      </c>
      <c r="CB224">
        <v>0</v>
      </c>
      <c r="CC224">
        <v>0</v>
      </c>
      <c r="CD224">
        <v>8.4235524163024406E-2</v>
      </c>
      <c r="CE224">
        <v>7.0679748839991792</v>
      </c>
      <c r="CF224">
        <v>5.0999999999999996</v>
      </c>
      <c r="CG224">
        <v>35208.25010955058</v>
      </c>
      <c r="CH224">
        <v>49174.739514709487</v>
      </c>
      <c r="CI224">
        <v>10233.627691416432</v>
      </c>
      <c r="CJ224">
        <v>4748.606397754028</v>
      </c>
      <c r="CK224">
        <v>212938.1761944727</v>
      </c>
      <c r="CL224">
        <v>5590000</v>
      </c>
      <c r="CM224">
        <v>12600000</v>
      </c>
      <c r="CN224">
        <v>2240000</v>
      </c>
      <c r="CO224">
        <v>150770000</v>
      </c>
      <c r="CP224">
        <v>152000</v>
      </c>
      <c r="CQ224">
        <v>2720</v>
      </c>
      <c r="CR224">
        <v>0</v>
      </c>
      <c r="CS224">
        <v>0</v>
      </c>
      <c r="CT224">
        <v>313822000</v>
      </c>
      <c r="CU224">
        <v>19061760</v>
      </c>
      <c r="CV224">
        <v>0</v>
      </c>
      <c r="CW224">
        <v>0</v>
      </c>
      <c r="CX224">
        <v>20668.671010164748</v>
      </c>
      <c r="CY224">
        <v>137255.64103564655</v>
      </c>
      <c r="CZ224">
        <v>6220</v>
      </c>
      <c r="DA224">
        <v>5256.2660826717774</v>
      </c>
      <c r="DB224">
        <v>4209.5067172946929</v>
      </c>
      <c r="DC224">
        <v>2906.0876333051524</v>
      </c>
      <c r="DD224">
        <v>-362309.52006003732</v>
      </c>
      <c r="DE224">
        <v>-346080.06295479165</v>
      </c>
      <c r="DF224">
        <v>-347702.97242821602</v>
      </c>
    </row>
    <row r="225" spans="1:110" x14ac:dyDescent="0.45">
      <c r="A225">
        <v>3000</v>
      </c>
      <c r="B225" t="s">
        <v>577</v>
      </c>
      <c r="C225">
        <v>1279594</v>
      </c>
      <c r="D225">
        <v>1224194</v>
      </c>
      <c r="E225">
        <v>1161638</v>
      </c>
      <c r="F225">
        <v>1096141</v>
      </c>
      <c r="G225">
        <v>1028673</v>
      </c>
      <c r="H225">
        <v>957788</v>
      </c>
      <c r="I225">
        <v>884518</v>
      </c>
      <c r="J225">
        <v>818410.67857142875</v>
      </c>
      <c r="K225">
        <v>2.54</v>
      </c>
      <c r="L225">
        <v>2.44</v>
      </c>
      <c r="M225">
        <v>2.34</v>
      </c>
      <c r="N225">
        <v>2.2599999999999998</v>
      </c>
      <c r="O225">
        <v>2.2000000000000002</v>
      </c>
      <c r="P225">
        <v>2.14</v>
      </c>
      <c r="Q225">
        <v>2.1287702164625548</v>
      </c>
      <c r="R225">
        <v>2.0987256531220373</v>
      </c>
      <c r="S225">
        <v>280321</v>
      </c>
      <c r="T225">
        <v>10317</v>
      </c>
      <c r="U225">
        <v>4650</v>
      </c>
      <c r="V225">
        <v>2846.7287062735336</v>
      </c>
      <c r="W225">
        <v>15335.716485357418</v>
      </c>
      <c r="X225">
        <v>2190.9227964743982</v>
      </c>
      <c r="Y225">
        <v>183.30259204786344</v>
      </c>
      <c r="Z225">
        <v>634193</v>
      </c>
      <c r="AA225">
        <v>601017.04359317408</v>
      </c>
      <c r="AB225">
        <v>559773.26460010896</v>
      </c>
      <c r="AC225">
        <v>517882.63182549697</v>
      </c>
      <c r="AD225">
        <v>474969.55228186486</v>
      </c>
      <c r="AE225">
        <v>432392.91355362802</v>
      </c>
      <c r="AF225">
        <v>393776.99435841315</v>
      </c>
      <c r="AG225">
        <v>351560.87398649432</v>
      </c>
      <c r="AH225">
        <v>67377</v>
      </c>
      <c r="AI225">
        <v>57553.133418837853</v>
      </c>
      <c r="AJ225">
        <v>48459.603658691987</v>
      </c>
      <c r="AK225">
        <v>40921.872396223356</v>
      </c>
      <c r="AL225">
        <v>35241.786274644008</v>
      </c>
      <c r="AM225">
        <v>31444.988453166261</v>
      </c>
      <c r="AN225">
        <v>31598.902045915893</v>
      </c>
      <c r="AO225">
        <v>29117.339060856197</v>
      </c>
      <c r="AP225">
        <v>3129.819578683333</v>
      </c>
      <c r="AQ225">
        <v>1236.0468115445094</v>
      </c>
      <c r="AR225">
        <v>74.812288944444447</v>
      </c>
      <c r="AS225">
        <v>1236.0468115445094</v>
      </c>
      <c r="AT225">
        <v>993339</v>
      </c>
      <c r="AU225">
        <v>21564</v>
      </c>
      <c r="AV225">
        <v>689402.70521288435</v>
      </c>
      <c r="AW225">
        <v>422594.59353226831</v>
      </c>
      <c r="AX225">
        <v>8249.6081563092921</v>
      </c>
      <c r="AY225">
        <v>23005.368272953951</v>
      </c>
      <c r="AZ225">
        <v>16075.498337967485</v>
      </c>
      <c r="BA225">
        <v>219.28992906587175</v>
      </c>
      <c r="BB225">
        <v>66.061272509003672</v>
      </c>
      <c r="BC225">
        <v>483600</v>
      </c>
      <c r="BD225">
        <v>24830669.1521319</v>
      </c>
      <c r="BE225">
        <v>315965.12701172061</v>
      </c>
      <c r="BF225">
        <v>4608</v>
      </c>
      <c r="BG225">
        <v>4454.6135460252481</v>
      </c>
      <c r="BH225">
        <v>4110.6231932361707</v>
      </c>
      <c r="BI225">
        <v>9206</v>
      </c>
      <c r="BJ225">
        <v>7932.5995151190946</v>
      </c>
      <c r="BK225">
        <v>7275.2840288280095</v>
      </c>
      <c r="BL225">
        <v>-8420557.2970984429</v>
      </c>
      <c r="BM225">
        <v>-5176931.471825514</v>
      </c>
      <c r="BN225">
        <v>-3481999.7272964455</v>
      </c>
      <c r="BO225">
        <v>19277.385554765264</v>
      </c>
      <c r="BP225">
        <v>55113.836359128618</v>
      </c>
      <c r="BQ225">
        <v>87827.753747353301</v>
      </c>
      <c r="BR225">
        <v>1009844</v>
      </c>
      <c r="BS225">
        <v>8767932</v>
      </c>
      <c r="BT225">
        <v>937111</v>
      </c>
      <c r="BU225">
        <v>21564</v>
      </c>
      <c r="BV225">
        <v>88734</v>
      </c>
      <c r="BW225">
        <v>932589</v>
      </c>
      <c r="BX225">
        <v>42948</v>
      </c>
      <c r="BY225">
        <v>21.502830236660071</v>
      </c>
      <c r="BZ225">
        <v>0</v>
      </c>
      <c r="CA225">
        <v>0.64802275200000004</v>
      </c>
      <c r="CB225">
        <v>0</v>
      </c>
      <c r="CC225">
        <v>0</v>
      </c>
      <c r="CD225">
        <v>8.4235524163024406E-2</v>
      </c>
      <c r="CE225">
        <v>7.0679748839991792</v>
      </c>
      <c r="CF225">
        <v>5.0999999999999996</v>
      </c>
      <c r="CG225">
        <v>33974.751126547795</v>
      </c>
      <c r="CH225">
        <v>55882.865369468935</v>
      </c>
      <c r="CI225">
        <v>133091.42067683249</v>
      </c>
      <c r="CJ225">
        <v>23431.377809913622</v>
      </c>
      <c r="CK225">
        <v>315016.87923665898</v>
      </c>
      <c r="CL225">
        <v>942000000</v>
      </c>
      <c r="CM225">
        <v>559000000</v>
      </c>
      <c r="CN225">
        <v>2240000</v>
      </c>
      <c r="CO225">
        <v>150770000</v>
      </c>
      <c r="CP225">
        <v>152000</v>
      </c>
      <c r="CQ225">
        <v>2720</v>
      </c>
      <c r="CR225">
        <v>0</v>
      </c>
      <c r="CS225">
        <v>0</v>
      </c>
      <c r="CT225">
        <v>313822000</v>
      </c>
      <c r="CU225">
        <v>19061760</v>
      </c>
      <c r="CV225">
        <v>0</v>
      </c>
      <c r="CW225">
        <v>0</v>
      </c>
      <c r="CX225">
        <v>20668.671010164748</v>
      </c>
      <c r="CY225">
        <v>137255.64103564655</v>
      </c>
      <c r="CZ225">
        <v>483600</v>
      </c>
      <c r="DA225">
        <v>467502.41121046216</v>
      </c>
      <c r="DB225">
        <v>431401.34033181687</v>
      </c>
      <c r="DC225">
        <v>375873.30986922269</v>
      </c>
      <c r="DD225">
        <v>-8420557.2970984429</v>
      </c>
      <c r="DE225">
        <v>-5176931.471825514</v>
      </c>
      <c r="DF225">
        <v>-3481999.7272964455</v>
      </c>
    </row>
    <row r="226" spans="1:110" x14ac:dyDescent="0.45">
      <c r="A226">
        <v>3201</v>
      </c>
      <c r="B226" t="s">
        <v>578</v>
      </c>
      <c r="C226">
        <v>297631</v>
      </c>
      <c r="D226">
        <v>293735</v>
      </c>
      <c r="E226">
        <v>287099</v>
      </c>
      <c r="F226">
        <v>278710</v>
      </c>
      <c r="G226">
        <v>268708</v>
      </c>
      <c r="H226">
        <v>256886</v>
      </c>
      <c r="I226">
        <v>243694</v>
      </c>
      <c r="J226">
        <v>234626.14285714284</v>
      </c>
      <c r="K226">
        <v>2.54</v>
      </c>
      <c r="L226">
        <v>2.44</v>
      </c>
      <c r="M226">
        <v>2.34</v>
      </c>
      <c r="N226">
        <v>2.2599999999999998</v>
      </c>
      <c r="O226">
        <v>2.2000000000000002</v>
      </c>
      <c r="P226">
        <v>2.14</v>
      </c>
      <c r="Q226">
        <v>2.1287702164625548</v>
      </c>
      <c r="R226">
        <v>2.0987256531220373</v>
      </c>
      <c r="S226">
        <v>308106</v>
      </c>
      <c r="T226">
        <v>9417</v>
      </c>
      <c r="U226">
        <v>4983</v>
      </c>
      <c r="V226">
        <v>755.18183848470505</v>
      </c>
      <c r="W226">
        <v>3735.605869647854</v>
      </c>
      <c r="X226">
        <v>1753.4231106555874</v>
      </c>
      <c r="Y226">
        <v>187.56661076561463</v>
      </c>
      <c r="Z226">
        <v>157402</v>
      </c>
      <c r="AA226">
        <v>154666.21327782838</v>
      </c>
      <c r="AB226">
        <v>148260.57988390676</v>
      </c>
      <c r="AC226">
        <v>140941.17840749957</v>
      </c>
      <c r="AD226">
        <v>132551.99254521844</v>
      </c>
      <c r="AE226">
        <v>123447.60752211668</v>
      </c>
      <c r="AF226">
        <v>114315.21908653415</v>
      </c>
      <c r="AG226">
        <v>106582.77611494709</v>
      </c>
      <c r="AH226">
        <v>4784</v>
      </c>
      <c r="AI226">
        <v>4292.1783622214816</v>
      </c>
      <c r="AJ226">
        <v>3846.9656544893596</v>
      </c>
      <c r="AK226">
        <v>3508.1023714463518</v>
      </c>
      <c r="AL226">
        <v>3286.0302789138918</v>
      </c>
      <c r="AM226">
        <v>3162.8238383540311</v>
      </c>
      <c r="AN226">
        <v>3325.2790273522487</v>
      </c>
      <c r="AO226">
        <v>3351.3408516216091</v>
      </c>
      <c r="AP226">
        <v>1064.2585364547883</v>
      </c>
      <c r="AQ226">
        <v>118.70345107632362</v>
      </c>
      <c r="AR226">
        <v>7.1845797405747094</v>
      </c>
      <c r="AS226">
        <v>118.70345107632362</v>
      </c>
      <c r="AT226">
        <v>194684</v>
      </c>
      <c r="AU226">
        <v>3873</v>
      </c>
      <c r="AV226">
        <v>134991.83071064524</v>
      </c>
      <c r="AW226">
        <v>78675.322629967166</v>
      </c>
      <c r="AX226">
        <v>1492.903431420209</v>
      </c>
      <c r="AY226">
        <v>4504.6773908142313</v>
      </c>
      <c r="AZ226">
        <v>2992.809272843951</v>
      </c>
      <c r="BA226">
        <v>39.684150007531599</v>
      </c>
      <c r="BB226">
        <v>66.061272509003672</v>
      </c>
      <c r="BC226">
        <v>126800</v>
      </c>
      <c r="BD226">
        <v>7778951.2000379497</v>
      </c>
      <c r="BE226">
        <v>53487214.299773872</v>
      </c>
      <c r="BF226">
        <v>1791156</v>
      </c>
      <c r="BG226">
        <v>1834896.8398829177</v>
      </c>
      <c r="BH226">
        <v>1786052.4300020565</v>
      </c>
      <c r="BI226">
        <v>776130</v>
      </c>
      <c r="BJ226">
        <v>707256.44909219258</v>
      </c>
      <c r="BK226">
        <v>665158.70398482191</v>
      </c>
      <c r="BL226">
        <v>-3547429.4400133323</v>
      </c>
      <c r="BM226">
        <v>-3914902.836941557</v>
      </c>
      <c r="BN226">
        <v>-4546849.157395645</v>
      </c>
      <c r="BO226">
        <v>4923060.4935336709</v>
      </c>
      <c r="BP226">
        <v>11757193.234717976</v>
      </c>
      <c r="BQ226">
        <v>17566026.839413069</v>
      </c>
      <c r="BR226">
        <v>1009844</v>
      </c>
      <c r="BS226">
        <v>8767932</v>
      </c>
      <c r="BT226">
        <v>937111</v>
      </c>
      <c r="BU226">
        <v>21564</v>
      </c>
      <c r="BV226">
        <v>88734</v>
      </c>
      <c r="BW226">
        <v>932589</v>
      </c>
      <c r="BX226">
        <v>42948</v>
      </c>
      <c r="BY226">
        <v>465.9241472271143</v>
      </c>
      <c r="BZ226">
        <v>0</v>
      </c>
      <c r="CA226">
        <v>0</v>
      </c>
      <c r="CB226">
        <v>637.30140771443416</v>
      </c>
      <c r="CC226">
        <v>83.366332671999999</v>
      </c>
      <c r="CD226">
        <v>24.262821870642867</v>
      </c>
      <c r="CE226">
        <v>65.102500926563465</v>
      </c>
      <c r="CF226">
        <v>31.82119069001368</v>
      </c>
      <c r="CG226">
        <v>3826291.5660628285</v>
      </c>
      <c r="CH226">
        <v>6293618.9187723529</v>
      </c>
      <c r="CI226">
        <v>14988971.620550297</v>
      </c>
      <c r="CJ226">
        <v>2638879.7657813528</v>
      </c>
      <c r="CK226">
        <v>35477711.777815081</v>
      </c>
      <c r="CL226">
        <v>46500000</v>
      </c>
      <c r="CM226">
        <v>40700000</v>
      </c>
      <c r="CN226">
        <v>7440000</v>
      </c>
      <c r="CO226">
        <v>886470000</v>
      </c>
      <c r="CP226">
        <v>725000</v>
      </c>
      <c r="CQ226">
        <v>7580</v>
      </c>
      <c r="CR226">
        <v>0</v>
      </c>
      <c r="CS226">
        <v>0</v>
      </c>
      <c r="CT226">
        <v>1816538000</v>
      </c>
      <c r="CU226">
        <v>53120640</v>
      </c>
      <c r="CV226">
        <v>0</v>
      </c>
      <c r="CW226">
        <v>0</v>
      </c>
      <c r="CX226">
        <v>118147.6386530333</v>
      </c>
      <c r="CY226">
        <v>20125534.725307904</v>
      </c>
      <c r="CZ226">
        <v>126800</v>
      </c>
      <c r="DA226">
        <v>129896.51336743085</v>
      </c>
      <c r="DB226">
        <v>126438.70669236001</v>
      </c>
      <c r="DC226">
        <v>117753.57792234073</v>
      </c>
      <c r="DD226">
        <v>-3547429.4400133323</v>
      </c>
      <c r="DE226">
        <v>-3914902.836941557</v>
      </c>
      <c r="DF226">
        <v>-4546849.157395645</v>
      </c>
    </row>
    <row r="227" spans="1:110" x14ac:dyDescent="0.45">
      <c r="A227">
        <v>3202</v>
      </c>
      <c r="B227" t="s">
        <v>579</v>
      </c>
      <c r="C227">
        <v>56676</v>
      </c>
      <c r="D227">
        <v>52926</v>
      </c>
      <c r="E227">
        <v>49071</v>
      </c>
      <c r="F227">
        <v>45176</v>
      </c>
      <c r="G227">
        <v>41293</v>
      </c>
      <c r="H227">
        <v>37441</v>
      </c>
      <c r="I227">
        <v>33688</v>
      </c>
      <c r="J227">
        <v>29841.142857142855</v>
      </c>
      <c r="K227">
        <v>2.54</v>
      </c>
      <c r="L227">
        <v>2.44</v>
      </c>
      <c r="M227">
        <v>2.34</v>
      </c>
      <c r="N227">
        <v>2.2599999999999998</v>
      </c>
      <c r="O227">
        <v>2.2000000000000002</v>
      </c>
      <c r="P227">
        <v>2.14</v>
      </c>
      <c r="Q227">
        <v>2.1287702164625548</v>
      </c>
      <c r="R227">
        <v>2.0987256531220373</v>
      </c>
      <c r="S227">
        <v>263225</v>
      </c>
      <c r="T227">
        <v>10116</v>
      </c>
      <c r="U227">
        <v>5197</v>
      </c>
      <c r="V227">
        <v>132.59426036862169</v>
      </c>
      <c r="W227">
        <v>747.58847768594489</v>
      </c>
      <c r="X227">
        <v>2042.8233656216901</v>
      </c>
      <c r="Y227">
        <v>186.13876955516238</v>
      </c>
      <c r="Z227">
        <v>27721</v>
      </c>
      <c r="AA227">
        <v>25698.1169320919</v>
      </c>
      <c r="AB227">
        <v>23420.434413501262</v>
      </c>
      <c r="AC227">
        <v>21182.104235984589</v>
      </c>
      <c r="AD227">
        <v>18977.237988855184</v>
      </c>
      <c r="AE227">
        <v>16883.075723125225</v>
      </c>
      <c r="AF227">
        <v>14969.470506042993</v>
      </c>
      <c r="AG227">
        <v>12772.336320905342</v>
      </c>
      <c r="AH227">
        <v>2099</v>
      </c>
      <c r="AI227">
        <v>1633.9587696376373</v>
      </c>
      <c r="AJ227">
        <v>1252.3180513374632</v>
      </c>
      <c r="AK227">
        <v>962.04095176141573</v>
      </c>
      <c r="AL227">
        <v>743.13512854554165</v>
      </c>
      <c r="AM227">
        <v>584.20277747241971</v>
      </c>
      <c r="AN227">
        <v>525.1825086395686</v>
      </c>
      <c r="AO227">
        <v>418.14197414612983</v>
      </c>
      <c r="AP227">
        <v>129.38105147151381</v>
      </c>
      <c r="AQ227">
        <v>70.833628168739793</v>
      </c>
      <c r="AR227">
        <v>4.2872371887933785</v>
      </c>
      <c r="AS227">
        <v>70.833628168739793</v>
      </c>
      <c r="AT227">
        <v>40286</v>
      </c>
      <c r="AU227">
        <v>703</v>
      </c>
      <c r="AV227">
        <v>27899.379987597051</v>
      </c>
      <c r="AW227">
        <v>15124.37583135344</v>
      </c>
      <c r="AX227">
        <v>274.39679391212945</v>
      </c>
      <c r="AY227">
        <v>931.0023101861135</v>
      </c>
      <c r="AZ227">
        <v>575.33125662468478</v>
      </c>
      <c r="BA227">
        <v>7.2939771602210781</v>
      </c>
      <c r="BB227">
        <v>66.061272509003672</v>
      </c>
      <c r="BC227">
        <v>21690</v>
      </c>
      <c r="BD227">
        <v>939262.58256698272</v>
      </c>
      <c r="BE227">
        <v>8390757.418473918</v>
      </c>
      <c r="BF227">
        <v>285162</v>
      </c>
      <c r="BG227">
        <v>262791.75874948467</v>
      </c>
      <c r="BH227">
        <v>230009.6579784647</v>
      </c>
      <c r="BI227">
        <v>201068</v>
      </c>
      <c r="BJ227">
        <v>165733.67401882436</v>
      </c>
      <c r="BK227">
        <v>148482.29144673457</v>
      </c>
      <c r="BL227">
        <v>-778761.80145667866</v>
      </c>
      <c r="BM227">
        <v>-991570.52374549559</v>
      </c>
      <c r="BN227">
        <v>-1262544.2452437999</v>
      </c>
      <c r="BO227">
        <v>380064.03717671288</v>
      </c>
      <c r="BP227">
        <v>1181534.0966419354</v>
      </c>
      <c r="BQ227">
        <v>1857606.0396969058</v>
      </c>
      <c r="BR227">
        <v>1009844</v>
      </c>
      <c r="BS227">
        <v>8767932</v>
      </c>
      <c r="BT227">
        <v>937111</v>
      </c>
      <c r="BU227">
        <v>21564</v>
      </c>
      <c r="BV227">
        <v>88734</v>
      </c>
      <c r="BW227">
        <v>932589</v>
      </c>
      <c r="BX227">
        <v>42948</v>
      </c>
      <c r="BY227">
        <v>181.79818377110763</v>
      </c>
      <c r="BZ227">
        <v>0</v>
      </c>
      <c r="CA227">
        <v>0</v>
      </c>
      <c r="CB227">
        <v>657.57032201420429</v>
      </c>
      <c r="CC227">
        <v>390.30908832000006</v>
      </c>
      <c r="CD227">
        <v>7.6638057247753766</v>
      </c>
      <c r="CE227">
        <v>0.14039999999999997</v>
      </c>
      <c r="CF227">
        <v>1060.2303269882352</v>
      </c>
      <c r="CG227">
        <v>815394.02703714697</v>
      </c>
      <c r="CH227">
        <v>1341188.7688672545</v>
      </c>
      <c r="CI227">
        <v>3194194.0962439799</v>
      </c>
      <c r="CJ227">
        <v>562353.06743792689</v>
      </c>
      <c r="CK227">
        <v>7560405.1016798159</v>
      </c>
      <c r="CL227">
        <v>7620000</v>
      </c>
      <c r="CM227">
        <v>12900000</v>
      </c>
      <c r="CN227">
        <v>6020000</v>
      </c>
      <c r="CO227">
        <v>1259150000</v>
      </c>
      <c r="CP227">
        <v>2061000</v>
      </c>
      <c r="CQ227">
        <v>77260</v>
      </c>
      <c r="CR227">
        <v>0</v>
      </c>
      <c r="CS227">
        <v>0</v>
      </c>
      <c r="CT227">
        <v>5611818000</v>
      </c>
      <c r="CU227">
        <v>541438080</v>
      </c>
      <c r="CV227">
        <v>0</v>
      </c>
      <c r="CW227">
        <v>0</v>
      </c>
      <c r="CX227">
        <v>149645.42162455959</v>
      </c>
      <c r="CY227">
        <v>3790827.9176522503</v>
      </c>
      <c r="CZ227">
        <v>21690</v>
      </c>
      <c r="DA227">
        <v>19988.474085875121</v>
      </c>
      <c r="DB227">
        <v>17495.00102241147</v>
      </c>
      <c r="DC227">
        <v>14218.051619259499</v>
      </c>
      <c r="DD227">
        <v>-778761.80145667866</v>
      </c>
      <c r="DE227">
        <v>-991570.52374549559</v>
      </c>
      <c r="DF227">
        <v>-1262544.2452437999</v>
      </c>
    </row>
    <row r="228" spans="1:110" x14ac:dyDescent="0.45">
      <c r="A228">
        <v>3203</v>
      </c>
      <c r="B228" t="s">
        <v>580</v>
      </c>
      <c r="C228">
        <v>38058</v>
      </c>
      <c r="D228">
        <v>35289</v>
      </c>
      <c r="E228">
        <v>32486</v>
      </c>
      <c r="F228">
        <v>29666</v>
      </c>
      <c r="G228">
        <v>26846</v>
      </c>
      <c r="H228">
        <v>24060</v>
      </c>
      <c r="I228">
        <v>21334</v>
      </c>
      <c r="J228">
        <v>18538.642857142855</v>
      </c>
      <c r="K228">
        <v>2.54</v>
      </c>
      <c r="L228">
        <v>2.44</v>
      </c>
      <c r="M228">
        <v>2.34</v>
      </c>
      <c r="N228">
        <v>2.2599999999999998</v>
      </c>
      <c r="O228">
        <v>2.2000000000000002</v>
      </c>
      <c r="P228">
        <v>2.14</v>
      </c>
      <c r="Q228">
        <v>2.1287702164625548</v>
      </c>
      <c r="R228">
        <v>2.0987256531220373</v>
      </c>
      <c r="S228">
        <v>263225</v>
      </c>
      <c r="T228">
        <v>10116</v>
      </c>
      <c r="U228">
        <v>5197</v>
      </c>
      <c r="V228">
        <v>84.436530233300203</v>
      </c>
      <c r="W228">
        <v>476.06719116428917</v>
      </c>
      <c r="X228">
        <v>2154.130120793774</v>
      </c>
      <c r="Y228">
        <v>196.28086152433477</v>
      </c>
      <c r="Z228">
        <v>20301</v>
      </c>
      <c r="AA228">
        <v>18578.039629689967</v>
      </c>
      <c r="AB228">
        <v>16615.757630653228</v>
      </c>
      <c r="AC228">
        <v>14720.588097824702</v>
      </c>
      <c r="AD228">
        <v>12908.744171597722</v>
      </c>
      <c r="AE228">
        <v>11174.291742589165</v>
      </c>
      <c r="AF228">
        <v>9580.5524314006962</v>
      </c>
      <c r="AG228">
        <v>7735.329208222427</v>
      </c>
      <c r="AH228">
        <v>1428</v>
      </c>
      <c r="AI228">
        <v>1131.5208058883254</v>
      </c>
      <c r="AJ228">
        <v>901.99361343222381</v>
      </c>
      <c r="AK228">
        <v>720.54400437245386</v>
      </c>
      <c r="AL228">
        <v>580.56611689137458</v>
      </c>
      <c r="AM228">
        <v>472.04923708988701</v>
      </c>
      <c r="AN228">
        <v>431.2044395684602</v>
      </c>
      <c r="AO228">
        <v>352.76079373161832</v>
      </c>
      <c r="AP228">
        <v>91.659621409674301</v>
      </c>
      <c r="AQ228">
        <v>30.732654802243559</v>
      </c>
      <c r="AR228">
        <v>1.860107748040998</v>
      </c>
      <c r="AS228">
        <v>30.732654802243559</v>
      </c>
      <c r="AT228">
        <v>31412</v>
      </c>
      <c r="AU228">
        <v>877</v>
      </c>
      <c r="AV228">
        <v>21869.11869916831</v>
      </c>
      <c r="AW228">
        <v>15654.364015862131</v>
      </c>
      <c r="AX228">
        <v>329.30585474114611</v>
      </c>
      <c r="AY228">
        <v>729.7724909912464</v>
      </c>
      <c r="AZ228">
        <v>595.49200716339544</v>
      </c>
      <c r="BA228">
        <v>8.7535621279094826</v>
      </c>
      <c r="BB228">
        <v>66.061272509003672</v>
      </c>
      <c r="BC228">
        <v>13910</v>
      </c>
      <c r="BD228">
        <v>561237.6617355484</v>
      </c>
      <c r="BE228">
        <v>8643864.4044936039</v>
      </c>
      <c r="BF228">
        <v>251394</v>
      </c>
      <c r="BG228">
        <v>228168.63067410261</v>
      </c>
      <c r="BH228">
        <v>195428.2002254813</v>
      </c>
      <c r="BI228">
        <v>316907.99999999994</v>
      </c>
      <c r="BJ228">
        <v>251106.80275706149</v>
      </c>
      <c r="BK228">
        <v>220199.99846458287</v>
      </c>
      <c r="BL228">
        <v>-598887.81523431314</v>
      </c>
      <c r="BM228">
        <v>-812880.04301087954</v>
      </c>
      <c r="BN228">
        <v>-1049111.8049239393</v>
      </c>
      <c r="BO228">
        <v>218025.40609356016</v>
      </c>
      <c r="BP228">
        <v>883289.18247284507</v>
      </c>
      <c r="BQ228">
        <v>1428282.9034793125</v>
      </c>
      <c r="BR228">
        <v>1009844</v>
      </c>
      <c r="BS228">
        <v>8767932</v>
      </c>
      <c r="BT228">
        <v>937111</v>
      </c>
      <c r="BU228">
        <v>21564</v>
      </c>
      <c r="BV228">
        <v>88734</v>
      </c>
      <c r="BW228">
        <v>932589</v>
      </c>
      <c r="BX228">
        <v>42948</v>
      </c>
      <c r="BY228">
        <v>287.78908237717934</v>
      </c>
      <c r="BZ228">
        <v>0</v>
      </c>
      <c r="CA228">
        <v>0.64802275200000004</v>
      </c>
      <c r="CB228">
        <v>0</v>
      </c>
      <c r="CC228">
        <v>0</v>
      </c>
      <c r="CD228">
        <v>8.6874917124465547</v>
      </c>
      <c r="CE228">
        <v>0</v>
      </c>
      <c r="CF228">
        <v>47.027773723666215</v>
      </c>
      <c r="CG228">
        <v>829779.73246910865</v>
      </c>
      <c r="CH228">
        <v>1364850.8830327054</v>
      </c>
      <c r="CI228">
        <v>3250548.1212152513</v>
      </c>
      <c r="CJ228">
        <v>572274.46164572809</v>
      </c>
      <c r="CK228">
        <v>7693790.6271223649</v>
      </c>
      <c r="CL228">
        <v>2810000</v>
      </c>
      <c r="CM228">
        <v>4310000</v>
      </c>
      <c r="CN228">
        <v>5440000</v>
      </c>
      <c r="CO228">
        <v>322500000</v>
      </c>
      <c r="CP228">
        <v>413000</v>
      </c>
      <c r="CQ228">
        <v>11750</v>
      </c>
      <c r="CR228">
        <v>0</v>
      </c>
      <c r="CS228">
        <v>0</v>
      </c>
      <c r="CT228">
        <v>1323834000</v>
      </c>
      <c r="CU228">
        <v>82344000</v>
      </c>
      <c r="CV228">
        <v>0</v>
      </c>
      <c r="CW228">
        <v>0</v>
      </c>
      <c r="CX228">
        <v>44970.262843295532</v>
      </c>
      <c r="CY228">
        <v>4112101.3125401628</v>
      </c>
      <c r="CZ228">
        <v>13910</v>
      </c>
      <c r="DA228">
        <v>12624.906134103308</v>
      </c>
      <c r="DB228">
        <v>10813.329932840261</v>
      </c>
      <c r="DC228">
        <v>8495.7137581486313</v>
      </c>
      <c r="DD228">
        <v>-598887.81523431314</v>
      </c>
      <c r="DE228">
        <v>-812880.04301087954</v>
      </c>
      <c r="DF228">
        <v>-1049111.8049239393</v>
      </c>
    </row>
    <row r="229" spans="1:110" x14ac:dyDescent="0.45">
      <c r="A229">
        <v>3205</v>
      </c>
      <c r="B229" t="s">
        <v>581</v>
      </c>
      <c r="C229">
        <v>97702</v>
      </c>
      <c r="D229">
        <v>92969</v>
      </c>
      <c r="E229">
        <v>87724</v>
      </c>
      <c r="F229">
        <v>82324</v>
      </c>
      <c r="G229">
        <v>76780</v>
      </c>
      <c r="H229">
        <v>71069</v>
      </c>
      <c r="I229">
        <v>65313</v>
      </c>
      <c r="J229">
        <v>59887.607142857138</v>
      </c>
      <c r="K229">
        <v>2.54</v>
      </c>
      <c r="L229">
        <v>2.44</v>
      </c>
      <c r="M229">
        <v>2.34</v>
      </c>
      <c r="N229">
        <v>2.2599999999999998</v>
      </c>
      <c r="O229">
        <v>2.2000000000000002</v>
      </c>
      <c r="P229">
        <v>2.14</v>
      </c>
      <c r="Q229">
        <v>2.1287702164625548</v>
      </c>
      <c r="R229">
        <v>2.0987256531220373</v>
      </c>
      <c r="S229">
        <v>282986</v>
      </c>
      <c r="T229">
        <v>10867</v>
      </c>
      <c r="U229">
        <v>4311</v>
      </c>
      <c r="V229">
        <v>196.14086569388172</v>
      </c>
      <c r="W229">
        <v>1081.6903519626751</v>
      </c>
      <c r="X229">
        <v>2557.3640905461748</v>
      </c>
      <c r="Y229">
        <v>183.96112220337929</v>
      </c>
      <c r="Z229">
        <v>45616</v>
      </c>
      <c r="AA229">
        <v>42779.216878259038</v>
      </c>
      <c r="AB229">
        <v>39760.952305944877</v>
      </c>
      <c r="AC229">
        <v>36773.39754410446</v>
      </c>
      <c r="AD229">
        <v>33733.016729352741</v>
      </c>
      <c r="AE229">
        <v>30689.779349796761</v>
      </c>
      <c r="AF229">
        <v>27822.960146132744</v>
      </c>
      <c r="AG229">
        <v>24779.00008489934</v>
      </c>
      <c r="AH229">
        <v>5985</v>
      </c>
      <c r="AI229">
        <v>4884.8979361840175</v>
      </c>
      <c r="AJ229">
        <v>3904.2720849519496</v>
      </c>
      <c r="AK229">
        <v>3128.5455408413695</v>
      </c>
      <c r="AL229">
        <v>2586.7012597661228</v>
      </c>
      <c r="AM229">
        <v>2242.0784012390291</v>
      </c>
      <c r="AN229">
        <v>2157.3331106276073</v>
      </c>
      <c r="AO229">
        <v>1990.3243708306468</v>
      </c>
      <c r="AP229">
        <v>213.22777037804414</v>
      </c>
      <c r="AQ229">
        <v>81.57292018141969</v>
      </c>
      <c r="AR229">
        <v>4.9372376658039876</v>
      </c>
      <c r="AS229">
        <v>81.57292018141969</v>
      </c>
      <c r="AT229">
        <v>80792</v>
      </c>
      <c r="AU229">
        <v>1630</v>
      </c>
      <c r="AV229">
        <v>56028.291975085689</v>
      </c>
      <c r="AW229">
        <v>32916.551746658202</v>
      </c>
      <c r="AX229">
        <v>627.51786860047662</v>
      </c>
      <c r="AY229">
        <v>1869.6641032086095</v>
      </c>
      <c r="AZ229">
        <v>1252.145628442878</v>
      </c>
      <c r="BA229">
        <v>16.680592130636271</v>
      </c>
      <c r="BB229">
        <v>66.061272509003672</v>
      </c>
      <c r="BC229">
        <v>34020</v>
      </c>
      <c r="BD229">
        <v>1683116.5907084423</v>
      </c>
      <c r="BE229">
        <v>15185379.186970685</v>
      </c>
      <c r="BF229">
        <v>521127.99999999994</v>
      </c>
      <c r="BG229">
        <v>498211.90369042032</v>
      </c>
      <c r="BH229">
        <v>454216.08142358367</v>
      </c>
      <c r="BI229">
        <v>433721.99999999988</v>
      </c>
      <c r="BJ229">
        <v>372831.31140555732</v>
      </c>
      <c r="BK229">
        <v>342006.06157715491</v>
      </c>
      <c r="BL229">
        <v>-1061411.6900408845</v>
      </c>
      <c r="BM229">
        <v>-1352833.0654452418</v>
      </c>
      <c r="BN229">
        <v>-1689520.8313131237</v>
      </c>
      <c r="BO229">
        <v>957972.58916296903</v>
      </c>
      <c r="BP229">
        <v>2632964.8347319402</v>
      </c>
      <c r="BQ229">
        <v>4098230.0911815409</v>
      </c>
      <c r="BR229">
        <v>1009844</v>
      </c>
      <c r="BS229">
        <v>8767932</v>
      </c>
      <c r="BT229">
        <v>937111</v>
      </c>
      <c r="BU229">
        <v>21564</v>
      </c>
      <c r="BV229">
        <v>88734</v>
      </c>
      <c r="BW229">
        <v>932589</v>
      </c>
      <c r="BX229">
        <v>42948</v>
      </c>
      <c r="BY229">
        <v>481.25418310963806</v>
      </c>
      <c r="BZ229">
        <v>0</v>
      </c>
      <c r="CA229">
        <v>0</v>
      </c>
      <c r="CB229">
        <v>155.73550513307165</v>
      </c>
      <c r="CC229">
        <v>420.59169000000003</v>
      </c>
      <c r="CD229">
        <v>6.7940844661639392</v>
      </c>
      <c r="CE229">
        <v>107.41029717471096</v>
      </c>
      <c r="CF229">
        <v>51.648043129958964</v>
      </c>
      <c r="CG229">
        <v>1343073.9454350604</v>
      </c>
      <c r="CH229">
        <v>2209135.2544254926</v>
      </c>
      <c r="CI229">
        <v>5261307.6930625318</v>
      </c>
      <c r="CJ229">
        <v>926278.25071982853</v>
      </c>
      <c r="CK229">
        <v>12453099.694508646</v>
      </c>
      <c r="CL229">
        <v>136000000</v>
      </c>
      <c r="CM229">
        <v>22100000</v>
      </c>
      <c r="CN229">
        <v>12510000</v>
      </c>
      <c r="CO229">
        <v>908390000</v>
      </c>
      <c r="CP229">
        <v>252000</v>
      </c>
      <c r="CQ229">
        <v>15520</v>
      </c>
      <c r="CR229">
        <v>0</v>
      </c>
      <c r="CS229">
        <v>0</v>
      </c>
      <c r="CT229">
        <v>541341000</v>
      </c>
      <c r="CU229">
        <v>108764160</v>
      </c>
      <c r="CV229">
        <v>0</v>
      </c>
      <c r="CW229">
        <v>0</v>
      </c>
      <c r="CX229">
        <v>97594.870621781258</v>
      </c>
      <c r="CY229">
        <v>6232822.8491982864</v>
      </c>
      <c r="CZ229">
        <v>34020</v>
      </c>
      <c r="DA229">
        <v>32524.003629718802</v>
      </c>
      <c r="DB229">
        <v>29651.891838531643</v>
      </c>
      <c r="DC229">
        <v>25478.11337541289</v>
      </c>
      <c r="DD229">
        <v>-1061411.6900408845</v>
      </c>
      <c r="DE229">
        <v>-1352833.0654452418</v>
      </c>
      <c r="DF229">
        <v>-1689520.8313131237</v>
      </c>
    </row>
    <row r="230" spans="1:110" x14ac:dyDescent="0.45">
      <c r="A230">
        <v>3206</v>
      </c>
      <c r="B230" t="s">
        <v>582</v>
      </c>
      <c r="C230">
        <v>93511</v>
      </c>
      <c r="D230">
        <v>92373</v>
      </c>
      <c r="E230">
        <v>90511</v>
      </c>
      <c r="F230">
        <v>88168</v>
      </c>
      <c r="G230">
        <v>85373</v>
      </c>
      <c r="H230">
        <v>82033</v>
      </c>
      <c r="I230">
        <v>78235</v>
      </c>
      <c r="J230">
        <v>75676.21428571429</v>
      </c>
      <c r="K230">
        <v>2.54</v>
      </c>
      <c r="L230">
        <v>2.44</v>
      </c>
      <c r="M230">
        <v>2.34</v>
      </c>
      <c r="N230">
        <v>2.2599999999999998</v>
      </c>
      <c r="O230">
        <v>2.2000000000000002</v>
      </c>
      <c r="P230">
        <v>2.14</v>
      </c>
      <c r="Q230">
        <v>2.1287702164625548</v>
      </c>
      <c r="R230">
        <v>2.0987256531220373</v>
      </c>
      <c r="S230">
        <v>282986</v>
      </c>
      <c r="T230">
        <v>10867</v>
      </c>
      <c r="U230">
        <v>4311</v>
      </c>
      <c r="V230">
        <v>212.3032300765008</v>
      </c>
      <c r="W230">
        <v>1197.0008968673276</v>
      </c>
      <c r="X230">
        <v>2261.3266243814564</v>
      </c>
      <c r="Y230">
        <v>159.10864521660534</v>
      </c>
      <c r="Z230">
        <v>51561</v>
      </c>
      <c r="AA230">
        <v>50678.761616003401</v>
      </c>
      <c r="AB230">
        <v>49161.660739183564</v>
      </c>
      <c r="AC230">
        <v>47285.790128512002</v>
      </c>
      <c r="AD230">
        <v>44844.088353159525</v>
      </c>
      <c r="AE230">
        <v>42060.402340618712</v>
      </c>
      <c r="AF230">
        <v>39250.476677903927</v>
      </c>
      <c r="AG230">
        <v>37091.366169584668</v>
      </c>
      <c r="AH230">
        <v>3087</v>
      </c>
      <c r="AI230">
        <v>2641.0727080482857</v>
      </c>
      <c r="AJ230">
        <v>2275.6869150456923</v>
      </c>
      <c r="AK230">
        <v>2024.3555032598197</v>
      </c>
      <c r="AL230">
        <v>1890.9776522655527</v>
      </c>
      <c r="AM230">
        <v>1866.502504717778</v>
      </c>
      <c r="AN230">
        <v>1981.6914058287782</v>
      </c>
      <c r="AO230">
        <v>2079.954056570899</v>
      </c>
      <c r="AP230">
        <v>217.04212454706433</v>
      </c>
      <c r="AQ230">
        <v>44.67088486125364</v>
      </c>
      <c r="AR230">
        <v>2.7037253884164687</v>
      </c>
      <c r="AS230">
        <v>44.67088486125364</v>
      </c>
      <c r="AT230">
        <v>75889</v>
      </c>
      <c r="AU230">
        <v>2508</v>
      </c>
      <c r="AV230">
        <v>52970.567016846544</v>
      </c>
      <c r="AW230">
        <v>42390.281808202264</v>
      </c>
      <c r="AX230">
        <v>932.10967620112115</v>
      </c>
      <c r="AY230">
        <v>1767.6278213521691</v>
      </c>
      <c r="AZ230">
        <v>1612.5263199840142</v>
      </c>
      <c r="BA230">
        <v>24.777208917423536</v>
      </c>
      <c r="BB230">
        <v>66.061272509003672</v>
      </c>
      <c r="BC230">
        <v>36290</v>
      </c>
      <c r="BD230">
        <v>2283402.1646486539</v>
      </c>
      <c r="BE230">
        <v>15393187.33189098</v>
      </c>
      <c r="BF230">
        <v>737040</v>
      </c>
      <c r="BG230">
        <v>759518.55178921111</v>
      </c>
      <c r="BH230">
        <v>746295.21482336288</v>
      </c>
      <c r="BI230">
        <v>1137205.9999999991</v>
      </c>
      <c r="BJ230">
        <v>1061069.4210788265</v>
      </c>
      <c r="BK230">
        <v>1006278.8575251848</v>
      </c>
      <c r="BL230">
        <v>-1172138.8740153559</v>
      </c>
      <c r="BM230">
        <v>-1520755.2666161102</v>
      </c>
      <c r="BN230">
        <v>-1882175.6206722031</v>
      </c>
      <c r="BO230">
        <v>1581803.4279577574</v>
      </c>
      <c r="BP230">
        <v>3651093.5115185585</v>
      </c>
      <c r="BQ230">
        <v>5339963.8319008676</v>
      </c>
      <c r="BR230">
        <v>1009844</v>
      </c>
      <c r="BS230">
        <v>8767932</v>
      </c>
      <c r="BT230">
        <v>937111</v>
      </c>
      <c r="BU230">
        <v>21564</v>
      </c>
      <c r="BV230">
        <v>88734</v>
      </c>
      <c r="BW230">
        <v>932589</v>
      </c>
      <c r="BX230">
        <v>42948</v>
      </c>
      <c r="BY230">
        <v>413.14076515884352</v>
      </c>
      <c r="BZ230">
        <v>0</v>
      </c>
      <c r="CA230">
        <v>0</v>
      </c>
      <c r="CB230">
        <v>18.064655693793206</v>
      </c>
      <c r="CC230">
        <v>183.96318136960002</v>
      </c>
      <c r="CD230">
        <v>13.018840240442605</v>
      </c>
      <c r="CE230">
        <v>27.726645201372381</v>
      </c>
      <c r="CF230">
        <v>438.87200000000001</v>
      </c>
      <c r="CG230">
        <v>1168915.0860566308</v>
      </c>
      <c r="CH230">
        <v>1922672.638252269</v>
      </c>
      <c r="CI230">
        <v>4579064.2843677774</v>
      </c>
      <c r="CJ230">
        <v>806166.05275729834</v>
      </c>
      <c r="CK230">
        <v>10838283.43968289</v>
      </c>
      <c r="CL230">
        <v>84100000</v>
      </c>
      <c r="CM230">
        <v>7070000</v>
      </c>
      <c r="CN230">
        <v>4580000</v>
      </c>
      <c r="CO230">
        <v>437550000</v>
      </c>
      <c r="CP230">
        <v>49000</v>
      </c>
      <c r="CQ230">
        <v>17560</v>
      </c>
      <c r="CR230">
        <v>0</v>
      </c>
      <c r="CS230">
        <v>0</v>
      </c>
      <c r="CT230">
        <v>152121000</v>
      </c>
      <c r="CU230">
        <v>123060480</v>
      </c>
      <c r="CV230">
        <v>0</v>
      </c>
      <c r="CW230">
        <v>0</v>
      </c>
      <c r="CX230">
        <v>39110.089832006379</v>
      </c>
      <c r="CY230">
        <v>5587870.6691426663</v>
      </c>
      <c r="CZ230">
        <v>36290</v>
      </c>
      <c r="DA230">
        <v>37396.787480232371</v>
      </c>
      <c r="DB230">
        <v>36745.703551964398</v>
      </c>
      <c r="DC230">
        <v>34564.913419393226</v>
      </c>
      <c r="DD230">
        <v>-1172138.8740153559</v>
      </c>
      <c r="DE230">
        <v>-1520755.2666161102</v>
      </c>
      <c r="DF230">
        <v>-1882175.6206722031</v>
      </c>
    </row>
    <row r="231" spans="1:110" x14ac:dyDescent="0.45">
      <c r="A231">
        <v>3207</v>
      </c>
      <c r="B231" t="s">
        <v>583</v>
      </c>
      <c r="C231">
        <v>35642</v>
      </c>
      <c r="D231">
        <v>33925</v>
      </c>
      <c r="E231">
        <v>32085</v>
      </c>
      <c r="F231">
        <v>30145</v>
      </c>
      <c r="G231">
        <v>28166</v>
      </c>
      <c r="H231">
        <v>26111</v>
      </c>
      <c r="I231">
        <v>23950</v>
      </c>
      <c r="J231">
        <v>21999.178571428576</v>
      </c>
      <c r="K231">
        <v>2.54</v>
      </c>
      <c r="L231">
        <v>2.44</v>
      </c>
      <c r="M231">
        <v>2.34</v>
      </c>
      <c r="N231">
        <v>2.2599999999999998</v>
      </c>
      <c r="O231">
        <v>2.2000000000000002</v>
      </c>
      <c r="P231">
        <v>2.14</v>
      </c>
      <c r="Q231">
        <v>2.1287702164625548</v>
      </c>
      <c r="R231">
        <v>2.0987256531220373</v>
      </c>
      <c r="S231">
        <v>237928</v>
      </c>
      <c r="T231">
        <v>10008</v>
      </c>
      <c r="U231">
        <v>4310</v>
      </c>
      <c r="V231">
        <v>81.358080634655792</v>
      </c>
      <c r="W231">
        <v>458.71038067577035</v>
      </c>
      <c r="X231">
        <v>2071.3629203326886</v>
      </c>
      <c r="Y231">
        <v>158.21523369892566</v>
      </c>
      <c r="Z231">
        <v>17481</v>
      </c>
      <c r="AA231">
        <v>16658.666834505351</v>
      </c>
      <c r="AB231">
        <v>15444.324915384028</v>
      </c>
      <c r="AC231">
        <v>14181.793979021875</v>
      </c>
      <c r="AD231">
        <v>12926.952490356349</v>
      </c>
      <c r="AE231">
        <v>11700.363883001439</v>
      </c>
      <c r="AF231">
        <v>10921.456529591454</v>
      </c>
      <c r="AG231">
        <v>9699.6922080712447</v>
      </c>
      <c r="AH231">
        <v>1472</v>
      </c>
      <c r="AI231">
        <v>1418.4959147647421</v>
      </c>
      <c r="AJ231">
        <v>1361.3548370097108</v>
      </c>
      <c r="AK231">
        <v>1321.3968163020131</v>
      </c>
      <c r="AL231">
        <v>1302.5416004111314</v>
      </c>
      <c r="AM231">
        <v>1299.1269763785131</v>
      </c>
      <c r="AN231">
        <v>1692.4345313320707</v>
      </c>
      <c r="AO231">
        <v>1716.5546256846058</v>
      </c>
      <c r="AP231">
        <v>85.235849901686578</v>
      </c>
      <c r="AQ231">
        <v>63.978760926603684</v>
      </c>
      <c r="AR231">
        <v>3.8723432672972442</v>
      </c>
      <c r="AS231">
        <v>63.978760926603684</v>
      </c>
      <c r="AT231">
        <v>28244</v>
      </c>
      <c r="AU231">
        <v>598</v>
      </c>
      <c r="AV231">
        <v>19596.752975854455</v>
      </c>
      <c r="AW231">
        <v>11838.04647975105</v>
      </c>
      <c r="AX231">
        <v>229.2545087255474</v>
      </c>
      <c r="AY231">
        <v>653.94364680426315</v>
      </c>
      <c r="AZ231">
        <v>450.31928808972998</v>
      </c>
      <c r="BA231">
        <v>6.0940112553112797</v>
      </c>
      <c r="BB231">
        <v>66.061272509003672</v>
      </c>
      <c r="BC231">
        <v>14070</v>
      </c>
      <c r="BD231">
        <v>700747.88631942798</v>
      </c>
      <c r="BE231">
        <v>6476838.4625926772</v>
      </c>
      <c r="BF231">
        <v>185881.99999999997</v>
      </c>
      <c r="BG231">
        <v>178325.78960095474</v>
      </c>
      <c r="BH231">
        <v>163123.69039566384</v>
      </c>
      <c r="BI231">
        <v>148943.99999999994</v>
      </c>
      <c r="BJ231">
        <v>126798.44932346017</v>
      </c>
      <c r="BK231">
        <v>115578.99745828047</v>
      </c>
      <c r="BL231">
        <v>-321624.23585047841</v>
      </c>
      <c r="BM231">
        <v>-414658.28241910355</v>
      </c>
      <c r="BN231">
        <v>-574907.398656782</v>
      </c>
      <c r="BO231">
        <v>398704.79506947659</v>
      </c>
      <c r="BP231">
        <v>1083999.0351711647</v>
      </c>
      <c r="BQ231">
        <v>1688314.0673736844</v>
      </c>
      <c r="BR231">
        <v>1009844</v>
      </c>
      <c r="BS231">
        <v>8767932</v>
      </c>
      <c r="BT231">
        <v>937111</v>
      </c>
      <c r="BU231">
        <v>21564</v>
      </c>
      <c r="BV231">
        <v>88734</v>
      </c>
      <c r="BW231">
        <v>932589</v>
      </c>
      <c r="BX231">
        <v>42948</v>
      </c>
      <c r="BY231">
        <v>181.70342460006677</v>
      </c>
      <c r="BZ231">
        <v>0</v>
      </c>
      <c r="CA231">
        <v>0</v>
      </c>
      <c r="CB231">
        <v>14.258901808620756</v>
      </c>
      <c r="CC231">
        <v>0</v>
      </c>
      <c r="CD231">
        <v>4.3078267461333732</v>
      </c>
      <c r="CE231">
        <v>3.4978319999999998</v>
      </c>
      <c r="CF231">
        <v>28.622515294117644</v>
      </c>
      <c r="CG231">
        <v>616748.86054048466</v>
      </c>
      <c r="CH231">
        <v>1014450.2136890081</v>
      </c>
      <c r="CI231">
        <v>2416028.9429172743</v>
      </c>
      <c r="CJ231">
        <v>425353.38997275627</v>
      </c>
      <c r="CK231">
        <v>5718549.6546114217</v>
      </c>
      <c r="CL231">
        <v>7890000</v>
      </c>
      <c r="CM231">
        <v>20700000</v>
      </c>
      <c r="CN231">
        <v>6610000</v>
      </c>
      <c r="CO231">
        <v>623500000</v>
      </c>
      <c r="CP231">
        <v>1440000</v>
      </c>
      <c r="CQ231">
        <v>5830</v>
      </c>
      <c r="CR231">
        <v>0</v>
      </c>
      <c r="CS231">
        <v>0</v>
      </c>
      <c r="CT231">
        <v>4454885000</v>
      </c>
      <c r="CU231">
        <v>40856640</v>
      </c>
      <c r="CV231">
        <v>0</v>
      </c>
      <c r="CW231">
        <v>0</v>
      </c>
      <c r="CX231">
        <v>70362.686268256351</v>
      </c>
      <c r="CY231">
        <v>2792097.5466057044</v>
      </c>
      <c r="CZ231">
        <v>14070</v>
      </c>
      <c r="DA231">
        <v>13498.04639333251</v>
      </c>
      <c r="DB231">
        <v>12347.351136027106</v>
      </c>
      <c r="DC231">
        <v>10607.544476590594</v>
      </c>
      <c r="DD231">
        <v>-321624.23585047841</v>
      </c>
      <c r="DE231">
        <v>-414658.28241910355</v>
      </c>
      <c r="DF231">
        <v>-574907.398656782</v>
      </c>
    </row>
    <row r="232" spans="1:110" x14ac:dyDescent="0.45">
      <c r="A232">
        <v>3208</v>
      </c>
      <c r="B232" t="s">
        <v>584</v>
      </c>
      <c r="C232">
        <v>28062</v>
      </c>
      <c r="D232">
        <v>26328</v>
      </c>
      <c r="E232">
        <v>24506</v>
      </c>
      <c r="F232">
        <v>22689</v>
      </c>
      <c r="G232">
        <v>20958</v>
      </c>
      <c r="H232">
        <v>19235</v>
      </c>
      <c r="I232">
        <v>17498</v>
      </c>
      <c r="J232">
        <v>15732.785714285717</v>
      </c>
      <c r="K232">
        <v>2.54</v>
      </c>
      <c r="L232">
        <v>2.44</v>
      </c>
      <c r="M232">
        <v>2.34</v>
      </c>
      <c r="N232">
        <v>2.2599999999999998</v>
      </c>
      <c r="O232">
        <v>2.2000000000000002</v>
      </c>
      <c r="P232">
        <v>2.14</v>
      </c>
      <c r="Q232">
        <v>2.1287702164625548</v>
      </c>
      <c r="R232">
        <v>2.0987256531220373</v>
      </c>
      <c r="S232">
        <v>282986</v>
      </c>
      <c r="T232">
        <v>10867</v>
      </c>
      <c r="U232">
        <v>4311</v>
      </c>
      <c r="V232">
        <v>56.659920859650079</v>
      </c>
      <c r="W232">
        <v>319.45805092552837</v>
      </c>
      <c r="X232">
        <v>2542.7276942043645</v>
      </c>
      <c r="Y232">
        <v>178.90823652698191</v>
      </c>
      <c r="Z232">
        <v>13715</v>
      </c>
      <c r="AA232">
        <v>12755.219545783468</v>
      </c>
      <c r="AB232">
        <v>11620.159158645671</v>
      </c>
      <c r="AC232">
        <v>10568.79445869226</v>
      </c>
      <c r="AD232">
        <v>9598.6097773417787</v>
      </c>
      <c r="AE232">
        <v>8711.9311686393539</v>
      </c>
      <c r="AF232">
        <v>8063.472042186102</v>
      </c>
      <c r="AG232">
        <v>7013.1064339144414</v>
      </c>
      <c r="AH232">
        <v>2626</v>
      </c>
      <c r="AI232">
        <v>2181.7963273384835</v>
      </c>
      <c r="AJ232">
        <v>1790.9330575495549</v>
      </c>
      <c r="AK232">
        <v>1469.2199874531511</v>
      </c>
      <c r="AL232">
        <v>1239.6344595780683</v>
      </c>
      <c r="AM232">
        <v>1102.9005391142628</v>
      </c>
      <c r="AN232">
        <v>1200.9379328290515</v>
      </c>
      <c r="AO232">
        <v>1059.8741364490636</v>
      </c>
      <c r="AP232">
        <v>55.265924287956523</v>
      </c>
      <c r="AQ232">
        <v>45.47061937283619</v>
      </c>
      <c r="AR232">
        <v>2.7521296792576848</v>
      </c>
      <c r="AS232">
        <v>45.47061937283619</v>
      </c>
      <c r="AT232">
        <v>22721</v>
      </c>
      <c r="AU232">
        <v>273</v>
      </c>
      <c r="AV232">
        <v>15691.753012069279</v>
      </c>
      <c r="AW232">
        <v>7080.0100478122085</v>
      </c>
      <c r="AX232">
        <v>111.44231761449585</v>
      </c>
      <c r="AY232">
        <v>523.63379801275175</v>
      </c>
      <c r="AZ232">
        <v>269.32358221877638</v>
      </c>
      <c r="BA232">
        <v>2.9623440849040632</v>
      </c>
      <c r="BB232">
        <v>66.061272509003672</v>
      </c>
      <c r="BC232">
        <v>9950</v>
      </c>
      <c r="BD232">
        <v>456658.90327228367</v>
      </c>
      <c r="BE232">
        <v>4537323.5860256152</v>
      </c>
      <c r="BF232">
        <v>102391.99999999999</v>
      </c>
      <c r="BG232">
        <v>95267.528609804693</v>
      </c>
      <c r="BH232">
        <v>85293.591215918786</v>
      </c>
      <c r="BI232">
        <v>69864</v>
      </c>
      <c r="BJ232">
        <v>57888.321985501541</v>
      </c>
      <c r="BK232">
        <v>52574.341905850408</v>
      </c>
      <c r="BL232">
        <v>-338639.99640397285</v>
      </c>
      <c r="BM232">
        <v>-399522.49893428036</v>
      </c>
      <c r="BN232">
        <v>-494609.85287997039</v>
      </c>
      <c r="BO232">
        <v>195908.05654481566</v>
      </c>
      <c r="BP232">
        <v>651491.81325650075</v>
      </c>
      <c r="BQ232">
        <v>1078017.2808868336</v>
      </c>
      <c r="BR232">
        <v>1009844</v>
      </c>
      <c r="BS232">
        <v>8767932</v>
      </c>
      <c r="BT232">
        <v>937111</v>
      </c>
      <c r="BU232">
        <v>21564</v>
      </c>
      <c r="BV232">
        <v>88734</v>
      </c>
      <c r="BW232">
        <v>932589</v>
      </c>
      <c r="BX232">
        <v>42948</v>
      </c>
      <c r="BY232">
        <v>84.392417231911878</v>
      </c>
      <c r="BZ232">
        <v>0</v>
      </c>
      <c r="CA232">
        <v>390.23182533333335</v>
      </c>
      <c r="CB232">
        <v>150.7117791610371</v>
      </c>
      <c r="CC232">
        <v>0</v>
      </c>
      <c r="CD232">
        <v>9.2597735691233858</v>
      </c>
      <c r="CE232">
        <v>4.6799999999999994E-2</v>
      </c>
      <c r="CF232">
        <v>76.124065329685365</v>
      </c>
      <c r="CG232">
        <v>478707.30416144815</v>
      </c>
      <c r="CH232">
        <v>787394.60754819296</v>
      </c>
      <c r="CI232">
        <v>1875270.1075546488</v>
      </c>
      <c r="CJ232">
        <v>330150.22427662072</v>
      </c>
      <c r="CK232">
        <v>4438616.2083435552</v>
      </c>
      <c r="CL232">
        <v>39300000</v>
      </c>
      <c r="CM232">
        <v>31600000</v>
      </c>
      <c r="CN232">
        <v>7100000</v>
      </c>
      <c r="CO232">
        <v>825970000</v>
      </c>
      <c r="CP232">
        <v>1202000</v>
      </c>
      <c r="CQ232">
        <v>14700</v>
      </c>
      <c r="CR232">
        <v>0</v>
      </c>
      <c r="CS232">
        <v>0</v>
      </c>
      <c r="CT232">
        <v>3401894000</v>
      </c>
      <c r="CU232">
        <v>103017600</v>
      </c>
      <c r="CV232">
        <v>0</v>
      </c>
      <c r="CW232">
        <v>0</v>
      </c>
      <c r="CX232">
        <v>111346.85993717719</v>
      </c>
      <c r="CY232">
        <v>1972336.8307642322</v>
      </c>
      <c r="CZ232">
        <v>9950</v>
      </c>
      <c r="DA232">
        <v>9257.6754987455733</v>
      </c>
      <c r="DB232">
        <v>8288.4525411984523</v>
      </c>
      <c r="DC232">
        <v>6912.6567795079091</v>
      </c>
      <c r="DD232">
        <v>-338639.99640397285</v>
      </c>
      <c r="DE232">
        <v>-399522.49893428036</v>
      </c>
      <c r="DF232">
        <v>-494609.85287997039</v>
      </c>
    </row>
    <row r="233" spans="1:110" x14ac:dyDescent="0.45">
      <c r="A233">
        <v>3209</v>
      </c>
      <c r="B233" t="s">
        <v>585</v>
      </c>
      <c r="C233">
        <v>121583</v>
      </c>
      <c r="D233">
        <v>114777</v>
      </c>
      <c r="E233">
        <v>107577</v>
      </c>
      <c r="F233">
        <v>100322</v>
      </c>
      <c r="G233">
        <v>93189</v>
      </c>
      <c r="H233">
        <v>85744</v>
      </c>
      <c r="I233">
        <v>78013</v>
      </c>
      <c r="J233">
        <v>70757.142857142855</v>
      </c>
      <c r="K233">
        <v>2.54</v>
      </c>
      <c r="L233">
        <v>2.44</v>
      </c>
      <c r="M233">
        <v>2.34</v>
      </c>
      <c r="N233">
        <v>2.2599999999999998</v>
      </c>
      <c r="O233">
        <v>2.2000000000000002</v>
      </c>
      <c r="P233">
        <v>2.14</v>
      </c>
      <c r="Q233">
        <v>2.1287702164625548</v>
      </c>
      <c r="R233">
        <v>2.0987256531220373</v>
      </c>
      <c r="S233">
        <v>282986</v>
      </c>
      <c r="T233">
        <v>10867</v>
      </c>
      <c r="U233">
        <v>4311</v>
      </c>
      <c r="V233">
        <v>246.20422666830183</v>
      </c>
      <c r="W233">
        <v>1345.9663942542086</v>
      </c>
      <c r="X233">
        <v>2535.3303033821503</v>
      </c>
      <c r="Y233">
        <v>183.97727873837272</v>
      </c>
      <c r="Z233">
        <v>59385</v>
      </c>
      <c r="AA233">
        <v>55492.52286417452</v>
      </c>
      <c r="AB233">
        <v>51132.078106674591</v>
      </c>
      <c r="AC233">
        <v>46885.406611012353</v>
      </c>
      <c r="AD233">
        <v>42529.203948943039</v>
      </c>
      <c r="AE233">
        <v>38290.408063971277</v>
      </c>
      <c r="AF233">
        <v>34559.72570206305</v>
      </c>
      <c r="AG233">
        <v>30238.557386132277</v>
      </c>
      <c r="AH233">
        <v>7914</v>
      </c>
      <c r="AI233">
        <v>6754.2904231177317</v>
      </c>
      <c r="AJ233">
        <v>5718.779103332914</v>
      </c>
      <c r="AK233">
        <v>4876.620666679325</v>
      </c>
      <c r="AL233">
        <v>4244.2430438026377</v>
      </c>
      <c r="AM233">
        <v>3890.8230059955172</v>
      </c>
      <c r="AN233">
        <v>4088.1463426051587</v>
      </c>
      <c r="AO233">
        <v>3972.634684697452</v>
      </c>
      <c r="AP233">
        <v>249.17633160076159</v>
      </c>
      <c r="AQ233">
        <v>94.825663516216181</v>
      </c>
      <c r="AR233">
        <v>5.739365914029845</v>
      </c>
      <c r="AS233">
        <v>94.825663516216181</v>
      </c>
      <c r="AT233">
        <v>99108</v>
      </c>
      <c r="AU233">
        <v>2115</v>
      </c>
      <c r="AV233">
        <v>68770.696894133085</v>
      </c>
      <c r="AW233">
        <v>41734.806020856238</v>
      </c>
      <c r="AX233">
        <v>810.28302839932189</v>
      </c>
      <c r="AY233">
        <v>2294.8781553572207</v>
      </c>
      <c r="AZ233">
        <v>1587.5920210333713</v>
      </c>
      <c r="BA233">
        <v>21.538830021286802</v>
      </c>
      <c r="BB233">
        <v>66.061272509003672</v>
      </c>
      <c r="BC233">
        <v>42150</v>
      </c>
      <c r="BD233">
        <v>1995694.6274949862</v>
      </c>
      <c r="BE233">
        <v>18077392.333091386</v>
      </c>
      <c r="BF233">
        <v>524836</v>
      </c>
      <c r="BG233">
        <v>495274.89723427518</v>
      </c>
      <c r="BH233">
        <v>447042.21929643489</v>
      </c>
      <c r="BI233">
        <v>458170.00000000006</v>
      </c>
      <c r="BJ233">
        <v>387105.96740296687</v>
      </c>
      <c r="BK233">
        <v>351139.29530616041</v>
      </c>
      <c r="BL233">
        <v>-1411865.2115194006</v>
      </c>
      <c r="BM233">
        <v>-1674481.6509319483</v>
      </c>
      <c r="BN233">
        <v>-2062824.3760225191</v>
      </c>
      <c r="BO233">
        <v>974400.70346827805</v>
      </c>
      <c r="BP233">
        <v>2884638.927143218</v>
      </c>
      <c r="BQ233">
        <v>4536323.8547595888</v>
      </c>
      <c r="BR233">
        <v>1009844</v>
      </c>
      <c r="BS233">
        <v>8767932</v>
      </c>
      <c r="BT233">
        <v>937111</v>
      </c>
      <c r="BU233">
        <v>21564</v>
      </c>
      <c r="BV233">
        <v>88734</v>
      </c>
      <c r="BW233">
        <v>932589</v>
      </c>
      <c r="BX233">
        <v>42948</v>
      </c>
      <c r="BY233">
        <v>1193.8557810962275</v>
      </c>
      <c r="BZ233">
        <v>0</v>
      </c>
      <c r="CA233">
        <v>0</v>
      </c>
      <c r="CB233">
        <v>63.90701353522315</v>
      </c>
      <c r="CC233">
        <v>0</v>
      </c>
      <c r="CD233">
        <v>21.722275985015507</v>
      </c>
      <c r="CE233">
        <v>126.79794242570138</v>
      </c>
      <c r="CF233">
        <v>48.85737142653899</v>
      </c>
      <c r="CG233">
        <v>1782297.0793683585</v>
      </c>
      <c r="CH233">
        <v>2931584.9103280865</v>
      </c>
      <c r="CI233">
        <v>6981903.9873981588</v>
      </c>
      <c r="CJ233">
        <v>1229197.4142984415</v>
      </c>
      <c r="CK233">
        <v>16525615.205360949</v>
      </c>
      <c r="CL233">
        <v>123000000</v>
      </c>
      <c r="CM233">
        <v>59100000</v>
      </c>
      <c r="CN233">
        <v>29190000</v>
      </c>
      <c r="CO233">
        <v>1256420000</v>
      </c>
      <c r="CP233">
        <v>539000</v>
      </c>
      <c r="CQ233">
        <v>22020</v>
      </c>
      <c r="CR233">
        <v>0</v>
      </c>
      <c r="CS233">
        <v>0</v>
      </c>
      <c r="CT233">
        <v>1476323000</v>
      </c>
      <c r="CU233">
        <v>154316160</v>
      </c>
      <c r="CV233">
        <v>0</v>
      </c>
      <c r="CW233">
        <v>0</v>
      </c>
      <c r="CX233">
        <v>129813.10132754126</v>
      </c>
      <c r="CY233">
        <v>7694964.3105399199</v>
      </c>
      <c r="CZ233">
        <v>42150</v>
      </c>
      <c r="DA233">
        <v>39775.924133300119</v>
      </c>
      <c r="DB233">
        <v>35902.319092716069</v>
      </c>
      <c r="DC233">
        <v>30209.751518531339</v>
      </c>
      <c r="DD233">
        <v>-1411865.2115194006</v>
      </c>
      <c r="DE233">
        <v>-1674481.6509319483</v>
      </c>
      <c r="DF233">
        <v>-2062824.3760225191</v>
      </c>
    </row>
    <row r="234" spans="1:110" x14ac:dyDescent="0.45">
      <c r="A234">
        <v>3210</v>
      </c>
      <c r="B234" t="s">
        <v>586</v>
      </c>
      <c r="C234">
        <v>19758</v>
      </c>
      <c r="D234">
        <v>18443</v>
      </c>
      <c r="E234">
        <v>17084</v>
      </c>
      <c r="F234">
        <v>15721</v>
      </c>
      <c r="G234">
        <v>14313</v>
      </c>
      <c r="H234">
        <v>12900</v>
      </c>
      <c r="I234">
        <v>11486</v>
      </c>
      <c r="J234">
        <v>10104.821428571428</v>
      </c>
      <c r="K234">
        <v>2.54</v>
      </c>
      <c r="L234">
        <v>2.44</v>
      </c>
      <c r="M234">
        <v>2.34</v>
      </c>
      <c r="N234">
        <v>2.2599999999999998</v>
      </c>
      <c r="O234">
        <v>2.2000000000000002</v>
      </c>
      <c r="P234">
        <v>2.14</v>
      </c>
      <c r="Q234">
        <v>2.1287702164625548</v>
      </c>
      <c r="R234">
        <v>2.0987256531220373</v>
      </c>
      <c r="S234">
        <v>263225</v>
      </c>
      <c r="T234">
        <v>10116</v>
      </c>
      <c r="U234">
        <v>5197</v>
      </c>
      <c r="V234">
        <v>42.62458668843437</v>
      </c>
      <c r="W234">
        <v>240.32450413623036</v>
      </c>
      <c r="X234">
        <v>2215.3336807675551</v>
      </c>
      <c r="Y234">
        <v>201.85763117443531</v>
      </c>
      <c r="Z234">
        <v>8982</v>
      </c>
      <c r="AA234">
        <v>8219.5189584043401</v>
      </c>
      <c r="AB234">
        <v>7333.547797848506</v>
      </c>
      <c r="AC234">
        <v>6455.4499795221291</v>
      </c>
      <c r="AD234">
        <v>5612.9193792344158</v>
      </c>
      <c r="AE234">
        <v>4822.3476252326254</v>
      </c>
      <c r="AF234">
        <v>4130.4793307963037</v>
      </c>
      <c r="AG234">
        <v>3281.9732952465761</v>
      </c>
      <c r="AH234">
        <v>1031</v>
      </c>
      <c r="AI234">
        <v>806.64255926919077</v>
      </c>
      <c r="AJ234">
        <v>622.63528022389232</v>
      </c>
      <c r="AK234">
        <v>472.20701948589954</v>
      </c>
      <c r="AL234">
        <v>356.42878814189481</v>
      </c>
      <c r="AM234">
        <v>264.04892949944599</v>
      </c>
      <c r="AN234">
        <v>225.28279812087047</v>
      </c>
      <c r="AO234">
        <v>160.37067103293492</v>
      </c>
      <c r="AP234">
        <v>31.435804177679476</v>
      </c>
      <c r="AQ234">
        <v>17.022920317971337</v>
      </c>
      <c r="AR234">
        <v>1.0303199050487313</v>
      </c>
      <c r="AS234">
        <v>17.022920317971337</v>
      </c>
      <c r="AT234">
        <v>16460</v>
      </c>
      <c r="AU234">
        <v>197</v>
      </c>
      <c r="AV234">
        <v>11367.462043558438</v>
      </c>
      <c r="AW234">
        <v>5119.9757655797712</v>
      </c>
      <c r="AX234">
        <v>80.46243533763996</v>
      </c>
      <c r="AY234">
        <v>379.33220839354505</v>
      </c>
      <c r="AZ234">
        <v>194.76387812265449</v>
      </c>
      <c r="BA234">
        <v>2.1388411914041985</v>
      </c>
      <c r="BB234">
        <v>66.061272509003672</v>
      </c>
      <c r="BC234">
        <v>6800</v>
      </c>
      <c r="BD234">
        <v>286145.605072707</v>
      </c>
      <c r="BE234">
        <v>2381691.511564611</v>
      </c>
      <c r="BF234">
        <v>329714</v>
      </c>
      <c r="BG234">
        <v>303436.1900829103</v>
      </c>
      <c r="BH234">
        <v>262949.03732186207</v>
      </c>
      <c r="BI234">
        <v>249471.99999999988</v>
      </c>
      <c r="BJ234">
        <v>195930.44622698726</v>
      </c>
      <c r="BK234">
        <v>170358.65851305274</v>
      </c>
      <c r="BL234">
        <v>-513538.45975128113</v>
      </c>
      <c r="BM234">
        <v>-831669.39065480744</v>
      </c>
      <c r="BN234">
        <v>-1136395.9152636379</v>
      </c>
      <c r="BO234">
        <v>44122.582911025733</v>
      </c>
      <c r="BP234">
        <v>213507.02047962043</v>
      </c>
      <c r="BQ234">
        <v>361741.08629903826</v>
      </c>
      <c r="BR234">
        <v>1009844</v>
      </c>
      <c r="BS234">
        <v>8767932</v>
      </c>
      <c r="BT234">
        <v>937111</v>
      </c>
      <c r="BU234">
        <v>21564</v>
      </c>
      <c r="BV234">
        <v>88734</v>
      </c>
      <c r="BW234">
        <v>932589</v>
      </c>
      <c r="BX234">
        <v>42948</v>
      </c>
      <c r="BY234">
        <v>94.499229906335458</v>
      </c>
      <c r="BZ234">
        <v>0</v>
      </c>
      <c r="CA234">
        <v>0</v>
      </c>
      <c r="CB234">
        <v>0</v>
      </c>
      <c r="CC234">
        <v>0</v>
      </c>
      <c r="CD234">
        <v>4.7697905164847274</v>
      </c>
      <c r="CE234">
        <v>6.4116000000000006E-2</v>
      </c>
      <c r="CF234">
        <v>23.975772859097127</v>
      </c>
      <c r="CG234">
        <v>265982.51107180206</v>
      </c>
      <c r="CH234">
        <v>437497.38744205859</v>
      </c>
      <c r="CI234">
        <v>1041949.9510645715</v>
      </c>
      <c r="CJ234">
        <v>183440.24609743187</v>
      </c>
      <c r="CK234">
        <v>2466213.2257356457</v>
      </c>
      <c r="CL234">
        <v>5260000</v>
      </c>
      <c r="CM234">
        <v>3180000</v>
      </c>
      <c r="CN234">
        <v>4810000</v>
      </c>
      <c r="CO234">
        <v>231940000</v>
      </c>
      <c r="CP234">
        <v>264000</v>
      </c>
      <c r="CQ234">
        <v>4340</v>
      </c>
      <c r="CR234">
        <v>0</v>
      </c>
      <c r="CS234">
        <v>0</v>
      </c>
      <c r="CT234">
        <v>818799000</v>
      </c>
      <c r="CU234">
        <v>30414720</v>
      </c>
      <c r="CV234">
        <v>0</v>
      </c>
      <c r="CW234">
        <v>0</v>
      </c>
      <c r="CX234">
        <v>31069.189002485477</v>
      </c>
      <c r="CY234">
        <v>1137729.8530384682</v>
      </c>
      <c r="CZ234">
        <v>6800</v>
      </c>
      <c r="DA234">
        <v>6258.0481646632834</v>
      </c>
      <c r="DB234">
        <v>5423.0437706274588</v>
      </c>
      <c r="DC234">
        <v>4331.518213393595</v>
      </c>
      <c r="DD234">
        <v>-513538.45975128113</v>
      </c>
      <c r="DE234">
        <v>-831669.39065480744</v>
      </c>
      <c r="DF234">
        <v>-1136395.9152636379</v>
      </c>
    </row>
    <row r="235" spans="1:110" x14ac:dyDescent="0.45">
      <c r="A235">
        <v>3211</v>
      </c>
      <c r="B235" t="s">
        <v>587</v>
      </c>
      <c r="C235">
        <v>36802</v>
      </c>
      <c r="D235">
        <v>34374</v>
      </c>
      <c r="E235">
        <v>31331</v>
      </c>
      <c r="F235">
        <v>28509</v>
      </c>
      <c r="G235">
        <v>25801</v>
      </c>
      <c r="H235">
        <v>23266</v>
      </c>
      <c r="I235">
        <v>20909</v>
      </c>
      <c r="J235">
        <v>18215.25</v>
      </c>
      <c r="K235">
        <v>2.54</v>
      </c>
      <c r="L235">
        <v>2.44</v>
      </c>
      <c r="M235">
        <v>2.34</v>
      </c>
      <c r="N235">
        <v>2.2599999999999998</v>
      </c>
      <c r="O235">
        <v>2.2000000000000002</v>
      </c>
      <c r="P235">
        <v>2.14</v>
      </c>
      <c r="Q235">
        <v>2.1287702164625548</v>
      </c>
      <c r="R235">
        <v>2.0987256531220373</v>
      </c>
      <c r="S235">
        <v>263225</v>
      </c>
      <c r="T235">
        <v>10116</v>
      </c>
      <c r="U235">
        <v>5197</v>
      </c>
      <c r="V235">
        <v>94.575469870498722</v>
      </c>
      <c r="W235">
        <v>497.51179125497066</v>
      </c>
      <c r="X235">
        <v>1859.7272875099766</v>
      </c>
      <c r="Y235">
        <v>181.62193112154063</v>
      </c>
      <c r="Z235">
        <v>20256</v>
      </c>
      <c r="AA235">
        <v>18347.952899336942</v>
      </c>
      <c r="AB235">
        <v>16636.248136612474</v>
      </c>
      <c r="AC235">
        <v>14973.316782829439</v>
      </c>
      <c r="AD235">
        <v>13392.140246688772</v>
      </c>
      <c r="AE235">
        <v>11907.271646449964</v>
      </c>
      <c r="AF235">
        <v>10613.598190641278</v>
      </c>
      <c r="AG235">
        <v>8981.753877052146</v>
      </c>
      <c r="AH235">
        <v>804</v>
      </c>
      <c r="AI235">
        <v>562.33622516261062</v>
      </c>
      <c r="AJ235">
        <v>394.02563161871109</v>
      </c>
      <c r="AK235">
        <v>283.83667951062961</v>
      </c>
      <c r="AL235">
        <v>213.55094278808895</v>
      </c>
      <c r="AM235">
        <v>167.5453578112425</v>
      </c>
      <c r="AN235">
        <v>166.92389308388573</v>
      </c>
      <c r="AO235">
        <v>135.20902465911155</v>
      </c>
      <c r="AP235">
        <v>86.440786731739237</v>
      </c>
      <c r="AQ235">
        <v>27.419468968544432</v>
      </c>
      <c r="AR235">
        <v>1.6595756859845334</v>
      </c>
      <c r="AS235">
        <v>27.419468968544432</v>
      </c>
      <c r="AT235">
        <v>25617</v>
      </c>
      <c r="AU235">
        <v>610</v>
      </c>
      <c r="AV235">
        <v>17797.744804838079</v>
      </c>
      <c r="AW235">
        <v>11531.00277936503</v>
      </c>
      <c r="AX235">
        <v>231.6505761907863</v>
      </c>
      <c r="AY235">
        <v>593.91074413744661</v>
      </c>
      <c r="AZ235">
        <v>438.63934572704574</v>
      </c>
      <c r="BA235">
        <v>6.1577031852228146</v>
      </c>
      <c r="BB235">
        <v>66.061272509003672</v>
      </c>
      <c r="BC235">
        <v>14650</v>
      </c>
      <c r="BD235">
        <v>596243.66621805599</v>
      </c>
      <c r="BE235">
        <v>5391199.8883775026</v>
      </c>
      <c r="BF235">
        <v>384528</v>
      </c>
      <c r="BG235">
        <v>344319.22144901659</v>
      </c>
      <c r="BH235">
        <v>296753.37930809474</v>
      </c>
      <c r="BI235">
        <v>310126.00000000023</v>
      </c>
      <c r="BJ235">
        <v>253086.26341413689</v>
      </c>
      <c r="BK235">
        <v>226360.45061434043</v>
      </c>
      <c r="BL235">
        <v>-692818.40389596962</v>
      </c>
      <c r="BM235">
        <v>-1050538.5984715526</v>
      </c>
      <c r="BN235">
        <v>-1400076.361405802</v>
      </c>
      <c r="BO235">
        <v>199113.94270222727</v>
      </c>
      <c r="BP235">
        <v>683375.67981240898</v>
      </c>
      <c r="BQ235">
        <v>1127727.4001065502</v>
      </c>
      <c r="BR235">
        <v>1009844</v>
      </c>
      <c r="BS235">
        <v>8767932</v>
      </c>
      <c r="BT235">
        <v>937111</v>
      </c>
      <c r="BU235">
        <v>21564</v>
      </c>
      <c r="BV235">
        <v>88734</v>
      </c>
      <c r="BW235">
        <v>932589</v>
      </c>
      <c r="BX235">
        <v>42948</v>
      </c>
      <c r="BY235">
        <v>121.79294626396778</v>
      </c>
      <c r="BZ235">
        <v>0</v>
      </c>
      <c r="CA235">
        <v>390.23182533333335</v>
      </c>
      <c r="CB235">
        <v>125.20366660029279</v>
      </c>
      <c r="CC235">
        <v>97.617579079999999</v>
      </c>
      <c r="CD235">
        <v>10.554706173839623</v>
      </c>
      <c r="CE235">
        <v>0.53071199999999996</v>
      </c>
      <c r="CF235">
        <v>0</v>
      </c>
      <c r="CG235">
        <v>524313.05116915645</v>
      </c>
      <c r="CH235">
        <v>862408.54394504766</v>
      </c>
      <c r="CI235">
        <v>2053924.3569316582</v>
      </c>
      <c r="CJ235">
        <v>361603.15485028859</v>
      </c>
      <c r="CK235">
        <v>4861476.7038954673</v>
      </c>
      <c r="CL235">
        <v>1840000</v>
      </c>
      <c r="CM235">
        <v>5760000</v>
      </c>
      <c r="CN235">
        <v>2090000</v>
      </c>
      <c r="CO235">
        <v>440340000</v>
      </c>
      <c r="CP235">
        <v>738000</v>
      </c>
      <c r="CQ235">
        <v>17850</v>
      </c>
      <c r="CR235">
        <v>0</v>
      </c>
      <c r="CS235">
        <v>0</v>
      </c>
      <c r="CT235">
        <v>2245593000</v>
      </c>
      <c r="CU235">
        <v>125092800</v>
      </c>
      <c r="CV235">
        <v>0</v>
      </c>
      <c r="CW235">
        <v>0</v>
      </c>
      <c r="CX235">
        <v>66012.252703333157</v>
      </c>
      <c r="CY235">
        <v>2430957.2173457155</v>
      </c>
      <c r="CZ235">
        <v>14650</v>
      </c>
      <c r="DA235">
        <v>13118.099577216984</v>
      </c>
      <c r="DB235">
        <v>11305.904919443024</v>
      </c>
      <c r="DC235">
        <v>9025.6158195679982</v>
      </c>
      <c r="DD235">
        <v>-692818.40389596962</v>
      </c>
      <c r="DE235">
        <v>-1050538.5984715526</v>
      </c>
      <c r="DF235">
        <v>-1400076.361405802</v>
      </c>
    </row>
    <row r="236" spans="1:110" x14ac:dyDescent="0.45">
      <c r="A236">
        <v>3213</v>
      </c>
      <c r="B236" t="s">
        <v>588</v>
      </c>
      <c r="C236">
        <v>27611</v>
      </c>
      <c r="D236">
        <v>25504</v>
      </c>
      <c r="E236">
        <v>23387</v>
      </c>
      <c r="F236">
        <v>21299</v>
      </c>
      <c r="G236">
        <v>19258</v>
      </c>
      <c r="H236">
        <v>17255</v>
      </c>
      <c r="I236">
        <v>15281</v>
      </c>
      <c r="J236">
        <v>13223.25</v>
      </c>
      <c r="K236">
        <v>2.54</v>
      </c>
      <c r="L236">
        <v>2.44</v>
      </c>
      <c r="M236">
        <v>2.34</v>
      </c>
      <c r="N236">
        <v>2.2599999999999998</v>
      </c>
      <c r="O236">
        <v>2.2000000000000002</v>
      </c>
      <c r="P236">
        <v>2.14</v>
      </c>
      <c r="Q236">
        <v>2.1287702164625548</v>
      </c>
      <c r="R236">
        <v>2.0987256531220373</v>
      </c>
      <c r="S236">
        <v>237928</v>
      </c>
      <c r="T236">
        <v>10008</v>
      </c>
      <c r="U236">
        <v>4310</v>
      </c>
      <c r="V236">
        <v>60.922142762345608</v>
      </c>
      <c r="W236">
        <v>343.48916641225793</v>
      </c>
      <c r="X236">
        <v>2142.8994435740892</v>
      </c>
      <c r="Y236">
        <v>163.67934992479155</v>
      </c>
      <c r="Z236">
        <v>15256</v>
      </c>
      <c r="AA236">
        <v>13943.493718541453</v>
      </c>
      <c r="AB236">
        <v>12497.457001171513</v>
      </c>
      <c r="AC236">
        <v>11111.773138680172</v>
      </c>
      <c r="AD236">
        <v>9764.3415900718319</v>
      </c>
      <c r="AE236">
        <v>8508.1945042554489</v>
      </c>
      <c r="AF236">
        <v>7518.9128935487579</v>
      </c>
      <c r="AG236">
        <v>6149.5522346941252</v>
      </c>
      <c r="AH236">
        <v>2734</v>
      </c>
      <c r="AI236">
        <v>2453.225866717828</v>
      </c>
      <c r="AJ236">
        <v>2154.736179310938</v>
      </c>
      <c r="AK236">
        <v>1880.3123347567584</v>
      </c>
      <c r="AL236">
        <v>1648.2728369972906</v>
      </c>
      <c r="AM236">
        <v>1471.6643509883668</v>
      </c>
      <c r="AN236">
        <v>1493.0762270270834</v>
      </c>
      <c r="AO236">
        <v>1342.4052754778311</v>
      </c>
      <c r="AP236">
        <v>64.207016052359975</v>
      </c>
      <c r="AQ236">
        <v>36.559291958059248</v>
      </c>
      <c r="AR236">
        <v>2.2127675813127112</v>
      </c>
      <c r="AS236">
        <v>36.559291958059248</v>
      </c>
      <c r="AT236">
        <v>23696</v>
      </c>
      <c r="AU236">
        <v>505</v>
      </c>
      <c r="AV236">
        <v>16442.333336288291</v>
      </c>
      <c r="AW236">
        <v>9970.4903232435227</v>
      </c>
      <c r="AX236">
        <v>193.49386204289925</v>
      </c>
      <c r="AY236">
        <v>548.68066343194027</v>
      </c>
      <c r="AZ236">
        <v>379.27745189618361</v>
      </c>
      <c r="BA236">
        <v>5.1434267516836627</v>
      </c>
      <c r="BB236">
        <v>66.061272509003672</v>
      </c>
      <c r="BC236">
        <v>10000</v>
      </c>
      <c r="BD236">
        <v>398208.93408641266</v>
      </c>
      <c r="BE236">
        <v>4041485.4588231551</v>
      </c>
      <c r="BF236">
        <v>93894</v>
      </c>
      <c r="BG236">
        <v>84658.416702290677</v>
      </c>
      <c r="BH236">
        <v>72430.345666869922</v>
      </c>
      <c r="BI236">
        <v>117015.99999999993</v>
      </c>
      <c r="BJ236">
        <v>93251.753960829432</v>
      </c>
      <c r="BK236">
        <v>81943.895738589956</v>
      </c>
      <c r="BL236">
        <v>-351278.71803520527</v>
      </c>
      <c r="BM236">
        <v>-405518.98295961722</v>
      </c>
      <c r="BN236">
        <v>-487335.81950963871</v>
      </c>
      <c r="BO236">
        <v>86674.41873455653</v>
      </c>
      <c r="BP236">
        <v>423765.88884738414</v>
      </c>
      <c r="BQ236">
        <v>735526.75230007176</v>
      </c>
      <c r="BR236">
        <v>1009844</v>
      </c>
      <c r="BS236">
        <v>8767932</v>
      </c>
      <c r="BT236">
        <v>937111</v>
      </c>
      <c r="BU236">
        <v>21564</v>
      </c>
      <c r="BV236">
        <v>88734</v>
      </c>
      <c r="BW236">
        <v>932589</v>
      </c>
      <c r="BX236">
        <v>42948</v>
      </c>
      <c r="BY236">
        <v>58.853439342892244</v>
      </c>
      <c r="BZ236">
        <v>0</v>
      </c>
      <c r="CA236">
        <v>38.20222480763983</v>
      </c>
      <c r="CB236">
        <v>209.06846368281785</v>
      </c>
      <c r="CC236">
        <v>0</v>
      </c>
      <c r="CD236">
        <v>0</v>
      </c>
      <c r="CE236">
        <v>1.35996573876744</v>
      </c>
      <c r="CF236">
        <v>63.17568344733241</v>
      </c>
      <c r="CG236">
        <v>447793.34142467944</v>
      </c>
      <c r="CH236">
        <v>736546.23455435189</v>
      </c>
      <c r="CI236">
        <v>1754168.9049568102</v>
      </c>
      <c r="CJ236">
        <v>308829.78140453715</v>
      </c>
      <c r="CK236">
        <v>4151979.2281372263</v>
      </c>
      <c r="CL236">
        <v>16000000</v>
      </c>
      <c r="CM236">
        <v>28800000</v>
      </c>
      <c r="CN236">
        <v>7470000</v>
      </c>
      <c r="CO236">
        <v>420420000</v>
      </c>
      <c r="CP236">
        <v>782000</v>
      </c>
      <c r="CQ236">
        <v>2480</v>
      </c>
      <c r="CR236">
        <v>0</v>
      </c>
      <c r="CS236">
        <v>0</v>
      </c>
      <c r="CT236">
        <v>2213294000</v>
      </c>
      <c r="CU236">
        <v>17379840</v>
      </c>
      <c r="CV236">
        <v>0</v>
      </c>
      <c r="CW236">
        <v>0</v>
      </c>
      <c r="CX236">
        <v>46209.85576535359</v>
      </c>
      <c r="CY236">
        <v>1893213.2765054395</v>
      </c>
      <c r="CZ236">
        <v>10000</v>
      </c>
      <c r="DA236">
        <v>9016.3819522323756</v>
      </c>
      <c r="DB236">
        <v>7714.0547497039124</v>
      </c>
      <c r="DC236">
        <v>6027.8725940699924</v>
      </c>
      <c r="DD236">
        <v>-351278.71803520527</v>
      </c>
      <c r="DE236">
        <v>-405518.98295961722</v>
      </c>
      <c r="DF236">
        <v>-487335.81950963871</v>
      </c>
    </row>
    <row r="237" spans="1:110" x14ac:dyDescent="0.45">
      <c r="A237">
        <v>3214</v>
      </c>
      <c r="B237" t="s">
        <v>589</v>
      </c>
      <c r="C237">
        <v>26355</v>
      </c>
      <c r="D237">
        <v>23845</v>
      </c>
      <c r="E237">
        <v>21382</v>
      </c>
      <c r="F237">
        <v>19029</v>
      </c>
      <c r="G237">
        <v>16826</v>
      </c>
      <c r="H237">
        <v>14680</v>
      </c>
      <c r="I237">
        <v>12574</v>
      </c>
      <c r="J237">
        <v>10280.107142857143</v>
      </c>
      <c r="K237">
        <v>2.54</v>
      </c>
      <c r="L237">
        <v>2.44</v>
      </c>
      <c r="M237">
        <v>2.34</v>
      </c>
      <c r="N237">
        <v>2.2599999999999998</v>
      </c>
      <c r="O237">
        <v>2.2000000000000002</v>
      </c>
      <c r="P237">
        <v>2.14</v>
      </c>
      <c r="Q237">
        <v>2.1287702164625548</v>
      </c>
      <c r="R237">
        <v>2.0987256531220373</v>
      </c>
      <c r="S237">
        <v>301242</v>
      </c>
      <c r="T237">
        <v>10134</v>
      </c>
      <c r="U237">
        <v>4808</v>
      </c>
      <c r="V237">
        <v>54.16092841969904</v>
      </c>
      <c r="W237">
        <v>305.36831620595672</v>
      </c>
      <c r="X237">
        <v>2329.7286987688558</v>
      </c>
      <c r="Y237">
        <v>196.04286221947513</v>
      </c>
      <c r="Z237">
        <v>13266</v>
      </c>
      <c r="AA237">
        <v>11837.887715194756</v>
      </c>
      <c r="AB237">
        <v>10263.42626481441</v>
      </c>
      <c r="AC237">
        <v>8816.1325686727741</v>
      </c>
      <c r="AD237">
        <v>7500.6964300276131</v>
      </c>
      <c r="AE237">
        <v>6331.8576252647063</v>
      </c>
      <c r="AF237">
        <v>5419.2353109634469</v>
      </c>
      <c r="AG237">
        <v>4033.3589235366835</v>
      </c>
      <c r="AH237">
        <v>3173</v>
      </c>
      <c r="AI237">
        <v>2772.8381153875316</v>
      </c>
      <c r="AJ237">
        <v>2291.1670255269228</v>
      </c>
      <c r="AK237">
        <v>1858.4801407986324</v>
      </c>
      <c r="AL237">
        <v>1511.7180794624098</v>
      </c>
      <c r="AM237">
        <v>1261.3530348445122</v>
      </c>
      <c r="AN237">
        <v>1195.8064280962944</v>
      </c>
      <c r="AO237">
        <v>965.06480377706487</v>
      </c>
      <c r="AP237">
        <v>51.819958449143506</v>
      </c>
      <c r="AQ237">
        <v>48.326814057059565</v>
      </c>
      <c r="AR237">
        <v>2.9250021465477403</v>
      </c>
      <c r="AS237">
        <v>48.326814057059565</v>
      </c>
      <c r="AT237">
        <v>23367</v>
      </c>
      <c r="AU237">
        <v>392</v>
      </c>
      <c r="AV237">
        <v>16176.8917115638</v>
      </c>
      <c r="AW237">
        <v>8587.504399650883</v>
      </c>
      <c r="AX237">
        <v>153.62979682338351</v>
      </c>
      <c r="AY237">
        <v>539.82287641488404</v>
      </c>
      <c r="AZ237">
        <v>326.66866736271959</v>
      </c>
      <c r="BA237">
        <v>4.0837657509876255</v>
      </c>
      <c r="BB237">
        <v>66.061272509003672</v>
      </c>
      <c r="BC237">
        <v>9180</v>
      </c>
      <c r="BD237">
        <v>303965.35425222578</v>
      </c>
      <c r="BE237">
        <v>3369092.2349381321</v>
      </c>
      <c r="BF237">
        <v>97678.000000000015</v>
      </c>
      <c r="BG237">
        <v>84158.267262204099</v>
      </c>
      <c r="BH237">
        <v>68564.851613712395</v>
      </c>
      <c r="BI237">
        <v>196928.00000000003</v>
      </c>
      <c r="BJ237">
        <v>146659.89374566637</v>
      </c>
      <c r="BK237">
        <v>124777.08710452801</v>
      </c>
      <c r="BL237">
        <v>-335348.52393753373</v>
      </c>
      <c r="BM237">
        <v>-398272.02414071496</v>
      </c>
      <c r="BN237">
        <v>-494299.75657567155</v>
      </c>
      <c r="BO237">
        <v>-50182.216156910639</v>
      </c>
      <c r="BP237">
        <v>148912.12046204507</v>
      </c>
      <c r="BQ237">
        <v>317146.00801706966</v>
      </c>
      <c r="BR237">
        <v>1009844</v>
      </c>
      <c r="BS237">
        <v>8767932</v>
      </c>
      <c r="BT237">
        <v>937111</v>
      </c>
      <c r="BU237">
        <v>21564</v>
      </c>
      <c r="BV237">
        <v>88734</v>
      </c>
      <c r="BW237">
        <v>932589</v>
      </c>
      <c r="BX237">
        <v>42948</v>
      </c>
      <c r="BY237">
        <v>62.594493633076659</v>
      </c>
      <c r="BZ237">
        <v>799.42732864979996</v>
      </c>
      <c r="CA237">
        <v>0.33231936000000001</v>
      </c>
      <c r="CB237">
        <v>898.47615675888312</v>
      </c>
      <c r="CC237">
        <v>0</v>
      </c>
      <c r="CD237">
        <v>0</v>
      </c>
      <c r="CE237">
        <v>44.36355344103211</v>
      </c>
      <c r="CF237">
        <v>22.510999999999999</v>
      </c>
      <c r="CG237">
        <v>398514.64834923629</v>
      </c>
      <c r="CH237">
        <v>655490.90730674379</v>
      </c>
      <c r="CI237">
        <v>1561126.3938850081</v>
      </c>
      <c r="CJ237">
        <v>274843.72890547325</v>
      </c>
      <c r="CK237">
        <v>3695062.853748919</v>
      </c>
      <c r="CL237">
        <v>50600000</v>
      </c>
      <c r="CM237">
        <v>41700000</v>
      </c>
      <c r="CN237">
        <v>7800000</v>
      </c>
      <c r="CO237">
        <v>862300000</v>
      </c>
      <c r="CP237">
        <v>1570000</v>
      </c>
      <c r="CQ237">
        <v>35160</v>
      </c>
      <c r="CR237">
        <v>1120460</v>
      </c>
      <c r="CS237">
        <v>20520</v>
      </c>
      <c r="CT237">
        <v>4217588000</v>
      </c>
      <c r="CU237">
        <v>246401280</v>
      </c>
      <c r="CV237">
        <v>7846134420</v>
      </c>
      <c r="CW237">
        <v>125808280</v>
      </c>
      <c r="CX237">
        <v>95244.430980030738</v>
      </c>
      <c r="CY237">
        <v>1748684.5876144464</v>
      </c>
      <c r="CZ237">
        <v>9180</v>
      </c>
      <c r="DA237">
        <v>7909.3848509084301</v>
      </c>
      <c r="DB237">
        <v>6443.8802781985678</v>
      </c>
      <c r="DC237">
        <v>4601.2639888339645</v>
      </c>
      <c r="DD237">
        <v>-335348.52393753373</v>
      </c>
      <c r="DE237">
        <v>-398272.02414071496</v>
      </c>
      <c r="DF237">
        <v>-494299.75657567155</v>
      </c>
    </row>
    <row r="238" spans="1:110" x14ac:dyDescent="0.45">
      <c r="A238">
        <v>3215</v>
      </c>
      <c r="B238" t="s">
        <v>590</v>
      </c>
      <c r="C238">
        <v>119422</v>
      </c>
      <c r="D238">
        <v>113368</v>
      </c>
      <c r="E238">
        <v>106623</v>
      </c>
      <c r="F238">
        <v>99778</v>
      </c>
      <c r="G238">
        <v>92975</v>
      </c>
      <c r="H238">
        <v>85931</v>
      </c>
      <c r="I238">
        <v>78750</v>
      </c>
      <c r="J238">
        <v>71945.07142857142</v>
      </c>
      <c r="K238">
        <v>2.54</v>
      </c>
      <c r="L238">
        <v>2.44</v>
      </c>
      <c r="M238">
        <v>2.34</v>
      </c>
      <c r="N238">
        <v>2.2599999999999998</v>
      </c>
      <c r="O238">
        <v>2.2000000000000002</v>
      </c>
      <c r="P238">
        <v>2.14</v>
      </c>
      <c r="Q238">
        <v>2.1287702164625548</v>
      </c>
      <c r="R238">
        <v>2.0987256531220373</v>
      </c>
      <c r="S238">
        <v>282986</v>
      </c>
      <c r="T238">
        <v>10867</v>
      </c>
      <c r="U238">
        <v>4311</v>
      </c>
      <c r="V238">
        <v>241.93402849112618</v>
      </c>
      <c r="W238">
        <v>1319.6227872372251</v>
      </c>
      <c r="X238">
        <v>2534.2215499210174</v>
      </c>
      <c r="Y238">
        <v>184.3147477102774</v>
      </c>
      <c r="Z238">
        <v>58721</v>
      </c>
      <c r="AA238">
        <v>54814.855168848168</v>
      </c>
      <c r="AB238">
        <v>50661.1889377353</v>
      </c>
      <c r="AC238">
        <v>46542.941131170541</v>
      </c>
      <c r="AD238">
        <v>42487.858983414349</v>
      </c>
      <c r="AE238">
        <v>38596.726027992918</v>
      </c>
      <c r="AF238">
        <v>35029.784354884832</v>
      </c>
      <c r="AG238">
        <v>30976.612068126931</v>
      </c>
      <c r="AH238">
        <v>8806</v>
      </c>
      <c r="AI238">
        <v>7362.2038331893955</v>
      </c>
      <c r="AJ238">
        <v>6080.6917267575182</v>
      </c>
      <c r="AK238">
        <v>4985.2804397613563</v>
      </c>
      <c r="AL238">
        <v>4182.2581468709768</v>
      </c>
      <c r="AM238">
        <v>3662.8543495164322</v>
      </c>
      <c r="AN238">
        <v>3536.2762577598041</v>
      </c>
      <c r="AO238">
        <v>3287.9770235356891</v>
      </c>
      <c r="AP238">
        <v>270.89589356922664</v>
      </c>
      <c r="AQ238">
        <v>98.367344924653167</v>
      </c>
      <c r="AR238">
        <v>5.953727773469514</v>
      </c>
      <c r="AS238">
        <v>98.367344924653167</v>
      </c>
      <c r="AT238">
        <v>101126</v>
      </c>
      <c r="AU238">
        <v>1465</v>
      </c>
      <c r="AV238">
        <v>69928.034567221839</v>
      </c>
      <c r="AW238">
        <v>34446.385752825037</v>
      </c>
      <c r="AX238">
        <v>583.67549234355738</v>
      </c>
      <c r="AY238">
        <v>2333.4985135081929</v>
      </c>
      <c r="AZ238">
        <v>1310.3405140374643</v>
      </c>
      <c r="BA238">
        <v>15.515180222907516</v>
      </c>
      <c r="BB238">
        <v>66.061272509003672</v>
      </c>
      <c r="BC238">
        <v>41650</v>
      </c>
      <c r="BD238">
        <v>2030049.6471303478</v>
      </c>
      <c r="BE238">
        <v>19811332.157916792</v>
      </c>
      <c r="BF238">
        <v>617952</v>
      </c>
      <c r="BG238">
        <v>587192.41745981295</v>
      </c>
      <c r="BH238">
        <v>534060.15312831197</v>
      </c>
      <c r="BI238">
        <v>501655.99999999977</v>
      </c>
      <c r="BJ238">
        <v>425952.88456344756</v>
      </c>
      <c r="BK238">
        <v>388841.47956842219</v>
      </c>
      <c r="BL238">
        <v>-1381595.8403203138</v>
      </c>
      <c r="BM238">
        <v>-1746020.3662469289</v>
      </c>
      <c r="BN238">
        <v>-2161506.907145652</v>
      </c>
      <c r="BO238">
        <v>1151615.5818556659</v>
      </c>
      <c r="BP238">
        <v>3166643.3481305521</v>
      </c>
      <c r="BQ238">
        <v>4923553.8494039327</v>
      </c>
      <c r="BR238">
        <v>1009844</v>
      </c>
      <c r="BS238">
        <v>8767932</v>
      </c>
      <c r="BT238">
        <v>937111</v>
      </c>
      <c r="BU238">
        <v>21564</v>
      </c>
      <c r="BV238">
        <v>88734</v>
      </c>
      <c r="BW238">
        <v>932589</v>
      </c>
      <c r="BX238">
        <v>42948</v>
      </c>
      <c r="BY238">
        <v>667.71756991623909</v>
      </c>
      <c r="BZ238">
        <v>0</v>
      </c>
      <c r="CA238">
        <v>0</v>
      </c>
      <c r="CB238">
        <v>1019.8828454510223</v>
      </c>
      <c r="CC238">
        <v>0</v>
      </c>
      <c r="CD238">
        <v>24.784007892971651</v>
      </c>
      <c r="CE238">
        <v>9.0052157417560288</v>
      </c>
      <c r="CF238">
        <v>53.355513414500685</v>
      </c>
      <c r="CG238">
        <v>1784439.6312412038</v>
      </c>
      <c r="CH238">
        <v>2935109.0549910259</v>
      </c>
      <c r="CI238">
        <v>6990297.1400534548</v>
      </c>
      <c r="CJ238">
        <v>1230675.0687549226</v>
      </c>
      <c r="CK238">
        <v>16545481.134682178</v>
      </c>
      <c r="CL238">
        <v>171000000</v>
      </c>
      <c r="CM238">
        <v>27900000</v>
      </c>
      <c r="CN238">
        <v>13340000</v>
      </c>
      <c r="CO238">
        <v>993300000</v>
      </c>
      <c r="CP238">
        <v>202000</v>
      </c>
      <c r="CQ238">
        <v>22430</v>
      </c>
      <c r="CR238">
        <v>0</v>
      </c>
      <c r="CS238">
        <v>0</v>
      </c>
      <c r="CT238">
        <v>530770000</v>
      </c>
      <c r="CU238">
        <v>157189440</v>
      </c>
      <c r="CV238">
        <v>0</v>
      </c>
      <c r="CW238">
        <v>0</v>
      </c>
      <c r="CX238">
        <v>90736.410376689455</v>
      </c>
      <c r="CY238">
        <v>8043969.6112585776</v>
      </c>
      <c r="CZ238">
        <v>41650</v>
      </c>
      <c r="DA238">
        <v>39576.802384653194</v>
      </c>
      <c r="DB238">
        <v>35995.684742171223</v>
      </c>
      <c r="DC238">
        <v>30729.799321586892</v>
      </c>
      <c r="DD238">
        <v>-1381595.8403203138</v>
      </c>
      <c r="DE238">
        <v>-1746020.3662469289</v>
      </c>
      <c r="DF238">
        <v>-2161506.907145652</v>
      </c>
    </row>
    <row r="239" spans="1:110" x14ac:dyDescent="0.45">
      <c r="A239">
        <v>3216</v>
      </c>
      <c r="B239" t="s">
        <v>2230</v>
      </c>
      <c r="C239">
        <v>55463</v>
      </c>
      <c r="D239">
        <v>56058</v>
      </c>
      <c r="E239">
        <v>55998</v>
      </c>
      <c r="F239">
        <v>55255</v>
      </c>
      <c r="G239">
        <v>53935</v>
      </c>
      <c r="H239">
        <v>52072</v>
      </c>
      <c r="I239">
        <v>49824</v>
      </c>
      <c r="J239">
        <v>48861.42857142858</v>
      </c>
      <c r="K239">
        <v>2.54</v>
      </c>
      <c r="L239">
        <v>2.44</v>
      </c>
      <c r="M239">
        <v>2.34</v>
      </c>
      <c r="N239">
        <v>2.2599999999999998</v>
      </c>
      <c r="O239">
        <v>2.2000000000000002</v>
      </c>
      <c r="P239">
        <v>2.14</v>
      </c>
      <c r="Q239">
        <v>2.1287702164625548</v>
      </c>
      <c r="R239">
        <v>2.0987256531220373</v>
      </c>
      <c r="S239">
        <v>301242</v>
      </c>
      <c r="T239">
        <v>10134</v>
      </c>
      <c r="U239">
        <v>4808</v>
      </c>
      <c r="V239">
        <v>122.17139647891271</v>
      </c>
      <c r="W239">
        <v>641.42449334759419</v>
      </c>
      <c r="X239">
        <v>2173.5130305280409</v>
      </c>
      <c r="Y239">
        <v>196.41280844175736</v>
      </c>
      <c r="Z239">
        <v>19164</v>
      </c>
      <c r="AA239">
        <v>19059.851425552362</v>
      </c>
      <c r="AB239">
        <v>18665.913259566434</v>
      </c>
      <c r="AC239">
        <v>18067.279773538747</v>
      </c>
      <c r="AD239">
        <v>17290.228751745482</v>
      </c>
      <c r="AE239">
        <v>16368.718491621603</v>
      </c>
      <c r="AF239">
        <v>15405.555537015274</v>
      </c>
      <c r="AG239">
        <v>14744.91656467097</v>
      </c>
      <c r="AH239">
        <v>1214</v>
      </c>
      <c r="AI239">
        <v>1106.3020403814678</v>
      </c>
      <c r="AJ239">
        <v>982.81824410282888</v>
      </c>
      <c r="AK239">
        <v>860.08994768596165</v>
      </c>
      <c r="AL239">
        <v>759.48963163663291</v>
      </c>
      <c r="AM239">
        <v>682.43341230223518</v>
      </c>
      <c r="AN239">
        <v>677.09230024872068</v>
      </c>
      <c r="AO239">
        <v>664.23233666376302</v>
      </c>
      <c r="AP239">
        <v>95.036514436573469</v>
      </c>
      <c r="AQ239">
        <v>19.879115002194716</v>
      </c>
      <c r="AR239">
        <v>1.2031923723387867</v>
      </c>
      <c r="AS239">
        <v>19.879115002194716</v>
      </c>
      <c r="AT239">
        <v>40891</v>
      </c>
      <c r="AU239">
        <v>678</v>
      </c>
      <c r="AV239">
        <v>28305.898171865825</v>
      </c>
      <c r="AW239">
        <v>14933.980764501161</v>
      </c>
      <c r="AX239">
        <v>266.04512327173285</v>
      </c>
      <c r="AY239">
        <v>944.56782199516249</v>
      </c>
      <c r="AZ239">
        <v>568.08862828162421</v>
      </c>
      <c r="BA239">
        <v>7.0719742204919456</v>
      </c>
      <c r="BB239">
        <v>66.061272509003672</v>
      </c>
      <c r="BC239">
        <v>21440</v>
      </c>
      <c r="BD239">
        <v>1435272.7272181106</v>
      </c>
      <c r="BE239">
        <v>5419988.3031492438</v>
      </c>
      <c r="BF239">
        <v>351956</v>
      </c>
      <c r="BG239">
        <v>374544.77634258074</v>
      </c>
      <c r="BH239">
        <v>372761.52994812105</v>
      </c>
      <c r="BI239">
        <v>167961.99999999997</v>
      </c>
      <c r="BJ239">
        <v>159215.11545755243</v>
      </c>
      <c r="BK239">
        <v>152367.47321688593</v>
      </c>
      <c r="BL239">
        <v>-597443.61101696664</v>
      </c>
      <c r="BM239">
        <v>-600038.59006034979</v>
      </c>
      <c r="BN239">
        <v>-731433.24290452385</v>
      </c>
      <c r="BO239">
        <v>594628.54278136929</v>
      </c>
      <c r="BP239">
        <v>1345142.9496214525</v>
      </c>
      <c r="BQ239">
        <v>1973010.2303707385</v>
      </c>
      <c r="BR239">
        <v>1009844</v>
      </c>
      <c r="BS239">
        <v>8767932</v>
      </c>
      <c r="BT239">
        <v>937111</v>
      </c>
      <c r="BU239">
        <v>21564</v>
      </c>
      <c r="BV239">
        <v>88734</v>
      </c>
      <c r="BW239">
        <v>932589</v>
      </c>
      <c r="BX239">
        <v>42948</v>
      </c>
      <c r="BY239">
        <v>443.27214590509556</v>
      </c>
      <c r="BZ239">
        <v>0</v>
      </c>
      <c r="CA239">
        <v>4.9847903999999998E-2</v>
      </c>
      <c r="CB239">
        <v>0</v>
      </c>
      <c r="CC239">
        <v>25.018270380000001</v>
      </c>
      <c r="CD239">
        <v>16.823777952429115</v>
      </c>
      <c r="CE239">
        <v>1.462644530655401</v>
      </c>
      <c r="CF239">
        <v>3.1095900000000003</v>
      </c>
      <c r="CG239">
        <v>425449.58617929218</v>
      </c>
      <c r="CH239">
        <v>699794.44021226873</v>
      </c>
      <c r="CI239">
        <v>1666640.3129801545</v>
      </c>
      <c r="CJ239">
        <v>293419.95635837776</v>
      </c>
      <c r="CK239">
        <v>3944805.9652158199</v>
      </c>
      <c r="CL239">
        <v>14300000</v>
      </c>
      <c r="CM239">
        <v>20000000</v>
      </c>
      <c r="CN239">
        <v>4250000</v>
      </c>
      <c r="CO239">
        <v>360460000</v>
      </c>
      <c r="CP239">
        <v>97000</v>
      </c>
      <c r="CQ239">
        <v>1590</v>
      </c>
      <c r="CR239">
        <v>18190</v>
      </c>
      <c r="CS239">
        <v>2050</v>
      </c>
      <c r="CT239">
        <v>165951000</v>
      </c>
      <c r="CU239">
        <v>11142720</v>
      </c>
      <c r="CV239">
        <v>126114870</v>
      </c>
      <c r="CW239">
        <v>12566680</v>
      </c>
      <c r="CX239">
        <v>12616.427356140402</v>
      </c>
      <c r="CY239">
        <v>1915163.41202244</v>
      </c>
      <c r="CZ239">
        <v>21440</v>
      </c>
      <c r="DA239">
        <v>22816.033836004874</v>
      </c>
      <c r="DB239">
        <v>22707.404340564492</v>
      </c>
      <c r="DC239">
        <v>21726.386318436318</v>
      </c>
      <c r="DD239">
        <v>-597443.61101696664</v>
      </c>
      <c r="DE239">
        <v>-600038.59006034979</v>
      </c>
      <c r="DF239">
        <v>-731433.24290452385</v>
      </c>
    </row>
    <row r="240" spans="1:110" x14ac:dyDescent="0.45">
      <c r="A240">
        <v>3301</v>
      </c>
      <c r="B240" t="s">
        <v>593</v>
      </c>
      <c r="C240">
        <v>16981</v>
      </c>
      <c r="D240">
        <v>15842</v>
      </c>
      <c r="E240">
        <v>14636</v>
      </c>
      <c r="F240">
        <v>13422</v>
      </c>
      <c r="G240">
        <v>12222</v>
      </c>
      <c r="H240">
        <v>10999</v>
      </c>
      <c r="I240">
        <v>9793</v>
      </c>
      <c r="J240">
        <v>8590.7142857142862</v>
      </c>
      <c r="K240">
        <v>2.54</v>
      </c>
      <c r="L240">
        <v>2.44</v>
      </c>
      <c r="M240">
        <v>2.34</v>
      </c>
      <c r="N240">
        <v>2.2599999999999998</v>
      </c>
      <c r="O240">
        <v>2.2000000000000002</v>
      </c>
      <c r="P240">
        <v>2.14</v>
      </c>
      <c r="Q240">
        <v>2.1287702164625548</v>
      </c>
      <c r="R240">
        <v>2.0987256531220373</v>
      </c>
      <c r="S240">
        <v>301242</v>
      </c>
      <c r="T240">
        <v>10134</v>
      </c>
      <c r="U240">
        <v>4808</v>
      </c>
      <c r="V240">
        <v>31.95549269649014</v>
      </c>
      <c r="W240">
        <v>180.17037896104011</v>
      </c>
      <c r="X240">
        <v>2544.170270205806</v>
      </c>
      <c r="Y240">
        <v>214.08776996583953</v>
      </c>
      <c r="Z240">
        <v>8414</v>
      </c>
      <c r="AA240">
        <v>7715.6734627755568</v>
      </c>
      <c r="AB240">
        <v>6921.4805798609223</v>
      </c>
      <c r="AC240">
        <v>6184.0993434334105</v>
      </c>
      <c r="AD240">
        <v>5491.8299808438878</v>
      </c>
      <c r="AE240">
        <v>4848.5730420307564</v>
      </c>
      <c r="AF240">
        <v>4337.8457174560144</v>
      </c>
      <c r="AG240">
        <v>3611.597823440165</v>
      </c>
      <c r="AH240">
        <v>1847</v>
      </c>
      <c r="AI240">
        <v>1604.7710630657386</v>
      </c>
      <c r="AJ240">
        <v>1348.1728125588604</v>
      </c>
      <c r="AK240">
        <v>1125.5409960157249</v>
      </c>
      <c r="AL240">
        <v>945.46927097609466</v>
      </c>
      <c r="AM240">
        <v>797.08310912870172</v>
      </c>
      <c r="AN240">
        <v>756.35980318620977</v>
      </c>
      <c r="AO240">
        <v>626.28983062788063</v>
      </c>
      <c r="AP240">
        <v>38.151216447081218</v>
      </c>
      <c r="AQ240">
        <v>71.861858255060213</v>
      </c>
      <c r="AR240">
        <v>4.3494712770177975</v>
      </c>
      <c r="AS240">
        <v>71.861858255060213</v>
      </c>
      <c r="AT240">
        <v>14928</v>
      </c>
      <c r="AU240">
        <v>144</v>
      </c>
      <c r="AV240">
        <v>10297.294341083998</v>
      </c>
      <c r="AW240">
        <v>4236.3970881923815</v>
      </c>
      <c r="AX240">
        <v>60.814240853439415</v>
      </c>
      <c r="AY240">
        <v>343.62071216197302</v>
      </c>
      <c r="AZ240">
        <v>161.15254523483819</v>
      </c>
      <c r="BA240">
        <v>1.6165556363724074</v>
      </c>
      <c r="BB240">
        <v>66.061272509003672</v>
      </c>
      <c r="BC240">
        <v>5610</v>
      </c>
      <c r="BD240">
        <v>233648.61875348794</v>
      </c>
      <c r="BE240">
        <v>2374460.010816141</v>
      </c>
      <c r="BF240">
        <v>51820</v>
      </c>
      <c r="BG240">
        <v>47400.838188617025</v>
      </c>
      <c r="BH240">
        <v>41021.983418028729</v>
      </c>
      <c r="BI240">
        <v>64527.999999999993</v>
      </c>
      <c r="BJ240">
        <v>51719.083804969865</v>
      </c>
      <c r="BK240">
        <v>45929.471576731878</v>
      </c>
      <c r="BL240">
        <v>-120136.61972114403</v>
      </c>
      <c r="BM240">
        <v>-145794.67113488697</v>
      </c>
      <c r="BN240">
        <v>-194032.69627932832</v>
      </c>
      <c r="BO240">
        <v>73598.06724392646</v>
      </c>
      <c r="BP240">
        <v>291405.97856691037</v>
      </c>
      <c r="BQ240">
        <v>460710.36141271261</v>
      </c>
      <c r="BR240">
        <v>1009844</v>
      </c>
      <c r="BS240">
        <v>8767932</v>
      </c>
      <c r="BT240">
        <v>937111</v>
      </c>
      <c r="BU240">
        <v>21564</v>
      </c>
      <c r="BV240">
        <v>88734</v>
      </c>
      <c r="BW240">
        <v>932589</v>
      </c>
      <c r="BX240">
        <v>42948</v>
      </c>
      <c r="BY240">
        <v>270.42003556146705</v>
      </c>
      <c r="BZ240">
        <v>1521.5632828079999</v>
      </c>
      <c r="CA240">
        <v>4.9847903999999998E-2</v>
      </c>
      <c r="CB240">
        <v>710.71076987004312</v>
      </c>
      <c r="CC240">
        <v>0</v>
      </c>
      <c r="CD240">
        <v>4.8465466608845649</v>
      </c>
      <c r="CE240">
        <v>108.69021048906546</v>
      </c>
      <c r="CF240">
        <v>223.97349176470587</v>
      </c>
      <c r="CG240">
        <v>243638.7558264148</v>
      </c>
      <c r="CH240">
        <v>400745.59309997543</v>
      </c>
      <c r="CI240">
        <v>954421.35908791586</v>
      </c>
      <c r="CJ240">
        <v>168030.42105127245</v>
      </c>
      <c r="CK240">
        <v>2259039.9628142393</v>
      </c>
      <c r="CL240">
        <v>40000000</v>
      </c>
      <c r="CM240">
        <v>20200000</v>
      </c>
      <c r="CN240">
        <v>2780000</v>
      </c>
      <c r="CO240">
        <v>182460000</v>
      </c>
      <c r="CP240">
        <v>205000</v>
      </c>
      <c r="CQ240">
        <v>20010</v>
      </c>
      <c r="CR240">
        <v>405110</v>
      </c>
      <c r="CS240">
        <v>9690</v>
      </c>
      <c r="CT240">
        <v>478253000</v>
      </c>
      <c r="CU240">
        <v>140230080</v>
      </c>
      <c r="CV240">
        <v>2833235440</v>
      </c>
      <c r="CW240">
        <v>59432080</v>
      </c>
      <c r="CX240">
        <v>83510.811266543373</v>
      </c>
      <c r="CY240">
        <v>1097167.0965230509</v>
      </c>
      <c r="CZ240">
        <v>5610</v>
      </c>
      <c r="DA240">
        <v>5131.5843735650624</v>
      </c>
      <c r="DB240">
        <v>4441.0136429012191</v>
      </c>
      <c r="DC240">
        <v>3536.8470796811148</v>
      </c>
      <c r="DD240">
        <v>-120136.61972114403</v>
      </c>
      <c r="DE240">
        <v>-145794.67113488697</v>
      </c>
      <c r="DF240">
        <v>-194032.69627932832</v>
      </c>
    </row>
    <row r="241" spans="1:110" x14ac:dyDescent="0.45">
      <c r="A241">
        <v>3302</v>
      </c>
      <c r="B241" t="s">
        <v>594</v>
      </c>
      <c r="C241">
        <v>6344</v>
      </c>
      <c r="D241">
        <v>5615</v>
      </c>
      <c r="E241">
        <v>4914</v>
      </c>
      <c r="F241">
        <v>4265</v>
      </c>
      <c r="G241">
        <v>3651</v>
      </c>
      <c r="H241">
        <v>3077</v>
      </c>
      <c r="I241">
        <v>2545</v>
      </c>
      <c r="J241">
        <v>1911.5714285714287</v>
      </c>
      <c r="K241">
        <v>2.54</v>
      </c>
      <c r="L241">
        <v>2.44</v>
      </c>
      <c r="M241">
        <v>2.34</v>
      </c>
      <c r="N241">
        <v>2.2599999999999998</v>
      </c>
      <c r="O241">
        <v>2.2000000000000002</v>
      </c>
      <c r="P241">
        <v>2.14</v>
      </c>
      <c r="Q241">
        <v>2.1287702164625548</v>
      </c>
      <c r="R241">
        <v>2.0987256531220373</v>
      </c>
      <c r="S241">
        <v>301242</v>
      </c>
      <c r="T241">
        <v>10134</v>
      </c>
      <c r="U241">
        <v>4808</v>
      </c>
      <c r="V241">
        <v>13.62702074916152</v>
      </c>
      <c r="W241">
        <v>76.831407852336312</v>
      </c>
      <c r="X241">
        <v>2228.9005249116017</v>
      </c>
      <c r="Y241">
        <v>187.55833618612851</v>
      </c>
      <c r="Z241">
        <v>2781</v>
      </c>
      <c r="AA241">
        <v>2432.2009615564184</v>
      </c>
      <c r="AB241">
        <v>2016.3390490139966</v>
      </c>
      <c r="AC241">
        <v>1652.8518724853238</v>
      </c>
      <c r="AD241">
        <v>1339.0030677805169</v>
      </c>
      <c r="AE241">
        <v>1080.6141331622621</v>
      </c>
      <c r="AF241">
        <v>894.49793461467516</v>
      </c>
      <c r="AG241">
        <v>553.1497488038932</v>
      </c>
      <c r="AH241">
        <v>840</v>
      </c>
      <c r="AI241">
        <v>734.04755979710421</v>
      </c>
      <c r="AJ241">
        <v>604.0851873157161</v>
      </c>
      <c r="AK241">
        <v>487.89360841963719</v>
      </c>
      <c r="AL241">
        <v>395.3491112423057</v>
      </c>
      <c r="AM241">
        <v>324.16762862054514</v>
      </c>
      <c r="AN241">
        <v>293.42234900645667</v>
      </c>
      <c r="AO241">
        <v>197.62597928530721</v>
      </c>
      <c r="AP241">
        <v>10.383946057714924</v>
      </c>
      <c r="AQ241">
        <v>15.766194656913049</v>
      </c>
      <c r="AR241">
        <v>0.95425601944110661</v>
      </c>
      <c r="AS241">
        <v>15.766194656913049</v>
      </c>
      <c r="AT241">
        <v>4740</v>
      </c>
      <c r="AU241">
        <v>76</v>
      </c>
      <c r="AV241">
        <v>3280.2523516551664</v>
      </c>
      <c r="AW241">
        <v>1700.6757704226925</v>
      </c>
      <c r="AX241">
        <v>29.930079535046243</v>
      </c>
      <c r="AY241">
        <v>109.46202097473289</v>
      </c>
      <c r="AZ241">
        <v>64.693706306879221</v>
      </c>
      <c r="BA241">
        <v>0.79559718398946433</v>
      </c>
      <c r="BB241">
        <v>66.061272509003672</v>
      </c>
      <c r="BC241">
        <v>5610</v>
      </c>
      <c r="BD241">
        <v>146684.66783271436</v>
      </c>
      <c r="BE241">
        <v>605500.33914417424</v>
      </c>
      <c r="BF241">
        <v>18916</v>
      </c>
      <c r="BG241">
        <v>15512.434739438451</v>
      </c>
      <c r="BH241">
        <v>11819.064262114993</v>
      </c>
      <c r="BI241">
        <v>49881.999999999985</v>
      </c>
      <c r="BJ241">
        <v>33898.332582909978</v>
      </c>
      <c r="BK241">
        <v>27461.608675742806</v>
      </c>
      <c r="BL241">
        <v>-122310.78915322677</v>
      </c>
      <c r="BM241">
        <v>-142821.25667397023</v>
      </c>
      <c r="BN241">
        <v>-187001.32459500959</v>
      </c>
      <c r="BO241">
        <v>-59215.27787277929</v>
      </c>
      <c r="BP241">
        <v>-50566.698387120792</v>
      </c>
      <c r="BQ241">
        <v>-25292.896126687818</v>
      </c>
      <c r="BR241">
        <v>1009844</v>
      </c>
      <c r="BS241">
        <v>8767932</v>
      </c>
      <c r="BT241">
        <v>937111</v>
      </c>
      <c r="BU241">
        <v>21564</v>
      </c>
      <c r="BV241">
        <v>88734</v>
      </c>
      <c r="BW241">
        <v>932589</v>
      </c>
      <c r="BX241">
        <v>42948</v>
      </c>
      <c r="BY241">
        <v>13.923202966800435</v>
      </c>
      <c r="BZ241">
        <v>0</v>
      </c>
      <c r="CA241">
        <v>535.28886351978178</v>
      </c>
      <c r="CB241">
        <v>0</v>
      </c>
      <c r="CC241">
        <v>0</v>
      </c>
      <c r="CD241">
        <v>2.3763207793680512</v>
      </c>
      <c r="CE241">
        <v>7.4880000000000002E-2</v>
      </c>
      <c r="CF241">
        <v>63.714619699042402</v>
      </c>
      <c r="CG241">
        <v>101006.01686270966</v>
      </c>
      <c r="CH241">
        <v>166138.24839571846</v>
      </c>
      <c r="CI241">
        <v>395677.19660679932</v>
      </c>
      <c r="CJ241">
        <v>69660.852948391839</v>
      </c>
      <c r="CK241">
        <v>936536.66800087807</v>
      </c>
      <c r="CL241">
        <v>5230000</v>
      </c>
      <c r="CM241">
        <v>32600000</v>
      </c>
      <c r="CN241">
        <v>1800000</v>
      </c>
      <c r="CO241">
        <v>608820000</v>
      </c>
      <c r="CP241">
        <v>713000</v>
      </c>
      <c r="CQ241">
        <v>4870</v>
      </c>
      <c r="CR241">
        <v>0</v>
      </c>
      <c r="CS241">
        <v>0</v>
      </c>
      <c r="CT241">
        <v>2147991000</v>
      </c>
      <c r="CU241">
        <v>34128960</v>
      </c>
      <c r="CV241">
        <v>0</v>
      </c>
      <c r="CW241">
        <v>0</v>
      </c>
      <c r="CX241">
        <v>55030.049671522152</v>
      </c>
      <c r="CY241">
        <v>371415.57072987402</v>
      </c>
      <c r="CZ241">
        <v>5610</v>
      </c>
      <c r="DA241">
        <v>4600.5899179662565</v>
      </c>
      <c r="DB241">
        <v>3505.2310483434721</v>
      </c>
      <c r="DC241">
        <v>2220.4335802451019</v>
      </c>
      <c r="DD241">
        <v>-122310.78915322677</v>
      </c>
      <c r="DE241">
        <v>-142821.25667397023</v>
      </c>
      <c r="DF241">
        <v>-187001.32459500959</v>
      </c>
    </row>
    <row r="242" spans="1:110" x14ac:dyDescent="0.45">
      <c r="A242">
        <v>3303</v>
      </c>
      <c r="B242" t="s">
        <v>595</v>
      </c>
      <c r="C242">
        <v>13692</v>
      </c>
      <c r="D242">
        <v>12380</v>
      </c>
      <c r="E242">
        <v>11082</v>
      </c>
      <c r="F242">
        <v>9858</v>
      </c>
      <c r="G242">
        <v>8719</v>
      </c>
      <c r="H242">
        <v>7629</v>
      </c>
      <c r="I242">
        <v>6563</v>
      </c>
      <c r="J242">
        <v>5375.4285714285706</v>
      </c>
      <c r="K242">
        <v>2.54</v>
      </c>
      <c r="L242">
        <v>2.44</v>
      </c>
      <c r="M242">
        <v>2.34</v>
      </c>
      <c r="N242">
        <v>2.2599999999999998</v>
      </c>
      <c r="O242">
        <v>2.2000000000000002</v>
      </c>
      <c r="P242">
        <v>2.14</v>
      </c>
      <c r="Q242">
        <v>2.1287702164625548</v>
      </c>
      <c r="R242">
        <v>2.0987256531220373</v>
      </c>
      <c r="S242">
        <v>301242</v>
      </c>
      <c r="T242">
        <v>10134</v>
      </c>
      <c r="U242">
        <v>4808</v>
      </c>
      <c r="V242">
        <v>27.997458734073778</v>
      </c>
      <c r="W242">
        <v>157.85432563892846</v>
      </c>
      <c r="X242">
        <v>2341.4058906485343</v>
      </c>
      <c r="Y242">
        <v>197.02547883058006</v>
      </c>
      <c r="Z242">
        <v>6334</v>
      </c>
      <c r="AA242">
        <v>5689.3530276830652</v>
      </c>
      <c r="AB242">
        <v>4955.8283855105365</v>
      </c>
      <c r="AC242">
        <v>4264.0500909880939</v>
      </c>
      <c r="AD242">
        <v>3627.4617293949864</v>
      </c>
      <c r="AE242">
        <v>3051.3951316588868</v>
      </c>
      <c r="AF242">
        <v>2592.9733477506979</v>
      </c>
      <c r="AG242">
        <v>1922.869320126596</v>
      </c>
      <c r="AH242">
        <v>1960</v>
      </c>
      <c r="AI242">
        <v>1802.4900088476197</v>
      </c>
      <c r="AJ242">
        <v>1600.7013753985382</v>
      </c>
      <c r="AK242">
        <v>1390.7850174976534</v>
      </c>
      <c r="AL242">
        <v>1202.838998175818</v>
      </c>
      <c r="AM242">
        <v>1053.0959135390524</v>
      </c>
      <c r="AN242">
        <v>988.42077405866826</v>
      </c>
      <c r="AO242">
        <v>797.60737367027627</v>
      </c>
      <c r="AP242">
        <v>21.972828945482501</v>
      </c>
      <c r="AQ242">
        <v>38.501504343331149</v>
      </c>
      <c r="AR242">
        <v>2.3303208590699489</v>
      </c>
      <c r="AS242">
        <v>38.501504343331149</v>
      </c>
      <c r="AT242">
        <v>11119</v>
      </c>
      <c r="AU242">
        <v>117</v>
      </c>
      <c r="AV242">
        <v>7673.2715712469681</v>
      </c>
      <c r="AW242">
        <v>3269.8490332833039</v>
      </c>
      <c r="AX242">
        <v>48.714463021343441</v>
      </c>
      <c r="AY242">
        <v>256.05707233251132</v>
      </c>
      <c r="AZ242">
        <v>124.38505722609688</v>
      </c>
      <c r="BA242">
        <v>1.2949210360085286</v>
      </c>
      <c r="BB242">
        <v>66.061272509003672</v>
      </c>
      <c r="BC242">
        <v>5610</v>
      </c>
      <c r="BD242">
        <v>187083.89463437986</v>
      </c>
      <c r="BE242">
        <v>1353143.530797194</v>
      </c>
      <c r="BF242">
        <v>49222</v>
      </c>
      <c r="BG242">
        <v>42316.409618711317</v>
      </c>
      <c r="BH242">
        <v>34584.561952501019</v>
      </c>
      <c r="BI242">
        <v>37632</v>
      </c>
      <c r="BJ242">
        <v>28204.390243192851</v>
      </c>
      <c r="BK242">
        <v>23993.70176826309</v>
      </c>
      <c r="BL242">
        <v>-137927.6500713618</v>
      </c>
      <c r="BM242">
        <v>-171096.14790762306</v>
      </c>
      <c r="BN242">
        <v>-226477.57036300297</v>
      </c>
      <c r="BO242">
        <v>-24667.057940051891</v>
      </c>
      <c r="BP242">
        <v>55896.555745701306</v>
      </c>
      <c r="BQ242">
        <v>145814.93889233627</v>
      </c>
      <c r="BR242">
        <v>1009844</v>
      </c>
      <c r="BS242">
        <v>8767932</v>
      </c>
      <c r="BT242">
        <v>937111</v>
      </c>
      <c r="BU242">
        <v>21564</v>
      </c>
      <c r="BV242">
        <v>88734</v>
      </c>
      <c r="BW242">
        <v>932589</v>
      </c>
      <c r="BX242">
        <v>42948</v>
      </c>
      <c r="BY242">
        <v>49.610436812232642</v>
      </c>
      <c r="BZ242">
        <v>0</v>
      </c>
      <c r="CA242">
        <v>0</v>
      </c>
      <c r="CB242">
        <v>0</v>
      </c>
      <c r="CC242">
        <v>0</v>
      </c>
      <c r="CD242">
        <v>4.5004889696337464</v>
      </c>
      <c r="CE242">
        <v>2.5026675783091719</v>
      </c>
      <c r="CF242">
        <v>0</v>
      </c>
      <c r="CG242">
        <v>182422.98803083319</v>
      </c>
      <c r="CH242">
        <v>300055.74558741879</v>
      </c>
      <c r="CI242">
        <v>714616.99750803749</v>
      </c>
      <c r="CJ242">
        <v>125811.72229467133</v>
      </c>
      <c r="CK242">
        <v>1691441.9822076464</v>
      </c>
      <c r="CL242">
        <v>14700000</v>
      </c>
      <c r="CM242">
        <v>33400000</v>
      </c>
      <c r="CN242">
        <v>7590000</v>
      </c>
      <c r="CO242">
        <v>434960000</v>
      </c>
      <c r="CP242">
        <v>300000</v>
      </c>
      <c r="CQ242">
        <v>2110</v>
      </c>
      <c r="CR242">
        <v>0</v>
      </c>
      <c r="CS242">
        <v>0</v>
      </c>
      <c r="CT242">
        <v>655394000</v>
      </c>
      <c r="CU242">
        <v>14786880</v>
      </c>
      <c r="CV242">
        <v>0</v>
      </c>
      <c r="CW242">
        <v>0</v>
      </c>
      <c r="CX242">
        <v>49356.568488750607</v>
      </c>
      <c r="CY242">
        <v>713638.28276422271</v>
      </c>
      <c r="CZ242">
        <v>5610</v>
      </c>
      <c r="DA242">
        <v>4822.9462021244663</v>
      </c>
      <c r="DB242">
        <v>3941.7210303021157</v>
      </c>
      <c r="DC242">
        <v>2831.9753393924057</v>
      </c>
      <c r="DD242">
        <v>-137927.6500713618</v>
      </c>
      <c r="DE242">
        <v>-171096.14790762306</v>
      </c>
      <c r="DF242">
        <v>-226477.57036300297</v>
      </c>
    </row>
    <row r="243" spans="1:110" x14ac:dyDescent="0.45">
      <c r="A243">
        <v>3321</v>
      </c>
      <c r="B243" t="s">
        <v>596</v>
      </c>
      <c r="C243">
        <v>32614</v>
      </c>
      <c r="D243">
        <v>31591</v>
      </c>
      <c r="E243">
        <v>30337</v>
      </c>
      <c r="F243">
        <v>28882</v>
      </c>
      <c r="G243">
        <v>27295</v>
      </c>
      <c r="H243">
        <v>25516</v>
      </c>
      <c r="I243">
        <v>23633</v>
      </c>
      <c r="J243">
        <v>22128.178571428576</v>
      </c>
      <c r="K243">
        <v>2.54</v>
      </c>
      <c r="L243">
        <v>2.44</v>
      </c>
      <c r="M243">
        <v>2.34</v>
      </c>
      <c r="N243">
        <v>2.2599999999999998</v>
      </c>
      <c r="O243">
        <v>2.2000000000000002</v>
      </c>
      <c r="P243">
        <v>2.14</v>
      </c>
      <c r="Q243">
        <v>2.1287702164625548</v>
      </c>
      <c r="R243">
        <v>2.0987256531220373</v>
      </c>
      <c r="S243">
        <v>301242</v>
      </c>
      <c r="T243">
        <v>10134</v>
      </c>
      <c r="U243">
        <v>4808</v>
      </c>
      <c r="V243">
        <v>63.408151054166275</v>
      </c>
      <c r="W243">
        <v>357.50569434665005</v>
      </c>
      <c r="X243">
        <v>2462.5633217601044</v>
      </c>
      <c r="Y243">
        <v>207.22067863509926</v>
      </c>
      <c r="Z243">
        <v>12069</v>
      </c>
      <c r="AA243">
        <v>11720.503305053251</v>
      </c>
      <c r="AB243">
        <v>11117.616818458766</v>
      </c>
      <c r="AC243">
        <v>10438.137409977999</v>
      </c>
      <c r="AD243">
        <v>9697.0819323932774</v>
      </c>
      <c r="AE243">
        <v>8925.3273222262324</v>
      </c>
      <c r="AF243">
        <v>8163.5083116114383</v>
      </c>
      <c r="AG243">
        <v>7472.3196558146892</v>
      </c>
      <c r="AH243">
        <v>2509</v>
      </c>
      <c r="AI243">
        <v>2302.0404314099819</v>
      </c>
      <c r="AJ243">
        <v>2051.2218311549345</v>
      </c>
      <c r="AK243">
        <v>1813.7834455538964</v>
      </c>
      <c r="AL243">
        <v>1627.8328587420031</v>
      </c>
      <c r="AM243">
        <v>1506.9791297009401</v>
      </c>
      <c r="AN243">
        <v>1457.6399582458362</v>
      </c>
      <c r="AO243">
        <v>1463.3193926374688</v>
      </c>
      <c r="AP243">
        <v>47.83675962877836</v>
      </c>
      <c r="AQ243">
        <v>43.756902562302166</v>
      </c>
      <c r="AR243">
        <v>2.6484061988836514</v>
      </c>
      <c r="AS243">
        <v>43.756902562302166</v>
      </c>
      <c r="AT243">
        <v>27921</v>
      </c>
      <c r="AU243">
        <v>833</v>
      </c>
      <c r="AV243">
        <v>19457.417047550338</v>
      </c>
      <c r="AW243">
        <v>14542.420895373169</v>
      </c>
      <c r="AX243">
        <v>311.46247566905379</v>
      </c>
      <c r="AY243">
        <v>649.29400687675468</v>
      </c>
      <c r="AZ243">
        <v>553.19369085999529</v>
      </c>
      <c r="BA243">
        <v>8.2792519234881947</v>
      </c>
      <c r="BB243">
        <v>66.061272509003672</v>
      </c>
      <c r="BC243">
        <v>11060</v>
      </c>
      <c r="BD243">
        <v>595002.11748570774</v>
      </c>
      <c r="BE243">
        <v>3963005.6856908123</v>
      </c>
      <c r="BF243">
        <v>220832</v>
      </c>
      <c r="BG243">
        <v>217975.29948683159</v>
      </c>
      <c r="BH243">
        <v>203370.18264222305</v>
      </c>
      <c r="BI243">
        <v>131693.99999999997</v>
      </c>
      <c r="BJ243">
        <v>117285.07149321577</v>
      </c>
      <c r="BK243">
        <v>108958.41882950588</v>
      </c>
      <c r="BL243">
        <v>-596271.03844173404</v>
      </c>
      <c r="BM243">
        <v>-706426.43918955442</v>
      </c>
      <c r="BN243">
        <v>-809874.19332041766</v>
      </c>
      <c r="BO243">
        <v>327222.26296977117</v>
      </c>
      <c r="BP243">
        <v>807269.22849760484</v>
      </c>
      <c r="BQ243">
        <v>1224463.0616091539</v>
      </c>
      <c r="BR243">
        <v>1009844</v>
      </c>
      <c r="BS243">
        <v>8767932</v>
      </c>
      <c r="BT243">
        <v>937111</v>
      </c>
      <c r="BU243">
        <v>21564</v>
      </c>
      <c r="BV243">
        <v>88734</v>
      </c>
      <c r="BW243">
        <v>932589</v>
      </c>
      <c r="BX243">
        <v>42948</v>
      </c>
      <c r="BY243">
        <v>169.86209541545622</v>
      </c>
      <c r="BZ243">
        <v>0</v>
      </c>
      <c r="CA243">
        <v>0</v>
      </c>
      <c r="CB243">
        <v>0</v>
      </c>
      <c r="CC243">
        <v>0</v>
      </c>
      <c r="CD243">
        <v>9.5509601480763848</v>
      </c>
      <c r="CE243">
        <v>8.4239999999999995E-2</v>
      </c>
      <c r="CF243">
        <v>51.79698292640218</v>
      </c>
      <c r="CG243">
        <v>355357.53205335123</v>
      </c>
      <c r="CH243">
        <v>584504.56481039128</v>
      </c>
      <c r="CI243">
        <v>1392064.3189711939</v>
      </c>
      <c r="CJ243">
        <v>245079.5462820695</v>
      </c>
      <c r="CK243">
        <v>3294906.277421271</v>
      </c>
      <c r="CL243">
        <v>43700000</v>
      </c>
      <c r="CM243">
        <v>12400000</v>
      </c>
      <c r="CN243">
        <v>3420000</v>
      </c>
      <c r="CO243">
        <v>238980000</v>
      </c>
      <c r="CP243">
        <v>80000</v>
      </c>
      <c r="CQ243">
        <v>2680</v>
      </c>
      <c r="CR243">
        <v>0</v>
      </c>
      <c r="CS243">
        <v>0</v>
      </c>
      <c r="CT243">
        <v>197894000</v>
      </c>
      <c r="CU243">
        <v>18781440</v>
      </c>
      <c r="CV243">
        <v>0</v>
      </c>
      <c r="CW243">
        <v>0</v>
      </c>
      <c r="CX243">
        <v>25169.063686050329</v>
      </c>
      <c r="CY243">
        <v>1569074.4576074765</v>
      </c>
      <c r="CZ243">
        <v>11060</v>
      </c>
      <c r="DA243">
        <v>10916.926950461697</v>
      </c>
      <c r="DB243">
        <v>10185.454191525623</v>
      </c>
      <c r="DC243">
        <v>9006.8219228537146</v>
      </c>
      <c r="DD243">
        <v>-596271.03844173404</v>
      </c>
      <c r="DE243">
        <v>-706426.43918955442</v>
      </c>
      <c r="DF243">
        <v>-809874.19332041766</v>
      </c>
    </row>
    <row r="244" spans="1:110" x14ac:dyDescent="0.45">
      <c r="A244">
        <v>3322</v>
      </c>
      <c r="B244" t="s">
        <v>597</v>
      </c>
      <c r="C244">
        <v>27678</v>
      </c>
      <c r="D244">
        <v>27446</v>
      </c>
      <c r="E244">
        <v>27191</v>
      </c>
      <c r="F244">
        <v>26746</v>
      </c>
      <c r="G244">
        <v>26115</v>
      </c>
      <c r="H244">
        <v>25247</v>
      </c>
      <c r="I244">
        <v>24198</v>
      </c>
      <c r="J244">
        <v>23629.642857142855</v>
      </c>
      <c r="K244">
        <v>2.54</v>
      </c>
      <c r="L244">
        <v>2.44</v>
      </c>
      <c r="M244">
        <v>2.34</v>
      </c>
      <c r="N244">
        <v>2.2599999999999998</v>
      </c>
      <c r="O244">
        <v>2.2000000000000002</v>
      </c>
      <c r="P244">
        <v>2.14</v>
      </c>
      <c r="Q244">
        <v>2.1287702164625548</v>
      </c>
      <c r="R244">
        <v>2.0987256531220373</v>
      </c>
      <c r="S244">
        <v>301242</v>
      </c>
      <c r="T244">
        <v>10134</v>
      </c>
      <c r="U244">
        <v>4808</v>
      </c>
      <c r="V244">
        <v>59.578422190783151</v>
      </c>
      <c r="W244">
        <v>335.91304649773866</v>
      </c>
      <c r="X244">
        <v>2224.2015379893137</v>
      </c>
      <c r="Y244">
        <v>187.16292411679018</v>
      </c>
      <c r="Z244">
        <v>14798</v>
      </c>
      <c r="AA244">
        <v>14701.583133345308</v>
      </c>
      <c r="AB244">
        <v>14297.832159252313</v>
      </c>
      <c r="AC244">
        <v>13778.673965316764</v>
      </c>
      <c r="AD244">
        <v>13150.091874374519</v>
      </c>
      <c r="AE244">
        <v>12424.593351425403</v>
      </c>
      <c r="AF244">
        <v>11705.770312862909</v>
      </c>
      <c r="AG244">
        <v>11168.030954068554</v>
      </c>
      <c r="AH244">
        <v>1266</v>
      </c>
      <c r="AI244">
        <v>1103.9164138837434</v>
      </c>
      <c r="AJ244">
        <v>967.42421756342264</v>
      </c>
      <c r="AK244">
        <v>850.97177013514806</v>
      </c>
      <c r="AL244">
        <v>773.68806583588855</v>
      </c>
      <c r="AM244">
        <v>737.8119279146307</v>
      </c>
      <c r="AN244">
        <v>758.85889936984927</v>
      </c>
      <c r="AO244">
        <v>782.30859919503484</v>
      </c>
      <c r="AP244">
        <v>84.483723727513592</v>
      </c>
      <c r="AQ244">
        <v>19.07938049061217</v>
      </c>
      <c r="AR244">
        <v>1.1547880814975713</v>
      </c>
      <c r="AS244">
        <v>19.07938049061217</v>
      </c>
      <c r="AT244">
        <v>26144</v>
      </c>
      <c r="AU244">
        <v>1992</v>
      </c>
      <c r="AV244">
        <v>18643.929419782206</v>
      </c>
      <c r="AW244">
        <v>27848.791416243406</v>
      </c>
      <c r="AX244">
        <v>716.77818025247052</v>
      </c>
      <c r="AY244">
        <v>622.14792473813213</v>
      </c>
      <c r="AZ244">
        <v>1059.3680254738993</v>
      </c>
      <c r="BA244">
        <v>19.053297238525939</v>
      </c>
      <c r="BB244">
        <v>66.061272509003672</v>
      </c>
      <c r="BC244">
        <v>10140</v>
      </c>
      <c r="BD244">
        <v>670497.47090784984</v>
      </c>
      <c r="BE244">
        <v>4316586.8327495689</v>
      </c>
      <c r="BF244">
        <v>196202</v>
      </c>
      <c r="BG244">
        <v>206426.09572328354</v>
      </c>
      <c r="BH244">
        <v>205783.33634167619</v>
      </c>
      <c r="BI244">
        <v>383416.00000000006</v>
      </c>
      <c r="BJ244">
        <v>359346.60976091545</v>
      </c>
      <c r="BK244">
        <v>342953.24390400515</v>
      </c>
      <c r="BL244">
        <v>-429108.52260557015</v>
      </c>
      <c r="BM244">
        <v>-515656.60952198156</v>
      </c>
      <c r="BN244">
        <v>-613087.90796143177</v>
      </c>
      <c r="BO244">
        <v>450234.07603180222</v>
      </c>
      <c r="BP244">
        <v>1032861.6923430313</v>
      </c>
      <c r="BQ244">
        <v>1539175.6231278093</v>
      </c>
      <c r="BR244">
        <v>1009844</v>
      </c>
      <c r="BS244">
        <v>8767932</v>
      </c>
      <c r="BT244">
        <v>937111</v>
      </c>
      <c r="BU244">
        <v>21564</v>
      </c>
      <c r="BV244">
        <v>88734</v>
      </c>
      <c r="BW244">
        <v>932589</v>
      </c>
      <c r="BX244">
        <v>42948</v>
      </c>
      <c r="BY244">
        <v>135.55140623889014</v>
      </c>
      <c r="BZ244">
        <v>0</v>
      </c>
      <c r="CA244">
        <v>0</v>
      </c>
      <c r="CB244">
        <v>0</v>
      </c>
      <c r="CC244">
        <v>62.743347547760003</v>
      </c>
      <c r="CD244">
        <v>2.4335547366737589</v>
      </c>
      <c r="CE244">
        <v>4.8353760000000001</v>
      </c>
      <c r="CF244">
        <v>4.9319399999999991</v>
      </c>
      <c r="CG244">
        <v>344032.61501116864</v>
      </c>
      <c r="CH244">
        <v>565876.94302056835</v>
      </c>
      <c r="CI244">
        <v>1347700.5120789164</v>
      </c>
      <c r="CJ244">
        <v>237269.08701209829</v>
      </c>
      <c r="CK244">
        <v>3189900.6510090511</v>
      </c>
      <c r="CL244">
        <v>24600000</v>
      </c>
      <c r="CM244">
        <v>2620000</v>
      </c>
      <c r="CN244">
        <v>700000</v>
      </c>
      <c r="CO244">
        <v>67320000</v>
      </c>
      <c r="CP244">
        <v>5000</v>
      </c>
      <c r="CQ244">
        <v>310</v>
      </c>
      <c r="CR244">
        <v>0</v>
      </c>
      <c r="CS244">
        <v>0</v>
      </c>
      <c r="CT244">
        <v>13357000</v>
      </c>
      <c r="CU244">
        <v>2172480</v>
      </c>
      <c r="CV244">
        <v>0</v>
      </c>
      <c r="CW244">
        <v>0</v>
      </c>
      <c r="CX244">
        <v>2879.1179862271597</v>
      </c>
      <c r="CY244">
        <v>1551387.3725464554</v>
      </c>
      <c r="CZ244">
        <v>10140</v>
      </c>
      <c r="DA244">
        <v>10668.395891143287</v>
      </c>
      <c r="DB244">
        <v>10635.177166922847</v>
      </c>
      <c r="DC244">
        <v>10149.629963856145</v>
      </c>
      <c r="DD244">
        <v>-429108.52260557015</v>
      </c>
      <c r="DE244">
        <v>-515656.60952198156</v>
      </c>
      <c r="DF244">
        <v>-613087.90796143177</v>
      </c>
    </row>
    <row r="245" spans="1:110" x14ac:dyDescent="0.45">
      <c r="A245">
        <v>3366</v>
      </c>
      <c r="B245" t="s">
        <v>598</v>
      </c>
      <c r="C245">
        <v>5880</v>
      </c>
      <c r="D245">
        <v>5181</v>
      </c>
      <c r="E245">
        <v>4509</v>
      </c>
      <c r="F245">
        <v>3909</v>
      </c>
      <c r="G245">
        <v>3366</v>
      </c>
      <c r="H245">
        <v>2883</v>
      </c>
      <c r="I245">
        <v>2431</v>
      </c>
      <c r="J245">
        <v>1856.5</v>
      </c>
      <c r="K245">
        <v>2.54</v>
      </c>
      <c r="L245">
        <v>2.44</v>
      </c>
      <c r="M245">
        <v>2.34</v>
      </c>
      <c r="N245">
        <v>2.2599999999999998</v>
      </c>
      <c r="O245">
        <v>2.2000000000000002</v>
      </c>
      <c r="P245">
        <v>2.14</v>
      </c>
      <c r="Q245">
        <v>2.1287702164625548</v>
      </c>
      <c r="R245">
        <v>2.0987256531220373</v>
      </c>
      <c r="S245">
        <v>282986</v>
      </c>
      <c r="T245">
        <v>10867</v>
      </c>
      <c r="U245">
        <v>4311</v>
      </c>
      <c r="V245">
        <v>11.994700471294427</v>
      </c>
      <c r="W245">
        <v>67.62811482717801</v>
      </c>
      <c r="X245">
        <v>2516.7791951679642</v>
      </c>
      <c r="Y245">
        <v>177.08248058240875</v>
      </c>
      <c r="Z245">
        <v>2935</v>
      </c>
      <c r="AA245">
        <v>2541.6636437440552</v>
      </c>
      <c r="AB245">
        <v>2145.0927165431858</v>
      </c>
      <c r="AC245">
        <v>1797.4195236931137</v>
      </c>
      <c r="AD245">
        <v>1499.6327908661649</v>
      </c>
      <c r="AE245">
        <v>1258.3772724416522</v>
      </c>
      <c r="AF245">
        <v>1083.7727492179793</v>
      </c>
      <c r="AG245">
        <v>753.73171235805364</v>
      </c>
      <c r="AH245">
        <v>662</v>
      </c>
      <c r="AI245">
        <v>515.57032886591458</v>
      </c>
      <c r="AJ245">
        <v>404.62528136448969</v>
      </c>
      <c r="AK245">
        <v>319.54378237490675</v>
      </c>
      <c r="AL245">
        <v>255.8914794143422</v>
      </c>
      <c r="AM245">
        <v>215.06599811776755</v>
      </c>
      <c r="AN245">
        <v>212.53102228182067</v>
      </c>
      <c r="AO245">
        <v>157.39129075493474</v>
      </c>
      <c r="AP245">
        <v>14.927402130270158</v>
      </c>
      <c r="AQ245">
        <v>22.164070749573419</v>
      </c>
      <c r="AR245">
        <v>1.3414903461708312</v>
      </c>
      <c r="AS245">
        <v>22.164070749573419</v>
      </c>
      <c r="AT245">
        <v>5212</v>
      </c>
      <c r="AU245">
        <v>38</v>
      </c>
      <c r="AV245">
        <v>3590.920225205507</v>
      </c>
      <c r="AW245">
        <v>1334.9512254896465</v>
      </c>
      <c r="AX245">
        <v>16.926604127958992</v>
      </c>
      <c r="AY245">
        <v>119.82900791510777</v>
      </c>
      <c r="AZ245">
        <v>50.781544617626153</v>
      </c>
      <c r="BA245">
        <v>0.44994062120482808</v>
      </c>
      <c r="BB245">
        <v>66.061272509003672</v>
      </c>
      <c r="BC245">
        <v>10140</v>
      </c>
      <c r="BD245">
        <v>279061.80994032917</v>
      </c>
      <c r="BE245">
        <v>931497.86841547757</v>
      </c>
      <c r="BF245">
        <v>9612</v>
      </c>
      <c r="BG245">
        <v>7829.7379567616872</v>
      </c>
      <c r="BH245">
        <v>6098.4696275211181</v>
      </c>
      <c r="BI245">
        <v>9414</v>
      </c>
      <c r="BJ245">
        <v>6657.4141065814856</v>
      </c>
      <c r="BK245">
        <v>5554.4497903813544</v>
      </c>
      <c r="BL245">
        <v>-401631.05908623652</v>
      </c>
      <c r="BM245">
        <v>-408040.59120919375</v>
      </c>
      <c r="BN245">
        <v>-419652.34444827551</v>
      </c>
      <c r="BO245">
        <v>-56797.939865305671</v>
      </c>
      <c r="BP245">
        <v>-20466.583405017678</v>
      </c>
      <c r="BQ245">
        <v>28273.979527984571</v>
      </c>
      <c r="BR245">
        <v>1009844</v>
      </c>
      <c r="BS245">
        <v>8767932</v>
      </c>
      <c r="BT245">
        <v>937111</v>
      </c>
      <c r="BU245">
        <v>21564</v>
      </c>
      <c r="BV245">
        <v>88734</v>
      </c>
      <c r="BW245">
        <v>932589</v>
      </c>
      <c r="BX245">
        <v>42948</v>
      </c>
      <c r="BY245">
        <v>11.340211035871461</v>
      </c>
      <c r="BZ245">
        <v>0</v>
      </c>
      <c r="CA245">
        <v>0.31570339199999997</v>
      </c>
      <c r="CB245">
        <v>0</v>
      </c>
      <c r="CC245">
        <v>0</v>
      </c>
      <c r="CD245">
        <v>2.0806936059377041</v>
      </c>
      <c r="CE245">
        <v>87.326095221311547</v>
      </c>
      <c r="CF245">
        <v>4.1101599999999996</v>
      </c>
      <c r="CG245">
        <v>120901.14139627367</v>
      </c>
      <c r="CH245">
        <v>198862.44883729937</v>
      </c>
      <c r="CI245">
        <v>473613.61412025976</v>
      </c>
      <c r="CJ245">
        <v>83381.930044287205</v>
      </c>
      <c r="CK245">
        <v>1121006.0116980206</v>
      </c>
      <c r="CL245">
        <v>16700000</v>
      </c>
      <c r="CM245">
        <v>5030000</v>
      </c>
      <c r="CN245">
        <v>2180000</v>
      </c>
      <c r="CO245">
        <v>590740000</v>
      </c>
      <c r="CP245">
        <v>184000</v>
      </c>
      <c r="CQ245">
        <v>15290</v>
      </c>
      <c r="CR245">
        <v>0</v>
      </c>
      <c r="CS245">
        <v>0</v>
      </c>
      <c r="CT245">
        <v>394307000</v>
      </c>
      <c r="CU245">
        <v>107152320</v>
      </c>
      <c r="CV245">
        <v>0</v>
      </c>
      <c r="CW245">
        <v>0</v>
      </c>
      <c r="CX245">
        <v>80097.196784899832</v>
      </c>
      <c r="CY245">
        <v>508877.2330304705</v>
      </c>
      <c r="CZ245">
        <v>10140</v>
      </c>
      <c r="DA245">
        <v>8259.8359219271242</v>
      </c>
      <c r="DB245">
        <v>6433.4667106808301</v>
      </c>
      <c r="DC245">
        <v>4224.2875340055716</v>
      </c>
      <c r="DD245">
        <v>-401631.05908623652</v>
      </c>
      <c r="DE245">
        <v>-408040.59120919375</v>
      </c>
      <c r="DF245">
        <v>-419652.34444827551</v>
      </c>
    </row>
    <row r="246" spans="1:110" x14ac:dyDescent="0.45">
      <c r="A246">
        <v>3381</v>
      </c>
      <c r="B246" t="s">
        <v>599</v>
      </c>
      <c r="C246">
        <v>15895</v>
      </c>
      <c r="D246">
        <v>15327</v>
      </c>
      <c r="E246">
        <v>14638</v>
      </c>
      <c r="F246">
        <v>13894</v>
      </c>
      <c r="G246">
        <v>13148</v>
      </c>
      <c r="H246">
        <v>12349</v>
      </c>
      <c r="I246">
        <v>11474</v>
      </c>
      <c r="J246">
        <v>10734.392857142859</v>
      </c>
      <c r="K246">
        <v>2.54</v>
      </c>
      <c r="L246">
        <v>2.44</v>
      </c>
      <c r="M246">
        <v>2.34</v>
      </c>
      <c r="N246">
        <v>2.2599999999999998</v>
      </c>
      <c r="O246">
        <v>2.2000000000000002</v>
      </c>
      <c r="P246">
        <v>2.14</v>
      </c>
      <c r="Q246">
        <v>2.1287702164625548</v>
      </c>
      <c r="R246">
        <v>2.0987256531220373</v>
      </c>
      <c r="S246">
        <v>282986</v>
      </c>
      <c r="T246">
        <v>10867</v>
      </c>
      <c r="U246">
        <v>4311</v>
      </c>
      <c r="V246">
        <v>32.377308224274728</v>
      </c>
      <c r="W246">
        <v>182.54864501421682</v>
      </c>
      <c r="X246">
        <v>2520.4436313756787</v>
      </c>
      <c r="Y246">
        <v>177.34031307516145</v>
      </c>
      <c r="Z246">
        <v>11193</v>
      </c>
      <c r="AA246">
        <v>10591.396503767804</v>
      </c>
      <c r="AB246">
        <v>10016.563415209474</v>
      </c>
      <c r="AC246">
        <v>9348.1486496773268</v>
      </c>
      <c r="AD246">
        <v>8616.6647688301673</v>
      </c>
      <c r="AE246">
        <v>7878.1068845659238</v>
      </c>
      <c r="AF246">
        <v>7158.4363548713936</v>
      </c>
      <c r="AG246">
        <v>6482.2293415806516</v>
      </c>
      <c r="AH246">
        <v>1465</v>
      </c>
      <c r="AI246">
        <v>1220.5272317390184</v>
      </c>
      <c r="AJ246">
        <v>1004.6149236817605</v>
      </c>
      <c r="AK246">
        <v>812.98954449560404</v>
      </c>
      <c r="AL246">
        <v>659.41665802713953</v>
      </c>
      <c r="AM246">
        <v>553.79367617308253</v>
      </c>
      <c r="AN246">
        <v>484.33917222051139</v>
      </c>
      <c r="AO246">
        <v>434.51477923785336</v>
      </c>
      <c r="AP246">
        <v>28.603818889211766</v>
      </c>
      <c r="AQ246">
        <v>43.756902562302166</v>
      </c>
      <c r="AR246">
        <v>2.6484061988836514</v>
      </c>
      <c r="AS246">
        <v>43.756902562302166</v>
      </c>
      <c r="AT246">
        <v>13330</v>
      </c>
      <c r="AU246">
        <v>477</v>
      </c>
      <c r="AV246">
        <v>9317.1308301464342</v>
      </c>
      <c r="AW246">
        <v>7874.1106616351772</v>
      </c>
      <c r="AX246">
        <v>176.51763618571502</v>
      </c>
      <c r="AY246">
        <v>310.91265580198649</v>
      </c>
      <c r="AZ246">
        <v>299.53116956860214</v>
      </c>
      <c r="BA246">
        <v>4.6921670926196111</v>
      </c>
      <c r="BB246">
        <v>66.061272509003672</v>
      </c>
      <c r="BC246">
        <v>4870</v>
      </c>
      <c r="BD246">
        <v>261957.22414531038</v>
      </c>
      <c r="BE246">
        <v>1698560.0134261877</v>
      </c>
      <c r="BF246">
        <v>108674</v>
      </c>
      <c r="BG246">
        <v>106359.71793197384</v>
      </c>
      <c r="BH246">
        <v>99833.509597930242</v>
      </c>
      <c r="BI246">
        <v>132825.99999999997</v>
      </c>
      <c r="BJ246">
        <v>117234.51124696573</v>
      </c>
      <c r="BK246">
        <v>108061.02048747611</v>
      </c>
      <c r="BL246">
        <v>-227270.40434686979</v>
      </c>
      <c r="BM246">
        <v>-294141.66267610673</v>
      </c>
      <c r="BN246">
        <v>-360558.75861148455</v>
      </c>
      <c r="BO246">
        <v>133476.90633307025</v>
      </c>
      <c r="BP246">
        <v>329734.52702248131</v>
      </c>
      <c r="BQ246">
        <v>498066.22787252686</v>
      </c>
      <c r="BR246">
        <v>1009844</v>
      </c>
      <c r="BS246">
        <v>8767932</v>
      </c>
      <c r="BT246">
        <v>937111</v>
      </c>
      <c r="BU246">
        <v>21564</v>
      </c>
      <c r="BV246">
        <v>88734</v>
      </c>
      <c r="BW246">
        <v>932589</v>
      </c>
      <c r="BX246">
        <v>42948</v>
      </c>
      <c r="BY246">
        <v>461.35728267564076</v>
      </c>
      <c r="BZ246">
        <v>0</v>
      </c>
      <c r="CA246">
        <v>0</v>
      </c>
      <c r="CB246">
        <v>0</v>
      </c>
      <c r="CC246">
        <v>0</v>
      </c>
      <c r="CD246">
        <v>4.5561364375735778</v>
      </c>
      <c r="CE246">
        <v>6.4559259185682469</v>
      </c>
      <c r="CF246">
        <v>20.164659365253076</v>
      </c>
      <c r="CG246">
        <v>160079.2327854459</v>
      </c>
      <c r="CH246">
        <v>263303.95124533563</v>
      </c>
      <c r="CI246">
        <v>627088.40553138196</v>
      </c>
      <c r="CJ246">
        <v>110401.89724851192</v>
      </c>
      <c r="CK246">
        <v>1484268.7192862402</v>
      </c>
      <c r="CL246">
        <v>34700000</v>
      </c>
      <c r="CM246">
        <v>13900000</v>
      </c>
      <c r="CN246">
        <v>1710000</v>
      </c>
      <c r="CO246">
        <v>179760000</v>
      </c>
      <c r="CP246">
        <v>220000</v>
      </c>
      <c r="CQ246">
        <v>5790</v>
      </c>
      <c r="CR246">
        <v>0</v>
      </c>
      <c r="CS246">
        <v>0</v>
      </c>
      <c r="CT246">
        <v>597542000</v>
      </c>
      <c r="CU246">
        <v>40576320</v>
      </c>
      <c r="CV246">
        <v>0</v>
      </c>
      <c r="CW246">
        <v>0</v>
      </c>
      <c r="CX246">
        <v>11399.038138056172</v>
      </c>
      <c r="CY246">
        <v>661990.45360097056</v>
      </c>
      <c r="CZ246">
        <v>4870</v>
      </c>
      <c r="DA246">
        <v>4766.2902472414062</v>
      </c>
      <c r="DB246">
        <v>4473.8317513105276</v>
      </c>
      <c r="DC246">
        <v>3965.3675170972147</v>
      </c>
      <c r="DD246">
        <v>-227270.40434686979</v>
      </c>
      <c r="DE246">
        <v>-294141.66267610673</v>
      </c>
      <c r="DF246">
        <v>-360558.75861148455</v>
      </c>
    </row>
    <row r="247" spans="1:110" x14ac:dyDescent="0.45">
      <c r="A247">
        <v>3402</v>
      </c>
      <c r="B247" t="s">
        <v>600</v>
      </c>
      <c r="C247">
        <v>7868</v>
      </c>
      <c r="D247">
        <v>7320</v>
      </c>
      <c r="E247">
        <v>6730</v>
      </c>
      <c r="F247">
        <v>6159</v>
      </c>
      <c r="G247">
        <v>5607</v>
      </c>
      <c r="H247">
        <v>5045</v>
      </c>
      <c r="I247">
        <v>4483</v>
      </c>
      <c r="J247">
        <v>3917.7142857142853</v>
      </c>
      <c r="K247">
        <v>2.54</v>
      </c>
      <c r="L247">
        <v>2.44</v>
      </c>
      <c r="M247">
        <v>2.34</v>
      </c>
      <c r="N247">
        <v>2.2599999999999998</v>
      </c>
      <c r="O247">
        <v>2.2000000000000002</v>
      </c>
      <c r="P247">
        <v>2.14</v>
      </c>
      <c r="Q247">
        <v>2.1287702164625548</v>
      </c>
      <c r="R247">
        <v>2.0987256531220373</v>
      </c>
      <c r="S247">
        <v>282986</v>
      </c>
      <c r="T247">
        <v>10867</v>
      </c>
      <c r="U247">
        <v>4311</v>
      </c>
      <c r="V247">
        <v>14.188945127577513</v>
      </c>
      <c r="W247">
        <v>79.999630892057297</v>
      </c>
      <c r="X247">
        <v>2846.8949271642136</v>
      </c>
      <c r="Y247">
        <v>200.30967223013383</v>
      </c>
      <c r="Z247">
        <v>3418</v>
      </c>
      <c r="AA247">
        <v>3099.5857941291947</v>
      </c>
      <c r="AB247">
        <v>2770.6196998048849</v>
      </c>
      <c r="AC247">
        <v>2450.7621257934939</v>
      </c>
      <c r="AD247">
        <v>2150.2653663436645</v>
      </c>
      <c r="AE247">
        <v>1901.001634629974</v>
      </c>
      <c r="AF247">
        <v>1675.4201716802133</v>
      </c>
      <c r="AG247">
        <v>1379.4417388037343</v>
      </c>
      <c r="AH247">
        <v>565</v>
      </c>
      <c r="AI247">
        <v>456.50146420673445</v>
      </c>
      <c r="AJ247">
        <v>356.0227318953693</v>
      </c>
      <c r="AK247">
        <v>272.55907230540009</v>
      </c>
      <c r="AL247">
        <v>199.38382744588796</v>
      </c>
      <c r="AM247">
        <v>160.46756011766493</v>
      </c>
      <c r="AN247">
        <v>143.43259986686974</v>
      </c>
      <c r="AO247">
        <v>122.38289494100829</v>
      </c>
      <c r="AP247">
        <v>16.592824373081793</v>
      </c>
      <c r="AQ247">
        <v>6.3978760926603684</v>
      </c>
      <c r="AR247">
        <v>0.38723432672972452</v>
      </c>
      <c r="AS247">
        <v>6.3978760926603684</v>
      </c>
      <c r="AT247">
        <v>6850</v>
      </c>
      <c r="AU247">
        <v>177</v>
      </c>
      <c r="AV247">
        <v>4763.9942776656617</v>
      </c>
      <c r="AW247">
        <v>3246.4468138681223</v>
      </c>
      <c r="AX247">
        <v>66.814163338257359</v>
      </c>
      <c r="AY247">
        <v>158.97448904570311</v>
      </c>
      <c r="AZ247">
        <v>123.49483679954336</v>
      </c>
      <c r="BA247">
        <v>1.77604473587469</v>
      </c>
      <c r="BB247">
        <v>66.061272509003672</v>
      </c>
      <c r="BC247">
        <v>4870</v>
      </c>
      <c r="BD247">
        <v>200185.09144579488</v>
      </c>
      <c r="BE247">
        <v>1252162.0914732609</v>
      </c>
      <c r="BF247">
        <v>20546</v>
      </c>
      <c r="BG247">
        <v>18664.131858407083</v>
      </c>
      <c r="BH247">
        <v>16145.571651090342</v>
      </c>
      <c r="BI247">
        <v>34755.999999999993</v>
      </c>
      <c r="BJ247">
        <v>27480.66809617346</v>
      </c>
      <c r="BK247">
        <v>24111.164535013784</v>
      </c>
      <c r="BL247">
        <v>-50362.22963176039</v>
      </c>
      <c r="BM247">
        <v>-65267.416277729819</v>
      </c>
      <c r="BN247">
        <v>-84825.535290593427</v>
      </c>
      <c r="BO247">
        <v>27455.693300367682</v>
      </c>
      <c r="BP247">
        <v>122048.61425003142</v>
      </c>
      <c r="BQ247">
        <v>206690.68433728605</v>
      </c>
      <c r="BR247">
        <v>1009844</v>
      </c>
      <c r="BS247">
        <v>8767932</v>
      </c>
      <c r="BT247">
        <v>937111</v>
      </c>
      <c r="BU247">
        <v>21564</v>
      </c>
      <c r="BV247">
        <v>88734</v>
      </c>
      <c r="BW247">
        <v>932589</v>
      </c>
      <c r="BX247">
        <v>42948</v>
      </c>
      <c r="BY247">
        <v>122.12903517501721</v>
      </c>
      <c r="BZ247">
        <v>0</v>
      </c>
      <c r="CA247">
        <v>9.4540859372442014</v>
      </c>
      <c r="CB247">
        <v>0</v>
      </c>
      <c r="CC247">
        <v>0</v>
      </c>
      <c r="CD247">
        <v>2.155469890981851</v>
      </c>
      <c r="CE247">
        <v>0</v>
      </c>
      <c r="CF247">
        <v>0</v>
      </c>
      <c r="CG247">
        <v>137123.3198621028</v>
      </c>
      <c r="CH247">
        <v>225545.25842812689</v>
      </c>
      <c r="CI247">
        <v>537161.76993892749</v>
      </c>
      <c r="CJ247">
        <v>94569.885214786496</v>
      </c>
      <c r="CK247">
        <v>1271419.4765587677</v>
      </c>
      <c r="CL247">
        <v>11500000</v>
      </c>
      <c r="CM247">
        <v>2760000</v>
      </c>
      <c r="CN247">
        <v>1430000</v>
      </c>
      <c r="CO247">
        <v>63390000</v>
      </c>
      <c r="CP247">
        <v>3000</v>
      </c>
      <c r="CQ247">
        <v>0</v>
      </c>
      <c r="CR247">
        <v>0</v>
      </c>
      <c r="CS247">
        <v>0</v>
      </c>
      <c r="CT247">
        <v>6732000</v>
      </c>
      <c r="CU247">
        <v>0</v>
      </c>
      <c r="CV247">
        <v>0</v>
      </c>
      <c r="CW247">
        <v>0</v>
      </c>
      <c r="CX247">
        <v>5125.0583131694102</v>
      </c>
      <c r="CY247">
        <v>577277.28437327186</v>
      </c>
      <c r="CZ247">
        <v>4870</v>
      </c>
      <c r="DA247">
        <v>4423.9424778761068</v>
      </c>
      <c r="DB247">
        <v>3826.9704049844236</v>
      </c>
      <c r="DC247">
        <v>3030.2942078282113</v>
      </c>
      <c r="DD247">
        <v>-50362.22963176039</v>
      </c>
      <c r="DE247">
        <v>-65267.416277729819</v>
      </c>
      <c r="DF247">
        <v>-84825.535290593427</v>
      </c>
    </row>
    <row r="248" spans="1:110" x14ac:dyDescent="0.45">
      <c r="A248">
        <v>3441</v>
      </c>
      <c r="B248" t="s">
        <v>601</v>
      </c>
      <c r="C248">
        <v>5720</v>
      </c>
      <c r="D248">
        <v>5133</v>
      </c>
      <c r="E248">
        <v>4569</v>
      </c>
      <c r="F248">
        <v>4057</v>
      </c>
      <c r="G248">
        <v>3594</v>
      </c>
      <c r="H248">
        <v>3153</v>
      </c>
      <c r="I248">
        <v>2730</v>
      </c>
      <c r="J248">
        <v>2233.3928571428573</v>
      </c>
      <c r="K248">
        <v>2.54</v>
      </c>
      <c r="L248">
        <v>2.44</v>
      </c>
      <c r="M248">
        <v>2.34</v>
      </c>
      <c r="N248">
        <v>2.2599999999999998</v>
      </c>
      <c r="O248">
        <v>2.2000000000000002</v>
      </c>
      <c r="P248">
        <v>2.14</v>
      </c>
      <c r="Q248">
        <v>2.1287702164625548</v>
      </c>
      <c r="R248">
        <v>2.0987256531220373</v>
      </c>
      <c r="S248">
        <v>263225</v>
      </c>
      <c r="T248">
        <v>10116</v>
      </c>
      <c r="U248">
        <v>5197</v>
      </c>
      <c r="V248">
        <v>11.701459154737277</v>
      </c>
      <c r="W248">
        <v>65.974771546480014</v>
      </c>
      <c r="X248">
        <v>2336.2125784052187</v>
      </c>
      <c r="Y248">
        <v>212.87192132311461</v>
      </c>
      <c r="Z248">
        <v>2496</v>
      </c>
      <c r="AA248">
        <v>2285.2890428918445</v>
      </c>
      <c r="AB248">
        <v>2011.1401730613286</v>
      </c>
      <c r="AC248">
        <v>1759.2868228969753</v>
      </c>
      <c r="AD248">
        <v>1517.9936892255114</v>
      </c>
      <c r="AE248">
        <v>1297.3627646131306</v>
      </c>
      <c r="AF248">
        <v>1148.0254319947455</v>
      </c>
      <c r="AG248">
        <v>879.46563811767749</v>
      </c>
      <c r="AH248">
        <v>611</v>
      </c>
      <c r="AI248">
        <v>553.6738982106009</v>
      </c>
      <c r="AJ248">
        <v>491.9605345275134</v>
      </c>
      <c r="AK248">
        <v>430.19001528923548</v>
      </c>
      <c r="AL248">
        <v>378.10033335577799</v>
      </c>
      <c r="AM248">
        <v>324.02676007224034</v>
      </c>
      <c r="AN248">
        <v>332.10308139345557</v>
      </c>
      <c r="AO248">
        <v>254.01203029103712</v>
      </c>
      <c r="AP248">
        <v>7.7822034756267042</v>
      </c>
      <c r="AQ248">
        <v>21.478584025359808</v>
      </c>
      <c r="AR248">
        <v>1.3000009540212178</v>
      </c>
      <c r="AS248">
        <v>21.478584025359808</v>
      </c>
      <c r="AT248">
        <v>4484</v>
      </c>
      <c r="AU248">
        <v>64</v>
      </c>
      <c r="AV248">
        <v>3100.3234205052704</v>
      </c>
      <c r="AW248">
        <v>1516.1148754454694</v>
      </c>
      <c r="AX248">
        <v>25.544149279118869</v>
      </c>
      <c r="AY248">
        <v>103.45779254226086</v>
      </c>
      <c r="AZ248">
        <v>57.673009861945658</v>
      </c>
      <c r="BA248">
        <v>0.67901099995663883</v>
      </c>
      <c r="BB248">
        <v>66.061272509003672</v>
      </c>
      <c r="BC248">
        <v>4870</v>
      </c>
      <c r="BD248">
        <v>162743.59682120063</v>
      </c>
      <c r="BE248">
        <v>608108.41100845637</v>
      </c>
      <c r="BF248">
        <v>17210</v>
      </c>
      <c r="BG248">
        <v>14685.745609271264</v>
      </c>
      <c r="BH248">
        <v>12053.401683444667</v>
      </c>
      <c r="BI248">
        <v>36030</v>
      </c>
      <c r="BJ248">
        <v>27737.018398673492</v>
      </c>
      <c r="BK248">
        <v>23932.776815656245</v>
      </c>
      <c r="BL248">
        <v>-151656.03402817436</v>
      </c>
      <c r="BM248">
        <v>-160173.35977007009</v>
      </c>
      <c r="BN248">
        <v>-171709.90569840604</v>
      </c>
      <c r="BO248">
        <v>138.88326515426161</v>
      </c>
      <c r="BP248">
        <v>44115.078432855313</v>
      </c>
      <c r="BQ248">
        <v>84049.463547464518</v>
      </c>
      <c r="BR248">
        <v>1009844</v>
      </c>
      <c r="BS248">
        <v>8767932</v>
      </c>
      <c r="BT248">
        <v>937111</v>
      </c>
      <c r="BU248">
        <v>21564</v>
      </c>
      <c r="BV248">
        <v>88734</v>
      </c>
      <c r="BW248">
        <v>932589</v>
      </c>
      <c r="BX248">
        <v>42948</v>
      </c>
      <c r="BY248">
        <v>29.451780363858759</v>
      </c>
      <c r="BZ248">
        <v>0</v>
      </c>
      <c r="CA248">
        <v>0</v>
      </c>
      <c r="CB248">
        <v>38.839009741655396</v>
      </c>
      <c r="CC248">
        <v>13.957413120000002</v>
      </c>
      <c r="CD248">
        <v>1.8894054348945395</v>
      </c>
      <c r="CE248">
        <v>0</v>
      </c>
      <c r="CF248">
        <v>209.43343528536252</v>
      </c>
      <c r="CG248">
        <v>90293.257498482868</v>
      </c>
      <c r="CH248">
        <v>148517.52508102104</v>
      </c>
      <c r="CI248">
        <v>353711.43333032058</v>
      </c>
      <c r="CJ248">
        <v>62272.58066598665</v>
      </c>
      <c r="CK248">
        <v>837207.02139472438</v>
      </c>
      <c r="CL248">
        <v>4320000</v>
      </c>
      <c r="CM248">
        <v>5290000</v>
      </c>
      <c r="CN248">
        <v>2470000</v>
      </c>
      <c r="CO248">
        <v>334840000</v>
      </c>
      <c r="CP248">
        <v>745000</v>
      </c>
      <c r="CQ248">
        <v>15340</v>
      </c>
      <c r="CR248">
        <v>0</v>
      </c>
      <c r="CS248">
        <v>0</v>
      </c>
      <c r="CT248">
        <v>2275495000</v>
      </c>
      <c r="CU248">
        <v>107502720</v>
      </c>
      <c r="CV248">
        <v>0</v>
      </c>
      <c r="CW248">
        <v>0</v>
      </c>
      <c r="CX248">
        <v>50489.556895766829</v>
      </c>
      <c r="CY248">
        <v>296736.8744645702</v>
      </c>
      <c r="CZ248">
        <v>4870</v>
      </c>
      <c r="DA248">
        <v>4155.6990771151104</v>
      </c>
      <c r="DB248">
        <v>3410.8115164657493</v>
      </c>
      <c r="DC248">
        <v>2463.525007015568</v>
      </c>
      <c r="DD248">
        <v>-151656.03402817436</v>
      </c>
      <c r="DE248">
        <v>-160173.35977007009</v>
      </c>
      <c r="DF248">
        <v>-171709.90569840604</v>
      </c>
    </row>
    <row r="249" spans="1:110" x14ac:dyDescent="0.45">
      <c r="A249">
        <v>3461</v>
      </c>
      <c r="B249" t="s">
        <v>602</v>
      </c>
      <c r="C249">
        <v>11759</v>
      </c>
      <c r="D249">
        <v>10841</v>
      </c>
      <c r="E249">
        <v>9911</v>
      </c>
      <c r="F249">
        <v>8959</v>
      </c>
      <c r="G249">
        <v>8011</v>
      </c>
      <c r="H249">
        <v>7094</v>
      </c>
      <c r="I249">
        <v>6220</v>
      </c>
      <c r="J249">
        <v>5291.0357142857138</v>
      </c>
      <c r="K249">
        <v>2.54</v>
      </c>
      <c r="L249">
        <v>2.44</v>
      </c>
      <c r="M249">
        <v>2.34</v>
      </c>
      <c r="N249">
        <v>2.2599999999999998</v>
      </c>
      <c r="O249">
        <v>2.2000000000000002</v>
      </c>
      <c r="P249">
        <v>2.14</v>
      </c>
      <c r="Q249">
        <v>2.1287702164625548</v>
      </c>
      <c r="R249">
        <v>2.0987256531220373</v>
      </c>
      <c r="S249">
        <v>263225</v>
      </c>
      <c r="T249">
        <v>10116</v>
      </c>
      <c r="U249">
        <v>5197</v>
      </c>
      <c r="V249">
        <v>28.167891197568384</v>
      </c>
      <c r="W249">
        <v>158.81525219470831</v>
      </c>
      <c r="X249">
        <v>1995.1355446066652</v>
      </c>
      <c r="Y249">
        <v>181.79353223514471</v>
      </c>
      <c r="Z249">
        <v>5138</v>
      </c>
      <c r="AA249">
        <v>4598.3049121200256</v>
      </c>
      <c r="AB249">
        <v>4026.2455290484299</v>
      </c>
      <c r="AC249">
        <v>3490.3578197182419</v>
      </c>
      <c r="AD249">
        <v>3017.9816411935872</v>
      </c>
      <c r="AE249">
        <v>2587.8261523720062</v>
      </c>
      <c r="AF249">
        <v>2204.2904679546991</v>
      </c>
      <c r="AG249">
        <v>1706.6233182786896</v>
      </c>
      <c r="AH249">
        <v>319</v>
      </c>
      <c r="AI249">
        <v>226.69682994119768</v>
      </c>
      <c r="AJ249">
        <v>160.68338932917757</v>
      </c>
      <c r="AK249">
        <v>110.23398493753689</v>
      </c>
      <c r="AL249">
        <v>71.145170996440811</v>
      </c>
      <c r="AM249">
        <v>46.103175874000087</v>
      </c>
      <c r="AN249">
        <v>38.911990573039859</v>
      </c>
      <c r="AO249">
        <v>25.834617466306234</v>
      </c>
      <c r="AP249">
        <v>17.383324331651369</v>
      </c>
      <c r="AQ249">
        <v>1.713716810534027</v>
      </c>
      <c r="AR249">
        <v>0.10372348037403334</v>
      </c>
      <c r="AS249">
        <v>1.713716810534027</v>
      </c>
      <c r="AT249">
        <v>9263</v>
      </c>
      <c r="AU249">
        <v>183</v>
      </c>
      <c r="AV249">
        <v>6422.4191242499546</v>
      </c>
      <c r="AW249">
        <v>3728.3618435298217</v>
      </c>
      <c r="AX249">
        <v>70.584248298591191</v>
      </c>
      <c r="AY249">
        <v>214.31612617622096</v>
      </c>
      <c r="AZ249">
        <v>141.8268845278744</v>
      </c>
      <c r="BA249">
        <v>1.8762606064783895</v>
      </c>
      <c r="BB249">
        <v>66.061272509003672</v>
      </c>
      <c r="BC249">
        <v>4870</v>
      </c>
      <c r="BD249">
        <v>182549.81627151731</v>
      </c>
      <c r="BE249">
        <v>1337916.1754612282</v>
      </c>
      <c r="BF249">
        <v>293620</v>
      </c>
      <c r="BG249">
        <v>261973.41031629354</v>
      </c>
      <c r="BH249">
        <v>219070.31213280832</v>
      </c>
      <c r="BI249">
        <v>104848.00000000003</v>
      </c>
      <c r="BJ249">
        <v>79585.204477685591</v>
      </c>
      <c r="BK249">
        <v>68814.344669017853</v>
      </c>
      <c r="BL249">
        <v>-363792.13466863107</v>
      </c>
      <c r="BM249">
        <v>-624652.39815781265</v>
      </c>
      <c r="BN249">
        <v>-846377.63740447524</v>
      </c>
      <c r="BO249">
        <v>-8516.3123042730149</v>
      </c>
      <c r="BP249">
        <v>70150.95394865959</v>
      </c>
      <c r="BQ249">
        <v>155332.58884514857</v>
      </c>
      <c r="BR249">
        <v>1009844</v>
      </c>
      <c r="BS249">
        <v>8767932</v>
      </c>
      <c r="BT249">
        <v>937111</v>
      </c>
      <c r="BU249">
        <v>21564</v>
      </c>
      <c r="BV249">
        <v>88734</v>
      </c>
      <c r="BW249">
        <v>932589</v>
      </c>
      <c r="BX249">
        <v>42948</v>
      </c>
      <c r="BY249">
        <v>27.457805940634294</v>
      </c>
      <c r="BZ249">
        <v>0</v>
      </c>
      <c r="CA249">
        <v>426.94755066666664</v>
      </c>
      <c r="CB249">
        <v>0</v>
      </c>
      <c r="CC249">
        <v>0</v>
      </c>
      <c r="CD249">
        <v>5.1619402418189981</v>
      </c>
      <c r="CE249">
        <v>0</v>
      </c>
      <c r="CF249">
        <v>20.337570861833104</v>
      </c>
      <c r="CG249">
        <v>149978.63109917493</v>
      </c>
      <c r="CH249">
        <v>246690.12640576379</v>
      </c>
      <c r="CI249">
        <v>587520.68587070203</v>
      </c>
      <c r="CJ249">
        <v>103435.81195367273</v>
      </c>
      <c r="CK249">
        <v>1390615.0524861524</v>
      </c>
      <c r="CL249">
        <v>1520000</v>
      </c>
      <c r="CM249">
        <v>2030000</v>
      </c>
      <c r="CN249">
        <v>1100000</v>
      </c>
      <c r="CO249">
        <v>200420000</v>
      </c>
      <c r="CP249">
        <v>261000</v>
      </c>
      <c r="CQ249">
        <v>11050</v>
      </c>
      <c r="CR249">
        <v>0</v>
      </c>
      <c r="CS249">
        <v>0</v>
      </c>
      <c r="CT249">
        <v>828462000</v>
      </c>
      <c r="CU249">
        <v>77438400</v>
      </c>
      <c r="CV249">
        <v>0</v>
      </c>
      <c r="CW249">
        <v>0</v>
      </c>
      <c r="CX249">
        <v>29930.314036314929</v>
      </c>
      <c r="CY249">
        <v>689334.92236080021</v>
      </c>
      <c r="CZ249">
        <v>4870</v>
      </c>
      <c r="DA249">
        <v>4345.1076501612615</v>
      </c>
      <c r="DB249">
        <v>3633.5141342101242</v>
      </c>
      <c r="DC249">
        <v>2763.3409006258107</v>
      </c>
      <c r="DD249">
        <v>-363792.13466863107</v>
      </c>
      <c r="DE249">
        <v>-624652.39815781265</v>
      </c>
      <c r="DF249">
        <v>-846377.63740447524</v>
      </c>
    </row>
    <row r="250" spans="1:110" x14ac:dyDescent="0.45">
      <c r="A250">
        <v>3482</v>
      </c>
      <c r="B250" t="s">
        <v>603</v>
      </c>
      <c r="C250">
        <v>15826</v>
      </c>
      <c r="D250">
        <v>14474</v>
      </c>
      <c r="E250">
        <v>13112</v>
      </c>
      <c r="F250">
        <v>11749</v>
      </c>
      <c r="G250">
        <v>10448</v>
      </c>
      <c r="H250">
        <v>9208</v>
      </c>
      <c r="I250">
        <v>8037</v>
      </c>
      <c r="J250">
        <v>6731.1785714285706</v>
      </c>
      <c r="K250">
        <v>2.54</v>
      </c>
      <c r="L250">
        <v>2.44</v>
      </c>
      <c r="M250">
        <v>2.34</v>
      </c>
      <c r="N250">
        <v>2.2599999999999998</v>
      </c>
      <c r="O250">
        <v>2.2000000000000002</v>
      </c>
      <c r="P250">
        <v>2.14</v>
      </c>
      <c r="Q250">
        <v>2.1287702164625548</v>
      </c>
      <c r="R250">
        <v>2.0987256531220373</v>
      </c>
      <c r="S250">
        <v>263225</v>
      </c>
      <c r="T250">
        <v>10116</v>
      </c>
      <c r="U250">
        <v>5197</v>
      </c>
      <c r="V250">
        <v>35.101042661631936</v>
      </c>
      <c r="W250">
        <v>197.90551246823622</v>
      </c>
      <c r="X250">
        <v>2154.8026168850188</v>
      </c>
      <c r="Y250">
        <v>196.34213828328589</v>
      </c>
      <c r="Z250">
        <v>6780</v>
      </c>
      <c r="AA250">
        <v>6080.7160148220846</v>
      </c>
      <c r="AB250">
        <v>5345.7400201661576</v>
      </c>
      <c r="AC250">
        <v>4649.2661129431945</v>
      </c>
      <c r="AD250">
        <v>4005.5651535155157</v>
      </c>
      <c r="AE250">
        <v>3412.3982064966012</v>
      </c>
      <c r="AF250">
        <v>2876.5137215854461</v>
      </c>
      <c r="AG250">
        <v>2216.6404747499737</v>
      </c>
      <c r="AH250">
        <v>882</v>
      </c>
      <c r="AI250">
        <v>622.55201191254969</v>
      </c>
      <c r="AJ250">
        <v>416.01290372425825</v>
      </c>
      <c r="AK250">
        <v>272.29106835488534</v>
      </c>
      <c r="AL250">
        <v>177.9019956991724</v>
      </c>
      <c r="AM250">
        <v>116.7402507195098</v>
      </c>
      <c r="AN250">
        <v>79.209442203931061</v>
      </c>
      <c r="AO250">
        <v>46.129275927282613</v>
      </c>
      <c r="AP250">
        <v>25.710435545709529</v>
      </c>
      <c r="AQ250">
        <v>9.7110619263594877</v>
      </c>
      <c r="AR250">
        <v>0.58776638878618892</v>
      </c>
      <c r="AS250">
        <v>9.7110619263594877</v>
      </c>
      <c r="AT250">
        <v>12266</v>
      </c>
      <c r="AU250">
        <v>161</v>
      </c>
      <c r="AV250">
        <v>8476.0143024772351</v>
      </c>
      <c r="AW250">
        <v>3982.096985013528</v>
      </c>
      <c r="AX250">
        <v>64.940000129726499</v>
      </c>
      <c r="AY250">
        <v>282.84459727366533</v>
      </c>
      <c r="AZ250">
        <v>151.47896930991459</v>
      </c>
      <c r="BA250">
        <v>1.7262259918483718</v>
      </c>
      <c r="BB250">
        <v>66.061272509003672</v>
      </c>
      <c r="BC250">
        <v>5120</v>
      </c>
      <c r="BD250">
        <v>182874.68673003113</v>
      </c>
      <c r="BE250">
        <v>1888292.8902858202</v>
      </c>
      <c r="BF250">
        <v>267120</v>
      </c>
      <c r="BG250">
        <v>234099.307369577</v>
      </c>
      <c r="BH250">
        <v>193757.80298285419</v>
      </c>
      <c r="BI250">
        <v>105967.99999999996</v>
      </c>
      <c r="BJ250">
        <v>81022.272748052244</v>
      </c>
      <c r="BK250">
        <v>69804.563665378038</v>
      </c>
      <c r="BL250">
        <v>-361988.74479309766</v>
      </c>
      <c r="BM250">
        <v>-604734.64322758198</v>
      </c>
      <c r="BN250">
        <v>-826908.60705577349</v>
      </c>
      <c r="BO250">
        <v>-124.0632248558104</v>
      </c>
      <c r="BP250">
        <v>116801.42245031253</v>
      </c>
      <c r="BQ250">
        <v>229841.65772852628</v>
      </c>
      <c r="BR250">
        <v>1009844</v>
      </c>
      <c r="BS250">
        <v>8767932</v>
      </c>
      <c r="BT250">
        <v>937111</v>
      </c>
      <c r="BU250">
        <v>21564</v>
      </c>
      <c r="BV250">
        <v>88734</v>
      </c>
      <c r="BW250">
        <v>932589</v>
      </c>
      <c r="BX250">
        <v>42948</v>
      </c>
      <c r="BY250">
        <v>35.33629883509299</v>
      </c>
      <c r="BZ250">
        <v>0</v>
      </c>
      <c r="CA250">
        <v>0.31570339199999997</v>
      </c>
      <c r="CB250">
        <v>0</v>
      </c>
      <c r="CC250">
        <v>0</v>
      </c>
      <c r="CD250">
        <v>5.5184402364224301</v>
      </c>
      <c r="CE250">
        <v>0</v>
      </c>
      <c r="CF250">
        <v>0</v>
      </c>
      <c r="CG250">
        <v>230477.36575036476</v>
      </c>
      <c r="CH250">
        <v>379097.27588477574</v>
      </c>
      <c r="CI250">
        <v>902863.42134824209</v>
      </c>
      <c r="CJ250">
        <v>158953.4008186032</v>
      </c>
      <c r="CK250">
        <v>2137006.3969838219</v>
      </c>
      <c r="CL250">
        <v>3580000</v>
      </c>
      <c r="CM250">
        <v>940000</v>
      </c>
      <c r="CN250">
        <v>2730000</v>
      </c>
      <c r="CO250">
        <v>262810000</v>
      </c>
      <c r="CP250">
        <v>246000</v>
      </c>
      <c r="CQ250">
        <v>12500</v>
      </c>
      <c r="CR250">
        <v>0</v>
      </c>
      <c r="CS250">
        <v>0</v>
      </c>
      <c r="CT250">
        <v>592682000</v>
      </c>
      <c r="CU250">
        <v>87600000</v>
      </c>
      <c r="CV250">
        <v>0</v>
      </c>
      <c r="CW250">
        <v>0</v>
      </c>
      <c r="CX250">
        <v>31145.047281270083</v>
      </c>
      <c r="CY250">
        <v>949004.76857425878</v>
      </c>
      <c r="CZ250">
        <v>5120</v>
      </c>
      <c r="DA250">
        <v>4487.0786677606848</v>
      </c>
      <c r="DB250">
        <v>3713.8362955683347</v>
      </c>
      <c r="DC250">
        <v>2768.2586148352898</v>
      </c>
      <c r="DD250">
        <v>-361988.74479309766</v>
      </c>
      <c r="DE250">
        <v>-604734.64322758198</v>
      </c>
      <c r="DF250">
        <v>-826908.60705577349</v>
      </c>
    </row>
    <row r="251" spans="1:110" x14ac:dyDescent="0.45">
      <c r="A251">
        <v>3483</v>
      </c>
      <c r="B251" t="s">
        <v>604</v>
      </c>
      <c r="C251">
        <v>9841</v>
      </c>
      <c r="D251">
        <v>8940</v>
      </c>
      <c r="E251">
        <v>8048</v>
      </c>
      <c r="F251">
        <v>7216</v>
      </c>
      <c r="G251">
        <v>6447</v>
      </c>
      <c r="H251">
        <v>5720</v>
      </c>
      <c r="I251">
        <v>5014</v>
      </c>
      <c r="J251">
        <v>4209.6428571428569</v>
      </c>
      <c r="K251">
        <v>2.54</v>
      </c>
      <c r="L251">
        <v>2.44</v>
      </c>
      <c r="M251">
        <v>2.34</v>
      </c>
      <c r="N251">
        <v>2.2599999999999998</v>
      </c>
      <c r="O251">
        <v>2.2000000000000002</v>
      </c>
      <c r="P251">
        <v>2.14</v>
      </c>
      <c r="Q251">
        <v>2.1287702164625548</v>
      </c>
      <c r="R251">
        <v>2.0987256531220373</v>
      </c>
      <c r="S251">
        <v>263225</v>
      </c>
      <c r="T251">
        <v>10116</v>
      </c>
      <c r="U251">
        <v>5197</v>
      </c>
      <c r="V251">
        <v>23.134929226409181</v>
      </c>
      <c r="W251">
        <v>130.43857610171682</v>
      </c>
      <c r="X251">
        <v>2032.9533200997964</v>
      </c>
      <c r="Y251">
        <v>185.23942692974666</v>
      </c>
      <c r="Z251">
        <v>5233</v>
      </c>
      <c r="AA251">
        <v>4833.6579934713473</v>
      </c>
      <c r="AB251">
        <v>4279.193318825417</v>
      </c>
      <c r="AC251">
        <v>3761.9349220561121</v>
      </c>
      <c r="AD251">
        <v>3295.8743131055276</v>
      </c>
      <c r="AE251">
        <v>2882.9648681698013</v>
      </c>
      <c r="AF251">
        <v>2657.9683373278558</v>
      </c>
      <c r="AG251">
        <v>2139.2072811348585</v>
      </c>
      <c r="AH251">
        <v>1259</v>
      </c>
      <c r="AI251">
        <v>1143.3771955273135</v>
      </c>
      <c r="AJ251">
        <v>1003.9070018049848</v>
      </c>
      <c r="AK251">
        <v>889.1818829095356</v>
      </c>
      <c r="AL251">
        <v>799.69135794520594</v>
      </c>
      <c r="AM251">
        <v>730.62879656113671</v>
      </c>
      <c r="AN251">
        <v>819.77840766450913</v>
      </c>
      <c r="AO251">
        <v>698.70088868421112</v>
      </c>
      <c r="AP251">
        <v>18.741756299290351</v>
      </c>
      <c r="AQ251">
        <v>30.504159227505689</v>
      </c>
      <c r="AR251">
        <v>1.8462779506577933</v>
      </c>
      <c r="AS251">
        <v>30.504159227505689</v>
      </c>
      <c r="AT251">
        <v>7885</v>
      </c>
      <c r="AU251">
        <v>199</v>
      </c>
      <c r="AV251">
        <v>5482.1465911301657</v>
      </c>
      <c r="AW251">
        <v>3681.2650390430281</v>
      </c>
      <c r="AX251">
        <v>75.245461784194546</v>
      </c>
      <c r="AY251">
        <v>182.93923174601363</v>
      </c>
      <c r="AZ251">
        <v>140.03532208519678</v>
      </c>
      <c r="BA251">
        <v>2.0001643307828099</v>
      </c>
      <c r="BB251">
        <v>66.061272509003672</v>
      </c>
      <c r="BC251">
        <v>5120</v>
      </c>
      <c r="BD251">
        <v>185164.95107616432</v>
      </c>
      <c r="BE251">
        <v>1605149.8102940463</v>
      </c>
      <c r="BF251">
        <v>60954</v>
      </c>
      <c r="BG251">
        <v>53118.108736710819</v>
      </c>
      <c r="BH251">
        <v>44466.891802044775</v>
      </c>
      <c r="BI251">
        <v>45487.999999999993</v>
      </c>
      <c r="BJ251">
        <v>35402.359034424473</v>
      </c>
      <c r="BK251">
        <v>31016.412612774759</v>
      </c>
      <c r="BL251">
        <v>-157492.51285372383</v>
      </c>
      <c r="BM251">
        <v>-216181.43599598738</v>
      </c>
      <c r="BN251">
        <v>-288180.2328959647</v>
      </c>
      <c r="BO251">
        <v>10784.062581356848</v>
      </c>
      <c r="BP251">
        <v>131501.95956759527</v>
      </c>
      <c r="BQ251">
        <v>255874.71325669158</v>
      </c>
      <c r="BR251">
        <v>1009844</v>
      </c>
      <c r="BS251">
        <v>8767932</v>
      </c>
      <c r="BT251">
        <v>937111</v>
      </c>
      <c r="BU251">
        <v>21564</v>
      </c>
      <c r="BV251">
        <v>88734</v>
      </c>
      <c r="BW251">
        <v>932589</v>
      </c>
      <c r="BX251">
        <v>42948</v>
      </c>
      <c r="BY251">
        <v>14.414487099014186</v>
      </c>
      <c r="BZ251">
        <v>0</v>
      </c>
      <c r="CA251">
        <v>0</v>
      </c>
      <c r="CB251">
        <v>584.81122877121709</v>
      </c>
      <c r="CC251">
        <v>0</v>
      </c>
      <c r="CD251">
        <v>5.2595993432966193</v>
      </c>
      <c r="CE251">
        <v>4.6799999999999994E-2</v>
      </c>
      <c r="CF251">
        <v>0.86399999999999999</v>
      </c>
      <c r="CG251">
        <v>195278.29926790533</v>
      </c>
      <c r="CH251">
        <v>321200.61356505571</v>
      </c>
      <c r="CI251">
        <v>764975.91343981202</v>
      </c>
      <c r="CJ251">
        <v>134677.64903355757</v>
      </c>
      <c r="CK251">
        <v>1810637.558135031</v>
      </c>
      <c r="CL251">
        <v>3790000</v>
      </c>
      <c r="CM251">
        <v>16600000</v>
      </c>
      <c r="CN251">
        <v>3610000</v>
      </c>
      <c r="CO251">
        <v>992360000</v>
      </c>
      <c r="CP251">
        <v>2077000</v>
      </c>
      <c r="CQ251">
        <v>15580</v>
      </c>
      <c r="CR251">
        <v>0</v>
      </c>
      <c r="CS251">
        <v>0</v>
      </c>
      <c r="CT251">
        <v>6619766000</v>
      </c>
      <c r="CU251">
        <v>109184640</v>
      </c>
      <c r="CV251">
        <v>0</v>
      </c>
      <c r="CW251">
        <v>0</v>
      </c>
      <c r="CX251">
        <v>119881.61125881449</v>
      </c>
      <c r="CY251">
        <v>806003.89382608561</v>
      </c>
      <c r="CZ251">
        <v>5120</v>
      </c>
      <c r="DA251">
        <v>4461.8026172516884</v>
      </c>
      <c r="DB251">
        <v>3735.1196972548032</v>
      </c>
      <c r="DC251">
        <v>2802.9274042659058</v>
      </c>
      <c r="DD251">
        <v>-157492.51285372383</v>
      </c>
      <c r="DE251">
        <v>-216181.43599598738</v>
      </c>
      <c r="DF251">
        <v>-288180.2328959647</v>
      </c>
    </row>
    <row r="252" spans="1:110" x14ac:dyDescent="0.45">
      <c r="A252">
        <v>3484</v>
      </c>
      <c r="B252" t="s">
        <v>605</v>
      </c>
      <c r="C252">
        <v>3466</v>
      </c>
      <c r="D252">
        <v>3135</v>
      </c>
      <c r="E252">
        <v>2811</v>
      </c>
      <c r="F252">
        <v>2502</v>
      </c>
      <c r="G252">
        <v>2200</v>
      </c>
      <c r="H252">
        <v>1909</v>
      </c>
      <c r="I252">
        <v>1632</v>
      </c>
      <c r="J252">
        <v>1326.1071428571429</v>
      </c>
      <c r="K252">
        <v>2.54</v>
      </c>
      <c r="L252">
        <v>2.44</v>
      </c>
      <c r="M252">
        <v>2.34</v>
      </c>
      <c r="N252">
        <v>2.2599999999999998</v>
      </c>
      <c r="O252">
        <v>2.2000000000000002</v>
      </c>
      <c r="P252">
        <v>2.14</v>
      </c>
      <c r="Q252">
        <v>2.1287702164625548</v>
      </c>
      <c r="R252">
        <v>2.0987256531220373</v>
      </c>
      <c r="S252">
        <v>263225</v>
      </c>
      <c r="T252">
        <v>10116</v>
      </c>
      <c r="U252">
        <v>5197</v>
      </c>
      <c r="V252">
        <v>7.4212695478014332</v>
      </c>
      <c r="W252">
        <v>41.84235115693496</v>
      </c>
      <c r="X252">
        <v>2232.0643064432384</v>
      </c>
      <c r="Y252">
        <v>203.38209879584994</v>
      </c>
      <c r="Z252">
        <v>1744</v>
      </c>
      <c r="AA252">
        <v>1556.1205988550712</v>
      </c>
      <c r="AB252">
        <v>1335.1205638795584</v>
      </c>
      <c r="AC252">
        <v>1146.2629055598152</v>
      </c>
      <c r="AD252">
        <v>974.65589770538622</v>
      </c>
      <c r="AE252">
        <v>823.34653049019062</v>
      </c>
      <c r="AF252">
        <v>704.09986842537444</v>
      </c>
      <c r="AG252">
        <v>518.70424019440281</v>
      </c>
      <c r="AH252">
        <v>442</v>
      </c>
      <c r="AI252">
        <v>388.58260161149713</v>
      </c>
      <c r="AJ252">
        <v>328.95566661153987</v>
      </c>
      <c r="AK252">
        <v>278.047427198082</v>
      </c>
      <c r="AL252">
        <v>233.79870269259263</v>
      </c>
      <c r="AM252">
        <v>198.99461767057798</v>
      </c>
      <c r="AN252">
        <v>180.0997876270805</v>
      </c>
      <c r="AO252">
        <v>138.37285543324393</v>
      </c>
      <c r="AP252">
        <v>5.0730142972280596</v>
      </c>
      <c r="AQ252">
        <v>5.2553982189710169</v>
      </c>
      <c r="AR252">
        <v>0.31808533981370224</v>
      </c>
      <c r="AS252">
        <v>5.2553982189710169</v>
      </c>
      <c r="AT252">
        <v>3420</v>
      </c>
      <c r="AU252">
        <v>103</v>
      </c>
      <c r="AV252">
        <v>2383.647859261594</v>
      </c>
      <c r="AW252">
        <v>1792.6348660469696</v>
      </c>
      <c r="AX252">
        <v>38.489792763104361</v>
      </c>
      <c r="AY252">
        <v>79.542329063559393</v>
      </c>
      <c r="AZ252">
        <v>68.191830304426716</v>
      </c>
      <c r="BA252">
        <v>1.0231302826578532</v>
      </c>
      <c r="BB252">
        <v>66.061272509003672</v>
      </c>
      <c r="BC252">
        <v>5120</v>
      </c>
      <c r="BD252">
        <v>166338.24710183905</v>
      </c>
      <c r="BE252">
        <v>302059.78392473393</v>
      </c>
      <c r="BF252">
        <v>15976</v>
      </c>
      <c r="BG252">
        <v>13765.728483719355</v>
      </c>
      <c r="BH252">
        <v>11092.067098928288</v>
      </c>
      <c r="BI252">
        <v>26586</v>
      </c>
      <c r="BJ252">
        <v>19583.665706652268</v>
      </c>
      <c r="BK252">
        <v>16651.795314232408</v>
      </c>
      <c r="BL252">
        <v>-115827.61954820546</v>
      </c>
      <c r="BM252">
        <v>-143763.62308850419</v>
      </c>
      <c r="BN252">
        <v>-189301.73191418202</v>
      </c>
      <c r="BO252">
        <v>-11122.516576058872</v>
      </c>
      <c r="BP252">
        <v>6471.8465757931699</v>
      </c>
      <c r="BQ252">
        <v>25893.613908142986</v>
      </c>
      <c r="BR252">
        <v>1009844</v>
      </c>
      <c r="BS252">
        <v>8767932</v>
      </c>
      <c r="BT252">
        <v>937111</v>
      </c>
      <c r="BU252">
        <v>21564</v>
      </c>
      <c r="BV252">
        <v>88734</v>
      </c>
      <c r="BW252">
        <v>932589</v>
      </c>
      <c r="BX252">
        <v>42948</v>
      </c>
      <c r="BY252">
        <v>35.226095374970775</v>
      </c>
      <c r="BZ252">
        <v>0</v>
      </c>
      <c r="CA252">
        <v>0</v>
      </c>
      <c r="CB252">
        <v>0</v>
      </c>
      <c r="CC252">
        <v>0</v>
      </c>
      <c r="CD252">
        <v>1.1868561521541856</v>
      </c>
      <c r="CE252">
        <v>0</v>
      </c>
      <c r="CF252">
        <v>0</v>
      </c>
      <c r="CG252">
        <v>42544.958617929216</v>
      </c>
      <c r="CH252">
        <v>69979.444021226867</v>
      </c>
      <c r="CI252">
        <v>166664.03129801547</v>
      </c>
      <c r="CJ252">
        <v>29341.995635837775</v>
      </c>
      <c r="CK252">
        <v>394480.59652158199</v>
      </c>
      <c r="CL252">
        <v>600000</v>
      </c>
      <c r="CM252">
        <v>6200000</v>
      </c>
      <c r="CN252">
        <v>2250000</v>
      </c>
      <c r="CO252">
        <v>156190000</v>
      </c>
      <c r="CP252">
        <v>302000</v>
      </c>
      <c r="CQ252">
        <v>270</v>
      </c>
      <c r="CR252">
        <v>0</v>
      </c>
      <c r="CS252">
        <v>0</v>
      </c>
      <c r="CT252">
        <v>879568000</v>
      </c>
      <c r="CU252">
        <v>1892160</v>
      </c>
      <c r="CV252">
        <v>0</v>
      </c>
      <c r="CW252">
        <v>0</v>
      </c>
      <c r="CX252">
        <v>17761.019726731651</v>
      </c>
      <c r="CY252">
        <v>160737.36053814035</v>
      </c>
      <c r="CZ252">
        <v>5120</v>
      </c>
      <c r="DA252">
        <v>4411.6505906762077</v>
      </c>
      <c r="DB252">
        <v>3554.7936621502772</v>
      </c>
      <c r="DC252">
        <v>2517.9388889181382</v>
      </c>
      <c r="DD252">
        <v>-115827.61954820546</v>
      </c>
      <c r="DE252">
        <v>-143763.62308850419</v>
      </c>
      <c r="DF252">
        <v>-189301.73191418202</v>
      </c>
    </row>
    <row r="253" spans="1:110" x14ac:dyDescent="0.45">
      <c r="A253">
        <v>3485</v>
      </c>
      <c r="B253" t="s">
        <v>606</v>
      </c>
      <c r="C253">
        <v>2795</v>
      </c>
      <c r="D253">
        <v>2536</v>
      </c>
      <c r="E253">
        <v>2271</v>
      </c>
      <c r="F253">
        <v>2017</v>
      </c>
      <c r="G253">
        <v>1781</v>
      </c>
      <c r="H253">
        <v>1547</v>
      </c>
      <c r="I253">
        <v>1319</v>
      </c>
      <c r="J253">
        <v>1072.7142857142858</v>
      </c>
      <c r="K253">
        <v>2.54</v>
      </c>
      <c r="L253">
        <v>2.44</v>
      </c>
      <c r="M253">
        <v>2.34</v>
      </c>
      <c r="N253">
        <v>2.2599999999999998</v>
      </c>
      <c r="O253">
        <v>2.2000000000000002</v>
      </c>
      <c r="P253">
        <v>2.14</v>
      </c>
      <c r="Q253">
        <v>2.1287702164625548</v>
      </c>
      <c r="R253">
        <v>2.0987256531220373</v>
      </c>
      <c r="S253">
        <v>237928</v>
      </c>
      <c r="T253">
        <v>10008</v>
      </c>
      <c r="U253">
        <v>4310</v>
      </c>
      <c r="V253">
        <v>6.4246204996427814</v>
      </c>
      <c r="W253">
        <v>36.223078176123522</v>
      </c>
      <c r="X253">
        <v>2056.9756905814388</v>
      </c>
      <c r="Y253">
        <v>157.11630559944584</v>
      </c>
      <c r="Z253">
        <v>1315</v>
      </c>
      <c r="AA253">
        <v>1147.9844336835479</v>
      </c>
      <c r="AB253">
        <v>980.23341993609665</v>
      </c>
      <c r="AC253">
        <v>819.63104877461035</v>
      </c>
      <c r="AD253">
        <v>676.77253448104705</v>
      </c>
      <c r="AE253">
        <v>554.25161512319835</v>
      </c>
      <c r="AF253">
        <v>453.67099626846897</v>
      </c>
      <c r="AG253">
        <v>307.40626476894283</v>
      </c>
      <c r="AH253">
        <v>261</v>
      </c>
      <c r="AI253">
        <v>201.41439080983656</v>
      </c>
      <c r="AJ253">
        <v>148.97845088426024</v>
      </c>
      <c r="AK253">
        <v>98.301582966840016</v>
      </c>
      <c r="AL253">
        <v>56.318199098825644</v>
      </c>
      <c r="AM253">
        <v>32.147669218655423</v>
      </c>
      <c r="AN253">
        <v>20.040109218815651</v>
      </c>
      <c r="AO253">
        <v>11.40334287943503</v>
      </c>
      <c r="AP253">
        <v>5.7560676594872078</v>
      </c>
      <c r="AQ253">
        <v>0.57123893684467575</v>
      </c>
      <c r="AR253">
        <v>3.4574493458011113E-2</v>
      </c>
      <c r="AS253">
        <v>0.57123893684467575</v>
      </c>
      <c r="AT253">
        <v>2443</v>
      </c>
      <c r="AU253">
        <v>21</v>
      </c>
      <c r="AV253">
        <v>1684.2753932382006</v>
      </c>
      <c r="AW253">
        <v>663.16580753850417</v>
      </c>
      <c r="AX253">
        <v>9.0523381516271453</v>
      </c>
      <c r="AY253">
        <v>56.204269872358751</v>
      </c>
      <c r="AZ253">
        <v>25.226827318764698</v>
      </c>
      <c r="BA253">
        <v>0.24062798541921157</v>
      </c>
      <c r="BB253">
        <v>66.061272509003672</v>
      </c>
      <c r="BC253">
        <v>5120</v>
      </c>
      <c r="BD253">
        <v>166335.85176874281</v>
      </c>
      <c r="BE253">
        <v>380406.73767965543</v>
      </c>
      <c r="BF253">
        <v>9388</v>
      </c>
      <c r="BG253">
        <v>8061.4119929650233</v>
      </c>
      <c r="BH253">
        <v>6529.6544414634864</v>
      </c>
      <c r="BI253">
        <v>2997.9999999999982</v>
      </c>
      <c r="BJ253">
        <v>2140.4940799952037</v>
      </c>
      <c r="BK253">
        <v>1767.4142600207765</v>
      </c>
      <c r="BL253">
        <v>-110239.87180512276</v>
      </c>
      <c r="BM253">
        <v>-131053.12607638267</v>
      </c>
      <c r="BN253">
        <v>-172449.39809905915</v>
      </c>
      <c r="BO253">
        <v>-17389.096615008195</v>
      </c>
      <c r="BP253">
        <v>-7398.3502745120204</v>
      </c>
      <c r="BQ253">
        <v>8340.2806557159347</v>
      </c>
      <c r="BR253">
        <v>1009844</v>
      </c>
      <c r="BS253">
        <v>8767932</v>
      </c>
      <c r="BT253">
        <v>937111</v>
      </c>
      <c r="BU253">
        <v>21564</v>
      </c>
      <c r="BV253">
        <v>88734</v>
      </c>
      <c r="BW253">
        <v>932589</v>
      </c>
      <c r="BX253">
        <v>42948</v>
      </c>
      <c r="BY253">
        <v>4.4220993127462442</v>
      </c>
      <c r="BZ253">
        <v>0</v>
      </c>
      <c r="CA253">
        <v>0</v>
      </c>
      <c r="CB253">
        <v>1.2982811755971393</v>
      </c>
      <c r="CC253">
        <v>0</v>
      </c>
      <c r="CD253">
        <v>0.9173137293206346</v>
      </c>
      <c r="CE253">
        <v>0</v>
      </c>
      <c r="CF253">
        <v>3.298</v>
      </c>
      <c r="CG253">
        <v>56930.664049890896</v>
      </c>
      <c r="CH253">
        <v>93641.558186677677</v>
      </c>
      <c r="CI253">
        <v>223018.05626928687</v>
      </c>
      <c r="CJ253">
        <v>39263.389843639037</v>
      </c>
      <c r="CK253">
        <v>527866.12196413125</v>
      </c>
      <c r="CL253">
        <v>180000</v>
      </c>
      <c r="CM253">
        <v>2290000</v>
      </c>
      <c r="CN253">
        <v>730000</v>
      </c>
      <c r="CO253">
        <v>69660000</v>
      </c>
      <c r="CP253">
        <v>133000</v>
      </c>
      <c r="CQ253">
        <v>1210</v>
      </c>
      <c r="CR253">
        <v>0</v>
      </c>
      <c r="CS253">
        <v>0</v>
      </c>
      <c r="CT253">
        <v>348346000</v>
      </c>
      <c r="CU253">
        <v>8479680</v>
      </c>
      <c r="CV253">
        <v>0</v>
      </c>
      <c r="CW253">
        <v>0</v>
      </c>
      <c r="CX253">
        <v>7486.0932062804814</v>
      </c>
      <c r="CY253">
        <v>216713.60685402944</v>
      </c>
      <c r="CZ253">
        <v>5120</v>
      </c>
      <c r="DA253">
        <v>4396.5093101811799</v>
      </c>
      <c r="DB253">
        <v>3561.1238538872017</v>
      </c>
      <c r="DC253">
        <v>2517.9026296544989</v>
      </c>
      <c r="DD253">
        <v>-110239.87180512276</v>
      </c>
      <c r="DE253">
        <v>-131053.12607638267</v>
      </c>
      <c r="DF253">
        <v>-172449.39809905915</v>
      </c>
    </row>
    <row r="254" spans="1:110" x14ac:dyDescent="0.45">
      <c r="A254">
        <v>3501</v>
      </c>
      <c r="B254" t="s">
        <v>607</v>
      </c>
      <c r="C254">
        <v>9333</v>
      </c>
      <c r="D254">
        <v>8441</v>
      </c>
      <c r="E254">
        <v>7554</v>
      </c>
      <c r="F254">
        <v>6709</v>
      </c>
      <c r="G254">
        <v>5926</v>
      </c>
      <c r="H254">
        <v>5177</v>
      </c>
      <c r="I254">
        <v>4438</v>
      </c>
      <c r="J254">
        <v>3622.25</v>
      </c>
      <c r="K254">
        <v>2.54</v>
      </c>
      <c r="L254">
        <v>2.44</v>
      </c>
      <c r="M254">
        <v>2.34</v>
      </c>
      <c r="N254">
        <v>2.2599999999999998</v>
      </c>
      <c r="O254">
        <v>2.2000000000000002</v>
      </c>
      <c r="P254">
        <v>2.14</v>
      </c>
      <c r="Q254">
        <v>2.1287702164625548</v>
      </c>
      <c r="R254">
        <v>2.0987256531220373</v>
      </c>
      <c r="S254">
        <v>237928</v>
      </c>
      <c r="T254">
        <v>10008</v>
      </c>
      <c r="U254">
        <v>4310</v>
      </c>
      <c r="V254">
        <v>18.92211183020391</v>
      </c>
      <c r="W254">
        <v>106.68601143381748</v>
      </c>
      <c r="X254">
        <v>2332.0963385332607</v>
      </c>
      <c r="Y254">
        <v>178.13062288002465</v>
      </c>
      <c r="Z254">
        <v>4300</v>
      </c>
      <c r="AA254">
        <v>3849.5619940998554</v>
      </c>
      <c r="AB254">
        <v>3343.7575749429693</v>
      </c>
      <c r="AC254">
        <v>2870.697476456131</v>
      </c>
      <c r="AD254">
        <v>2441.1107004459514</v>
      </c>
      <c r="AE254">
        <v>2055.8592781332868</v>
      </c>
      <c r="AF254">
        <v>1744.0092441503016</v>
      </c>
      <c r="AG254">
        <v>1298.4929985288447</v>
      </c>
      <c r="AH254">
        <v>1316</v>
      </c>
      <c r="AI254">
        <v>1142.6435577628649</v>
      </c>
      <c r="AJ254">
        <v>961.5100410775666</v>
      </c>
      <c r="AK254">
        <v>796.96666528468961</v>
      </c>
      <c r="AL254">
        <v>651.08641227993269</v>
      </c>
      <c r="AM254">
        <v>531.81398067232863</v>
      </c>
      <c r="AN254">
        <v>457.23956698781626</v>
      </c>
      <c r="AO254">
        <v>353.22872600077869</v>
      </c>
      <c r="AP254">
        <v>15.111596295373753</v>
      </c>
      <c r="AQ254">
        <v>29.932920290661009</v>
      </c>
      <c r="AR254">
        <v>1.8117034571997823</v>
      </c>
      <c r="AS254">
        <v>29.932920290661009</v>
      </c>
      <c r="AT254">
        <v>7842</v>
      </c>
      <c r="AU254">
        <v>167</v>
      </c>
      <c r="AV254">
        <v>5441.4134926235038</v>
      </c>
      <c r="AW254">
        <v>3298.1775996566703</v>
      </c>
      <c r="AX254">
        <v>63.99114929403639</v>
      </c>
      <c r="AY254">
        <v>181.57996824884631</v>
      </c>
      <c r="AZ254">
        <v>125.46267589093974</v>
      </c>
      <c r="BA254">
        <v>1.7010037717731743</v>
      </c>
      <c r="BB254">
        <v>66.061272509003672</v>
      </c>
      <c r="BC254">
        <v>5120</v>
      </c>
      <c r="BD254">
        <v>168746.81020628143</v>
      </c>
      <c r="BE254">
        <v>1078753.1695469604</v>
      </c>
      <c r="BF254">
        <v>27784</v>
      </c>
      <c r="BG254">
        <v>23841.855368811943</v>
      </c>
      <c r="BH254">
        <v>19429.207568310881</v>
      </c>
      <c r="BI254">
        <v>56808.000000000015</v>
      </c>
      <c r="BJ254">
        <v>42362.892841436798</v>
      </c>
      <c r="BK254">
        <v>36023.479264258473</v>
      </c>
      <c r="BL254">
        <v>-122896.10241719836</v>
      </c>
      <c r="BM254">
        <v>-158784.95025779255</v>
      </c>
      <c r="BN254">
        <v>-212555.23616421485</v>
      </c>
      <c r="BO254">
        <v>-21170.533712789067</v>
      </c>
      <c r="BP254">
        <v>40786.752451966866</v>
      </c>
      <c r="BQ254">
        <v>109774.27908793837</v>
      </c>
      <c r="BR254">
        <v>1009844</v>
      </c>
      <c r="BS254">
        <v>8767932</v>
      </c>
      <c r="BT254">
        <v>937111</v>
      </c>
      <c r="BU254">
        <v>21564</v>
      </c>
      <c r="BV254">
        <v>88734</v>
      </c>
      <c r="BW254">
        <v>932589</v>
      </c>
      <c r="BX254">
        <v>42948</v>
      </c>
      <c r="BY254">
        <v>68.608351019418436</v>
      </c>
      <c r="BZ254">
        <v>0</v>
      </c>
      <c r="CA254">
        <v>0</v>
      </c>
      <c r="CB254">
        <v>0</v>
      </c>
      <c r="CC254">
        <v>0</v>
      </c>
      <c r="CD254">
        <v>3.0049632687508177</v>
      </c>
      <c r="CE254">
        <v>3.15666</v>
      </c>
      <c r="CF254">
        <v>0</v>
      </c>
      <c r="CG254">
        <v>145387.44851450631</v>
      </c>
      <c r="CH254">
        <v>239138.38784232203</v>
      </c>
      <c r="CI254">
        <v>569535.35875221109</v>
      </c>
      <c r="CJ254">
        <v>100269.40954692765</v>
      </c>
      <c r="CK254">
        <v>1348045.2039406579</v>
      </c>
      <c r="CL254">
        <v>8850000</v>
      </c>
      <c r="CM254">
        <v>14000000</v>
      </c>
      <c r="CN254">
        <v>5020000</v>
      </c>
      <c r="CO254">
        <v>245820000</v>
      </c>
      <c r="CP254">
        <v>429000</v>
      </c>
      <c r="CQ254">
        <v>0</v>
      </c>
      <c r="CR254">
        <v>0</v>
      </c>
      <c r="CS254">
        <v>0</v>
      </c>
      <c r="CT254">
        <v>1242145000</v>
      </c>
      <c r="CU254">
        <v>0</v>
      </c>
      <c r="CV254">
        <v>0</v>
      </c>
      <c r="CW254">
        <v>0</v>
      </c>
      <c r="CX254">
        <v>27803.140279067477</v>
      </c>
      <c r="CY254">
        <v>561778.3703753294</v>
      </c>
      <c r="CZ254">
        <v>5120</v>
      </c>
      <c r="DA254">
        <v>4393.5466271349387</v>
      </c>
      <c r="DB254">
        <v>3580.3895317359529</v>
      </c>
      <c r="DC254">
        <v>2554.3984213032295</v>
      </c>
      <c r="DD254">
        <v>-122896.10241719836</v>
      </c>
      <c r="DE254">
        <v>-158784.95025779255</v>
      </c>
      <c r="DF254">
        <v>-212555.23616421485</v>
      </c>
    </row>
    <row r="255" spans="1:110" x14ac:dyDescent="0.45">
      <c r="A255">
        <v>3503</v>
      </c>
      <c r="B255" t="s">
        <v>608</v>
      </c>
      <c r="C255">
        <v>4149</v>
      </c>
      <c r="D255">
        <v>3872</v>
      </c>
      <c r="E255">
        <v>3485</v>
      </c>
      <c r="F255">
        <v>3121</v>
      </c>
      <c r="G255">
        <v>2762</v>
      </c>
      <c r="H255">
        <v>2426</v>
      </c>
      <c r="I255">
        <v>2100</v>
      </c>
      <c r="J255">
        <v>1751.3571428571429</v>
      </c>
      <c r="K255">
        <v>2.54</v>
      </c>
      <c r="L255">
        <v>2.44</v>
      </c>
      <c r="M255">
        <v>2.34</v>
      </c>
      <c r="N255">
        <v>2.2599999999999998</v>
      </c>
      <c r="O255">
        <v>2.2000000000000002</v>
      </c>
      <c r="P255">
        <v>2.14</v>
      </c>
      <c r="Q255">
        <v>2.1287702164625548</v>
      </c>
      <c r="R255">
        <v>2.0987256531220373</v>
      </c>
      <c r="S255">
        <v>237928</v>
      </c>
      <c r="T255">
        <v>10008</v>
      </c>
      <c r="U255">
        <v>4310</v>
      </c>
      <c r="V255">
        <v>8.6530806248948853</v>
      </c>
      <c r="W255">
        <v>48.787506741806006</v>
      </c>
      <c r="X255">
        <v>2267.083471585061</v>
      </c>
      <c r="Y255">
        <v>173.16479780095321</v>
      </c>
      <c r="Z255">
        <v>1656</v>
      </c>
      <c r="AA255">
        <v>1508.7653326428092</v>
      </c>
      <c r="AB255">
        <v>1309.4806401418741</v>
      </c>
      <c r="AC255">
        <v>1128.8318014036809</v>
      </c>
      <c r="AD255">
        <v>957.15922916020941</v>
      </c>
      <c r="AE255">
        <v>802.42491782231536</v>
      </c>
      <c r="AF255">
        <v>664.75723606992335</v>
      </c>
      <c r="AG255">
        <v>489.52947673285473</v>
      </c>
      <c r="AH255">
        <v>281</v>
      </c>
      <c r="AI255">
        <v>226.24271229177643</v>
      </c>
      <c r="AJ255">
        <v>172.72883392870736</v>
      </c>
      <c r="AK255">
        <v>135.34322677487319</v>
      </c>
      <c r="AL255">
        <v>102.69817932585966</v>
      </c>
      <c r="AM255">
        <v>76.390607891098938</v>
      </c>
      <c r="AN255">
        <v>67.418503191499525</v>
      </c>
      <c r="AO255">
        <v>47.528404489137543</v>
      </c>
      <c r="AP255">
        <v>6.5312181042981514</v>
      </c>
      <c r="AQ255">
        <v>5.4838937937088881</v>
      </c>
      <c r="AR255">
        <v>0.33191513719690668</v>
      </c>
      <c r="AS255">
        <v>5.4838937937088881</v>
      </c>
      <c r="AT255">
        <v>3519</v>
      </c>
      <c r="AU255">
        <v>12</v>
      </c>
      <c r="AV255">
        <v>2419.7040835496723</v>
      </c>
      <c r="AW255">
        <v>740.96248868872715</v>
      </c>
      <c r="AX255">
        <v>6.638071180664264</v>
      </c>
      <c r="AY255">
        <v>80.74552526805256</v>
      </c>
      <c r="AZ255">
        <v>28.18621306971918</v>
      </c>
      <c r="BA255">
        <v>0.17645227879445219</v>
      </c>
      <c r="BB255">
        <v>66.061272509003672</v>
      </c>
      <c r="BC255">
        <v>5120</v>
      </c>
      <c r="BD255">
        <v>177864.96886891982</v>
      </c>
      <c r="BE255">
        <v>549309.60597970965</v>
      </c>
      <c r="BF255">
        <v>41226</v>
      </c>
      <c r="BG255">
        <v>35876.57749762306</v>
      </c>
      <c r="BH255">
        <v>29451.179983780028</v>
      </c>
      <c r="BI255">
        <v>38006.000000000015</v>
      </c>
      <c r="BJ255">
        <v>28435.423664592632</v>
      </c>
      <c r="BK255">
        <v>24110.96866849548</v>
      </c>
      <c r="BL255">
        <v>-132236.35608811484</v>
      </c>
      <c r="BM255">
        <v>-179158.12792523659</v>
      </c>
      <c r="BN255">
        <v>-238935.77204585669</v>
      </c>
      <c r="BO255">
        <v>-9580.4941979889409</v>
      </c>
      <c r="BP255">
        <v>21836.418159371242</v>
      </c>
      <c r="BQ255">
        <v>48687.969619775249</v>
      </c>
      <c r="BR255">
        <v>1009844</v>
      </c>
      <c r="BS255">
        <v>8767932</v>
      </c>
      <c r="BT255">
        <v>937111</v>
      </c>
      <c r="BU255">
        <v>21564</v>
      </c>
      <c r="BV255">
        <v>88734</v>
      </c>
      <c r="BW255">
        <v>932589</v>
      </c>
      <c r="BX255">
        <v>42948</v>
      </c>
      <c r="BY255">
        <v>11.2391679116911</v>
      </c>
      <c r="BZ255">
        <v>0</v>
      </c>
      <c r="CA255">
        <v>0</v>
      </c>
      <c r="CB255">
        <v>0</v>
      </c>
      <c r="CC255">
        <v>847.91284703999997</v>
      </c>
      <c r="CD255">
        <v>1.4007511070479071</v>
      </c>
      <c r="CE255">
        <v>0</v>
      </c>
      <c r="CF255">
        <v>0.40799999999999997</v>
      </c>
      <c r="CG255">
        <v>59073.21592273625</v>
      </c>
      <c r="CH255">
        <v>97165.702849617155</v>
      </c>
      <c r="CI255">
        <v>231411.20892458264</v>
      </c>
      <c r="CJ255">
        <v>40741.044300120077</v>
      </c>
      <c r="CK255">
        <v>547732.05128536199</v>
      </c>
      <c r="CL255">
        <v>1320000</v>
      </c>
      <c r="CM255">
        <v>2500000</v>
      </c>
      <c r="CN255">
        <v>1150000</v>
      </c>
      <c r="CO255">
        <v>80800000</v>
      </c>
      <c r="CP255">
        <v>181000</v>
      </c>
      <c r="CQ255">
        <v>2830</v>
      </c>
      <c r="CR255">
        <v>0</v>
      </c>
      <c r="CS255">
        <v>0</v>
      </c>
      <c r="CT255">
        <v>576042000</v>
      </c>
      <c r="CU255">
        <v>19832640</v>
      </c>
      <c r="CV255">
        <v>0</v>
      </c>
      <c r="CW255">
        <v>0</v>
      </c>
      <c r="CX255">
        <v>9233.7269371832845</v>
      </c>
      <c r="CY255">
        <v>325516.39768716489</v>
      </c>
      <c r="CZ255">
        <v>5120</v>
      </c>
      <c r="DA255">
        <v>4455.6366561837203</v>
      </c>
      <c r="DB255">
        <v>3657.6442419093228</v>
      </c>
      <c r="DC255">
        <v>2692.4242012546474</v>
      </c>
      <c r="DD255">
        <v>-132236.35608811484</v>
      </c>
      <c r="DE255">
        <v>-179158.12792523659</v>
      </c>
      <c r="DF255">
        <v>-238935.77204585669</v>
      </c>
    </row>
    <row r="256" spans="1:110" x14ac:dyDescent="0.45">
      <c r="A256">
        <v>3506</v>
      </c>
      <c r="B256" t="s">
        <v>609</v>
      </c>
      <c r="C256">
        <v>5865</v>
      </c>
      <c r="D256">
        <v>5289</v>
      </c>
      <c r="E256">
        <v>4712</v>
      </c>
      <c r="F256">
        <v>4141</v>
      </c>
      <c r="G256">
        <v>3602</v>
      </c>
      <c r="H256">
        <v>3097</v>
      </c>
      <c r="I256">
        <v>2610</v>
      </c>
      <c r="J256">
        <v>2065.0357142857142</v>
      </c>
      <c r="K256">
        <v>2.54</v>
      </c>
      <c r="L256">
        <v>2.44</v>
      </c>
      <c r="M256">
        <v>2.34</v>
      </c>
      <c r="N256">
        <v>2.2599999999999998</v>
      </c>
      <c r="O256">
        <v>2.2000000000000002</v>
      </c>
      <c r="P256">
        <v>2.14</v>
      </c>
      <c r="Q256">
        <v>2.1287702164625548</v>
      </c>
      <c r="R256">
        <v>2.0987256531220373</v>
      </c>
      <c r="S256">
        <v>237928</v>
      </c>
      <c r="T256">
        <v>10008</v>
      </c>
      <c r="U256">
        <v>4310</v>
      </c>
      <c r="V256">
        <v>11.252996611004148</v>
      </c>
      <c r="W256">
        <v>63.446265188538462</v>
      </c>
      <c r="X256">
        <v>2464.3061137456575</v>
      </c>
      <c r="Y256">
        <v>188.22909489436006</v>
      </c>
      <c r="Z256">
        <v>2869</v>
      </c>
      <c r="AA256">
        <v>2530.4252305444793</v>
      </c>
      <c r="AB256">
        <v>2157.1344637047027</v>
      </c>
      <c r="AC256">
        <v>1816.5540998761326</v>
      </c>
      <c r="AD256">
        <v>1529.2659826019553</v>
      </c>
      <c r="AE256">
        <v>1276.5117475935219</v>
      </c>
      <c r="AF256">
        <v>1063.1577505497021</v>
      </c>
      <c r="AG256">
        <v>746.22531971832586</v>
      </c>
      <c r="AH256">
        <v>975</v>
      </c>
      <c r="AI256">
        <v>836.87109381454979</v>
      </c>
      <c r="AJ256">
        <v>671.80076468260017</v>
      </c>
      <c r="AK256">
        <v>540.75440053158081</v>
      </c>
      <c r="AL256">
        <v>436.16412338559951</v>
      </c>
      <c r="AM256">
        <v>355.01227351829539</v>
      </c>
      <c r="AN256">
        <v>306.75770962746566</v>
      </c>
      <c r="AO256">
        <v>224.23412547073337</v>
      </c>
      <c r="AP256">
        <v>9.9004363743179979</v>
      </c>
      <c r="AQ256">
        <v>21.821327387466614</v>
      </c>
      <c r="AR256">
        <v>1.3207456500960246</v>
      </c>
      <c r="AS256">
        <v>21.821327387466614</v>
      </c>
      <c r="AT256">
        <v>5152</v>
      </c>
      <c r="AU256">
        <v>125</v>
      </c>
      <c r="AV256">
        <v>3580.2320701280737</v>
      </c>
      <c r="AW256">
        <v>2346.3044276659207</v>
      </c>
      <c r="AX256">
        <v>47.402164523335635</v>
      </c>
      <c r="AY256">
        <v>119.47234418017381</v>
      </c>
      <c r="AZ256">
        <v>89.25342042841163</v>
      </c>
      <c r="BA256">
        <v>1.2600377010562747</v>
      </c>
      <c r="BB256">
        <v>66.061272509003672</v>
      </c>
      <c r="BC256">
        <v>5120</v>
      </c>
      <c r="BD256">
        <v>153534.17207138368</v>
      </c>
      <c r="BE256">
        <v>587718.42229409947</v>
      </c>
      <c r="BF256">
        <v>18616</v>
      </c>
      <c r="BG256">
        <v>15736.183851272554</v>
      </c>
      <c r="BH256">
        <v>12428.824670494043</v>
      </c>
      <c r="BI256">
        <v>87780</v>
      </c>
      <c r="BJ256">
        <v>63015.937780866989</v>
      </c>
      <c r="BK256">
        <v>53049.964224358861</v>
      </c>
      <c r="BL256">
        <v>-118060.98765492596</v>
      </c>
      <c r="BM256">
        <v>-152217.31139489688</v>
      </c>
      <c r="BN256">
        <v>-203493.8198837564</v>
      </c>
      <c r="BO256">
        <v>-29692.287004430778</v>
      </c>
      <c r="BP256">
        <v>-7989.6838764665299</v>
      </c>
      <c r="BQ256">
        <v>30886.560447438736</v>
      </c>
      <c r="BR256">
        <v>1009844</v>
      </c>
      <c r="BS256">
        <v>8767932</v>
      </c>
      <c r="BT256">
        <v>937111</v>
      </c>
      <c r="BU256">
        <v>21564</v>
      </c>
      <c r="BV256">
        <v>88734</v>
      </c>
      <c r="BW256">
        <v>932589</v>
      </c>
      <c r="BX256">
        <v>42948</v>
      </c>
      <c r="BY256">
        <v>11.374119119742282</v>
      </c>
      <c r="BZ256">
        <v>0</v>
      </c>
      <c r="CA256">
        <v>0</v>
      </c>
      <c r="CB256">
        <v>0</v>
      </c>
      <c r="CC256">
        <v>0</v>
      </c>
      <c r="CD256">
        <v>1.8415833921337474</v>
      </c>
      <c r="CE256">
        <v>0</v>
      </c>
      <c r="CF256">
        <v>6.4711354309165525</v>
      </c>
      <c r="CG256">
        <v>83559.523040968896</v>
      </c>
      <c r="CH256">
        <v>137441.64185463981</v>
      </c>
      <c r="CI256">
        <v>327332.95355653396</v>
      </c>
      <c r="CJ256">
        <v>57628.523802760523</v>
      </c>
      <c r="CK256">
        <v>774771.24352799915</v>
      </c>
      <c r="CL256">
        <v>6880000</v>
      </c>
      <c r="CM256">
        <v>9500000</v>
      </c>
      <c r="CN256">
        <v>2800000</v>
      </c>
      <c r="CO256">
        <v>134020000</v>
      </c>
      <c r="CP256">
        <v>155000</v>
      </c>
      <c r="CQ256">
        <v>0</v>
      </c>
      <c r="CR256">
        <v>0</v>
      </c>
      <c r="CS256">
        <v>0</v>
      </c>
      <c r="CT256">
        <v>413574000</v>
      </c>
      <c r="CU256">
        <v>0</v>
      </c>
      <c r="CV256">
        <v>0</v>
      </c>
      <c r="CW256">
        <v>0</v>
      </c>
      <c r="CX256">
        <v>14716.164575892295</v>
      </c>
      <c r="CY256">
        <v>324862.21461982443</v>
      </c>
      <c r="CZ256">
        <v>5120</v>
      </c>
      <c r="DA256">
        <v>4327.9577416478014</v>
      </c>
      <c r="DB256">
        <v>3418.3273696244896</v>
      </c>
      <c r="DC256">
        <v>2324.1176901407416</v>
      </c>
      <c r="DD256">
        <v>-118060.98765492596</v>
      </c>
      <c r="DE256">
        <v>-152217.31139489688</v>
      </c>
      <c r="DF256">
        <v>-203493.8198837564</v>
      </c>
    </row>
    <row r="257" spans="1:110" x14ac:dyDescent="0.45">
      <c r="A257">
        <v>3507</v>
      </c>
      <c r="B257" t="s">
        <v>610</v>
      </c>
      <c r="C257">
        <v>16693</v>
      </c>
      <c r="D257">
        <v>15254</v>
      </c>
      <c r="E257">
        <v>13813</v>
      </c>
      <c r="F257">
        <v>12408</v>
      </c>
      <c r="G257">
        <v>11061</v>
      </c>
      <c r="H257">
        <v>9744</v>
      </c>
      <c r="I257">
        <v>8450</v>
      </c>
      <c r="J257">
        <v>7074.9642857142844</v>
      </c>
      <c r="K257">
        <v>2.54</v>
      </c>
      <c r="L257">
        <v>2.44</v>
      </c>
      <c r="M257">
        <v>2.34</v>
      </c>
      <c r="N257">
        <v>2.2599999999999998</v>
      </c>
      <c r="O257">
        <v>2.2000000000000002</v>
      </c>
      <c r="P257">
        <v>2.14</v>
      </c>
      <c r="Q257">
        <v>2.1287702164625548</v>
      </c>
      <c r="R257">
        <v>2.0987256531220373</v>
      </c>
      <c r="S257">
        <v>237928</v>
      </c>
      <c r="T257">
        <v>10008</v>
      </c>
      <c r="U257">
        <v>4310</v>
      </c>
      <c r="V257">
        <v>33.962624908443914</v>
      </c>
      <c r="W257">
        <v>191.48692396591002</v>
      </c>
      <c r="X257">
        <v>2323.9563724962222</v>
      </c>
      <c r="Y257">
        <v>177.50887445718206</v>
      </c>
      <c r="Z257">
        <v>5644</v>
      </c>
      <c r="AA257">
        <v>5093.5448119624889</v>
      </c>
      <c r="AB257">
        <v>4470.4395466637598</v>
      </c>
      <c r="AC257">
        <v>3869.2692034141978</v>
      </c>
      <c r="AD257">
        <v>3314.1327261149845</v>
      </c>
      <c r="AE257">
        <v>2821.349127421207</v>
      </c>
      <c r="AF257">
        <v>2468.4680360089756</v>
      </c>
      <c r="AG257">
        <v>1884.8793832158512</v>
      </c>
      <c r="AH257">
        <v>1475</v>
      </c>
      <c r="AI257">
        <v>1354.1142101760727</v>
      </c>
      <c r="AJ257">
        <v>1217.1227839145483</v>
      </c>
      <c r="AK257">
        <v>1096.6286493000832</v>
      </c>
      <c r="AL257">
        <v>989.02392527387894</v>
      </c>
      <c r="AM257">
        <v>894.35728227353559</v>
      </c>
      <c r="AN257">
        <v>888.46641014714373</v>
      </c>
      <c r="AO257">
        <v>735.59965575230513</v>
      </c>
      <c r="AP257">
        <v>23.25451334432832</v>
      </c>
      <c r="AQ257">
        <v>37.473274257010729</v>
      </c>
      <c r="AR257">
        <v>2.268086770845529</v>
      </c>
      <c r="AS257">
        <v>37.473274257010729</v>
      </c>
      <c r="AT257">
        <v>13466</v>
      </c>
      <c r="AU257">
        <v>63</v>
      </c>
      <c r="AV257">
        <v>9265.3606909856499</v>
      </c>
      <c r="AW257">
        <v>3035.9689459399069</v>
      </c>
      <c r="AX257">
        <v>31.392806319763544</v>
      </c>
      <c r="AY257">
        <v>309.18508625819106</v>
      </c>
      <c r="AZ257">
        <v>115.48825870355407</v>
      </c>
      <c r="BA257">
        <v>0.83447918259906972</v>
      </c>
      <c r="BB257">
        <v>66.061272509003672</v>
      </c>
      <c r="BC257">
        <v>5970</v>
      </c>
      <c r="BD257">
        <v>212664.95638076111</v>
      </c>
      <c r="BE257">
        <v>1888967.4624770905</v>
      </c>
      <c r="BF257">
        <v>60360</v>
      </c>
      <c r="BG257">
        <v>53008.883995029311</v>
      </c>
      <c r="BH257">
        <v>43962.13922746171</v>
      </c>
      <c r="BI257">
        <v>156471.99999999997</v>
      </c>
      <c r="BJ257">
        <v>118862.66110287928</v>
      </c>
      <c r="BK257">
        <v>101809.05343225293</v>
      </c>
      <c r="BL257">
        <v>-170610.98855495575</v>
      </c>
      <c r="BM257">
        <v>-226452.73716754356</v>
      </c>
      <c r="BN257">
        <v>-298811.84499299043</v>
      </c>
      <c r="BO257">
        <v>-5458.5819758330472</v>
      </c>
      <c r="BP257">
        <v>110521.51572922175</v>
      </c>
      <c r="BQ257">
        <v>220754.28488716786</v>
      </c>
      <c r="BR257">
        <v>1009844</v>
      </c>
      <c r="BS257">
        <v>8767932</v>
      </c>
      <c r="BT257">
        <v>937111</v>
      </c>
      <c r="BU257">
        <v>21564</v>
      </c>
      <c r="BV257">
        <v>88734</v>
      </c>
      <c r="BW257">
        <v>932589</v>
      </c>
      <c r="BX257">
        <v>42948</v>
      </c>
      <c r="BY257">
        <v>702.45733104579767</v>
      </c>
      <c r="BZ257">
        <v>0</v>
      </c>
      <c r="CA257">
        <v>12.162888575999999</v>
      </c>
      <c r="CB257">
        <v>0</v>
      </c>
      <c r="CC257">
        <v>0</v>
      </c>
      <c r="CD257">
        <v>5.409107782088781</v>
      </c>
      <c r="CE257">
        <v>9.3599999999999989E-2</v>
      </c>
      <c r="CF257">
        <v>3.5869200000000001</v>
      </c>
      <c r="CG257">
        <v>241496.20395356943</v>
      </c>
      <c r="CH257">
        <v>397221.44843703596</v>
      </c>
      <c r="CI257">
        <v>946028.20643262018</v>
      </c>
      <c r="CJ257">
        <v>166552.76659479141</v>
      </c>
      <c r="CK257">
        <v>2239174.0334930085</v>
      </c>
      <c r="CL257">
        <v>8450000</v>
      </c>
      <c r="CM257">
        <v>21300000</v>
      </c>
      <c r="CN257">
        <v>5660000</v>
      </c>
      <c r="CO257">
        <v>302920000</v>
      </c>
      <c r="CP257">
        <v>883000</v>
      </c>
      <c r="CQ257">
        <v>1660</v>
      </c>
      <c r="CR257">
        <v>0</v>
      </c>
      <c r="CS257">
        <v>0</v>
      </c>
      <c r="CT257">
        <v>2606190000</v>
      </c>
      <c r="CU257">
        <v>11633280</v>
      </c>
      <c r="CV257">
        <v>0</v>
      </c>
      <c r="CW257">
        <v>0</v>
      </c>
      <c r="CX257">
        <v>30604.67787729561</v>
      </c>
      <c r="CY257">
        <v>1006032.2269518818</v>
      </c>
      <c r="CZ257">
        <v>5970</v>
      </c>
      <c r="DA257">
        <v>5242.9263991107518</v>
      </c>
      <c r="DB257">
        <v>4348.1439891972568</v>
      </c>
      <c r="DC257">
        <v>3219.2076886162981</v>
      </c>
      <c r="DD257">
        <v>-170610.98855495575</v>
      </c>
      <c r="DE257">
        <v>-226452.73716754356</v>
      </c>
      <c r="DF257">
        <v>-298811.84499299043</v>
      </c>
    </row>
    <row r="258" spans="1:110" x14ac:dyDescent="0.45">
      <c r="A258">
        <v>3524</v>
      </c>
      <c r="B258" t="s">
        <v>611</v>
      </c>
      <c r="C258">
        <v>12919</v>
      </c>
      <c r="D258">
        <v>11663</v>
      </c>
      <c r="E258">
        <v>10451</v>
      </c>
      <c r="F258">
        <v>9336</v>
      </c>
      <c r="G258">
        <v>8297</v>
      </c>
      <c r="H258">
        <v>7285</v>
      </c>
      <c r="I258">
        <v>6299</v>
      </c>
      <c r="J258">
        <v>5200.0714285714294</v>
      </c>
      <c r="K258">
        <v>2.54</v>
      </c>
      <c r="L258">
        <v>2.44</v>
      </c>
      <c r="M258">
        <v>2.34</v>
      </c>
      <c r="N258">
        <v>2.2599999999999998</v>
      </c>
      <c r="O258">
        <v>2.2000000000000002</v>
      </c>
      <c r="P258">
        <v>2.14</v>
      </c>
      <c r="Q258">
        <v>2.1287702164625548</v>
      </c>
      <c r="R258">
        <v>2.0987256531220373</v>
      </c>
      <c r="S258">
        <v>295630</v>
      </c>
      <c r="T258">
        <v>10089</v>
      </c>
      <c r="U258">
        <v>4433</v>
      </c>
      <c r="V258">
        <v>26.616112433572084</v>
      </c>
      <c r="W258">
        <v>150.0660656110943</v>
      </c>
      <c r="X258">
        <v>2313.5555265417784</v>
      </c>
      <c r="Y258">
        <v>180.29831271325452</v>
      </c>
      <c r="Z258">
        <v>6249</v>
      </c>
      <c r="AA258">
        <v>5510.3959318116222</v>
      </c>
      <c r="AB258">
        <v>4799.6779744418527</v>
      </c>
      <c r="AC258">
        <v>4150.4497939667808</v>
      </c>
      <c r="AD258">
        <v>3548.9775174808224</v>
      </c>
      <c r="AE258">
        <v>3017.6538585758017</v>
      </c>
      <c r="AF258">
        <v>2578.9096283074641</v>
      </c>
      <c r="AG258">
        <v>1949.9984060533175</v>
      </c>
      <c r="AH258">
        <v>1285</v>
      </c>
      <c r="AI258">
        <v>1115.3405276549991</v>
      </c>
      <c r="AJ258">
        <v>970.69752258404776</v>
      </c>
      <c r="AK258">
        <v>848.83385176290369</v>
      </c>
      <c r="AL258">
        <v>740.43963865961996</v>
      </c>
      <c r="AM258">
        <v>659.90138005882841</v>
      </c>
      <c r="AN258">
        <v>617.20525592530896</v>
      </c>
      <c r="AO258">
        <v>504.0103692335428</v>
      </c>
      <c r="AP258">
        <v>26.539309288675689</v>
      </c>
      <c r="AQ258">
        <v>12.453008823213931</v>
      </c>
      <c r="AR258">
        <v>0.75372395738464226</v>
      </c>
      <c r="AS258">
        <v>12.453008823213931</v>
      </c>
      <c r="AT258">
        <v>9742</v>
      </c>
      <c r="AU258">
        <v>198</v>
      </c>
      <c r="AV258">
        <v>6756.4704197323945</v>
      </c>
      <c r="AW258">
        <v>3986.1753905075957</v>
      </c>
      <c r="AX258">
        <v>76.176403811431186</v>
      </c>
      <c r="AY258">
        <v>225.46341790647</v>
      </c>
      <c r="AZ258">
        <v>151.63411185490892</v>
      </c>
      <c r="BA258">
        <v>2.0249105014189306</v>
      </c>
      <c r="BB258">
        <v>66.061272509003672</v>
      </c>
      <c r="BC258">
        <v>5970</v>
      </c>
      <c r="BD258">
        <v>204434.62552222837</v>
      </c>
      <c r="BE258">
        <v>1567662.0190283549</v>
      </c>
      <c r="BF258">
        <v>33640</v>
      </c>
      <c r="BG258">
        <v>29072.872369242727</v>
      </c>
      <c r="BH258">
        <v>23958.041926661594</v>
      </c>
      <c r="BI258">
        <v>115171.99999999999</v>
      </c>
      <c r="BJ258">
        <v>86747.959599626716</v>
      </c>
      <c r="BK258">
        <v>74176.67327380614</v>
      </c>
      <c r="BL258">
        <v>-205035.47928033187</v>
      </c>
      <c r="BM258">
        <v>-230797.02572320896</v>
      </c>
      <c r="BN258">
        <v>-279272.63492493652</v>
      </c>
      <c r="BO258">
        <v>-24675.063493504655</v>
      </c>
      <c r="BP258">
        <v>73030.395065525547</v>
      </c>
      <c r="BQ258">
        <v>177720.58658707805</v>
      </c>
      <c r="BR258">
        <v>1009844</v>
      </c>
      <c r="BS258">
        <v>8767932</v>
      </c>
      <c r="BT258">
        <v>937111</v>
      </c>
      <c r="BU258">
        <v>21564</v>
      </c>
      <c r="BV258">
        <v>88734</v>
      </c>
      <c r="BW258">
        <v>932589</v>
      </c>
      <c r="BX258">
        <v>42948</v>
      </c>
      <c r="BY258">
        <v>17.699499479869402</v>
      </c>
      <c r="BZ258">
        <v>0</v>
      </c>
      <c r="CA258">
        <v>532.15672400000005</v>
      </c>
      <c r="CB258">
        <v>0</v>
      </c>
      <c r="CC258">
        <v>915.01631999999995</v>
      </c>
      <c r="CD258">
        <v>4.6387381477967615</v>
      </c>
      <c r="CE258">
        <v>3.3943171429613135</v>
      </c>
      <c r="CF258">
        <v>307.53094571819429</v>
      </c>
      <c r="CG258">
        <v>198033.0088187065</v>
      </c>
      <c r="CH258">
        <v>325731.65670312074</v>
      </c>
      <c r="CI258">
        <v>775767.10971090652</v>
      </c>
      <c r="CJ258">
        <v>136577.49047760462</v>
      </c>
      <c r="CK258">
        <v>1836179.4672623277</v>
      </c>
      <c r="CL258">
        <v>6070000</v>
      </c>
      <c r="CM258">
        <v>29800000</v>
      </c>
      <c r="CN258">
        <v>6500000</v>
      </c>
      <c r="CO258">
        <v>300030000</v>
      </c>
      <c r="CP258">
        <v>456000</v>
      </c>
      <c r="CQ258">
        <v>7980</v>
      </c>
      <c r="CR258">
        <v>0</v>
      </c>
      <c r="CS258">
        <v>0</v>
      </c>
      <c r="CT258">
        <v>1301810000</v>
      </c>
      <c r="CU258">
        <v>55923840</v>
      </c>
      <c r="CV258">
        <v>0</v>
      </c>
      <c r="CW258">
        <v>0</v>
      </c>
      <c r="CX258">
        <v>32730.805438297532</v>
      </c>
      <c r="CY258">
        <v>822754.07326431083</v>
      </c>
      <c r="CZ258">
        <v>5970</v>
      </c>
      <c r="DA258">
        <v>5159.484186812696</v>
      </c>
      <c r="DB258">
        <v>4251.7690339527271</v>
      </c>
      <c r="DC258">
        <v>3094.6213682814755</v>
      </c>
      <c r="DD258">
        <v>-205035.47928033187</v>
      </c>
      <c r="DE258">
        <v>-230797.02572320896</v>
      </c>
      <c r="DF258">
        <v>-279272.63492493652</v>
      </c>
    </row>
    <row r="259" spans="1:110" x14ac:dyDescent="0.45">
      <c r="A259">
        <v>4000</v>
      </c>
      <c r="B259" t="s">
        <v>612</v>
      </c>
      <c r="C259">
        <v>2333899</v>
      </c>
      <c r="D259">
        <v>2296113</v>
      </c>
      <c r="E259">
        <v>2227471</v>
      </c>
      <c r="F259">
        <v>2143601</v>
      </c>
      <c r="G259">
        <v>2046219</v>
      </c>
      <c r="H259">
        <v>1933258</v>
      </c>
      <c r="I259">
        <v>1809021</v>
      </c>
      <c r="J259">
        <v>1720392.5714285721</v>
      </c>
      <c r="K259">
        <v>2.4300000000000002</v>
      </c>
      <c r="L259">
        <v>2.34</v>
      </c>
      <c r="M259">
        <v>2.2599999999999998</v>
      </c>
      <c r="N259">
        <v>2.2000000000000002</v>
      </c>
      <c r="O259">
        <v>2.14</v>
      </c>
      <c r="P259">
        <v>2.1</v>
      </c>
      <c r="Q259">
        <v>2.0872607122757114</v>
      </c>
      <c r="R259">
        <v>2.0624238732475506</v>
      </c>
      <c r="S259">
        <v>295630</v>
      </c>
      <c r="T259">
        <v>10089</v>
      </c>
      <c r="U259">
        <v>4433</v>
      </c>
      <c r="V259">
        <v>4297.8825082017529</v>
      </c>
      <c r="W259">
        <v>17114.411063996718</v>
      </c>
      <c r="X259">
        <v>2705.5191574065188</v>
      </c>
      <c r="Y259">
        <v>298.53331447642347</v>
      </c>
      <c r="Z259">
        <v>1079879</v>
      </c>
      <c r="AA259">
        <v>1064516.8128832208</v>
      </c>
      <c r="AB259">
        <v>1008520.7320516858</v>
      </c>
      <c r="AC259">
        <v>947045.10914275784</v>
      </c>
      <c r="AD259">
        <v>878736.9103284626</v>
      </c>
      <c r="AE259">
        <v>806191.28594442818</v>
      </c>
      <c r="AF259">
        <v>733907.99195311649</v>
      </c>
      <c r="AG259">
        <v>670395.96017985512</v>
      </c>
      <c r="AH259">
        <v>46559</v>
      </c>
      <c r="AI259">
        <v>38869.850931146422</v>
      </c>
      <c r="AJ259">
        <v>31479.044474415852</v>
      </c>
      <c r="AK259">
        <v>25558.818915448508</v>
      </c>
      <c r="AL259">
        <v>21455.957422872045</v>
      </c>
      <c r="AM259">
        <v>18916.122792103703</v>
      </c>
      <c r="AN259">
        <v>18444.643939735608</v>
      </c>
      <c r="AO259">
        <v>16832.466397260432</v>
      </c>
      <c r="AP259">
        <v>5876.1998964333334</v>
      </c>
      <c r="AQ259">
        <v>963.71180942691126</v>
      </c>
      <c r="AR259">
        <v>60.08835091666667</v>
      </c>
      <c r="AS259">
        <v>963.71180942691126</v>
      </c>
      <c r="AT259">
        <v>1629625</v>
      </c>
      <c r="AU259">
        <v>43084</v>
      </c>
      <c r="AV259">
        <v>1097910.6226224396</v>
      </c>
      <c r="AW259">
        <v>680387.02648405009</v>
      </c>
      <c r="AX259">
        <v>24122.28043241279</v>
      </c>
      <c r="AY259">
        <v>36637.277476910807</v>
      </c>
      <c r="AZ259">
        <v>25881.922487453263</v>
      </c>
      <c r="BA259">
        <v>641.21508133513635</v>
      </c>
      <c r="BB259">
        <v>66.061272509003672</v>
      </c>
      <c r="BC259">
        <v>953600</v>
      </c>
      <c r="BD259">
        <v>53553197.813162573</v>
      </c>
      <c r="BE259">
        <v>2009270.1712324948</v>
      </c>
      <c r="BF259">
        <v>33640</v>
      </c>
      <c r="BG259">
        <v>33404.106314691584</v>
      </c>
      <c r="BH259">
        <v>31560.880318545791</v>
      </c>
      <c r="BI259">
        <v>115171.99999999999</v>
      </c>
      <c r="BJ259">
        <v>102462.52383254295</v>
      </c>
      <c r="BK259">
        <v>95072.136213833699</v>
      </c>
      <c r="BL259">
        <v>-14122889.90971712</v>
      </c>
      <c r="BM259">
        <v>-5581455.7509631664</v>
      </c>
      <c r="BN259">
        <v>415732.34729762375</v>
      </c>
      <c r="BO259">
        <v>161227.3339346908</v>
      </c>
      <c r="BP259">
        <v>405144.58145656693</v>
      </c>
      <c r="BQ259">
        <v>619328.73879121791</v>
      </c>
      <c r="BR259">
        <v>1662208</v>
      </c>
      <c r="BS259">
        <v>8767932</v>
      </c>
      <c r="BT259">
        <v>937111</v>
      </c>
      <c r="BU259">
        <v>43084</v>
      </c>
      <c r="BV259">
        <v>88734</v>
      </c>
      <c r="BW259">
        <v>932589</v>
      </c>
      <c r="BX259">
        <v>42948</v>
      </c>
      <c r="BY259">
        <v>17.699499479869402</v>
      </c>
      <c r="BZ259">
        <v>0</v>
      </c>
      <c r="CA259">
        <v>532.15672400000005</v>
      </c>
      <c r="CB259">
        <v>0</v>
      </c>
      <c r="CC259">
        <v>915.01631999999995</v>
      </c>
      <c r="CD259">
        <v>4.6387381477967615</v>
      </c>
      <c r="CE259">
        <v>3.3943171429613135</v>
      </c>
      <c r="CF259">
        <v>307.53094571819429</v>
      </c>
      <c r="CG259">
        <v>180390.48307736404</v>
      </c>
      <c r="CH259">
        <v>213056.46485298683</v>
      </c>
      <c r="CI259">
        <v>39239.320658275014</v>
      </c>
      <c r="CJ259">
        <v>49977.4467719206</v>
      </c>
      <c r="CK259">
        <v>505645.31237012439</v>
      </c>
      <c r="CL259">
        <v>1049000000</v>
      </c>
      <c r="CM259">
        <v>220000000</v>
      </c>
      <c r="CN259">
        <v>6500000</v>
      </c>
      <c r="CO259">
        <v>300030000</v>
      </c>
      <c r="CP259">
        <v>456000</v>
      </c>
      <c r="CQ259">
        <v>7980</v>
      </c>
      <c r="CR259">
        <v>0</v>
      </c>
      <c r="CS259">
        <v>0</v>
      </c>
      <c r="CT259">
        <v>1301810000</v>
      </c>
      <c r="CU259">
        <v>55923840</v>
      </c>
      <c r="CV259">
        <v>0</v>
      </c>
      <c r="CW259">
        <v>0</v>
      </c>
      <c r="CX259">
        <v>32730.805438297532</v>
      </c>
      <c r="CY259">
        <v>822754.07326431083</v>
      </c>
      <c r="CZ259">
        <v>953600</v>
      </c>
      <c r="DA259">
        <v>946913.07317746419</v>
      </c>
      <c r="DB259">
        <v>894662.76669932425</v>
      </c>
      <c r="DC259">
        <v>810659.49502961303</v>
      </c>
      <c r="DD259">
        <v>-14122889.90971712</v>
      </c>
      <c r="DE259">
        <v>-5581455.7509631664</v>
      </c>
      <c r="DF259">
        <v>415732.34729762375</v>
      </c>
    </row>
    <row r="260" spans="1:110" x14ac:dyDescent="0.45">
      <c r="A260">
        <v>4100</v>
      </c>
      <c r="B260" t="s">
        <v>613</v>
      </c>
      <c r="C260">
        <v>1082159</v>
      </c>
      <c r="D260">
        <v>1084620</v>
      </c>
      <c r="E260">
        <v>1071693</v>
      </c>
      <c r="F260">
        <v>1048353</v>
      </c>
      <c r="G260">
        <v>1015478</v>
      </c>
      <c r="H260">
        <v>972871</v>
      </c>
      <c r="I260">
        <v>922655</v>
      </c>
      <c r="J260">
        <v>895575.53571428568</v>
      </c>
      <c r="K260">
        <v>2.4300000000000002</v>
      </c>
      <c r="L260">
        <v>2.34</v>
      </c>
      <c r="M260">
        <v>2.2599999999999998</v>
      </c>
      <c r="N260">
        <v>2.2000000000000002</v>
      </c>
      <c r="O260">
        <v>2.14</v>
      </c>
      <c r="P260">
        <v>2.1</v>
      </c>
      <c r="Q260">
        <v>2.0872607122757114</v>
      </c>
      <c r="R260">
        <v>2.0624238732475506</v>
      </c>
      <c r="S260">
        <v>297586</v>
      </c>
      <c r="T260">
        <v>8917</v>
      </c>
      <c r="U260">
        <v>4897</v>
      </c>
      <c r="V260">
        <v>2276.0100517156097</v>
      </c>
      <c r="W260">
        <v>8550.4797002480373</v>
      </c>
      <c r="X260">
        <v>2093.6816131155788</v>
      </c>
      <c r="Y260">
        <v>306.05936432460987</v>
      </c>
      <c r="Z260">
        <v>529243</v>
      </c>
      <c r="AA260">
        <v>540644.90909529477</v>
      </c>
      <c r="AB260">
        <v>520678.2356930722</v>
      </c>
      <c r="AC260">
        <v>496075.99264167546</v>
      </c>
      <c r="AD260">
        <v>465658.08688469266</v>
      </c>
      <c r="AE260">
        <v>431063.44666640885</v>
      </c>
      <c r="AF260">
        <v>395269.14671548142</v>
      </c>
      <c r="AG260">
        <v>368496.1121034571</v>
      </c>
      <c r="AH260">
        <v>3702</v>
      </c>
      <c r="AI260">
        <v>3342.6772486367222</v>
      </c>
      <c r="AJ260">
        <v>2921.6498603238938</v>
      </c>
      <c r="AK260">
        <v>2589.3669986160294</v>
      </c>
      <c r="AL260">
        <v>2357.6679660139771</v>
      </c>
      <c r="AM260">
        <v>2193.1678718289031</v>
      </c>
      <c r="AN260">
        <v>2270.4568183515444</v>
      </c>
      <c r="AO260">
        <v>2219.5430693535486</v>
      </c>
      <c r="AP260">
        <v>3558.7421479928016</v>
      </c>
      <c r="AQ260">
        <v>79.012071792297334</v>
      </c>
      <c r="AR260">
        <v>4.9264780716257182</v>
      </c>
      <c r="AS260">
        <v>79.012071792297334</v>
      </c>
      <c r="AT260">
        <v>631642</v>
      </c>
      <c r="AU260">
        <v>19474</v>
      </c>
      <c r="AV260">
        <v>426491.65050763014</v>
      </c>
      <c r="AW260">
        <v>292654.52542760823</v>
      </c>
      <c r="AX260">
        <v>10836.551029050472</v>
      </c>
      <c r="AY260">
        <v>14232.026377439617</v>
      </c>
      <c r="AZ260">
        <v>11132.578147266217</v>
      </c>
      <c r="BA260">
        <v>288.05568233707561</v>
      </c>
      <c r="BB260">
        <v>66.061272509003672</v>
      </c>
      <c r="BC260">
        <v>508200</v>
      </c>
      <c r="BD260">
        <v>31451701.0594659</v>
      </c>
      <c r="BE260">
        <v>159317320.63935548</v>
      </c>
      <c r="BF260">
        <v>8150102.0000000009</v>
      </c>
      <c r="BG260">
        <v>8378883.5486136079</v>
      </c>
      <c r="BH260">
        <v>8145865.8972289963</v>
      </c>
      <c r="BI260">
        <v>4458968.0000000019</v>
      </c>
      <c r="BJ260">
        <v>4091385.9347329568</v>
      </c>
      <c r="BK260">
        <v>3840514.3069498213</v>
      </c>
      <c r="BL260">
        <v>-15696806.142109156</v>
      </c>
      <c r="BM260">
        <v>-17599097.97823377</v>
      </c>
      <c r="BN260">
        <v>-20700820.402607188</v>
      </c>
      <c r="BO260">
        <v>15080786.306528226</v>
      </c>
      <c r="BP260">
        <v>35573682.424674377</v>
      </c>
      <c r="BQ260">
        <v>52673126.740858063</v>
      </c>
      <c r="BR260">
        <v>1662208</v>
      </c>
      <c r="BS260">
        <v>8767932</v>
      </c>
      <c r="BT260">
        <v>937111</v>
      </c>
      <c r="BU260">
        <v>43084</v>
      </c>
      <c r="BV260">
        <v>88734</v>
      </c>
      <c r="BW260">
        <v>932589</v>
      </c>
      <c r="BX260">
        <v>42948</v>
      </c>
      <c r="BY260">
        <v>2626.6313691309219</v>
      </c>
      <c r="BZ260">
        <v>0</v>
      </c>
      <c r="CA260">
        <v>9.9695807999999997E-2</v>
      </c>
      <c r="CB260">
        <v>342.92751337421851</v>
      </c>
      <c r="CC260">
        <v>832.28165321487995</v>
      </c>
      <c r="CD260">
        <v>71.654897141706826</v>
      </c>
      <c r="CE260">
        <v>3.1396949999999997</v>
      </c>
      <c r="CF260">
        <v>0</v>
      </c>
      <c r="CG260">
        <v>10366458.348221751</v>
      </c>
      <c r="CH260">
        <v>12243666.800152864</v>
      </c>
      <c r="CI260">
        <v>2254957.0037022</v>
      </c>
      <c r="CJ260">
        <v>2872042.4241526737</v>
      </c>
      <c r="CK260">
        <v>29057802.719062746</v>
      </c>
      <c r="CL260">
        <v>47400000</v>
      </c>
      <c r="CM260">
        <v>11800000</v>
      </c>
      <c r="CN260">
        <v>6430000</v>
      </c>
      <c r="CO260">
        <v>786300000</v>
      </c>
      <c r="CP260">
        <v>456000</v>
      </c>
      <c r="CQ260">
        <v>7980</v>
      </c>
      <c r="CR260">
        <v>0</v>
      </c>
      <c r="CS260">
        <v>0</v>
      </c>
      <c r="CT260">
        <v>1301810000</v>
      </c>
      <c r="CU260">
        <v>55923840</v>
      </c>
      <c r="CV260">
        <v>0</v>
      </c>
      <c r="CW260">
        <v>0</v>
      </c>
      <c r="CX260">
        <v>86667.765444897494</v>
      </c>
      <c r="CY260">
        <v>58664470.958044603</v>
      </c>
      <c r="CZ260">
        <v>508200</v>
      </c>
      <c r="DA260">
        <v>522465.68440559827</v>
      </c>
      <c r="DB260">
        <v>507935.85760911647</v>
      </c>
      <c r="DC260">
        <v>476098.9285390962</v>
      </c>
      <c r="DD260">
        <v>-15696806.142109156</v>
      </c>
      <c r="DE260">
        <v>-17599097.97823377</v>
      </c>
      <c r="DF260">
        <v>-20700820.402607188</v>
      </c>
    </row>
    <row r="261" spans="1:110" x14ac:dyDescent="0.45">
      <c r="A261">
        <v>4202</v>
      </c>
      <c r="B261" t="s">
        <v>614</v>
      </c>
      <c r="C261">
        <v>147214</v>
      </c>
      <c r="D261">
        <v>140825</v>
      </c>
      <c r="E261">
        <v>129470</v>
      </c>
      <c r="F261">
        <v>118309</v>
      </c>
      <c r="G261">
        <v>107494</v>
      </c>
      <c r="H261">
        <v>96913</v>
      </c>
      <c r="I261">
        <v>86697</v>
      </c>
      <c r="J261">
        <v>76291.60714285713</v>
      </c>
      <c r="K261">
        <v>2.4300000000000002</v>
      </c>
      <c r="L261">
        <v>2.34</v>
      </c>
      <c r="M261">
        <v>2.2599999999999998</v>
      </c>
      <c r="N261">
        <v>2.2000000000000002</v>
      </c>
      <c r="O261">
        <v>2.14</v>
      </c>
      <c r="P261">
        <v>2.1</v>
      </c>
      <c r="Q261">
        <v>2.0872607122757114</v>
      </c>
      <c r="R261">
        <v>2.0624238732475506</v>
      </c>
      <c r="S261">
        <v>273686</v>
      </c>
      <c r="T261">
        <v>11777</v>
      </c>
      <c r="U261">
        <v>3715</v>
      </c>
      <c r="V261">
        <v>256.76204819068863</v>
      </c>
      <c r="W261">
        <v>1038.3221016068298</v>
      </c>
      <c r="X261">
        <v>3334.4785599136158</v>
      </c>
      <c r="Y261">
        <v>260.10626047004018</v>
      </c>
      <c r="Z261">
        <v>71940</v>
      </c>
      <c r="AA261">
        <v>67525.415308839569</v>
      </c>
      <c r="AB261">
        <v>61221.86984492722</v>
      </c>
      <c r="AC261">
        <v>55076.576801268769</v>
      </c>
      <c r="AD261">
        <v>49176.759414881381</v>
      </c>
      <c r="AE261">
        <v>43457.7057999846</v>
      </c>
      <c r="AF261">
        <v>38039.433338248062</v>
      </c>
      <c r="AG261">
        <v>32155.451364981447</v>
      </c>
      <c r="AH261">
        <v>4959</v>
      </c>
      <c r="AI261">
        <v>4088.9981950667584</v>
      </c>
      <c r="AJ261">
        <v>3294.7023034240765</v>
      </c>
      <c r="AK261">
        <v>2714.0350675270574</v>
      </c>
      <c r="AL261">
        <v>2309.2853146079628</v>
      </c>
      <c r="AM261">
        <v>2019.6118179694806</v>
      </c>
      <c r="AN261">
        <v>1895.2715175449803</v>
      </c>
      <c r="AO261">
        <v>1658.3751532103715</v>
      </c>
      <c r="AP261">
        <v>288.45846197567653</v>
      </c>
      <c r="AQ261">
        <v>123.22743647076835</v>
      </c>
      <c r="AR261">
        <v>7.6833482507805071</v>
      </c>
      <c r="AS261">
        <v>123.22743647076835</v>
      </c>
      <c r="AT261">
        <v>121239</v>
      </c>
      <c r="AU261">
        <v>3155</v>
      </c>
      <c r="AV261">
        <v>81664.033677847881</v>
      </c>
      <c r="AW261">
        <v>50093.935142398732</v>
      </c>
      <c r="AX261">
        <v>1767.6616602919958</v>
      </c>
      <c r="AY261">
        <v>2725.1288038297835</v>
      </c>
      <c r="AZ261">
        <v>1905.5732928168477</v>
      </c>
      <c r="BA261">
        <v>46.987734781249387</v>
      </c>
      <c r="BB261">
        <v>66.061272509003672</v>
      </c>
      <c r="BC261">
        <v>56810</v>
      </c>
      <c r="BD261">
        <v>2306782.5551884845</v>
      </c>
      <c r="BE261">
        <v>20613888.82126997</v>
      </c>
      <c r="BF261">
        <v>1683994</v>
      </c>
      <c r="BG261">
        <v>1504775.5982816839</v>
      </c>
      <c r="BH261">
        <v>1291336.3618184675</v>
      </c>
      <c r="BI261">
        <v>1110551.9999999998</v>
      </c>
      <c r="BJ261">
        <v>905813.05187167996</v>
      </c>
      <c r="BK261">
        <v>808782.11962016695</v>
      </c>
      <c r="BL261">
        <v>-2251069.578648828</v>
      </c>
      <c r="BM261">
        <v>-3784287.9079608009</v>
      </c>
      <c r="BN261">
        <v>-5264799.1707219919</v>
      </c>
      <c r="BO261">
        <v>818860.64732349291</v>
      </c>
      <c r="BP261">
        <v>2661028.3931353204</v>
      </c>
      <c r="BQ261">
        <v>4254217.7560627591</v>
      </c>
      <c r="BR261">
        <v>1662208</v>
      </c>
      <c r="BS261">
        <v>8767932</v>
      </c>
      <c r="BT261">
        <v>937111</v>
      </c>
      <c r="BU261">
        <v>43084</v>
      </c>
      <c r="BV261">
        <v>88734</v>
      </c>
      <c r="BW261">
        <v>932589</v>
      </c>
      <c r="BX261">
        <v>42948</v>
      </c>
      <c r="BY261">
        <v>1001.0388143451898</v>
      </c>
      <c r="BZ261">
        <v>0</v>
      </c>
      <c r="CA261">
        <v>0.432015168</v>
      </c>
      <c r="CB261">
        <v>0</v>
      </c>
      <c r="CC261">
        <v>1440.6673909761441</v>
      </c>
      <c r="CD261">
        <v>14.170792075718335</v>
      </c>
      <c r="CE261">
        <v>1.716156</v>
      </c>
      <c r="CF261">
        <v>1912.1979944000002</v>
      </c>
      <c r="CG261">
        <v>1861897.4435713091</v>
      </c>
      <c r="CH261">
        <v>2199058.844340411</v>
      </c>
      <c r="CI261">
        <v>405008.01136933628</v>
      </c>
      <c r="CJ261">
        <v>515841.40578498575</v>
      </c>
      <c r="CK261">
        <v>5219009.8856378533</v>
      </c>
      <c r="CL261">
        <v>83000000</v>
      </c>
      <c r="CM261">
        <v>10500000</v>
      </c>
      <c r="CN261">
        <v>5170000</v>
      </c>
      <c r="CO261">
        <v>554580000</v>
      </c>
      <c r="CP261">
        <v>508000</v>
      </c>
      <c r="CQ261">
        <v>190</v>
      </c>
      <c r="CR261">
        <v>0</v>
      </c>
      <c r="CS261">
        <v>0</v>
      </c>
      <c r="CT261">
        <v>1457336000</v>
      </c>
      <c r="CU261">
        <v>1331520</v>
      </c>
      <c r="CV261">
        <v>0</v>
      </c>
      <c r="CW261">
        <v>0</v>
      </c>
      <c r="CX261">
        <v>59358.684586737298</v>
      </c>
      <c r="CY261">
        <v>9210387.8826602101</v>
      </c>
      <c r="CZ261">
        <v>56810</v>
      </c>
      <c r="DA261">
        <v>50764.018006229519</v>
      </c>
      <c r="DB261">
        <v>43563.586755598379</v>
      </c>
      <c r="DC261">
        <v>34918.833191929305</v>
      </c>
      <c r="DD261">
        <v>-2251069.578648828</v>
      </c>
      <c r="DE261">
        <v>-3784287.9079608009</v>
      </c>
      <c r="DF261">
        <v>-5264799.1707219919</v>
      </c>
    </row>
    <row r="262" spans="1:110" x14ac:dyDescent="0.45">
      <c r="A262">
        <v>4203</v>
      </c>
      <c r="B262" t="s">
        <v>615</v>
      </c>
      <c r="C262">
        <v>54187</v>
      </c>
      <c r="D262">
        <v>51601</v>
      </c>
      <c r="E262">
        <v>48713</v>
      </c>
      <c r="F262">
        <v>45624</v>
      </c>
      <c r="G262">
        <v>42409</v>
      </c>
      <c r="H262">
        <v>39052</v>
      </c>
      <c r="I262">
        <v>35625</v>
      </c>
      <c r="J262">
        <v>32514.714285714286</v>
      </c>
      <c r="K262">
        <v>2.4300000000000002</v>
      </c>
      <c r="L262">
        <v>2.34</v>
      </c>
      <c r="M262">
        <v>2.2599999999999998</v>
      </c>
      <c r="N262">
        <v>2.2000000000000002</v>
      </c>
      <c r="O262">
        <v>2.14</v>
      </c>
      <c r="P262">
        <v>2.1</v>
      </c>
      <c r="Q262">
        <v>2.0872607122757114</v>
      </c>
      <c r="R262">
        <v>2.0624238732475506</v>
      </c>
      <c r="S262">
        <v>294917</v>
      </c>
      <c r="T262">
        <v>9196</v>
      </c>
      <c r="U262">
        <v>4690</v>
      </c>
      <c r="V262">
        <v>92.635803732216175</v>
      </c>
      <c r="W262">
        <v>348.34781776903048</v>
      </c>
      <c r="X262">
        <v>2656.3797971915883</v>
      </c>
      <c r="Y262">
        <v>360.27143418032341</v>
      </c>
      <c r="Z262">
        <v>20906</v>
      </c>
      <c r="AA262">
        <v>19418.680015030517</v>
      </c>
      <c r="AB262">
        <v>17858.85343779204</v>
      </c>
      <c r="AC262">
        <v>16362.729192615314</v>
      </c>
      <c r="AD262">
        <v>14899.512929466826</v>
      </c>
      <c r="AE262">
        <v>13408.394258576849</v>
      </c>
      <c r="AF262">
        <v>11924.253996622921</v>
      </c>
      <c r="AG262">
        <v>10414.698738739842</v>
      </c>
      <c r="AH262">
        <v>318</v>
      </c>
      <c r="AI262">
        <v>241.25091259271963</v>
      </c>
      <c r="AJ262">
        <v>171.20214223617671</v>
      </c>
      <c r="AK262">
        <v>124.46189551340768</v>
      </c>
      <c r="AL262">
        <v>95.15984784428295</v>
      </c>
      <c r="AM262">
        <v>74.153874358279467</v>
      </c>
      <c r="AN262">
        <v>61.739258178393854</v>
      </c>
      <c r="AO262">
        <v>50.174361023429469</v>
      </c>
      <c r="AP262">
        <v>109.95316892865745</v>
      </c>
      <c r="AQ262">
        <v>26.947825809955713</v>
      </c>
      <c r="AR262">
        <v>1.6802226535677118</v>
      </c>
      <c r="AS262">
        <v>26.947825809955713</v>
      </c>
      <c r="AT262">
        <v>34151</v>
      </c>
      <c r="AU262">
        <v>1156</v>
      </c>
      <c r="AV262">
        <v>23094.131792229506</v>
      </c>
      <c r="AW262">
        <v>16898.17104850684</v>
      </c>
      <c r="AX262">
        <v>641.1441975151165</v>
      </c>
      <c r="AY262">
        <v>770.65117790669854</v>
      </c>
      <c r="AZ262">
        <v>642.80642668520022</v>
      </c>
      <c r="BA262">
        <v>17.042805298159177</v>
      </c>
      <c r="BB262">
        <v>66.061272509003672</v>
      </c>
      <c r="BC262">
        <v>20540</v>
      </c>
      <c r="BD262">
        <v>970079.05672485544</v>
      </c>
      <c r="BE262">
        <v>10071998.853983399</v>
      </c>
      <c r="BF262">
        <v>343276</v>
      </c>
      <c r="BG262">
        <v>322828.49243725016</v>
      </c>
      <c r="BH262">
        <v>289484.40076078259</v>
      </c>
      <c r="BI262">
        <v>178456.00000000006</v>
      </c>
      <c r="BJ262">
        <v>150372.07464859553</v>
      </c>
      <c r="BK262">
        <v>136925.24297649867</v>
      </c>
      <c r="BL262">
        <v>-436626.60507173766</v>
      </c>
      <c r="BM262">
        <v>-657267.78766501602</v>
      </c>
      <c r="BN262">
        <v>-957580.63988254103</v>
      </c>
      <c r="BO262">
        <v>556149.27471904829</v>
      </c>
      <c r="BP262">
        <v>1583672.0723472452</v>
      </c>
      <c r="BQ262">
        <v>2469358.6008495744</v>
      </c>
      <c r="BR262">
        <v>1662208</v>
      </c>
      <c r="BS262">
        <v>8767932</v>
      </c>
      <c r="BT262">
        <v>937111</v>
      </c>
      <c r="BU262">
        <v>43084</v>
      </c>
      <c r="BV262">
        <v>88734</v>
      </c>
      <c r="BW262">
        <v>932589</v>
      </c>
      <c r="BX262">
        <v>42948</v>
      </c>
      <c r="BY262">
        <v>193.80728317484855</v>
      </c>
      <c r="BZ262">
        <v>0</v>
      </c>
      <c r="CA262">
        <v>0</v>
      </c>
      <c r="CB262">
        <v>0</v>
      </c>
      <c r="CC262">
        <v>0</v>
      </c>
      <c r="CD262">
        <v>35.737652442886116</v>
      </c>
      <c r="CE262">
        <v>0</v>
      </c>
      <c r="CF262">
        <v>0</v>
      </c>
      <c r="CG262">
        <v>843680.99195070111</v>
      </c>
      <c r="CH262">
        <v>996458.82943607133</v>
      </c>
      <c r="CI262">
        <v>183521.15040485348</v>
      </c>
      <c r="CJ262">
        <v>233743.05089927628</v>
      </c>
      <c r="CK262">
        <v>2364888.2770200875</v>
      </c>
      <c r="CL262">
        <v>110000</v>
      </c>
      <c r="CM262">
        <v>90000</v>
      </c>
      <c r="CN262">
        <v>0</v>
      </c>
      <c r="CO262">
        <v>17370000</v>
      </c>
      <c r="CP262">
        <v>1000</v>
      </c>
      <c r="CQ262">
        <v>0</v>
      </c>
      <c r="CR262">
        <v>0</v>
      </c>
      <c r="CS262">
        <v>0</v>
      </c>
      <c r="CT262">
        <v>2657000</v>
      </c>
      <c r="CU262">
        <v>0</v>
      </c>
      <c r="CV262">
        <v>0</v>
      </c>
      <c r="CW262">
        <v>0</v>
      </c>
      <c r="CX262">
        <v>516.81986189828388</v>
      </c>
      <c r="CY262">
        <v>4296805.4373780331</v>
      </c>
      <c r="CZ262">
        <v>20540</v>
      </c>
      <c r="DA262">
        <v>19316.518587553797</v>
      </c>
      <c r="DB262">
        <v>17321.367038844761</v>
      </c>
      <c r="DC262">
        <v>14684.534824736244</v>
      </c>
      <c r="DD262">
        <v>-436626.60507173766</v>
      </c>
      <c r="DE262">
        <v>-657267.78766501602</v>
      </c>
      <c r="DF262">
        <v>-957580.63988254103</v>
      </c>
    </row>
    <row r="263" spans="1:110" x14ac:dyDescent="0.45">
      <c r="A263">
        <v>4205</v>
      </c>
      <c r="B263" t="s">
        <v>616</v>
      </c>
      <c r="C263">
        <v>64988</v>
      </c>
      <c r="D263">
        <v>59609</v>
      </c>
      <c r="E263">
        <v>54195</v>
      </c>
      <c r="F263">
        <v>48797</v>
      </c>
      <c r="G263">
        <v>43466</v>
      </c>
      <c r="H263">
        <v>38305</v>
      </c>
      <c r="I263">
        <v>33396</v>
      </c>
      <c r="J263">
        <v>28106.25</v>
      </c>
      <c r="K263">
        <v>2.4300000000000002</v>
      </c>
      <c r="L263">
        <v>2.34</v>
      </c>
      <c r="M263">
        <v>2.2599999999999998</v>
      </c>
      <c r="N263">
        <v>2.2000000000000002</v>
      </c>
      <c r="O263">
        <v>2.14</v>
      </c>
      <c r="P263">
        <v>2.1</v>
      </c>
      <c r="Q263">
        <v>2.0872607122757114</v>
      </c>
      <c r="R263">
        <v>2.0624238732475506</v>
      </c>
      <c r="S263">
        <v>264530</v>
      </c>
      <c r="T263">
        <v>11698</v>
      </c>
      <c r="U263">
        <v>3990</v>
      </c>
      <c r="V263">
        <v>108.31925364182752</v>
      </c>
      <c r="W263">
        <v>468.59438570829172</v>
      </c>
      <c r="X263">
        <v>3465.8846319657478</v>
      </c>
      <c r="Y263">
        <v>273.26496760322533</v>
      </c>
      <c r="Z263">
        <v>30399</v>
      </c>
      <c r="AA263">
        <v>27251.983031267493</v>
      </c>
      <c r="AB263">
        <v>23859.888783016493</v>
      </c>
      <c r="AC263">
        <v>20600.705902915084</v>
      </c>
      <c r="AD263">
        <v>17567.95768243583</v>
      </c>
      <c r="AE263">
        <v>14846.645076243945</v>
      </c>
      <c r="AF263">
        <v>12459.016405755083</v>
      </c>
      <c r="AG263">
        <v>9388.2109146348521</v>
      </c>
      <c r="AH263">
        <v>2038</v>
      </c>
      <c r="AI263">
        <v>1422.2285612951066</v>
      </c>
      <c r="AJ263">
        <v>942.00120838135285</v>
      </c>
      <c r="AK263">
        <v>609.23446473743115</v>
      </c>
      <c r="AL263">
        <v>388.51388876513306</v>
      </c>
      <c r="AM263">
        <v>249.31813110586543</v>
      </c>
      <c r="AN263">
        <v>181.74336779512157</v>
      </c>
      <c r="AO263">
        <v>114.87256339096456</v>
      </c>
      <c r="AP263">
        <v>130.22945571961685</v>
      </c>
      <c r="AQ263">
        <v>91.570281878490277</v>
      </c>
      <c r="AR263">
        <v>5.7094944538708656</v>
      </c>
      <c r="AS263">
        <v>91.570281878490277</v>
      </c>
      <c r="AT263">
        <v>52101</v>
      </c>
      <c r="AU263">
        <v>1166</v>
      </c>
      <c r="AV263">
        <v>35029.694371286496</v>
      </c>
      <c r="AW263">
        <v>19547.607573188652</v>
      </c>
      <c r="AX263">
        <v>657.91699308361649</v>
      </c>
      <c r="AY263">
        <v>1168.9409011698303</v>
      </c>
      <c r="AZ263">
        <v>743.59099208409634</v>
      </c>
      <c r="BA263">
        <v>17.488657401769661</v>
      </c>
      <c r="BB263">
        <v>66.061272509003672</v>
      </c>
      <c r="BC263">
        <v>23900</v>
      </c>
      <c r="BD263">
        <v>844644.25994091434</v>
      </c>
      <c r="BE263">
        <v>8632789.6744989827</v>
      </c>
      <c r="BF263">
        <v>816288</v>
      </c>
      <c r="BG263">
        <v>710751.64789209678</v>
      </c>
      <c r="BH263">
        <v>584498.77499802283</v>
      </c>
      <c r="BI263">
        <v>623603.99999999977</v>
      </c>
      <c r="BJ263">
        <v>471403.58883762138</v>
      </c>
      <c r="BK263">
        <v>402005.55937628471</v>
      </c>
      <c r="BL263">
        <v>-1145567.2670777687</v>
      </c>
      <c r="BM263">
        <v>-1942188.1669887984</v>
      </c>
      <c r="BN263">
        <v>-2682555.8896238753</v>
      </c>
      <c r="BO263">
        <v>-20133.252688434906</v>
      </c>
      <c r="BP263">
        <v>473082.62379489001</v>
      </c>
      <c r="BQ263">
        <v>895150.99148231745</v>
      </c>
      <c r="BR263">
        <v>1662208</v>
      </c>
      <c r="BS263">
        <v>8767932</v>
      </c>
      <c r="BT263">
        <v>937111</v>
      </c>
      <c r="BU263">
        <v>43084</v>
      </c>
      <c r="BV263">
        <v>88734</v>
      </c>
      <c r="BW263">
        <v>932589</v>
      </c>
      <c r="BX263">
        <v>42948</v>
      </c>
      <c r="BY263">
        <v>298.8817185775988</v>
      </c>
      <c r="BZ263">
        <v>0</v>
      </c>
      <c r="CA263">
        <v>146.18207735803199</v>
      </c>
      <c r="CB263">
        <v>0</v>
      </c>
      <c r="CC263">
        <v>56.685374831999994</v>
      </c>
      <c r="CD263">
        <v>8.2079778165944504</v>
      </c>
      <c r="CE263">
        <v>4.6799999999999994E-2</v>
      </c>
      <c r="CF263">
        <v>18.403200000000002</v>
      </c>
      <c r="CG263">
        <v>876023.02601093939</v>
      </c>
      <c r="CH263">
        <v>1034657.5155611818</v>
      </c>
      <c r="CI263">
        <v>190556.32999737264</v>
      </c>
      <c r="CJ263">
        <v>242703.45866673035</v>
      </c>
      <c r="CK263">
        <v>2455544.932715504</v>
      </c>
      <c r="CL263">
        <v>9860000</v>
      </c>
      <c r="CM263">
        <v>6290000</v>
      </c>
      <c r="CN263">
        <v>8370000</v>
      </c>
      <c r="CO263">
        <v>332440000</v>
      </c>
      <c r="CP263">
        <v>301000</v>
      </c>
      <c r="CQ263">
        <v>4590</v>
      </c>
      <c r="CR263">
        <v>0</v>
      </c>
      <c r="CS263">
        <v>0</v>
      </c>
      <c r="CT263">
        <v>865726000</v>
      </c>
      <c r="CU263">
        <v>32166720</v>
      </c>
      <c r="CV263">
        <v>0</v>
      </c>
      <c r="CW263">
        <v>0</v>
      </c>
      <c r="CX263">
        <v>46149.619148658821</v>
      </c>
      <c r="CY263">
        <v>4466812.1756727435</v>
      </c>
      <c r="CZ263">
        <v>23900</v>
      </c>
      <c r="DA263">
        <v>20810.013603802963</v>
      </c>
      <c r="DB263">
        <v>17113.470640818861</v>
      </c>
      <c r="DC263">
        <v>12785.770359264507</v>
      </c>
      <c r="DD263">
        <v>-1145567.2670777687</v>
      </c>
      <c r="DE263">
        <v>-1942188.1669887984</v>
      </c>
      <c r="DF263">
        <v>-2682555.8896238753</v>
      </c>
    </row>
    <row r="264" spans="1:110" x14ac:dyDescent="0.45">
      <c r="A264">
        <v>4206</v>
      </c>
      <c r="B264" t="s">
        <v>617</v>
      </c>
      <c r="C264">
        <v>35272</v>
      </c>
      <c r="D264">
        <v>33069</v>
      </c>
      <c r="E264">
        <v>30732</v>
      </c>
      <c r="F264">
        <v>28348</v>
      </c>
      <c r="G264">
        <v>25888</v>
      </c>
      <c r="H264">
        <v>23303</v>
      </c>
      <c r="I264">
        <v>20676</v>
      </c>
      <c r="J264">
        <v>18241.571428571431</v>
      </c>
      <c r="K264">
        <v>2.4300000000000002</v>
      </c>
      <c r="L264">
        <v>2.34</v>
      </c>
      <c r="M264">
        <v>2.2599999999999998</v>
      </c>
      <c r="N264">
        <v>2.2000000000000002</v>
      </c>
      <c r="O264">
        <v>2.14</v>
      </c>
      <c r="P264">
        <v>2.1</v>
      </c>
      <c r="Q264">
        <v>2.0872607122757114</v>
      </c>
      <c r="R264">
        <v>2.0624238732475506</v>
      </c>
      <c r="S264">
        <v>300749</v>
      </c>
      <c r="T264">
        <v>9772</v>
      </c>
      <c r="U264">
        <v>4085</v>
      </c>
      <c r="V264">
        <v>55.667529754671776</v>
      </c>
      <c r="W264">
        <v>248.96695225393736</v>
      </c>
      <c r="X264">
        <v>3057.6415169414299</v>
      </c>
      <c r="Y264">
        <v>285.79551969451222</v>
      </c>
      <c r="Z264">
        <v>15864</v>
      </c>
      <c r="AA264">
        <v>14527.817783293523</v>
      </c>
      <c r="AB264">
        <v>13116.448647543268</v>
      </c>
      <c r="AC264">
        <v>11729.319941507025</v>
      </c>
      <c r="AD264">
        <v>10309.922632970969</v>
      </c>
      <c r="AE264">
        <v>8931.6240547954112</v>
      </c>
      <c r="AF264">
        <v>7692.0681535731746</v>
      </c>
      <c r="AG264">
        <v>6283.8131191510229</v>
      </c>
      <c r="AH264">
        <v>1085</v>
      </c>
      <c r="AI264">
        <v>927.65317093410522</v>
      </c>
      <c r="AJ264">
        <v>766.54112485329017</v>
      </c>
      <c r="AK264">
        <v>635.4465008487557</v>
      </c>
      <c r="AL264">
        <v>544.29379501341964</v>
      </c>
      <c r="AM264">
        <v>480.01931963586748</v>
      </c>
      <c r="AN264">
        <v>489.45564518954802</v>
      </c>
      <c r="AO264">
        <v>432.42836301850542</v>
      </c>
      <c r="AP264">
        <v>65.303277021669984</v>
      </c>
      <c r="AQ264">
        <v>27.078640498353554</v>
      </c>
      <c r="AR264">
        <v>1.6883790742160989</v>
      </c>
      <c r="AS264">
        <v>27.078640498353554</v>
      </c>
      <c r="AT264">
        <v>27386</v>
      </c>
      <c r="AU264">
        <v>345</v>
      </c>
      <c r="AV264">
        <v>18321.81838952515</v>
      </c>
      <c r="AW264">
        <v>7481.0748060601563</v>
      </c>
      <c r="AX264">
        <v>202.2785437702282</v>
      </c>
      <c r="AY264">
        <v>611.39907965845418</v>
      </c>
      <c r="AZ264">
        <v>284.58008562252832</v>
      </c>
      <c r="BA264">
        <v>5.3769399315040785</v>
      </c>
      <c r="BB264">
        <v>66.061272509003672</v>
      </c>
      <c r="BC264">
        <v>12660</v>
      </c>
      <c r="BD264">
        <v>523431.38204601186</v>
      </c>
      <c r="BE264">
        <v>4922201.0418109158</v>
      </c>
      <c r="BF264">
        <v>164436</v>
      </c>
      <c r="BG264">
        <v>149931.00161810426</v>
      </c>
      <c r="BH264">
        <v>129117.24162206292</v>
      </c>
      <c r="BI264">
        <v>109256.00000000006</v>
      </c>
      <c r="BJ264">
        <v>88209.984365509459</v>
      </c>
      <c r="BK264">
        <v>77535.451228141159</v>
      </c>
      <c r="BL264">
        <v>-221775.40008242219</v>
      </c>
      <c r="BM264">
        <v>-349175.50419650809</v>
      </c>
      <c r="BN264">
        <v>-498888.57564793678</v>
      </c>
      <c r="BO264">
        <v>154354.58029884426</v>
      </c>
      <c r="BP264">
        <v>581660.32503225282</v>
      </c>
      <c r="BQ264">
        <v>931588.85515040951</v>
      </c>
      <c r="BR264">
        <v>1662208</v>
      </c>
      <c r="BS264">
        <v>8767932</v>
      </c>
      <c r="BT264">
        <v>937111</v>
      </c>
      <c r="BU264">
        <v>43084</v>
      </c>
      <c r="BV264">
        <v>88734</v>
      </c>
      <c r="BW264">
        <v>932589</v>
      </c>
      <c r="BX264">
        <v>42948</v>
      </c>
      <c r="BY264">
        <v>556.15963193222262</v>
      </c>
      <c r="BZ264">
        <v>0</v>
      </c>
      <c r="CA264">
        <v>0.31570339199999997</v>
      </c>
      <c r="CB264">
        <v>439.29192860438371</v>
      </c>
      <c r="CC264">
        <v>0</v>
      </c>
      <c r="CD264">
        <v>0.6775150925339124</v>
      </c>
      <c r="CE264">
        <v>17.847729666861806</v>
      </c>
      <c r="CF264">
        <v>27.59549647058823</v>
      </c>
      <c r="CG264">
        <v>458085.87897389353</v>
      </c>
      <c r="CH264">
        <v>541038.28709962498</v>
      </c>
      <c r="CI264">
        <v>99644.828194043046</v>
      </c>
      <c r="CJ264">
        <v>126913.36174075046</v>
      </c>
      <c r="CK264">
        <v>1284042.1147204242</v>
      </c>
      <c r="CL264">
        <v>16500000</v>
      </c>
      <c r="CM264">
        <v>14400000</v>
      </c>
      <c r="CN264">
        <v>6030000</v>
      </c>
      <c r="CO264">
        <v>286480000</v>
      </c>
      <c r="CP264">
        <v>217000</v>
      </c>
      <c r="CQ264">
        <v>6200</v>
      </c>
      <c r="CR264">
        <v>0</v>
      </c>
      <c r="CS264">
        <v>0</v>
      </c>
      <c r="CT264">
        <v>589276000</v>
      </c>
      <c r="CU264">
        <v>43449600</v>
      </c>
      <c r="CV264">
        <v>0</v>
      </c>
      <c r="CW264">
        <v>0</v>
      </c>
      <c r="CX264">
        <v>37712.247809536282</v>
      </c>
      <c r="CY264">
        <v>2322430.6135775014</v>
      </c>
      <c r="CZ264">
        <v>12660</v>
      </c>
      <c r="DA264">
        <v>11543.253791658761</v>
      </c>
      <c r="DB264">
        <v>9940.7932504762757</v>
      </c>
      <c r="DC264">
        <v>7923.4226372898274</v>
      </c>
      <c r="DD264">
        <v>-221775.40008242219</v>
      </c>
      <c r="DE264">
        <v>-349175.50419650809</v>
      </c>
      <c r="DF264">
        <v>-498888.57564793678</v>
      </c>
    </row>
    <row r="265" spans="1:110" x14ac:dyDescent="0.45">
      <c r="A265">
        <v>4207</v>
      </c>
      <c r="B265" t="s">
        <v>618</v>
      </c>
      <c r="C265">
        <v>76668</v>
      </c>
      <c r="D265">
        <v>79508</v>
      </c>
      <c r="E265">
        <v>81021</v>
      </c>
      <c r="F265">
        <v>81412</v>
      </c>
      <c r="G265">
        <v>80769</v>
      </c>
      <c r="H265">
        <v>79081</v>
      </c>
      <c r="I265">
        <v>76595</v>
      </c>
      <c r="J265">
        <v>76547.67857142858</v>
      </c>
      <c r="K265">
        <v>2.4300000000000002</v>
      </c>
      <c r="L265">
        <v>2.34</v>
      </c>
      <c r="M265">
        <v>2.2599999999999998</v>
      </c>
      <c r="N265">
        <v>2.2000000000000002</v>
      </c>
      <c r="O265">
        <v>2.14</v>
      </c>
      <c r="P265">
        <v>2.1</v>
      </c>
      <c r="Q265">
        <v>2.0872607122757114</v>
      </c>
      <c r="R265">
        <v>2.0624238732475506</v>
      </c>
      <c r="S265">
        <v>294917</v>
      </c>
      <c r="T265">
        <v>9196</v>
      </c>
      <c r="U265">
        <v>4690</v>
      </c>
      <c r="V265">
        <v>129.06871396501234</v>
      </c>
      <c r="W265">
        <v>508.97042896813628</v>
      </c>
      <c r="X265">
        <v>2697.5349885816036</v>
      </c>
      <c r="Y265">
        <v>348.87463783321391</v>
      </c>
      <c r="Z265">
        <v>31635</v>
      </c>
      <c r="AA265">
        <v>32397.983617054495</v>
      </c>
      <c r="AB265">
        <v>32424.866878192486</v>
      </c>
      <c r="AC265">
        <v>32120.736627102422</v>
      </c>
      <c r="AD265">
        <v>31388.510103099859</v>
      </c>
      <c r="AE265">
        <v>30149.105196578064</v>
      </c>
      <c r="AF265">
        <v>28510.267079563106</v>
      </c>
      <c r="AG265">
        <v>27953.329602832062</v>
      </c>
      <c r="AH265">
        <v>1224</v>
      </c>
      <c r="AI265">
        <v>994.79155952673761</v>
      </c>
      <c r="AJ265">
        <v>773.36471512616083</v>
      </c>
      <c r="AK265">
        <v>586.5874992704662</v>
      </c>
      <c r="AL265">
        <v>453.67902385833992</v>
      </c>
      <c r="AM265">
        <v>365.15783903932976</v>
      </c>
      <c r="AN265">
        <v>305.0584494044582</v>
      </c>
      <c r="AO265">
        <v>270.38179293727791</v>
      </c>
      <c r="AP265">
        <v>166.01753701911062</v>
      </c>
      <c r="AQ265">
        <v>8.502954745859812</v>
      </c>
      <c r="AR265">
        <v>0.53016734214515182</v>
      </c>
      <c r="AS265">
        <v>8.502954745859812</v>
      </c>
      <c r="AT265">
        <v>57757</v>
      </c>
      <c r="AU265">
        <v>1654</v>
      </c>
      <c r="AV265">
        <v>38955.155005795976</v>
      </c>
      <c r="AW265">
        <v>25438.905950247026</v>
      </c>
      <c r="AX265">
        <v>923.00209124502328</v>
      </c>
      <c r="AY265">
        <v>1299.9335225434118</v>
      </c>
      <c r="AZ265">
        <v>967.69598234739692</v>
      </c>
      <c r="BA265">
        <v>24.535112369182436</v>
      </c>
      <c r="BB265">
        <v>66.061272509003672</v>
      </c>
      <c r="BC265">
        <v>28690</v>
      </c>
      <c r="BD265">
        <v>2070315.8598687823</v>
      </c>
      <c r="BE265">
        <v>9945162.5434263404</v>
      </c>
      <c r="BF265">
        <v>744480</v>
      </c>
      <c r="BG265">
        <v>810818.79398299544</v>
      </c>
      <c r="BH265">
        <v>825108.2343268242</v>
      </c>
      <c r="BI265">
        <v>520972.00000000012</v>
      </c>
      <c r="BJ265">
        <v>516513.76208752464</v>
      </c>
      <c r="BK265">
        <v>504739.27879956295</v>
      </c>
      <c r="BL265">
        <v>-757215.94840883953</v>
      </c>
      <c r="BM265">
        <v>-1263511.0312627275</v>
      </c>
      <c r="BN265">
        <v>-1790979.9913942188</v>
      </c>
      <c r="BO265">
        <v>1269136.123465226</v>
      </c>
      <c r="BP265">
        <v>2778617.7137186145</v>
      </c>
      <c r="BQ265">
        <v>4031004.380614101</v>
      </c>
      <c r="BR265">
        <v>1662208</v>
      </c>
      <c r="BS265">
        <v>8767932</v>
      </c>
      <c r="BT265">
        <v>937111</v>
      </c>
      <c r="BU265">
        <v>43084</v>
      </c>
      <c r="BV265">
        <v>88734</v>
      </c>
      <c r="BW265">
        <v>932589</v>
      </c>
      <c r="BX265">
        <v>42948</v>
      </c>
      <c r="BY265">
        <v>619.36337482142085</v>
      </c>
      <c r="BZ265">
        <v>0</v>
      </c>
      <c r="CA265">
        <v>0</v>
      </c>
      <c r="CB265">
        <v>0</v>
      </c>
      <c r="CC265">
        <v>0</v>
      </c>
      <c r="CD265">
        <v>28.846005978340031</v>
      </c>
      <c r="CE265">
        <v>0.14742</v>
      </c>
      <c r="CF265">
        <v>0</v>
      </c>
      <c r="CG265">
        <v>604182.65352186689</v>
      </c>
      <c r="CH265">
        <v>713590.97269926185</v>
      </c>
      <c r="CI265">
        <v>131424.43256025034</v>
      </c>
      <c r="CJ265">
        <v>167389.68648338786</v>
      </c>
      <c r="CK265">
        <v>1693560.1111376502</v>
      </c>
      <c r="CL265">
        <v>23000000</v>
      </c>
      <c r="CM265">
        <v>5040000</v>
      </c>
      <c r="CN265">
        <v>1340000</v>
      </c>
      <c r="CO265">
        <v>98170000</v>
      </c>
      <c r="CP265">
        <v>6000</v>
      </c>
      <c r="CQ265">
        <v>0</v>
      </c>
      <c r="CR265">
        <v>0</v>
      </c>
      <c r="CS265">
        <v>0</v>
      </c>
      <c r="CT265">
        <v>10572000</v>
      </c>
      <c r="CU265">
        <v>0</v>
      </c>
      <c r="CV265">
        <v>0</v>
      </c>
      <c r="CW265">
        <v>0</v>
      </c>
      <c r="CX265">
        <v>5351.5234001844947</v>
      </c>
      <c r="CY265">
        <v>3313993.9954981413</v>
      </c>
      <c r="CZ265">
        <v>28690</v>
      </c>
      <c r="DA265">
        <v>31246.495808312025</v>
      </c>
      <c r="DB265">
        <v>31797.167476408482</v>
      </c>
      <c r="DC265">
        <v>31339.327585411156</v>
      </c>
      <c r="DD265">
        <v>-757215.94840883953</v>
      </c>
      <c r="DE265">
        <v>-1263511.0312627275</v>
      </c>
      <c r="DF265">
        <v>-1790979.9913942188</v>
      </c>
    </row>
    <row r="266" spans="1:110" x14ac:dyDescent="0.45">
      <c r="A266">
        <v>4208</v>
      </c>
      <c r="B266" t="s">
        <v>619</v>
      </c>
      <c r="C266">
        <v>30180</v>
      </c>
      <c r="D266">
        <v>28672</v>
      </c>
      <c r="E266">
        <v>26970</v>
      </c>
      <c r="F266">
        <v>25142</v>
      </c>
      <c r="G266">
        <v>23282</v>
      </c>
      <c r="H266">
        <v>21250</v>
      </c>
      <c r="I266">
        <v>19074</v>
      </c>
      <c r="J266">
        <v>17222.214285714286</v>
      </c>
      <c r="K266">
        <v>2.4300000000000002</v>
      </c>
      <c r="L266">
        <v>2.34</v>
      </c>
      <c r="M266">
        <v>2.2599999999999998</v>
      </c>
      <c r="N266">
        <v>2.2000000000000002</v>
      </c>
      <c r="O266">
        <v>2.14</v>
      </c>
      <c r="P266">
        <v>2.1</v>
      </c>
      <c r="Q266">
        <v>2.0872607122757114</v>
      </c>
      <c r="R266">
        <v>2.0624238732475506</v>
      </c>
      <c r="S266">
        <v>300749</v>
      </c>
      <c r="T266">
        <v>9772</v>
      </c>
      <c r="U266">
        <v>4085</v>
      </c>
      <c r="V266">
        <v>46.705172479495552</v>
      </c>
      <c r="W266">
        <v>208.88378733454792</v>
      </c>
      <c r="X266">
        <v>3118.2626004974254</v>
      </c>
      <c r="Y266">
        <v>291.46172810492806</v>
      </c>
      <c r="Z266">
        <v>15541</v>
      </c>
      <c r="AA266">
        <v>14365.252534953061</v>
      </c>
      <c r="AB266">
        <v>13136.520913124927</v>
      </c>
      <c r="AC266">
        <v>11885.263419000215</v>
      </c>
      <c r="AD266">
        <v>10512.295169092347</v>
      </c>
      <c r="AE266">
        <v>9185.8660247362313</v>
      </c>
      <c r="AF266">
        <v>7982.9994947354298</v>
      </c>
      <c r="AG266">
        <v>6685.8239549648324</v>
      </c>
      <c r="AH266">
        <v>1104</v>
      </c>
      <c r="AI266">
        <v>968.40660058511355</v>
      </c>
      <c r="AJ266">
        <v>818.23873399431591</v>
      </c>
      <c r="AK266">
        <v>679.61407925876006</v>
      </c>
      <c r="AL266">
        <v>581.66415321158127</v>
      </c>
      <c r="AM266">
        <v>521.89480534150448</v>
      </c>
      <c r="AN266">
        <v>539.12099274518471</v>
      </c>
      <c r="AO266">
        <v>501.30954443165712</v>
      </c>
      <c r="AP266">
        <v>50.683465086557639</v>
      </c>
      <c r="AQ266">
        <v>15.566947919343347</v>
      </c>
      <c r="AR266">
        <v>0.97061405715804705</v>
      </c>
      <c r="AS266">
        <v>15.566947919343347</v>
      </c>
      <c r="AT266">
        <v>25879</v>
      </c>
      <c r="AU266">
        <v>372</v>
      </c>
      <c r="AV266">
        <v>17329.213950853646</v>
      </c>
      <c r="AW266">
        <v>7548.9776151005608</v>
      </c>
      <c r="AX266">
        <v>215.78783889820158</v>
      </c>
      <c r="AY266">
        <v>578.27586953998616</v>
      </c>
      <c r="AZ266">
        <v>287.16310847842533</v>
      </c>
      <c r="BA266">
        <v>5.73604212329455</v>
      </c>
      <c r="BB266">
        <v>66.061272509003672</v>
      </c>
      <c r="BC266">
        <v>9820</v>
      </c>
      <c r="BD266">
        <v>442106.96178785386</v>
      </c>
      <c r="BE266">
        <v>4057454.3341637831</v>
      </c>
      <c r="BF266">
        <v>158844</v>
      </c>
      <c r="BG266">
        <v>148151.42242542611</v>
      </c>
      <c r="BH266">
        <v>131180.21065848213</v>
      </c>
      <c r="BI266">
        <v>85039.999999999942</v>
      </c>
      <c r="BJ266">
        <v>70358.860639067789</v>
      </c>
      <c r="BK266">
        <v>62231.107946375807</v>
      </c>
      <c r="BL266">
        <v>-236821.27553913009</v>
      </c>
      <c r="BM266">
        <v>-363586.10598247964</v>
      </c>
      <c r="BN266">
        <v>-507366.00757456571</v>
      </c>
      <c r="BO266">
        <v>191265.64201289695</v>
      </c>
      <c r="BP266">
        <v>570727.76349787018</v>
      </c>
      <c r="BQ266">
        <v>858784.6084080236</v>
      </c>
      <c r="BR266">
        <v>1662208</v>
      </c>
      <c r="BS266">
        <v>8767932</v>
      </c>
      <c r="BT266">
        <v>937111</v>
      </c>
      <c r="BU266">
        <v>43084</v>
      </c>
      <c r="BV266">
        <v>88734</v>
      </c>
      <c r="BW266">
        <v>932589</v>
      </c>
      <c r="BX266">
        <v>42948</v>
      </c>
      <c r="BY266">
        <v>307.21430403781227</v>
      </c>
      <c r="BZ266">
        <v>0</v>
      </c>
      <c r="CA266">
        <v>0</v>
      </c>
      <c r="CB266">
        <v>0</v>
      </c>
      <c r="CC266">
        <v>113.0026983856</v>
      </c>
      <c r="CD266">
        <v>10.805884759072782</v>
      </c>
      <c r="CE266">
        <v>0</v>
      </c>
      <c r="CF266">
        <v>0</v>
      </c>
      <c r="CG266">
        <v>382807.00659230421</v>
      </c>
      <c r="CH266">
        <v>452127.55215324718</v>
      </c>
      <c r="CI266">
        <v>83269.841211455336</v>
      </c>
      <c r="CJ266">
        <v>106057.24021305563</v>
      </c>
      <c r="CK266">
        <v>1073030.9333604032</v>
      </c>
      <c r="CL266">
        <v>35000000</v>
      </c>
      <c r="CM266">
        <v>9990000</v>
      </c>
      <c r="CN266">
        <v>6230000</v>
      </c>
      <c r="CO266">
        <v>147530000</v>
      </c>
      <c r="CP266">
        <v>17000</v>
      </c>
      <c r="CQ266">
        <v>270</v>
      </c>
      <c r="CR266">
        <v>0</v>
      </c>
      <c r="CS266">
        <v>0</v>
      </c>
      <c r="CT266">
        <v>38044000</v>
      </c>
      <c r="CU266">
        <v>1892160</v>
      </c>
      <c r="CV266">
        <v>0</v>
      </c>
      <c r="CW266">
        <v>0</v>
      </c>
      <c r="CX266">
        <v>10890.272108830253</v>
      </c>
      <c r="CY266">
        <v>1841753.6730059481</v>
      </c>
      <c r="CZ266">
        <v>9820</v>
      </c>
      <c r="DA266">
        <v>9158.9670885754877</v>
      </c>
      <c r="DB266">
        <v>8109.7785794005094</v>
      </c>
      <c r="DC266">
        <v>6692.3773187626366</v>
      </c>
      <c r="DD266">
        <v>-236821.27553913009</v>
      </c>
      <c r="DE266">
        <v>-363586.10598247964</v>
      </c>
      <c r="DF266">
        <v>-507366.00757456571</v>
      </c>
    </row>
    <row r="267" spans="1:110" x14ac:dyDescent="0.45">
      <c r="A267">
        <v>4209</v>
      </c>
      <c r="B267" t="s">
        <v>620</v>
      </c>
      <c r="C267">
        <v>62096</v>
      </c>
      <c r="D267">
        <v>60572</v>
      </c>
      <c r="E267">
        <v>58416</v>
      </c>
      <c r="F267">
        <v>55774</v>
      </c>
      <c r="G267">
        <v>52741</v>
      </c>
      <c r="H267">
        <v>49378</v>
      </c>
      <c r="I267">
        <v>45821</v>
      </c>
      <c r="J267">
        <v>43074.999999999993</v>
      </c>
      <c r="K267">
        <v>2.4300000000000002</v>
      </c>
      <c r="L267">
        <v>2.34</v>
      </c>
      <c r="M267">
        <v>2.2599999999999998</v>
      </c>
      <c r="N267">
        <v>2.2000000000000002</v>
      </c>
      <c r="O267">
        <v>2.14</v>
      </c>
      <c r="P267">
        <v>2.1</v>
      </c>
      <c r="Q267">
        <v>2.0872607122757114</v>
      </c>
      <c r="R267">
        <v>2.0624238732475506</v>
      </c>
      <c r="S267">
        <v>294917</v>
      </c>
      <c r="T267">
        <v>9196</v>
      </c>
      <c r="U267">
        <v>4690</v>
      </c>
      <c r="V267">
        <v>111.09430220904063</v>
      </c>
      <c r="W267">
        <v>414.73624914300086</v>
      </c>
      <c r="X267">
        <v>2538.3165123786794</v>
      </c>
      <c r="Y267">
        <v>346.76834437866466</v>
      </c>
      <c r="Z267">
        <v>22167</v>
      </c>
      <c r="AA267">
        <v>21245.731210808728</v>
      </c>
      <c r="AB267">
        <v>20204.601228003085</v>
      </c>
      <c r="AC267">
        <v>18963.269062804346</v>
      </c>
      <c r="AD267">
        <v>17540.616324210474</v>
      </c>
      <c r="AE267">
        <v>15986.556891725399</v>
      </c>
      <c r="AF267">
        <v>14378.220888944597</v>
      </c>
      <c r="AG267">
        <v>13071.15091649462</v>
      </c>
      <c r="AH267">
        <v>305</v>
      </c>
      <c r="AI267">
        <v>288.77887998025466</v>
      </c>
      <c r="AJ267">
        <v>270.20705273568478</v>
      </c>
      <c r="AK267">
        <v>252.87638046023881</v>
      </c>
      <c r="AL267">
        <v>246.28399318318353</v>
      </c>
      <c r="AM267">
        <v>245.00780221024351</v>
      </c>
      <c r="AN267">
        <v>233.73691902870701</v>
      </c>
      <c r="AO267">
        <v>220.45997988504669</v>
      </c>
      <c r="AP267">
        <v>112.3462929061312</v>
      </c>
      <c r="AQ267">
        <v>2.0930350143654919</v>
      </c>
      <c r="AR267">
        <v>0.13050273037419122</v>
      </c>
      <c r="AS267">
        <v>2.0930350143654919</v>
      </c>
      <c r="AT267">
        <v>39775</v>
      </c>
      <c r="AU267">
        <v>1779</v>
      </c>
      <c r="AV267">
        <v>27044.149905720908</v>
      </c>
      <c r="AW267">
        <v>24192.840736524591</v>
      </c>
      <c r="AX267">
        <v>978.54693774080863</v>
      </c>
      <c r="AY267">
        <v>902.46328235390661</v>
      </c>
      <c r="AZ267">
        <v>920.29566161739547</v>
      </c>
      <c r="BA267">
        <v>26.011597702454896</v>
      </c>
      <c r="BB267">
        <v>66.061272509003672</v>
      </c>
      <c r="BC267">
        <v>23770</v>
      </c>
      <c r="BD267">
        <v>1266973.1738903306</v>
      </c>
      <c r="BE267">
        <v>8023503.5433783038</v>
      </c>
      <c r="BF267">
        <v>438102</v>
      </c>
      <c r="BG267">
        <v>429070.13905554917</v>
      </c>
      <c r="BH267">
        <v>397954.46348808019</v>
      </c>
      <c r="BI267">
        <v>185626</v>
      </c>
      <c r="BJ267">
        <v>165683.90836373222</v>
      </c>
      <c r="BK267">
        <v>153254.0543552303</v>
      </c>
      <c r="BL267">
        <v>-513074.57815103699</v>
      </c>
      <c r="BM267">
        <v>-772462.42171882698</v>
      </c>
      <c r="BN267">
        <v>-1072221.0539114021</v>
      </c>
      <c r="BO267">
        <v>734461.75996224815</v>
      </c>
      <c r="BP267">
        <v>1698203.2082836982</v>
      </c>
      <c r="BQ267">
        <v>2445968.5865441575</v>
      </c>
      <c r="BR267">
        <v>1662208</v>
      </c>
      <c r="BS267">
        <v>8767932</v>
      </c>
      <c r="BT267">
        <v>937111</v>
      </c>
      <c r="BU267">
        <v>43084</v>
      </c>
      <c r="BV267">
        <v>88734</v>
      </c>
      <c r="BW267">
        <v>932589</v>
      </c>
      <c r="BX267">
        <v>42948</v>
      </c>
      <c r="BY267">
        <v>156.3330985101228</v>
      </c>
      <c r="BZ267">
        <v>0</v>
      </c>
      <c r="CA267">
        <v>0</v>
      </c>
      <c r="CB267">
        <v>0</v>
      </c>
      <c r="CC267">
        <v>20.354560799999994</v>
      </c>
      <c r="CD267">
        <v>7.3226294457037975</v>
      </c>
      <c r="CE267">
        <v>7.4880000000000002E-2</v>
      </c>
      <c r="CF267">
        <v>0</v>
      </c>
      <c r="CG267">
        <v>535595.23646308552</v>
      </c>
      <c r="CH267">
        <v>632583.41419256211</v>
      </c>
      <c r="CI267">
        <v>116504.99997611485</v>
      </c>
      <c r="CJ267">
        <v>148387.44242482146</v>
      </c>
      <c r="CK267">
        <v>1501305.4792318533</v>
      </c>
      <c r="CL267">
        <v>3020000</v>
      </c>
      <c r="CM267">
        <v>280000</v>
      </c>
      <c r="CN267">
        <v>270000</v>
      </c>
      <c r="CO267">
        <v>19690000</v>
      </c>
      <c r="CP267">
        <v>0</v>
      </c>
      <c r="CQ267">
        <v>0</v>
      </c>
      <c r="CR267">
        <v>0</v>
      </c>
      <c r="CS267">
        <v>0</v>
      </c>
      <c r="CT267">
        <v>0</v>
      </c>
      <c r="CU267">
        <v>0</v>
      </c>
      <c r="CV267">
        <v>0</v>
      </c>
      <c r="CW267">
        <v>0</v>
      </c>
      <c r="CX267">
        <v>113.115290528681</v>
      </c>
      <c r="CY267">
        <v>3176666.9817696265</v>
      </c>
      <c r="CZ267">
        <v>23770</v>
      </c>
      <c r="DA267">
        <v>23279.960386737344</v>
      </c>
      <c r="DB267">
        <v>21591.72429505382</v>
      </c>
      <c r="DC267">
        <v>19178.758231120228</v>
      </c>
      <c r="DD267">
        <v>-513074.57815103699</v>
      </c>
      <c r="DE267">
        <v>-772462.42171882698</v>
      </c>
      <c r="DF267">
        <v>-1072221.0539114021</v>
      </c>
    </row>
    <row r="268" spans="1:110" x14ac:dyDescent="0.45">
      <c r="A268">
        <v>4211</v>
      </c>
      <c r="B268" t="s">
        <v>621</v>
      </c>
      <c r="C268">
        <v>44678</v>
      </c>
      <c r="D268">
        <v>44592</v>
      </c>
      <c r="E268">
        <v>43914</v>
      </c>
      <c r="F268">
        <v>42809</v>
      </c>
      <c r="G268">
        <v>41369</v>
      </c>
      <c r="H268">
        <v>39497</v>
      </c>
      <c r="I268">
        <v>37355</v>
      </c>
      <c r="J268">
        <v>36115.571428571428</v>
      </c>
      <c r="K268">
        <v>2.4300000000000002</v>
      </c>
      <c r="L268">
        <v>2.34</v>
      </c>
      <c r="M268">
        <v>2.2599999999999998</v>
      </c>
      <c r="N268">
        <v>2.2000000000000002</v>
      </c>
      <c r="O268">
        <v>2.14</v>
      </c>
      <c r="P268">
        <v>2.1</v>
      </c>
      <c r="Q268">
        <v>2.0872607122757114</v>
      </c>
      <c r="R268">
        <v>2.0624238732475506</v>
      </c>
      <c r="S268">
        <v>294917</v>
      </c>
      <c r="T268">
        <v>9196</v>
      </c>
      <c r="U268">
        <v>4690</v>
      </c>
      <c r="V268">
        <v>76.152420362182824</v>
      </c>
      <c r="W268">
        <v>340.58339013583071</v>
      </c>
      <c r="X268">
        <v>2664.3050484768023</v>
      </c>
      <c r="Y268">
        <v>303.82120008764781</v>
      </c>
      <c r="Z268">
        <v>21680</v>
      </c>
      <c r="AA268">
        <v>21316.012021178598</v>
      </c>
      <c r="AB268">
        <v>20688.987936084228</v>
      </c>
      <c r="AC268">
        <v>19877.025109365986</v>
      </c>
      <c r="AD268">
        <v>18789.812039332188</v>
      </c>
      <c r="AE268">
        <v>17474.884052053778</v>
      </c>
      <c r="AF268">
        <v>16067.438114222474</v>
      </c>
      <c r="AG268">
        <v>15109.033851481094</v>
      </c>
      <c r="AH268">
        <v>477</v>
      </c>
      <c r="AI268">
        <v>348.21850304779804</v>
      </c>
      <c r="AJ268">
        <v>250.29810191128959</v>
      </c>
      <c r="AK268">
        <v>180.50622336798693</v>
      </c>
      <c r="AL268">
        <v>133.64480210322287</v>
      </c>
      <c r="AM268">
        <v>99.49940085900495</v>
      </c>
      <c r="AN268">
        <v>72.244590104687674</v>
      </c>
      <c r="AO268">
        <v>54.336324217986842</v>
      </c>
      <c r="AP268">
        <v>88.139481279442194</v>
      </c>
      <c r="AQ268">
        <v>2.2238497027633355</v>
      </c>
      <c r="AR268">
        <v>0.13865915102257817</v>
      </c>
      <c r="AS268">
        <v>2.2238497027633355</v>
      </c>
      <c r="AT268">
        <v>33620</v>
      </c>
      <c r="AU268">
        <v>1410</v>
      </c>
      <c r="AV268">
        <v>22827.37934162917</v>
      </c>
      <c r="AW268">
        <v>19471.834067325803</v>
      </c>
      <c r="AX268">
        <v>776.90912428641286</v>
      </c>
      <c r="AY268">
        <v>761.74964863016532</v>
      </c>
      <c r="AZ268">
        <v>740.7085679210735</v>
      </c>
      <c r="BA268">
        <v>20.651689574504026</v>
      </c>
      <c r="BB268">
        <v>66.061272509003672</v>
      </c>
      <c r="BC268">
        <v>16910</v>
      </c>
      <c r="BD268">
        <v>1026516.6838718044</v>
      </c>
      <c r="BE268">
        <v>6627283.5564567251</v>
      </c>
      <c r="BF268">
        <v>306896</v>
      </c>
      <c r="BG268">
        <v>313373.69342401403</v>
      </c>
      <c r="BH268">
        <v>302896.98419191141</v>
      </c>
      <c r="BI268">
        <v>257829.99999999997</v>
      </c>
      <c r="BJ268">
        <v>240424.58687187714</v>
      </c>
      <c r="BK268">
        <v>227274.09016694449</v>
      </c>
      <c r="BL268">
        <v>-376447.96449653408</v>
      </c>
      <c r="BM268">
        <v>-548603.25784915546</v>
      </c>
      <c r="BN268">
        <v>-744019.44810186455</v>
      </c>
      <c r="BO268">
        <v>702192.13761643227</v>
      </c>
      <c r="BP268">
        <v>1591937.1784716169</v>
      </c>
      <c r="BQ268">
        <v>2290412.0522293672</v>
      </c>
      <c r="BR268">
        <v>1662208</v>
      </c>
      <c r="BS268">
        <v>8767932</v>
      </c>
      <c r="BT268">
        <v>937111</v>
      </c>
      <c r="BU268">
        <v>43084</v>
      </c>
      <c r="BV268">
        <v>88734</v>
      </c>
      <c r="BW268">
        <v>932589</v>
      </c>
      <c r="BX268">
        <v>42948</v>
      </c>
      <c r="BY268">
        <v>528.18850322870242</v>
      </c>
      <c r="BZ268">
        <v>0</v>
      </c>
      <c r="CA268">
        <v>0.33231936000000001</v>
      </c>
      <c r="CB268">
        <v>0</v>
      </c>
      <c r="CC268">
        <v>92.221353792000031</v>
      </c>
      <c r="CD268">
        <v>9.8037441607586633</v>
      </c>
      <c r="CE268">
        <v>0.14039999999999997</v>
      </c>
      <c r="CF268">
        <v>101.983</v>
      </c>
      <c r="CG268">
        <v>446654.64279742999</v>
      </c>
      <c r="CH268">
        <v>527537.02734850836</v>
      </c>
      <c r="CI268">
        <v>97158.256096687139</v>
      </c>
      <c r="CJ268">
        <v>123746.32106432274</v>
      </c>
      <c r="CK268">
        <v>1251999.676069458</v>
      </c>
      <c r="CL268">
        <v>12700000</v>
      </c>
      <c r="CM268">
        <v>2620000</v>
      </c>
      <c r="CN268">
        <v>3460000</v>
      </c>
      <c r="CO268">
        <v>60450000</v>
      </c>
      <c r="CP268">
        <v>5000</v>
      </c>
      <c r="CQ268">
        <v>0</v>
      </c>
      <c r="CR268">
        <v>0</v>
      </c>
      <c r="CS268">
        <v>0</v>
      </c>
      <c r="CT268">
        <v>9614000</v>
      </c>
      <c r="CU268">
        <v>0</v>
      </c>
      <c r="CV268">
        <v>0</v>
      </c>
      <c r="CW268">
        <v>0</v>
      </c>
      <c r="CX268">
        <v>2747.9214543950261</v>
      </c>
      <c r="CY268">
        <v>2444139.6355741159</v>
      </c>
      <c r="CZ268">
        <v>16910</v>
      </c>
      <c r="DA268">
        <v>17266.92154931989</v>
      </c>
      <c r="DB268">
        <v>16689.653832846376</v>
      </c>
      <c r="DC268">
        <v>15538.857259098326</v>
      </c>
      <c r="DD268">
        <v>-376447.96449653408</v>
      </c>
      <c r="DE268">
        <v>-548603.25784915546</v>
      </c>
      <c r="DF268">
        <v>-744019.44810186455</v>
      </c>
    </row>
    <row r="269" spans="1:110" x14ac:dyDescent="0.45">
      <c r="A269">
        <v>4212</v>
      </c>
      <c r="B269" t="s">
        <v>622</v>
      </c>
      <c r="C269">
        <v>81959</v>
      </c>
      <c r="D269">
        <v>77147</v>
      </c>
      <c r="E269">
        <v>72216</v>
      </c>
      <c r="F269">
        <v>67400</v>
      </c>
      <c r="G269">
        <v>62595</v>
      </c>
      <c r="H269">
        <v>57440</v>
      </c>
      <c r="I269">
        <v>52047</v>
      </c>
      <c r="J269">
        <v>47090.892857142855</v>
      </c>
      <c r="K269">
        <v>2.4300000000000002</v>
      </c>
      <c r="L269">
        <v>2.34</v>
      </c>
      <c r="M269">
        <v>2.2599999999999998</v>
      </c>
      <c r="N269">
        <v>2.2000000000000002</v>
      </c>
      <c r="O269">
        <v>2.14</v>
      </c>
      <c r="P269">
        <v>2.1</v>
      </c>
      <c r="Q269">
        <v>2.0872607122757114</v>
      </c>
      <c r="R269">
        <v>2.0624238732475506</v>
      </c>
      <c r="S269">
        <v>326161</v>
      </c>
      <c r="T269">
        <v>12247</v>
      </c>
      <c r="U269">
        <v>4151</v>
      </c>
      <c r="V269">
        <v>116.49849134704556</v>
      </c>
      <c r="W269">
        <v>521.02678995597989</v>
      </c>
      <c r="X269">
        <v>4254.8185092572112</v>
      </c>
      <c r="Y269">
        <v>322.45142638276354</v>
      </c>
      <c r="Z269">
        <v>38531</v>
      </c>
      <c r="AA269">
        <v>36013.310459259541</v>
      </c>
      <c r="AB269">
        <v>33046.847764222592</v>
      </c>
      <c r="AC269">
        <v>30109.074570595087</v>
      </c>
      <c r="AD269">
        <v>27256.740161574307</v>
      </c>
      <c r="AE269">
        <v>24590.564484985334</v>
      </c>
      <c r="AF269">
        <v>22127.793419702695</v>
      </c>
      <c r="AG269">
        <v>19293.430989760134</v>
      </c>
      <c r="AH269">
        <v>5105</v>
      </c>
      <c r="AI269">
        <v>4204.7537806485452</v>
      </c>
      <c r="AJ269">
        <v>3344.3378424198554</v>
      </c>
      <c r="AK269">
        <v>2653.5053117508623</v>
      </c>
      <c r="AL269">
        <v>2208.6976270669743</v>
      </c>
      <c r="AM269">
        <v>1983.8272125960036</v>
      </c>
      <c r="AN269">
        <v>1946.994945036761</v>
      </c>
      <c r="AO269">
        <v>1785.4566686382116</v>
      </c>
      <c r="AP269">
        <v>154.33474087453422</v>
      </c>
      <c r="AQ269">
        <v>102.03545695031775</v>
      </c>
      <c r="AR269">
        <v>6.3620081057418219</v>
      </c>
      <c r="AS269">
        <v>102.03545695031775</v>
      </c>
      <c r="AT269">
        <v>73464</v>
      </c>
      <c r="AU269">
        <v>1583</v>
      </c>
      <c r="AV269">
        <v>49372.197580368462</v>
      </c>
      <c r="AW269">
        <v>26925.56027124056</v>
      </c>
      <c r="AX269">
        <v>894.9457659644869</v>
      </c>
      <c r="AY269">
        <v>1647.5502332568954</v>
      </c>
      <c r="AZ269">
        <v>1024.2483127179908</v>
      </c>
      <c r="BA269">
        <v>23.789323058460759</v>
      </c>
      <c r="BB269">
        <v>66.061272509003672</v>
      </c>
      <c r="BC269">
        <v>26000</v>
      </c>
      <c r="BD269">
        <v>1189531.9072331323</v>
      </c>
      <c r="BE269">
        <v>14146438.77337363</v>
      </c>
      <c r="BF269">
        <v>420228</v>
      </c>
      <c r="BG269">
        <v>390498.18261948554</v>
      </c>
      <c r="BH269">
        <v>348639.77915260097</v>
      </c>
      <c r="BI269">
        <v>353172</v>
      </c>
      <c r="BJ269">
        <v>295270.88592079532</v>
      </c>
      <c r="BK269">
        <v>267298.87682037451</v>
      </c>
      <c r="BL269">
        <v>-594965.22341516288</v>
      </c>
      <c r="BM269">
        <v>-943925.77849355107</v>
      </c>
      <c r="BN269">
        <v>-1327307.0215497587</v>
      </c>
      <c r="BO269">
        <v>735629.61938189529</v>
      </c>
      <c r="BP269">
        <v>2171419.3026276957</v>
      </c>
      <c r="BQ269">
        <v>3435530.6972608371</v>
      </c>
      <c r="BR269">
        <v>1662208</v>
      </c>
      <c r="BS269">
        <v>8767932</v>
      </c>
      <c r="BT269">
        <v>937111</v>
      </c>
      <c r="BU269">
        <v>43084</v>
      </c>
      <c r="BV269">
        <v>88734</v>
      </c>
      <c r="BW269">
        <v>932589</v>
      </c>
      <c r="BX269">
        <v>42948</v>
      </c>
      <c r="BY269">
        <v>642.80032779295891</v>
      </c>
      <c r="BZ269">
        <v>0</v>
      </c>
      <c r="CA269">
        <v>0</v>
      </c>
      <c r="CB269">
        <v>0</v>
      </c>
      <c r="CC269">
        <v>0</v>
      </c>
      <c r="CD269">
        <v>8.3888362450102267</v>
      </c>
      <c r="CE269">
        <v>0.48203999999999997</v>
      </c>
      <c r="CF269">
        <v>0</v>
      </c>
      <c r="CG269">
        <v>1318495.5092316144</v>
      </c>
      <c r="CH269">
        <v>1557255.0576348912</v>
      </c>
      <c r="CI269">
        <v>286804.86459502712</v>
      </c>
      <c r="CJ269">
        <v>365291.10631284781</v>
      </c>
      <c r="CK269">
        <v>3695821.7653760714</v>
      </c>
      <c r="CL269">
        <v>158000000</v>
      </c>
      <c r="CM269">
        <v>19200000</v>
      </c>
      <c r="CN269">
        <v>7410000</v>
      </c>
      <c r="CO269">
        <v>536120000</v>
      </c>
      <c r="CP269">
        <v>264000</v>
      </c>
      <c r="CQ269">
        <v>0</v>
      </c>
      <c r="CR269">
        <v>0</v>
      </c>
      <c r="CS269">
        <v>0</v>
      </c>
      <c r="CT269">
        <v>598334000</v>
      </c>
      <c r="CU269">
        <v>0</v>
      </c>
      <c r="CV269">
        <v>0</v>
      </c>
      <c r="CW269">
        <v>0</v>
      </c>
      <c r="CX269">
        <v>42755.099918776737</v>
      </c>
      <c r="CY269">
        <v>6075448.8899677806</v>
      </c>
      <c r="CZ269">
        <v>26000</v>
      </c>
      <c r="DA269">
        <v>24160.58127518067</v>
      </c>
      <c r="DB269">
        <v>21570.752681800415</v>
      </c>
      <c r="DC269">
        <v>18006.494002533902</v>
      </c>
      <c r="DD269">
        <v>-594965.22341516288</v>
      </c>
      <c r="DE269">
        <v>-943925.77849355107</v>
      </c>
      <c r="DF269">
        <v>-1327307.0215497587</v>
      </c>
    </row>
    <row r="270" spans="1:110" x14ac:dyDescent="0.45">
      <c r="A270">
        <v>4213</v>
      </c>
      <c r="B270" t="s">
        <v>623</v>
      </c>
      <c r="C270">
        <v>69906</v>
      </c>
      <c r="D270">
        <v>64270</v>
      </c>
      <c r="E270">
        <v>58577</v>
      </c>
      <c r="F270">
        <v>53192</v>
      </c>
      <c r="G270">
        <v>48036</v>
      </c>
      <c r="H270">
        <v>42772</v>
      </c>
      <c r="I270">
        <v>37496</v>
      </c>
      <c r="J270">
        <v>32111.464285714286</v>
      </c>
      <c r="K270">
        <v>2.4300000000000002</v>
      </c>
      <c r="L270">
        <v>2.34</v>
      </c>
      <c r="M270">
        <v>2.2599999999999998</v>
      </c>
      <c r="N270">
        <v>2.2000000000000002</v>
      </c>
      <c r="O270">
        <v>2.14</v>
      </c>
      <c r="P270">
        <v>2.1</v>
      </c>
      <c r="Q270">
        <v>2.0872607122757114</v>
      </c>
      <c r="R270">
        <v>2.0624238732475506</v>
      </c>
      <c r="S270">
        <v>326161</v>
      </c>
      <c r="T270">
        <v>12247</v>
      </c>
      <c r="U270">
        <v>4151</v>
      </c>
      <c r="V270">
        <v>102.4058620122799</v>
      </c>
      <c r="W270">
        <v>457.99904307761955</v>
      </c>
      <c r="X270">
        <v>4128.5193581301619</v>
      </c>
      <c r="Y270">
        <v>312.8798450466283</v>
      </c>
      <c r="Z270">
        <v>32628</v>
      </c>
      <c r="AA270">
        <v>29655.105282712808</v>
      </c>
      <c r="AB270">
        <v>26231.929604712292</v>
      </c>
      <c r="AC270">
        <v>23054.696077608714</v>
      </c>
      <c r="AD270">
        <v>20167.35192894279</v>
      </c>
      <c r="AE270">
        <v>17630.620470450147</v>
      </c>
      <c r="AF270">
        <v>15494.63926632007</v>
      </c>
      <c r="AG270">
        <v>12487.566467310737</v>
      </c>
      <c r="AH270">
        <v>4951</v>
      </c>
      <c r="AI270">
        <v>4230.8874186771527</v>
      </c>
      <c r="AJ270">
        <v>3455.0690945024135</v>
      </c>
      <c r="AK270">
        <v>2763.6893133064814</v>
      </c>
      <c r="AL270">
        <v>2252.5186679612625</v>
      </c>
      <c r="AM270">
        <v>1938.5495202961611</v>
      </c>
      <c r="AN270">
        <v>1916.5453248292192</v>
      </c>
      <c r="AO270">
        <v>1672.6637096631948</v>
      </c>
      <c r="AP270">
        <v>133.76112655910083</v>
      </c>
      <c r="AQ270">
        <v>101.77382757352204</v>
      </c>
      <c r="AR270">
        <v>6.3456952644450482</v>
      </c>
      <c r="AS270">
        <v>101.77382757352204</v>
      </c>
      <c r="AT270">
        <v>61768</v>
      </c>
      <c r="AU270">
        <v>1038</v>
      </c>
      <c r="AV270">
        <v>41412.328653134988</v>
      </c>
      <c r="AW270">
        <v>19583.394436641152</v>
      </c>
      <c r="AX270">
        <v>595.47711751030442</v>
      </c>
      <c r="AY270">
        <v>1381.9294071551144</v>
      </c>
      <c r="AZ270">
        <v>744.9523243698294</v>
      </c>
      <c r="BA270">
        <v>15.828889370862463</v>
      </c>
      <c r="BB270">
        <v>66.061272509003672</v>
      </c>
      <c r="BC270">
        <v>22110</v>
      </c>
      <c r="BD270">
        <v>827990.6219621402</v>
      </c>
      <c r="BE270">
        <v>9450992.8190806061</v>
      </c>
      <c r="BF270">
        <v>299358</v>
      </c>
      <c r="BG270">
        <v>263525.1476175792</v>
      </c>
      <c r="BH270">
        <v>221992.6980657494</v>
      </c>
      <c r="BI270">
        <v>354787.99999999988</v>
      </c>
      <c r="BJ270">
        <v>275821.96839310584</v>
      </c>
      <c r="BK270">
        <v>241278.3359881301</v>
      </c>
      <c r="BL270">
        <v>-512738.44909962057</v>
      </c>
      <c r="BM270">
        <v>-794654.6261626007</v>
      </c>
      <c r="BN270">
        <v>-1108361.889003301</v>
      </c>
      <c r="BO270">
        <v>43102.487938034348</v>
      </c>
      <c r="BP270">
        <v>724690.44557551667</v>
      </c>
      <c r="BQ270">
        <v>1443250.9058403512</v>
      </c>
      <c r="BR270">
        <v>1662208</v>
      </c>
      <c r="BS270">
        <v>8767932</v>
      </c>
      <c r="BT270">
        <v>937111</v>
      </c>
      <c r="BU270">
        <v>43084</v>
      </c>
      <c r="BV270">
        <v>88734</v>
      </c>
      <c r="BW270">
        <v>932589</v>
      </c>
      <c r="BX270">
        <v>42948</v>
      </c>
      <c r="BY270">
        <v>1083.1310765610276</v>
      </c>
      <c r="BZ270">
        <v>0</v>
      </c>
      <c r="CA270">
        <v>0</v>
      </c>
      <c r="CB270">
        <v>324.73545488569397</v>
      </c>
      <c r="CC270">
        <v>0</v>
      </c>
      <c r="CD270">
        <v>22.740993997049852</v>
      </c>
      <c r="CE270">
        <v>6.1330336958552332</v>
      </c>
      <c r="CF270">
        <v>4.4167680000000002</v>
      </c>
      <c r="CG270">
        <v>1017101.2090668068</v>
      </c>
      <c r="CH270">
        <v>1201282.8188310601</v>
      </c>
      <c r="CI270">
        <v>221244.26856474075</v>
      </c>
      <c r="CJ270">
        <v>281789.37530752143</v>
      </c>
      <c r="CK270">
        <v>2850995.5170420618</v>
      </c>
      <c r="CL270">
        <v>154000000</v>
      </c>
      <c r="CM270">
        <v>23500000</v>
      </c>
      <c r="CN270">
        <v>17310000</v>
      </c>
      <c r="CO270">
        <v>804970000</v>
      </c>
      <c r="CP270">
        <v>146000</v>
      </c>
      <c r="CQ270">
        <v>12790</v>
      </c>
      <c r="CR270">
        <v>0</v>
      </c>
      <c r="CS270">
        <v>0</v>
      </c>
      <c r="CT270">
        <v>382209000</v>
      </c>
      <c r="CU270">
        <v>89632320</v>
      </c>
      <c r="CV270">
        <v>0</v>
      </c>
      <c r="CW270">
        <v>27230</v>
      </c>
      <c r="CX270">
        <v>82940.643448399685</v>
      </c>
      <c r="CY270">
        <v>4539767.597410134</v>
      </c>
      <c r="CZ270">
        <v>22110</v>
      </c>
      <c r="DA270">
        <v>19463.455173486851</v>
      </c>
      <c r="DB270">
        <v>16395.949178688123</v>
      </c>
      <c r="DC270">
        <v>12533.676547772995</v>
      </c>
      <c r="DD270">
        <v>-512738.44909962057</v>
      </c>
      <c r="DE270">
        <v>-794654.6261626007</v>
      </c>
      <c r="DF270">
        <v>-1108361.889003301</v>
      </c>
    </row>
    <row r="271" spans="1:110" x14ac:dyDescent="0.45">
      <c r="A271">
        <v>4214</v>
      </c>
      <c r="B271" t="s">
        <v>624</v>
      </c>
      <c r="C271">
        <v>39503</v>
      </c>
      <c r="D271">
        <v>38560</v>
      </c>
      <c r="E271">
        <v>37256</v>
      </c>
      <c r="F271">
        <v>35669</v>
      </c>
      <c r="G271">
        <v>33841</v>
      </c>
      <c r="H271">
        <v>31821</v>
      </c>
      <c r="I271">
        <v>29655</v>
      </c>
      <c r="J271">
        <v>27996.53571428571</v>
      </c>
      <c r="K271">
        <v>2.4300000000000002</v>
      </c>
      <c r="L271">
        <v>2.34</v>
      </c>
      <c r="M271">
        <v>2.2599999999999998</v>
      </c>
      <c r="N271">
        <v>2.2000000000000002</v>
      </c>
      <c r="O271">
        <v>2.14</v>
      </c>
      <c r="P271">
        <v>2.1</v>
      </c>
      <c r="Q271">
        <v>2.0872607122757114</v>
      </c>
      <c r="R271">
        <v>2.0624238732475506</v>
      </c>
      <c r="S271">
        <v>264530</v>
      </c>
      <c r="T271">
        <v>11698</v>
      </c>
      <c r="U271">
        <v>3990</v>
      </c>
      <c r="V271">
        <v>63.761001099408581</v>
      </c>
      <c r="W271">
        <v>285.16411966434498</v>
      </c>
      <c r="X271">
        <v>3578.9987031591677</v>
      </c>
      <c r="Y271">
        <v>272.94997993561662</v>
      </c>
      <c r="Z271">
        <v>13938</v>
      </c>
      <c r="AA271">
        <v>13327.528467659107</v>
      </c>
      <c r="AB271">
        <v>12610.29206857379</v>
      </c>
      <c r="AC271">
        <v>11831.948779610597</v>
      </c>
      <c r="AD271">
        <v>11018.160695541166</v>
      </c>
      <c r="AE271">
        <v>10154.568045164464</v>
      </c>
      <c r="AF271">
        <v>9247.7511766984935</v>
      </c>
      <c r="AG271">
        <v>8454.0246246009847</v>
      </c>
      <c r="AH271">
        <v>1353</v>
      </c>
      <c r="AI271">
        <v>1113.6067396162978</v>
      </c>
      <c r="AJ271">
        <v>912.7884067319236</v>
      </c>
      <c r="AK271">
        <v>756.69652167050822</v>
      </c>
      <c r="AL271">
        <v>646.40896291584374</v>
      </c>
      <c r="AM271">
        <v>575.07862483296265</v>
      </c>
      <c r="AN271">
        <v>524.77469359982445</v>
      </c>
      <c r="AO271">
        <v>481.19974789373475</v>
      </c>
      <c r="AP271">
        <v>61.198706805760459</v>
      </c>
      <c r="AQ271">
        <v>24.854790795590219</v>
      </c>
      <c r="AR271">
        <v>1.5497199231935208</v>
      </c>
      <c r="AS271">
        <v>24.854790795590219</v>
      </c>
      <c r="AT271">
        <v>31482</v>
      </c>
      <c r="AU271">
        <v>773</v>
      </c>
      <c r="AV271">
        <v>21189.90867059214</v>
      </c>
      <c r="AW271">
        <v>12525.44218476583</v>
      </c>
      <c r="AX271">
        <v>434.2214179392393</v>
      </c>
      <c r="AY271">
        <v>707.1072523376597</v>
      </c>
      <c r="AZ271">
        <v>476.46782070849218</v>
      </c>
      <c r="BA271">
        <v>11.542412940662349</v>
      </c>
      <c r="BB271">
        <v>66.061272509003672</v>
      </c>
      <c r="BC271">
        <v>14540</v>
      </c>
      <c r="BD271">
        <v>791255.13554965239</v>
      </c>
      <c r="BE271">
        <v>4596307.9927470135</v>
      </c>
      <c r="BF271">
        <v>452420</v>
      </c>
      <c r="BG271">
        <v>445132.06588551484</v>
      </c>
      <c r="BH271">
        <v>416020.90692056902</v>
      </c>
      <c r="BI271">
        <v>229680</v>
      </c>
      <c r="BJ271">
        <v>203905.92316463339</v>
      </c>
      <c r="BK271">
        <v>189881.50388819896</v>
      </c>
      <c r="BL271">
        <v>-477202.48726005014</v>
      </c>
      <c r="BM271">
        <v>-877861.84607125877</v>
      </c>
      <c r="BN271">
        <v>-1271300.4060919655</v>
      </c>
      <c r="BO271">
        <v>377861.6975570661</v>
      </c>
      <c r="BP271">
        <v>930678.76246885909</v>
      </c>
      <c r="BQ271">
        <v>1405970.2886552108</v>
      </c>
      <c r="BR271">
        <v>1662208</v>
      </c>
      <c r="BS271">
        <v>8767932</v>
      </c>
      <c r="BT271">
        <v>937111</v>
      </c>
      <c r="BU271">
        <v>43084</v>
      </c>
      <c r="BV271">
        <v>88734</v>
      </c>
      <c r="BW271">
        <v>932589</v>
      </c>
      <c r="BX271">
        <v>42948</v>
      </c>
      <c r="BY271">
        <v>405.99229542338969</v>
      </c>
      <c r="BZ271">
        <v>0</v>
      </c>
      <c r="CA271">
        <v>0.33231936000000001</v>
      </c>
      <c r="CB271">
        <v>0</v>
      </c>
      <c r="CC271">
        <v>0</v>
      </c>
      <c r="CD271">
        <v>5.3950330415520122</v>
      </c>
      <c r="CE271">
        <v>2.3399999999999997E-2</v>
      </c>
      <c r="CF271">
        <v>3.706</v>
      </c>
      <c r="CG271">
        <v>369145.285308238</v>
      </c>
      <c r="CH271">
        <v>435991.90025557118</v>
      </c>
      <c r="CI271">
        <v>80298.084314615335</v>
      </c>
      <c r="CJ271">
        <v>102272.24038025175</v>
      </c>
      <c r="CK271">
        <v>1034736.3115580289</v>
      </c>
      <c r="CL271">
        <v>24500000</v>
      </c>
      <c r="CM271">
        <v>3960000</v>
      </c>
      <c r="CN271">
        <v>1840000</v>
      </c>
      <c r="CO271">
        <v>101360000</v>
      </c>
      <c r="CP271">
        <v>11000</v>
      </c>
      <c r="CQ271">
        <v>0</v>
      </c>
      <c r="CR271">
        <v>0</v>
      </c>
      <c r="CS271">
        <v>0</v>
      </c>
      <c r="CT271">
        <v>23934000</v>
      </c>
      <c r="CU271">
        <v>0</v>
      </c>
      <c r="CV271">
        <v>0</v>
      </c>
      <c r="CW271">
        <v>0</v>
      </c>
      <c r="CX271">
        <v>5378.6804416572268</v>
      </c>
      <c r="CY271">
        <v>1810491.6392991417</v>
      </c>
      <c r="CZ271">
        <v>14540</v>
      </c>
      <c r="DA271">
        <v>14305.77834307808</v>
      </c>
      <c r="DB271">
        <v>13370.195806164789</v>
      </c>
      <c r="DC271">
        <v>11977.59451941847</v>
      </c>
      <c r="DD271">
        <v>-477202.48726005014</v>
      </c>
      <c r="DE271">
        <v>-877861.84607125877</v>
      </c>
      <c r="DF271">
        <v>-1271300.4060919655</v>
      </c>
    </row>
    <row r="272" spans="1:110" x14ac:dyDescent="0.45">
      <c r="A272">
        <v>4215</v>
      </c>
      <c r="B272" t="s">
        <v>625</v>
      </c>
      <c r="C272">
        <v>133391</v>
      </c>
      <c r="D272">
        <v>130569</v>
      </c>
      <c r="E272">
        <v>126779</v>
      </c>
      <c r="F272">
        <v>122468</v>
      </c>
      <c r="G272">
        <v>117643</v>
      </c>
      <c r="H272">
        <v>112021</v>
      </c>
      <c r="I272">
        <v>105734</v>
      </c>
      <c r="J272">
        <v>101119.60714285714</v>
      </c>
      <c r="K272">
        <v>2.4300000000000002</v>
      </c>
      <c r="L272">
        <v>2.34</v>
      </c>
      <c r="M272">
        <v>2.2599999999999998</v>
      </c>
      <c r="N272">
        <v>2.2000000000000002</v>
      </c>
      <c r="O272">
        <v>2.14</v>
      </c>
      <c r="P272">
        <v>2.1</v>
      </c>
      <c r="Q272">
        <v>2.0872607122757114</v>
      </c>
      <c r="R272">
        <v>2.0624238732475506</v>
      </c>
      <c r="S272">
        <v>326161</v>
      </c>
      <c r="T272">
        <v>12247</v>
      </c>
      <c r="U272">
        <v>4151</v>
      </c>
      <c r="V272">
        <v>219.51376032000675</v>
      </c>
      <c r="W272">
        <v>932.32249236526218</v>
      </c>
      <c r="X272">
        <v>3675.1026104431417</v>
      </c>
      <c r="Y272">
        <v>293.28379848652537</v>
      </c>
      <c r="Z272">
        <v>62994</v>
      </c>
      <c r="AA272">
        <v>61073.635515303606</v>
      </c>
      <c r="AB272">
        <v>58460.426403586156</v>
      </c>
      <c r="AC272">
        <v>55701.438104824185</v>
      </c>
      <c r="AD272">
        <v>52569.579672196924</v>
      </c>
      <c r="AE272">
        <v>49285.326696991855</v>
      </c>
      <c r="AF272">
        <v>46010.394056956386</v>
      </c>
      <c r="AG272">
        <v>43057.571221371341</v>
      </c>
      <c r="AH272">
        <v>5306</v>
      </c>
      <c r="AI272">
        <v>4473.6322012453857</v>
      </c>
      <c r="AJ272">
        <v>3666.1058616944106</v>
      </c>
      <c r="AK272">
        <v>3015.4289223269971</v>
      </c>
      <c r="AL272">
        <v>2565.7489327594312</v>
      </c>
      <c r="AM272">
        <v>2315.6924718626128</v>
      </c>
      <c r="AN272">
        <v>2331.0687151015427</v>
      </c>
      <c r="AO272">
        <v>2239.5208205479671</v>
      </c>
      <c r="AP272">
        <v>283.97679343604386</v>
      </c>
      <c r="AQ272">
        <v>100.20405131274794</v>
      </c>
      <c r="AR272">
        <v>6.2478182166644052</v>
      </c>
      <c r="AS272">
        <v>100.20405131274794</v>
      </c>
      <c r="AT272">
        <v>110138</v>
      </c>
      <c r="AU272">
        <v>2232</v>
      </c>
      <c r="AV272">
        <v>73971.365793524776</v>
      </c>
      <c r="AW272">
        <v>38893.990767609372</v>
      </c>
      <c r="AX272">
        <v>1266.0249985054884</v>
      </c>
      <c r="AY272">
        <v>2468.4244765299213</v>
      </c>
      <c r="AZ272">
        <v>1479.5274087998605</v>
      </c>
      <c r="BA272">
        <v>33.653299266773111</v>
      </c>
      <c r="BB272">
        <v>66.061272509003672</v>
      </c>
      <c r="BC272">
        <v>48890</v>
      </c>
      <c r="BD272">
        <v>2837920.3242934011</v>
      </c>
      <c r="BE272">
        <v>22064287.673002079</v>
      </c>
      <c r="BF272">
        <v>797244.00000000012</v>
      </c>
      <c r="BG272">
        <v>795365.92971490521</v>
      </c>
      <c r="BH272">
        <v>762161.82026055187</v>
      </c>
      <c r="BI272">
        <v>508942</v>
      </c>
      <c r="BJ272">
        <v>464174.12477175833</v>
      </c>
      <c r="BK272">
        <v>438075.55898359953</v>
      </c>
      <c r="BL272">
        <v>-854452.34164645476</v>
      </c>
      <c r="BM272">
        <v>-1356224.6106597413</v>
      </c>
      <c r="BN272">
        <v>-1936637.7616004236</v>
      </c>
      <c r="BO272">
        <v>1982872.3416023776</v>
      </c>
      <c r="BP272">
        <v>4859030.6165798558</v>
      </c>
      <c r="BQ272">
        <v>7332438.533282388</v>
      </c>
      <c r="BR272">
        <v>1662208</v>
      </c>
      <c r="BS272">
        <v>8767932</v>
      </c>
      <c r="BT272">
        <v>937111</v>
      </c>
      <c r="BU272">
        <v>43084</v>
      </c>
      <c r="BV272">
        <v>88734</v>
      </c>
      <c r="BW272">
        <v>932589</v>
      </c>
      <c r="BX272">
        <v>42948</v>
      </c>
      <c r="BY272">
        <v>1540.1239536132409</v>
      </c>
      <c r="BZ272">
        <v>1.4746671599999996</v>
      </c>
      <c r="CA272">
        <v>0</v>
      </c>
      <c r="CB272">
        <v>161.90665566522901</v>
      </c>
      <c r="CC272">
        <v>0</v>
      </c>
      <c r="CD272">
        <v>14.427152362339886</v>
      </c>
      <c r="CE272">
        <v>34.134311256376485</v>
      </c>
      <c r="CF272">
        <v>101.02565452804377</v>
      </c>
      <c r="CG272">
        <v>1716637.1009386869</v>
      </c>
      <c r="CH272">
        <v>2027494.055795734</v>
      </c>
      <c r="CI272">
        <v>373410.35130293551</v>
      </c>
      <c r="CJ272">
        <v>475596.81572598941</v>
      </c>
      <c r="CK272">
        <v>4811836.4579024054</v>
      </c>
      <c r="CL272">
        <v>161000000</v>
      </c>
      <c r="CM272">
        <v>23200000</v>
      </c>
      <c r="CN272">
        <v>8750000</v>
      </c>
      <c r="CO272">
        <v>796760000</v>
      </c>
      <c r="CP272">
        <v>262000</v>
      </c>
      <c r="CQ272">
        <v>10490</v>
      </c>
      <c r="CR272">
        <v>660</v>
      </c>
      <c r="CS272">
        <v>340</v>
      </c>
      <c r="CT272">
        <v>683222000</v>
      </c>
      <c r="CU272">
        <v>73513920</v>
      </c>
      <c r="CV272">
        <v>4174029.9999999995</v>
      </c>
      <c r="CW272">
        <v>2085860.0000000002</v>
      </c>
      <c r="CX272">
        <v>80925.570280063301</v>
      </c>
      <c r="CY272">
        <v>8483236.1358239651</v>
      </c>
      <c r="CZ272">
        <v>48890</v>
      </c>
      <c r="DA272">
        <v>48774.829667908081</v>
      </c>
      <c r="DB272">
        <v>46738.628816947356</v>
      </c>
      <c r="DC272">
        <v>42958.910970215009</v>
      </c>
      <c r="DD272">
        <v>-854452.34164645476</v>
      </c>
      <c r="DE272">
        <v>-1356224.6106597413</v>
      </c>
      <c r="DF272">
        <v>-1936637.7616004236</v>
      </c>
    </row>
    <row r="273" spans="1:110" x14ac:dyDescent="0.45">
      <c r="A273">
        <v>4216</v>
      </c>
      <c r="B273" t="s">
        <v>2231</v>
      </c>
      <c r="C273">
        <v>51591</v>
      </c>
      <c r="D273">
        <v>54204</v>
      </c>
      <c r="E273">
        <v>56398</v>
      </c>
      <c r="F273">
        <v>57627</v>
      </c>
      <c r="G273">
        <v>58051</v>
      </c>
      <c r="H273">
        <v>57720</v>
      </c>
      <c r="I273">
        <v>56822</v>
      </c>
      <c r="J273">
        <v>57692.642857142862</v>
      </c>
      <c r="K273">
        <v>2.4300000000000002</v>
      </c>
      <c r="L273">
        <v>2.34</v>
      </c>
      <c r="M273">
        <v>2.2599999999999998</v>
      </c>
      <c r="N273">
        <v>2.2000000000000002</v>
      </c>
      <c r="O273">
        <v>2.14</v>
      </c>
      <c r="P273">
        <v>2.1</v>
      </c>
      <c r="Q273">
        <v>2.0872607122757114</v>
      </c>
      <c r="R273">
        <v>2.0624238732475506</v>
      </c>
      <c r="S273">
        <v>326161</v>
      </c>
      <c r="T273">
        <v>12247</v>
      </c>
      <c r="U273">
        <v>4151</v>
      </c>
      <c r="V273">
        <v>80.877880109993839</v>
      </c>
      <c r="W273">
        <v>318.32527254676938</v>
      </c>
      <c r="X273">
        <v>3857.8814401199611</v>
      </c>
      <c r="Y273">
        <v>332.22363997254678</v>
      </c>
      <c r="Z273">
        <v>15152</v>
      </c>
      <c r="AA273">
        <v>15588.035782665143</v>
      </c>
      <c r="AB273">
        <v>16208.523389559374</v>
      </c>
      <c r="AC273">
        <v>16428.219193828863</v>
      </c>
      <c r="AD273">
        <v>16216.641831139457</v>
      </c>
      <c r="AE273">
        <v>15713.155407866809</v>
      </c>
      <c r="AF273">
        <v>15032.919699749835</v>
      </c>
      <c r="AG273">
        <v>15023.582101751024</v>
      </c>
      <c r="AH273">
        <v>228</v>
      </c>
      <c r="AI273">
        <v>193.60123419282181</v>
      </c>
      <c r="AJ273">
        <v>169.77826209702795</v>
      </c>
      <c r="AK273">
        <v>160.7263654341281</v>
      </c>
      <c r="AL273">
        <v>164.5884875794508</v>
      </c>
      <c r="AM273">
        <v>178.69137295175531</v>
      </c>
      <c r="AN273">
        <v>199.53642570209314</v>
      </c>
      <c r="AO273">
        <v>232.06674629018403</v>
      </c>
      <c r="AP273">
        <v>73.193334256492506</v>
      </c>
      <c r="AQ273">
        <v>3.1395525215482381</v>
      </c>
      <c r="AR273">
        <v>0.19575409556128681</v>
      </c>
      <c r="AS273">
        <v>3.1395525215482381</v>
      </c>
      <c r="AT273">
        <v>24779</v>
      </c>
      <c r="AU273">
        <v>311</v>
      </c>
      <c r="AV273">
        <v>16577.286694580158</v>
      </c>
      <c r="AW273">
        <v>6756.8414867750562</v>
      </c>
      <c r="AX273">
        <v>182.40229247104898</v>
      </c>
      <c r="AY273">
        <v>553.18405699813979</v>
      </c>
      <c r="AZ273">
        <v>257.03025015692316</v>
      </c>
      <c r="BA273">
        <v>4.8485922021444789</v>
      </c>
      <c r="BB273">
        <v>66.061272509003672</v>
      </c>
      <c r="BC273">
        <v>17940</v>
      </c>
      <c r="BD273">
        <v>1431187.0620404216</v>
      </c>
      <c r="BE273">
        <v>26667279.343105182</v>
      </c>
      <c r="BF273">
        <v>205385</v>
      </c>
      <c r="BG273">
        <v>232250.45505111996</v>
      </c>
      <c r="BH273">
        <v>243702.66074195897</v>
      </c>
      <c r="BI273">
        <v>94287.5</v>
      </c>
      <c r="BJ273">
        <v>99369.525374113873</v>
      </c>
      <c r="BK273">
        <v>98089.755372125423</v>
      </c>
      <c r="BL273">
        <v>-144360.98404666153</v>
      </c>
      <c r="BM273">
        <v>-99264.232935540611</v>
      </c>
      <c r="BN273">
        <v>-69678.608086390886</v>
      </c>
      <c r="BO273">
        <v>4100031.778069973</v>
      </c>
      <c r="BP273">
        <v>8495457.6325807534</v>
      </c>
      <c r="BQ273">
        <v>11935430.203385491</v>
      </c>
      <c r="BR273">
        <v>1662208</v>
      </c>
      <c r="BS273">
        <v>8767932</v>
      </c>
      <c r="BT273">
        <v>937111</v>
      </c>
      <c r="BU273">
        <v>43084</v>
      </c>
      <c r="BV273">
        <v>88734</v>
      </c>
      <c r="BW273">
        <v>932589</v>
      </c>
      <c r="BX273">
        <v>42948</v>
      </c>
      <c r="BY273">
        <v>208.92432456900093</v>
      </c>
      <c r="BZ273">
        <v>0</v>
      </c>
      <c r="CA273">
        <v>0</v>
      </c>
      <c r="CB273">
        <v>0</v>
      </c>
      <c r="CC273">
        <v>0</v>
      </c>
      <c r="CD273">
        <v>0</v>
      </c>
      <c r="CE273">
        <v>4.6799999999999994E-2</v>
      </c>
      <c r="CF273">
        <v>0</v>
      </c>
      <c r="CG273">
        <v>1716637.1009386869</v>
      </c>
      <c r="CH273">
        <v>2027494.055795734</v>
      </c>
      <c r="CI273">
        <v>373410.35130293551</v>
      </c>
      <c r="CJ273">
        <v>475596.81572598941</v>
      </c>
      <c r="CK273">
        <v>4811836.4579024054</v>
      </c>
      <c r="CL273">
        <v>5850000</v>
      </c>
      <c r="CM273">
        <v>760000</v>
      </c>
      <c r="CN273">
        <v>8750000</v>
      </c>
      <c r="CO273">
        <v>82010000</v>
      </c>
      <c r="CP273">
        <v>0</v>
      </c>
      <c r="CQ273">
        <v>0</v>
      </c>
      <c r="CR273">
        <v>0</v>
      </c>
      <c r="CS273">
        <v>0</v>
      </c>
      <c r="CT273">
        <v>0</v>
      </c>
      <c r="CU273">
        <v>0</v>
      </c>
      <c r="CV273">
        <v>0</v>
      </c>
      <c r="CW273">
        <v>0</v>
      </c>
      <c r="CX273">
        <v>80925.570280063301</v>
      </c>
      <c r="CY273">
        <v>8483236.1358239651</v>
      </c>
      <c r="CZ273">
        <v>17940</v>
      </c>
      <c r="DA273">
        <v>20286.647825386921</v>
      </c>
      <c r="DB273">
        <v>21286.976817736169</v>
      </c>
      <c r="DC273">
        <v>21664.539717205134</v>
      </c>
      <c r="DD273">
        <v>-144360.98404666153</v>
      </c>
      <c r="DE273">
        <v>-99264.232935540611</v>
      </c>
      <c r="DF273">
        <v>-69678.608086390886</v>
      </c>
    </row>
    <row r="274" spans="1:110" x14ac:dyDescent="0.45">
      <c r="A274">
        <v>4301</v>
      </c>
      <c r="B274" t="s">
        <v>627</v>
      </c>
      <c r="C274">
        <v>12316</v>
      </c>
      <c r="D274">
        <v>11669</v>
      </c>
      <c r="E274">
        <v>10944</v>
      </c>
      <c r="F274">
        <v>10194</v>
      </c>
      <c r="G274">
        <v>9432</v>
      </c>
      <c r="H274">
        <v>8602</v>
      </c>
      <c r="I274">
        <v>7703</v>
      </c>
      <c r="J274">
        <v>6935.6785714285706</v>
      </c>
      <c r="K274">
        <v>2.4300000000000002</v>
      </c>
      <c r="L274">
        <v>2.34</v>
      </c>
      <c r="M274">
        <v>2.2599999999999998</v>
      </c>
      <c r="N274">
        <v>2.2000000000000002</v>
      </c>
      <c r="O274">
        <v>2.14</v>
      </c>
      <c r="P274">
        <v>2.1</v>
      </c>
      <c r="Q274">
        <v>2.0872607122757114</v>
      </c>
      <c r="R274">
        <v>2.0624238732475506</v>
      </c>
      <c r="S274">
        <v>300749</v>
      </c>
      <c r="T274">
        <v>9772</v>
      </c>
      <c r="U274">
        <v>4085</v>
      </c>
      <c r="V274">
        <v>17.589421072819292</v>
      </c>
      <c r="W274">
        <v>78.666766348537095</v>
      </c>
      <c r="X274">
        <v>3378.9095428439387</v>
      </c>
      <c r="Y274">
        <v>315.82420746425515</v>
      </c>
      <c r="Z274">
        <v>6231</v>
      </c>
      <c r="AA274">
        <v>5714.5620267031436</v>
      </c>
      <c r="AB274">
        <v>5155.0087204883039</v>
      </c>
      <c r="AC274">
        <v>4595.8558258103221</v>
      </c>
      <c r="AD274">
        <v>4075.3471972381171</v>
      </c>
      <c r="AE274">
        <v>3601.9852782402654</v>
      </c>
      <c r="AF274">
        <v>3166.3305464487039</v>
      </c>
      <c r="AG274">
        <v>2645.4646995164967</v>
      </c>
      <c r="AH274">
        <v>885</v>
      </c>
      <c r="AI274">
        <v>746.37805534905522</v>
      </c>
      <c r="AJ274">
        <v>591.71202951816917</v>
      </c>
      <c r="AK274">
        <v>462.51712951246964</v>
      </c>
      <c r="AL274">
        <v>355.05760965698545</v>
      </c>
      <c r="AM274">
        <v>276.07827905850951</v>
      </c>
      <c r="AN274">
        <v>218.56042228137613</v>
      </c>
      <c r="AO274">
        <v>167.89648815311853</v>
      </c>
      <c r="AP274">
        <v>21.987733029395159</v>
      </c>
      <c r="AQ274">
        <v>14.912874477354132</v>
      </c>
      <c r="AR274">
        <v>0.92983195391611262</v>
      </c>
      <c r="AS274">
        <v>14.912874477354132</v>
      </c>
      <c r="AT274">
        <v>11587</v>
      </c>
      <c r="AU274">
        <v>197</v>
      </c>
      <c r="AV274">
        <v>7769.2739748336771</v>
      </c>
      <c r="AW274">
        <v>3697.4350696908423</v>
      </c>
      <c r="AX274">
        <v>112.92806979247408</v>
      </c>
      <c r="AY274">
        <v>259.26067254019978</v>
      </c>
      <c r="AZ274">
        <v>140.65043005103965</v>
      </c>
      <c r="BA274">
        <v>3.0018381412937751</v>
      </c>
      <c r="BB274">
        <v>66.061272509003672</v>
      </c>
      <c r="BC274">
        <v>17940</v>
      </c>
      <c r="BD274">
        <v>799213.15196719649</v>
      </c>
      <c r="BE274">
        <v>2004206.8260491549</v>
      </c>
      <c r="BF274">
        <v>67730</v>
      </c>
      <c r="BG274">
        <v>62933.986350781779</v>
      </c>
      <c r="BH274">
        <v>55634.403584589199</v>
      </c>
      <c r="BI274">
        <v>46030.000000000036</v>
      </c>
      <c r="BJ274">
        <v>37018.977600300117</v>
      </c>
      <c r="BK274">
        <v>32826.353202975813</v>
      </c>
      <c r="BL274">
        <v>-225362.46232073149</v>
      </c>
      <c r="BM274">
        <v>-208287.59437609604</v>
      </c>
      <c r="BN274">
        <v>-193999.7843019081</v>
      </c>
      <c r="BO274">
        <v>71658.951704988023</v>
      </c>
      <c r="BP274">
        <v>242627.65042636846</v>
      </c>
      <c r="BQ274">
        <v>383018.16967572155</v>
      </c>
      <c r="BR274">
        <v>1662208</v>
      </c>
      <c r="BS274">
        <v>8767932</v>
      </c>
      <c r="BT274">
        <v>937111</v>
      </c>
      <c r="BU274">
        <v>43084</v>
      </c>
      <c r="BV274">
        <v>88734</v>
      </c>
      <c r="BW274">
        <v>932589</v>
      </c>
      <c r="BX274">
        <v>42948</v>
      </c>
      <c r="BY274">
        <v>223.80393438908814</v>
      </c>
      <c r="BZ274">
        <v>0</v>
      </c>
      <c r="CA274">
        <v>0</v>
      </c>
      <c r="CB274">
        <v>402.51231862954666</v>
      </c>
      <c r="CC274">
        <v>0</v>
      </c>
      <c r="CD274">
        <v>0.92314605798647764</v>
      </c>
      <c r="CE274">
        <v>109.61419999671539</v>
      </c>
      <c r="CF274">
        <v>0</v>
      </c>
      <c r="CG274">
        <v>196003.87883058257</v>
      </c>
      <c r="CH274">
        <v>231497.20987890221</v>
      </c>
      <c r="CI274">
        <v>42635.614254663582</v>
      </c>
      <c r="CJ274">
        <v>54303.160866553604</v>
      </c>
      <c r="CK274">
        <v>549410.59442998061</v>
      </c>
      <c r="CL274">
        <v>9570000</v>
      </c>
      <c r="CM274">
        <v>11700000</v>
      </c>
      <c r="CN274">
        <v>3420000</v>
      </c>
      <c r="CO274">
        <v>796760000</v>
      </c>
      <c r="CP274">
        <v>58000</v>
      </c>
      <c r="CQ274">
        <v>7480</v>
      </c>
      <c r="CR274">
        <v>0</v>
      </c>
      <c r="CS274">
        <v>0</v>
      </c>
      <c r="CT274">
        <v>150600000</v>
      </c>
      <c r="CU274">
        <v>52419840</v>
      </c>
      <c r="CV274">
        <v>0</v>
      </c>
      <c r="CW274">
        <v>0</v>
      </c>
      <c r="CX274">
        <v>16657.201662163177</v>
      </c>
      <c r="CY274">
        <v>923891.28750583145</v>
      </c>
      <c r="CZ274">
        <v>17940</v>
      </c>
      <c r="DA274">
        <v>16669.654733988267</v>
      </c>
      <c r="DB274">
        <v>14736.175997453571</v>
      </c>
      <c r="DC274">
        <v>12098.058690260161</v>
      </c>
      <c r="DD274">
        <v>-225362.46232073149</v>
      </c>
      <c r="DE274">
        <v>-208287.59437609604</v>
      </c>
      <c r="DF274">
        <v>-193999.7843019081</v>
      </c>
    </row>
    <row r="275" spans="1:110" x14ac:dyDescent="0.45">
      <c r="A275">
        <v>4302</v>
      </c>
      <c r="B275" t="s">
        <v>628</v>
      </c>
      <c r="C275">
        <v>1461</v>
      </c>
      <c r="D275">
        <v>1244</v>
      </c>
      <c r="E275">
        <v>1069</v>
      </c>
      <c r="F275">
        <v>933</v>
      </c>
      <c r="G275">
        <v>822</v>
      </c>
      <c r="H275">
        <v>710</v>
      </c>
      <c r="I275">
        <v>607</v>
      </c>
      <c r="J275">
        <v>468.53571428571422</v>
      </c>
      <c r="K275">
        <v>2.4300000000000002</v>
      </c>
      <c r="L275">
        <v>2.34</v>
      </c>
      <c r="M275">
        <v>2.2599999999999998</v>
      </c>
      <c r="N275">
        <v>2.2000000000000002</v>
      </c>
      <c r="O275">
        <v>2.14</v>
      </c>
      <c r="P275">
        <v>2.1</v>
      </c>
      <c r="Q275">
        <v>2.0872607122757114</v>
      </c>
      <c r="R275">
        <v>2.0624238732475506</v>
      </c>
      <c r="S275">
        <v>300749</v>
      </c>
      <c r="T275">
        <v>9772</v>
      </c>
      <c r="U275">
        <v>4085</v>
      </c>
      <c r="V275">
        <v>2.4311617989276737</v>
      </c>
      <c r="W275">
        <v>10.873105851520666</v>
      </c>
      <c r="X275">
        <v>2899.9785370709424</v>
      </c>
      <c r="Y275">
        <v>271.05887610205332</v>
      </c>
      <c r="Z275">
        <v>648</v>
      </c>
      <c r="AA275">
        <v>590.66498579440179</v>
      </c>
      <c r="AB275">
        <v>506.67862005953634</v>
      </c>
      <c r="AC275">
        <v>429.36766615847148</v>
      </c>
      <c r="AD275">
        <v>362.66255159532199</v>
      </c>
      <c r="AE275">
        <v>297.31919810659247</v>
      </c>
      <c r="AF275">
        <v>265.26153480744847</v>
      </c>
      <c r="AG275">
        <v>189.70693297180006</v>
      </c>
      <c r="AH275">
        <v>137</v>
      </c>
      <c r="AI275">
        <v>127.41469979092693</v>
      </c>
      <c r="AJ275">
        <v>114.26863971526801</v>
      </c>
      <c r="AK275">
        <v>103.24993554216309</v>
      </c>
      <c r="AL275">
        <v>90.529948024521815</v>
      </c>
      <c r="AM275">
        <v>76.360045365011217</v>
      </c>
      <c r="AN275">
        <v>87.646752122983244</v>
      </c>
      <c r="AO275">
        <v>73.501430828628813</v>
      </c>
      <c r="AP275">
        <v>2.8935044454909851</v>
      </c>
      <c r="AQ275">
        <v>7.1948078618813787</v>
      </c>
      <c r="AR275">
        <v>0.44860313566128235</v>
      </c>
      <c r="AS275">
        <v>7.1948078618813787</v>
      </c>
      <c r="AT275">
        <v>1172</v>
      </c>
      <c r="AU275">
        <v>14</v>
      </c>
      <c r="AV275">
        <v>783.83348700813372</v>
      </c>
      <c r="AW275">
        <v>312.18429555484738</v>
      </c>
      <c r="AX275">
        <v>8.2469937377605245</v>
      </c>
      <c r="AY275">
        <v>26.156523461461418</v>
      </c>
      <c r="AZ275">
        <v>11.875490602906394</v>
      </c>
      <c r="BA275">
        <v>0.21922043295802701</v>
      </c>
      <c r="BB275">
        <v>66.061272509003672</v>
      </c>
      <c r="BC275">
        <v>17940</v>
      </c>
      <c r="BD275">
        <v>506441.89411689149</v>
      </c>
      <c r="BE275">
        <v>302856.22449207382</v>
      </c>
      <c r="BF275">
        <v>7104</v>
      </c>
      <c r="BG275">
        <v>5667.0545454545445</v>
      </c>
      <c r="BH275">
        <v>4517.9090491502066</v>
      </c>
      <c r="BI275">
        <v>6323.9999999999973</v>
      </c>
      <c r="BJ275">
        <v>4597.0578688260339</v>
      </c>
      <c r="BK275">
        <v>3882.8744405836969</v>
      </c>
      <c r="BL275">
        <v>-320537.18153181183</v>
      </c>
      <c r="BM275">
        <v>-310175.84750777902</v>
      </c>
      <c r="BN275">
        <v>-317761.61581144674</v>
      </c>
      <c r="BO275">
        <v>-14654.785410607321</v>
      </c>
      <c r="BP275">
        <v>-303.63566727761645</v>
      </c>
      <c r="BQ275">
        <v>16978.258199298056</v>
      </c>
      <c r="BR275">
        <v>1662208</v>
      </c>
      <c r="BS275">
        <v>8767932</v>
      </c>
      <c r="BT275">
        <v>937111</v>
      </c>
      <c r="BU275">
        <v>43084</v>
      </c>
      <c r="BV275">
        <v>88734</v>
      </c>
      <c r="BW275">
        <v>932589</v>
      </c>
      <c r="BX275">
        <v>42948</v>
      </c>
      <c r="BY275">
        <v>143.85429023286935</v>
      </c>
      <c r="BZ275">
        <v>0</v>
      </c>
      <c r="CA275">
        <v>0</v>
      </c>
      <c r="CB275">
        <v>207.61774984495187</v>
      </c>
      <c r="CC275">
        <v>0</v>
      </c>
      <c r="CD275">
        <v>0.15839960035561332</v>
      </c>
      <c r="CE275">
        <v>0</v>
      </c>
      <c r="CF275">
        <v>0</v>
      </c>
      <c r="CG275">
        <v>28438.685121933744</v>
      </c>
      <c r="CH275">
        <v>33588.499868631618</v>
      </c>
      <c r="CI275">
        <v>6186.106193422027</v>
      </c>
      <c r="CJ275">
        <v>7878.9792437958295</v>
      </c>
      <c r="CK275">
        <v>79715.335180452385</v>
      </c>
      <c r="CL275">
        <v>2570000</v>
      </c>
      <c r="CM275">
        <v>2600000</v>
      </c>
      <c r="CN275">
        <v>1040000</v>
      </c>
      <c r="CO275">
        <v>152830000</v>
      </c>
      <c r="CP275">
        <v>338000</v>
      </c>
      <c r="CQ275">
        <v>7990</v>
      </c>
      <c r="CR275">
        <v>0</v>
      </c>
      <c r="CS275">
        <v>0</v>
      </c>
      <c r="CT275">
        <v>920465000</v>
      </c>
      <c r="CU275">
        <v>55993920</v>
      </c>
      <c r="CV275">
        <v>0</v>
      </c>
      <c r="CW275">
        <v>0</v>
      </c>
      <c r="CX275">
        <v>45279.270693179082</v>
      </c>
      <c r="CY275">
        <v>177489.2705425921</v>
      </c>
      <c r="CZ275">
        <v>17940</v>
      </c>
      <c r="DA275">
        <v>14311.22727272727</v>
      </c>
      <c r="DB275">
        <v>11409.246669728984</v>
      </c>
      <c r="DC275">
        <v>7666.2449099488231</v>
      </c>
      <c r="DD275">
        <v>-320537.18153181183</v>
      </c>
      <c r="DE275">
        <v>-310175.84750777902</v>
      </c>
      <c r="DF275">
        <v>-317761.61581144674</v>
      </c>
    </row>
    <row r="276" spans="1:110" x14ac:dyDescent="0.45">
      <c r="A276">
        <v>4321</v>
      </c>
      <c r="B276" t="s">
        <v>629</v>
      </c>
      <c r="C276">
        <v>23798</v>
      </c>
      <c r="D276">
        <v>23711</v>
      </c>
      <c r="E276">
        <v>23338</v>
      </c>
      <c r="F276">
        <v>22793</v>
      </c>
      <c r="G276">
        <v>22079</v>
      </c>
      <c r="H276">
        <v>21171</v>
      </c>
      <c r="I276">
        <v>20110</v>
      </c>
      <c r="J276">
        <v>19488.46428571429</v>
      </c>
      <c r="K276">
        <v>2.4300000000000002</v>
      </c>
      <c r="L276">
        <v>2.34</v>
      </c>
      <c r="M276">
        <v>2.2599999999999998</v>
      </c>
      <c r="N276">
        <v>2.2000000000000002</v>
      </c>
      <c r="O276">
        <v>2.14</v>
      </c>
      <c r="P276">
        <v>2.1</v>
      </c>
      <c r="Q276">
        <v>2.0872607122757114</v>
      </c>
      <c r="R276">
        <v>2.0624238732475506</v>
      </c>
      <c r="S276">
        <v>300749</v>
      </c>
      <c r="T276">
        <v>9772</v>
      </c>
      <c r="U276">
        <v>4085</v>
      </c>
      <c r="V276">
        <v>41.382549579192577</v>
      </c>
      <c r="W276">
        <v>185.0789372302691</v>
      </c>
      <c r="X276">
        <v>2775.1192302937648</v>
      </c>
      <c r="Y276">
        <v>259.38836787819343</v>
      </c>
      <c r="Z276">
        <v>9854</v>
      </c>
      <c r="AA276">
        <v>9666.1558761183278</v>
      </c>
      <c r="AB276">
        <v>9383.6923395535905</v>
      </c>
      <c r="AC276">
        <v>9046.5791692439452</v>
      </c>
      <c r="AD276">
        <v>8589.8129656702131</v>
      </c>
      <c r="AE276">
        <v>8031.9788829510117</v>
      </c>
      <c r="AF276">
        <v>7435.4736231443267</v>
      </c>
      <c r="AG276">
        <v>7027.2571238759783</v>
      </c>
      <c r="AH276">
        <v>268</v>
      </c>
      <c r="AI276">
        <v>258.16471172124284</v>
      </c>
      <c r="AJ276">
        <v>254.92252961251828</v>
      </c>
      <c r="AK276">
        <v>265.24738378388292</v>
      </c>
      <c r="AL276">
        <v>298.64802857707292</v>
      </c>
      <c r="AM276">
        <v>333.1533337487744</v>
      </c>
      <c r="AN276">
        <v>349.91299259701395</v>
      </c>
      <c r="AO276">
        <v>354.6838977335222</v>
      </c>
      <c r="AP276">
        <v>60.930386844649767</v>
      </c>
      <c r="AQ276">
        <v>7.7180666154727522</v>
      </c>
      <c r="AR276">
        <v>0.4812288182548301</v>
      </c>
      <c r="AS276">
        <v>7.7180666154727522</v>
      </c>
      <c r="AT276">
        <v>18027</v>
      </c>
      <c r="AU276">
        <v>240</v>
      </c>
      <c r="AV276">
        <v>12064.827488388757</v>
      </c>
      <c r="AW276">
        <v>5059.013556449856</v>
      </c>
      <c r="AX276">
        <v>140.06426297539639</v>
      </c>
      <c r="AY276">
        <v>402.60329328753284</v>
      </c>
      <c r="AZ276">
        <v>192.44487568735252</v>
      </c>
      <c r="BA276">
        <v>3.7231686294151709</v>
      </c>
      <c r="BB276">
        <v>66.061272509003672</v>
      </c>
      <c r="BC276">
        <v>9240</v>
      </c>
      <c r="BD276">
        <v>569225.80973598012</v>
      </c>
      <c r="BE276">
        <v>4489544.5086029647</v>
      </c>
      <c r="BF276">
        <v>177633.99999999997</v>
      </c>
      <c r="BG276">
        <v>181623.01967786331</v>
      </c>
      <c r="BH276">
        <v>176731.57985263012</v>
      </c>
      <c r="BI276">
        <v>229166.00000000003</v>
      </c>
      <c r="BJ276">
        <v>214477.02566239677</v>
      </c>
      <c r="BK276">
        <v>203647.97581572575</v>
      </c>
      <c r="BL276">
        <v>-386595.37542424002</v>
      </c>
      <c r="BM276">
        <v>-472656.13306707935</v>
      </c>
      <c r="BN276">
        <v>-554764.24639955512</v>
      </c>
      <c r="BO276">
        <v>455549.46703437692</v>
      </c>
      <c r="BP276">
        <v>1067204.883888104</v>
      </c>
      <c r="BQ276">
        <v>1572336.5319065736</v>
      </c>
      <c r="BR276">
        <v>1662208</v>
      </c>
      <c r="BS276">
        <v>8767932</v>
      </c>
      <c r="BT276">
        <v>937111</v>
      </c>
      <c r="BU276">
        <v>43084</v>
      </c>
      <c r="BV276">
        <v>88734</v>
      </c>
      <c r="BW276">
        <v>932589</v>
      </c>
      <c r="BX276">
        <v>42948</v>
      </c>
      <c r="BY276">
        <v>52.708049874446978</v>
      </c>
      <c r="BZ276">
        <v>0</v>
      </c>
      <c r="CA276">
        <v>0</v>
      </c>
      <c r="CB276">
        <v>0</v>
      </c>
      <c r="CC276">
        <v>0</v>
      </c>
      <c r="CD276">
        <v>2.7496244017411837</v>
      </c>
      <c r="CE276">
        <v>0</v>
      </c>
      <c r="CF276">
        <v>0</v>
      </c>
      <c r="CG276">
        <v>310595.05123366852</v>
      </c>
      <c r="CH276">
        <v>366839.10640838847</v>
      </c>
      <c r="CI276">
        <v>67561.983328158225</v>
      </c>
      <c r="CJ276">
        <v>86050.812525377973</v>
      </c>
      <c r="CK276">
        <v>870616.50383356819</v>
      </c>
      <c r="CL276">
        <v>4370000</v>
      </c>
      <c r="CM276">
        <v>1320000</v>
      </c>
      <c r="CN276">
        <v>960000</v>
      </c>
      <c r="CO276">
        <v>263090000</v>
      </c>
      <c r="CP276">
        <v>0</v>
      </c>
      <c r="CQ276">
        <v>0</v>
      </c>
      <c r="CR276">
        <v>0</v>
      </c>
      <c r="CS276">
        <v>0</v>
      </c>
      <c r="CT276">
        <v>0</v>
      </c>
      <c r="CU276">
        <v>0</v>
      </c>
      <c r="CV276">
        <v>0</v>
      </c>
      <c r="CW276">
        <v>0</v>
      </c>
      <c r="CX276">
        <v>1367.134804493196</v>
      </c>
      <c r="CY276">
        <v>1630818.1436546983</v>
      </c>
      <c r="CZ276">
        <v>9240</v>
      </c>
      <c r="DA276">
        <v>9447.4971110455044</v>
      </c>
      <c r="DB276">
        <v>9193.0587491037895</v>
      </c>
      <c r="DC276">
        <v>8616.6340446802442</v>
      </c>
      <c r="DD276">
        <v>-386595.37542424002</v>
      </c>
      <c r="DE276">
        <v>-472656.13306707935</v>
      </c>
      <c r="DF276">
        <v>-554764.24639955512</v>
      </c>
    </row>
    <row r="277" spans="1:110" x14ac:dyDescent="0.45">
      <c r="A277">
        <v>4322</v>
      </c>
      <c r="B277" t="s">
        <v>630</v>
      </c>
      <c r="C277">
        <v>11501</v>
      </c>
      <c r="D277">
        <v>10880</v>
      </c>
      <c r="E277">
        <v>10229</v>
      </c>
      <c r="F277">
        <v>9563</v>
      </c>
      <c r="G277">
        <v>8857</v>
      </c>
      <c r="H277">
        <v>8098</v>
      </c>
      <c r="I277">
        <v>7293</v>
      </c>
      <c r="J277">
        <v>6594.4285714285706</v>
      </c>
      <c r="K277">
        <v>2.4300000000000002</v>
      </c>
      <c r="L277">
        <v>2.34</v>
      </c>
      <c r="M277">
        <v>2.2599999999999998</v>
      </c>
      <c r="N277">
        <v>2.2000000000000002</v>
      </c>
      <c r="O277">
        <v>2.14</v>
      </c>
      <c r="P277">
        <v>2.1</v>
      </c>
      <c r="Q277">
        <v>2.0872607122757114</v>
      </c>
      <c r="R277">
        <v>2.0624238732475506</v>
      </c>
      <c r="S277">
        <v>300749</v>
      </c>
      <c r="T277">
        <v>9772</v>
      </c>
      <c r="U277">
        <v>4085</v>
      </c>
      <c r="V277">
        <v>17.186049302326566</v>
      </c>
      <c r="W277">
        <v>76.862730121899574</v>
      </c>
      <c r="X277">
        <v>3229.3712967222959</v>
      </c>
      <c r="Y277">
        <v>301.84697680207773</v>
      </c>
      <c r="Z277">
        <v>5794</v>
      </c>
      <c r="AA277">
        <v>5441.2676505867184</v>
      </c>
      <c r="AB277">
        <v>5001.0464011565864</v>
      </c>
      <c r="AC277">
        <v>4526.3446297154987</v>
      </c>
      <c r="AD277">
        <v>4048.0970160355832</v>
      </c>
      <c r="AE277">
        <v>3589.7011758026329</v>
      </c>
      <c r="AF277">
        <v>3199.8319836976943</v>
      </c>
      <c r="AG277">
        <v>2743.2379016728314</v>
      </c>
      <c r="AH277">
        <v>478</v>
      </c>
      <c r="AI277">
        <v>430.56829382230467</v>
      </c>
      <c r="AJ277">
        <v>384.21213364779697</v>
      </c>
      <c r="AK277">
        <v>339.80370455079543</v>
      </c>
      <c r="AL277">
        <v>323.44086993385821</v>
      </c>
      <c r="AM277">
        <v>307.73997604440621</v>
      </c>
      <c r="AN277">
        <v>353.28556598727681</v>
      </c>
      <c r="AO277">
        <v>352.07295917810291</v>
      </c>
      <c r="AP277">
        <v>17.825147686759003</v>
      </c>
      <c r="AQ277">
        <v>4.9709581591180436</v>
      </c>
      <c r="AR277">
        <v>0.30994398463870415</v>
      </c>
      <c r="AS277">
        <v>4.9709581591180436</v>
      </c>
      <c r="AT277">
        <v>9764</v>
      </c>
      <c r="AU277">
        <v>269</v>
      </c>
      <c r="AV277">
        <v>6581.8866397624415</v>
      </c>
      <c r="AW277">
        <v>4189.8348217626772</v>
      </c>
      <c r="AX277">
        <v>150.34908378683718</v>
      </c>
      <c r="AY277">
        <v>219.63755716887266</v>
      </c>
      <c r="AZ277">
        <v>159.38131661985224</v>
      </c>
      <c r="BA277">
        <v>3.9965582963499764</v>
      </c>
      <c r="BB277">
        <v>66.061272509003672</v>
      </c>
      <c r="BC277">
        <v>9240</v>
      </c>
      <c r="BD277">
        <v>419763.92267757352</v>
      </c>
      <c r="BE277">
        <v>1566009.7598504345</v>
      </c>
      <c r="BF277">
        <v>43210</v>
      </c>
      <c r="BG277">
        <v>40396.403668114966</v>
      </c>
      <c r="BH277">
        <v>35836.839863445377</v>
      </c>
      <c r="BI277">
        <v>38318.000000000015</v>
      </c>
      <c r="BJ277">
        <v>31875.012342525897</v>
      </c>
      <c r="BK277">
        <v>28507.140508650744</v>
      </c>
      <c r="BL277">
        <v>-281278.2652587737</v>
      </c>
      <c r="BM277">
        <v>-277151.26082523615</v>
      </c>
      <c r="BN277">
        <v>-270829.06945902889</v>
      </c>
      <c r="BO277">
        <v>82973.070188861224</v>
      </c>
      <c r="BP277">
        <v>221875.42921833717</v>
      </c>
      <c r="BQ277">
        <v>337139.17461799819</v>
      </c>
      <c r="BR277">
        <v>1662208</v>
      </c>
      <c r="BS277">
        <v>8767932</v>
      </c>
      <c r="BT277">
        <v>937111</v>
      </c>
      <c r="BU277">
        <v>43084</v>
      </c>
      <c r="BV277">
        <v>88734</v>
      </c>
      <c r="BW277">
        <v>932589</v>
      </c>
      <c r="BX277">
        <v>42948</v>
      </c>
      <c r="BY277">
        <v>59.134990529864112</v>
      </c>
      <c r="BZ277">
        <v>0</v>
      </c>
      <c r="CA277">
        <v>0</v>
      </c>
      <c r="CB277">
        <v>0</v>
      </c>
      <c r="CC277">
        <v>0</v>
      </c>
      <c r="CD277">
        <v>2.3761259714626166</v>
      </c>
      <c r="CE277">
        <v>0</v>
      </c>
      <c r="CF277">
        <v>0</v>
      </c>
      <c r="CG277">
        <v>155576.33625528461</v>
      </c>
      <c r="CH277">
        <v>183748.85222251414</v>
      </c>
      <c r="CI277">
        <v>33841.639764014617</v>
      </c>
      <c r="CJ277">
        <v>43102.65115723601</v>
      </c>
      <c r="CK277">
        <v>436089.77481071011</v>
      </c>
      <c r="CL277">
        <v>8610000</v>
      </c>
      <c r="CM277">
        <v>4260000</v>
      </c>
      <c r="CN277">
        <v>3500000</v>
      </c>
      <c r="CO277">
        <v>24990000</v>
      </c>
      <c r="CP277">
        <v>14000</v>
      </c>
      <c r="CQ277">
        <v>0</v>
      </c>
      <c r="CR277">
        <v>0</v>
      </c>
      <c r="CS277">
        <v>0</v>
      </c>
      <c r="CT277">
        <v>23735000</v>
      </c>
      <c r="CU277">
        <v>0</v>
      </c>
      <c r="CV277">
        <v>0</v>
      </c>
      <c r="CW277">
        <v>0</v>
      </c>
      <c r="CX277">
        <v>8105.2956454689347</v>
      </c>
      <c r="CY277">
        <v>669875.65940892673</v>
      </c>
      <c r="CZ277">
        <v>9240</v>
      </c>
      <c r="DA277">
        <v>8638.3422794117632</v>
      </c>
      <c r="DB277">
        <v>7663.3279411764706</v>
      </c>
      <c r="DC277">
        <v>6354.1604140362679</v>
      </c>
      <c r="DD277">
        <v>-281278.2652587737</v>
      </c>
      <c r="DE277">
        <v>-277151.26082523615</v>
      </c>
      <c r="DF277">
        <v>-270829.06945902889</v>
      </c>
    </row>
    <row r="278" spans="1:110" x14ac:dyDescent="0.45">
      <c r="A278">
        <v>4323</v>
      </c>
      <c r="B278" t="s">
        <v>631</v>
      </c>
      <c r="C278">
        <v>39525</v>
      </c>
      <c r="D278">
        <v>39137</v>
      </c>
      <c r="E278">
        <v>38188</v>
      </c>
      <c r="F278">
        <v>36839</v>
      </c>
      <c r="G278">
        <v>35201</v>
      </c>
      <c r="H278">
        <v>33306</v>
      </c>
      <c r="I278">
        <v>31280</v>
      </c>
      <c r="J278">
        <v>29873.428571428569</v>
      </c>
      <c r="K278">
        <v>2.4300000000000002</v>
      </c>
      <c r="L278">
        <v>2.34</v>
      </c>
      <c r="M278">
        <v>2.2599999999999998</v>
      </c>
      <c r="N278">
        <v>2.2000000000000002</v>
      </c>
      <c r="O278">
        <v>2.14</v>
      </c>
      <c r="P278">
        <v>2.1</v>
      </c>
      <c r="Q278">
        <v>2.0872607122757114</v>
      </c>
      <c r="R278">
        <v>2.0624238732475506</v>
      </c>
      <c r="S278">
        <v>300749</v>
      </c>
      <c r="T278">
        <v>9772</v>
      </c>
      <c r="U278">
        <v>4085</v>
      </c>
      <c r="V278">
        <v>68.688364157519757</v>
      </c>
      <c r="W278">
        <v>307.20121325611922</v>
      </c>
      <c r="X278">
        <v>2776.8162090097171</v>
      </c>
      <c r="Y278">
        <v>259.54698323952641</v>
      </c>
      <c r="Z278">
        <v>14797</v>
      </c>
      <c r="AA278">
        <v>14357.690953468331</v>
      </c>
      <c r="AB278">
        <v>13830.323869760296</v>
      </c>
      <c r="AC278">
        <v>13210.177279023839</v>
      </c>
      <c r="AD278">
        <v>12423.629559387955</v>
      </c>
      <c r="AE278">
        <v>11539.448668005229</v>
      </c>
      <c r="AF278">
        <v>10631.287447760051</v>
      </c>
      <c r="AG278">
        <v>9926.5454174034803</v>
      </c>
      <c r="AH278">
        <v>393</v>
      </c>
      <c r="AI278">
        <v>317.37990431662467</v>
      </c>
      <c r="AJ278">
        <v>260.56792255956896</v>
      </c>
      <c r="AK278">
        <v>228.19988605826217</v>
      </c>
      <c r="AL278">
        <v>205.11602173257151</v>
      </c>
      <c r="AM278">
        <v>202.80394874390385</v>
      </c>
      <c r="AN278">
        <v>218.80100008852654</v>
      </c>
      <c r="AO278">
        <v>238.27841279449117</v>
      </c>
      <c r="AP278">
        <v>61.764354291345164</v>
      </c>
      <c r="AQ278">
        <v>3.0087378331503949</v>
      </c>
      <c r="AR278">
        <v>0.18759767491289989</v>
      </c>
      <c r="AS278">
        <v>3.0087378331503949</v>
      </c>
      <c r="AT278">
        <v>26784</v>
      </c>
      <c r="AU278">
        <v>369</v>
      </c>
      <c r="AV278">
        <v>17929.789497943573</v>
      </c>
      <c r="AW278">
        <v>7646.0115386254784</v>
      </c>
      <c r="AX278">
        <v>214.75581854160501</v>
      </c>
      <c r="AY278">
        <v>598.31707554637694</v>
      </c>
      <c r="AZ278">
        <v>290.85427892931318</v>
      </c>
      <c r="BA278">
        <v>5.7086091026583494</v>
      </c>
      <c r="BB278">
        <v>66.061272509003672</v>
      </c>
      <c r="BC278">
        <v>15320</v>
      </c>
      <c r="BD278">
        <v>876478.29906608374</v>
      </c>
      <c r="BE278">
        <v>4808684.9862426175</v>
      </c>
      <c r="BF278">
        <v>260414</v>
      </c>
      <c r="BG278">
        <v>260722.0759434806</v>
      </c>
      <c r="BH278">
        <v>246942.49772849219</v>
      </c>
      <c r="BI278">
        <v>81940.000000000073</v>
      </c>
      <c r="BJ278">
        <v>75391.086892125444</v>
      </c>
      <c r="BK278">
        <v>70902.223024262654</v>
      </c>
      <c r="BL278">
        <v>-564913.15705684491</v>
      </c>
      <c r="BM278">
        <v>-666246.79043855227</v>
      </c>
      <c r="BN278">
        <v>-793681.20796003076</v>
      </c>
      <c r="BO278">
        <v>471518.0979803279</v>
      </c>
      <c r="BP278">
        <v>1101015.4414900248</v>
      </c>
      <c r="BQ278">
        <v>1605443.2174493303</v>
      </c>
      <c r="BR278">
        <v>1662208</v>
      </c>
      <c r="BS278">
        <v>8767932</v>
      </c>
      <c r="BT278">
        <v>937111</v>
      </c>
      <c r="BU278">
        <v>43084</v>
      </c>
      <c r="BV278">
        <v>88734</v>
      </c>
      <c r="BW278">
        <v>932589</v>
      </c>
      <c r="BX278">
        <v>42948</v>
      </c>
      <c r="BY278">
        <v>131.02545370847557</v>
      </c>
      <c r="BZ278">
        <v>0</v>
      </c>
      <c r="CA278">
        <v>0</v>
      </c>
      <c r="CB278">
        <v>0</v>
      </c>
      <c r="CC278">
        <v>0</v>
      </c>
      <c r="CD278">
        <v>3.4190955210400595</v>
      </c>
      <c r="CE278">
        <v>0</v>
      </c>
      <c r="CF278">
        <v>0</v>
      </c>
      <c r="CG278">
        <v>327881.31081758905</v>
      </c>
      <c r="CH278">
        <v>387255.64554422337</v>
      </c>
      <c r="CI278">
        <v>71322.165524159849</v>
      </c>
      <c r="CJ278">
        <v>90839.995987293092</v>
      </c>
      <c r="CK278">
        <v>919070.92325698037</v>
      </c>
      <c r="CL278">
        <v>7840000</v>
      </c>
      <c r="CM278">
        <v>1640000</v>
      </c>
      <c r="CN278">
        <v>2050000</v>
      </c>
      <c r="CO278">
        <v>78380000</v>
      </c>
      <c r="CP278">
        <v>0</v>
      </c>
      <c r="CQ278">
        <v>0</v>
      </c>
      <c r="CR278">
        <v>0</v>
      </c>
      <c r="CS278">
        <v>0</v>
      </c>
      <c r="CT278">
        <v>169000</v>
      </c>
      <c r="CU278">
        <v>0</v>
      </c>
      <c r="CV278">
        <v>0</v>
      </c>
      <c r="CW278">
        <v>0</v>
      </c>
      <c r="CX278">
        <v>3627.4903514370112</v>
      </c>
      <c r="CY278">
        <v>1855555.3943772758</v>
      </c>
      <c r="CZ278">
        <v>15320</v>
      </c>
      <c r="DA278">
        <v>15338.123923652809</v>
      </c>
      <c r="DB278">
        <v>14527.479571760738</v>
      </c>
      <c r="DC278">
        <v>13267.656915731166</v>
      </c>
      <c r="DD278">
        <v>-564913.15705684491</v>
      </c>
      <c r="DE278">
        <v>-666246.79043855227</v>
      </c>
      <c r="DF278">
        <v>-793681.20796003076</v>
      </c>
    </row>
    <row r="279" spans="1:110" x14ac:dyDescent="0.45">
      <c r="A279">
        <v>4324</v>
      </c>
      <c r="B279" t="s">
        <v>632</v>
      </c>
      <c r="C279">
        <v>9167</v>
      </c>
      <c r="D279">
        <v>8475</v>
      </c>
      <c r="E279">
        <v>7816</v>
      </c>
      <c r="F279">
        <v>7161</v>
      </c>
      <c r="G279">
        <v>6497</v>
      </c>
      <c r="H279">
        <v>5796</v>
      </c>
      <c r="I279">
        <v>5069</v>
      </c>
      <c r="J279">
        <v>4391.4642857142862</v>
      </c>
      <c r="K279">
        <v>2.4300000000000002</v>
      </c>
      <c r="L279">
        <v>2.34</v>
      </c>
      <c r="M279">
        <v>2.2599999999999998</v>
      </c>
      <c r="N279">
        <v>2.2000000000000002</v>
      </c>
      <c r="O279">
        <v>2.14</v>
      </c>
      <c r="P279">
        <v>2.1</v>
      </c>
      <c r="Q279">
        <v>2.0872607122757114</v>
      </c>
      <c r="R279">
        <v>2.0624238732475506</v>
      </c>
      <c r="S279">
        <v>300749</v>
      </c>
      <c r="T279">
        <v>9772</v>
      </c>
      <c r="U279">
        <v>4085</v>
      </c>
      <c r="V279">
        <v>12.826280170004317</v>
      </c>
      <c r="W279">
        <v>57.364138426011195</v>
      </c>
      <c r="X279">
        <v>3448.9344470757765</v>
      </c>
      <c r="Y279">
        <v>322.36938412594424</v>
      </c>
      <c r="Z279">
        <v>4135</v>
      </c>
      <c r="AA279">
        <v>3828.5637381407937</v>
      </c>
      <c r="AB279">
        <v>3393.6548170611427</v>
      </c>
      <c r="AC279">
        <v>2981.587172380292</v>
      </c>
      <c r="AD279">
        <v>2603.1758156135838</v>
      </c>
      <c r="AE279">
        <v>2248.2747945844408</v>
      </c>
      <c r="AF279">
        <v>1985.7834379626465</v>
      </c>
      <c r="AG279">
        <v>1586.8466614973174</v>
      </c>
      <c r="AH279">
        <v>509</v>
      </c>
      <c r="AI279">
        <v>443.18971782874428</v>
      </c>
      <c r="AJ279">
        <v>369.4690448286496</v>
      </c>
      <c r="AK279">
        <v>306.77938613300466</v>
      </c>
      <c r="AL279">
        <v>256.13058962158493</v>
      </c>
      <c r="AM279">
        <v>216.54275447056787</v>
      </c>
      <c r="AN279">
        <v>258.75286872231823</v>
      </c>
      <c r="AO279">
        <v>221.42982777769021</v>
      </c>
      <c r="AP279">
        <v>16.577822462136321</v>
      </c>
      <c r="AQ279">
        <v>19.491388571278645</v>
      </c>
      <c r="AR279">
        <v>1.2153066766096559</v>
      </c>
      <c r="AS279">
        <v>19.491388571278645</v>
      </c>
      <c r="AT279">
        <v>8377</v>
      </c>
      <c r="AU279">
        <v>151</v>
      </c>
      <c r="AV279">
        <v>5619.8274941994196</v>
      </c>
      <c r="AW279">
        <v>2762.5543932867949</v>
      </c>
      <c r="AX279">
        <v>86.238326456443659</v>
      </c>
      <c r="AY279">
        <v>187.53364348143461</v>
      </c>
      <c r="AZ279">
        <v>105.08756912062968</v>
      </c>
      <c r="BA279">
        <v>2.2923751204994813</v>
      </c>
      <c r="BB279">
        <v>66.061272509003672</v>
      </c>
      <c r="BC279">
        <v>15320</v>
      </c>
      <c r="BD279">
        <v>594994.94889862137</v>
      </c>
      <c r="BE279">
        <v>1400778.3251904484</v>
      </c>
      <c r="BF279">
        <v>40390</v>
      </c>
      <c r="BG279">
        <v>36299.529557522117</v>
      </c>
      <c r="BH279">
        <v>30779.324601769909</v>
      </c>
      <c r="BI279">
        <v>27110.000000000007</v>
      </c>
      <c r="BJ279">
        <v>21112.572173731751</v>
      </c>
      <c r="BK279">
        <v>18433.047269980965</v>
      </c>
      <c r="BL279">
        <v>-448582.01911554497</v>
      </c>
      <c r="BM279">
        <v>-410261.5678153421</v>
      </c>
      <c r="BN279">
        <v>-414554.83861481259</v>
      </c>
      <c r="BO279">
        <v>9317.4552091230871</v>
      </c>
      <c r="BP279">
        <v>111725.03618290508</v>
      </c>
      <c r="BQ279">
        <v>208290.24823348317</v>
      </c>
      <c r="BR279">
        <v>1662208</v>
      </c>
      <c r="BS279">
        <v>8767932</v>
      </c>
      <c r="BT279">
        <v>937111</v>
      </c>
      <c r="BU279">
        <v>43084</v>
      </c>
      <c r="BV279">
        <v>88734</v>
      </c>
      <c r="BW279">
        <v>932589</v>
      </c>
      <c r="BX279">
        <v>42948</v>
      </c>
      <c r="BY279">
        <v>90.103488983017002</v>
      </c>
      <c r="BZ279">
        <v>0</v>
      </c>
      <c r="CA279">
        <v>0</v>
      </c>
      <c r="CB279">
        <v>9.0971110543602371</v>
      </c>
      <c r="CC279">
        <v>2.6917868159999996</v>
      </c>
      <c r="CD279">
        <v>0.70732356103497385</v>
      </c>
      <c r="CE279">
        <v>9.344868936910828</v>
      </c>
      <c r="CF279">
        <v>4.3140902872777014</v>
      </c>
      <c r="CG279">
        <v>151951.79795543029</v>
      </c>
      <c r="CH279">
        <v>179467.9649843552</v>
      </c>
      <c r="CI279">
        <v>33053.214464852987</v>
      </c>
      <c r="CJ279">
        <v>42098.467528124776</v>
      </c>
      <c r="CK279">
        <v>425929.97718967206</v>
      </c>
      <c r="CL279">
        <v>11500000</v>
      </c>
      <c r="CM279">
        <v>5680000</v>
      </c>
      <c r="CN279">
        <v>2440000</v>
      </c>
      <c r="CO279">
        <v>54030000</v>
      </c>
      <c r="CP279">
        <v>88000</v>
      </c>
      <c r="CQ279">
        <v>9300</v>
      </c>
      <c r="CR279">
        <v>0</v>
      </c>
      <c r="CS279">
        <v>0</v>
      </c>
      <c r="CT279">
        <v>182925000</v>
      </c>
      <c r="CU279">
        <v>65174400</v>
      </c>
      <c r="CV279">
        <v>0</v>
      </c>
      <c r="CW279">
        <v>0</v>
      </c>
      <c r="CX279">
        <v>40290.496328138288</v>
      </c>
      <c r="CY279">
        <v>702080.60116982856</v>
      </c>
      <c r="CZ279">
        <v>15320</v>
      </c>
      <c r="DA279">
        <v>13768.477168141591</v>
      </c>
      <c r="DB279">
        <v>11674.653451327435</v>
      </c>
      <c r="DC279">
        <v>9006.7134086393489</v>
      </c>
      <c r="DD279">
        <v>-448582.01911554497</v>
      </c>
      <c r="DE279">
        <v>-410261.5678153421</v>
      </c>
      <c r="DF279">
        <v>-414554.83861481259</v>
      </c>
    </row>
    <row r="280" spans="1:110" x14ac:dyDescent="0.45">
      <c r="A280">
        <v>4341</v>
      </c>
      <c r="B280" t="s">
        <v>633</v>
      </c>
      <c r="C280">
        <v>13972</v>
      </c>
      <c r="D280">
        <v>12486</v>
      </c>
      <c r="E280">
        <v>11073</v>
      </c>
      <c r="F280">
        <v>9778</v>
      </c>
      <c r="G280">
        <v>8566</v>
      </c>
      <c r="H280">
        <v>7389</v>
      </c>
      <c r="I280">
        <v>6231</v>
      </c>
      <c r="J280">
        <v>4948</v>
      </c>
      <c r="K280">
        <v>2.4300000000000002</v>
      </c>
      <c r="L280">
        <v>2.34</v>
      </c>
      <c r="M280">
        <v>2.2599999999999998</v>
      </c>
      <c r="N280">
        <v>2.2000000000000002</v>
      </c>
      <c r="O280">
        <v>2.14</v>
      </c>
      <c r="P280">
        <v>2.1</v>
      </c>
      <c r="Q280">
        <v>2.0872607122757114</v>
      </c>
      <c r="R280">
        <v>2.0624238732475506</v>
      </c>
      <c r="S280">
        <v>300749</v>
      </c>
      <c r="T280">
        <v>9772</v>
      </c>
      <c r="U280">
        <v>4085</v>
      </c>
      <c r="V280">
        <v>20.020444430090659</v>
      </c>
      <c r="W280">
        <v>89.539253034856998</v>
      </c>
      <c r="X280">
        <v>3367.7767442142899</v>
      </c>
      <c r="Y280">
        <v>314.78363290625487</v>
      </c>
      <c r="Z280">
        <v>5220</v>
      </c>
      <c r="AA280">
        <v>4606.2847029534905</v>
      </c>
      <c r="AB280">
        <v>3939.6921310112648</v>
      </c>
      <c r="AC280">
        <v>3315.2078140064405</v>
      </c>
      <c r="AD280">
        <v>2760.4128882979803</v>
      </c>
      <c r="AE280">
        <v>2288.8488804281928</v>
      </c>
      <c r="AF280">
        <v>1906.255975873552</v>
      </c>
      <c r="AG280">
        <v>1331.6978110713676</v>
      </c>
      <c r="AH280">
        <v>860</v>
      </c>
      <c r="AI280">
        <v>718.35511315351721</v>
      </c>
      <c r="AJ280">
        <v>573.06539462713113</v>
      </c>
      <c r="AK280">
        <v>443.86659281339115</v>
      </c>
      <c r="AL280">
        <v>333.38945083709581</v>
      </c>
      <c r="AM280">
        <v>255.85713937796885</v>
      </c>
      <c r="AN280">
        <v>229.3429439983976</v>
      </c>
      <c r="AO280">
        <v>179.80671966412822</v>
      </c>
      <c r="AP280">
        <v>14.59080437174903</v>
      </c>
      <c r="AQ280">
        <v>11.25006320221452</v>
      </c>
      <c r="AR280">
        <v>0.70145217576127783</v>
      </c>
      <c r="AS280">
        <v>11.25006320221452</v>
      </c>
      <c r="AT280">
        <v>12716</v>
      </c>
      <c r="AU280">
        <v>79</v>
      </c>
      <c r="AV280">
        <v>8479.7125575934642</v>
      </c>
      <c r="AW280">
        <v>2626.9005935867453</v>
      </c>
      <c r="AX280">
        <v>50.417239787661956</v>
      </c>
      <c r="AY280">
        <v>282.96800804689389</v>
      </c>
      <c r="AZ280">
        <v>99.927298580039789</v>
      </c>
      <c r="BA280">
        <v>1.3401840096220599</v>
      </c>
      <c r="BB280">
        <v>66.061272509003672</v>
      </c>
      <c r="BC280">
        <v>15320</v>
      </c>
      <c r="BD280">
        <v>455040.43615505111</v>
      </c>
      <c r="BE280">
        <v>1374112.8458850456</v>
      </c>
      <c r="BF280">
        <v>42328</v>
      </c>
      <c r="BG280">
        <v>35257.184430562222</v>
      </c>
      <c r="BH280">
        <v>27911.723045239236</v>
      </c>
      <c r="BI280">
        <v>36505.999999999993</v>
      </c>
      <c r="BJ280">
        <v>26273.881069600287</v>
      </c>
      <c r="BK280">
        <v>21876.987507001595</v>
      </c>
      <c r="BL280">
        <v>-160102.81447701028</v>
      </c>
      <c r="BM280">
        <v>-217096.68376611627</v>
      </c>
      <c r="BN280">
        <v>-310818.80467489187</v>
      </c>
      <c r="BO280">
        <v>-60509.838694928447</v>
      </c>
      <c r="BP280">
        <v>-17126.803269061144</v>
      </c>
      <c r="BQ280">
        <v>43154.266602001502</v>
      </c>
      <c r="BR280">
        <v>1662208</v>
      </c>
      <c r="BS280">
        <v>8767932</v>
      </c>
      <c r="BT280">
        <v>937111</v>
      </c>
      <c r="BU280">
        <v>43084</v>
      </c>
      <c r="BV280">
        <v>88734</v>
      </c>
      <c r="BW280">
        <v>932589</v>
      </c>
      <c r="BX280">
        <v>42948</v>
      </c>
      <c r="BY280">
        <v>308.53990903596008</v>
      </c>
      <c r="BZ280">
        <v>0</v>
      </c>
      <c r="CA280">
        <v>0</v>
      </c>
      <c r="CB280">
        <v>12.388528119254394</v>
      </c>
      <c r="CC280">
        <v>0</v>
      </c>
      <c r="CD280">
        <v>1.7377099836109904</v>
      </c>
      <c r="CE280">
        <v>0</v>
      </c>
      <c r="CF280">
        <v>0</v>
      </c>
      <c r="CG280">
        <v>185409.07456946999</v>
      </c>
      <c r="CH280">
        <v>218983.84718274535</v>
      </c>
      <c r="CI280">
        <v>40330.986457114195</v>
      </c>
      <c r="CJ280">
        <v>51367.854873766926</v>
      </c>
      <c r="CK280">
        <v>519712.72446079249</v>
      </c>
      <c r="CL280">
        <v>17500000</v>
      </c>
      <c r="CM280">
        <v>11300000</v>
      </c>
      <c r="CN280">
        <v>7750000</v>
      </c>
      <c r="CO280">
        <v>270770000</v>
      </c>
      <c r="CP280">
        <v>242000</v>
      </c>
      <c r="CQ280">
        <v>5730</v>
      </c>
      <c r="CR280">
        <v>0</v>
      </c>
      <c r="CS280">
        <v>0</v>
      </c>
      <c r="CT280">
        <v>730492000</v>
      </c>
      <c r="CU280">
        <v>40155840</v>
      </c>
      <c r="CV280">
        <v>0</v>
      </c>
      <c r="CW280">
        <v>0</v>
      </c>
      <c r="CX280">
        <v>37224.681902085074</v>
      </c>
      <c r="CY280">
        <v>784867.55801757518</v>
      </c>
      <c r="CZ280">
        <v>15320</v>
      </c>
      <c r="DA280">
        <v>12760.821807697346</v>
      </c>
      <c r="DB280">
        <v>10102.239582618246</v>
      </c>
      <c r="DC280">
        <v>6888.1572950783293</v>
      </c>
      <c r="DD280">
        <v>-160102.81447701028</v>
      </c>
      <c r="DE280">
        <v>-217096.68376611627</v>
      </c>
      <c r="DF280">
        <v>-310818.80467489187</v>
      </c>
    </row>
    <row r="281" spans="1:110" x14ac:dyDescent="0.45">
      <c r="A281">
        <v>4361</v>
      </c>
      <c r="B281" t="s">
        <v>634</v>
      </c>
      <c r="C281">
        <v>33589</v>
      </c>
      <c r="D281">
        <v>32894</v>
      </c>
      <c r="E281">
        <v>31046</v>
      </c>
      <c r="F281">
        <v>29004</v>
      </c>
      <c r="G281">
        <v>26834</v>
      </c>
      <c r="H281">
        <v>24502</v>
      </c>
      <c r="I281">
        <v>22154</v>
      </c>
      <c r="J281">
        <v>20178.964285714283</v>
      </c>
      <c r="K281">
        <v>2.4300000000000002</v>
      </c>
      <c r="L281">
        <v>2.34</v>
      </c>
      <c r="M281">
        <v>2.2599999999999998</v>
      </c>
      <c r="N281">
        <v>2.2000000000000002</v>
      </c>
      <c r="O281">
        <v>2.14</v>
      </c>
      <c r="P281">
        <v>2.1</v>
      </c>
      <c r="Q281">
        <v>2.0872607122757114</v>
      </c>
      <c r="R281">
        <v>2.0624238732475506</v>
      </c>
      <c r="S281">
        <v>294917</v>
      </c>
      <c r="T281">
        <v>9196</v>
      </c>
      <c r="U281">
        <v>4690</v>
      </c>
      <c r="V281">
        <v>52.195908128012803</v>
      </c>
      <c r="W281">
        <v>233.44050336035042</v>
      </c>
      <c r="X281">
        <v>2922.3656292584146</v>
      </c>
      <c r="Y281">
        <v>333.2488646837906</v>
      </c>
      <c r="Z281">
        <v>11460</v>
      </c>
      <c r="AA281">
        <v>10938.57930611656</v>
      </c>
      <c r="AB281">
        <v>10089.753949900289</v>
      </c>
      <c r="AC281">
        <v>9217.2415912888209</v>
      </c>
      <c r="AD281">
        <v>8337.541965686527</v>
      </c>
      <c r="AE281">
        <v>7443.2994408768154</v>
      </c>
      <c r="AF281">
        <v>6556.7144438500818</v>
      </c>
      <c r="AG281">
        <v>5714.4828942625318</v>
      </c>
      <c r="AH281">
        <v>1135</v>
      </c>
      <c r="AI281">
        <v>922.08403103909257</v>
      </c>
      <c r="AJ281">
        <v>696.37856616032866</v>
      </c>
      <c r="AK281">
        <v>513.08228095215725</v>
      </c>
      <c r="AL281">
        <v>385.39880697980249</v>
      </c>
      <c r="AM281">
        <v>302.49015572098671</v>
      </c>
      <c r="AN281">
        <v>247.55777324104409</v>
      </c>
      <c r="AO281">
        <v>208.04754725689031</v>
      </c>
      <c r="AP281">
        <v>40.581581145282094</v>
      </c>
      <c r="AQ281">
        <v>8.502954745859812</v>
      </c>
      <c r="AR281">
        <v>0.53016734214515182</v>
      </c>
      <c r="AS281">
        <v>8.502954745859812</v>
      </c>
      <c r="AT281">
        <v>27552</v>
      </c>
      <c r="AU281">
        <v>631</v>
      </c>
      <c r="AV281">
        <v>18529.256256207183</v>
      </c>
      <c r="AW281">
        <v>10487.292583259894</v>
      </c>
      <c r="AX281">
        <v>355.63347668049221</v>
      </c>
      <c r="AY281">
        <v>618.32128126963369</v>
      </c>
      <c r="AZ281">
        <v>398.93660986720636</v>
      </c>
      <c r="BA281">
        <v>9.4533992884341096</v>
      </c>
      <c r="BB281">
        <v>66.061272509003672</v>
      </c>
      <c r="BC281">
        <v>11820</v>
      </c>
      <c r="BD281">
        <v>543481.19977718126</v>
      </c>
      <c r="BE281">
        <v>3484827.9389831149</v>
      </c>
      <c r="BF281">
        <v>224318.00000000003</v>
      </c>
      <c r="BG281">
        <v>210377.12178070605</v>
      </c>
      <c r="BH281">
        <v>186185.36233616204</v>
      </c>
      <c r="BI281">
        <v>128584.00000000001</v>
      </c>
      <c r="BJ281">
        <v>108349.51775790076</v>
      </c>
      <c r="BK281">
        <v>98008.568216565487</v>
      </c>
      <c r="BL281">
        <v>-1113883.5628599441</v>
      </c>
      <c r="BM281">
        <v>-1177076.002872796</v>
      </c>
      <c r="BN281">
        <v>-1241731.0286181979</v>
      </c>
      <c r="BO281">
        <v>193809.1795118209</v>
      </c>
      <c r="BP281">
        <v>540368.37831861386</v>
      </c>
      <c r="BQ281">
        <v>842962.51034230785</v>
      </c>
      <c r="BR281">
        <v>1662208</v>
      </c>
      <c r="BS281">
        <v>8767932</v>
      </c>
      <c r="BT281">
        <v>937111</v>
      </c>
      <c r="BU281">
        <v>43084</v>
      </c>
      <c r="BV281">
        <v>88734</v>
      </c>
      <c r="BW281">
        <v>932589</v>
      </c>
      <c r="BX281">
        <v>42948</v>
      </c>
      <c r="BY281">
        <v>876.78444046673565</v>
      </c>
      <c r="BZ281">
        <v>0</v>
      </c>
      <c r="CA281">
        <v>0.33231936000000001</v>
      </c>
      <c r="CB281">
        <v>0</v>
      </c>
      <c r="CC281">
        <v>0</v>
      </c>
      <c r="CD281">
        <v>2.5297705758791267</v>
      </c>
      <c r="CE281">
        <v>0</v>
      </c>
      <c r="CF281">
        <v>0</v>
      </c>
      <c r="CG281">
        <v>300836.67888790695</v>
      </c>
      <c r="CH281">
        <v>355313.6407671913</v>
      </c>
      <c r="CI281">
        <v>65439.299830415366</v>
      </c>
      <c r="CJ281">
        <v>83347.241216232345</v>
      </c>
      <c r="CK281">
        <v>843263.20254615799</v>
      </c>
      <c r="CL281">
        <v>25000000</v>
      </c>
      <c r="CM281">
        <v>7020000</v>
      </c>
      <c r="CN281">
        <v>2400000</v>
      </c>
      <c r="CO281">
        <v>273300000</v>
      </c>
      <c r="CP281">
        <v>0</v>
      </c>
      <c r="CQ281">
        <v>0</v>
      </c>
      <c r="CR281">
        <v>0</v>
      </c>
      <c r="CS281">
        <v>0</v>
      </c>
      <c r="CT281">
        <v>668000</v>
      </c>
      <c r="CU281">
        <v>0</v>
      </c>
      <c r="CV281">
        <v>0</v>
      </c>
      <c r="CW281">
        <v>0</v>
      </c>
      <c r="CX281">
        <v>2078.9810293719643</v>
      </c>
      <c r="CY281">
        <v>1477719.4648572654</v>
      </c>
      <c r="CZ281">
        <v>11820</v>
      </c>
      <c r="DA281">
        <v>11085.412581460003</v>
      </c>
      <c r="DB281">
        <v>9810.6749472331012</v>
      </c>
      <c r="DC281">
        <v>8226.9259906113475</v>
      </c>
      <c r="DD281">
        <v>-1113883.5628599441</v>
      </c>
      <c r="DE281">
        <v>-1177076.002872796</v>
      </c>
      <c r="DF281">
        <v>-1241731.0286181979</v>
      </c>
    </row>
    <row r="282" spans="1:110" x14ac:dyDescent="0.45">
      <c r="A282">
        <v>4362</v>
      </c>
      <c r="B282" t="s">
        <v>635</v>
      </c>
      <c r="C282">
        <v>12315</v>
      </c>
      <c r="D282">
        <v>11561</v>
      </c>
      <c r="E282">
        <v>10723</v>
      </c>
      <c r="F282">
        <v>9808</v>
      </c>
      <c r="G282">
        <v>8854</v>
      </c>
      <c r="H282">
        <v>7829</v>
      </c>
      <c r="I282">
        <v>6806</v>
      </c>
      <c r="J282">
        <v>5882.4285714285706</v>
      </c>
      <c r="K282">
        <v>2.4300000000000002</v>
      </c>
      <c r="L282">
        <v>2.34</v>
      </c>
      <c r="M282">
        <v>2.2599999999999998</v>
      </c>
      <c r="N282">
        <v>2.2000000000000002</v>
      </c>
      <c r="O282">
        <v>2.14</v>
      </c>
      <c r="P282">
        <v>2.1</v>
      </c>
      <c r="Q282">
        <v>2.0872607122757114</v>
      </c>
      <c r="R282">
        <v>2.0624238732475506</v>
      </c>
      <c r="S282">
        <v>294917</v>
      </c>
      <c r="T282">
        <v>9196</v>
      </c>
      <c r="U282">
        <v>4690</v>
      </c>
      <c r="V282">
        <v>20.184083734570688</v>
      </c>
      <c r="W282">
        <v>90.27111196743212</v>
      </c>
      <c r="X282">
        <v>2770.762569118584</v>
      </c>
      <c r="Y282">
        <v>315.96097053106348</v>
      </c>
      <c r="Z282">
        <v>5410</v>
      </c>
      <c r="AA282">
        <v>4791.5064135014791</v>
      </c>
      <c r="AB282">
        <v>4195.7573881246717</v>
      </c>
      <c r="AC282">
        <v>3645.2306194888565</v>
      </c>
      <c r="AD282">
        <v>3140.3086439922458</v>
      </c>
      <c r="AE282">
        <v>2677.8620854781502</v>
      </c>
      <c r="AF282">
        <v>2243.9867392086976</v>
      </c>
      <c r="AG282">
        <v>1715.3937833780899</v>
      </c>
      <c r="AH282">
        <v>595</v>
      </c>
      <c r="AI282">
        <v>445.84484216501357</v>
      </c>
      <c r="AJ282">
        <v>319.6934638311418</v>
      </c>
      <c r="AK282">
        <v>229.90877464436366</v>
      </c>
      <c r="AL282">
        <v>173.62072847236996</v>
      </c>
      <c r="AM282">
        <v>137.19585316659118</v>
      </c>
      <c r="AN282">
        <v>110.99437678892316</v>
      </c>
      <c r="AO282">
        <v>79.435720731263899</v>
      </c>
      <c r="AP282">
        <v>18.064460084506379</v>
      </c>
      <c r="AQ282">
        <v>13.735542281773542</v>
      </c>
      <c r="AR282">
        <v>0.85642416808062993</v>
      </c>
      <c r="AS282">
        <v>13.735542281773542</v>
      </c>
      <c r="AT282">
        <v>11162</v>
      </c>
      <c r="AU282">
        <v>161</v>
      </c>
      <c r="AV282">
        <v>7474.5363172884399</v>
      </c>
      <c r="AW282">
        <v>3261.7316303222979</v>
      </c>
      <c r="AX282">
        <v>93.367680891222761</v>
      </c>
      <c r="AY282">
        <v>249.42527690791522</v>
      </c>
      <c r="AZ282">
        <v>124.0762712174602</v>
      </c>
      <c r="BA282">
        <v>2.4818866219751587</v>
      </c>
      <c r="BB282">
        <v>66.061272509003672</v>
      </c>
      <c r="BC282">
        <v>11820</v>
      </c>
      <c r="BD282">
        <v>450778.92450205784</v>
      </c>
      <c r="BE282">
        <v>1148020.9821960861</v>
      </c>
      <c r="BF282">
        <v>143676</v>
      </c>
      <c r="BG282">
        <v>129646.99682789315</v>
      </c>
      <c r="BH282">
        <v>108415.57639848255</v>
      </c>
      <c r="BI282">
        <v>119311.99999999999</v>
      </c>
      <c r="BJ282">
        <v>90768.897740998524</v>
      </c>
      <c r="BK282">
        <v>78195.972747994558</v>
      </c>
      <c r="BL282">
        <v>-1060958.0156248685</v>
      </c>
      <c r="BM282">
        <v>-1074597.1651900383</v>
      </c>
      <c r="BN282">
        <v>-1095291.393002829</v>
      </c>
      <c r="BO282">
        <v>-3469.9280523152556</v>
      </c>
      <c r="BP282">
        <v>64408.331967142993</v>
      </c>
      <c r="BQ282">
        <v>130599.97204068338</v>
      </c>
      <c r="BR282">
        <v>1662208</v>
      </c>
      <c r="BS282">
        <v>8767932</v>
      </c>
      <c r="BT282">
        <v>937111</v>
      </c>
      <c r="BU282">
        <v>43084</v>
      </c>
      <c r="BV282">
        <v>88734</v>
      </c>
      <c r="BW282">
        <v>932589</v>
      </c>
      <c r="BX282">
        <v>42948</v>
      </c>
      <c r="BY282">
        <v>337.04244882027814</v>
      </c>
      <c r="BZ282">
        <v>0</v>
      </c>
      <c r="CA282">
        <v>0.31570339199999997</v>
      </c>
      <c r="CB282">
        <v>0</v>
      </c>
      <c r="CC282">
        <v>0</v>
      </c>
      <c r="CD282">
        <v>0</v>
      </c>
      <c r="CE282">
        <v>4.2119999999999998E-2</v>
      </c>
      <c r="CF282">
        <v>0</v>
      </c>
      <c r="CG282">
        <v>127137.65113335085</v>
      </c>
      <c r="CH282">
        <v>150160.35235388251</v>
      </c>
      <c r="CI282">
        <v>27655.533570592594</v>
      </c>
      <c r="CJ282">
        <v>35223.671913440179</v>
      </c>
      <c r="CK282">
        <v>356374.43963025772</v>
      </c>
      <c r="CL282">
        <v>12700000</v>
      </c>
      <c r="CM282">
        <v>5440000</v>
      </c>
      <c r="CN282">
        <v>3330000</v>
      </c>
      <c r="CO282">
        <v>73600000</v>
      </c>
      <c r="CP282">
        <v>16000</v>
      </c>
      <c r="CQ282">
        <v>0</v>
      </c>
      <c r="CR282">
        <v>0</v>
      </c>
      <c r="CS282">
        <v>0</v>
      </c>
      <c r="CT282">
        <v>38236000</v>
      </c>
      <c r="CU282">
        <v>0</v>
      </c>
      <c r="CV282">
        <v>0</v>
      </c>
      <c r="CW282">
        <v>0</v>
      </c>
      <c r="CX282">
        <v>4243.7736584553422</v>
      </c>
      <c r="CY282">
        <v>546337.36641696037</v>
      </c>
      <c r="CZ282">
        <v>11820</v>
      </c>
      <c r="DA282">
        <v>10665.855831911364</v>
      </c>
      <c r="DB282">
        <v>8919.1800511572146</v>
      </c>
      <c r="DC282">
        <v>6823.6488245154515</v>
      </c>
      <c r="DD282">
        <v>-1060958.0156248685</v>
      </c>
      <c r="DE282">
        <v>-1074597.1651900383</v>
      </c>
      <c r="DF282">
        <v>-1095291.393002829</v>
      </c>
    </row>
    <row r="283" spans="1:110" x14ac:dyDescent="0.45">
      <c r="A283">
        <v>4401</v>
      </c>
      <c r="B283" t="s">
        <v>636</v>
      </c>
      <c r="C283">
        <v>14421</v>
      </c>
      <c r="D283">
        <v>13549</v>
      </c>
      <c r="E283">
        <v>12613</v>
      </c>
      <c r="F283">
        <v>11614</v>
      </c>
      <c r="G283">
        <v>10606</v>
      </c>
      <c r="H283">
        <v>9554</v>
      </c>
      <c r="I283">
        <v>8496</v>
      </c>
      <c r="J283">
        <v>7504.1428571428569</v>
      </c>
      <c r="K283">
        <v>2.4300000000000002</v>
      </c>
      <c r="L283">
        <v>2.34</v>
      </c>
      <c r="M283">
        <v>2.2599999999999998</v>
      </c>
      <c r="N283">
        <v>2.2000000000000002</v>
      </c>
      <c r="O283">
        <v>2.14</v>
      </c>
      <c r="P283">
        <v>2.1</v>
      </c>
      <c r="Q283">
        <v>2.0872607122757114</v>
      </c>
      <c r="R283">
        <v>2.0624238732475506</v>
      </c>
      <c r="S283">
        <v>294917</v>
      </c>
      <c r="T283">
        <v>9196</v>
      </c>
      <c r="U283">
        <v>4690</v>
      </c>
      <c r="V283">
        <v>22.794093081524824</v>
      </c>
      <c r="W283">
        <v>101.94409396122944</v>
      </c>
      <c r="X283">
        <v>2873.0752072248169</v>
      </c>
      <c r="Y283">
        <v>327.62808369115004</v>
      </c>
      <c r="Z283">
        <v>5034</v>
      </c>
      <c r="AA283">
        <v>4567.738417880897</v>
      </c>
      <c r="AB283">
        <v>4092.3266696525729</v>
      </c>
      <c r="AC283">
        <v>3643.4405711742816</v>
      </c>
      <c r="AD283">
        <v>3216.4361418417411</v>
      </c>
      <c r="AE283">
        <v>2813.3278520379104</v>
      </c>
      <c r="AF283">
        <v>2433.7910269748058</v>
      </c>
      <c r="AG283">
        <v>1997.0988335056898</v>
      </c>
      <c r="AH283">
        <v>342</v>
      </c>
      <c r="AI283">
        <v>267.96172085889293</v>
      </c>
      <c r="AJ283">
        <v>196.92041639668278</v>
      </c>
      <c r="AK283">
        <v>139.46099734046129</v>
      </c>
      <c r="AL283">
        <v>98.86115205813968</v>
      </c>
      <c r="AM283">
        <v>71.763737805281309</v>
      </c>
      <c r="AN283">
        <v>54.435165134641039</v>
      </c>
      <c r="AO283">
        <v>34.849806263554349</v>
      </c>
      <c r="AP283">
        <v>29.116341725930592</v>
      </c>
      <c r="AQ283">
        <v>7.5872519270749086</v>
      </c>
      <c r="AR283">
        <v>0.47307239760644315</v>
      </c>
      <c r="AS283">
        <v>7.5872519270749086</v>
      </c>
      <c r="AT283">
        <v>9586</v>
      </c>
      <c r="AU283">
        <v>112</v>
      </c>
      <c r="AV283">
        <v>6410.2642883336666</v>
      </c>
      <c r="AW283">
        <v>2527.2504574427835</v>
      </c>
      <c r="AX283">
        <v>66.109489146270235</v>
      </c>
      <c r="AY283">
        <v>213.91051930169445</v>
      </c>
      <c r="AZ283">
        <v>96.136607401123484</v>
      </c>
      <c r="BA283">
        <v>1.7573131851576753</v>
      </c>
      <c r="BB283">
        <v>66.061272509003672</v>
      </c>
      <c r="BC283">
        <v>11820</v>
      </c>
      <c r="BD283">
        <v>490677.55465670297</v>
      </c>
      <c r="BE283">
        <v>1858017.9271253494</v>
      </c>
      <c r="BF283">
        <v>64142</v>
      </c>
      <c r="BG283">
        <v>58480.389023007388</v>
      </c>
      <c r="BH283">
        <v>50398.43541853378</v>
      </c>
      <c r="BI283">
        <v>39252.000000000015</v>
      </c>
      <c r="BJ283">
        <v>31309.220497368242</v>
      </c>
      <c r="BK283">
        <v>27639.838337796878</v>
      </c>
      <c r="BL283">
        <v>-167443.69270377711</v>
      </c>
      <c r="BM283">
        <v>-209860.1980530984</v>
      </c>
      <c r="BN283">
        <v>-271256.63806334947</v>
      </c>
      <c r="BO283">
        <v>50182.185338972486</v>
      </c>
      <c r="BP283">
        <v>209421.97782895924</v>
      </c>
      <c r="BQ283">
        <v>347443.17137755023</v>
      </c>
      <c r="BR283">
        <v>1662208</v>
      </c>
      <c r="BS283">
        <v>8767932</v>
      </c>
      <c r="BT283">
        <v>937111</v>
      </c>
      <c r="BU283">
        <v>43084</v>
      </c>
      <c r="BV283">
        <v>88734</v>
      </c>
      <c r="BW283">
        <v>932589</v>
      </c>
      <c r="BX283">
        <v>42948</v>
      </c>
      <c r="BY283">
        <v>80.574221519183197</v>
      </c>
      <c r="BZ283">
        <v>0</v>
      </c>
      <c r="CA283">
        <v>0</v>
      </c>
      <c r="CB283">
        <v>0</v>
      </c>
      <c r="CC283">
        <v>0</v>
      </c>
      <c r="CD283">
        <v>5.2332503891645299</v>
      </c>
      <c r="CE283">
        <v>1.9428291887542826</v>
      </c>
      <c r="CF283">
        <v>0</v>
      </c>
      <c r="CG283">
        <v>184572.642654119</v>
      </c>
      <c r="CH283">
        <v>217995.95012778559</v>
      </c>
      <c r="CI283">
        <v>40149.042157307667</v>
      </c>
      <c r="CJ283">
        <v>51136.120190125876</v>
      </c>
      <c r="CK283">
        <v>517368.15577901446</v>
      </c>
      <c r="CL283">
        <v>8350000</v>
      </c>
      <c r="CM283">
        <v>1190000</v>
      </c>
      <c r="CN283">
        <v>1260000</v>
      </c>
      <c r="CO283">
        <v>64580000</v>
      </c>
      <c r="CP283">
        <v>2000</v>
      </c>
      <c r="CQ283">
        <v>0</v>
      </c>
      <c r="CR283">
        <v>0</v>
      </c>
      <c r="CS283">
        <v>0</v>
      </c>
      <c r="CT283">
        <v>4596000</v>
      </c>
      <c r="CU283">
        <v>0</v>
      </c>
      <c r="CV283">
        <v>0</v>
      </c>
      <c r="CW283">
        <v>0</v>
      </c>
      <c r="CX283">
        <v>5359.3244547037129</v>
      </c>
      <c r="CY283">
        <v>866161.85644529189</v>
      </c>
      <c r="CZ283">
        <v>11820</v>
      </c>
      <c r="DA283">
        <v>10776.686075456759</v>
      </c>
      <c r="DB283">
        <v>9287.354723068649</v>
      </c>
      <c r="DC283">
        <v>7427.6128209584094</v>
      </c>
      <c r="DD283">
        <v>-167443.69270377711</v>
      </c>
      <c r="DE283">
        <v>-209860.1980530984</v>
      </c>
      <c r="DF283">
        <v>-271256.63806334947</v>
      </c>
    </row>
    <row r="284" spans="1:110" x14ac:dyDescent="0.45">
      <c r="A284">
        <v>4404</v>
      </c>
      <c r="B284" t="s">
        <v>637</v>
      </c>
      <c r="C284">
        <v>18652</v>
      </c>
      <c r="D284">
        <v>17772</v>
      </c>
      <c r="E284">
        <v>16745</v>
      </c>
      <c r="F284">
        <v>15611</v>
      </c>
      <c r="G284">
        <v>14426</v>
      </c>
      <c r="H284">
        <v>13192</v>
      </c>
      <c r="I284">
        <v>11906</v>
      </c>
      <c r="J284">
        <v>10773.25</v>
      </c>
      <c r="K284">
        <v>2.4300000000000002</v>
      </c>
      <c r="L284">
        <v>2.34</v>
      </c>
      <c r="M284">
        <v>2.2599999999999998</v>
      </c>
      <c r="N284">
        <v>2.2000000000000002</v>
      </c>
      <c r="O284">
        <v>2.14</v>
      </c>
      <c r="P284">
        <v>2.1</v>
      </c>
      <c r="Q284">
        <v>2.0872607122757114</v>
      </c>
      <c r="R284">
        <v>2.0624238732475506</v>
      </c>
      <c r="S284">
        <v>294917</v>
      </c>
      <c r="T284">
        <v>9196</v>
      </c>
      <c r="U284">
        <v>4690</v>
      </c>
      <c r="V284">
        <v>28.043150115521687</v>
      </c>
      <c r="W284">
        <v>116.42491921208412</v>
      </c>
      <c r="X284">
        <v>3020.4562187759093</v>
      </c>
      <c r="Y284">
        <v>371.04559211870168</v>
      </c>
      <c r="Z284">
        <v>3657</v>
      </c>
      <c r="AA284">
        <v>3422.1433470020083</v>
      </c>
      <c r="AB284">
        <v>3164.2274683806854</v>
      </c>
      <c r="AC284">
        <v>2883.1600366393586</v>
      </c>
      <c r="AD284">
        <v>2582.7175400316801</v>
      </c>
      <c r="AE284">
        <v>2285.3900627235739</v>
      </c>
      <c r="AF284">
        <v>1996.8956224082365</v>
      </c>
      <c r="AG284">
        <v>1716.2101020402556</v>
      </c>
      <c r="AH284">
        <v>240</v>
      </c>
      <c r="AI284">
        <v>185.8861570468579</v>
      </c>
      <c r="AJ284">
        <v>161.15258222315333</v>
      </c>
      <c r="AK284">
        <v>147.58986139682722</v>
      </c>
      <c r="AL284">
        <v>143.49181636607696</v>
      </c>
      <c r="AM284">
        <v>136.03092691107895</v>
      </c>
      <c r="AN284">
        <v>131.78489199403916</v>
      </c>
      <c r="AO284">
        <v>123.26911780896943</v>
      </c>
      <c r="AP284">
        <v>14.228209829707552</v>
      </c>
      <c r="AQ284">
        <v>1.7005909491719624</v>
      </c>
      <c r="AR284">
        <v>0.10603346842903039</v>
      </c>
      <c r="AS284">
        <v>1.7005909491719624</v>
      </c>
      <c r="AT284">
        <v>13637</v>
      </c>
      <c r="AU284">
        <v>256</v>
      </c>
      <c r="AV284">
        <v>9152.0297671978151</v>
      </c>
      <c r="AW284">
        <v>4603.4146656427447</v>
      </c>
      <c r="AX284">
        <v>145.84604838499641</v>
      </c>
      <c r="AY284">
        <v>305.40323333139105</v>
      </c>
      <c r="AZ284">
        <v>175.11389388104999</v>
      </c>
      <c r="BA284">
        <v>3.8768592397232009</v>
      </c>
      <c r="BB284">
        <v>66.061272509003672</v>
      </c>
      <c r="BC284">
        <v>6190</v>
      </c>
      <c r="BD284">
        <v>281245.7366704552</v>
      </c>
      <c r="BE284">
        <v>1702186.3543001765</v>
      </c>
      <c r="BF284">
        <v>140722</v>
      </c>
      <c r="BG284">
        <v>131476.94208151737</v>
      </c>
      <c r="BH284">
        <v>116394.61807658916</v>
      </c>
      <c r="BI284">
        <v>33570.000000000015</v>
      </c>
      <c r="BJ284">
        <v>28282.766855682657</v>
      </c>
      <c r="BK284">
        <v>25335.533619542635</v>
      </c>
      <c r="BL284">
        <v>-169100.95944741566</v>
      </c>
      <c r="BM284">
        <v>-278273.4342250434</v>
      </c>
      <c r="BN284">
        <v>-385650.72818873182</v>
      </c>
      <c r="BO284">
        <v>103352.36329812265</v>
      </c>
      <c r="BP284">
        <v>274679.43372112617</v>
      </c>
      <c r="BQ284">
        <v>406808.93083503831</v>
      </c>
      <c r="BR284">
        <v>1662208</v>
      </c>
      <c r="BS284">
        <v>8767932</v>
      </c>
      <c r="BT284">
        <v>937111</v>
      </c>
      <c r="BU284">
        <v>43084</v>
      </c>
      <c r="BV284">
        <v>88734</v>
      </c>
      <c r="BW284">
        <v>932589</v>
      </c>
      <c r="BX284">
        <v>42948</v>
      </c>
      <c r="BY284">
        <v>63.324215138955154</v>
      </c>
      <c r="BZ284">
        <v>0</v>
      </c>
      <c r="CA284">
        <v>0</v>
      </c>
      <c r="CB284">
        <v>0</v>
      </c>
      <c r="CC284">
        <v>0</v>
      </c>
      <c r="CD284">
        <v>3.7980477440087439</v>
      </c>
      <c r="CE284">
        <v>0</v>
      </c>
      <c r="CF284">
        <v>5.5651764705882352</v>
      </c>
      <c r="CG284">
        <v>142751.04688656938</v>
      </c>
      <c r="CH284">
        <v>168601.09737979792</v>
      </c>
      <c r="CI284">
        <v>31051.827166981158</v>
      </c>
      <c r="CJ284">
        <v>39549.386008073183</v>
      </c>
      <c r="CK284">
        <v>400139.72169011389</v>
      </c>
      <c r="CL284">
        <v>1110000</v>
      </c>
      <c r="CM284">
        <v>410000</v>
      </c>
      <c r="CN284">
        <v>640000</v>
      </c>
      <c r="CO284">
        <v>53560000</v>
      </c>
      <c r="CP284">
        <v>0</v>
      </c>
      <c r="CQ284">
        <v>0</v>
      </c>
      <c r="CR284">
        <v>0</v>
      </c>
      <c r="CS284">
        <v>0</v>
      </c>
      <c r="CT284">
        <v>0</v>
      </c>
      <c r="CU284">
        <v>0</v>
      </c>
      <c r="CV284">
        <v>0</v>
      </c>
      <c r="CW284">
        <v>0</v>
      </c>
      <c r="CX284">
        <v>392.00298959077378</v>
      </c>
      <c r="CY284">
        <v>753606.02329034929</v>
      </c>
      <c r="CZ284">
        <v>6190</v>
      </c>
      <c r="DA284">
        <v>5783.3336044441703</v>
      </c>
      <c r="DB284">
        <v>5119.9008392013111</v>
      </c>
      <c r="DC284">
        <v>4257.3466418183734</v>
      </c>
      <c r="DD284">
        <v>-169100.95944741566</v>
      </c>
      <c r="DE284">
        <v>-278273.4342250434</v>
      </c>
      <c r="DF284">
        <v>-385650.72818873182</v>
      </c>
    </row>
    <row r="285" spans="1:110" x14ac:dyDescent="0.45">
      <c r="A285">
        <v>4406</v>
      </c>
      <c r="B285" t="s">
        <v>638</v>
      </c>
      <c r="C285">
        <v>35835</v>
      </c>
      <c r="D285">
        <v>36354</v>
      </c>
      <c r="E285">
        <v>37009</v>
      </c>
      <c r="F285">
        <v>37199</v>
      </c>
      <c r="G285">
        <v>36959</v>
      </c>
      <c r="H285">
        <v>36193</v>
      </c>
      <c r="I285">
        <v>35037</v>
      </c>
      <c r="J285">
        <v>34938.21428571429</v>
      </c>
      <c r="K285">
        <v>2.4300000000000002</v>
      </c>
      <c r="L285">
        <v>2.34</v>
      </c>
      <c r="M285">
        <v>2.2599999999999998</v>
      </c>
      <c r="N285">
        <v>2.2000000000000002</v>
      </c>
      <c r="O285">
        <v>2.14</v>
      </c>
      <c r="P285">
        <v>2.1</v>
      </c>
      <c r="Q285">
        <v>2.0872607122757114</v>
      </c>
      <c r="R285">
        <v>2.0624238732475506</v>
      </c>
      <c r="S285">
        <v>294917</v>
      </c>
      <c r="T285">
        <v>9196</v>
      </c>
      <c r="U285">
        <v>4690</v>
      </c>
      <c r="V285">
        <v>55.94213429879207</v>
      </c>
      <c r="W285">
        <v>235.26615113917953</v>
      </c>
      <c r="X285">
        <v>2908.9905628476276</v>
      </c>
      <c r="Y285">
        <v>352.77335574096588</v>
      </c>
      <c r="Z285">
        <v>12839</v>
      </c>
      <c r="AA285">
        <v>12653.615665272629</v>
      </c>
      <c r="AB285">
        <v>12499.987323614148</v>
      </c>
      <c r="AC285">
        <v>12233.595557169492</v>
      </c>
      <c r="AD285">
        <v>11856.268706581111</v>
      </c>
      <c r="AE285">
        <v>11334.321033693737</v>
      </c>
      <c r="AF285">
        <v>10710.939429054881</v>
      </c>
      <c r="AG285">
        <v>10351.485242753031</v>
      </c>
      <c r="AH285">
        <v>306</v>
      </c>
      <c r="AI285">
        <v>255.71929698795205</v>
      </c>
      <c r="AJ285">
        <v>216.11949760298361</v>
      </c>
      <c r="AK285">
        <v>183.04838327026405</v>
      </c>
      <c r="AL285">
        <v>164.11127254695998</v>
      </c>
      <c r="AM285">
        <v>155.84063755755312</v>
      </c>
      <c r="AN285">
        <v>146.95252824319971</v>
      </c>
      <c r="AO285">
        <v>145.46967618587263</v>
      </c>
      <c r="AP285">
        <v>59.443749222279713</v>
      </c>
      <c r="AQ285">
        <v>0</v>
      </c>
      <c r="AR285">
        <v>0</v>
      </c>
      <c r="AS285">
        <v>0</v>
      </c>
      <c r="AT285">
        <v>25553</v>
      </c>
      <c r="AU285">
        <v>363</v>
      </c>
      <c r="AV285">
        <v>17109.451883129124</v>
      </c>
      <c r="AW285">
        <v>7408.89320079352</v>
      </c>
      <c r="AX285">
        <v>210.75800239236548</v>
      </c>
      <c r="AY285">
        <v>570.94240934001891</v>
      </c>
      <c r="AZ285">
        <v>281.83429735818549</v>
      </c>
      <c r="BA285">
        <v>5.6023397134735253</v>
      </c>
      <c r="BB285">
        <v>66.061272509003672</v>
      </c>
      <c r="BC285">
        <v>12110</v>
      </c>
      <c r="BD285">
        <v>872323.37427410949</v>
      </c>
      <c r="BE285">
        <v>3496782.5709781838</v>
      </c>
      <c r="BF285">
        <v>184274</v>
      </c>
      <c r="BG285">
        <v>200556.2968041531</v>
      </c>
      <c r="BH285">
        <v>204424.52895574472</v>
      </c>
      <c r="BI285">
        <v>327034</v>
      </c>
      <c r="BJ285">
        <v>316178.53705035604</v>
      </c>
      <c r="BK285">
        <v>306426.48573794076</v>
      </c>
      <c r="BL285">
        <v>-187190.36549373262</v>
      </c>
      <c r="BM285">
        <v>-215826.25099640549</v>
      </c>
      <c r="BN285">
        <v>-267057.04881592048</v>
      </c>
      <c r="BO285">
        <v>412374.42958377418</v>
      </c>
      <c r="BP285">
        <v>916228.9553437815</v>
      </c>
      <c r="BQ285">
        <v>1343569.2925236458</v>
      </c>
      <c r="BR285">
        <v>1662208</v>
      </c>
      <c r="BS285">
        <v>8767932</v>
      </c>
      <c r="BT285">
        <v>937111</v>
      </c>
      <c r="BU285">
        <v>43084</v>
      </c>
      <c r="BV285">
        <v>88734</v>
      </c>
      <c r="BW285">
        <v>932589</v>
      </c>
      <c r="BX285">
        <v>42948</v>
      </c>
      <c r="BY285">
        <v>178.18774511682963</v>
      </c>
      <c r="BZ285">
        <v>0</v>
      </c>
      <c r="CA285">
        <v>0</v>
      </c>
      <c r="CB285">
        <v>0</v>
      </c>
      <c r="CC285">
        <v>0</v>
      </c>
      <c r="CD285">
        <v>2.3767239574095722</v>
      </c>
      <c r="CE285">
        <v>0</v>
      </c>
      <c r="CF285">
        <v>0</v>
      </c>
      <c r="CG285">
        <v>228067.10225237062</v>
      </c>
      <c r="CH285">
        <v>269366.5969856928</v>
      </c>
      <c r="CI285">
        <v>49610.145747247239</v>
      </c>
      <c r="CJ285">
        <v>63186.323739460669</v>
      </c>
      <c r="CK285">
        <v>639285.7272314711</v>
      </c>
      <c r="CL285">
        <v>2610000</v>
      </c>
      <c r="CM285">
        <v>1320000</v>
      </c>
      <c r="CN285">
        <v>840000</v>
      </c>
      <c r="CO285">
        <v>13190000</v>
      </c>
      <c r="CP285">
        <v>28000</v>
      </c>
      <c r="CQ285">
        <v>0</v>
      </c>
      <c r="CR285">
        <v>0</v>
      </c>
      <c r="CS285">
        <v>0</v>
      </c>
      <c r="CT285">
        <v>50845000</v>
      </c>
      <c r="CU285">
        <v>0</v>
      </c>
      <c r="CV285">
        <v>0</v>
      </c>
      <c r="CW285">
        <v>0</v>
      </c>
      <c r="CX285">
        <v>4298.3810400898774</v>
      </c>
      <c r="CY285">
        <v>1207477.4365585898</v>
      </c>
      <c r="CZ285">
        <v>12110</v>
      </c>
      <c r="DA285">
        <v>13180.029490314933</v>
      </c>
      <c r="DB285">
        <v>13434.239478461792</v>
      </c>
      <c r="DC285">
        <v>13204.761899722991</v>
      </c>
      <c r="DD285">
        <v>-187190.36549373262</v>
      </c>
      <c r="DE285">
        <v>-215826.25099640549</v>
      </c>
      <c r="DF285">
        <v>-267057.04881592048</v>
      </c>
    </row>
    <row r="286" spans="1:110" x14ac:dyDescent="0.45">
      <c r="A286">
        <v>4421</v>
      </c>
      <c r="B286" t="s">
        <v>639</v>
      </c>
      <c r="C286">
        <v>28244</v>
      </c>
      <c r="D286">
        <v>29819</v>
      </c>
      <c r="E286">
        <v>29081</v>
      </c>
      <c r="F286">
        <v>28328</v>
      </c>
      <c r="G286">
        <v>27399</v>
      </c>
      <c r="H286">
        <v>26273</v>
      </c>
      <c r="I286">
        <v>24968</v>
      </c>
      <c r="J286">
        <v>24303.642857142862</v>
      </c>
      <c r="K286">
        <v>2.4300000000000002</v>
      </c>
      <c r="L286">
        <v>2.34</v>
      </c>
      <c r="M286">
        <v>2.2599999999999998</v>
      </c>
      <c r="N286">
        <v>2.2000000000000002</v>
      </c>
      <c r="O286">
        <v>2.14</v>
      </c>
      <c r="P286">
        <v>2.1</v>
      </c>
      <c r="Q286">
        <v>2.0872607122757114</v>
      </c>
      <c r="R286">
        <v>2.0624238732475506</v>
      </c>
      <c r="S286">
        <v>294917</v>
      </c>
      <c r="T286">
        <v>9196</v>
      </c>
      <c r="U286">
        <v>4690</v>
      </c>
      <c r="V286">
        <v>49.348091046391545</v>
      </c>
      <c r="W286">
        <v>198.63938911392904</v>
      </c>
      <c r="X286">
        <v>2599.1406438645076</v>
      </c>
      <c r="Y286">
        <v>329.31282691326544</v>
      </c>
      <c r="Z286">
        <v>17742</v>
      </c>
      <c r="AA286">
        <v>19035.631066734335</v>
      </c>
      <c r="AB286">
        <v>17962.40350504086</v>
      </c>
      <c r="AC286">
        <v>16894.131431511305</v>
      </c>
      <c r="AD286">
        <v>15790.173656303039</v>
      </c>
      <c r="AE286">
        <v>14615.901496428409</v>
      </c>
      <c r="AF286">
        <v>13479.719214482799</v>
      </c>
      <c r="AG286">
        <v>12570.033424161444</v>
      </c>
      <c r="AH286">
        <v>709</v>
      </c>
      <c r="AI286">
        <v>657.84837784888748</v>
      </c>
      <c r="AJ286">
        <v>575.1726406153316</v>
      </c>
      <c r="AK286">
        <v>504.62202071388094</v>
      </c>
      <c r="AL286">
        <v>471.67798912763737</v>
      </c>
      <c r="AM286">
        <v>470.68068046530067</v>
      </c>
      <c r="AN286">
        <v>550.83703090350195</v>
      </c>
      <c r="AO286">
        <v>572.12752199261672</v>
      </c>
      <c r="AP286">
        <v>59.095658461919896</v>
      </c>
      <c r="AQ286">
        <v>29.825748954708263</v>
      </c>
      <c r="AR286">
        <v>1.8596639078322252</v>
      </c>
      <c r="AS286">
        <v>29.825748954708263</v>
      </c>
      <c r="AT286">
        <v>23887</v>
      </c>
      <c r="AU286">
        <v>1196</v>
      </c>
      <c r="AV286">
        <v>16284.770988790118</v>
      </c>
      <c r="AW286">
        <v>15859.987164945476</v>
      </c>
      <c r="AX286">
        <v>656.05078676586083</v>
      </c>
      <c r="AY286">
        <v>543.42280789592621</v>
      </c>
      <c r="AZ286">
        <v>603.31391175452586</v>
      </c>
      <c r="BA286">
        <v>17.439050166699968</v>
      </c>
      <c r="BB286">
        <v>66.061272509003672</v>
      </c>
      <c r="BC286">
        <v>10740</v>
      </c>
      <c r="BD286">
        <v>656096.08499283588</v>
      </c>
      <c r="BE286">
        <v>3745605.3045378043</v>
      </c>
      <c r="BF286">
        <v>189854</v>
      </c>
      <c r="BG286">
        <v>191838.4986704633</v>
      </c>
      <c r="BH286">
        <v>186394.41922264325</v>
      </c>
      <c r="BI286">
        <v>498689.99999999994</v>
      </c>
      <c r="BJ286">
        <v>442587.6071060939</v>
      </c>
      <c r="BK286">
        <v>413666.43811576336</v>
      </c>
      <c r="BL286">
        <v>-141393.41760192625</v>
      </c>
      <c r="BM286">
        <v>-269662.43312135653</v>
      </c>
      <c r="BN286">
        <v>-390450.75565657334</v>
      </c>
      <c r="BO286">
        <v>296521.96547610592</v>
      </c>
      <c r="BP286">
        <v>753379.77376743406</v>
      </c>
      <c r="BQ286">
        <v>1150490.0813888703</v>
      </c>
      <c r="BR286">
        <v>1662208</v>
      </c>
      <c r="BS286">
        <v>8767932</v>
      </c>
      <c r="BT286">
        <v>937111</v>
      </c>
      <c r="BU286">
        <v>43084</v>
      </c>
      <c r="BV286">
        <v>88734</v>
      </c>
      <c r="BW286">
        <v>932589</v>
      </c>
      <c r="BX286">
        <v>42948</v>
      </c>
      <c r="BY286">
        <v>1296.4327263532291</v>
      </c>
      <c r="BZ286">
        <v>0</v>
      </c>
      <c r="CA286">
        <v>0</v>
      </c>
      <c r="CB286">
        <v>0</v>
      </c>
      <c r="CC286">
        <v>0</v>
      </c>
      <c r="CD286">
        <v>1.823176966919525</v>
      </c>
      <c r="CE286">
        <v>0</v>
      </c>
      <c r="CF286">
        <v>0</v>
      </c>
      <c r="CG286">
        <v>307249.32357226458</v>
      </c>
      <c r="CH286">
        <v>362887.51818854944</v>
      </c>
      <c r="CI286">
        <v>66834.206128932099</v>
      </c>
      <c r="CJ286">
        <v>85123.87379081377</v>
      </c>
      <c r="CK286">
        <v>861238.22910645616</v>
      </c>
      <c r="CL286">
        <v>20900000</v>
      </c>
      <c r="CM286">
        <v>1920000</v>
      </c>
      <c r="CN286">
        <v>1260000</v>
      </c>
      <c r="CO286">
        <v>44890000</v>
      </c>
      <c r="CP286">
        <v>358000</v>
      </c>
      <c r="CQ286">
        <v>4059.9999999999995</v>
      </c>
      <c r="CR286">
        <v>0</v>
      </c>
      <c r="CS286">
        <v>0</v>
      </c>
      <c r="CT286">
        <v>936578000</v>
      </c>
      <c r="CU286">
        <v>28452479.999999996</v>
      </c>
      <c r="CV286">
        <v>0</v>
      </c>
      <c r="CW286">
        <v>0</v>
      </c>
      <c r="CX286">
        <v>30384.521302422127</v>
      </c>
      <c r="CY286">
        <v>1418747.3186687706</v>
      </c>
      <c r="CZ286">
        <v>10740</v>
      </c>
      <c r="DA286">
        <v>10852.262663524476</v>
      </c>
      <c r="DB286">
        <v>10544.292258531232</v>
      </c>
      <c r="DC286">
        <v>9931.629532316605</v>
      </c>
      <c r="DD286">
        <v>-141393.41760192625</v>
      </c>
      <c r="DE286">
        <v>-269662.43312135653</v>
      </c>
      <c r="DF286">
        <v>-390450.75565657334</v>
      </c>
    </row>
    <row r="287" spans="1:110" x14ac:dyDescent="0.45">
      <c r="A287">
        <v>4422</v>
      </c>
      <c r="B287" t="s">
        <v>640</v>
      </c>
      <c r="C287">
        <v>8370</v>
      </c>
      <c r="D287">
        <v>7872</v>
      </c>
      <c r="E287">
        <v>7333</v>
      </c>
      <c r="F287">
        <v>6775</v>
      </c>
      <c r="G287">
        <v>6224</v>
      </c>
      <c r="H287">
        <v>5638</v>
      </c>
      <c r="I287">
        <v>5018</v>
      </c>
      <c r="J287">
        <v>4459.6785714285716</v>
      </c>
      <c r="K287">
        <v>2.4300000000000002</v>
      </c>
      <c r="L287">
        <v>2.34</v>
      </c>
      <c r="M287">
        <v>2.2599999999999998</v>
      </c>
      <c r="N287">
        <v>2.2000000000000002</v>
      </c>
      <c r="O287">
        <v>2.14</v>
      </c>
      <c r="P287">
        <v>2.1</v>
      </c>
      <c r="Q287">
        <v>2.0872607122757114</v>
      </c>
      <c r="R287">
        <v>2.0624238732475506</v>
      </c>
      <c r="S287">
        <v>294917</v>
      </c>
      <c r="T287">
        <v>9196</v>
      </c>
      <c r="U287">
        <v>4690</v>
      </c>
      <c r="V287">
        <v>10.793734056130095</v>
      </c>
      <c r="W287">
        <v>48.273797727996268</v>
      </c>
      <c r="X287">
        <v>3521.4998938894742</v>
      </c>
      <c r="Y287">
        <v>401.57050502970594</v>
      </c>
      <c r="Z287">
        <v>4072</v>
      </c>
      <c r="AA287">
        <v>3660.8160105794782</v>
      </c>
      <c r="AB287">
        <v>3266.2553653880641</v>
      </c>
      <c r="AC287">
        <v>2891.2569748626747</v>
      </c>
      <c r="AD287">
        <v>2552.9118730142509</v>
      </c>
      <c r="AE287">
        <v>2254.3763273851059</v>
      </c>
      <c r="AF287">
        <v>1992.7727546951555</v>
      </c>
      <c r="AG287">
        <v>1640.148658441937</v>
      </c>
      <c r="AH287">
        <v>523</v>
      </c>
      <c r="AI287">
        <v>475.64848691970781</v>
      </c>
      <c r="AJ287">
        <v>410.26861831791575</v>
      </c>
      <c r="AK287">
        <v>335.98128313932222</v>
      </c>
      <c r="AL287">
        <v>271.28858185982472</v>
      </c>
      <c r="AM287">
        <v>246.70910480326916</v>
      </c>
      <c r="AN287">
        <v>243.45143387824791</v>
      </c>
      <c r="AO287">
        <v>219.33362193066696</v>
      </c>
      <c r="AP287">
        <v>13.009892168448189</v>
      </c>
      <c r="AQ287">
        <v>9.4186575646447146</v>
      </c>
      <c r="AR287">
        <v>0.58726228668386049</v>
      </c>
      <c r="AS287">
        <v>9.4186575646447146</v>
      </c>
      <c r="AT287">
        <v>8080</v>
      </c>
      <c r="AU287">
        <v>140</v>
      </c>
      <c r="AV287">
        <v>5418.6640707589895</v>
      </c>
      <c r="AW287">
        <v>2605.7240101457328</v>
      </c>
      <c r="AX287">
        <v>80.155257145047102</v>
      </c>
      <c r="AY287">
        <v>180.82082004122748</v>
      </c>
      <c r="AZ287">
        <v>99.121741345943676</v>
      </c>
      <c r="BA287">
        <v>2.1306758236936418</v>
      </c>
      <c r="BB287">
        <v>66.061272509003672</v>
      </c>
      <c r="BC287">
        <v>10740</v>
      </c>
      <c r="BD287">
        <v>456044.91708772461</v>
      </c>
      <c r="BE287">
        <v>979050.11343985144</v>
      </c>
      <c r="BF287">
        <v>37002</v>
      </c>
      <c r="BG287">
        <v>33872.136398281589</v>
      </c>
      <c r="BH287">
        <v>29529.884451219506</v>
      </c>
      <c r="BI287">
        <v>57213.999999999985</v>
      </c>
      <c r="BJ287">
        <v>45186.749643178133</v>
      </c>
      <c r="BK287">
        <v>39898.836620176604</v>
      </c>
      <c r="BL287">
        <v>-320028.31381815602</v>
      </c>
      <c r="BM287">
        <v>-317634.93778380263</v>
      </c>
      <c r="BN287">
        <v>-306245.38651807903</v>
      </c>
      <c r="BO287">
        <v>21979.069213356008</v>
      </c>
      <c r="BP287">
        <v>98828.333645991515</v>
      </c>
      <c r="BQ287">
        <v>172057.40381844144</v>
      </c>
      <c r="BR287">
        <v>1662208</v>
      </c>
      <c r="BS287">
        <v>8767932</v>
      </c>
      <c r="BT287">
        <v>937111</v>
      </c>
      <c r="BU287">
        <v>43084</v>
      </c>
      <c r="BV287">
        <v>88734</v>
      </c>
      <c r="BW287">
        <v>932589</v>
      </c>
      <c r="BX287">
        <v>42948</v>
      </c>
      <c r="BY287">
        <v>309.71620768174972</v>
      </c>
      <c r="BZ287">
        <v>0</v>
      </c>
      <c r="CA287">
        <v>0</v>
      </c>
      <c r="CB287">
        <v>0</v>
      </c>
      <c r="CC287">
        <v>0</v>
      </c>
      <c r="CD287">
        <v>0.58006858256187732</v>
      </c>
      <c r="CE287">
        <v>1.9656</v>
      </c>
      <c r="CF287">
        <v>0</v>
      </c>
      <c r="CG287">
        <v>118773.33197984094</v>
      </c>
      <c r="CH287">
        <v>140281.38180428499</v>
      </c>
      <c r="CI287">
        <v>25836.09057252729</v>
      </c>
      <c r="CJ287">
        <v>32906.325077029636</v>
      </c>
      <c r="CK287">
        <v>332928.75281247759</v>
      </c>
      <c r="CL287">
        <v>18800000</v>
      </c>
      <c r="CM287">
        <v>2270000</v>
      </c>
      <c r="CN287">
        <v>1230000</v>
      </c>
      <c r="CO287">
        <v>225490000</v>
      </c>
      <c r="CP287">
        <v>19000</v>
      </c>
      <c r="CQ287">
        <v>0</v>
      </c>
      <c r="CR287">
        <v>0</v>
      </c>
      <c r="CS287">
        <v>0</v>
      </c>
      <c r="CT287">
        <v>36286000</v>
      </c>
      <c r="CU287">
        <v>0</v>
      </c>
      <c r="CV287">
        <v>0</v>
      </c>
      <c r="CW287">
        <v>0</v>
      </c>
      <c r="CX287">
        <v>7113.6140036572942</v>
      </c>
      <c r="CY287">
        <v>442694.14762344863</v>
      </c>
      <c r="CZ287">
        <v>10740</v>
      </c>
      <c r="DA287">
        <v>9831.542752217294</v>
      </c>
      <c r="DB287">
        <v>8571.1842334494759</v>
      </c>
      <c r="DC287">
        <v>6903.3625869917805</v>
      </c>
      <c r="DD287">
        <v>-320028.31381815602</v>
      </c>
      <c r="DE287">
        <v>-317634.93778380263</v>
      </c>
      <c r="DF287">
        <v>-306245.38651807903</v>
      </c>
    </row>
    <row r="288" spans="1:110" x14ac:dyDescent="0.45">
      <c r="A288">
        <v>4424</v>
      </c>
      <c r="B288" t="s">
        <v>641</v>
      </c>
      <c r="C288">
        <v>5703</v>
      </c>
      <c r="D288">
        <v>5994</v>
      </c>
      <c r="E288">
        <v>5588</v>
      </c>
      <c r="F288">
        <v>5217</v>
      </c>
      <c r="G288">
        <v>4855</v>
      </c>
      <c r="H288">
        <v>4504</v>
      </c>
      <c r="I288">
        <v>4148</v>
      </c>
      <c r="J288">
        <v>3848.7857142857147</v>
      </c>
      <c r="K288">
        <v>2.4300000000000002</v>
      </c>
      <c r="L288">
        <v>2.34</v>
      </c>
      <c r="M288">
        <v>2.2599999999999998</v>
      </c>
      <c r="N288">
        <v>2.2000000000000002</v>
      </c>
      <c r="O288">
        <v>2.14</v>
      </c>
      <c r="P288">
        <v>2.1</v>
      </c>
      <c r="Q288">
        <v>2.0872607122757114</v>
      </c>
      <c r="R288">
        <v>2.0624238732475506</v>
      </c>
      <c r="S288">
        <v>294917</v>
      </c>
      <c r="T288">
        <v>9196</v>
      </c>
      <c r="U288">
        <v>4690</v>
      </c>
      <c r="V288">
        <v>8.4046403080419498</v>
      </c>
      <c r="W288">
        <v>37.588836643289184</v>
      </c>
      <c r="X288">
        <v>3081.4716384661579</v>
      </c>
      <c r="Y288">
        <v>351.39234967485379</v>
      </c>
      <c r="Z288">
        <v>7335</v>
      </c>
      <c r="AA288">
        <v>7854.5551709619322</v>
      </c>
      <c r="AB288">
        <v>7294.5551074024379</v>
      </c>
      <c r="AC288">
        <v>6589.0032695745886</v>
      </c>
      <c r="AD288">
        <v>5888.9366895415706</v>
      </c>
      <c r="AE288">
        <v>5244.4285310111864</v>
      </c>
      <c r="AF288">
        <v>4664.3925970767687</v>
      </c>
      <c r="AG288">
        <v>4115.438475534741</v>
      </c>
      <c r="AH288">
        <v>386</v>
      </c>
      <c r="AI288">
        <v>320.92197253872121</v>
      </c>
      <c r="AJ288">
        <v>241.83734370196532</v>
      </c>
      <c r="AK288">
        <v>174.38621950748646</v>
      </c>
      <c r="AL288">
        <v>126.11591778433794</v>
      </c>
      <c r="AM288">
        <v>94.228324667494405</v>
      </c>
      <c r="AN288">
        <v>80.73486048088364</v>
      </c>
      <c r="AO288">
        <v>69.891641963218049</v>
      </c>
      <c r="AP288">
        <v>18.129727102073844</v>
      </c>
      <c r="AQ288">
        <v>6.671549108290006</v>
      </c>
      <c r="AR288">
        <v>0.41597745306773454</v>
      </c>
      <c r="AS288">
        <v>6.671549108290006</v>
      </c>
      <c r="AT288">
        <v>5832</v>
      </c>
      <c r="AU288">
        <v>745</v>
      </c>
      <c r="AV288">
        <v>4129.7011336619653</v>
      </c>
      <c r="AW288">
        <v>8596.494433887925</v>
      </c>
      <c r="AX288">
        <v>402.90711796371829</v>
      </c>
      <c r="AY288">
        <v>137.80812683029976</v>
      </c>
      <c r="AZ288">
        <v>327.01064826509668</v>
      </c>
      <c r="BA288">
        <v>10.710020602715048</v>
      </c>
      <c r="BB288">
        <v>66.061272509003672</v>
      </c>
      <c r="BC288">
        <v>10740</v>
      </c>
      <c r="BD288">
        <v>516887.63130883966</v>
      </c>
      <c r="BE288">
        <v>792630.54074062011</v>
      </c>
      <c r="BF288">
        <v>51472</v>
      </c>
      <c r="BG288">
        <v>47650.593939393919</v>
      </c>
      <c r="BH288">
        <v>43097.219276419273</v>
      </c>
      <c r="BI288">
        <v>186042</v>
      </c>
      <c r="BJ288">
        <v>156066.2977847631</v>
      </c>
      <c r="BK288">
        <v>139484.60934440393</v>
      </c>
      <c r="BL288">
        <v>-327159.32848019176</v>
      </c>
      <c r="BM288">
        <v>-318047.94813752791</v>
      </c>
      <c r="BN288">
        <v>-287218.4646632761</v>
      </c>
      <c r="BO288">
        <v>58012.890127887076</v>
      </c>
      <c r="BP288">
        <v>121336.98690625606</v>
      </c>
      <c r="BQ288">
        <v>171802.87060906703</v>
      </c>
      <c r="BR288">
        <v>1662208</v>
      </c>
      <c r="BS288">
        <v>8767932</v>
      </c>
      <c r="BT288">
        <v>937111</v>
      </c>
      <c r="BU288">
        <v>43084</v>
      </c>
      <c r="BV288">
        <v>88734</v>
      </c>
      <c r="BW288">
        <v>932589</v>
      </c>
      <c r="BX288">
        <v>42948</v>
      </c>
      <c r="BY288">
        <v>186.39090340531814</v>
      </c>
      <c r="BZ288">
        <v>0</v>
      </c>
      <c r="CA288">
        <v>0</v>
      </c>
      <c r="CB288">
        <v>0</v>
      </c>
      <c r="CC288">
        <v>0</v>
      </c>
      <c r="CD288">
        <v>0.3657059897611164</v>
      </c>
      <c r="CE288">
        <v>0</v>
      </c>
      <c r="CF288">
        <v>9.4909986320109443</v>
      </c>
      <c r="CG288">
        <v>71375.523443284692</v>
      </c>
      <c r="CH288">
        <v>84300.548689898962</v>
      </c>
      <c r="CI288">
        <v>15525.913583490579</v>
      </c>
      <c r="CJ288">
        <v>19774.693004036591</v>
      </c>
      <c r="CK288">
        <v>200069.86084505694</v>
      </c>
      <c r="CL288">
        <v>11100000</v>
      </c>
      <c r="CM288">
        <v>2280000</v>
      </c>
      <c r="CN288">
        <v>980000</v>
      </c>
      <c r="CO288">
        <v>60320000</v>
      </c>
      <c r="CP288">
        <v>80000</v>
      </c>
      <c r="CQ288">
        <v>0</v>
      </c>
      <c r="CR288">
        <v>0</v>
      </c>
      <c r="CS288">
        <v>0</v>
      </c>
      <c r="CT288">
        <v>180392000</v>
      </c>
      <c r="CU288">
        <v>0</v>
      </c>
      <c r="CV288">
        <v>0</v>
      </c>
      <c r="CW288">
        <v>0</v>
      </c>
      <c r="CX288">
        <v>4003.0983746816714</v>
      </c>
      <c r="CY288">
        <v>338237.24254972453</v>
      </c>
      <c r="CZ288">
        <v>10740</v>
      </c>
      <c r="DA288">
        <v>9942.6363636363603</v>
      </c>
      <c r="DB288">
        <v>8992.5422565422541</v>
      </c>
      <c r="DC288">
        <v>7824.3668593939301</v>
      </c>
      <c r="DD288">
        <v>-327159.32848019176</v>
      </c>
      <c r="DE288">
        <v>-318047.94813752791</v>
      </c>
      <c r="DF288">
        <v>-287218.4646632761</v>
      </c>
    </row>
    <row r="289" spans="1:110" x14ac:dyDescent="0.45">
      <c r="A289">
        <v>4444</v>
      </c>
      <c r="B289" t="s">
        <v>642</v>
      </c>
      <c r="C289">
        <v>7238</v>
      </c>
      <c r="D289">
        <v>6859</v>
      </c>
      <c r="E289">
        <v>6454</v>
      </c>
      <c r="F289">
        <v>6073</v>
      </c>
      <c r="G289">
        <v>5707</v>
      </c>
      <c r="H289">
        <v>5305</v>
      </c>
      <c r="I289">
        <v>4875</v>
      </c>
      <c r="J289">
        <v>4484.1428571428578</v>
      </c>
      <c r="K289">
        <v>2.4300000000000002</v>
      </c>
      <c r="L289">
        <v>2.34</v>
      </c>
      <c r="M289">
        <v>2.2599999999999998</v>
      </c>
      <c r="N289">
        <v>2.2000000000000002</v>
      </c>
      <c r="O289">
        <v>2.14</v>
      </c>
      <c r="P289">
        <v>2.1</v>
      </c>
      <c r="Q289">
        <v>2.0872607122757114</v>
      </c>
      <c r="R289">
        <v>2.0624238732475506</v>
      </c>
      <c r="S289">
        <v>326161</v>
      </c>
      <c r="T289">
        <v>12247</v>
      </c>
      <c r="U289">
        <v>4151</v>
      </c>
      <c r="V289">
        <v>8.6982349211438716</v>
      </c>
      <c r="W289">
        <v>38.901906512641972</v>
      </c>
      <c r="X289">
        <v>5032.596789193849</v>
      </c>
      <c r="Y289">
        <v>381.39535436216971</v>
      </c>
      <c r="Z289">
        <v>3228</v>
      </c>
      <c r="AA289">
        <v>3009.6768568193725</v>
      </c>
      <c r="AB289">
        <v>2766.2616845967718</v>
      </c>
      <c r="AC289">
        <v>2529.8588001663989</v>
      </c>
      <c r="AD289">
        <v>2314.0734696029567</v>
      </c>
      <c r="AE289">
        <v>2140.3690210550458</v>
      </c>
      <c r="AF289">
        <v>1981.8237992392308</v>
      </c>
      <c r="AG289">
        <v>1768.7085989579559</v>
      </c>
      <c r="AH289">
        <v>825</v>
      </c>
      <c r="AI289">
        <v>715.02008187203251</v>
      </c>
      <c r="AJ289">
        <v>596.54378648181955</v>
      </c>
      <c r="AK289">
        <v>488.24971631014182</v>
      </c>
      <c r="AL289">
        <v>409.50152895809475</v>
      </c>
      <c r="AM289">
        <v>361.73844384741034</v>
      </c>
      <c r="AN289">
        <v>335.14878859307333</v>
      </c>
      <c r="AO289">
        <v>299.52064604501078</v>
      </c>
      <c r="AP289">
        <v>7.9190647981858557</v>
      </c>
      <c r="AQ289">
        <v>22.500126404429039</v>
      </c>
      <c r="AR289">
        <v>1.4029043515225557</v>
      </c>
      <c r="AS289">
        <v>22.500126404429039</v>
      </c>
      <c r="AT289">
        <v>6542</v>
      </c>
      <c r="AU289">
        <v>188</v>
      </c>
      <c r="AV289">
        <v>4412.581549416258</v>
      </c>
      <c r="AW289">
        <v>2888.2393083081047</v>
      </c>
      <c r="AX289">
        <v>104.89741569942869</v>
      </c>
      <c r="AY289">
        <v>147.24784630402053</v>
      </c>
      <c r="AZ289">
        <v>109.8686232880403</v>
      </c>
      <c r="BA289">
        <v>2.7883684184840156</v>
      </c>
      <c r="BB289">
        <v>66.061272509003672</v>
      </c>
      <c r="BC289">
        <v>10740</v>
      </c>
      <c r="BD289">
        <v>526268.99430936482</v>
      </c>
      <c r="BE289">
        <v>743550.11581067939</v>
      </c>
      <c r="BF289">
        <v>30030</v>
      </c>
      <c r="BG289">
        <v>28280.754191573109</v>
      </c>
      <c r="BH289">
        <v>25880.727511299017</v>
      </c>
      <c r="BI289">
        <v>18926.000000000004</v>
      </c>
      <c r="BJ289">
        <v>15908.720414107509</v>
      </c>
      <c r="BK289">
        <v>14551.779665804177</v>
      </c>
      <c r="BL289">
        <v>-291532.2984319689</v>
      </c>
      <c r="BM289">
        <v>-257373.22517748689</v>
      </c>
      <c r="BN289">
        <v>-217837.08614980965</v>
      </c>
      <c r="BO289">
        <v>40336.942189467838</v>
      </c>
      <c r="BP289">
        <v>121058.68202484451</v>
      </c>
      <c r="BQ289">
        <v>197017.3550995962</v>
      </c>
      <c r="BR289">
        <v>1662208</v>
      </c>
      <c r="BS289">
        <v>8767932</v>
      </c>
      <c r="BT289">
        <v>937111</v>
      </c>
      <c r="BU289">
        <v>43084</v>
      </c>
      <c r="BV289">
        <v>88734</v>
      </c>
      <c r="BW289">
        <v>932589</v>
      </c>
      <c r="BX289">
        <v>42948</v>
      </c>
      <c r="BY289">
        <v>111.55798818546448</v>
      </c>
      <c r="BZ289">
        <v>0</v>
      </c>
      <c r="CA289">
        <v>0</v>
      </c>
      <c r="CB289">
        <v>0</v>
      </c>
      <c r="CC289">
        <v>0</v>
      </c>
      <c r="CD289">
        <v>1.3940062160948015</v>
      </c>
      <c r="CE289">
        <v>0</v>
      </c>
      <c r="CF289">
        <v>0</v>
      </c>
      <c r="CG289">
        <v>77509.357489191971</v>
      </c>
      <c r="CH289">
        <v>91545.127092937153</v>
      </c>
      <c r="CI289">
        <v>16860.1717820718</v>
      </c>
      <c r="CJ289">
        <v>21474.080684070985</v>
      </c>
      <c r="CK289">
        <v>217263.36451142904</v>
      </c>
      <c r="CL289">
        <v>24900000</v>
      </c>
      <c r="CM289">
        <v>3550000</v>
      </c>
      <c r="CN289">
        <v>160000</v>
      </c>
      <c r="CO289">
        <v>109280000</v>
      </c>
      <c r="CP289">
        <v>241000</v>
      </c>
      <c r="CQ289">
        <v>7400</v>
      </c>
      <c r="CR289">
        <v>0</v>
      </c>
      <c r="CS289">
        <v>0</v>
      </c>
      <c r="CT289">
        <v>772428000</v>
      </c>
      <c r="CU289">
        <v>51859200</v>
      </c>
      <c r="CV289">
        <v>0</v>
      </c>
      <c r="CW289">
        <v>0</v>
      </c>
      <c r="CX289">
        <v>10969.880584673036</v>
      </c>
      <c r="CY289">
        <v>314827.19350630848</v>
      </c>
      <c r="CZ289">
        <v>10740</v>
      </c>
      <c r="DA289">
        <v>10114.395604978194</v>
      </c>
      <c r="DB289">
        <v>9256.0444046404082</v>
      </c>
      <c r="DC289">
        <v>7966.3768849992739</v>
      </c>
      <c r="DD289">
        <v>-291532.2984319689</v>
      </c>
      <c r="DE289">
        <v>-257373.22517748689</v>
      </c>
      <c r="DF289">
        <v>-217837.08614980965</v>
      </c>
    </row>
    <row r="290" spans="1:110" x14ac:dyDescent="0.45">
      <c r="A290">
        <v>4445</v>
      </c>
      <c r="B290" t="s">
        <v>643</v>
      </c>
      <c r="C290">
        <v>23743</v>
      </c>
      <c r="D290">
        <v>21914</v>
      </c>
      <c r="E290">
        <v>20071</v>
      </c>
      <c r="F290">
        <v>18307</v>
      </c>
      <c r="G290">
        <v>16605</v>
      </c>
      <c r="H290">
        <v>14876</v>
      </c>
      <c r="I290">
        <v>13163</v>
      </c>
      <c r="J290">
        <v>11402.928571428572</v>
      </c>
      <c r="K290">
        <v>2.4300000000000002</v>
      </c>
      <c r="L290">
        <v>2.34</v>
      </c>
      <c r="M290">
        <v>2.2599999999999998</v>
      </c>
      <c r="N290">
        <v>2.2000000000000002</v>
      </c>
      <c r="O290">
        <v>2.14</v>
      </c>
      <c r="P290">
        <v>2.1</v>
      </c>
      <c r="Q290">
        <v>2.0872607122757114</v>
      </c>
      <c r="R290">
        <v>2.0624238732475506</v>
      </c>
      <c r="S290">
        <v>326161</v>
      </c>
      <c r="T290">
        <v>12247</v>
      </c>
      <c r="U290">
        <v>4151</v>
      </c>
      <c r="V290">
        <v>33.548988375983342</v>
      </c>
      <c r="W290">
        <v>150.04418956582802</v>
      </c>
      <c r="X290">
        <v>4280.1683735757888</v>
      </c>
      <c r="Y290">
        <v>324.37256588386106</v>
      </c>
      <c r="Z290">
        <v>11545</v>
      </c>
      <c r="AA290">
        <v>10511.574214252942</v>
      </c>
      <c r="AB290">
        <v>9419.4590265080587</v>
      </c>
      <c r="AC290">
        <v>8396.0018877270904</v>
      </c>
      <c r="AD290">
        <v>7434.3625457225462</v>
      </c>
      <c r="AE290">
        <v>6548.098047089471</v>
      </c>
      <c r="AF290">
        <v>5796.1960322729346</v>
      </c>
      <c r="AG290">
        <v>4783.9969484747708</v>
      </c>
      <c r="AH290">
        <v>1672</v>
      </c>
      <c r="AI290">
        <v>1413.1544198476711</v>
      </c>
      <c r="AJ290">
        <v>1149.166452648584</v>
      </c>
      <c r="AK290">
        <v>920.97019410279847</v>
      </c>
      <c r="AL290">
        <v>752.10976184208198</v>
      </c>
      <c r="AM290">
        <v>638.86900591954759</v>
      </c>
      <c r="AN290">
        <v>630.96573292949211</v>
      </c>
      <c r="AO290">
        <v>522.68419160648511</v>
      </c>
      <c r="AP290">
        <v>42.271271711195368</v>
      </c>
      <c r="AQ290">
        <v>28.255972693934144</v>
      </c>
      <c r="AR290">
        <v>1.7617868600515816</v>
      </c>
      <c r="AS290">
        <v>28.255972693934144</v>
      </c>
      <c r="AT290">
        <v>21633</v>
      </c>
      <c r="AU290">
        <v>391</v>
      </c>
      <c r="AV290">
        <v>14513.157899190674</v>
      </c>
      <c r="AW290">
        <v>7145.083474869487</v>
      </c>
      <c r="AX290">
        <v>223.26870498416559</v>
      </c>
      <c r="AY290">
        <v>484.30407909599273</v>
      </c>
      <c r="AZ290">
        <v>271.79897538403526</v>
      </c>
      <c r="BA290">
        <v>5.9348974582703926</v>
      </c>
      <c r="BB290">
        <v>66.061272509003672</v>
      </c>
      <c r="BC290">
        <v>7590</v>
      </c>
      <c r="BD290">
        <v>296020.22732114384</v>
      </c>
      <c r="BE290">
        <v>3435451.1517960289</v>
      </c>
      <c r="BF290">
        <v>113970</v>
      </c>
      <c r="BG290">
        <v>101269.63602761205</v>
      </c>
      <c r="BH290">
        <v>86208.804651951126</v>
      </c>
      <c r="BI290">
        <v>97888.000000000029</v>
      </c>
      <c r="BJ290">
        <v>78186.940988480652</v>
      </c>
      <c r="BK290">
        <v>69231.769289982505</v>
      </c>
      <c r="BL290">
        <v>-318785.72439392225</v>
      </c>
      <c r="BM290">
        <v>-399627.46090247179</v>
      </c>
      <c r="BN290">
        <v>-482399.92858531012</v>
      </c>
      <c r="BO290">
        <v>71829.223829096183</v>
      </c>
      <c r="BP290">
        <v>366759.89638312906</v>
      </c>
      <c r="BQ290">
        <v>653537.23014005157</v>
      </c>
      <c r="BR290">
        <v>1662208</v>
      </c>
      <c r="BS290">
        <v>8767932</v>
      </c>
      <c r="BT290">
        <v>937111</v>
      </c>
      <c r="BU290">
        <v>43084</v>
      </c>
      <c r="BV290">
        <v>88734</v>
      </c>
      <c r="BW290">
        <v>932589</v>
      </c>
      <c r="BX290">
        <v>42948</v>
      </c>
      <c r="BY290">
        <v>274.33796938567048</v>
      </c>
      <c r="BZ290">
        <v>0</v>
      </c>
      <c r="CA290">
        <v>0</v>
      </c>
      <c r="CB290">
        <v>32.51638024882778</v>
      </c>
      <c r="CC290">
        <v>0</v>
      </c>
      <c r="CD290">
        <v>1.890089240495245</v>
      </c>
      <c r="CE290">
        <v>1.1848572655538165</v>
      </c>
      <c r="CF290">
        <v>142.19883452804379</v>
      </c>
      <c r="CG290">
        <v>375000.30871569493</v>
      </c>
      <c r="CH290">
        <v>442907.17964028945</v>
      </c>
      <c r="CI290">
        <v>81571.694413261052</v>
      </c>
      <c r="CJ290">
        <v>103894.38316573913</v>
      </c>
      <c r="CK290">
        <v>1051148.2923304751</v>
      </c>
      <c r="CL290">
        <v>49000000</v>
      </c>
      <c r="CM290">
        <v>12100000</v>
      </c>
      <c r="CN290">
        <v>2660000</v>
      </c>
      <c r="CO290">
        <v>460670000</v>
      </c>
      <c r="CP290">
        <v>355000</v>
      </c>
      <c r="CQ290">
        <v>12890</v>
      </c>
      <c r="CR290">
        <v>0</v>
      </c>
      <c r="CS290">
        <v>0</v>
      </c>
      <c r="CT290">
        <v>979896000</v>
      </c>
      <c r="CU290">
        <v>90333120</v>
      </c>
      <c r="CV290">
        <v>0</v>
      </c>
      <c r="CW290">
        <v>0</v>
      </c>
      <c r="CX290">
        <v>63081.643355082655</v>
      </c>
      <c r="CY290">
        <v>1613040.0249673552</v>
      </c>
      <c r="CZ290">
        <v>7590</v>
      </c>
      <c r="DA290">
        <v>6744.2005567217302</v>
      </c>
      <c r="DB290">
        <v>5741.2023103299907</v>
      </c>
      <c r="DC290">
        <v>4480.9949321033509</v>
      </c>
      <c r="DD290">
        <v>-318785.72439392225</v>
      </c>
      <c r="DE290">
        <v>-399627.46090247179</v>
      </c>
      <c r="DF290">
        <v>-482399.92858531012</v>
      </c>
    </row>
    <row r="291" spans="1:110" x14ac:dyDescent="0.45">
      <c r="A291">
        <v>4501</v>
      </c>
      <c r="B291" t="s">
        <v>644</v>
      </c>
      <c r="C291">
        <v>16701</v>
      </c>
      <c r="D291">
        <v>15658</v>
      </c>
      <c r="E291">
        <v>14529</v>
      </c>
      <c r="F291">
        <v>13391</v>
      </c>
      <c r="G291">
        <v>12253</v>
      </c>
      <c r="H291">
        <v>11067</v>
      </c>
      <c r="I291">
        <v>9865</v>
      </c>
      <c r="J291">
        <v>8723.3571428571413</v>
      </c>
      <c r="K291">
        <v>2.4300000000000002</v>
      </c>
      <c r="L291">
        <v>2.34</v>
      </c>
      <c r="M291">
        <v>2.2599999999999998</v>
      </c>
      <c r="N291">
        <v>2.2000000000000002</v>
      </c>
      <c r="O291">
        <v>2.14</v>
      </c>
      <c r="P291">
        <v>2.1</v>
      </c>
      <c r="Q291">
        <v>2.0872607122757114</v>
      </c>
      <c r="R291">
        <v>2.0624238732475506</v>
      </c>
      <c r="S291">
        <v>326161</v>
      </c>
      <c r="T291">
        <v>12247</v>
      </c>
      <c r="U291">
        <v>4151</v>
      </c>
      <c r="V291">
        <v>24.529357370952518</v>
      </c>
      <c r="W291">
        <v>109.70487413951011</v>
      </c>
      <c r="X291">
        <v>4117.7596702198589</v>
      </c>
      <c r="Y291">
        <v>312.06442208403615</v>
      </c>
      <c r="Z291">
        <v>6995</v>
      </c>
      <c r="AA291">
        <v>6338.6355524024584</v>
      </c>
      <c r="AB291">
        <v>5731.5939287405145</v>
      </c>
      <c r="AC291">
        <v>5149.0290470507753</v>
      </c>
      <c r="AD291">
        <v>4589.1300673235855</v>
      </c>
      <c r="AE291">
        <v>4064.5809291755395</v>
      </c>
      <c r="AF291">
        <v>3576.153072608543</v>
      </c>
      <c r="AG291">
        <v>3006.5106368351867</v>
      </c>
      <c r="AH291">
        <v>1107</v>
      </c>
      <c r="AI291">
        <v>954.94483922316829</v>
      </c>
      <c r="AJ291">
        <v>797.93338959357709</v>
      </c>
      <c r="AK291">
        <v>659.98544924863711</v>
      </c>
      <c r="AL291">
        <v>562.84864863985126</v>
      </c>
      <c r="AM291">
        <v>513.36793925570259</v>
      </c>
      <c r="AN291">
        <v>484.5566021170402</v>
      </c>
      <c r="AO291">
        <v>433.73638479154312</v>
      </c>
      <c r="AP291">
        <v>28.39115264184764</v>
      </c>
      <c r="AQ291">
        <v>28.125158005536303</v>
      </c>
      <c r="AR291">
        <v>1.7536304394031947</v>
      </c>
      <c r="AS291">
        <v>28.125158005536303</v>
      </c>
      <c r="AT291">
        <v>13888</v>
      </c>
      <c r="AU291">
        <v>175</v>
      </c>
      <c r="AV291">
        <v>9291.3831070841916</v>
      </c>
      <c r="AW291">
        <v>3794.2590141067772</v>
      </c>
      <c r="AX291">
        <v>102.60286503596005</v>
      </c>
      <c r="AY291">
        <v>310.05345428339945</v>
      </c>
      <c r="AZ291">
        <v>144.33361289662182</v>
      </c>
      <c r="BA291">
        <v>2.7273749939847853</v>
      </c>
      <c r="BB291">
        <v>66.061272509003672</v>
      </c>
      <c r="BC291">
        <v>5280</v>
      </c>
      <c r="BD291">
        <v>220478.45271063183</v>
      </c>
      <c r="BE291">
        <v>2038304.1250625921</v>
      </c>
      <c r="BF291">
        <v>54226</v>
      </c>
      <c r="BG291">
        <v>49326.178208060926</v>
      </c>
      <c r="BH291">
        <v>42706.871043556013</v>
      </c>
      <c r="BI291">
        <v>29138.000000000011</v>
      </c>
      <c r="BJ291">
        <v>23669.511700526862</v>
      </c>
      <c r="BK291">
        <v>21095.718596882114</v>
      </c>
      <c r="BL291">
        <v>-115515.60892431648</v>
      </c>
      <c r="BM291">
        <v>-166260.32251747017</v>
      </c>
      <c r="BN291">
        <v>-229163.61286751571</v>
      </c>
      <c r="BO291">
        <v>65982.410169854527</v>
      </c>
      <c r="BP291">
        <v>244082.49517382437</v>
      </c>
      <c r="BQ291">
        <v>405943.74313086714</v>
      </c>
      <c r="BR291">
        <v>1662208</v>
      </c>
      <c r="BS291">
        <v>8767932</v>
      </c>
      <c r="BT291">
        <v>937111</v>
      </c>
      <c r="BU291">
        <v>43084</v>
      </c>
      <c r="BV291">
        <v>88734</v>
      </c>
      <c r="BW291">
        <v>932589</v>
      </c>
      <c r="BX291">
        <v>42948</v>
      </c>
      <c r="BY291">
        <v>223.87591540876707</v>
      </c>
      <c r="BZ291">
        <v>0</v>
      </c>
      <c r="CA291">
        <v>0</v>
      </c>
      <c r="CB291">
        <v>0</v>
      </c>
      <c r="CC291">
        <v>0</v>
      </c>
      <c r="CD291">
        <v>1.3406786450989701</v>
      </c>
      <c r="CE291">
        <v>0</v>
      </c>
      <c r="CF291">
        <v>0</v>
      </c>
      <c r="CG291">
        <v>197676.74266128454</v>
      </c>
      <c r="CH291">
        <v>233473.00398882173</v>
      </c>
      <c r="CI291">
        <v>42999.502854276638</v>
      </c>
      <c r="CJ291">
        <v>54766.630233835713</v>
      </c>
      <c r="CK291">
        <v>554099.73179353669</v>
      </c>
      <c r="CL291">
        <v>28000000</v>
      </c>
      <c r="CM291">
        <v>5180000</v>
      </c>
      <c r="CN291">
        <v>1490000</v>
      </c>
      <c r="CO291">
        <v>82160000</v>
      </c>
      <c r="CP291">
        <v>4000</v>
      </c>
      <c r="CQ291">
        <v>0</v>
      </c>
      <c r="CR291">
        <v>0</v>
      </c>
      <c r="CS291">
        <v>0</v>
      </c>
      <c r="CT291">
        <v>9346000</v>
      </c>
      <c r="CU291">
        <v>0</v>
      </c>
      <c r="CV291">
        <v>0</v>
      </c>
      <c r="CW291">
        <v>0</v>
      </c>
      <c r="CX291">
        <v>4385.6338371271204</v>
      </c>
      <c r="CY291">
        <v>892377.03526991431</v>
      </c>
      <c r="CZ291">
        <v>5280</v>
      </c>
      <c r="DA291">
        <v>4802.9030527525856</v>
      </c>
      <c r="DB291">
        <v>4158.3793587942264</v>
      </c>
      <c r="DC291">
        <v>3337.484192127577</v>
      </c>
      <c r="DD291">
        <v>-115515.60892431648</v>
      </c>
      <c r="DE291">
        <v>-166260.32251747017</v>
      </c>
      <c r="DF291">
        <v>-229163.61286751571</v>
      </c>
    </row>
    <row r="292" spans="1:110" x14ac:dyDescent="0.45">
      <c r="A292">
        <v>4505</v>
      </c>
      <c r="B292" t="s">
        <v>645</v>
      </c>
      <c r="C292">
        <v>24852</v>
      </c>
      <c r="D292">
        <v>23383</v>
      </c>
      <c r="E292">
        <v>21833</v>
      </c>
      <c r="F292">
        <v>20219</v>
      </c>
      <c r="G292">
        <v>18610</v>
      </c>
      <c r="H292">
        <v>16915</v>
      </c>
      <c r="I292">
        <v>15168</v>
      </c>
      <c r="J292">
        <v>13553.321428571428</v>
      </c>
      <c r="K292">
        <v>2.4300000000000002</v>
      </c>
      <c r="L292">
        <v>2.34</v>
      </c>
      <c r="M292">
        <v>2.2599999999999998</v>
      </c>
      <c r="N292">
        <v>2.2000000000000002</v>
      </c>
      <c r="O292">
        <v>2.14</v>
      </c>
      <c r="P292">
        <v>2.1</v>
      </c>
      <c r="Q292">
        <v>2.0872607122757114</v>
      </c>
      <c r="R292">
        <v>2.0624238732475506</v>
      </c>
      <c r="S292">
        <v>326161</v>
      </c>
      <c r="T292">
        <v>12247</v>
      </c>
      <c r="U292">
        <v>4151</v>
      </c>
      <c r="V292">
        <v>37.591476116800521</v>
      </c>
      <c r="W292">
        <v>168.12377486071338</v>
      </c>
      <c r="X292">
        <v>3998.3117719154352</v>
      </c>
      <c r="Y292">
        <v>303.01206295217537</v>
      </c>
      <c r="Z292">
        <v>8984</v>
      </c>
      <c r="AA292">
        <v>8236.4563626249874</v>
      </c>
      <c r="AB292">
        <v>7518.1004057447335</v>
      </c>
      <c r="AC292">
        <v>6838.824274662953</v>
      </c>
      <c r="AD292">
        <v>6156.9546815458261</v>
      </c>
      <c r="AE292">
        <v>5474.7605187761856</v>
      </c>
      <c r="AF292">
        <v>4814.9790362706299</v>
      </c>
      <c r="AG292">
        <v>4121.6669968599153</v>
      </c>
      <c r="AH292">
        <v>1384</v>
      </c>
      <c r="AI292">
        <v>1170.7111127250482</v>
      </c>
      <c r="AJ292">
        <v>961.39686978549605</v>
      </c>
      <c r="AK292">
        <v>784.78045694778314</v>
      </c>
      <c r="AL292">
        <v>659.34494061890121</v>
      </c>
      <c r="AM292">
        <v>575.16432713598749</v>
      </c>
      <c r="AN292">
        <v>513.08380551548862</v>
      </c>
      <c r="AO292">
        <v>449.65504439593474</v>
      </c>
      <c r="AP292">
        <v>40.538069800237118</v>
      </c>
      <c r="AQ292">
        <v>14.912874477354132</v>
      </c>
      <c r="AR292">
        <v>0.92983195391611262</v>
      </c>
      <c r="AS292">
        <v>14.912874477354132</v>
      </c>
      <c r="AT292">
        <v>19886</v>
      </c>
      <c r="AU292">
        <v>345</v>
      </c>
      <c r="AV292">
        <v>13336.232951360975</v>
      </c>
      <c r="AW292">
        <v>6417.6429130600027</v>
      </c>
      <c r="AX292">
        <v>197.50928504929797</v>
      </c>
      <c r="AY292">
        <v>445.03009358691571</v>
      </c>
      <c r="AZ292">
        <v>244.12713641280251</v>
      </c>
      <c r="BA292">
        <v>5.2501641638805321</v>
      </c>
      <c r="BB292">
        <v>66.061272509003672</v>
      </c>
      <c r="BC292">
        <v>8670</v>
      </c>
      <c r="BD292">
        <v>376659.97327659832</v>
      </c>
      <c r="BE292">
        <v>3182661.2195872865</v>
      </c>
      <c r="BF292">
        <v>143938</v>
      </c>
      <c r="BG292">
        <v>132381.73940430692</v>
      </c>
      <c r="BH292">
        <v>116022.92206181536</v>
      </c>
      <c r="BI292">
        <v>42308.000000000044</v>
      </c>
      <c r="BJ292">
        <v>35128.81810743035</v>
      </c>
      <c r="BK292">
        <v>31626.275572693317</v>
      </c>
      <c r="BL292">
        <v>-290548.44164295145</v>
      </c>
      <c r="BM292">
        <v>-403523.76771192165</v>
      </c>
      <c r="BN292">
        <v>-523476.8008425851</v>
      </c>
      <c r="BO292">
        <v>145182.81896691909</v>
      </c>
      <c r="BP292">
        <v>463308.88470404781</v>
      </c>
      <c r="BQ292">
        <v>736670.36620734609</v>
      </c>
      <c r="BR292">
        <v>1662208</v>
      </c>
      <c r="BS292">
        <v>8767932</v>
      </c>
      <c r="BT292">
        <v>937111</v>
      </c>
      <c r="BU292">
        <v>43084</v>
      </c>
      <c r="BV292">
        <v>88734</v>
      </c>
      <c r="BW292">
        <v>932589</v>
      </c>
      <c r="BX292">
        <v>42948</v>
      </c>
      <c r="BY292">
        <v>138.099453741253</v>
      </c>
      <c r="BZ292">
        <v>0</v>
      </c>
      <c r="CA292">
        <v>0</v>
      </c>
      <c r="CB292">
        <v>0</v>
      </c>
      <c r="CC292">
        <v>0</v>
      </c>
      <c r="CD292">
        <v>1.9414292031297058</v>
      </c>
      <c r="CE292">
        <v>2.6207999999999999E-2</v>
      </c>
      <c r="CF292">
        <v>0</v>
      </c>
      <c r="CG292">
        <v>278253.01717343018</v>
      </c>
      <c r="CH292">
        <v>328640.42028327798</v>
      </c>
      <c r="CI292">
        <v>60526.803735639049</v>
      </c>
      <c r="CJ292">
        <v>77090.404757923898</v>
      </c>
      <c r="CK292">
        <v>779959.84813815169</v>
      </c>
      <c r="CL292">
        <v>46800000</v>
      </c>
      <c r="CM292">
        <v>2590000</v>
      </c>
      <c r="CN292">
        <v>490000</v>
      </c>
      <c r="CO292">
        <v>74950000</v>
      </c>
      <c r="CP292">
        <v>0</v>
      </c>
      <c r="CQ292">
        <v>0</v>
      </c>
      <c r="CR292">
        <v>0</v>
      </c>
      <c r="CS292">
        <v>0</v>
      </c>
      <c r="CT292">
        <v>0</v>
      </c>
      <c r="CU292">
        <v>0</v>
      </c>
      <c r="CV292">
        <v>0</v>
      </c>
      <c r="CW292">
        <v>0</v>
      </c>
      <c r="CX292">
        <v>25.115964706014349</v>
      </c>
      <c r="CY292">
        <v>1396270.8624115663</v>
      </c>
      <c r="CZ292">
        <v>8670</v>
      </c>
      <c r="DA292">
        <v>7973.9171076111998</v>
      </c>
      <c r="DB292">
        <v>6988.5557272988308</v>
      </c>
      <c r="DC292">
        <v>5701.6760194145863</v>
      </c>
      <c r="DD292">
        <v>-290548.44164295145</v>
      </c>
      <c r="DE292">
        <v>-403523.76771192165</v>
      </c>
      <c r="DF292">
        <v>-523476.8008425851</v>
      </c>
    </row>
    <row r="293" spans="1:110" x14ac:dyDescent="0.45">
      <c r="A293">
        <v>4581</v>
      </c>
      <c r="B293" t="s">
        <v>646</v>
      </c>
      <c r="C293">
        <v>6334</v>
      </c>
      <c r="D293">
        <v>5747</v>
      </c>
      <c r="E293">
        <v>5162</v>
      </c>
      <c r="F293">
        <v>4584</v>
      </c>
      <c r="G293">
        <v>4022</v>
      </c>
      <c r="H293">
        <v>3508</v>
      </c>
      <c r="I293">
        <v>3025</v>
      </c>
      <c r="J293">
        <v>2469.8214285714289</v>
      </c>
      <c r="K293">
        <v>2.4300000000000002</v>
      </c>
      <c r="L293">
        <v>2.34</v>
      </c>
      <c r="M293">
        <v>2.2599999999999998</v>
      </c>
      <c r="N293">
        <v>2.2000000000000002</v>
      </c>
      <c r="O293">
        <v>2.14</v>
      </c>
      <c r="P293">
        <v>2.1</v>
      </c>
      <c r="Q293">
        <v>2.0872607122757114</v>
      </c>
      <c r="R293">
        <v>2.0624238732475506</v>
      </c>
      <c r="S293">
        <v>264530</v>
      </c>
      <c r="T293">
        <v>11698</v>
      </c>
      <c r="U293">
        <v>3990</v>
      </c>
      <c r="V293">
        <v>13.726639567469755</v>
      </c>
      <c r="W293">
        <v>61.390897581807018</v>
      </c>
      <c r="X293">
        <v>2665.6333811437007</v>
      </c>
      <c r="Y293">
        <v>203.29277494754248</v>
      </c>
      <c r="Z293">
        <v>5362</v>
      </c>
      <c r="AA293">
        <v>4703.9736760755623</v>
      </c>
      <c r="AB293">
        <v>4080.6881336932993</v>
      </c>
      <c r="AC293">
        <v>3478.9366429880133</v>
      </c>
      <c r="AD293">
        <v>2920.4938267689154</v>
      </c>
      <c r="AE293">
        <v>2429.7288664398416</v>
      </c>
      <c r="AF293">
        <v>1993.8853487114343</v>
      </c>
      <c r="AG293">
        <v>1429.0309233397736</v>
      </c>
      <c r="AH293">
        <v>412</v>
      </c>
      <c r="AI293">
        <v>300.43181360663868</v>
      </c>
      <c r="AJ293">
        <v>216.92133844719771</v>
      </c>
      <c r="AK293">
        <v>160.31097073210961</v>
      </c>
      <c r="AL293">
        <v>125.20992517061762</v>
      </c>
      <c r="AM293">
        <v>99.69454754360109</v>
      </c>
      <c r="AN293">
        <v>80.585250878270486</v>
      </c>
      <c r="AO293">
        <v>57.024409430591035</v>
      </c>
      <c r="AP293">
        <v>15.098436730607096</v>
      </c>
      <c r="AQ293">
        <v>3.7936259635374543</v>
      </c>
      <c r="AR293">
        <v>0.23653619880322158</v>
      </c>
      <c r="AS293">
        <v>3.7936259635374543</v>
      </c>
      <c r="AT293">
        <v>5958</v>
      </c>
      <c r="AU293">
        <v>114</v>
      </c>
      <c r="AV293">
        <v>3999.2493784558596</v>
      </c>
      <c r="AW293">
        <v>2033.6909085557982</v>
      </c>
      <c r="AX293">
        <v>64.874113666946982</v>
      </c>
      <c r="AY293">
        <v>133.45495175907203</v>
      </c>
      <c r="AZ293">
        <v>77.361602161462571</v>
      </c>
      <c r="BA293">
        <v>1.7244746071188715</v>
      </c>
      <c r="BB293">
        <v>66.061272509003672</v>
      </c>
      <c r="BC293">
        <v>8670</v>
      </c>
      <c r="BD293">
        <v>279272.59466530295</v>
      </c>
      <c r="BE293">
        <v>897029.35939508362</v>
      </c>
      <c r="BF293">
        <v>216696.00000000003</v>
      </c>
      <c r="BG293">
        <v>183843.16289605643</v>
      </c>
      <c r="BH293">
        <v>147389.26223371198</v>
      </c>
      <c r="BI293">
        <v>221743.99999999997</v>
      </c>
      <c r="BJ293">
        <v>163996.09778563352</v>
      </c>
      <c r="BK293">
        <v>137671.2600278258</v>
      </c>
      <c r="BL293">
        <v>-426354.44227966276</v>
      </c>
      <c r="BM293">
        <v>-619166.85236519214</v>
      </c>
      <c r="BN293">
        <v>-793001.46311752661</v>
      </c>
      <c r="BO293">
        <v>-14125.0339295991</v>
      </c>
      <c r="BP293">
        <v>26263.470456652227</v>
      </c>
      <c r="BQ293">
        <v>58833.515104952327</v>
      </c>
      <c r="BR293">
        <v>1662208</v>
      </c>
      <c r="BS293">
        <v>8767932</v>
      </c>
      <c r="BT293">
        <v>937111</v>
      </c>
      <c r="BU293">
        <v>43084</v>
      </c>
      <c r="BV293">
        <v>88734</v>
      </c>
      <c r="BW293">
        <v>932589</v>
      </c>
      <c r="BX293">
        <v>42948</v>
      </c>
      <c r="BY293">
        <v>24.018812868281554</v>
      </c>
      <c r="BZ293">
        <v>0</v>
      </c>
      <c r="CA293">
        <v>0</v>
      </c>
      <c r="CB293">
        <v>0</v>
      </c>
      <c r="CC293">
        <v>0</v>
      </c>
      <c r="CD293">
        <v>1.2364285930130636</v>
      </c>
      <c r="CE293">
        <v>0</v>
      </c>
      <c r="CF293">
        <v>0</v>
      </c>
      <c r="CG293">
        <v>110966.63410323167</v>
      </c>
      <c r="CH293">
        <v>131061.0092913273</v>
      </c>
      <c r="CI293">
        <v>24137.943774333009</v>
      </c>
      <c r="CJ293">
        <v>30743.468029713138</v>
      </c>
      <c r="CK293">
        <v>311046.11178254947</v>
      </c>
      <c r="CL293">
        <v>0</v>
      </c>
      <c r="CM293">
        <v>60000</v>
      </c>
      <c r="CN293">
        <v>0</v>
      </c>
      <c r="CO293">
        <v>65349999.999999993</v>
      </c>
      <c r="CP293">
        <v>108000</v>
      </c>
      <c r="CQ293">
        <v>90</v>
      </c>
      <c r="CR293">
        <v>0</v>
      </c>
      <c r="CS293">
        <v>0</v>
      </c>
      <c r="CT293">
        <v>312880000</v>
      </c>
      <c r="CU293">
        <v>630720</v>
      </c>
      <c r="CV293">
        <v>0</v>
      </c>
      <c r="CW293">
        <v>0</v>
      </c>
      <c r="CX293">
        <v>10278.225556615102</v>
      </c>
      <c r="CY293">
        <v>466032.00772349391</v>
      </c>
      <c r="CZ293">
        <v>8670</v>
      </c>
      <c r="DA293">
        <v>7355.559042662574</v>
      </c>
      <c r="DB293">
        <v>5897.039648015113</v>
      </c>
      <c r="DC293">
        <v>4227.4782797627786</v>
      </c>
      <c r="DD293">
        <v>-426354.44227966276</v>
      </c>
      <c r="DE293">
        <v>-619166.85236519214</v>
      </c>
      <c r="DF293">
        <v>-793001.46311752661</v>
      </c>
    </row>
    <row r="294" spans="1:110" x14ac:dyDescent="0.45">
      <c r="A294">
        <v>4606</v>
      </c>
      <c r="B294" t="s">
        <v>647</v>
      </c>
      <c r="C294">
        <v>12370</v>
      </c>
      <c r="D294">
        <v>11317</v>
      </c>
      <c r="E294">
        <v>10277</v>
      </c>
      <c r="F294">
        <v>9286</v>
      </c>
      <c r="G294">
        <v>8349</v>
      </c>
      <c r="H294">
        <v>7406</v>
      </c>
      <c r="I294">
        <v>6451</v>
      </c>
      <c r="J294">
        <v>5468.6071428571422</v>
      </c>
      <c r="K294">
        <v>2.4300000000000002</v>
      </c>
      <c r="L294">
        <v>2.34</v>
      </c>
      <c r="M294">
        <v>2.2599999999999998</v>
      </c>
      <c r="N294">
        <v>2.2000000000000002</v>
      </c>
      <c r="O294">
        <v>2.14</v>
      </c>
      <c r="P294">
        <v>2.1</v>
      </c>
      <c r="Q294">
        <v>2.0872607122757114</v>
      </c>
      <c r="R294">
        <v>2.0624238732475506</v>
      </c>
      <c r="S294">
        <v>264530</v>
      </c>
      <c r="T294">
        <v>11698</v>
      </c>
      <c r="U294">
        <v>3990</v>
      </c>
      <c r="V294">
        <v>17.449239435082099</v>
      </c>
      <c r="W294">
        <v>78.03981927071267</v>
      </c>
      <c r="X294">
        <v>4095.2440416108184</v>
      </c>
      <c r="Y294">
        <v>312.32109081304003</v>
      </c>
      <c r="Z294">
        <v>6919</v>
      </c>
      <c r="AA294">
        <v>6235.3207639099192</v>
      </c>
      <c r="AB294">
        <v>5480.9726033976203</v>
      </c>
      <c r="AC294">
        <v>4733.283457392542</v>
      </c>
      <c r="AD294">
        <v>4021.5150570908363</v>
      </c>
      <c r="AE294">
        <v>3388.8217275771899</v>
      </c>
      <c r="AF294">
        <v>2839.1764799941566</v>
      </c>
      <c r="AG294">
        <v>2141.1981417693833</v>
      </c>
      <c r="AH294">
        <v>1238</v>
      </c>
      <c r="AI294">
        <v>902.73827643881236</v>
      </c>
      <c r="AJ294">
        <v>635.0371036686995</v>
      </c>
      <c r="AK294">
        <v>444.60274465919787</v>
      </c>
      <c r="AL294">
        <v>301.90837117959313</v>
      </c>
      <c r="AM294">
        <v>204.14356560677874</v>
      </c>
      <c r="AN294">
        <v>149.50549062779908</v>
      </c>
      <c r="AO294">
        <v>96.962486226050544</v>
      </c>
      <c r="AP294">
        <v>17.404538017990888</v>
      </c>
      <c r="AQ294">
        <v>11.904136644203737</v>
      </c>
      <c r="AR294">
        <v>0.74223427900321259</v>
      </c>
      <c r="AS294">
        <v>11.904136644203737</v>
      </c>
      <c r="AT294">
        <v>12197</v>
      </c>
      <c r="AU294">
        <v>242</v>
      </c>
      <c r="AV294">
        <v>8190.0446938659497</v>
      </c>
      <c r="AW294">
        <v>4253.230403778025</v>
      </c>
      <c r="AX294">
        <v>137.42863313560801</v>
      </c>
      <c r="AY294">
        <v>273.30179143430672</v>
      </c>
      <c r="AZ294">
        <v>161.79288455971607</v>
      </c>
      <c r="BA294">
        <v>3.6531086860020934</v>
      </c>
      <c r="BB294">
        <v>66.061272509003672</v>
      </c>
      <c r="BC294">
        <v>8670</v>
      </c>
      <c r="BD294">
        <v>314014.26116874331</v>
      </c>
      <c r="BE294">
        <v>1463631.0551289397</v>
      </c>
      <c r="BF294">
        <v>332246</v>
      </c>
      <c r="BG294">
        <v>289968.15221830388</v>
      </c>
      <c r="BH294">
        <v>242275.0632146328</v>
      </c>
      <c r="BI294">
        <v>154205.99999999991</v>
      </c>
      <c r="BJ294">
        <v>117059.04739582035</v>
      </c>
      <c r="BK294">
        <v>99456.270875932154</v>
      </c>
      <c r="BL294">
        <v>-388818.26475280587</v>
      </c>
      <c r="BM294">
        <v>-691683.16343298671</v>
      </c>
      <c r="BN294">
        <v>-971079.93091725442</v>
      </c>
      <c r="BO294">
        <v>6684.1484803563217</v>
      </c>
      <c r="BP294">
        <v>86247.26707607205</v>
      </c>
      <c r="BQ294">
        <v>147085.31878784462</v>
      </c>
      <c r="BR294">
        <v>1662208</v>
      </c>
      <c r="BS294">
        <v>8767932</v>
      </c>
      <c r="BT294">
        <v>937111</v>
      </c>
      <c r="BU294">
        <v>43084</v>
      </c>
      <c r="BV294">
        <v>88734</v>
      </c>
      <c r="BW294">
        <v>932589</v>
      </c>
      <c r="BX294">
        <v>42948</v>
      </c>
      <c r="BY294">
        <v>103.96848741569963</v>
      </c>
      <c r="BZ294">
        <v>0</v>
      </c>
      <c r="CA294">
        <v>0</v>
      </c>
      <c r="CB294">
        <v>0</v>
      </c>
      <c r="CC294">
        <v>0</v>
      </c>
      <c r="CD294">
        <v>1.8289847564706112</v>
      </c>
      <c r="CE294">
        <v>0.51479999999999992</v>
      </c>
      <c r="CF294">
        <v>6.00075</v>
      </c>
      <c r="CG294">
        <v>168680.43626245015</v>
      </c>
      <c r="CH294">
        <v>199225.90608355028</v>
      </c>
      <c r="CI294">
        <v>36692.100460983595</v>
      </c>
      <c r="CJ294">
        <v>46733.161200945848</v>
      </c>
      <c r="CK294">
        <v>472821.35082523228</v>
      </c>
      <c r="CL294">
        <v>4040000</v>
      </c>
      <c r="CM294">
        <v>4350000</v>
      </c>
      <c r="CN294">
        <v>5000000</v>
      </c>
      <c r="CO294">
        <v>163400000</v>
      </c>
      <c r="CP294">
        <v>312000</v>
      </c>
      <c r="CQ294">
        <v>710</v>
      </c>
      <c r="CR294">
        <v>0</v>
      </c>
      <c r="CS294">
        <v>0</v>
      </c>
      <c r="CT294">
        <v>808497000</v>
      </c>
      <c r="CU294">
        <v>4975680</v>
      </c>
      <c r="CV294">
        <v>0</v>
      </c>
      <c r="CW294">
        <v>0</v>
      </c>
      <c r="CX294">
        <v>24196.333998317208</v>
      </c>
      <c r="CY294">
        <v>736766.60515526915</v>
      </c>
      <c r="CZ294">
        <v>8670</v>
      </c>
      <c r="DA294">
        <v>7566.754392024869</v>
      </c>
      <c r="DB294">
        <v>6322.1974021383739</v>
      </c>
      <c r="DC294">
        <v>4753.378935077968</v>
      </c>
      <c r="DD294">
        <v>-388818.26475280587</v>
      </c>
      <c r="DE294">
        <v>-691683.16343298671</v>
      </c>
      <c r="DF294">
        <v>-971079.93091725442</v>
      </c>
    </row>
    <row r="295" spans="1:110" x14ac:dyDescent="0.45">
      <c r="A295">
        <v>5000</v>
      </c>
      <c r="B295" t="s">
        <v>648</v>
      </c>
      <c r="C295">
        <v>1023119</v>
      </c>
      <c r="D295">
        <v>955838</v>
      </c>
      <c r="E295">
        <v>885285</v>
      </c>
      <c r="F295">
        <v>814295</v>
      </c>
      <c r="G295">
        <v>744014</v>
      </c>
      <c r="H295">
        <v>672617</v>
      </c>
      <c r="I295">
        <v>601649</v>
      </c>
      <c r="J295">
        <v>531216.03571428568</v>
      </c>
      <c r="K295">
        <v>2.5499999999999998</v>
      </c>
      <c r="L295">
        <v>2.44</v>
      </c>
      <c r="M295">
        <v>2.34</v>
      </c>
      <c r="N295">
        <v>2.25</v>
      </c>
      <c r="O295">
        <v>2.1800000000000002</v>
      </c>
      <c r="P295">
        <v>2.11</v>
      </c>
      <c r="Q295">
        <v>2.1039520134814484</v>
      </c>
      <c r="R295">
        <v>2.0712368222884403</v>
      </c>
      <c r="S295">
        <v>260893</v>
      </c>
      <c r="T295">
        <v>10658</v>
      </c>
      <c r="U295">
        <v>3490</v>
      </c>
      <c r="V295">
        <v>2663.4539637166649</v>
      </c>
      <c r="W295">
        <v>12260.150691964238</v>
      </c>
      <c r="X295">
        <v>1926.6274191856751</v>
      </c>
      <c r="Y295">
        <v>137.05561546848489</v>
      </c>
      <c r="Z295">
        <v>481262</v>
      </c>
      <c r="AA295">
        <v>442008.65097600874</v>
      </c>
      <c r="AB295">
        <v>397454.45211591548</v>
      </c>
      <c r="AC295">
        <v>355192.28726604051</v>
      </c>
      <c r="AD295">
        <v>314284.71082351508</v>
      </c>
      <c r="AE295">
        <v>275589.80073327117</v>
      </c>
      <c r="AF295">
        <v>243283.28469201477</v>
      </c>
      <c r="AG295">
        <v>201343.33076939537</v>
      </c>
      <c r="AH295">
        <v>46446</v>
      </c>
      <c r="AI295">
        <v>39487.48201866739</v>
      </c>
      <c r="AJ295">
        <v>32951.702419291229</v>
      </c>
      <c r="AK295">
        <v>27670.189251524076</v>
      </c>
      <c r="AL295">
        <v>23981.179868958614</v>
      </c>
      <c r="AM295">
        <v>21825.810873221053</v>
      </c>
      <c r="AN295">
        <v>23896.905551246622</v>
      </c>
      <c r="AO295">
        <v>21610.233244568233</v>
      </c>
      <c r="AP295">
        <v>2382.848638761111</v>
      </c>
      <c r="AQ295">
        <v>458.12628956679407</v>
      </c>
      <c r="AR295">
        <v>91.466474638888883</v>
      </c>
      <c r="AS295">
        <v>458.12628956679407</v>
      </c>
      <c r="AT295">
        <v>788108</v>
      </c>
      <c r="AU295">
        <v>13144</v>
      </c>
      <c r="AV295">
        <v>530642.00241615111</v>
      </c>
      <c r="AW295">
        <v>249431.31737414055</v>
      </c>
      <c r="AX295">
        <v>4886.5701165533246</v>
      </c>
      <c r="AY295">
        <v>17707.523620626958</v>
      </c>
      <c r="AZ295">
        <v>9488.3673129123054</v>
      </c>
      <c r="BA295">
        <v>129.89412271840419</v>
      </c>
      <c r="BB295">
        <v>66.061272509003672</v>
      </c>
      <c r="BC295">
        <v>383800</v>
      </c>
      <c r="BD295">
        <v>16599647.195639051</v>
      </c>
      <c r="BE295">
        <v>1613590.0276920432</v>
      </c>
      <c r="BF295">
        <v>332246</v>
      </c>
      <c r="BG295">
        <v>306947.81427666376</v>
      </c>
      <c r="BH295">
        <v>270365.13077647885</v>
      </c>
      <c r="BI295">
        <v>154205.99999999991</v>
      </c>
      <c r="BJ295">
        <v>123917.89556426567</v>
      </c>
      <c r="BK295">
        <v>109646.24337156127</v>
      </c>
      <c r="BL295">
        <v>-20047491.720216393</v>
      </c>
      <c r="BM295">
        <v>-16733767.23349655</v>
      </c>
      <c r="BN295">
        <v>-15531989.623027541</v>
      </c>
      <c r="BO295">
        <v>52480.609083596733</v>
      </c>
      <c r="BP295">
        <v>187184.32306396356</v>
      </c>
      <c r="BQ295">
        <v>297044.29135094816</v>
      </c>
      <c r="BR295">
        <v>799205</v>
      </c>
      <c r="BS295">
        <v>8767932</v>
      </c>
      <c r="BT295">
        <v>937111</v>
      </c>
      <c r="BU295">
        <v>13144</v>
      </c>
      <c r="BV295">
        <v>88734</v>
      </c>
      <c r="BW295">
        <v>932589</v>
      </c>
      <c r="BX295">
        <v>42948</v>
      </c>
      <c r="BY295">
        <v>103.96848741569963</v>
      </c>
      <c r="BZ295">
        <v>0</v>
      </c>
      <c r="CA295">
        <v>0</v>
      </c>
      <c r="CB295">
        <v>0</v>
      </c>
      <c r="CC295">
        <v>0</v>
      </c>
      <c r="CD295">
        <v>1.8289847564706112</v>
      </c>
      <c r="CE295">
        <v>0.51479999999999992</v>
      </c>
      <c r="CF295">
        <v>6.00075</v>
      </c>
      <c r="CG295">
        <v>184853.95220219216</v>
      </c>
      <c r="CH295">
        <v>184777.24931746096</v>
      </c>
      <c r="CI295">
        <v>86674.259746256066</v>
      </c>
      <c r="CJ295">
        <v>22934.16253462882</v>
      </c>
      <c r="CK295">
        <v>861987.01860922633</v>
      </c>
      <c r="CL295">
        <v>1291000000</v>
      </c>
      <c r="CM295">
        <v>184000000</v>
      </c>
      <c r="CN295">
        <v>5000000</v>
      </c>
      <c r="CO295">
        <v>163400000</v>
      </c>
      <c r="CP295">
        <v>312000</v>
      </c>
      <c r="CQ295">
        <v>710</v>
      </c>
      <c r="CR295">
        <v>0</v>
      </c>
      <c r="CS295">
        <v>0</v>
      </c>
      <c r="CT295">
        <v>808497000</v>
      </c>
      <c r="CU295">
        <v>4975680</v>
      </c>
      <c r="CV295">
        <v>0</v>
      </c>
      <c r="CW295">
        <v>0</v>
      </c>
      <c r="CX295">
        <v>24196.333998317208</v>
      </c>
      <c r="CY295">
        <v>736766.60515526915</v>
      </c>
      <c r="CZ295">
        <v>383800</v>
      </c>
      <c r="DA295">
        <v>354576.34138374444</v>
      </c>
      <c r="DB295">
        <v>312317.19025063532</v>
      </c>
      <c r="DC295">
        <v>251276.52806531452</v>
      </c>
      <c r="DD295">
        <v>-20047491.720216393</v>
      </c>
      <c r="DE295">
        <v>-16733767.23349655</v>
      </c>
      <c r="DF295">
        <v>-15531989.623027541</v>
      </c>
    </row>
    <row r="296" spans="1:110" x14ac:dyDescent="0.45">
      <c r="A296">
        <v>5201</v>
      </c>
      <c r="B296" t="s">
        <v>649</v>
      </c>
      <c r="C296">
        <v>315814</v>
      </c>
      <c r="D296">
        <v>305681</v>
      </c>
      <c r="E296">
        <v>292927</v>
      </c>
      <c r="F296">
        <v>278379</v>
      </c>
      <c r="G296">
        <v>262418</v>
      </c>
      <c r="H296">
        <v>244726</v>
      </c>
      <c r="I296">
        <v>225923</v>
      </c>
      <c r="J296">
        <v>210848.28571428571</v>
      </c>
      <c r="K296">
        <v>2.5499999999999998</v>
      </c>
      <c r="L296">
        <v>2.44</v>
      </c>
      <c r="M296">
        <v>2.34</v>
      </c>
      <c r="N296">
        <v>2.25</v>
      </c>
      <c r="O296">
        <v>2.1800000000000002</v>
      </c>
      <c r="P296">
        <v>2.11</v>
      </c>
      <c r="Q296">
        <v>2.1039520134814484</v>
      </c>
      <c r="R296">
        <v>2.0712368222884403</v>
      </c>
      <c r="S296">
        <v>259459</v>
      </c>
      <c r="T296">
        <v>9442</v>
      </c>
      <c r="U296">
        <v>3524</v>
      </c>
      <c r="V296">
        <v>935.56606475934188</v>
      </c>
      <c r="W296">
        <v>4370.2945179727221</v>
      </c>
      <c r="X296">
        <v>1499.8988754808579</v>
      </c>
      <c r="Y296">
        <v>119.83885150322834</v>
      </c>
      <c r="Z296">
        <v>151746</v>
      </c>
      <c r="AA296">
        <v>145285.09893949862</v>
      </c>
      <c r="AB296">
        <v>134938.0099176316</v>
      </c>
      <c r="AC296">
        <v>124370.69696684378</v>
      </c>
      <c r="AD296">
        <v>113196.01533800348</v>
      </c>
      <c r="AE296">
        <v>101633.40432970134</v>
      </c>
      <c r="AF296">
        <v>91225.26060673414</v>
      </c>
      <c r="AG296">
        <v>80369.354510517136</v>
      </c>
      <c r="AH296">
        <v>2869</v>
      </c>
      <c r="AI296">
        <v>2446.3614608948969</v>
      </c>
      <c r="AJ296">
        <v>2120.3345960377146</v>
      </c>
      <c r="AK296">
        <v>1962.0849328871807</v>
      </c>
      <c r="AL296">
        <v>1952.3912274059589</v>
      </c>
      <c r="AM296">
        <v>2025.6912581613915</v>
      </c>
      <c r="AN296">
        <v>2886.0544163160394</v>
      </c>
      <c r="AO296">
        <v>2966.1764873217526</v>
      </c>
      <c r="AP296">
        <v>945.15039707571327</v>
      </c>
      <c r="AQ296">
        <v>42.837633167395921</v>
      </c>
      <c r="AR296">
        <v>8.5526794181593822</v>
      </c>
      <c r="AS296">
        <v>42.837633167395921</v>
      </c>
      <c r="AT296">
        <v>222676</v>
      </c>
      <c r="AU296">
        <v>5346</v>
      </c>
      <c r="AV296">
        <v>150651.12912940819</v>
      </c>
      <c r="AW296">
        <v>88673.730714613484</v>
      </c>
      <c r="AX296">
        <v>1966.0628461284009</v>
      </c>
      <c r="AY296">
        <v>5027.2281790483512</v>
      </c>
      <c r="AZ296">
        <v>3373.148716383897</v>
      </c>
      <c r="BA296">
        <v>52.261607326986706</v>
      </c>
      <c r="BB296">
        <v>66.061272509003672</v>
      </c>
      <c r="BC296">
        <v>136370</v>
      </c>
      <c r="BD296">
        <v>7320276.2815055782</v>
      </c>
      <c r="BE296">
        <v>50574440.710146114</v>
      </c>
      <c r="BF296">
        <v>1776808</v>
      </c>
      <c r="BG296">
        <v>1754752.3558889166</v>
      </c>
      <c r="BH296">
        <v>1644975.8951596706</v>
      </c>
      <c r="BI296">
        <v>961173.99999999907</v>
      </c>
      <c r="BJ296">
        <v>822808.95397393836</v>
      </c>
      <c r="BK296">
        <v>748879.73811958707</v>
      </c>
      <c r="BL296">
        <v>-4840315.5481650624</v>
      </c>
      <c r="BM296">
        <v>-5145700.1746644648</v>
      </c>
      <c r="BN296">
        <v>-5961556.9556894684</v>
      </c>
      <c r="BO296">
        <v>3121233.6485269219</v>
      </c>
      <c r="BP296">
        <v>8562338.7256692164</v>
      </c>
      <c r="BQ296">
        <v>13176416.784546193</v>
      </c>
      <c r="BR296">
        <v>799205</v>
      </c>
      <c r="BS296">
        <v>8767932</v>
      </c>
      <c r="BT296">
        <v>937111</v>
      </c>
      <c r="BU296">
        <v>13144</v>
      </c>
      <c r="BV296">
        <v>88734</v>
      </c>
      <c r="BW296">
        <v>932589</v>
      </c>
      <c r="BX296">
        <v>42948</v>
      </c>
      <c r="BY296">
        <v>381.66460953874417</v>
      </c>
      <c r="BZ296">
        <v>0</v>
      </c>
      <c r="CA296">
        <v>1815.1600202054849</v>
      </c>
      <c r="CB296">
        <v>0</v>
      </c>
      <c r="CC296">
        <v>1546.0246184138559</v>
      </c>
      <c r="CD296">
        <v>17.003479342029472</v>
      </c>
      <c r="CE296">
        <v>13.875263999999998</v>
      </c>
      <c r="CF296">
        <v>800.60007820547207</v>
      </c>
      <c r="CG296">
        <v>4221086.5283855945</v>
      </c>
      <c r="CH296">
        <v>4219335.0401995424</v>
      </c>
      <c r="CI296">
        <v>1979181.6502388886</v>
      </c>
      <c r="CJ296">
        <v>523694.96762958204</v>
      </c>
      <c r="CK296">
        <v>19683224.234853655</v>
      </c>
      <c r="CL296">
        <v>83600000</v>
      </c>
      <c r="CM296">
        <v>6570000</v>
      </c>
      <c r="CN296">
        <v>9580000</v>
      </c>
      <c r="CO296">
        <v>906090000</v>
      </c>
      <c r="CP296">
        <v>551000</v>
      </c>
      <c r="CQ296">
        <v>31020</v>
      </c>
      <c r="CR296">
        <v>0</v>
      </c>
      <c r="CS296">
        <v>0</v>
      </c>
      <c r="CT296">
        <v>1171659000</v>
      </c>
      <c r="CU296">
        <v>217388160</v>
      </c>
      <c r="CV296">
        <v>0</v>
      </c>
      <c r="CW296">
        <v>0</v>
      </c>
      <c r="CX296">
        <v>121135.66075004087</v>
      </c>
      <c r="CY296">
        <v>21140428.113307141</v>
      </c>
      <c r="CZ296">
        <v>136370</v>
      </c>
      <c r="DA296">
        <v>134677.22948825738</v>
      </c>
      <c r="DB296">
        <v>126251.8869922492</v>
      </c>
      <c r="DC296">
        <v>110810.40378851131</v>
      </c>
      <c r="DD296">
        <v>-4840315.5481650624</v>
      </c>
      <c r="DE296">
        <v>-5145700.1746644648</v>
      </c>
      <c r="DF296">
        <v>-5961556.9556894684</v>
      </c>
    </row>
    <row r="297" spans="1:110" x14ac:dyDescent="0.45">
      <c r="A297">
        <v>5202</v>
      </c>
      <c r="B297" t="s">
        <v>650</v>
      </c>
      <c r="C297">
        <v>54730</v>
      </c>
      <c r="D297">
        <v>50062</v>
      </c>
      <c r="E297">
        <v>45267</v>
      </c>
      <c r="F297">
        <v>40593</v>
      </c>
      <c r="G297">
        <v>36132</v>
      </c>
      <c r="H297">
        <v>31757</v>
      </c>
      <c r="I297">
        <v>27564</v>
      </c>
      <c r="J297">
        <v>23019.607142857141</v>
      </c>
      <c r="K297">
        <v>2.5499999999999998</v>
      </c>
      <c r="L297">
        <v>2.44</v>
      </c>
      <c r="M297">
        <v>2.34</v>
      </c>
      <c r="N297">
        <v>2.25</v>
      </c>
      <c r="O297">
        <v>2.1800000000000002</v>
      </c>
      <c r="P297">
        <v>2.11</v>
      </c>
      <c r="Q297">
        <v>2.1039520134814484</v>
      </c>
      <c r="R297">
        <v>2.0712368222884403</v>
      </c>
      <c r="S297">
        <v>252284</v>
      </c>
      <c r="T297">
        <v>10823</v>
      </c>
      <c r="U297">
        <v>3551</v>
      </c>
      <c r="V297">
        <v>152.38110694227251</v>
      </c>
      <c r="W297">
        <v>702.20855482893558</v>
      </c>
      <c r="X297">
        <v>1829.2920548273391</v>
      </c>
      <c r="Y297">
        <v>130.24200400697836</v>
      </c>
      <c r="Z297">
        <v>26738</v>
      </c>
      <c r="AA297">
        <v>24250.755214725945</v>
      </c>
      <c r="AB297">
        <v>21294.154583300759</v>
      </c>
      <c r="AC297">
        <v>18532.453269020716</v>
      </c>
      <c r="AD297">
        <v>15837.179199878397</v>
      </c>
      <c r="AE297">
        <v>13318.03901401345</v>
      </c>
      <c r="AF297">
        <v>11211.890554310763</v>
      </c>
      <c r="AG297">
        <v>8429.7828570127258</v>
      </c>
      <c r="AH297">
        <v>2047</v>
      </c>
      <c r="AI297">
        <v>1685.3211772164943</v>
      </c>
      <c r="AJ297">
        <v>1353.3282743812733</v>
      </c>
      <c r="AK297">
        <v>1108.9717581868119</v>
      </c>
      <c r="AL297">
        <v>942.05399360115166</v>
      </c>
      <c r="AM297">
        <v>822.603973990697</v>
      </c>
      <c r="AN297">
        <v>878.99868589966468</v>
      </c>
      <c r="AO297">
        <v>746.90512462352456</v>
      </c>
      <c r="AP297">
        <v>131.68944323164123</v>
      </c>
      <c r="AQ297">
        <v>26.867210035002017</v>
      </c>
      <c r="AR297">
        <v>5.364130025386638</v>
      </c>
      <c r="AS297">
        <v>26.867210035002017</v>
      </c>
      <c r="AT297">
        <v>41802</v>
      </c>
      <c r="AU297">
        <v>936</v>
      </c>
      <c r="AV297">
        <v>28251.236196438102</v>
      </c>
      <c r="AW297">
        <v>15892.851735756594</v>
      </c>
      <c r="AX297">
        <v>344.84287578492626</v>
      </c>
      <c r="AY297">
        <v>942.74375187513942</v>
      </c>
      <c r="AZ297">
        <v>604.5640800281808</v>
      </c>
      <c r="BA297">
        <v>9.1665650461123018</v>
      </c>
      <c r="BB297">
        <v>66.061272509003672</v>
      </c>
      <c r="BC297">
        <v>21980</v>
      </c>
      <c r="BD297">
        <v>786546.49998645124</v>
      </c>
      <c r="BE297">
        <v>9106341.306350017</v>
      </c>
      <c r="BF297">
        <v>211444</v>
      </c>
      <c r="BG297">
        <v>185928.35508396255</v>
      </c>
      <c r="BH297">
        <v>155107.93292639402</v>
      </c>
      <c r="BI297">
        <v>263760</v>
      </c>
      <c r="BJ297">
        <v>201565.67624206026</v>
      </c>
      <c r="BK297">
        <v>172250.89894204075</v>
      </c>
      <c r="BL297">
        <v>-1306925.6353636475</v>
      </c>
      <c r="BM297">
        <v>-1382603.2996481587</v>
      </c>
      <c r="BN297">
        <v>-1562595.6054020566</v>
      </c>
      <c r="BO297">
        <v>-46136.15258657746</v>
      </c>
      <c r="BP297">
        <v>544165.38576014154</v>
      </c>
      <c r="BQ297">
        <v>1064767.7009561872</v>
      </c>
      <c r="BR297">
        <v>799205</v>
      </c>
      <c r="BS297">
        <v>8767932</v>
      </c>
      <c r="BT297">
        <v>937111</v>
      </c>
      <c r="BU297">
        <v>13144</v>
      </c>
      <c r="BV297">
        <v>88734</v>
      </c>
      <c r="BW297">
        <v>932589</v>
      </c>
      <c r="BX297">
        <v>42948</v>
      </c>
      <c r="BY297">
        <v>203.35700384131763</v>
      </c>
      <c r="BZ297">
        <v>0</v>
      </c>
      <c r="CA297">
        <v>1621.9064457722302</v>
      </c>
      <c r="CB297">
        <v>0</v>
      </c>
      <c r="CC297">
        <v>139.57413120000001</v>
      </c>
      <c r="CD297">
        <v>12.235408137805175</v>
      </c>
      <c r="CE297">
        <v>8.9980998385068354</v>
      </c>
      <c r="CF297">
        <v>539.02089257411762</v>
      </c>
      <c r="CG297">
        <v>982017.52459148038</v>
      </c>
      <c r="CH297">
        <v>981610.0484401976</v>
      </c>
      <c r="CI297">
        <v>460448.05094953225</v>
      </c>
      <c r="CJ297">
        <v>121835.3692335488</v>
      </c>
      <c r="CK297">
        <v>4579216.9881157912</v>
      </c>
      <c r="CL297">
        <v>66400000</v>
      </c>
      <c r="CM297">
        <v>8950000</v>
      </c>
      <c r="CN297">
        <v>4410000</v>
      </c>
      <c r="CO297">
        <v>426950000</v>
      </c>
      <c r="CP297">
        <v>751000</v>
      </c>
      <c r="CQ297">
        <v>3460</v>
      </c>
      <c r="CR297">
        <v>0</v>
      </c>
      <c r="CS297">
        <v>0</v>
      </c>
      <c r="CT297">
        <v>1519961000</v>
      </c>
      <c r="CU297">
        <v>24247680</v>
      </c>
      <c r="CV297">
        <v>0</v>
      </c>
      <c r="CW297">
        <v>0</v>
      </c>
      <c r="CX297">
        <v>49103.853306578836</v>
      </c>
      <c r="CY297">
        <v>4564026.4950215798</v>
      </c>
      <c r="CZ297">
        <v>21980</v>
      </c>
      <c r="DA297">
        <v>19327.600900217061</v>
      </c>
      <c r="DB297">
        <v>16123.760266179888</v>
      </c>
      <c r="DC297">
        <v>11906.317727670939</v>
      </c>
      <c r="DD297">
        <v>-1306925.6353636475</v>
      </c>
      <c r="DE297">
        <v>-1382603.2996481587</v>
      </c>
      <c r="DF297">
        <v>-1562595.6054020566</v>
      </c>
    </row>
    <row r="298" spans="1:110" x14ac:dyDescent="0.45">
      <c r="A298">
        <v>5203</v>
      </c>
      <c r="B298" t="s">
        <v>651</v>
      </c>
      <c r="C298">
        <v>92197</v>
      </c>
      <c r="D298">
        <v>85657</v>
      </c>
      <c r="E298">
        <v>78905</v>
      </c>
      <c r="F298">
        <v>72255</v>
      </c>
      <c r="G298">
        <v>65720</v>
      </c>
      <c r="H298">
        <v>58986</v>
      </c>
      <c r="I298">
        <v>52235</v>
      </c>
      <c r="J298">
        <v>45577.392857142855</v>
      </c>
      <c r="K298">
        <v>2.5499999999999998</v>
      </c>
      <c r="L298">
        <v>2.44</v>
      </c>
      <c r="M298">
        <v>2.34</v>
      </c>
      <c r="N298">
        <v>2.25</v>
      </c>
      <c r="O298">
        <v>2.1800000000000002</v>
      </c>
      <c r="P298">
        <v>2.11</v>
      </c>
      <c r="Q298">
        <v>2.1039520134814484</v>
      </c>
      <c r="R298">
        <v>2.0712368222884403</v>
      </c>
      <c r="S298">
        <v>264903</v>
      </c>
      <c r="T298">
        <v>11619</v>
      </c>
      <c r="U298">
        <v>3714</v>
      </c>
      <c r="V298">
        <v>214.12019487555395</v>
      </c>
      <c r="W298">
        <v>975.57141588161448</v>
      </c>
      <c r="X298">
        <v>2354.3388930746278</v>
      </c>
      <c r="Y298">
        <v>165.17362026501755</v>
      </c>
      <c r="Z298">
        <v>48214</v>
      </c>
      <c r="AA298">
        <v>43629.62642160098</v>
      </c>
      <c r="AB298">
        <v>38990.039909624516</v>
      </c>
      <c r="AC298">
        <v>34604.581562160529</v>
      </c>
      <c r="AD298">
        <v>30388.250729184092</v>
      </c>
      <c r="AE298">
        <v>26449.482422140321</v>
      </c>
      <c r="AF298">
        <v>22947.725658106552</v>
      </c>
      <c r="AG298">
        <v>18640.455159286779</v>
      </c>
      <c r="AH298">
        <v>7618</v>
      </c>
      <c r="AI298">
        <v>6472.0046916753026</v>
      </c>
      <c r="AJ298">
        <v>5337.491741418231</v>
      </c>
      <c r="AK298">
        <v>4313.5107484295504</v>
      </c>
      <c r="AL298">
        <v>3492.3128221478796</v>
      </c>
      <c r="AM298">
        <v>2938.3817129025597</v>
      </c>
      <c r="AN298">
        <v>2652.1127359006341</v>
      </c>
      <c r="AO298">
        <v>2295.7392953862736</v>
      </c>
      <c r="AP298">
        <v>205.27401666155345</v>
      </c>
      <c r="AQ298">
        <v>55.809998527643678</v>
      </c>
      <c r="AR298">
        <v>11.142656361747349</v>
      </c>
      <c r="AS298">
        <v>55.809998527643678</v>
      </c>
      <c r="AT298">
        <v>74789</v>
      </c>
      <c r="AU298">
        <v>1070</v>
      </c>
      <c r="AV298">
        <v>50277.962120568474</v>
      </c>
      <c r="AW298">
        <v>21693.215385265903</v>
      </c>
      <c r="AX298">
        <v>400.12408535524173</v>
      </c>
      <c r="AY298">
        <v>1677.7755959633698</v>
      </c>
      <c r="AZ298">
        <v>825.20991325551495</v>
      </c>
      <c r="BA298">
        <v>10.636042419541086</v>
      </c>
      <c r="BB298">
        <v>66.061272509003672</v>
      </c>
      <c r="BC298">
        <v>31180</v>
      </c>
      <c r="BD298">
        <v>1291129.288210507</v>
      </c>
      <c r="BE298">
        <v>14306722.888748761</v>
      </c>
      <c r="BF298">
        <v>455710</v>
      </c>
      <c r="BG298">
        <v>416870.25935222267</v>
      </c>
      <c r="BH298">
        <v>362895.86227711802</v>
      </c>
      <c r="BI298">
        <v>321178.00000000017</v>
      </c>
      <c r="BJ298">
        <v>254740.44149662848</v>
      </c>
      <c r="BK298">
        <v>223702.06653581862</v>
      </c>
      <c r="BL298">
        <v>-2404119.4963489519</v>
      </c>
      <c r="BM298">
        <v>-2560501.8289041799</v>
      </c>
      <c r="BN298">
        <v>-2812326.7106289184</v>
      </c>
      <c r="BO298">
        <v>233673.04767676629</v>
      </c>
      <c r="BP298">
        <v>1387731.1277832212</v>
      </c>
      <c r="BQ298">
        <v>2486441.3432674734</v>
      </c>
      <c r="BR298">
        <v>799205</v>
      </c>
      <c r="BS298">
        <v>8767932</v>
      </c>
      <c r="BT298">
        <v>937111</v>
      </c>
      <c r="BU298">
        <v>13144</v>
      </c>
      <c r="BV298">
        <v>88734</v>
      </c>
      <c r="BW298">
        <v>932589</v>
      </c>
      <c r="BX298">
        <v>42948</v>
      </c>
      <c r="BY298">
        <v>35.084282170288489</v>
      </c>
      <c r="BZ298">
        <v>0</v>
      </c>
      <c r="CA298">
        <v>0</v>
      </c>
      <c r="CB298">
        <v>0</v>
      </c>
      <c r="CC298">
        <v>62.296754143999991</v>
      </c>
      <c r="CD298">
        <v>4.2904262214535365</v>
      </c>
      <c r="CE298">
        <v>49.975721793858327</v>
      </c>
      <c r="CF298">
        <v>0</v>
      </c>
      <c r="CG298">
        <v>1587299.6391576666</v>
      </c>
      <c r="CH298">
        <v>1586641.0086019996</v>
      </c>
      <c r="CI298">
        <v>744252.52790380211</v>
      </c>
      <c r="CJ298">
        <v>196930.53614445738</v>
      </c>
      <c r="CK298">
        <v>7401690.1845866628</v>
      </c>
      <c r="CL298">
        <v>155000000</v>
      </c>
      <c r="CM298">
        <v>21100000</v>
      </c>
      <c r="CN298">
        <v>9790000</v>
      </c>
      <c r="CO298">
        <v>692800000</v>
      </c>
      <c r="CP298">
        <v>466000</v>
      </c>
      <c r="CQ298">
        <v>4100</v>
      </c>
      <c r="CR298">
        <v>0</v>
      </c>
      <c r="CS298">
        <v>0</v>
      </c>
      <c r="CT298">
        <v>957595000</v>
      </c>
      <c r="CU298">
        <v>28732800</v>
      </c>
      <c r="CV298">
        <v>0</v>
      </c>
      <c r="CW298">
        <v>0</v>
      </c>
      <c r="CX298">
        <v>73808.111451240446</v>
      </c>
      <c r="CY298">
        <v>6635333.894924636</v>
      </c>
      <c r="CZ298">
        <v>31180</v>
      </c>
      <c r="DA298">
        <v>28522.557518163529</v>
      </c>
      <c r="DB298">
        <v>24829.59115621895</v>
      </c>
      <c r="DC298">
        <v>19544.420492877056</v>
      </c>
      <c r="DD298">
        <v>-2404119.4963489519</v>
      </c>
      <c r="DE298">
        <v>-2560501.8289041799</v>
      </c>
      <c r="DF298">
        <v>-2812326.7106289184</v>
      </c>
    </row>
    <row r="299" spans="1:110" x14ac:dyDescent="0.45">
      <c r="A299">
        <v>5204</v>
      </c>
      <c r="B299" t="s">
        <v>652</v>
      </c>
      <c r="C299">
        <v>74175</v>
      </c>
      <c r="D299">
        <v>69018</v>
      </c>
      <c r="E299">
        <v>63626</v>
      </c>
      <c r="F299">
        <v>58183</v>
      </c>
      <c r="G299">
        <v>52895</v>
      </c>
      <c r="H299">
        <v>47674</v>
      </c>
      <c r="I299">
        <v>42577</v>
      </c>
      <c r="J299">
        <v>37283.67857142858</v>
      </c>
      <c r="K299">
        <v>2.5499999999999998</v>
      </c>
      <c r="L299">
        <v>2.44</v>
      </c>
      <c r="M299">
        <v>2.34</v>
      </c>
      <c r="N299">
        <v>2.25</v>
      </c>
      <c r="O299">
        <v>2.1800000000000002</v>
      </c>
      <c r="P299">
        <v>2.11</v>
      </c>
      <c r="Q299">
        <v>2.1039520134814484</v>
      </c>
      <c r="R299">
        <v>2.0712368222884403</v>
      </c>
      <c r="S299">
        <v>252284</v>
      </c>
      <c r="T299">
        <v>10823</v>
      </c>
      <c r="U299">
        <v>3551</v>
      </c>
      <c r="V299">
        <v>193.43643857604363</v>
      </c>
      <c r="W299">
        <v>881.33237677280363</v>
      </c>
      <c r="X299">
        <v>1953.025849146655</v>
      </c>
      <c r="Y299">
        <v>140.64023006753453</v>
      </c>
      <c r="Z299">
        <v>35286</v>
      </c>
      <c r="AA299">
        <v>32114.106149807256</v>
      </c>
      <c r="AB299">
        <v>28879.189395169378</v>
      </c>
      <c r="AC299">
        <v>25877.909804560262</v>
      </c>
      <c r="AD299">
        <v>22964.521350421979</v>
      </c>
      <c r="AE299">
        <v>20202.545693857432</v>
      </c>
      <c r="AF299">
        <v>17882.939340358742</v>
      </c>
      <c r="AG299">
        <v>14857.87062310311</v>
      </c>
      <c r="AH299">
        <v>2376</v>
      </c>
      <c r="AI299">
        <v>1909.4147831953862</v>
      </c>
      <c r="AJ299">
        <v>1560.9585487938762</v>
      </c>
      <c r="AK299">
        <v>1353.4975512369469</v>
      </c>
      <c r="AL299">
        <v>1243.6193894295718</v>
      </c>
      <c r="AM299">
        <v>1206.0163787230881</v>
      </c>
      <c r="AN299">
        <v>1450.8307404137811</v>
      </c>
      <c r="AO299">
        <v>1384.9802803462044</v>
      </c>
      <c r="AP299">
        <v>167.33682419528282</v>
      </c>
      <c r="AQ299">
        <v>29.404028149894913</v>
      </c>
      <c r="AR299">
        <v>5.8706144054660623</v>
      </c>
      <c r="AS299">
        <v>29.404028149894913</v>
      </c>
      <c r="AT299">
        <v>56040</v>
      </c>
      <c r="AU299">
        <v>1146</v>
      </c>
      <c r="AV299">
        <v>37825.714440115044</v>
      </c>
      <c r="AW299">
        <v>20092.929837197124</v>
      </c>
      <c r="AX299">
        <v>423.27550907129967</v>
      </c>
      <c r="AY299">
        <v>1262.2440908666388</v>
      </c>
      <c r="AZ299">
        <v>764.33505100697857</v>
      </c>
      <c r="BA299">
        <v>11.25145032356202</v>
      </c>
      <c r="BB299">
        <v>66.061272509003672</v>
      </c>
      <c r="BC299">
        <v>28170</v>
      </c>
      <c r="BD299">
        <v>1184268.6562199255</v>
      </c>
      <c r="BE299">
        <v>10544810.826582285</v>
      </c>
      <c r="BF299">
        <v>402874</v>
      </c>
      <c r="BG299">
        <v>368307.26785270195</v>
      </c>
      <c r="BH299">
        <v>321807.25699443201</v>
      </c>
      <c r="BI299">
        <v>283987.99999999983</v>
      </c>
      <c r="BJ299">
        <v>228840.74105302669</v>
      </c>
      <c r="BK299">
        <v>203077.37848412056</v>
      </c>
      <c r="BL299">
        <v>-1747785.6458539246</v>
      </c>
      <c r="BM299">
        <v>-1877569.0634163641</v>
      </c>
      <c r="BN299">
        <v>-2118654.3899645424</v>
      </c>
      <c r="BO299">
        <v>294600.57293010131</v>
      </c>
      <c r="BP299">
        <v>1234559.6388702579</v>
      </c>
      <c r="BQ299">
        <v>2058895.4211834432</v>
      </c>
      <c r="BR299">
        <v>799205</v>
      </c>
      <c r="BS299">
        <v>8767932</v>
      </c>
      <c r="BT299">
        <v>937111</v>
      </c>
      <c r="BU299">
        <v>13144</v>
      </c>
      <c r="BV299">
        <v>88734</v>
      </c>
      <c r="BW299">
        <v>932589</v>
      </c>
      <c r="BX299">
        <v>42948</v>
      </c>
      <c r="BY299">
        <v>161.93021609955562</v>
      </c>
      <c r="BZ299">
        <v>0</v>
      </c>
      <c r="CA299">
        <v>0</v>
      </c>
      <c r="CB299">
        <v>397.44720026439779</v>
      </c>
      <c r="CC299">
        <v>0</v>
      </c>
      <c r="CD299">
        <v>3.5392191032517393</v>
      </c>
      <c r="CE299">
        <v>85.914830968501278</v>
      </c>
      <c r="CF299">
        <v>290.427433751026</v>
      </c>
      <c r="CG299">
        <v>1086819.0214598307</v>
      </c>
      <c r="CH299">
        <v>1086368.0592102623</v>
      </c>
      <c r="CI299">
        <v>509587.34201228572</v>
      </c>
      <c r="CJ299">
        <v>134837.71262094993</v>
      </c>
      <c r="CK299">
        <v>5067913.7606496168</v>
      </c>
      <c r="CL299">
        <v>65100000</v>
      </c>
      <c r="CM299">
        <v>11400000</v>
      </c>
      <c r="CN299">
        <v>11500000</v>
      </c>
      <c r="CO299">
        <v>913220000</v>
      </c>
      <c r="CP299">
        <v>902000</v>
      </c>
      <c r="CQ299">
        <v>15850</v>
      </c>
      <c r="CR299">
        <v>0</v>
      </c>
      <c r="CS299">
        <v>0</v>
      </c>
      <c r="CT299">
        <v>1995520000</v>
      </c>
      <c r="CU299">
        <v>111076800</v>
      </c>
      <c r="CV299">
        <v>0</v>
      </c>
      <c r="CW299">
        <v>0</v>
      </c>
      <c r="CX299">
        <v>137144.85519464154</v>
      </c>
      <c r="CY299">
        <v>4831448.9285443332</v>
      </c>
      <c r="CZ299">
        <v>28170</v>
      </c>
      <c r="DA299">
        <v>25753.004004752387</v>
      </c>
      <c r="DB299">
        <v>22501.602063010145</v>
      </c>
      <c r="DC299">
        <v>17926.82174050641</v>
      </c>
      <c r="DD299">
        <v>-1747785.6458539246</v>
      </c>
      <c r="DE299">
        <v>-1877569.0634163641</v>
      </c>
      <c r="DF299">
        <v>-2118654.3899645424</v>
      </c>
    </row>
    <row r="300" spans="1:110" x14ac:dyDescent="0.45">
      <c r="A300">
        <v>5206</v>
      </c>
      <c r="B300" t="s">
        <v>653</v>
      </c>
      <c r="C300">
        <v>28375</v>
      </c>
      <c r="D300">
        <v>24843</v>
      </c>
      <c r="E300">
        <v>21494</v>
      </c>
      <c r="F300">
        <v>18378</v>
      </c>
      <c r="G300">
        <v>15482</v>
      </c>
      <c r="H300">
        <v>12785</v>
      </c>
      <c r="I300">
        <v>10352</v>
      </c>
      <c r="J300">
        <v>7344.9642857142862</v>
      </c>
      <c r="K300">
        <v>2.5499999999999998</v>
      </c>
      <c r="L300">
        <v>2.44</v>
      </c>
      <c r="M300">
        <v>2.34</v>
      </c>
      <c r="N300">
        <v>2.25</v>
      </c>
      <c r="O300">
        <v>2.1800000000000002</v>
      </c>
      <c r="P300">
        <v>2.11</v>
      </c>
      <c r="Q300">
        <v>2.1039520134814484</v>
      </c>
      <c r="R300">
        <v>2.0712368222884403</v>
      </c>
      <c r="S300">
        <v>262908</v>
      </c>
      <c r="T300">
        <v>10066</v>
      </c>
      <c r="U300">
        <v>3345</v>
      </c>
      <c r="V300">
        <v>75.540068798985288</v>
      </c>
      <c r="W300">
        <v>344.1745974351079</v>
      </c>
      <c r="X300">
        <v>1779.3299373346408</v>
      </c>
      <c r="Y300">
        <v>129.77595838901374</v>
      </c>
      <c r="Z300">
        <v>11313</v>
      </c>
      <c r="AA300">
        <v>9307.9317461060182</v>
      </c>
      <c r="AB300">
        <v>7512.8167821314555</v>
      </c>
      <c r="AC300">
        <v>5998.816458090886</v>
      </c>
      <c r="AD300">
        <v>4751.7232427525751</v>
      </c>
      <c r="AE300">
        <v>3720.3286112595338</v>
      </c>
      <c r="AF300">
        <v>2885.0934861496007</v>
      </c>
      <c r="AG300">
        <v>1465.7668702123235</v>
      </c>
      <c r="AH300">
        <v>1683</v>
      </c>
      <c r="AI300">
        <v>1353.9732281366146</v>
      </c>
      <c r="AJ300">
        <v>1049.874195173853</v>
      </c>
      <c r="AK300">
        <v>797.71297062275073</v>
      </c>
      <c r="AL300">
        <v>611.82471682673167</v>
      </c>
      <c r="AM300">
        <v>490.28563293226358</v>
      </c>
      <c r="AN300">
        <v>441.69261839998171</v>
      </c>
      <c r="AO300">
        <v>284.50898674249157</v>
      </c>
      <c r="AP300">
        <v>54.847125361080124</v>
      </c>
      <c r="AQ300">
        <v>11.300371602704711</v>
      </c>
      <c r="AR300">
        <v>2.2561576930810747</v>
      </c>
      <c r="AS300">
        <v>11.300371602704711</v>
      </c>
      <c r="AT300">
        <v>22447</v>
      </c>
      <c r="AU300">
        <v>240</v>
      </c>
      <c r="AV300">
        <v>15054.474518499655</v>
      </c>
      <c r="AW300">
        <v>5606.218412135313</v>
      </c>
      <c r="AX300">
        <v>90.989420108570101</v>
      </c>
      <c r="AY300">
        <v>502.36781468233346</v>
      </c>
      <c r="AZ300">
        <v>213.2605483976273</v>
      </c>
      <c r="BA300">
        <v>2.4186680268071954</v>
      </c>
      <c r="BB300">
        <v>66.061272509003672</v>
      </c>
      <c r="BC300">
        <v>11060</v>
      </c>
      <c r="BD300">
        <v>254476.55630508391</v>
      </c>
      <c r="BE300">
        <v>3081639.1712513529</v>
      </c>
      <c r="BF300">
        <v>56480</v>
      </c>
      <c r="BG300">
        <v>45310.223467375108</v>
      </c>
      <c r="BH300">
        <v>33612.340321865864</v>
      </c>
      <c r="BI300">
        <v>59832.000000000007</v>
      </c>
      <c r="BJ300">
        <v>38560.78838036699</v>
      </c>
      <c r="BK300">
        <v>30544.390828747899</v>
      </c>
      <c r="BL300">
        <v>-753093.57269447215</v>
      </c>
      <c r="BM300">
        <v>-802632.7795111544</v>
      </c>
      <c r="BN300">
        <v>-902090.11381068733</v>
      </c>
      <c r="BO300">
        <v>-435410.38141082693</v>
      </c>
      <c r="BP300">
        <v>-468981.80529366573</v>
      </c>
      <c r="BQ300">
        <v>-390418.26612357842</v>
      </c>
      <c r="BR300">
        <v>799205</v>
      </c>
      <c r="BS300">
        <v>8767932</v>
      </c>
      <c r="BT300">
        <v>937111</v>
      </c>
      <c r="BU300">
        <v>13144</v>
      </c>
      <c r="BV300">
        <v>88734</v>
      </c>
      <c r="BW300">
        <v>932589</v>
      </c>
      <c r="BX300">
        <v>42948</v>
      </c>
      <c r="BY300">
        <v>135.49326092719161</v>
      </c>
      <c r="BZ300">
        <v>0</v>
      </c>
      <c r="CA300">
        <v>1264.1181395251599</v>
      </c>
      <c r="CB300">
        <v>0</v>
      </c>
      <c r="CC300">
        <v>0</v>
      </c>
      <c r="CD300">
        <v>0</v>
      </c>
      <c r="CE300">
        <v>80.407040924132005</v>
      </c>
      <c r="CF300">
        <v>985.08429063529411</v>
      </c>
      <c r="CG300">
        <v>471453.96404625208</v>
      </c>
      <c r="CH300">
        <v>471258.3399947806</v>
      </c>
      <c r="CI300">
        <v>221055.17816276549</v>
      </c>
      <c r="CJ300">
        <v>58491.591389970694</v>
      </c>
      <c r="CK300">
        <v>2198423.0904364237</v>
      </c>
      <c r="CL300">
        <v>39700000</v>
      </c>
      <c r="CM300">
        <v>7200000</v>
      </c>
      <c r="CN300">
        <v>5850000</v>
      </c>
      <c r="CO300">
        <v>241090000</v>
      </c>
      <c r="CP300">
        <v>456000</v>
      </c>
      <c r="CQ300">
        <v>300</v>
      </c>
      <c r="CR300">
        <v>0</v>
      </c>
      <c r="CS300">
        <v>0</v>
      </c>
      <c r="CT300">
        <v>1084916000</v>
      </c>
      <c r="CU300">
        <v>2102400</v>
      </c>
      <c r="CV300">
        <v>0</v>
      </c>
      <c r="CW300">
        <v>0</v>
      </c>
      <c r="CX300">
        <v>24283.866886673175</v>
      </c>
      <c r="CY300">
        <v>2042900.710721707</v>
      </c>
      <c r="CZ300">
        <v>11060</v>
      </c>
      <c r="DA300">
        <v>8872.7172724711181</v>
      </c>
      <c r="DB300">
        <v>6582.0199001387482</v>
      </c>
      <c r="DC300">
        <v>3852.1291921889729</v>
      </c>
      <c r="DD300">
        <v>-753093.57269447215</v>
      </c>
      <c r="DE300">
        <v>-802632.7795111544</v>
      </c>
      <c r="DF300">
        <v>-902090.11381068733</v>
      </c>
    </row>
    <row r="301" spans="1:110" x14ac:dyDescent="0.45">
      <c r="A301">
        <v>5207</v>
      </c>
      <c r="B301" t="s">
        <v>654</v>
      </c>
      <c r="C301">
        <v>46613</v>
      </c>
      <c r="D301">
        <v>42371</v>
      </c>
      <c r="E301">
        <v>38304</v>
      </c>
      <c r="F301">
        <v>34467</v>
      </c>
      <c r="G301">
        <v>30771</v>
      </c>
      <c r="H301">
        <v>27143</v>
      </c>
      <c r="I301">
        <v>23585</v>
      </c>
      <c r="J301">
        <v>19760.964285714286</v>
      </c>
      <c r="K301">
        <v>2.5499999999999998</v>
      </c>
      <c r="L301">
        <v>2.44</v>
      </c>
      <c r="M301">
        <v>2.34</v>
      </c>
      <c r="N301">
        <v>2.25</v>
      </c>
      <c r="O301">
        <v>2.1800000000000002</v>
      </c>
      <c r="P301">
        <v>2.11</v>
      </c>
      <c r="Q301">
        <v>2.1039520134814484</v>
      </c>
      <c r="R301">
        <v>2.0712368222884403</v>
      </c>
      <c r="S301">
        <v>264903</v>
      </c>
      <c r="T301">
        <v>11619</v>
      </c>
      <c r="U301">
        <v>3714</v>
      </c>
      <c r="V301">
        <v>111.44209555126464</v>
      </c>
      <c r="W301">
        <v>507.75090602242835</v>
      </c>
      <c r="X301">
        <v>2287.0075708335139</v>
      </c>
      <c r="Y301">
        <v>160.44984906771489</v>
      </c>
      <c r="Z301">
        <v>23266</v>
      </c>
      <c r="AA301">
        <v>20885.420918727636</v>
      </c>
      <c r="AB301">
        <v>18396.767822162408</v>
      </c>
      <c r="AC301">
        <v>16019.396471727801</v>
      </c>
      <c r="AD301">
        <v>13791.322254294522</v>
      </c>
      <c r="AE301">
        <v>11777.163315761571</v>
      </c>
      <c r="AF301">
        <v>10182.719039364134</v>
      </c>
      <c r="AG301">
        <v>7880.3929158630281</v>
      </c>
      <c r="AH301">
        <v>2817</v>
      </c>
      <c r="AI301">
        <v>2403.0820761178275</v>
      </c>
      <c r="AJ301">
        <v>2041.5315188539153</v>
      </c>
      <c r="AK301">
        <v>1741.3918846594445</v>
      </c>
      <c r="AL301">
        <v>1530.682633556492</v>
      </c>
      <c r="AM301">
        <v>1399.6933326979247</v>
      </c>
      <c r="AN301">
        <v>1521.8842580062924</v>
      </c>
      <c r="AO301">
        <v>1365.6974438525963</v>
      </c>
      <c r="AP301">
        <v>99.480391212010488</v>
      </c>
      <c r="AQ301">
        <v>24.503356791579094</v>
      </c>
      <c r="AR301">
        <v>4.8921786712217186</v>
      </c>
      <c r="AS301">
        <v>24.503356791579094</v>
      </c>
      <c r="AT301">
        <v>36865</v>
      </c>
      <c r="AU301">
        <v>629</v>
      </c>
      <c r="AV301">
        <v>24827.877659948939</v>
      </c>
      <c r="AW301">
        <v>11825.514278754143</v>
      </c>
      <c r="AX301">
        <v>233.65851564554814</v>
      </c>
      <c r="AY301">
        <v>828.50627751249601</v>
      </c>
      <c r="AZ301">
        <v>449.84256316380754</v>
      </c>
      <c r="BA301">
        <v>6.2110779506977707</v>
      </c>
      <c r="BB301">
        <v>66.061272509003672</v>
      </c>
      <c r="BC301">
        <v>15740</v>
      </c>
      <c r="BD301">
        <v>571282.80228995299</v>
      </c>
      <c r="BE301">
        <v>8179873.493051772</v>
      </c>
      <c r="BF301">
        <v>176010</v>
      </c>
      <c r="BG301">
        <v>155267.09279460009</v>
      </c>
      <c r="BH301">
        <v>130386.86601908822</v>
      </c>
      <c r="BI301">
        <v>163524</v>
      </c>
      <c r="BJ301">
        <v>125425.08953189934</v>
      </c>
      <c r="BK301">
        <v>107980.21208607979</v>
      </c>
      <c r="BL301">
        <v>-1405200.5080496024</v>
      </c>
      <c r="BM301">
        <v>-1367471.7165244457</v>
      </c>
      <c r="BN301">
        <v>-1436287.7815273365</v>
      </c>
      <c r="BO301">
        <v>28257.824663336389</v>
      </c>
      <c r="BP301">
        <v>565451.27527691238</v>
      </c>
      <c r="BQ301">
        <v>1049047.3440981181</v>
      </c>
      <c r="BR301">
        <v>799205</v>
      </c>
      <c r="BS301">
        <v>8767932</v>
      </c>
      <c r="BT301">
        <v>937111</v>
      </c>
      <c r="BU301">
        <v>13144</v>
      </c>
      <c r="BV301">
        <v>88734</v>
      </c>
      <c r="BW301">
        <v>932589</v>
      </c>
      <c r="BX301">
        <v>42948</v>
      </c>
      <c r="BY301">
        <v>10.127371142120099</v>
      </c>
      <c r="BZ301">
        <v>1524.2059804400001</v>
      </c>
      <c r="CA301">
        <v>0</v>
      </c>
      <c r="CB301">
        <v>201.23281830500329</v>
      </c>
      <c r="CC301">
        <v>0</v>
      </c>
      <c r="CD301">
        <v>4.3181812180700829</v>
      </c>
      <c r="CE301">
        <v>89.171105937666326</v>
      </c>
      <c r="CF301">
        <v>34.424358400000003</v>
      </c>
      <c r="CG301">
        <v>929464.00429598102</v>
      </c>
      <c r="CH301">
        <v>929078.33458465501</v>
      </c>
      <c r="CI301">
        <v>435806.77379853051</v>
      </c>
      <c r="CJ301">
        <v>115315.24368651383</v>
      </c>
      <c r="CK301">
        <v>4334156.2158830855</v>
      </c>
      <c r="CL301">
        <v>57500000</v>
      </c>
      <c r="CM301">
        <v>8400000</v>
      </c>
      <c r="CN301">
        <v>4470000</v>
      </c>
      <c r="CO301">
        <v>790910000</v>
      </c>
      <c r="CP301">
        <v>357000</v>
      </c>
      <c r="CQ301">
        <v>29420</v>
      </c>
      <c r="CR301">
        <v>80330</v>
      </c>
      <c r="CS301">
        <v>1600</v>
      </c>
      <c r="CT301">
        <v>827847000</v>
      </c>
      <c r="CU301">
        <v>206175360</v>
      </c>
      <c r="CV301">
        <v>560915900</v>
      </c>
      <c r="CW301">
        <v>9834260</v>
      </c>
      <c r="CX301">
        <v>122353.83757080966</v>
      </c>
      <c r="CY301">
        <v>3980961.2994011436</v>
      </c>
      <c r="CZ301">
        <v>15740</v>
      </c>
      <c r="DA301">
        <v>13885.029490296034</v>
      </c>
      <c r="DB301">
        <v>11660.071991025787</v>
      </c>
      <c r="DC301">
        <v>8647.7716912293999</v>
      </c>
      <c r="DD301">
        <v>-1405200.5080496024</v>
      </c>
      <c r="DE301">
        <v>-1367471.7165244457</v>
      </c>
      <c r="DF301">
        <v>-1436287.7815273365</v>
      </c>
    </row>
    <row r="302" spans="1:110" x14ac:dyDescent="0.45">
      <c r="A302">
        <v>5209</v>
      </c>
      <c r="B302" t="s">
        <v>655</v>
      </c>
      <c r="C302">
        <v>32038</v>
      </c>
      <c r="D302">
        <v>29423</v>
      </c>
      <c r="E302">
        <v>26803</v>
      </c>
      <c r="F302">
        <v>24221</v>
      </c>
      <c r="G302">
        <v>21763</v>
      </c>
      <c r="H302">
        <v>19422</v>
      </c>
      <c r="I302">
        <v>17197</v>
      </c>
      <c r="J302">
        <v>14712.535714285714</v>
      </c>
      <c r="K302">
        <v>2.5499999999999998</v>
      </c>
      <c r="L302">
        <v>2.44</v>
      </c>
      <c r="M302">
        <v>2.34</v>
      </c>
      <c r="N302">
        <v>2.25</v>
      </c>
      <c r="O302">
        <v>2.1800000000000002</v>
      </c>
      <c r="P302">
        <v>2.11</v>
      </c>
      <c r="Q302">
        <v>2.1039520134814484</v>
      </c>
      <c r="R302">
        <v>2.0712368222884403</v>
      </c>
      <c r="S302">
        <v>252284</v>
      </c>
      <c r="T302">
        <v>10823</v>
      </c>
      <c r="U302">
        <v>3551</v>
      </c>
      <c r="V302">
        <v>77.431251899548158</v>
      </c>
      <c r="W302">
        <v>352.79117923945296</v>
      </c>
      <c r="X302">
        <v>2107.3556705036053</v>
      </c>
      <c r="Y302">
        <v>151.75374481768836</v>
      </c>
      <c r="Z302">
        <v>14897</v>
      </c>
      <c r="AA302">
        <v>13438.180047332926</v>
      </c>
      <c r="AB302">
        <v>11931.496197304183</v>
      </c>
      <c r="AC302">
        <v>10579.008276044298</v>
      </c>
      <c r="AD302">
        <v>9347.7559391870509</v>
      </c>
      <c r="AE302">
        <v>8229.0725265612928</v>
      </c>
      <c r="AF302">
        <v>7340.9723741290909</v>
      </c>
      <c r="AG302">
        <v>6025.8796085246449</v>
      </c>
      <c r="AH302">
        <v>1984</v>
      </c>
      <c r="AI302">
        <v>1636.4815059924795</v>
      </c>
      <c r="AJ302">
        <v>1336.8566546200107</v>
      </c>
      <c r="AK302">
        <v>1110.5632199423292</v>
      </c>
      <c r="AL302">
        <v>956.16346348637069</v>
      </c>
      <c r="AM302">
        <v>862.99228722743612</v>
      </c>
      <c r="AN302">
        <v>956.48684606644917</v>
      </c>
      <c r="AO302">
        <v>869.59499644323023</v>
      </c>
      <c r="AP302">
        <v>67.531380877220883</v>
      </c>
      <c r="AQ302">
        <v>17.584761932780292</v>
      </c>
      <c r="AR302">
        <v>3.5108576346414679</v>
      </c>
      <c r="AS302">
        <v>17.584761932780292</v>
      </c>
      <c r="AT302">
        <v>25926</v>
      </c>
      <c r="AU302">
        <v>298</v>
      </c>
      <c r="AV302">
        <v>17396.914519064463</v>
      </c>
      <c r="AW302">
        <v>6707.0498683329024</v>
      </c>
      <c r="AX302">
        <v>112.55248653539655</v>
      </c>
      <c r="AY302">
        <v>580.53503750118114</v>
      </c>
      <c r="AZ302">
        <v>255.13617699138359</v>
      </c>
      <c r="BA302">
        <v>2.9918544397357967</v>
      </c>
      <c r="BB302">
        <v>66.061272509003672</v>
      </c>
      <c r="BC302">
        <v>10590</v>
      </c>
      <c r="BD302">
        <v>412100.87957990618</v>
      </c>
      <c r="BE302">
        <v>4643751.7038512444</v>
      </c>
      <c r="BF302">
        <v>117426</v>
      </c>
      <c r="BG302">
        <v>104827.85358755622</v>
      </c>
      <c r="BH302">
        <v>89635.209191378002</v>
      </c>
      <c r="BI302">
        <v>64474</v>
      </c>
      <c r="BJ302">
        <v>50756.201895438251</v>
      </c>
      <c r="BK302">
        <v>44848.871967804982</v>
      </c>
      <c r="BL302">
        <v>-796232.24994871835</v>
      </c>
      <c r="BM302">
        <v>-826703.65649521281</v>
      </c>
      <c r="BN302">
        <v>-902185.82860118919</v>
      </c>
      <c r="BO302">
        <v>57420.810895557515</v>
      </c>
      <c r="BP302">
        <v>438685.38535468467</v>
      </c>
      <c r="BQ302">
        <v>804634.72107152175</v>
      </c>
      <c r="BR302">
        <v>799205</v>
      </c>
      <c r="BS302">
        <v>8767932</v>
      </c>
      <c r="BT302">
        <v>937111</v>
      </c>
      <c r="BU302">
        <v>13144</v>
      </c>
      <c r="BV302">
        <v>88734</v>
      </c>
      <c r="BW302">
        <v>932589</v>
      </c>
      <c r="BX302">
        <v>42948</v>
      </c>
      <c r="BY302">
        <v>19.583050549526007</v>
      </c>
      <c r="BZ302">
        <v>2969.1515268439994</v>
      </c>
      <c r="CA302">
        <v>147.59950493860845</v>
      </c>
      <c r="CB302">
        <v>1520.9614091529652</v>
      </c>
      <c r="CC302">
        <v>0</v>
      </c>
      <c r="CD302">
        <v>0</v>
      </c>
      <c r="CE302">
        <v>63.966184550617996</v>
      </c>
      <c r="CF302">
        <v>0</v>
      </c>
      <c r="CG302">
        <v>512702.36660376604</v>
      </c>
      <c r="CH302">
        <v>512489.62703256117</v>
      </c>
      <c r="CI302">
        <v>240395.71546151684</v>
      </c>
      <c r="CJ302">
        <v>63609.131790259766</v>
      </c>
      <c r="CK302">
        <v>2390767.3012004658</v>
      </c>
      <c r="CL302">
        <v>35700000</v>
      </c>
      <c r="CM302">
        <v>26900000</v>
      </c>
      <c r="CN302">
        <v>7670000</v>
      </c>
      <c r="CO302">
        <v>707520000</v>
      </c>
      <c r="CP302">
        <v>1210000</v>
      </c>
      <c r="CQ302">
        <v>28870</v>
      </c>
      <c r="CR302">
        <v>82850</v>
      </c>
      <c r="CS302">
        <v>2800</v>
      </c>
      <c r="CT302">
        <v>3362521000</v>
      </c>
      <c r="CU302">
        <v>202320960</v>
      </c>
      <c r="CV302">
        <v>578206150</v>
      </c>
      <c r="CW302">
        <v>17192900</v>
      </c>
      <c r="CX302">
        <v>108194.400400087</v>
      </c>
      <c r="CY302">
        <v>2202854.9782115882</v>
      </c>
      <c r="CZ302">
        <v>10590</v>
      </c>
      <c r="DA302">
        <v>9453.843011702862</v>
      </c>
      <c r="DB302">
        <v>8083.7026326085615</v>
      </c>
      <c r="DC302">
        <v>6238.1613906050598</v>
      </c>
      <c r="DD302">
        <v>-796232.24994871835</v>
      </c>
      <c r="DE302">
        <v>-826703.65649521281</v>
      </c>
      <c r="DF302">
        <v>-902185.82860118919</v>
      </c>
    </row>
    <row r="303" spans="1:110" x14ac:dyDescent="0.45">
      <c r="A303">
        <v>5210</v>
      </c>
      <c r="B303" t="s">
        <v>656</v>
      </c>
      <c r="C303">
        <v>79927</v>
      </c>
      <c r="D303">
        <v>74398</v>
      </c>
      <c r="E303">
        <v>68644</v>
      </c>
      <c r="F303">
        <v>62857</v>
      </c>
      <c r="G303">
        <v>57193</v>
      </c>
      <c r="H303">
        <v>51506</v>
      </c>
      <c r="I303">
        <v>45848</v>
      </c>
      <c r="J303">
        <v>40152.571428571428</v>
      </c>
      <c r="K303">
        <v>2.5499999999999998</v>
      </c>
      <c r="L303">
        <v>2.44</v>
      </c>
      <c r="M303">
        <v>2.34</v>
      </c>
      <c r="N303">
        <v>2.25</v>
      </c>
      <c r="O303">
        <v>2.1800000000000002</v>
      </c>
      <c r="P303">
        <v>2.11</v>
      </c>
      <c r="Q303">
        <v>2.1039520134814484</v>
      </c>
      <c r="R303">
        <v>2.0712368222884403</v>
      </c>
      <c r="S303">
        <v>262908</v>
      </c>
      <c r="T303">
        <v>10066</v>
      </c>
      <c r="U303">
        <v>3345</v>
      </c>
      <c r="V303">
        <v>194.95694457022574</v>
      </c>
      <c r="W303">
        <v>894.79123572267099</v>
      </c>
      <c r="X303">
        <v>1942.0159576587191</v>
      </c>
      <c r="Y303">
        <v>140.60765925457187</v>
      </c>
      <c r="Z303">
        <v>37666</v>
      </c>
      <c r="AA303">
        <v>34602.380412087019</v>
      </c>
      <c r="AB303">
        <v>31118.27707491285</v>
      </c>
      <c r="AC303">
        <v>27870.110422786602</v>
      </c>
      <c r="AD303">
        <v>24713.170017822842</v>
      </c>
      <c r="AE303">
        <v>21760.532533934023</v>
      </c>
      <c r="AF303">
        <v>19722.496593370241</v>
      </c>
      <c r="AG303">
        <v>16481.238788410541</v>
      </c>
      <c r="AH303">
        <v>4304</v>
      </c>
      <c r="AI303">
        <v>3743.1894636828974</v>
      </c>
      <c r="AJ303">
        <v>3162.4414223997819</v>
      </c>
      <c r="AK303">
        <v>2698.2734968005743</v>
      </c>
      <c r="AL303">
        <v>2406.7998837368286</v>
      </c>
      <c r="AM303">
        <v>2290.7061428508773</v>
      </c>
      <c r="AN303">
        <v>2979.8756624283637</v>
      </c>
      <c r="AO303">
        <v>2919.3906218563834</v>
      </c>
      <c r="AP303">
        <v>164.4474721414922</v>
      </c>
      <c r="AQ303">
        <v>39.493645652309837</v>
      </c>
      <c r="AR303">
        <v>7.8850409171455942</v>
      </c>
      <c r="AS303">
        <v>39.493645652309837</v>
      </c>
      <c r="AT303">
        <v>62845</v>
      </c>
      <c r="AU303">
        <v>595</v>
      </c>
      <c r="AV303">
        <v>42114.12664012843</v>
      </c>
      <c r="AW303">
        <v>14838.056180840169</v>
      </c>
      <c r="AX303">
        <v>227.15344116044747</v>
      </c>
      <c r="AY303">
        <v>1405.3484059810855</v>
      </c>
      <c r="AZ303">
        <v>564.43965711916007</v>
      </c>
      <c r="BA303">
        <v>6.0381609714452527</v>
      </c>
      <c r="BB303">
        <v>66.061272509003672</v>
      </c>
      <c r="BC303">
        <v>27780</v>
      </c>
      <c r="BD303">
        <v>1166786.3694457358</v>
      </c>
      <c r="BE303">
        <v>12235005.14396598</v>
      </c>
      <c r="BF303">
        <v>290690</v>
      </c>
      <c r="BG303">
        <v>266335.94836898247</v>
      </c>
      <c r="BH303">
        <v>232720.17008559959</v>
      </c>
      <c r="BI303">
        <v>346841.99999999988</v>
      </c>
      <c r="BJ303">
        <v>279360.11118713429</v>
      </c>
      <c r="BK303">
        <v>247716.05922023676</v>
      </c>
      <c r="BL303">
        <v>-2182580.891523263</v>
      </c>
      <c r="BM303">
        <v>-2123427.7449598801</v>
      </c>
      <c r="BN303">
        <v>-2214663.6360916793</v>
      </c>
      <c r="BO303">
        <v>326770.01793411188</v>
      </c>
      <c r="BP303">
        <v>1406548.2378612394</v>
      </c>
      <c r="BQ303">
        <v>2356013.8930821205</v>
      </c>
      <c r="BR303">
        <v>799205</v>
      </c>
      <c r="BS303">
        <v>8767932</v>
      </c>
      <c r="BT303">
        <v>937111</v>
      </c>
      <c r="BU303">
        <v>13144</v>
      </c>
      <c r="BV303">
        <v>88734</v>
      </c>
      <c r="BW303">
        <v>932589</v>
      </c>
      <c r="BX303">
        <v>42948</v>
      </c>
      <c r="BY303">
        <v>342.14275690490626</v>
      </c>
      <c r="BZ303">
        <v>0</v>
      </c>
      <c r="CA303">
        <v>2753.4633867187345</v>
      </c>
      <c r="CB303">
        <v>2256.1766538477618</v>
      </c>
      <c r="CC303">
        <v>0</v>
      </c>
      <c r="CD303">
        <v>7.5999307719383298</v>
      </c>
      <c r="CE303">
        <v>19.881270881059315</v>
      </c>
      <c r="CF303">
        <v>0.95374800000000004</v>
      </c>
      <c r="CG303">
        <v>1282061.4602320634</v>
      </c>
      <c r="CH303">
        <v>1281529.4845224235</v>
      </c>
      <c r="CI303">
        <v>601132.55189304205</v>
      </c>
      <c r="CJ303">
        <v>159060.73718231823</v>
      </c>
      <c r="CK303">
        <v>5978343.0249327496</v>
      </c>
      <c r="CL303">
        <v>104000000</v>
      </c>
      <c r="CM303">
        <v>24100000</v>
      </c>
      <c r="CN303">
        <v>7540000</v>
      </c>
      <c r="CO303">
        <v>1209600000</v>
      </c>
      <c r="CP303">
        <v>2061000</v>
      </c>
      <c r="CQ303">
        <v>21690</v>
      </c>
      <c r="CR303">
        <v>0</v>
      </c>
      <c r="CS303">
        <v>0</v>
      </c>
      <c r="CT303">
        <v>4798293000</v>
      </c>
      <c r="CU303">
        <v>152003520</v>
      </c>
      <c r="CV303">
        <v>0</v>
      </c>
      <c r="CW303">
        <v>0</v>
      </c>
      <c r="CX303">
        <v>175115.76951804355</v>
      </c>
      <c r="CY303">
        <v>5662072.2392715402</v>
      </c>
      <c r="CZ303">
        <v>27780</v>
      </c>
      <c r="DA303">
        <v>25452.58744948341</v>
      </c>
      <c r="DB303">
        <v>22240.071295806378</v>
      </c>
      <c r="DC303">
        <v>17662.184289391509</v>
      </c>
      <c r="DD303">
        <v>-2182580.891523263</v>
      </c>
      <c r="DE303">
        <v>-2123427.7449598801</v>
      </c>
      <c r="DF303">
        <v>-2214663.6360916793</v>
      </c>
    </row>
    <row r="304" spans="1:110" x14ac:dyDescent="0.45">
      <c r="A304">
        <v>5211</v>
      </c>
      <c r="B304" t="s">
        <v>657</v>
      </c>
      <c r="C304">
        <v>33083</v>
      </c>
      <c r="D304">
        <v>31433</v>
      </c>
      <c r="E304">
        <v>29511</v>
      </c>
      <c r="F304">
        <v>27421</v>
      </c>
      <c r="G304">
        <v>25268</v>
      </c>
      <c r="H304">
        <v>22988</v>
      </c>
      <c r="I304">
        <v>20632</v>
      </c>
      <c r="J304">
        <v>18543.214285714283</v>
      </c>
      <c r="K304">
        <v>2.5499999999999998</v>
      </c>
      <c r="L304">
        <v>2.44</v>
      </c>
      <c r="M304">
        <v>2.34</v>
      </c>
      <c r="N304">
        <v>2.25</v>
      </c>
      <c r="O304">
        <v>2.1800000000000002</v>
      </c>
      <c r="P304">
        <v>2.11</v>
      </c>
      <c r="Q304">
        <v>2.1039520134814484</v>
      </c>
      <c r="R304">
        <v>2.0712368222884403</v>
      </c>
      <c r="S304">
        <v>262908</v>
      </c>
      <c r="T304">
        <v>10066</v>
      </c>
      <c r="U304">
        <v>3345</v>
      </c>
      <c r="V304">
        <v>84.562279016973307</v>
      </c>
      <c r="W304">
        <v>385.28146454710424</v>
      </c>
      <c r="X304">
        <v>1853.2166677972484</v>
      </c>
      <c r="Y304">
        <v>135.1649090590503</v>
      </c>
      <c r="Z304">
        <v>10257</v>
      </c>
      <c r="AA304">
        <v>9415.5489811622374</v>
      </c>
      <c r="AB304">
        <v>8553.6843757240131</v>
      </c>
      <c r="AC304">
        <v>7666.9737407762532</v>
      </c>
      <c r="AD304">
        <v>6793.2637683110688</v>
      </c>
      <c r="AE304">
        <v>5953.7088452612852</v>
      </c>
      <c r="AF304">
        <v>5170.2630886390643</v>
      </c>
      <c r="AG304">
        <v>4311.2586877361546</v>
      </c>
      <c r="AH304">
        <v>901</v>
      </c>
      <c r="AI304">
        <v>761.29760988870487</v>
      </c>
      <c r="AJ304">
        <v>634.17199387440485</v>
      </c>
      <c r="AK304">
        <v>530.36690491208617</v>
      </c>
      <c r="AL304">
        <v>467.65622812734307</v>
      </c>
      <c r="AM304">
        <v>436.48273725143031</v>
      </c>
      <c r="AN304">
        <v>418.86972446939092</v>
      </c>
      <c r="AO304">
        <v>389.6478070440341</v>
      </c>
      <c r="AP304">
        <v>50.751468824831953</v>
      </c>
      <c r="AQ304">
        <v>6.3997002443888933</v>
      </c>
      <c r="AR304">
        <v>1.2777219588367312</v>
      </c>
      <c r="AS304">
        <v>6.3997002443888933</v>
      </c>
      <c r="AT304">
        <v>25777</v>
      </c>
      <c r="AU304">
        <v>310</v>
      </c>
      <c r="AV304">
        <v>17302.988391134681</v>
      </c>
      <c r="AW304">
        <v>6821.3895664122829</v>
      </c>
      <c r="AX304">
        <v>116.82357308377087</v>
      </c>
      <c r="AY304">
        <v>577.40072261216426</v>
      </c>
      <c r="AZ304">
        <v>259.48565910632323</v>
      </c>
      <c r="BA304">
        <v>3.1053878644125659</v>
      </c>
      <c r="BB304">
        <v>66.061272509003672</v>
      </c>
      <c r="BC304">
        <v>12020</v>
      </c>
      <c r="BD304">
        <v>551836.79567363136</v>
      </c>
      <c r="BE304">
        <v>3883200.7100937772</v>
      </c>
      <c r="BF304">
        <v>175482</v>
      </c>
      <c r="BG304">
        <v>166011.18130881558</v>
      </c>
      <c r="BH304">
        <v>148407.31315580889</v>
      </c>
      <c r="BI304">
        <v>61833.999999999978</v>
      </c>
      <c r="BJ304">
        <v>50350.718289040145</v>
      </c>
      <c r="BK304">
        <v>44612.870974401296</v>
      </c>
      <c r="BL304">
        <v>-753873.24329679506</v>
      </c>
      <c r="BM304">
        <v>-784509.07669513277</v>
      </c>
      <c r="BN304">
        <v>-862878.65502148541</v>
      </c>
      <c r="BO304">
        <v>156058.73009350407</v>
      </c>
      <c r="BP304">
        <v>502272.90779855824</v>
      </c>
      <c r="BQ304">
        <v>803789.04097372713</v>
      </c>
      <c r="BR304">
        <v>799205</v>
      </c>
      <c r="BS304">
        <v>8767932</v>
      </c>
      <c r="BT304">
        <v>937111</v>
      </c>
      <c r="BU304">
        <v>13144</v>
      </c>
      <c r="BV304">
        <v>88734</v>
      </c>
      <c r="BW304">
        <v>932589</v>
      </c>
      <c r="BX304">
        <v>42948</v>
      </c>
      <c r="BY304">
        <v>293.33140634785252</v>
      </c>
      <c r="BZ304">
        <v>0</v>
      </c>
      <c r="CA304">
        <v>251.57066553854401</v>
      </c>
      <c r="CB304">
        <v>0</v>
      </c>
      <c r="CC304">
        <v>0</v>
      </c>
      <c r="CD304">
        <v>3.3789653317321395</v>
      </c>
      <c r="CE304">
        <v>0.17503199999999999</v>
      </c>
      <c r="CF304">
        <v>10.785225718194253</v>
      </c>
      <c r="CG304">
        <v>411872.93812984304</v>
      </c>
      <c r="CH304">
        <v>411702.03649576427</v>
      </c>
      <c r="CI304">
        <v>193118.84650901353</v>
      </c>
      <c r="CJ304">
        <v>51099.588589553139</v>
      </c>
      <c r="CK304">
        <v>1920592.5637772514</v>
      </c>
      <c r="CL304">
        <v>31500000</v>
      </c>
      <c r="CM304">
        <v>2110000</v>
      </c>
      <c r="CN304">
        <v>1690000</v>
      </c>
      <c r="CO304">
        <v>97730000</v>
      </c>
      <c r="CP304">
        <v>6000</v>
      </c>
      <c r="CQ304">
        <v>0</v>
      </c>
      <c r="CR304">
        <v>0</v>
      </c>
      <c r="CS304">
        <v>0</v>
      </c>
      <c r="CT304">
        <v>10981000</v>
      </c>
      <c r="CU304">
        <v>0</v>
      </c>
      <c r="CV304">
        <v>0</v>
      </c>
      <c r="CW304">
        <v>0</v>
      </c>
      <c r="CX304">
        <v>6120.3718976322361</v>
      </c>
      <c r="CY304">
        <v>1810788.7538896967</v>
      </c>
      <c r="CZ304">
        <v>12020</v>
      </c>
      <c r="DA304">
        <v>11371.276822306352</v>
      </c>
      <c r="DB304">
        <v>10165.463717833298</v>
      </c>
      <c r="DC304">
        <v>8353.4085056932563</v>
      </c>
      <c r="DD304">
        <v>-753873.24329679506</v>
      </c>
      <c r="DE304">
        <v>-784509.07669513277</v>
      </c>
      <c r="DF304">
        <v>-862878.65502148541</v>
      </c>
    </row>
    <row r="305" spans="1:110" x14ac:dyDescent="0.45">
      <c r="A305">
        <v>5212</v>
      </c>
      <c r="B305" t="s">
        <v>658</v>
      </c>
      <c r="C305">
        <v>82783</v>
      </c>
      <c r="D305">
        <v>76951</v>
      </c>
      <c r="E305">
        <v>70977</v>
      </c>
      <c r="F305">
        <v>65157</v>
      </c>
      <c r="G305">
        <v>59504</v>
      </c>
      <c r="H305">
        <v>53771</v>
      </c>
      <c r="I305">
        <v>48103</v>
      </c>
      <c r="J305">
        <v>42321.821428571428</v>
      </c>
      <c r="K305">
        <v>2.5499999999999998</v>
      </c>
      <c r="L305">
        <v>2.44</v>
      </c>
      <c r="M305">
        <v>2.34</v>
      </c>
      <c r="N305">
        <v>2.25</v>
      </c>
      <c r="O305">
        <v>2.1800000000000002</v>
      </c>
      <c r="P305">
        <v>2.11</v>
      </c>
      <c r="Q305">
        <v>2.1039520134814484</v>
      </c>
      <c r="R305">
        <v>2.0712368222884403</v>
      </c>
      <c r="S305">
        <v>264903</v>
      </c>
      <c r="T305">
        <v>11619</v>
      </c>
      <c r="U305">
        <v>3714</v>
      </c>
      <c r="V305">
        <v>194.45446295998786</v>
      </c>
      <c r="W305">
        <v>885.97068513145086</v>
      </c>
      <c r="X305">
        <v>2327.7324611479676</v>
      </c>
      <c r="Y305">
        <v>163.3069898081244</v>
      </c>
      <c r="Z305">
        <v>41164</v>
      </c>
      <c r="AA305">
        <v>37420.648401863778</v>
      </c>
      <c r="AB305">
        <v>33640.214244617098</v>
      </c>
      <c r="AC305">
        <v>30169.57493713007</v>
      </c>
      <c r="AD305">
        <v>26911.679159720879</v>
      </c>
      <c r="AE305">
        <v>23857.159515862812</v>
      </c>
      <c r="AF305">
        <v>21109.42910653097</v>
      </c>
      <c r="AG305">
        <v>17708.191797261698</v>
      </c>
      <c r="AH305">
        <v>5692</v>
      </c>
      <c r="AI305">
        <v>4706.6961413467088</v>
      </c>
      <c r="AJ305">
        <v>3802.2500937451341</v>
      </c>
      <c r="AK305">
        <v>3070.603657949659</v>
      </c>
      <c r="AL305">
        <v>2553.7491504119953</v>
      </c>
      <c r="AM305">
        <v>2276.1343528593284</v>
      </c>
      <c r="AN305">
        <v>2244.3720215593103</v>
      </c>
      <c r="AO305">
        <v>2063.9720034150414</v>
      </c>
      <c r="AP305">
        <v>184.26842723049575</v>
      </c>
      <c r="AQ305">
        <v>54.138004770100636</v>
      </c>
      <c r="AR305">
        <v>10.808837111240456</v>
      </c>
      <c r="AS305">
        <v>54.138004770100636</v>
      </c>
      <c r="AT305">
        <v>69751</v>
      </c>
      <c r="AU305">
        <v>999</v>
      </c>
      <c r="AV305">
        <v>46891.57163055244</v>
      </c>
      <c r="AW305">
        <v>20243.920290280821</v>
      </c>
      <c r="AX305">
        <v>373.55729299414151</v>
      </c>
      <c r="AY305">
        <v>1564.7717453115347</v>
      </c>
      <c r="AZ305">
        <v>770.07872784228243</v>
      </c>
      <c r="BA305">
        <v>9.9298476643492499</v>
      </c>
      <c r="BB305">
        <v>66.061272509003672</v>
      </c>
      <c r="BC305">
        <v>28180</v>
      </c>
      <c r="BD305">
        <v>1206140.9824720786</v>
      </c>
      <c r="BE305">
        <v>13492775.110952968</v>
      </c>
      <c r="BF305">
        <v>420282</v>
      </c>
      <c r="BG305">
        <v>385917.88903795916</v>
      </c>
      <c r="BH305">
        <v>339611.20177159575</v>
      </c>
      <c r="BI305">
        <v>335168</v>
      </c>
      <c r="BJ305">
        <v>270221.83004248474</v>
      </c>
      <c r="BK305">
        <v>241041.61915473596</v>
      </c>
      <c r="BL305">
        <v>-2530551.0890141735</v>
      </c>
      <c r="BM305">
        <v>-2565251.7208878789</v>
      </c>
      <c r="BN305">
        <v>-2713552.6491970206</v>
      </c>
      <c r="BO305">
        <v>331024.99590633158</v>
      </c>
      <c r="BP305">
        <v>1540934.8328977143</v>
      </c>
      <c r="BQ305">
        <v>2707442.9081007112</v>
      </c>
      <c r="BR305">
        <v>799205</v>
      </c>
      <c r="BS305">
        <v>8767932</v>
      </c>
      <c r="BT305">
        <v>937111</v>
      </c>
      <c r="BU305">
        <v>13144</v>
      </c>
      <c r="BV305">
        <v>88734</v>
      </c>
      <c r="BW305">
        <v>932589</v>
      </c>
      <c r="BX305">
        <v>42948</v>
      </c>
      <c r="BY305">
        <v>205.61169677132227</v>
      </c>
      <c r="BZ305">
        <v>0</v>
      </c>
      <c r="CA305">
        <v>0</v>
      </c>
      <c r="CB305">
        <v>0</v>
      </c>
      <c r="CC305">
        <v>474.42742632000005</v>
      </c>
      <c r="CD305">
        <v>7.5512405558878894</v>
      </c>
      <c r="CE305">
        <v>95.003351199890076</v>
      </c>
      <c r="CF305">
        <v>1.26</v>
      </c>
      <c r="CG305">
        <v>1447055.0704621191</v>
      </c>
      <c r="CH305">
        <v>1446454.6326735457</v>
      </c>
      <c r="CI305">
        <v>678494.70108804747</v>
      </c>
      <c r="CJ305">
        <v>179530.89878347452</v>
      </c>
      <c r="CK305">
        <v>6747719.8679889189</v>
      </c>
      <c r="CL305">
        <v>183000000</v>
      </c>
      <c r="CM305">
        <v>15900000</v>
      </c>
      <c r="CN305">
        <v>8340000</v>
      </c>
      <c r="CO305">
        <v>866770000</v>
      </c>
      <c r="CP305">
        <v>341000</v>
      </c>
      <c r="CQ305">
        <v>3790</v>
      </c>
      <c r="CR305">
        <v>0</v>
      </c>
      <c r="CS305">
        <v>0</v>
      </c>
      <c r="CT305">
        <v>643671000</v>
      </c>
      <c r="CU305">
        <v>26560320</v>
      </c>
      <c r="CV305">
        <v>0</v>
      </c>
      <c r="CW305">
        <v>0</v>
      </c>
      <c r="CX305">
        <v>97682.800210385423</v>
      </c>
      <c r="CY305">
        <v>6132159.4318017233</v>
      </c>
      <c r="CZ305">
        <v>28180</v>
      </c>
      <c r="DA305">
        <v>25875.878845845622</v>
      </c>
      <c r="DB305">
        <v>22771.005339090345</v>
      </c>
      <c r="DC305">
        <v>18257.91324724619</v>
      </c>
      <c r="DD305">
        <v>-2530551.0890141735</v>
      </c>
      <c r="DE305">
        <v>-2565251.7208878789</v>
      </c>
      <c r="DF305">
        <v>-2713552.6491970206</v>
      </c>
    </row>
    <row r="306" spans="1:110" x14ac:dyDescent="0.45">
      <c r="A306">
        <v>5213</v>
      </c>
      <c r="B306" t="s">
        <v>659</v>
      </c>
      <c r="C306">
        <v>33224</v>
      </c>
      <c r="D306">
        <v>30046</v>
      </c>
      <c r="E306">
        <v>26930</v>
      </c>
      <c r="F306">
        <v>23928</v>
      </c>
      <c r="G306">
        <v>21112</v>
      </c>
      <c r="H306">
        <v>18420</v>
      </c>
      <c r="I306">
        <v>15877</v>
      </c>
      <c r="J306">
        <v>12980.178571428572</v>
      </c>
      <c r="K306">
        <v>2.5499999999999998</v>
      </c>
      <c r="L306">
        <v>2.44</v>
      </c>
      <c r="M306">
        <v>2.34</v>
      </c>
      <c r="N306">
        <v>2.25</v>
      </c>
      <c r="O306">
        <v>2.1800000000000002</v>
      </c>
      <c r="P306">
        <v>2.11</v>
      </c>
      <c r="Q306">
        <v>2.1039520134814484</v>
      </c>
      <c r="R306">
        <v>2.0712368222884403</v>
      </c>
      <c r="S306">
        <v>252284</v>
      </c>
      <c r="T306">
        <v>10823</v>
      </c>
      <c r="U306">
        <v>3551</v>
      </c>
      <c r="V306">
        <v>82.77528808137852</v>
      </c>
      <c r="W306">
        <v>377.13960161717819</v>
      </c>
      <c r="X306">
        <v>2044.2779358552425</v>
      </c>
      <c r="Y306">
        <v>147.21142546387085</v>
      </c>
      <c r="Z306">
        <v>15062</v>
      </c>
      <c r="AA306">
        <v>13391.244009748016</v>
      </c>
      <c r="AB306">
        <v>11597.656987390035</v>
      </c>
      <c r="AC306">
        <v>9996.7647093871819</v>
      </c>
      <c r="AD306">
        <v>8575.4839217098252</v>
      </c>
      <c r="AE306">
        <v>7324.0910227461954</v>
      </c>
      <c r="AF306">
        <v>6572.3565019119978</v>
      </c>
      <c r="AG306">
        <v>4961.6398409107142</v>
      </c>
      <c r="AH306">
        <v>1766</v>
      </c>
      <c r="AI306">
        <v>1523.3572249480092</v>
      </c>
      <c r="AJ306">
        <v>1327.1205146327325</v>
      </c>
      <c r="AK306">
        <v>1198.8525181398088</v>
      </c>
      <c r="AL306">
        <v>1137.7293382527819</v>
      </c>
      <c r="AM306">
        <v>1113.5626436414275</v>
      </c>
      <c r="AN306">
        <v>1421.6818953381321</v>
      </c>
      <c r="AO306">
        <v>1227.2780885365498</v>
      </c>
      <c r="AP306">
        <v>68.585994376854444</v>
      </c>
      <c r="AQ306">
        <v>26.80955507784536</v>
      </c>
      <c r="AR306">
        <v>5.3526190167484682</v>
      </c>
      <c r="AS306">
        <v>26.80955507784536</v>
      </c>
      <c r="AT306">
        <v>25311</v>
      </c>
      <c r="AU306">
        <v>328</v>
      </c>
      <c r="AV306">
        <v>17000.607407396859</v>
      </c>
      <c r="AW306">
        <v>6961.2414099384059</v>
      </c>
      <c r="AX306">
        <v>123.17710326356232</v>
      </c>
      <c r="AY306">
        <v>567.31026918483315</v>
      </c>
      <c r="AZ306">
        <v>264.80562323405701</v>
      </c>
      <c r="BA306">
        <v>3.2742765141575569</v>
      </c>
      <c r="BB306">
        <v>66.061272509003672</v>
      </c>
      <c r="BC306">
        <v>11560</v>
      </c>
      <c r="BD306">
        <v>388650.15157817112</v>
      </c>
      <c r="BE306">
        <v>4756660.1625771737</v>
      </c>
      <c r="BF306">
        <v>116050</v>
      </c>
      <c r="BG306">
        <v>100224.1057933391</v>
      </c>
      <c r="BH306">
        <v>82272.648605471608</v>
      </c>
      <c r="BI306">
        <v>80839.999999999971</v>
      </c>
      <c r="BJ306">
        <v>60348.273731595327</v>
      </c>
      <c r="BK306">
        <v>51768.313662747358</v>
      </c>
      <c r="BL306">
        <v>-889401.25056492537</v>
      </c>
      <c r="BM306">
        <v>-927157.29518773186</v>
      </c>
      <c r="BN306">
        <v>-1000841.8674977103</v>
      </c>
      <c r="BO306">
        <v>-104564.92077602725</v>
      </c>
      <c r="BP306">
        <v>170476.55684471969</v>
      </c>
      <c r="BQ306">
        <v>464336.53139155917</v>
      </c>
      <c r="BR306">
        <v>799205</v>
      </c>
      <c r="BS306">
        <v>8767932</v>
      </c>
      <c r="BT306">
        <v>937111</v>
      </c>
      <c r="BU306">
        <v>13144</v>
      </c>
      <c r="BV306">
        <v>88734</v>
      </c>
      <c r="BW306">
        <v>932589</v>
      </c>
      <c r="BX306">
        <v>42948</v>
      </c>
      <c r="BY306">
        <v>182.8308039827954</v>
      </c>
      <c r="BZ306">
        <v>0</v>
      </c>
      <c r="CA306">
        <v>0.33231936000000001</v>
      </c>
      <c r="CB306">
        <v>877.67637963311859</v>
      </c>
      <c r="CC306">
        <v>0</v>
      </c>
      <c r="CD306">
        <v>2.4954068469287685</v>
      </c>
      <c r="CE306">
        <v>72.322856809901452</v>
      </c>
      <c r="CF306">
        <v>96.419591200000013</v>
      </c>
      <c r="CG306">
        <v>544173.3700365359</v>
      </c>
      <c r="CH306">
        <v>543947.57195768261</v>
      </c>
      <c r="CI306">
        <v>255151.82910426788</v>
      </c>
      <c r="CJ306">
        <v>67513.625577146988</v>
      </c>
      <c r="CK306">
        <v>2537518.8101537721</v>
      </c>
      <c r="CL306">
        <v>53400000</v>
      </c>
      <c r="CM306">
        <v>8960000</v>
      </c>
      <c r="CN306">
        <v>5750000</v>
      </c>
      <c r="CO306">
        <v>1152760000</v>
      </c>
      <c r="CP306">
        <v>1643000</v>
      </c>
      <c r="CQ306">
        <v>29920</v>
      </c>
      <c r="CR306">
        <v>0</v>
      </c>
      <c r="CS306">
        <v>0</v>
      </c>
      <c r="CT306">
        <v>3546829000</v>
      </c>
      <c r="CU306">
        <v>209679360</v>
      </c>
      <c r="CV306">
        <v>0</v>
      </c>
      <c r="CW306">
        <v>0</v>
      </c>
      <c r="CX306">
        <v>188510.58507208448</v>
      </c>
      <c r="CY306">
        <v>2415563.1448491304</v>
      </c>
      <c r="CZ306">
        <v>11560</v>
      </c>
      <c r="DA306">
        <v>9983.5472897113304</v>
      </c>
      <c r="DB306">
        <v>8195.3624978823937</v>
      </c>
      <c r="DC306">
        <v>5883.1768874146483</v>
      </c>
      <c r="DD306">
        <v>-889401.25056492537</v>
      </c>
      <c r="DE306">
        <v>-927157.29518773186</v>
      </c>
      <c r="DF306">
        <v>-1000841.8674977103</v>
      </c>
    </row>
    <row r="307" spans="1:110" x14ac:dyDescent="0.45">
      <c r="A307">
        <v>5214</v>
      </c>
      <c r="B307" t="s">
        <v>660</v>
      </c>
      <c r="C307">
        <v>25324</v>
      </c>
      <c r="D307">
        <v>23000</v>
      </c>
      <c r="E307">
        <v>20700</v>
      </c>
      <c r="F307">
        <v>18462</v>
      </c>
      <c r="G307">
        <v>16275</v>
      </c>
      <c r="H307">
        <v>14144</v>
      </c>
      <c r="I307">
        <v>12141</v>
      </c>
      <c r="J307">
        <v>9937.9285714285706</v>
      </c>
      <c r="K307">
        <v>2.5499999999999998</v>
      </c>
      <c r="L307">
        <v>2.44</v>
      </c>
      <c r="M307">
        <v>2.34</v>
      </c>
      <c r="N307">
        <v>2.25</v>
      </c>
      <c r="O307">
        <v>2.1800000000000002</v>
      </c>
      <c r="P307">
        <v>2.11</v>
      </c>
      <c r="Q307">
        <v>2.1039520134814484</v>
      </c>
      <c r="R307">
        <v>2.0712368222884403</v>
      </c>
      <c r="S307">
        <v>262908</v>
      </c>
      <c r="T307">
        <v>10066</v>
      </c>
      <c r="U307">
        <v>3345</v>
      </c>
      <c r="V307">
        <v>59.961884930087678</v>
      </c>
      <c r="W307">
        <v>275.24229422084841</v>
      </c>
      <c r="X307">
        <v>2000.575840682895</v>
      </c>
      <c r="Y307">
        <v>144.82859695295406</v>
      </c>
      <c r="Z307">
        <v>12113</v>
      </c>
      <c r="AA307">
        <v>10596.341003775071</v>
      </c>
      <c r="AB307">
        <v>9165.6296874600903</v>
      </c>
      <c r="AC307">
        <v>7846.9425616510307</v>
      </c>
      <c r="AD307">
        <v>6624.3047499044969</v>
      </c>
      <c r="AE307">
        <v>5523.6081361036022</v>
      </c>
      <c r="AF307">
        <v>4756.6373415033413</v>
      </c>
      <c r="AG307">
        <v>3469.9423907031733</v>
      </c>
      <c r="AH307">
        <v>1256</v>
      </c>
      <c r="AI307">
        <v>1208.7347925952213</v>
      </c>
      <c r="AJ307">
        <v>1184.1082998723186</v>
      </c>
      <c r="AK307">
        <v>1228.6090993422429</v>
      </c>
      <c r="AL307">
        <v>1322.012940518953</v>
      </c>
      <c r="AM307">
        <v>1426.9869044114346</v>
      </c>
      <c r="AN307">
        <v>1687.0591077535712</v>
      </c>
      <c r="AO307">
        <v>1569.0209915496084</v>
      </c>
      <c r="AP307">
        <v>41.00712902342314</v>
      </c>
      <c r="AQ307">
        <v>8.8788634021251305</v>
      </c>
      <c r="AR307">
        <v>1.7726953302779871</v>
      </c>
      <c r="AS307">
        <v>8.8788634021251305</v>
      </c>
      <c r="AT307">
        <v>19778</v>
      </c>
      <c r="AU307">
        <v>280</v>
      </c>
      <c r="AV307">
        <v>13294.731745068042</v>
      </c>
      <c r="AW307">
        <v>5703.7586369150631</v>
      </c>
      <c r="AX307">
        <v>104.7507046554781</v>
      </c>
      <c r="AY307">
        <v>443.64519833292053</v>
      </c>
      <c r="AZ307">
        <v>216.97097854824901</v>
      </c>
      <c r="BA307">
        <v>2.7844685660532678</v>
      </c>
      <c r="BB307">
        <v>66.061272509003672</v>
      </c>
      <c r="BC307">
        <v>8510</v>
      </c>
      <c r="BD307">
        <v>286157.14754683495</v>
      </c>
      <c r="BE307">
        <v>3633931.250123817</v>
      </c>
      <c r="BF307">
        <v>98346</v>
      </c>
      <c r="BG307">
        <v>85608.112055652164</v>
      </c>
      <c r="BH307">
        <v>69937.239038944987</v>
      </c>
      <c r="BI307">
        <v>122834</v>
      </c>
      <c r="BJ307">
        <v>90962.657984907448</v>
      </c>
      <c r="BK307">
        <v>76789.700271054156</v>
      </c>
      <c r="BL307">
        <v>-729784.49484586134</v>
      </c>
      <c r="BM307">
        <v>-740443.5885487888</v>
      </c>
      <c r="BN307">
        <v>-786219.94494992332</v>
      </c>
      <c r="BO307">
        <v>-80122.595185675193</v>
      </c>
      <c r="BP307">
        <v>96217.982316052308</v>
      </c>
      <c r="BQ307">
        <v>254803.76238733507</v>
      </c>
      <c r="BR307">
        <v>799205</v>
      </c>
      <c r="BS307">
        <v>8767932</v>
      </c>
      <c r="BT307">
        <v>937111</v>
      </c>
      <c r="BU307">
        <v>13144</v>
      </c>
      <c r="BV307">
        <v>88734</v>
      </c>
      <c r="BW307">
        <v>932589</v>
      </c>
      <c r="BX307">
        <v>42948</v>
      </c>
      <c r="BY307">
        <v>326.63173240299346</v>
      </c>
      <c r="BZ307">
        <v>0</v>
      </c>
      <c r="CA307">
        <v>734.25211376689197</v>
      </c>
      <c r="CB307">
        <v>650.22135424614476</v>
      </c>
      <c r="CC307">
        <v>0</v>
      </c>
      <c r="CD307">
        <v>2.4147331425257139</v>
      </c>
      <c r="CE307">
        <v>10.390780759067548</v>
      </c>
      <c r="CF307">
        <v>0</v>
      </c>
      <c r="CG307">
        <v>441205.13550407515</v>
      </c>
      <c r="CH307">
        <v>441022.06283374154</v>
      </c>
      <c r="CI307">
        <v>206872.11747701449</v>
      </c>
      <c r="CJ307">
        <v>54738.728429758703</v>
      </c>
      <c r="CK307">
        <v>2057370.6692094593</v>
      </c>
      <c r="CL307">
        <v>32900000</v>
      </c>
      <c r="CM307">
        <v>4160000</v>
      </c>
      <c r="CN307">
        <v>2190000</v>
      </c>
      <c r="CO307">
        <v>241130000</v>
      </c>
      <c r="CP307">
        <v>263000</v>
      </c>
      <c r="CQ307">
        <v>15140</v>
      </c>
      <c r="CR307">
        <v>11880</v>
      </c>
      <c r="CS307">
        <v>3820</v>
      </c>
      <c r="CT307">
        <v>571293000</v>
      </c>
      <c r="CU307">
        <v>106101120</v>
      </c>
      <c r="CV307">
        <v>82211340</v>
      </c>
      <c r="CW307">
        <v>23410500</v>
      </c>
      <c r="CX307">
        <v>28732.073841822654</v>
      </c>
      <c r="CY307">
        <v>1883107.8230291842</v>
      </c>
      <c r="CZ307">
        <v>8510</v>
      </c>
      <c r="DA307">
        <v>7407.7749333333331</v>
      </c>
      <c r="DB307">
        <v>6051.7550710900468</v>
      </c>
      <c r="DC307">
        <v>4331.6929371566948</v>
      </c>
      <c r="DD307">
        <v>-729784.49484586134</v>
      </c>
      <c r="DE307">
        <v>-740443.5885487888</v>
      </c>
      <c r="DF307">
        <v>-786219.94494992332</v>
      </c>
    </row>
    <row r="308" spans="1:110" x14ac:dyDescent="0.45">
      <c r="A308">
        <v>5215</v>
      </c>
      <c r="B308" t="s">
        <v>661</v>
      </c>
      <c r="C308">
        <v>27523</v>
      </c>
      <c r="D308">
        <v>25285</v>
      </c>
      <c r="E308">
        <v>22942</v>
      </c>
      <c r="F308">
        <v>20642</v>
      </c>
      <c r="G308">
        <v>18472</v>
      </c>
      <c r="H308">
        <v>16306</v>
      </c>
      <c r="I308">
        <v>14231</v>
      </c>
      <c r="J308">
        <v>12005.857142857143</v>
      </c>
      <c r="K308">
        <v>2.5499999999999998</v>
      </c>
      <c r="L308">
        <v>2.44</v>
      </c>
      <c r="M308">
        <v>2.34</v>
      </c>
      <c r="N308">
        <v>2.25</v>
      </c>
      <c r="O308">
        <v>2.1800000000000002</v>
      </c>
      <c r="P308">
        <v>2.11</v>
      </c>
      <c r="Q308">
        <v>2.1039520134814484</v>
      </c>
      <c r="R308">
        <v>2.0712368222884403</v>
      </c>
      <c r="S308">
        <v>264903</v>
      </c>
      <c r="T308">
        <v>11619</v>
      </c>
      <c r="U308">
        <v>3714</v>
      </c>
      <c r="V308">
        <v>64.516887231845914</v>
      </c>
      <c r="W308">
        <v>293.95093284698066</v>
      </c>
      <c r="X308">
        <v>2332.5565515770513</v>
      </c>
      <c r="Y308">
        <v>163.64543406651109</v>
      </c>
      <c r="Z308">
        <v>13188</v>
      </c>
      <c r="AA308">
        <v>11840.391364987057</v>
      </c>
      <c r="AB308">
        <v>10368.441904679987</v>
      </c>
      <c r="AC308">
        <v>9061.3402358795884</v>
      </c>
      <c r="AD308">
        <v>7857.3589919399537</v>
      </c>
      <c r="AE308">
        <v>6799.2094421961128</v>
      </c>
      <c r="AF308">
        <v>5986.0835653174317</v>
      </c>
      <c r="AG308">
        <v>4682.0307639552548</v>
      </c>
      <c r="AH308">
        <v>1887</v>
      </c>
      <c r="AI308">
        <v>1591.0535446656024</v>
      </c>
      <c r="AJ308">
        <v>1285.9706374332193</v>
      </c>
      <c r="AK308">
        <v>1044.0937376948659</v>
      </c>
      <c r="AL308">
        <v>866.38640132754642</v>
      </c>
      <c r="AM308">
        <v>753.0367180602783</v>
      </c>
      <c r="AN308">
        <v>825.73639082167188</v>
      </c>
      <c r="AO308">
        <v>685.18465880676126</v>
      </c>
      <c r="AP308">
        <v>57.815934596349976</v>
      </c>
      <c r="AQ308">
        <v>17.123522275527037</v>
      </c>
      <c r="AR308">
        <v>3.4187695655361185</v>
      </c>
      <c r="AS308">
        <v>17.123522275527037</v>
      </c>
      <c r="AT308">
        <v>22596</v>
      </c>
      <c r="AU308">
        <v>236</v>
      </c>
      <c r="AV308">
        <v>15151.933817458046</v>
      </c>
      <c r="AW308">
        <v>5581.0728710857566</v>
      </c>
      <c r="AX308">
        <v>89.587475373951094</v>
      </c>
      <c r="AY308">
        <v>505.62003148857497</v>
      </c>
      <c r="AZ308">
        <v>212.30401201610218</v>
      </c>
      <c r="BA308">
        <v>2.3814017281438158</v>
      </c>
      <c r="BB308">
        <v>66.061272509003672</v>
      </c>
      <c r="BC308">
        <v>9480</v>
      </c>
      <c r="BD308">
        <v>350304.36895194376</v>
      </c>
      <c r="BE308">
        <v>4514896.9548747921</v>
      </c>
      <c r="BF308">
        <v>95428</v>
      </c>
      <c r="BG308">
        <v>84483.509387471713</v>
      </c>
      <c r="BH308">
        <v>71165.199791945284</v>
      </c>
      <c r="BI308">
        <v>111280</v>
      </c>
      <c r="BJ308">
        <v>85161.538192938169</v>
      </c>
      <c r="BK308">
        <v>73846.115526945156</v>
      </c>
      <c r="BL308">
        <v>-770099.89764822321</v>
      </c>
      <c r="BM308">
        <v>-780534.27725826926</v>
      </c>
      <c r="BN308">
        <v>-836836.30162963411</v>
      </c>
      <c r="BO308">
        <v>-27057.485305801965</v>
      </c>
      <c r="BP308">
        <v>300329.00225718878</v>
      </c>
      <c r="BQ308">
        <v>605297.7966367756</v>
      </c>
      <c r="BR308">
        <v>799205</v>
      </c>
      <c r="BS308">
        <v>8767932</v>
      </c>
      <c r="BT308">
        <v>937111</v>
      </c>
      <c r="BU308">
        <v>13144</v>
      </c>
      <c r="BV308">
        <v>88734</v>
      </c>
      <c r="BW308">
        <v>932589</v>
      </c>
      <c r="BX308">
        <v>42948</v>
      </c>
      <c r="BY308">
        <v>22.392511589859499</v>
      </c>
      <c r="BZ308">
        <v>0</v>
      </c>
      <c r="CA308">
        <v>0.33231936000000001</v>
      </c>
      <c r="CB308">
        <v>945.43337031361523</v>
      </c>
      <c r="CC308">
        <v>25.821214272000006</v>
      </c>
      <c r="CD308">
        <v>2.7335698344382582</v>
      </c>
      <c r="CE308">
        <v>265.33648355319349</v>
      </c>
      <c r="CF308">
        <v>159.38483294117648</v>
      </c>
      <c r="CG308">
        <v>518202.15361143457</v>
      </c>
      <c r="CH308">
        <v>517987.13197093189</v>
      </c>
      <c r="CI308">
        <v>242974.45376801703</v>
      </c>
      <c r="CJ308">
        <v>64291.470510298306</v>
      </c>
      <c r="CK308">
        <v>2416413.1959690046</v>
      </c>
      <c r="CL308">
        <v>48800000</v>
      </c>
      <c r="CM308">
        <v>5680000</v>
      </c>
      <c r="CN308">
        <v>2390000</v>
      </c>
      <c r="CO308">
        <v>1093560000</v>
      </c>
      <c r="CP308">
        <v>490000</v>
      </c>
      <c r="CQ308">
        <v>54160</v>
      </c>
      <c r="CR308">
        <v>0</v>
      </c>
      <c r="CS308">
        <v>360</v>
      </c>
      <c r="CT308">
        <v>1011036000</v>
      </c>
      <c r="CU308">
        <v>379553280</v>
      </c>
      <c r="CV308">
        <v>6130</v>
      </c>
      <c r="CW308">
        <v>2179800</v>
      </c>
      <c r="CX308">
        <v>175561.35686370928</v>
      </c>
      <c r="CY308">
        <v>2205240.3371066293</v>
      </c>
      <c r="CZ308">
        <v>9480</v>
      </c>
      <c r="DA308">
        <v>8392.7533742007781</v>
      </c>
      <c r="DB308">
        <v>7069.687031349722</v>
      </c>
      <c r="DC308">
        <v>5302.7190613713929</v>
      </c>
      <c r="DD308">
        <v>-770099.89764822321</v>
      </c>
      <c r="DE308">
        <v>-780534.27725826926</v>
      </c>
      <c r="DF308">
        <v>-836836.30162963411</v>
      </c>
    </row>
    <row r="309" spans="1:110" x14ac:dyDescent="0.45">
      <c r="A309">
        <v>5303</v>
      </c>
      <c r="B309" t="s">
        <v>662</v>
      </c>
      <c r="C309">
        <v>5339</v>
      </c>
      <c r="D309">
        <v>4669</v>
      </c>
      <c r="E309">
        <v>4029</v>
      </c>
      <c r="F309">
        <v>3454</v>
      </c>
      <c r="G309">
        <v>2931</v>
      </c>
      <c r="H309">
        <v>2458</v>
      </c>
      <c r="I309">
        <v>2051</v>
      </c>
      <c r="J309">
        <v>1501.5714285714287</v>
      </c>
      <c r="K309">
        <v>2.5499999999999998</v>
      </c>
      <c r="L309">
        <v>2.44</v>
      </c>
      <c r="M309">
        <v>2.34</v>
      </c>
      <c r="N309">
        <v>2.25</v>
      </c>
      <c r="O309">
        <v>2.1800000000000002</v>
      </c>
      <c r="P309">
        <v>2.11</v>
      </c>
      <c r="Q309">
        <v>2.1039520134814484</v>
      </c>
      <c r="R309">
        <v>2.0712368222884403</v>
      </c>
      <c r="S309">
        <v>252284</v>
      </c>
      <c r="T309">
        <v>10823</v>
      </c>
      <c r="U309">
        <v>3551</v>
      </c>
      <c r="V309">
        <v>14.163109204051532</v>
      </c>
      <c r="W309">
        <v>64.529758659676887</v>
      </c>
      <c r="X309">
        <v>1919.9505408524174</v>
      </c>
      <c r="Y309">
        <v>138.25842904319649</v>
      </c>
      <c r="Z309">
        <v>2908</v>
      </c>
      <c r="AA309">
        <v>2447.5114690984651</v>
      </c>
      <c r="AB309">
        <v>2039.4698164590616</v>
      </c>
      <c r="AC309">
        <v>1688.7119299741003</v>
      </c>
      <c r="AD309">
        <v>1361.4208607652065</v>
      </c>
      <c r="AE309">
        <v>1088.4713971832052</v>
      </c>
      <c r="AF309">
        <v>875.70141814324654</v>
      </c>
      <c r="AG309">
        <v>531.54932612459334</v>
      </c>
      <c r="AH309">
        <v>252</v>
      </c>
      <c r="AI309">
        <v>206.42003124475787</v>
      </c>
      <c r="AJ309">
        <v>177.65507613061098</v>
      </c>
      <c r="AK309">
        <v>156.29810639709396</v>
      </c>
      <c r="AL309">
        <v>134.35356888520798</v>
      </c>
      <c r="AM309">
        <v>114.56973973296525</v>
      </c>
      <c r="AN309">
        <v>99.583434843277843</v>
      </c>
      <c r="AO309">
        <v>65.031918327774491</v>
      </c>
      <c r="AP309">
        <v>9.7226696610053818</v>
      </c>
      <c r="AQ309">
        <v>10.377892288198204</v>
      </c>
      <c r="AR309">
        <v>2.0719815548703746</v>
      </c>
      <c r="AS309">
        <v>10.377892288198204</v>
      </c>
      <c r="AT309">
        <v>4266</v>
      </c>
      <c r="AU309">
        <v>89</v>
      </c>
      <c r="AV309">
        <v>2880.2301730658328</v>
      </c>
      <c r="AW309">
        <v>1549.1994857300047</v>
      </c>
      <c r="AX309">
        <v>32.853318455581942</v>
      </c>
      <c r="AY309">
        <v>96.11328087520684</v>
      </c>
      <c r="AZ309">
        <v>58.931548437169376</v>
      </c>
      <c r="BA309">
        <v>0.87330231172169559</v>
      </c>
      <c r="BB309">
        <v>66.061272509003672</v>
      </c>
      <c r="BC309">
        <v>9480</v>
      </c>
      <c r="BD309">
        <v>237267.06744122627</v>
      </c>
      <c r="BE309">
        <v>611388.29828033864</v>
      </c>
      <c r="BF309">
        <v>13418.000000000002</v>
      </c>
      <c r="BG309">
        <v>10764.492389995481</v>
      </c>
      <c r="BH309">
        <v>8168.7040731496154</v>
      </c>
      <c r="BI309">
        <v>17122</v>
      </c>
      <c r="BJ309">
        <v>11813.683420926722</v>
      </c>
      <c r="BK309">
        <v>9524.060774517282</v>
      </c>
      <c r="BL309">
        <v>-579931.26685814164</v>
      </c>
      <c r="BM309">
        <v>-577665.14455336193</v>
      </c>
      <c r="BN309">
        <v>-613885.81042407965</v>
      </c>
      <c r="BO309">
        <v>-48727.868116185535</v>
      </c>
      <c r="BP309">
        <v>-31001.66094425373</v>
      </c>
      <c r="BQ309">
        <v>-16597.956473022525</v>
      </c>
      <c r="BR309">
        <v>799205</v>
      </c>
      <c r="BS309">
        <v>8767932</v>
      </c>
      <c r="BT309">
        <v>937111</v>
      </c>
      <c r="BU309">
        <v>13144</v>
      </c>
      <c r="BV309">
        <v>88734</v>
      </c>
      <c r="BW309">
        <v>932589</v>
      </c>
      <c r="BX309">
        <v>42948</v>
      </c>
      <c r="BY309">
        <v>1.697814727185011</v>
      </c>
      <c r="BZ309">
        <v>0</v>
      </c>
      <c r="CA309">
        <v>0</v>
      </c>
      <c r="CB309">
        <v>934.93048787914131</v>
      </c>
      <c r="CC309">
        <v>0</v>
      </c>
      <c r="CD309">
        <v>0.69070929435484896</v>
      </c>
      <c r="CE309">
        <v>2.4111067711892855</v>
      </c>
      <c r="CF309">
        <v>0</v>
      </c>
      <c r="CG309">
        <v>82496.805115027906</v>
      </c>
      <c r="CH309">
        <v>82462.57407556109</v>
      </c>
      <c r="CI309">
        <v>38681.074597502709</v>
      </c>
      <c r="CJ309">
        <v>10235.080800578151</v>
      </c>
      <c r="CK309">
        <v>384688.42152808449</v>
      </c>
      <c r="CL309">
        <v>4690000</v>
      </c>
      <c r="CM309">
        <v>3950000</v>
      </c>
      <c r="CN309">
        <v>760000</v>
      </c>
      <c r="CO309">
        <v>201700000</v>
      </c>
      <c r="CP309">
        <v>25000</v>
      </c>
      <c r="CQ309">
        <v>8050.0000000000009</v>
      </c>
      <c r="CR309">
        <v>0</v>
      </c>
      <c r="CS309">
        <v>0</v>
      </c>
      <c r="CT309">
        <v>47141000</v>
      </c>
      <c r="CU309">
        <v>56414400.000000015</v>
      </c>
      <c r="CV309">
        <v>0</v>
      </c>
      <c r="CW309">
        <v>0</v>
      </c>
      <c r="CX309">
        <v>27829.29971228366</v>
      </c>
      <c r="CY309">
        <v>363657.5616987088</v>
      </c>
      <c r="CZ309">
        <v>9480</v>
      </c>
      <c r="DA309">
        <v>7605.2606839437422</v>
      </c>
      <c r="DB309">
        <v>5771.3008357026638</v>
      </c>
      <c r="DC309">
        <v>3591.6212090660001</v>
      </c>
      <c r="DD309">
        <v>-579931.26685814164</v>
      </c>
      <c r="DE309">
        <v>-577665.14455336193</v>
      </c>
      <c r="DF309">
        <v>-613885.81042407965</v>
      </c>
    </row>
    <row r="310" spans="1:110" x14ac:dyDescent="0.45">
      <c r="A310">
        <v>5327</v>
      </c>
      <c r="B310" t="s">
        <v>663</v>
      </c>
      <c r="C310">
        <v>2381</v>
      </c>
      <c r="D310">
        <v>2060</v>
      </c>
      <c r="E310">
        <v>1774</v>
      </c>
      <c r="F310">
        <v>1514</v>
      </c>
      <c r="G310">
        <v>1285</v>
      </c>
      <c r="H310">
        <v>1084</v>
      </c>
      <c r="I310">
        <v>904</v>
      </c>
      <c r="J310">
        <v>658.57142857142867</v>
      </c>
      <c r="K310">
        <v>2.5499999999999998</v>
      </c>
      <c r="L310">
        <v>2.44</v>
      </c>
      <c r="M310">
        <v>2.34</v>
      </c>
      <c r="N310">
        <v>2.25</v>
      </c>
      <c r="O310">
        <v>2.1800000000000002</v>
      </c>
      <c r="P310">
        <v>2.11</v>
      </c>
      <c r="Q310">
        <v>2.1039520134814484</v>
      </c>
      <c r="R310">
        <v>2.0712368222884403</v>
      </c>
      <c r="S310">
        <v>252284</v>
      </c>
      <c r="T310">
        <v>10823</v>
      </c>
      <c r="U310">
        <v>3551</v>
      </c>
      <c r="V310">
        <v>5.9989886874237808</v>
      </c>
      <c r="W310">
        <v>27.332507758314101</v>
      </c>
      <c r="X310">
        <v>2021.482921261912</v>
      </c>
      <c r="Y310">
        <v>145.56992333106524</v>
      </c>
      <c r="Z310">
        <v>793</v>
      </c>
      <c r="AA310">
        <v>725.51986920455602</v>
      </c>
      <c r="AB310">
        <v>609.25279726116867</v>
      </c>
      <c r="AC310">
        <v>514.31685533176415</v>
      </c>
      <c r="AD310">
        <v>419.68042141304301</v>
      </c>
      <c r="AE310">
        <v>344.89874391233116</v>
      </c>
      <c r="AF310">
        <v>308.21027522965386</v>
      </c>
      <c r="AG310">
        <v>201.06143678155564</v>
      </c>
      <c r="AH310">
        <v>162</v>
      </c>
      <c r="AI310">
        <v>145.14623685256865</v>
      </c>
      <c r="AJ310">
        <v>122.5551071194259</v>
      </c>
      <c r="AK310">
        <v>106.35022683699972</v>
      </c>
      <c r="AL310">
        <v>90.469621903683759</v>
      </c>
      <c r="AM310">
        <v>80.731015296890291</v>
      </c>
      <c r="AN310">
        <v>94.937397064293563</v>
      </c>
      <c r="AO310">
        <v>71.162425345531773</v>
      </c>
      <c r="AP310">
        <v>3.7633810500622613</v>
      </c>
      <c r="AQ310">
        <v>4.6123965725325355</v>
      </c>
      <c r="AR310">
        <v>0.92088069105350001</v>
      </c>
      <c r="AS310">
        <v>4.6123965725325355</v>
      </c>
      <c r="AT310">
        <v>1769</v>
      </c>
      <c r="AU310">
        <v>7</v>
      </c>
      <c r="AV310">
        <v>1181.1491731882652</v>
      </c>
      <c r="AW310">
        <v>308.98293959045873</v>
      </c>
      <c r="AX310">
        <v>2.8978527697581149</v>
      </c>
      <c r="AY310">
        <v>39.414947909292408</v>
      </c>
      <c r="AZ310">
        <v>11.753711022021049</v>
      </c>
      <c r="BA310">
        <v>7.7030316626322454E-2</v>
      </c>
      <c r="BB310">
        <v>66.061272509003672</v>
      </c>
      <c r="BC310">
        <v>9480</v>
      </c>
      <c r="BD310">
        <v>235858.21389339809</v>
      </c>
      <c r="BE310">
        <v>242032.41280875928</v>
      </c>
      <c r="BF310">
        <v>3434</v>
      </c>
      <c r="BG310">
        <v>2736.9461574973029</v>
      </c>
      <c r="BH310">
        <v>2089.6315833064918</v>
      </c>
      <c r="BI310">
        <v>3852.0000000000005</v>
      </c>
      <c r="BJ310">
        <v>2730.6606074207771</v>
      </c>
      <c r="BK310">
        <v>2228.2077333808325</v>
      </c>
      <c r="BL310">
        <v>-573221.77476922818</v>
      </c>
      <c r="BM310">
        <v>-559825.57424374961</v>
      </c>
      <c r="BN310">
        <v>-591204.04524956655</v>
      </c>
      <c r="BO310">
        <v>-18072.995815863658</v>
      </c>
      <c r="BP310">
        <v>-6143.7276164885552</v>
      </c>
      <c r="BQ310">
        <v>4220.6048182559898</v>
      </c>
      <c r="BR310">
        <v>799205</v>
      </c>
      <c r="BS310">
        <v>8767932</v>
      </c>
      <c r="BT310">
        <v>937111</v>
      </c>
      <c r="BU310">
        <v>13144</v>
      </c>
      <c r="BV310">
        <v>88734</v>
      </c>
      <c r="BW310">
        <v>932589</v>
      </c>
      <c r="BX310">
        <v>42948</v>
      </c>
      <c r="BY310">
        <v>7.8915608418124261</v>
      </c>
      <c r="BZ310">
        <v>0</v>
      </c>
      <c r="CA310">
        <v>0</v>
      </c>
      <c r="CB310">
        <v>0</v>
      </c>
      <c r="CC310">
        <v>0</v>
      </c>
      <c r="CD310">
        <v>0.28894849525014088</v>
      </c>
      <c r="CE310">
        <v>0</v>
      </c>
      <c r="CF310">
        <v>5.6950128590971261</v>
      </c>
      <c r="CG310">
        <v>38192.965331031439</v>
      </c>
      <c r="CH310">
        <v>38177.117627574582</v>
      </c>
      <c r="CI310">
        <v>17907.904906251253</v>
      </c>
      <c r="CJ310">
        <v>4738.4633336009956</v>
      </c>
      <c r="CK310">
        <v>178096.49144818727</v>
      </c>
      <c r="CL310">
        <v>4730000</v>
      </c>
      <c r="CM310">
        <v>660000</v>
      </c>
      <c r="CN310">
        <v>250000</v>
      </c>
      <c r="CO310">
        <v>256720000.00000003</v>
      </c>
      <c r="CP310">
        <v>496000</v>
      </c>
      <c r="CQ310">
        <v>3860</v>
      </c>
      <c r="CR310">
        <v>0</v>
      </c>
      <c r="CS310">
        <v>0</v>
      </c>
      <c r="CT310">
        <v>1012942000</v>
      </c>
      <c r="CU310">
        <v>27050880</v>
      </c>
      <c r="CV310">
        <v>0</v>
      </c>
      <c r="CW310">
        <v>0</v>
      </c>
      <c r="CX310">
        <v>46577.830250362975</v>
      </c>
      <c r="CY310">
        <v>137082.28097724548</v>
      </c>
      <c r="CZ310">
        <v>9480</v>
      </c>
      <c r="DA310">
        <v>7555.6929449838199</v>
      </c>
      <c r="DB310">
        <v>5768.6975567109921</v>
      </c>
      <c r="DC310">
        <v>3570.2947420707392</v>
      </c>
      <c r="DD310">
        <v>-573221.77476922818</v>
      </c>
      <c r="DE310">
        <v>-559825.57424374961</v>
      </c>
      <c r="DF310">
        <v>-591204.04524956655</v>
      </c>
    </row>
    <row r="311" spans="1:110" x14ac:dyDescent="0.45">
      <c r="A311">
        <v>5346</v>
      </c>
      <c r="B311" t="s">
        <v>664</v>
      </c>
      <c r="C311">
        <v>3359</v>
      </c>
      <c r="D311">
        <v>2923</v>
      </c>
      <c r="E311">
        <v>2515</v>
      </c>
      <c r="F311">
        <v>2138</v>
      </c>
      <c r="G311">
        <v>1796</v>
      </c>
      <c r="H311">
        <v>1482</v>
      </c>
      <c r="I311">
        <v>1207</v>
      </c>
      <c r="J311">
        <v>847.82142857142844</v>
      </c>
      <c r="K311">
        <v>2.5499999999999998</v>
      </c>
      <c r="L311">
        <v>2.44</v>
      </c>
      <c r="M311">
        <v>2.34</v>
      </c>
      <c r="N311">
        <v>2.25</v>
      </c>
      <c r="O311">
        <v>2.1800000000000002</v>
      </c>
      <c r="P311">
        <v>2.11</v>
      </c>
      <c r="Q311">
        <v>2.1039520134814484</v>
      </c>
      <c r="R311">
        <v>2.0712368222884403</v>
      </c>
      <c r="S311">
        <v>252284</v>
      </c>
      <c r="T311">
        <v>10823</v>
      </c>
      <c r="U311">
        <v>3551</v>
      </c>
      <c r="V311">
        <v>7.9858124331719322</v>
      </c>
      <c r="W311">
        <v>36.384846123096864</v>
      </c>
      <c r="X311">
        <v>2142.2967178194367</v>
      </c>
      <c r="Y311">
        <v>154.26990042077279</v>
      </c>
      <c r="Z311">
        <v>1081</v>
      </c>
      <c r="AA311">
        <v>926.07748487446963</v>
      </c>
      <c r="AB311">
        <v>750.26976516286288</v>
      </c>
      <c r="AC311">
        <v>604.94555163010125</v>
      </c>
      <c r="AD311">
        <v>488.98543109086239</v>
      </c>
      <c r="AE311">
        <v>388.06910225294473</v>
      </c>
      <c r="AF311">
        <v>324.8352149308019</v>
      </c>
      <c r="AG311">
        <v>181.2496437047387</v>
      </c>
      <c r="AH311">
        <v>192</v>
      </c>
      <c r="AI311">
        <v>138.73326300970231</v>
      </c>
      <c r="AJ311">
        <v>94.782164705077463</v>
      </c>
      <c r="AK311">
        <v>63.907290957250183</v>
      </c>
      <c r="AL311">
        <v>44.689820382340848</v>
      </c>
      <c r="AM311">
        <v>33.33981448962426</v>
      </c>
      <c r="AN311">
        <v>42.942596273384652</v>
      </c>
      <c r="AO311">
        <v>24.301659728646868</v>
      </c>
      <c r="AP311">
        <v>4.796324409292402</v>
      </c>
      <c r="AQ311">
        <v>5.7654957156656694</v>
      </c>
      <c r="AR311">
        <v>1.1511008638168749</v>
      </c>
      <c r="AS311">
        <v>5.7654957156656694</v>
      </c>
      <c r="AT311">
        <v>2659</v>
      </c>
      <c r="AU311">
        <v>20</v>
      </c>
      <c r="AV311">
        <v>1779.5821008124237</v>
      </c>
      <c r="AW311">
        <v>570.11048063081466</v>
      </c>
      <c r="AX311">
        <v>7.7550893802664058</v>
      </c>
      <c r="AY311">
        <v>59.384654704110574</v>
      </c>
      <c r="AZ311">
        <v>21.687002683196187</v>
      </c>
      <c r="BA311">
        <v>0.20614470019372841</v>
      </c>
      <c r="BB311">
        <v>66.061272509003672</v>
      </c>
      <c r="BC311">
        <v>9480</v>
      </c>
      <c r="BD311">
        <v>213988.73634432856</v>
      </c>
      <c r="BE311">
        <v>354598.82718180865</v>
      </c>
      <c r="BF311">
        <v>6310</v>
      </c>
      <c r="BG311">
        <v>5005.1322005549846</v>
      </c>
      <c r="BH311">
        <v>3699.611481419628</v>
      </c>
      <c r="BI311">
        <v>4683.9999999999982</v>
      </c>
      <c r="BJ311">
        <v>3059.7493299596686</v>
      </c>
      <c r="BK311">
        <v>2473.2355517098713</v>
      </c>
      <c r="BL311">
        <v>-578482.35870209651</v>
      </c>
      <c r="BM311">
        <v>-578874.71318049263</v>
      </c>
      <c r="BN311">
        <v>-619827.68873980688</v>
      </c>
      <c r="BO311">
        <v>-46251.433513028111</v>
      </c>
      <c r="BP311">
        <v>-44526.483956989774</v>
      </c>
      <c r="BQ311">
        <v>-29810.060068292543</v>
      </c>
      <c r="BR311">
        <v>799205</v>
      </c>
      <c r="BS311">
        <v>8767932</v>
      </c>
      <c r="BT311">
        <v>937111</v>
      </c>
      <c r="BU311">
        <v>13144</v>
      </c>
      <c r="BV311">
        <v>88734</v>
      </c>
      <c r="BW311">
        <v>932589</v>
      </c>
      <c r="BX311">
        <v>42948</v>
      </c>
      <c r="BY311">
        <v>2.5493533934247892</v>
      </c>
      <c r="BZ311">
        <v>0</v>
      </c>
      <c r="CA311">
        <v>0</v>
      </c>
      <c r="CB311">
        <v>0</v>
      </c>
      <c r="CC311">
        <v>0</v>
      </c>
      <c r="CD311">
        <v>0.37648445743917996</v>
      </c>
      <c r="CE311">
        <v>1.1053599498604165</v>
      </c>
      <c r="CF311">
        <v>0</v>
      </c>
      <c r="CG311">
        <v>55608.957521981771</v>
      </c>
      <c r="CH311">
        <v>55585.883265748584</v>
      </c>
      <c r="CI311">
        <v>26073.909543501828</v>
      </c>
      <c r="CJ311">
        <v>6899.2026137230496</v>
      </c>
      <c r="CK311">
        <v>259308.49154856065</v>
      </c>
      <c r="CL311">
        <v>7940000</v>
      </c>
      <c r="CM311">
        <v>1860000</v>
      </c>
      <c r="CN311">
        <v>810000</v>
      </c>
      <c r="CO311">
        <v>282130000</v>
      </c>
      <c r="CP311">
        <v>204000</v>
      </c>
      <c r="CQ311">
        <v>18210</v>
      </c>
      <c r="CR311">
        <v>0</v>
      </c>
      <c r="CS311">
        <v>0</v>
      </c>
      <c r="CT311">
        <v>443902000</v>
      </c>
      <c r="CU311">
        <v>127615680</v>
      </c>
      <c r="CV311">
        <v>0</v>
      </c>
      <c r="CW311">
        <v>0</v>
      </c>
      <c r="CX311">
        <v>47051.337283363937</v>
      </c>
      <c r="CY311">
        <v>217531.1288805012</v>
      </c>
      <c r="CZ311">
        <v>9480</v>
      </c>
      <c r="DA311">
        <v>7519.596396396395</v>
      </c>
      <c r="DB311">
        <v>5558.2118611502492</v>
      </c>
      <c r="DC311">
        <v>3239.2463574655399</v>
      </c>
      <c r="DD311">
        <v>-578482.35870209651</v>
      </c>
      <c r="DE311">
        <v>-578874.71318049263</v>
      </c>
      <c r="DF311">
        <v>-619827.68873980688</v>
      </c>
    </row>
    <row r="312" spans="1:110" x14ac:dyDescent="0.45">
      <c r="A312">
        <v>5348</v>
      </c>
      <c r="B312" t="s">
        <v>665</v>
      </c>
      <c r="C312">
        <v>17078</v>
      </c>
      <c r="D312">
        <v>15281</v>
      </c>
      <c r="E312">
        <v>13524</v>
      </c>
      <c r="F312">
        <v>11866</v>
      </c>
      <c r="G312">
        <v>10308</v>
      </c>
      <c r="H312">
        <v>8813</v>
      </c>
      <c r="I312">
        <v>7415</v>
      </c>
      <c r="J312">
        <v>5802.8214285714284</v>
      </c>
      <c r="K312">
        <v>2.5499999999999998</v>
      </c>
      <c r="L312">
        <v>2.44</v>
      </c>
      <c r="M312">
        <v>2.34</v>
      </c>
      <c r="N312">
        <v>2.25</v>
      </c>
      <c r="O312">
        <v>2.1800000000000002</v>
      </c>
      <c r="P312">
        <v>2.11</v>
      </c>
      <c r="Q312">
        <v>2.1039520134814484</v>
      </c>
      <c r="R312">
        <v>2.0712368222884403</v>
      </c>
      <c r="S312">
        <v>252284</v>
      </c>
      <c r="T312">
        <v>10823</v>
      </c>
      <c r="U312">
        <v>3551</v>
      </c>
      <c r="V312">
        <v>41.18683668368287</v>
      </c>
      <c r="W312">
        <v>187.6548851570877</v>
      </c>
      <c r="X312">
        <v>2111.8705578854415</v>
      </c>
      <c r="Y312">
        <v>152.07886842032156</v>
      </c>
      <c r="Z312">
        <v>6763</v>
      </c>
      <c r="AA312">
        <v>5872.596604752508</v>
      </c>
      <c r="AB312">
        <v>4998.9021680714986</v>
      </c>
      <c r="AC312">
        <v>4195.2476397566925</v>
      </c>
      <c r="AD312">
        <v>3488.7959029528474</v>
      </c>
      <c r="AE312">
        <v>2888.6186758568779</v>
      </c>
      <c r="AF312">
        <v>2386.2446570935299</v>
      </c>
      <c r="AG312">
        <v>1642.8840710442703</v>
      </c>
      <c r="AH312">
        <v>1639</v>
      </c>
      <c r="AI312">
        <v>1359.0848536052179</v>
      </c>
      <c r="AJ312">
        <v>1088.1572474479563</v>
      </c>
      <c r="AK312">
        <v>841.88516590798258</v>
      </c>
      <c r="AL312">
        <v>632.92269792862396</v>
      </c>
      <c r="AM312">
        <v>484.9174397377854</v>
      </c>
      <c r="AN312">
        <v>392.81665607687142</v>
      </c>
      <c r="AO312">
        <v>283.06228921838783</v>
      </c>
      <c r="AP312">
        <v>22.558616159970136</v>
      </c>
      <c r="AQ312">
        <v>11.703956302801309</v>
      </c>
      <c r="AR312">
        <v>2.3367347535482565</v>
      </c>
      <c r="AS312">
        <v>11.703956302801309</v>
      </c>
      <c r="AT312">
        <v>14742</v>
      </c>
      <c r="AU312">
        <v>113</v>
      </c>
      <c r="AV312">
        <v>9867.2750937754772</v>
      </c>
      <c r="AW312">
        <v>3184.3947520347201</v>
      </c>
      <c r="AX312">
        <v>43.754648464512037</v>
      </c>
      <c r="AY312">
        <v>329.27096987928763</v>
      </c>
      <c r="AZ312">
        <v>121.13437636740075</v>
      </c>
      <c r="BA312">
        <v>1.1630799398328742</v>
      </c>
      <c r="BB312">
        <v>66.061272509003672</v>
      </c>
      <c r="BC312">
        <v>5790</v>
      </c>
      <c r="BD312">
        <v>171109.05673581257</v>
      </c>
      <c r="BE312">
        <v>1902181.4291588604</v>
      </c>
      <c r="BF312">
        <v>49062</v>
      </c>
      <c r="BG312">
        <v>41314.749572235669</v>
      </c>
      <c r="BH312">
        <v>32720.852759257778</v>
      </c>
      <c r="BI312">
        <v>51054.000000000022</v>
      </c>
      <c r="BJ312">
        <v>36471.800706829716</v>
      </c>
      <c r="BK312">
        <v>30330.192590652365</v>
      </c>
      <c r="BL312">
        <v>-516836.89894750365</v>
      </c>
      <c r="BM312">
        <v>-528137.55905975599</v>
      </c>
      <c r="BN312">
        <v>-581789.52102185134</v>
      </c>
      <c r="BO312">
        <v>-93206.014231292065</v>
      </c>
      <c r="BP312">
        <v>-24122.622524881619</v>
      </c>
      <c r="BQ312">
        <v>71787.148361308267</v>
      </c>
      <c r="BR312">
        <v>799205</v>
      </c>
      <c r="BS312">
        <v>8767932</v>
      </c>
      <c r="BT312">
        <v>937111</v>
      </c>
      <c r="BU312">
        <v>13144</v>
      </c>
      <c r="BV312">
        <v>88734</v>
      </c>
      <c r="BW312">
        <v>932589</v>
      </c>
      <c r="BX312">
        <v>42948</v>
      </c>
      <c r="BY312">
        <v>61.45088064197909</v>
      </c>
      <c r="BZ312">
        <v>0</v>
      </c>
      <c r="CA312">
        <v>736.05594832691179</v>
      </c>
      <c r="CB312">
        <v>0</v>
      </c>
      <c r="CC312">
        <v>0</v>
      </c>
      <c r="CD312">
        <v>1.6916524243097564</v>
      </c>
      <c r="CE312">
        <v>16.966899257585332</v>
      </c>
      <c r="CF312">
        <v>0</v>
      </c>
      <c r="CG312">
        <v>267045.2135945718</v>
      </c>
      <c r="CH312">
        <v>266934.40645200148</v>
      </c>
      <c r="CI312">
        <v>125212.07110450877</v>
      </c>
      <c r="CJ312">
        <v>33131.33562853816</v>
      </c>
      <c r="CK312">
        <v>1245250.6682057253</v>
      </c>
      <c r="CL312">
        <v>50500000</v>
      </c>
      <c r="CM312">
        <v>7880000</v>
      </c>
      <c r="CN312">
        <v>4050000</v>
      </c>
      <c r="CO312">
        <v>247980000</v>
      </c>
      <c r="CP312">
        <v>265000</v>
      </c>
      <c r="CQ312">
        <v>0</v>
      </c>
      <c r="CR312">
        <v>0</v>
      </c>
      <c r="CS312">
        <v>0</v>
      </c>
      <c r="CT312">
        <v>496611000</v>
      </c>
      <c r="CU312">
        <v>0</v>
      </c>
      <c r="CV312">
        <v>0</v>
      </c>
      <c r="CW312">
        <v>0</v>
      </c>
      <c r="CX312">
        <v>26218.984471953954</v>
      </c>
      <c r="CY312">
        <v>1050148.882192329</v>
      </c>
      <c r="CZ312">
        <v>5790</v>
      </c>
      <c r="DA312">
        <v>4875.7164408961016</v>
      </c>
      <c r="DB312">
        <v>3861.5168047797179</v>
      </c>
      <c r="DC312">
        <v>2590.1568382972287</v>
      </c>
      <c r="DD312">
        <v>-516836.89894750365</v>
      </c>
      <c r="DE312">
        <v>-528137.55905975599</v>
      </c>
      <c r="DF312">
        <v>-581789.52102185134</v>
      </c>
    </row>
    <row r="313" spans="1:110" x14ac:dyDescent="0.45">
      <c r="A313">
        <v>5349</v>
      </c>
      <c r="B313" t="s">
        <v>666</v>
      </c>
      <c r="C313">
        <v>7309</v>
      </c>
      <c r="D313">
        <v>6420</v>
      </c>
      <c r="E313">
        <v>5586</v>
      </c>
      <c r="F313">
        <v>4825</v>
      </c>
      <c r="G313">
        <v>4126</v>
      </c>
      <c r="H313">
        <v>3470</v>
      </c>
      <c r="I313">
        <v>2876</v>
      </c>
      <c r="J313">
        <v>2138.1785714285716</v>
      </c>
      <c r="K313">
        <v>2.5499999999999998</v>
      </c>
      <c r="L313">
        <v>2.44</v>
      </c>
      <c r="M313">
        <v>2.34</v>
      </c>
      <c r="N313">
        <v>2.25</v>
      </c>
      <c r="O313">
        <v>2.1800000000000002</v>
      </c>
      <c r="P313">
        <v>2.11</v>
      </c>
      <c r="Q313">
        <v>2.1039520134814484</v>
      </c>
      <c r="R313">
        <v>2.0712368222884403</v>
      </c>
      <c r="S313">
        <v>252284</v>
      </c>
      <c r="T313">
        <v>10823</v>
      </c>
      <c r="U313">
        <v>3551</v>
      </c>
      <c r="V313">
        <v>18.300369267018986</v>
      </c>
      <c r="W313">
        <v>83.379884682798817</v>
      </c>
      <c r="X313">
        <v>2034.1680695273367</v>
      </c>
      <c r="Y313">
        <v>146.48339929517988</v>
      </c>
      <c r="Z313">
        <v>2930</v>
      </c>
      <c r="AA313">
        <v>2515.0396191028335</v>
      </c>
      <c r="AB313">
        <v>2118.3560201369828</v>
      </c>
      <c r="AC313">
        <v>1761.5698221122123</v>
      </c>
      <c r="AD313">
        <v>1440.7917714365412</v>
      </c>
      <c r="AE313">
        <v>1163.5854097443876</v>
      </c>
      <c r="AF313">
        <v>933.27567928262988</v>
      </c>
      <c r="AG313">
        <v>594.83358414840711</v>
      </c>
      <c r="AH313">
        <v>798</v>
      </c>
      <c r="AI313">
        <v>687.11654136846869</v>
      </c>
      <c r="AJ313">
        <v>569.19423655880939</v>
      </c>
      <c r="AK313">
        <v>463.92749431543621</v>
      </c>
      <c r="AL313">
        <v>379.52733181375112</v>
      </c>
      <c r="AM313">
        <v>320.36728479864439</v>
      </c>
      <c r="AN313">
        <v>274.49956524750945</v>
      </c>
      <c r="AO313">
        <v>193.54104977354032</v>
      </c>
      <c r="AP313">
        <v>10.134402328670541</v>
      </c>
      <c r="AQ313">
        <v>8.3599687877152196</v>
      </c>
      <c r="AR313">
        <v>1.6690962525344686</v>
      </c>
      <c r="AS313">
        <v>8.3599687877152196</v>
      </c>
      <c r="AT313">
        <v>5976</v>
      </c>
      <c r="AU313">
        <v>49</v>
      </c>
      <c r="AV313">
        <v>4001.3311799919834</v>
      </c>
      <c r="AW313">
        <v>1326.4644661228947</v>
      </c>
      <c r="AX313">
        <v>18.882043981183479</v>
      </c>
      <c r="AY313">
        <v>133.52442147633246</v>
      </c>
      <c r="AZ313">
        <v>50.458708291314913</v>
      </c>
      <c r="BA313">
        <v>0.50191984962166192</v>
      </c>
      <c r="BB313">
        <v>66.061272509003672</v>
      </c>
      <c r="BC313">
        <v>5790</v>
      </c>
      <c r="BD313">
        <v>150070.21733383628</v>
      </c>
      <c r="BE313">
        <v>869322.82317289233</v>
      </c>
      <c r="BF313">
        <v>15612</v>
      </c>
      <c r="BG313">
        <v>12724.131256490135</v>
      </c>
      <c r="BH313">
        <v>9757.9898126411827</v>
      </c>
      <c r="BI313">
        <v>8438</v>
      </c>
      <c r="BJ313">
        <v>5910.0962251581495</v>
      </c>
      <c r="BK313">
        <v>4833.8804983590389</v>
      </c>
      <c r="BL313">
        <v>-370451.65184577485</v>
      </c>
      <c r="BM313">
        <v>-372490.65035690472</v>
      </c>
      <c r="BN313">
        <v>-416375.62116146553</v>
      </c>
      <c r="BO313">
        <v>-55051.708232514444</v>
      </c>
      <c r="BP313">
        <v>-31944.221848056884</v>
      </c>
      <c r="BQ313">
        <v>-6205.6022118245019</v>
      </c>
      <c r="BR313">
        <v>799205</v>
      </c>
      <c r="BS313">
        <v>8767932</v>
      </c>
      <c r="BT313">
        <v>937111</v>
      </c>
      <c r="BU313">
        <v>13144</v>
      </c>
      <c r="BV313">
        <v>88734</v>
      </c>
      <c r="BW313">
        <v>932589</v>
      </c>
      <c r="BX313">
        <v>42948</v>
      </c>
      <c r="BY313">
        <v>4.4481420047189291</v>
      </c>
      <c r="BZ313">
        <v>0</v>
      </c>
      <c r="CA313">
        <v>454.31901031595999</v>
      </c>
      <c r="CB313">
        <v>0</v>
      </c>
      <c r="CC313">
        <v>0</v>
      </c>
      <c r="CD313">
        <v>0.79394319505195232</v>
      </c>
      <c r="CE313">
        <v>7.8956493824551526</v>
      </c>
      <c r="CF313">
        <v>0</v>
      </c>
      <c r="CG313">
        <v>127106.18862167263</v>
      </c>
      <c r="CH313">
        <v>127053.44746456821</v>
      </c>
      <c r="CI313">
        <v>59597.507528004171</v>
      </c>
      <c r="CJ313">
        <v>15769.605974224114</v>
      </c>
      <c r="CK313">
        <v>592705.12353956723</v>
      </c>
      <c r="CL313">
        <v>18200000</v>
      </c>
      <c r="CM313">
        <v>2850000</v>
      </c>
      <c r="CN313">
        <v>2040000</v>
      </c>
      <c r="CO313">
        <v>234140000</v>
      </c>
      <c r="CP313">
        <v>61000</v>
      </c>
      <c r="CQ313">
        <v>16530</v>
      </c>
      <c r="CR313">
        <v>0</v>
      </c>
      <c r="CS313">
        <v>0</v>
      </c>
      <c r="CT313">
        <v>127886000</v>
      </c>
      <c r="CU313">
        <v>115842240</v>
      </c>
      <c r="CV313">
        <v>0</v>
      </c>
      <c r="CW313">
        <v>0</v>
      </c>
      <c r="CX313">
        <v>36569.613416479064</v>
      </c>
      <c r="CY313">
        <v>484221.58092060895</v>
      </c>
      <c r="CZ313">
        <v>5790</v>
      </c>
      <c r="DA313">
        <v>4718.9802699896154</v>
      </c>
      <c r="DB313">
        <v>3618.9316561102005</v>
      </c>
      <c r="DC313">
        <v>2271.6822070507769</v>
      </c>
      <c r="DD313">
        <v>-370451.65184577485</v>
      </c>
      <c r="DE313">
        <v>-372490.65035690472</v>
      </c>
      <c r="DF313">
        <v>-416375.62116146553</v>
      </c>
    </row>
    <row r="314" spans="1:110" x14ac:dyDescent="0.45">
      <c r="A314">
        <v>5361</v>
      </c>
      <c r="B314" t="s">
        <v>667</v>
      </c>
      <c r="C314">
        <v>9463</v>
      </c>
      <c r="D314">
        <v>8408</v>
      </c>
      <c r="E314">
        <v>7413</v>
      </c>
      <c r="F314">
        <v>6464</v>
      </c>
      <c r="G314">
        <v>5579</v>
      </c>
      <c r="H314">
        <v>4755</v>
      </c>
      <c r="I314">
        <v>4010</v>
      </c>
      <c r="J314">
        <v>3099.3214285714284</v>
      </c>
      <c r="K314">
        <v>2.5499999999999998</v>
      </c>
      <c r="L314">
        <v>2.44</v>
      </c>
      <c r="M314">
        <v>2.34</v>
      </c>
      <c r="N314">
        <v>2.25</v>
      </c>
      <c r="O314">
        <v>2.1800000000000002</v>
      </c>
      <c r="P314">
        <v>2.11</v>
      </c>
      <c r="Q314">
        <v>2.1039520134814484</v>
      </c>
      <c r="R314">
        <v>2.0712368222884403</v>
      </c>
      <c r="S314">
        <v>262908</v>
      </c>
      <c r="T314">
        <v>10066</v>
      </c>
      <c r="U314">
        <v>3345</v>
      </c>
      <c r="V314">
        <v>23.746401026695295</v>
      </c>
      <c r="W314">
        <v>108.19301787563731</v>
      </c>
      <c r="X314">
        <v>1887.6828662393482</v>
      </c>
      <c r="Y314">
        <v>137.67871149725894</v>
      </c>
      <c r="Z314">
        <v>3685</v>
      </c>
      <c r="AA314">
        <v>3257.7082572595646</v>
      </c>
      <c r="AB314">
        <v>2788.1285442705157</v>
      </c>
      <c r="AC314">
        <v>2359.0253811881967</v>
      </c>
      <c r="AD314">
        <v>1987.2405873718767</v>
      </c>
      <c r="AE314">
        <v>1664.4887765271508</v>
      </c>
      <c r="AF314">
        <v>1511.3283087675793</v>
      </c>
      <c r="AG314">
        <v>1077.5099903333671</v>
      </c>
      <c r="AH314">
        <v>538</v>
      </c>
      <c r="AI314">
        <v>465.1168365000222</v>
      </c>
      <c r="AJ314">
        <v>392.19671284065208</v>
      </c>
      <c r="AK314">
        <v>329.5096085019959</v>
      </c>
      <c r="AL314">
        <v>284.0939737332202</v>
      </c>
      <c r="AM314">
        <v>245.69160359005815</v>
      </c>
      <c r="AN314">
        <v>339.7951213709776</v>
      </c>
      <c r="AO314">
        <v>278.28087774590614</v>
      </c>
      <c r="AP314">
        <v>17.018283596826656</v>
      </c>
      <c r="AQ314">
        <v>8.1293489590885937</v>
      </c>
      <c r="AR314">
        <v>1.6230522179817937</v>
      </c>
      <c r="AS314">
        <v>8.1293489590885937</v>
      </c>
      <c r="AT314">
        <v>7352</v>
      </c>
      <c r="AU314">
        <v>70</v>
      </c>
      <c r="AV314">
        <v>4926.9468078644095</v>
      </c>
      <c r="AW314">
        <v>1740.2321186102763</v>
      </c>
      <c r="AX314">
        <v>26.714840658586152</v>
      </c>
      <c r="AY314">
        <v>164.41221497843534</v>
      </c>
      <c r="AZ314">
        <v>66.198429791934899</v>
      </c>
      <c r="BA314">
        <v>0.71013015430884507</v>
      </c>
      <c r="BB314">
        <v>66.061272509003672</v>
      </c>
      <c r="BC314">
        <v>5790</v>
      </c>
      <c r="BD314">
        <v>166096.11818636616</v>
      </c>
      <c r="BE314">
        <v>1291860.4907778599</v>
      </c>
      <c r="BF314">
        <v>23546</v>
      </c>
      <c r="BG314">
        <v>19630.578251400781</v>
      </c>
      <c r="BH314">
        <v>15398.638692105462</v>
      </c>
      <c r="BI314">
        <v>22580.000000000004</v>
      </c>
      <c r="BJ314">
        <v>16351.001655390208</v>
      </c>
      <c r="BK314">
        <v>13774.067202875904</v>
      </c>
      <c r="BL314">
        <v>-371237.08866179979</v>
      </c>
      <c r="BM314">
        <v>-376257.98335621052</v>
      </c>
      <c r="BN314">
        <v>-420830.81618331047</v>
      </c>
      <c r="BO314">
        <v>-49773.608950710273</v>
      </c>
      <c r="BP314">
        <v>-3.0825927263358608</v>
      </c>
      <c r="BQ314">
        <v>69976.833128361031</v>
      </c>
      <c r="BR314">
        <v>799205</v>
      </c>
      <c r="BS314">
        <v>8767932</v>
      </c>
      <c r="BT314">
        <v>937111</v>
      </c>
      <c r="BU314">
        <v>13144</v>
      </c>
      <c r="BV314">
        <v>88734</v>
      </c>
      <c r="BW314">
        <v>932589</v>
      </c>
      <c r="BX314">
        <v>42948</v>
      </c>
      <c r="BY314">
        <v>19.798771497451565</v>
      </c>
      <c r="BZ314">
        <v>0</v>
      </c>
      <c r="CA314">
        <v>0</v>
      </c>
      <c r="CB314">
        <v>0</v>
      </c>
      <c r="CC314">
        <v>0</v>
      </c>
      <c r="CD314">
        <v>1.0313640677900717</v>
      </c>
      <c r="CE314">
        <v>0</v>
      </c>
      <c r="CF314">
        <v>191.62218239999999</v>
      </c>
      <c r="CG314">
        <v>158271.64833179428</v>
      </c>
      <c r="CH314">
        <v>158205.97544866905</v>
      </c>
      <c r="CI314">
        <v>74210.357931505205</v>
      </c>
      <c r="CJ314">
        <v>19636.192054442527</v>
      </c>
      <c r="CK314">
        <v>738031.86056128796</v>
      </c>
      <c r="CL314">
        <v>17100000</v>
      </c>
      <c r="CM314">
        <v>1030000</v>
      </c>
      <c r="CN314">
        <v>1540000</v>
      </c>
      <c r="CO314">
        <v>214920000</v>
      </c>
      <c r="CP314">
        <v>170000</v>
      </c>
      <c r="CQ314">
        <v>1900</v>
      </c>
      <c r="CR314">
        <v>0</v>
      </c>
      <c r="CS314">
        <v>0</v>
      </c>
      <c r="CT314">
        <v>327894000</v>
      </c>
      <c r="CU314">
        <v>13315200</v>
      </c>
      <c r="CV314">
        <v>0</v>
      </c>
      <c r="CW314">
        <v>0</v>
      </c>
      <c r="CX314">
        <v>34442.745049239216</v>
      </c>
      <c r="CY314">
        <v>715359.51456744876</v>
      </c>
      <c r="CZ314">
        <v>5790</v>
      </c>
      <c r="DA314">
        <v>4827.1913732952735</v>
      </c>
      <c r="DB314">
        <v>3786.5504980587202</v>
      </c>
      <c r="DC314">
        <v>2514.2736716694108</v>
      </c>
      <c r="DD314">
        <v>-371237.08866179979</v>
      </c>
      <c r="DE314">
        <v>-376257.98335621052</v>
      </c>
      <c r="DF314">
        <v>-420830.81618331047</v>
      </c>
    </row>
    <row r="315" spans="1:110" x14ac:dyDescent="0.45">
      <c r="A315">
        <v>5363</v>
      </c>
      <c r="B315" t="s">
        <v>668</v>
      </c>
      <c r="C315">
        <v>6080</v>
      </c>
      <c r="D315">
        <v>5542</v>
      </c>
      <c r="E315">
        <v>4985</v>
      </c>
      <c r="F315">
        <v>4449</v>
      </c>
      <c r="G315">
        <v>3933</v>
      </c>
      <c r="H315">
        <v>3423</v>
      </c>
      <c r="I315">
        <v>2925</v>
      </c>
      <c r="J315">
        <v>2398.0357142857142</v>
      </c>
      <c r="K315">
        <v>2.5499999999999998</v>
      </c>
      <c r="L315">
        <v>2.44</v>
      </c>
      <c r="M315">
        <v>2.34</v>
      </c>
      <c r="N315">
        <v>2.25</v>
      </c>
      <c r="O315">
        <v>2.1800000000000002</v>
      </c>
      <c r="P315">
        <v>2.11</v>
      </c>
      <c r="Q315">
        <v>2.1039520134814484</v>
      </c>
      <c r="R315">
        <v>2.0712368222884403</v>
      </c>
      <c r="S315">
        <v>262908</v>
      </c>
      <c r="T315">
        <v>10066</v>
      </c>
      <c r="U315">
        <v>3345</v>
      </c>
      <c r="V315">
        <v>15.26058961298091</v>
      </c>
      <c r="W315">
        <v>69.53008344017617</v>
      </c>
      <c r="X315">
        <v>1887.2535782262903</v>
      </c>
      <c r="Y315">
        <v>137.64740124829913</v>
      </c>
      <c r="Z315">
        <v>2169</v>
      </c>
      <c r="AA315">
        <v>1916.3707520981989</v>
      </c>
      <c r="AB315">
        <v>1654.9962111444179</v>
      </c>
      <c r="AC315">
        <v>1405.876435169245</v>
      </c>
      <c r="AD315">
        <v>1174.5395205076441</v>
      </c>
      <c r="AE315">
        <v>980.12868589139305</v>
      </c>
      <c r="AF315">
        <v>820.7498066475448</v>
      </c>
      <c r="AG315">
        <v>585.2962265216371</v>
      </c>
      <c r="AH315">
        <v>308</v>
      </c>
      <c r="AI315">
        <v>295.34993861846567</v>
      </c>
      <c r="AJ315">
        <v>267.66081116174837</v>
      </c>
      <c r="AK315">
        <v>240.80232405858735</v>
      </c>
      <c r="AL315">
        <v>222.08902728863794</v>
      </c>
      <c r="AM315">
        <v>213.73116569986263</v>
      </c>
      <c r="AN315">
        <v>215.75213605905847</v>
      </c>
      <c r="AO315">
        <v>188.63782389605566</v>
      </c>
      <c r="AP315">
        <v>9.7371164212743349</v>
      </c>
      <c r="AQ315">
        <v>2.1332334147962975</v>
      </c>
      <c r="AR315">
        <v>0.42590731961224371</v>
      </c>
      <c r="AS315">
        <v>2.1332334147962975</v>
      </c>
      <c r="AT315">
        <v>4830</v>
      </c>
      <c r="AU315">
        <v>31</v>
      </c>
      <c r="AV315">
        <v>3230.207963931256</v>
      </c>
      <c r="AW315">
        <v>976.17048572325359</v>
      </c>
      <c r="AX315">
        <v>12.175538031720908</v>
      </c>
      <c r="AY315">
        <v>107.792039756386</v>
      </c>
      <c r="AZ315">
        <v>37.133525276912565</v>
      </c>
      <c r="BA315">
        <v>0.32364844738388082</v>
      </c>
      <c r="BB315">
        <v>66.061272509003672</v>
      </c>
      <c r="BC315">
        <v>5790</v>
      </c>
      <c r="BD315">
        <v>194973.09788374288</v>
      </c>
      <c r="BE315">
        <v>739415.90582955489</v>
      </c>
      <c r="BF315">
        <v>21390</v>
      </c>
      <c r="BG315">
        <v>18621.470660411404</v>
      </c>
      <c r="BH315">
        <v>15277.719542793422</v>
      </c>
      <c r="BI315">
        <v>6988.0000000000018</v>
      </c>
      <c r="BJ315">
        <v>5126.4947130957207</v>
      </c>
      <c r="BK315">
        <v>4282.9302003910152</v>
      </c>
      <c r="BL315">
        <v>-354983.41035680188</v>
      </c>
      <c r="BM315">
        <v>-350041.90501183685</v>
      </c>
      <c r="BN315">
        <v>-388667.80974563246</v>
      </c>
      <c r="BO315">
        <v>-24130.337118841708</v>
      </c>
      <c r="BP315">
        <v>8768.960221393907</v>
      </c>
      <c r="BQ315">
        <v>48009.974353950471</v>
      </c>
      <c r="BR315">
        <v>799205</v>
      </c>
      <c r="BS315">
        <v>8767932</v>
      </c>
      <c r="BT315">
        <v>937111</v>
      </c>
      <c r="BU315">
        <v>13144</v>
      </c>
      <c r="BV315">
        <v>88734</v>
      </c>
      <c r="BW315">
        <v>932589</v>
      </c>
      <c r="BX315">
        <v>42948</v>
      </c>
      <c r="BY315">
        <v>4.0339314542069662</v>
      </c>
      <c r="BZ315">
        <v>0</v>
      </c>
      <c r="CA315">
        <v>0</v>
      </c>
      <c r="CB315">
        <v>0</v>
      </c>
      <c r="CC315">
        <v>0</v>
      </c>
      <c r="CD315">
        <v>0.6114214015514029</v>
      </c>
      <c r="CE315">
        <v>1.7142839999999999</v>
      </c>
      <c r="CF315">
        <v>0</v>
      </c>
      <c r="CG315">
        <v>96246.272634199224</v>
      </c>
      <c r="CH315">
        <v>96206.33642148794</v>
      </c>
      <c r="CI315">
        <v>45127.920363753161</v>
      </c>
      <c r="CJ315">
        <v>11940.927600674509</v>
      </c>
      <c r="CK315">
        <v>448803.15844943188</v>
      </c>
      <c r="CL315">
        <v>7830000</v>
      </c>
      <c r="CM315">
        <v>380000</v>
      </c>
      <c r="CN315">
        <v>140000</v>
      </c>
      <c r="CO315">
        <v>17000000</v>
      </c>
      <c r="CP315">
        <v>0</v>
      </c>
      <c r="CQ315">
        <v>0</v>
      </c>
      <c r="CR315">
        <v>0</v>
      </c>
      <c r="CS315">
        <v>0</v>
      </c>
      <c r="CT315">
        <v>759000</v>
      </c>
      <c r="CU315">
        <v>0</v>
      </c>
      <c r="CV315">
        <v>0</v>
      </c>
      <c r="CW315">
        <v>0</v>
      </c>
      <c r="CX315">
        <v>600.68867409625852</v>
      </c>
      <c r="CY315">
        <v>410767.75163350184</v>
      </c>
      <c r="CZ315">
        <v>5790</v>
      </c>
      <c r="DA315">
        <v>5040.594442439552</v>
      </c>
      <c r="DB315">
        <v>4135.483691106775</v>
      </c>
      <c r="DC315">
        <v>2951.3978535180272</v>
      </c>
      <c r="DD315">
        <v>-354983.41035680188</v>
      </c>
      <c r="DE315">
        <v>-350041.90501183685</v>
      </c>
      <c r="DF315">
        <v>-388667.80974563246</v>
      </c>
    </row>
    <row r="316" spans="1:110" x14ac:dyDescent="0.45">
      <c r="A316">
        <v>5366</v>
      </c>
      <c r="B316" t="s">
        <v>669</v>
      </c>
      <c r="C316">
        <v>4986</v>
      </c>
      <c r="D316">
        <v>4542</v>
      </c>
      <c r="E316">
        <v>4089</v>
      </c>
      <c r="F316">
        <v>3656</v>
      </c>
      <c r="G316">
        <v>3247</v>
      </c>
      <c r="H316">
        <v>2843</v>
      </c>
      <c r="I316">
        <v>2445</v>
      </c>
      <c r="J316">
        <v>2021.3214285714284</v>
      </c>
      <c r="K316">
        <v>2.5499999999999998</v>
      </c>
      <c r="L316">
        <v>2.44</v>
      </c>
      <c r="M316">
        <v>2.34</v>
      </c>
      <c r="N316">
        <v>2.25</v>
      </c>
      <c r="O316">
        <v>2.1800000000000002</v>
      </c>
      <c r="P316">
        <v>2.11</v>
      </c>
      <c r="Q316">
        <v>2.1039520134814484</v>
      </c>
      <c r="R316">
        <v>2.0712368222884403</v>
      </c>
      <c r="S316">
        <v>262908</v>
      </c>
      <c r="T316">
        <v>10066</v>
      </c>
      <c r="U316">
        <v>3345</v>
      </c>
      <c r="V316">
        <v>10.721992800210218</v>
      </c>
      <c r="W316">
        <v>48.851392570667713</v>
      </c>
      <c r="X316">
        <v>2202.7984112635563</v>
      </c>
      <c r="Y316">
        <v>160.66175753089732</v>
      </c>
      <c r="Z316">
        <v>2085</v>
      </c>
      <c r="AA316">
        <v>1844.0019797606187</v>
      </c>
      <c r="AB316">
        <v>1599.6715818724454</v>
      </c>
      <c r="AC316">
        <v>1377.6702677704902</v>
      </c>
      <c r="AD316">
        <v>1163.351272035015</v>
      </c>
      <c r="AE316">
        <v>963.89886995620907</v>
      </c>
      <c r="AF316">
        <v>808.26639566523875</v>
      </c>
      <c r="AG316">
        <v>587.08976001485451</v>
      </c>
      <c r="AH316">
        <v>308</v>
      </c>
      <c r="AI316">
        <v>285.80120098940841</v>
      </c>
      <c r="AJ316">
        <v>243.69566883074538</v>
      </c>
      <c r="AK316">
        <v>208.97567204445298</v>
      </c>
      <c r="AL316">
        <v>184.19248436518083</v>
      </c>
      <c r="AM316">
        <v>171.21662377664575</v>
      </c>
      <c r="AN316">
        <v>173.56818062257653</v>
      </c>
      <c r="AO316">
        <v>153.11868015251952</v>
      </c>
      <c r="AP316">
        <v>6.9127747886940201</v>
      </c>
      <c r="AQ316">
        <v>4.2664668295925949</v>
      </c>
      <c r="AR316">
        <v>0.85181463922448741</v>
      </c>
      <c r="AS316">
        <v>4.2664668295925949</v>
      </c>
      <c r="AT316">
        <v>4022</v>
      </c>
      <c r="AU316">
        <v>7</v>
      </c>
      <c r="AV316">
        <v>2681.5244598794147</v>
      </c>
      <c r="AW316">
        <v>603.10585173440188</v>
      </c>
      <c r="AX316">
        <v>3.3911867704212741</v>
      </c>
      <c r="AY316">
        <v>89.48247122617606</v>
      </c>
      <c r="AZ316">
        <v>22.942146599976649</v>
      </c>
      <c r="BA316">
        <v>9.0144051965190458E-2</v>
      </c>
      <c r="BB316">
        <v>66.061272509003672</v>
      </c>
      <c r="BC316">
        <v>5790</v>
      </c>
      <c r="BD316">
        <v>200527.4434557315</v>
      </c>
      <c r="BE316">
        <v>569192.97236075916</v>
      </c>
      <c r="BF316">
        <v>16700</v>
      </c>
      <c r="BG316">
        <v>14577.49283233035</v>
      </c>
      <c r="BH316">
        <v>12087.975524906034</v>
      </c>
      <c r="BI316">
        <v>8516</v>
      </c>
      <c r="BJ316">
        <v>6362.3792865214418</v>
      </c>
      <c r="BK316">
        <v>5372.6078070351568</v>
      </c>
      <c r="BL316">
        <v>-349400.37148581928</v>
      </c>
      <c r="BM316">
        <v>-337641.72178550804</v>
      </c>
      <c r="BN316">
        <v>-371189.74232767546</v>
      </c>
      <c r="BO316">
        <v>-10558.726637865882</v>
      </c>
      <c r="BP316">
        <v>23782.509109611914</v>
      </c>
      <c r="BQ316">
        <v>53099.816207227501</v>
      </c>
      <c r="BR316">
        <v>799205</v>
      </c>
      <c r="BS316">
        <v>8767932</v>
      </c>
      <c r="BT316">
        <v>937111</v>
      </c>
      <c r="BU316">
        <v>13144</v>
      </c>
      <c r="BV316">
        <v>88734</v>
      </c>
      <c r="BW316">
        <v>932589</v>
      </c>
      <c r="BX316">
        <v>42948</v>
      </c>
      <c r="BY316">
        <v>26.595519532884929</v>
      </c>
      <c r="BZ316">
        <v>0</v>
      </c>
      <c r="CA316">
        <v>0</v>
      </c>
      <c r="CB316">
        <v>0</v>
      </c>
      <c r="CC316">
        <v>0</v>
      </c>
      <c r="CD316">
        <v>0.42969780831397575</v>
      </c>
      <c r="CE316">
        <v>0</v>
      </c>
      <c r="CF316">
        <v>0</v>
      </c>
      <c r="CG316">
        <v>70886.143654394356</v>
      </c>
      <c r="CH316">
        <v>70856.730316778412</v>
      </c>
      <c r="CI316">
        <v>33237.071506002329</v>
      </c>
      <c r="CJ316">
        <v>8794.5879471634471</v>
      </c>
      <c r="CK316">
        <v>330547.08812783554</v>
      </c>
      <c r="CL316">
        <v>11800000</v>
      </c>
      <c r="CM316">
        <v>1020000</v>
      </c>
      <c r="CN316">
        <v>30000</v>
      </c>
      <c r="CO316">
        <v>47950000</v>
      </c>
      <c r="CP316">
        <v>21000</v>
      </c>
      <c r="CQ316">
        <v>0</v>
      </c>
      <c r="CR316">
        <v>0</v>
      </c>
      <c r="CS316">
        <v>0</v>
      </c>
      <c r="CT316">
        <v>51252000</v>
      </c>
      <c r="CU316">
        <v>0</v>
      </c>
      <c r="CV316">
        <v>0</v>
      </c>
      <c r="CW316">
        <v>0</v>
      </c>
      <c r="CX316">
        <v>5024.65314358043</v>
      </c>
      <c r="CY316">
        <v>300482.47437659209</v>
      </c>
      <c r="CZ316">
        <v>5790</v>
      </c>
      <c r="DA316">
        <v>5054.1127843827971</v>
      </c>
      <c r="DB316">
        <v>4190.9807358805965</v>
      </c>
      <c r="DC316">
        <v>3035.476548357452</v>
      </c>
      <c r="DD316">
        <v>-349400.37148581928</v>
      </c>
      <c r="DE316">
        <v>-337641.72178550804</v>
      </c>
      <c r="DF316">
        <v>-371189.74232767546</v>
      </c>
    </row>
    <row r="317" spans="1:110" x14ac:dyDescent="0.45">
      <c r="A317">
        <v>5368</v>
      </c>
      <c r="B317" t="s">
        <v>670</v>
      </c>
      <c r="C317">
        <v>3110</v>
      </c>
      <c r="D317">
        <v>2931</v>
      </c>
      <c r="E317">
        <v>2711</v>
      </c>
      <c r="F317">
        <v>2478</v>
      </c>
      <c r="G317">
        <v>2264</v>
      </c>
      <c r="H317">
        <v>2070</v>
      </c>
      <c r="I317">
        <v>1897</v>
      </c>
      <c r="J317">
        <v>1689.5714285714289</v>
      </c>
      <c r="K317">
        <v>2.5499999999999998</v>
      </c>
      <c r="L317">
        <v>2.44</v>
      </c>
      <c r="M317">
        <v>2.34</v>
      </c>
      <c r="N317">
        <v>2.25</v>
      </c>
      <c r="O317">
        <v>2.1800000000000002</v>
      </c>
      <c r="P317">
        <v>2.11</v>
      </c>
      <c r="Q317">
        <v>2.1039520134814484</v>
      </c>
      <c r="R317">
        <v>2.0712368222884403</v>
      </c>
      <c r="S317">
        <v>262908</v>
      </c>
      <c r="T317">
        <v>10066</v>
      </c>
      <c r="U317">
        <v>3345</v>
      </c>
      <c r="V317">
        <v>5.5447342318610104</v>
      </c>
      <c r="W317">
        <v>25.262840006323373</v>
      </c>
      <c r="X317">
        <v>2656.9149111190104</v>
      </c>
      <c r="Y317">
        <v>193.78287956253456</v>
      </c>
      <c r="Z317">
        <v>2735</v>
      </c>
      <c r="AA317">
        <v>2578.0919710044113</v>
      </c>
      <c r="AB317">
        <v>2403.4364797602429</v>
      </c>
      <c r="AC317">
        <v>2179.3138977339186</v>
      </c>
      <c r="AD317">
        <v>1955.3195728912485</v>
      </c>
      <c r="AE317">
        <v>1749.626095111247</v>
      </c>
      <c r="AF317">
        <v>1554.1563588045733</v>
      </c>
      <c r="AG317">
        <v>1352.3007027288452</v>
      </c>
      <c r="AH317">
        <v>1706</v>
      </c>
      <c r="AI317">
        <v>1545.9722089919378</v>
      </c>
      <c r="AJ317">
        <v>1357.0491182087092</v>
      </c>
      <c r="AK317">
        <v>1116.7536495902025</v>
      </c>
      <c r="AL317">
        <v>896.41959757227232</v>
      </c>
      <c r="AM317">
        <v>717.70421730918588</v>
      </c>
      <c r="AN317">
        <v>589.65137590978452</v>
      </c>
      <c r="AO317">
        <v>469.27478399682656</v>
      </c>
      <c r="AP317">
        <v>8.9714381270198231</v>
      </c>
      <c r="AQ317">
        <v>9.6283778451616673</v>
      </c>
      <c r="AR317">
        <v>1.922338442574181</v>
      </c>
      <c r="AS317">
        <v>9.6283778451616673</v>
      </c>
      <c r="AT317">
        <v>3978</v>
      </c>
      <c r="AU317">
        <v>3</v>
      </c>
      <c r="AV317">
        <v>2650.4562708966646</v>
      </c>
      <c r="AW317">
        <v>552.76469504180091</v>
      </c>
      <c r="AX317">
        <v>1.9469812891853429</v>
      </c>
      <c r="AY317">
        <v>88.445725759821698</v>
      </c>
      <c r="AZ317">
        <v>21.027168999390106</v>
      </c>
      <c r="BA317">
        <v>5.1754384051744304E-2</v>
      </c>
      <c r="BB317">
        <v>66.061272509003672</v>
      </c>
      <c r="BC317">
        <v>5790</v>
      </c>
      <c r="BD317">
        <v>259744.46701101452</v>
      </c>
      <c r="BE317">
        <v>473256.91791090969</v>
      </c>
      <c r="BF317">
        <v>14208</v>
      </c>
      <c r="BG317">
        <v>13026.439904469464</v>
      </c>
      <c r="BH317">
        <v>11603.656031860759</v>
      </c>
      <c r="BI317">
        <v>23453.999999999996</v>
      </c>
      <c r="BJ317">
        <v>19826.146131449965</v>
      </c>
      <c r="BK317">
        <v>17788.374417350398</v>
      </c>
      <c r="BL317">
        <v>-330103.60471036774</v>
      </c>
      <c r="BM317">
        <v>-298077.18539958179</v>
      </c>
      <c r="BN317">
        <v>-307445.34635148611</v>
      </c>
      <c r="BO317">
        <v>32783.60801150967</v>
      </c>
      <c r="BP317">
        <v>81078.104804767616</v>
      </c>
      <c r="BQ317">
        <v>120755.91577070515</v>
      </c>
      <c r="BR317">
        <v>799205</v>
      </c>
      <c r="BS317">
        <v>8767932</v>
      </c>
      <c r="BT317">
        <v>937111</v>
      </c>
      <c r="BU317">
        <v>13144</v>
      </c>
      <c r="BV317">
        <v>88734</v>
      </c>
      <c r="BW317">
        <v>932589</v>
      </c>
      <c r="BX317">
        <v>42948</v>
      </c>
      <c r="BY317">
        <v>17.752900305268128</v>
      </c>
      <c r="BZ317">
        <v>0</v>
      </c>
      <c r="CA317">
        <v>0</v>
      </c>
      <c r="CB317">
        <v>0</v>
      </c>
      <c r="CC317">
        <v>0</v>
      </c>
      <c r="CD317">
        <v>0.20859633542919931</v>
      </c>
      <c r="CE317">
        <v>2.7538039588418366</v>
      </c>
      <c r="CF317">
        <v>1.0785225718194253</v>
      </c>
      <c r="CG317">
        <v>40331.7713895692</v>
      </c>
      <c r="CH317">
        <v>40315.036214718755</v>
      </c>
      <c r="CI317">
        <v>18910.747581001324</v>
      </c>
      <c r="CJ317">
        <v>5003.8172802826512</v>
      </c>
      <c r="CK317">
        <v>188069.89496928576</v>
      </c>
      <c r="CL317">
        <v>112000000</v>
      </c>
      <c r="CM317">
        <v>2920000</v>
      </c>
      <c r="CN317">
        <v>240000</v>
      </c>
      <c r="CO317">
        <v>170110000</v>
      </c>
      <c r="CP317">
        <v>149000</v>
      </c>
      <c r="CQ317">
        <v>0</v>
      </c>
      <c r="CR317">
        <v>0</v>
      </c>
      <c r="CS317">
        <v>0</v>
      </c>
      <c r="CT317">
        <v>245600000</v>
      </c>
      <c r="CU317">
        <v>0</v>
      </c>
      <c r="CV317">
        <v>0</v>
      </c>
      <c r="CW317">
        <v>0</v>
      </c>
      <c r="CX317">
        <v>720.04375266261604</v>
      </c>
      <c r="CY317">
        <v>214101.83394658653</v>
      </c>
      <c r="CZ317">
        <v>5790</v>
      </c>
      <c r="DA317">
        <v>5308.4943022859097</v>
      </c>
      <c r="DB317">
        <v>4728.6858406865013</v>
      </c>
      <c r="DC317">
        <v>3931.8719901378413</v>
      </c>
      <c r="DD317">
        <v>-330103.60471036774</v>
      </c>
      <c r="DE317">
        <v>-298077.18539958179</v>
      </c>
      <c r="DF317">
        <v>-307445.34635148611</v>
      </c>
    </row>
    <row r="318" spans="1:110" x14ac:dyDescent="0.45">
      <c r="A318">
        <v>5434</v>
      </c>
      <c r="B318" t="s">
        <v>671</v>
      </c>
      <c r="C318">
        <v>20279</v>
      </c>
      <c r="D318">
        <v>18718</v>
      </c>
      <c r="E318">
        <v>17114</v>
      </c>
      <c r="F318">
        <v>15559</v>
      </c>
      <c r="G318">
        <v>14055</v>
      </c>
      <c r="H318">
        <v>12537</v>
      </c>
      <c r="I318">
        <v>11029</v>
      </c>
      <c r="J318">
        <v>9487.1785714285706</v>
      </c>
      <c r="K318">
        <v>2.5499999999999998</v>
      </c>
      <c r="L318">
        <v>2.44</v>
      </c>
      <c r="M318">
        <v>2.34</v>
      </c>
      <c r="N318">
        <v>2.25</v>
      </c>
      <c r="O318">
        <v>2.1800000000000002</v>
      </c>
      <c r="P318">
        <v>2.11</v>
      </c>
      <c r="Q318">
        <v>2.1039520134814484</v>
      </c>
      <c r="R318">
        <v>2.0712368222884403</v>
      </c>
      <c r="S318">
        <v>264903</v>
      </c>
      <c r="T318">
        <v>11619</v>
      </c>
      <c r="U318">
        <v>3714</v>
      </c>
      <c r="V318">
        <v>42.008890526420942</v>
      </c>
      <c r="W318">
        <v>191.40031529625324</v>
      </c>
      <c r="X318">
        <v>2639.4603399690168</v>
      </c>
      <c r="Y318">
        <v>185.17691789446101</v>
      </c>
      <c r="Z318">
        <v>7954</v>
      </c>
      <c r="AA318">
        <v>7236.0176493732515</v>
      </c>
      <c r="AB318">
        <v>6446.9649784281992</v>
      </c>
      <c r="AC318">
        <v>5671.3332238067987</v>
      </c>
      <c r="AD318">
        <v>4946.7259257515898</v>
      </c>
      <c r="AE318">
        <v>4317.8149043390367</v>
      </c>
      <c r="AF318">
        <v>3771.8248107890395</v>
      </c>
      <c r="AG318">
        <v>3064.5877059723357</v>
      </c>
      <c r="AH318">
        <v>1775</v>
      </c>
      <c r="AI318">
        <v>1522.6996092524712</v>
      </c>
      <c r="AJ318">
        <v>1246.2955576055176</v>
      </c>
      <c r="AK318">
        <v>995.9275780900374</v>
      </c>
      <c r="AL318">
        <v>807.48778317742165</v>
      </c>
      <c r="AM318">
        <v>690.59875739394818</v>
      </c>
      <c r="AN318">
        <v>630.65569691700102</v>
      </c>
      <c r="AO318">
        <v>557.70722554818508</v>
      </c>
      <c r="AP318">
        <v>27.326047048724636</v>
      </c>
      <c r="AQ318">
        <v>14.702014074947456</v>
      </c>
      <c r="AR318">
        <v>2.9353072027330311</v>
      </c>
      <c r="AS318">
        <v>14.702014074947456</v>
      </c>
      <c r="AT318">
        <v>17120</v>
      </c>
      <c r="AU318">
        <v>171</v>
      </c>
      <c r="AV318">
        <v>11476.509062095747</v>
      </c>
      <c r="AW318">
        <v>4141.4937065587728</v>
      </c>
      <c r="AX318">
        <v>65.076631564782744</v>
      </c>
      <c r="AY318">
        <v>382.97110740213503</v>
      </c>
      <c r="AZ318">
        <v>157.54242059749572</v>
      </c>
      <c r="BA318">
        <v>1.729857909526636</v>
      </c>
      <c r="BB318">
        <v>66.061272509003672</v>
      </c>
      <c r="BC318">
        <v>5800</v>
      </c>
      <c r="BD318">
        <v>228777.14122351044</v>
      </c>
      <c r="BE318">
        <v>2815821.1573484899</v>
      </c>
      <c r="BF318">
        <v>87258</v>
      </c>
      <c r="BG318">
        <v>78656.533145279056</v>
      </c>
      <c r="BH318">
        <v>67584.453827802921</v>
      </c>
      <c r="BI318">
        <v>35858.000000000029</v>
      </c>
      <c r="BJ318">
        <v>28104.224808915249</v>
      </c>
      <c r="BK318">
        <v>24513.441901425489</v>
      </c>
      <c r="BL318">
        <v>-676692.91734735318</v>
      </c>
      <c r="BM318">
        <v>-690908.80898895278</v>
      </c>
      <c r="BN318">
        <v>-721752.05627538171</v>
      </c>
      <c r="BO318">
        <v>37646.481027498376</v>
      </c>
      <c r="BP318">
        <v>238540.8146689951</v>
      </c>
      <c r="BQ318">
        <v>440858.86048463802</v>
      </c>
      <c r="BR318">
        <v>799205</v>
      </c>
      <c r="BS318">
        <v>8767932</v>
      </c>
      <c r="BT318">
        <v>937111</v>
      </c>
      <c r="BU318">
        <v>13144</v>
      </c>
      <c r="BV318">
        <v>88734</v>
      </c>
      <c r="BW318">
        <v>932589</v>
      </c>
      <c r="BX318">
        <v>42948</v>
      </c>
      <c r="BY318">
        <v>11.066341211678884</v>
      </c>
      <c r="BZ318">
        <v>0</v>
      </c>
      <c r="CA318">
        <v>0</v>
      </c>
      <c r="CB318">
        <v>0.54058799999999996</v>
      </c>
      <c r="CC318">
        <v>0</v>
      </c>
      <c r="CD318">
        <v>1.6828722214154159</v>
      </c>
      <c r="CE318">
        <v>5.3555877952909663</v>
      </c>
      <c r="CF318">
        <v>0</v>
      </c>
      <c r="CG318">
        <v>337014.72608102142</v>
      </c>
      <c r="CH318">
        <v>336874.8859457181</v>
      </c>
      <c r="CI318">
        <v>158019.35289276106</v>
      </c>
      <c r="CJ318">
        <v>41812.200455695187</v>
      </c>
      <c r="CK318">
        <v>1571523.4405388043</v>
      </c>
      <c r="CL318">
        <v>61400000</v>
      </c>
      <c r="CM318">
        <v>4130000</v>
      </c>
      <c r="CN318">
        <v>940000</v>
      </c>
      <c r="CO318">
        <v>168340000</v>
      </c>
      <c r="CP318">
        <v>33000</v>
      </c>
      <c r="CQ318">
        <v>2029.9999999999998</v>
      </c>
      <c r="CR318">
        <v>0</v>
      </c>
      <c r="CS318">
        <v>0</v>
      </c>
      <c r="CT318">
        <v>73119000</v>
      </c>
      <c r="CU318">
        <v>14226239.999999998</v>
      </c>
      <c r="CV318">
        <v>0</v>
      </c>
      <c r="CW318">
        <v>0</v>
      </c>
      <c r="CX318">
        <v>14150.956951940369</v>
      </c>
      <c r="CY318">
        <v>1326042.2700695544</v>
      </c>
      <c r="CZ318">
        <v>5800</v>
      </c>
      <c r="DA318">
        <v>5228.2643682254757</v>
      </c>
      <c r="DB318">
        <v>4492.3082376545071</v>
      </c>
      <c r="DC318">
        <v>3463.1052738551134</v>
      </c>
      <c r="DD318">
        <v>-676692.91734735318</v>
      </c>
      <c r="DE318">
        <v>-690908.80898895278</v>
      </c>
      <c r="DF318">
        <v>-721752.05627538171</v>
      </c>
    </row>
    <row r="319" spans="1:110" x14ac:dyDescent="0.45">
      <c r="A319">
        <v>5463</v>
      </c>
      <c r="B319" t="s">
        <v>672</v>
      </c>
      <c r="C319">
        <v>15319</v>
      </c>
      <c r="D319">
        <v>13827</v>
      </c>
      <c r="E319">
        <v>12415</v>
      </c>
      <c r="F319">
        <v>11076</v>
      </c>
      <c r="G319">
        <v>9820</v>
      </c>
      <c r="H319">
        <v>8587</v>
      </c>
      <c r="I319">
        <v>7354</v>
      </c>
      <c r="J319">
        <v>6033.6428571428578</v>
      </c>
      <c r="K319">
        <v>2.5499999999999998</v>
      </c>
      <c r="L319">
        <v>2.44</v>
      </c>
      <c r="M319">
        <v>2.34</v>
      </c>
      <c r="N319">
        <v>2.25</v>
      </c>
      <c r="O319">
        <v>2.1800000000000002</v>
      </c>
      <c r="P319">
        <v>2.11</v>
      </c>
      <c r="Q319">
        <v>2.1039520134814484</v>
      </c>
      <c r="R319">
        <v>2.0712368222884403</v>
      </c>
      <c r="S319">
        <v>264903</v>
      </c>
      <c r="T319">
        <v>11619</v>
      </c>
      <c r="U319">
        <v>3714</v>
      </c>
      <c r="V319">
        <v>32.591960011225389</v>
      </c>
      <c r="W319">
        <v>148.49502912599036</v>
      </c>
      <c r="X319">
        <v>2569.9800656530856</v>
      </c>
      <c r="Y319">
        <v>180.30238242315443</v>
      </c>
      <c r="Z319">
        <v>6330</v>
      </c>
      <c r="AA319">
        <v>5646.9573367289458</v>
      </c>
      <c r="AB319">
        <v>4887.0792385093691</v>
      </c>
      <c r="AC319">
        <v>4174.4867575372364</v>
      </c>
      <c r="AD319">
        <v>3538.4387239431962</v>
      </c>
      <c r="AE319">
        <v>2993.8450403252177</v>
      </c>
      <c r="AF319">
        <v>2535.0199615467309</v>
      </c>
      <c r="AG319">
        <v>1876.8759150717619</v>
      </c>
      <c r="AH319">
        <v>1379</v>
      </c>
      <c r="AI319">
        <v>1224.9001177710973</v>
      </c>
      <c r="AJ319">
        <v>1046.0033027488048</v>
      </c>
      <c r="AK319">
        <v>861.64940399573982</v>
      </c>
      <c r="AL319">
        <v>718.55704406770826</v>
      </c>
      <c r="AM319">
        <v>619.60728110493983</v>
      </c>
      <c r="AN319">
        <v>576.53544323261883</v>
      </c>
      <c r="AO319">
        <v>477.7197789989221</v>
      </c>
      <c r="AP319">
        <v>20.528846342182238</v>
      </c>
      <c r="AQ319">
        <v>12.568780660151157</v>
      </c>
      <c r="AR319">
        <v>2.5093998831207873</v>
      </c>
      <c r="AS319">
        <v>12.568780660151157</v>
      </c>
      <c r="AT319">
        <v>12292</v>
      </c>
      <c r="AU319">
        <v>149</v>
      </c>
      <c r="AV319">
        <v>8251.6078066384198</v>
      </c>
      <c r="AW319">
        <v>3265.9277419566934</v>
      </c>
      <c r="AX319">
        <v>56.129316008734676</v>
      </c>
      <c r="AY319">
        <v>275.35615250752409</v>
      </c>
      <c r="AZ319">
        <v>124.23589130403262</v>
      </c>
      <c r="BA319">
        <v>1.4920216200399441</v>
      </c>
      <c r="BB319">
        <v>66.061272509003672</v>
      </c>
      <c r="BC319">
        <v>4430</v>
      </c>
      <c r="BD319">
        <v>150439.66799416498</v>
      </c>
      <c r="BE319">
        <v>1855545.7200587748</v>
      </c>
      <c r="BF319">
        <v>53040</v>
      </c>
      <c r="BG319">
        <v>46075.049222535614</v>
      </c>
      <c r="BH319">
        <v>38091.17648450024</v>
      </c>
      <c r="BI319">
        <v>48168.000000000015</v>
      </c>
      <c r="BJ319">
        <v>35607.968353012075</v>
      </c>
      <c r="BK319">
        <v>30182.540134724062</v>
      </c>
      <c r="BL319">
        <v>-471430.5390457405</v>
      </c>
      <c r="BM319">
        <v>-478445.46138378896</v>
      </c>
      <c r="BN319">
        <v>-495712.2249637713</v>
      </c>
      <c r="BO319">
        <v>-44112.158718214137</v>
      </c>
      <c r="BP319">
        <v>47162.528954283684</v>
      </c>
      <c r="BQ319">
        <v>149309.06378655403</v>
      </c>
      <c r="BR319">
        <v>799205</v>
      </c>
      <c r="BS319">
        <v>8767932</v>
      </c>
      <c r="BT319">
        <v>937111</v>
      </c>
      <c r="BU319">
        <v>13144</v>
      </c>
      <c r="BV319">
        <v>88734</v>
      </c>
      <c r="BW319">
        <v>932589</v>
      </c>
      <c r="BX319">
        <v>42948</v>
      </c>
      <c r="BY319">
        <v>4.3332490105800794</v>
      </c>
      <c r="BZ319">
        <v>0</v>
      </c>
      <c r="CA319">
        <v>0</v>
      </c>
      <c r="CB319">
        <v>0</v>
      </c>
      <c r="CC319">
        <v>0</v>
      </c>
      <c r="CD319">
        <v>1.5616329678925482</v>
      </c>
      <c r="CE319">
        <v>1.3354552863619726</v>
      </c>
      <c r="CF319">
        <v>0</v>
      </c>
      <c r="CG319">
        <v>247795.95906773198</v>
      </c>
      <c r="CH319">
        <v>247693.13916770386</v>
      </c>
      <c r="CI319">
        <v>116186.48703175814</v>
      </c>
      <c r="CJ319">
        <v>30743.150108403261</v>
      </c>
      <c r="CK319">
        <v>1155490.0365158389</v>
      </c>
      <c r="CL319">
        <v>35200000</v>
      </c>
      <c r="CM319">
        <v>4210000</v>
      </c>
      <c r="CN319">
        <v>2540000</v>
      </c>
      <c r="CO319">
        <v>230780000</v>
      </c>
      <c r="CP319">
        <v>218000</v>
      </c>
      <c r="CQ319">
        <v>1500</v>
      </c>
      <c r="CR319">
        <v>0</v>
      </c>
      <c r="CS319">
        <v>0</v>
      </c>
      <c r="CT319">
        <v>451933000</v>
      </c>
      <c r="CU319">
        <v>10512000</v>
      </c>
      <c r="CV319">
        <v>0</v>
      </c>
      <c r="CW319">
        <v>0</v>
      </c>
      <c r="CX319">
        <v>30442.593559794826</v>
      </c>
      <c r="CY319">
        <v>931622.6511111065</v>
      </c>
      <c r="CZ319">
        <v>4430</v>
      </c>
      <c r="DA319">
        <v>3848.2742846122319</v>
      </c>
      <c r="DB319">
        <v>3181.4463014015096</v>
      </c>
      <c r="DC319">
        <v>2277.2747523696453</v>
      </c>
      <c r="DD319">
        <v>-471430.5390457405</v>
      </c>
      <c r="DE319">
        <v>-478445.46138378896</v>
      </c>
      <c r="DF319">
        <v>-495712.2249637713</v>
      </c>
    </row>
    <row r="320" spans="1:110" x14ac:dyDescent="0.45">
      <c r="A320">
        <v>5464</v>
      </c>
      <c r="B320" t="s">
        <v>673</v>
      </c>
      <c r="C320">
        <v>2610</v>
      </c>
      <c r="D320">
        <v>2349</v>
      </c>
      <c r="E320">
        <v>2100</v>
      </c>
      <c r="F320">
        <v>1873</v>
      </c>
      <c r="G320">
        <v>1665</v>
      </c>
      <c r="H320">
        <v>1467</v>
      </c>
      <c r="I320">
        <v>1271</v>
      </c>
      <c r="J320">
        <v>1049</v>
      </c>
      <c r="K320">
        <v>2.5499999999999998</v>
      </c>
      <c r="L320">
        <v>2.44</v>
      </c>
      <c r="M320">
        <v>2.34</v>
      </c>
      <c r="N320">
        <v>2.25</v>
      </c>
      <c r="O320">
        <v>2.1800000000000002</v>
      </c>
      <c r="P320">
        <v>2.11</v>
      </c>
      <c r="Q320">
        <v>2.1039520134814484</v>
      </c>
      <c r="R320">
        <v>2.0712368222884403</v>
      </c>
      <c r="S320">
        <v>264903</v>
      </c>
      <c r="T320">
        <v>11619</v>
      </c>
      <c r="U320">
        <v>3714</v>
      </c>
      <c r="V320">
        <v>5.5179850073820429</v>
      </c>
      <c r="W320">
        <v>25.140965566531051</v>
      </c>
      <c r="X320">
        <v>2586.2458602662318</v>
      </c>
      <c r="Y320">
        <v>181.44354361734085</v>
      </c>
      <c r="Z320">
        <v>919</v>
      </c>
      <c r="AA320">
        <v>865.08437132832785</v>
      </c>
      <c r="AB320">
        <v>771.54563273036138</v>
      </c>
      <c r="AC320">
        <v>665.22008797083583</v>
      </c>
      <c r="AD320">
        <v>567.39217022477158</v>
      </c>
      <c r="AE320">
        <v>498.00962277223317</v>
      </c>
      <c r="AF320">
        <v>459.80454868812427</v>
      </c>
      <c r="AG320">
        <v>364.28759345176854</v>
      </c>
      <c r="AH320">
        <v>189</v>
      </c>
      <c r="AI320">
        <v>170.17348010712487</v>
      </c>
      <c r="AJ320">
        <v>150.01892469670022</v>
      </c>
      <c r="AK320">
        <v>125.67025002403824</v>
      </c>
      <c r="AL320">
        <v>102.9947290109592</v>
      </c>
      <c r="AM320">
        <v>90.761854580362495</v>
      </c>
      <c r="AN320">
        <v>100.512844255982</v>
      </c>
      <c r="AO320">
        <v>80.29794591148648</v>
      </c>
      <c r="AP320">
        <v>3.1927340194386176</v>
      </c>
      <c r="AQ320">
        <v>4.7277064868458485</v>
      </c>
      <c r="AR320">
        <v>0.94390270832983747</v>
      </c>
      <c r="AS320">
        <v>4.7277064868458485</v>
      </c>
      <c r="AT320">
        <v>2252</v>
      </c>
      <c r="AU320">
        <v>14</v>
      </c>
      <c r="AV320">
        <v>1505.8923904578364</v>
      </c>
      <c r="AW320">
        <v>450.08213971482303</v>
      </c>
      <c r="AX320">
        <v>5.5141132071359271</v>
      </c>
      <c r="AY320">
        <v>50.251629069577994</v>
      </c>
      <c r="AZ320">
        <v>17.121124594751869</v>
      </c>
      <c r="BA320">
        <v>0.14657538529623823</v>
      </c>
      <c r="BB320">
        <v>66.061272509003672</v>
      </c>
      <c r="BC320">
        <v>4430</v>
      </c>
      <c r="BD320">
        <v>153958.33321538908</v>
      </c>
      <c r="BE320">
        <v>404290.78578665166</v>
      </c>
      <c r="BF320">
        <v>6258</v>
      </c>
      <c r="BG320">
        <v>5411.2503590180213</v>
      </c>
      <c r="BH320">
        <v>4519.4962139783192</v>
      </c>
      <c r="BI320">
        <v>19350.000000000004</v>
      </c>
      <c r="BJ320">
        <v>14879.483584324664</v>
      </c>
      <c r="BK320">
        <v>12691.292153378216</v>
      </c>
      <c r="BL320">
        <v>-202451.51286416446</v>
      </c>
      <c r="BM320">
        <v>-195402.0534009072</v>
      </c>
      <c r="BN320">
        <v>-204916.7606085077</v>
      </c>
      <c r="BO320">
        <v>11203.3714981511</v>
      </c>
      <c r="BP320">
        <v>33858.612955200573</v>
      </c>
      <c r="BQ320">
        <v>49266.846610708075</v>
      </c>
      <c r="BR320">
        <v>799205</v>
      </c>
      <c r="BS320">
        <v>8767932</v>
      </c>
      <c r="BT320">
        <v>937111</v>
      </c>
      <c r="BU320">
        <v>13144</v>
      </c>
      <c r="BV320">
        <v>88734</v>
      </c>
      <c r="BW320">
        <v>932589</v>
      </c>
      <c r="BX320">
        <v>42948</v>
      </c>
      <c r="BY320">
        <v>1.1518186938985406</v>
      </c>
      <c r="BZ320">
        <v>0</v>
      </c>
      <c r="CA320">
        <v>0</v>
      </c>
      <c r="CB320">
        <v>53.235320473064576</v>
      </c>
      <c r="CC320">
        <v>0</v>
      </c>
      <c r="CD320">
        <v>0.23280841007723144</v>
      </c>
      <c r="CE320">
        <v>5.4140079176836728</v>
      </c>
      <c r="CF320">
        <v>2.9661882352941182</v>
      </c>
      <c r="CG320">
        <v>47664.820733127235</v>
      </c>
      <c r="CH320">
        <v>47645.042799213072</v>
      </c>
      <c r="CI320">
        <v>22349.065323001567</v>
      </c>
      <c r="CJ320">
        <v>5913.602240334043</v>
      </c>
      <c r="CK320">
        <v>222264.42132733771</v>
      </c>
      <c r="CL320">
        <v>3790000</v>
      </c>
      <c r="CM320">
        <v>2210000</v>
      </c>
      <c r="CN320">
        <v>790000</v>
      </c>
      <c r="CO320">
        <v>203690000</v>
      </c>
      <c r="CP320">
        <v>165000</v>
      </c>
      <c r="CQ320">
        <v>17170</v>
      </c>
      <c r="CR320">
        <v>0</v>
      </c>
      <c r="CS320">
        <v>0</v>
      </c>
      <c r="CT320">
        <v>465920000</v>
      </c>
      <c r="CU320">
        <v>120327360</v>
      </c>
      <c r="CV320">
        <v>0</v>
      </c>
      <c r="CW320">
        <v>0</v>
      </c>
      <c r="CX320">
        <v>32360.532146539215</v>
      </c>
      <c r="CY320">
        <v>194466.28021912725</v>
      </c>
      <c r="CZ320">
        <v>4430</v>
      </c>
      <c r="DA320">
        <v>3830.5910978667048</v>
      </c>
      <c r="DB320">
        <v>3199.3237820268382</v>
      </c>
      <c r="DC320">
        <v>2330.538413325382</v>
      </c>
      <c r="DD320">
        <v>-202451.51286416446</v>
      </c>
      <c r="DE320">
        <v>-195402.0534009072</v>
      </c>
      <c r="DF320">
        <v>-204916.7606085077</v>
      </c>
    </row>
    <row r="321" spans="1:110" x14ac:dyDescent="0.45">
      <c r="A321">
        <v>6000</v>
      </c>
      <c r="B321" t="s">
        <v>674</v>
      </c>
      <c r="C321">
        <v>1123891</v>
      </c>
      <c r="D321">
        <v>1072473</v>
      </c>
      <c r="E321">
        <v>1015910</v>
      </c>
      <c r="F321">
        <v>957314</v>
      </c>
      <c r="G321">
        <v>897075</v>
      </c>
      <c r="H321">
        <v>833844</v>
      </c>
      <c r="I321">
        <v>768490</v>
      </c>
      <c r="J321">
        <v>703350.71428571409</v>
      </c>
      <c r="K321">
        <v>2.78</v>
      </c>
      <c r="L321">
        <v>2.67</v>
      </c>
      <c r="M321">
        <v>2.57</v>
      </c>
      <c r="N321">
        <v>2.4700000000000002</v>
      </c>
      <c r="O321">
        <v>2.39</v>
      </c>
      <c r="P321">
        <v>2.31</v>
      </c>
      <c r="Q321">
        <v>2.309817451096563</v>
      </c>
      <c r="R321">
        <v>2.2749657576215627</v>
      </c>
      <c r="S321">
        <v>305651</v>
      </c>
      <c r="T321">
        <v>11965</v>
      </c>
      <c r="U321">
        <v>3898</v>
      </c>
      <c r="V321">
        <v>2309.6115282218898</v>
      </c>
      <c r="W321">
        <v>11209.34624887375</v>
      </c>
      <c r="X321">
        <v>2513.2425734522253</v>
      </c>
      <c r="Y321">
        <v>168.70276239566905</v>
      </c>
      <c r="Z321">
        <v>555159</v>
      </c>
      <c r="AA321">
        <v>523935.13500796701</v>
      </c>
      <c r="AB321">
        <v>488475.46745731693</v>
      </c>
      <c r="AC321">
        <v>452410.85815577151</v>
      </c>
      <c r="AD321">
        <v>415245.83350950223</v>
      </c>
      <c r="AE321">
        <v>378565.88304404769</v>
      </c>
      <c r="AF321">
        <v>345077.64889973099</v>
      </c>
      <c r="AG321">
        <v>308640.53433024039</v>
      </c>
      <c r="AH321">
        <v>50502</v>
      </c>
      <c r="AI321">
        <v>43799.28811197466</v>
      </c>
      <c r="AJ321">
        <v>37415.084168563299</v>
      </c>
      <c r="AK321">
        <v>32036.538661934839</v>
      </c>
      <c r="AL321">
        <v>28126.062340549357</v>
      </c>
      <c r="AM321">
        <v>25840.923437985788</v>
      </c>
      <c r="AN321">
        <v>26521.916526658413</v>
      </c>
      <c r="AO321">
        <v>24779.192375998402</v>
      </c>
      <c r="AP321">
        <v>2410.0641125694442</v>
      </c>
      <c r="AQ321">
        <v>301.57006564299593</v>
      </c>
      <c r="AR321">
        <v>54.017091694444446</v>
      </c>
      <c r="AS321">
        <v>301.57006564299593</v>
      </c>
      <c r="AT321">
        <v>908776</v>
      </c>
      <c r="AU321">
        <v>14172</v>
      </c>
      <c r="AV321">
        <v>587243.98589208105</v>
      </c>
      <c r="AW321">
        <v>233543.92731609708</v>
      </c>
      <c r="AX321">
        <v>5635.6858800294885</v>
      </c>
      <c r="AY321">
        <v>19596.331809218744</v>
      </c>
      <c r="AZ321">
        <v>8884.0109951043341</v>
      </c>
      <c r="BA321">
        <v>149.80701306692069</v>
      </c>
      <c r="BB321">
        <v>66.061272509003672</v>
      </c>
      <c r="BC321">
        <v>393300</v>
      </c>
      <c r="BD321">
        <v>19998289.18147688</v>
      </c>
      <c r="BE321">
        <v>488536.17916627525</v>
      </c>
      <c r="BF321">
        <v>6258</v>
      </c>
      <c r="BG321">
        <v>6038.3448181934909</v>
      </c>
      <c r="BH321">
        <v>5623.8442030708447</v>
      </c>
      <c r="BI321">
        <v>19350.000000000004</v>
      </c>
      <c r="BJ321">
        <v>16708.461640353747</v>
      </c>
      <c r="BK321">
        <v>15335.880992761993</v>
      </c>
      <c r="BL321">
        <v>-18750165.158052452</v>
      </c>
      <c r="BM321">
        <v>-13869908.150358435</v>
      </c>
      <c r="BN321">
        <v>-11246455.173426744</v>
      </c>
      <c r="BO321">
        <v>36135.404563971329</v>
      </c>
      <c r="BP321">
        <v>92122.103112246288</v>
      </c>
      <c r="BQ321">
        <v>133512.23999033167</v>
      </c>
      <c r="BR321">
        <v>921043</v>
      </c>
      <c r="BS321">
        <v>8767932</v>
      </c>
      <c r="BT321">
        <v>937111</v>
      </c>
      <c r="BU321">
        <v>14172</v>
      </c>
      <c r="BV321">
        <v>88734</v>
      </c>
      <c r="BW321">
        <v>932589</v>
      </c>
      <c r="BX321">
        <v>42948</v>
      </c>
      <c r="BY321">
        <v>1.1518186938985406</v>
      </c>
      <c r="BZ321">
        <v>0</v>
      </c>
      <c r="CA321">
        <v>0</v>
      </c>
      <c r="CB321">
        <v>53.235320473064576</v>
      </c>
      <c r="CC321">
        <v>0</v>
      </c>
      <c r="CD321">
        <v>0.23280841007723144</v>
      </c>
      <c r="CE321">
        <v>5.4140079176836728</v>
      </c>
      <c r="CF321">
        <v>2.9661882352941182</v>
      </c>
      <c r="CG321">
        <v>39041.157772556122</v>
      </c>
      <c r="CH321">
        <v>38580.444809331027</v>
      </c>
      <c r="CI321">
        <v>30782.451320669254</v>
      </c>
      <c r="CJ321">
        <v>4299.9876567675456</v>
      </c>
      <c r="CK321">
        <v>157546.76997989978</v>
      </c>
      <c r="CL321">
        <v>930000000</v>
      </c>
      <c r="CM321">
        <v>247000000</v>
      </c>
      <c r="CN321">
        <v>790000</v>
      </c>
      <c r="CO321">
        <v>203690000</v>
      </c>
      <c r="CP321">
        <v>165000</v>
      </c>
      <c r="CQ321">
        <v>17170</v>
      </c>
      <c r="CR321">
        <v>0</v>
      </c>
      <c r="CS321">
        <v>0</v>
      </c>
      <c r="CT321">
        <v>465920000</v>
      </c>
      <c r="CU321">
        <v>120327360</v>
      </c>
      <c r="CV321">
        <v>0</v>
      </c>
      <c r="CW321">
        <v>0</v>
      </c>
      <c r="CX321">
        <v>32360.532146539215</v>
      </c>
      <c r="CY321">
        <v>194466.28021912725</v>
      </c>
      <c r="CZ321">
        <v>393300</v>
      </c>
      <c r="DA321">
        <v>379495.20885194954</v>
      </c>
      <c r="DB321">
        <v>353444.85859184462</v>
      </c>
      <c r="DC321">
        <v>302723.34186041087</v>
      </c>
      <c r="DD321">
        <v>-18750165.158052452</v>
      </c>
      <c r="DE321">
        <v>-13869908.150358435</v>
      </c>
      <c r="DF321">
        <v>-11246455.173426744</v>
      </c>
    </row>
    <row r="322" spans="1:110" x14ac:dyDescent="0.45">
      <c r="A322">
        <v>6201</v>
      </c>
      <c r="B322" t="s">
        <v>675</v>
      </c>
      <c r="C322">
        <v>253832</v>
      </c>
      <c r="D322">
        <v>251603</v>
      </c>
      <c r="E322">
        <v>246892</v>
      </c>
      <c r="F322">
        <v>240361</v>
      </c>
      <c r="G322">
        <v>232374</v>
      </c>
      <c r="H322">
        <v>222938</v>
      </c>
      <c r="I322">
        <v>212197</v>
      </c>
      <c r="J322">
        <v>205170.1071428571</v>
      </c>
      <c r="K322">
        <v>2.78</v>
      </c>
      <c r="L322">
        <v>2.67</v>
      </c>
      <c r="M322">
        <v>2.57</v>
      </c>
      <c r="N322">
        <v>2.4700000000000002</v>
      </c>
      <c r="O322">
        <v>2.39</v>
      </c>
      <c r="P322">
        <v>2.31</v>
      </c>
      <c r="Q322">
        <v>2.309817451096563</v>
      </c>
      <c r="R322">
        <v>2.2749657576215627</v>
      </c>
      <c r="S322">
        <v>294957</v>
      </c>
      <c r="T322">
        <v>10245</v>
      </c>
      <c r="U322">
        <v>4076</v>
      </c>
      <c r="V322">
        <v>595.95313337789776</v>
      </c>
      <c r="W322">
        <v>2720.2089053583986</v>
      </c>
      <c r="X322">
        <v>1883.5739566907362</v>
      </c>
      <c r="Y322">
        <v>164.17791617421628</v>
      </c>
      <c r="Z322">
        <v>133910</v>
      </c>
      <c r="AA322">
        <v>131081.58502296187</v>
      </c>
      <c r="AB322">
        <v>126548.01049795798</v>
      </c>
      <c r="AC322">
        <v>121193.5006409224</v>
      </c>
      <c r="AD322">
        <v>114743.32189147132</v>
      </c>
      <c r="AE322">
        <v>107458.76134560333</v>
      </c>
      <c r="AF322">
        <v>99867.22839623956</v>
      </c>
      <c r="AG322">
        <v>93980.556648785001</v>
      </c>
      <c r="AH322">
        <v>4154</v>
      </c>
      <c r="AI322">
        <v>3399.4075507128177</v>
      </c>
      <c r="AJ322">
        <v>2816.6425567652682</v>
      </c>
      <c r="AK322">
        <v>2390.789475123117</v>
      </c>
      <c r="AL322">
        <v>2127.1777798217558</v>
      </c>
      <c r="AM322">
        <v>1995.5640557822737</v>
      </c>
      <c r="AN322">
        <v>2008.4413985832205</v>
      </c>
      <c r="AO322">
        <v>2022.1907626665436</v>
      </c>
      <c r="AP322">
        <v>739.62722128107032</v>
      </c>
      <c r="AQ322">
        <v>26.637441058923727</v>
      </c>
      <c r="AR322">
        <v>4.7712862121024004</v>
      </c>
      <c r="AS322">
        <v>26.637441058923727</v>
      </c>
      <c r="AT322">
        <v>190443</v>
      </c>
      <c r="AU322">
        <v>3487</v>
      </c>
      <c r="AV322">
        <v>123221.80355281952</v>
      </c>
      <c r="AW322">
        <v>53894.738491421456</v>
      </c>
      <c r="AX322">
        <v>1372.2872507061968</v>
      </c>
      <c r="AY322">
        <v>4111.911584557587</v>
      </c>
      <c r="AZ322">
        <v>2050.155852213672</v>
      </c>
      <c r="BA322">
        <v>36.477947578057027</v>
      </c>
      <c r="BB322">
        <v>66.061272509003672</v>
      </c>
      <c r="BC322">
        <v>100680</v>
      </c>
      <c r="BD322">
        <v>6365386.9480502903</v>
      </c>
      <c r="BE322">
        <v>53800006.16143968</v>
      </c>
      <c r="BF322">
        <v>1708410</v>
      </c>
      <c r="BG322">
        <v>1764227.5513161833</v>
      </c>
      <c r="BH322">
        <v>1749684.2073879426</v>
      </c>
      <c r="BI322">
        <v>977756.00000000035</v>
      </c>
      <c r="BJ322">
        <v>903999.38627464918</v>
      </c>
      <c r="BK322">
        <v>855886.59474681143</v>
      </c>
      <c r="BL322">
        <v>-4201562.4930702802</v>
      </c>
      <c r="BM322">
        <v>-4565494.4596532565</v>
      </c>
      <c r="BN322">
        <v>-5295903.7527138591</v>
      </c>
      <c r="BO322">
        <v>5291738.7358847223</v>
      </c>
      <c r="BP322">
        <v>12302453.007020921</v>
      </c>
      <c r="BQ322">
        <v>18171250.098478734</v>
      </c>
      <c r="BR322">
        <v>921043</v>
      </c>
      <c r="BS322">
        <v>8767932</v>
      </c>
      <c r="BT322">
        <v>937111</v>
      </c>
      <c r="BU322">
        <v>14172</v>
      </c>
      <c r="BV322">
        <v>88734</v>
      </c>
      <c r="BW322">
        <v>932589</v>
      </c>
      <c r="BX322">
        <v>42948</v>
      </c>
      <c r="BY322">
        <v>321.85254460056922</v>
      </c>
      <c r="BZ322">
        <v>0</v>
      </c>
      <c r="CA322">
        <v>0</v>
      </c>
      <c r="CB322">
        <v>137.77250827648234</v>
      </c>
      <c r="CC322">
        <v>68.945019176000002</v>
      </c>
      <c r="CD322">
        <v>10.755411422297566</v>
      </c>
      <c r="CE322">
        <v>88.400366067421814</v>
      </c>
      <c r="CF322">
        <v>1.6596</v>
      </c>
      <c r="CG322">
        <v>3257183.7718578074</v>
      </c>
      <c r="CH322">
        <v>3218746.725598996</v>
      </c>
      <c r="CI322">
        <v>2568164.1278109639</v>
      </c>
      <c r="CJ322">
        <v>358745.76508224104</v>
      </c>
      <c r="CK322">
        <v>13144046.226207664</v>
      </c>
      <c r="CL322">
        <v>34100000</v>
      </c>
      <c r="CM322">
        <v>17300000</v>
      </c>
      <c r="CN322">
        <v>7480000</v>
      </c>
      <c r="CO322">
        <v>381300000</v>
      </c>
      <c r="CP322">
        <v>61000</v>
      </c>
      <c r="CQ322">
        <v>24220</v>
      </c>
      <c r="CR322">
        <v>0</v>
      </c>
      <c r="CS322">
        <v>0</v>
      </c>
      <c r="CT322">
        <v>141768000</v>
      </c>
      <c r="CU322">
        <v>169733760</v>
      </c>
      <c r="CV322">
        <v>0</v>
      </c>
      <c r="CW322">
        <v>0</v>
      </c>
      <c r="CX322">
        <v>47949.174591294752</v>
      </c>
      <c r="CY322">
        <v>19581767.728620097</v>
      </c>
      <c r="CZ322">
        <v>100680</v>
      </c>
      <c r="DA322">
        <v>103969.43934214463</v>
      </c>
      <c r="DB322">
        <v>103112.37115201741</v>
      </c>
      <c r="DC322">
        <v>96355.80282203517</v>
      </c>
      <c r="DD322">
        <v>-4201562.4930702802</v>
      </c>
      <c r="DE322">
        <v>-4565494.4596532565</v>
      </c>
      <c r="DF322">
        <v>-5295903.7527138591</v>
      </c>
    </row>
    <row r="323" spans="1:110" x14ac:dyDescent="0.45">
      <c r="A323">
        <v>6202</v>
      </c>
      <c r="B323" t="s">
        <v>676</v>
      </c>
      <c r="C323">
        <v>85953</v>
      </c>
      <c r="D323">
        <v>81986</v>
      </c>
      <c r="E323">
        <v>77483</v>
      </c>
      <c r="F323">
        <v>72719</v>
      </c>
      <c r="G323">
        <v>67817</v>
      </c>
      <c r="H323">
        <v>62875</v>
      </c>
      <c r="I323">
        <v>57720</v>
      </c>
      <c r="J323">
        <v>52984.75</v>
      </c>
      <c r="K323">
        <v>2.78</v>
      </c>
      <c r="L323">
        <v>2.67</v>
      </c>
      <c r="M323">
        <v>2.57</v>
      </c>
      <c r="N323">
        <v>2.4700000000000002</v>
      </c>
      <c r="O323">
        <v>2.39</v>
      </c>
      <c r="P323">
        <v>2.31</v>
      </c>
      <c r="Q323">
        <v>2.309817451096563</v>
      </c>
      <c r="R323">
        <v>2.2749657576215627</v>
      </c>
      <c r="S323">
        <v>316965</v>
      </c>
      <c r="T323">
        <v>13761</v>
      </c>
      <c r="U323">
        <v>3499</v>
      </c>
      <c r="V323">
        <v>191.13011941470484</v>
      </c>
      <c r="W323">
        <v>973.97112540031549</v>
      </c>
      <c r="X323">
        <v>2671.2734840719168</v>
      </c>
      <c r="Y323">
        <v>133.28931932347169</v>
      </c>
      <c r="Z323">
        <v>46230</v>
      </c>
      <c r="AA323">
        <v>43621.507532417236</v>
      </c>
      <c r="AB323">
        <v>40605.682881818531</v>
      </c>
      <c r="AC323">
        <v>37417.920910732602</v>
      </c>
      <c r="AD323">
        <v>33974.716261570276</v>
      </c>
      <c r="AE323">
        <v>30530.723985879333</v>
      </c>
      <c r="AF323">
        <v>27237.382495701513</v>
      </c>
      <c r="AG323">
        <v>23985.488795132325</v>
      </c>
      <c r="AH323">
        <v>1582</v>
      </c>
      <c r="AI323">
        <v>1325.9640353266147</v>
      </c>
      <c r="AJ323">
        <v>1124.5046265909787</v>
      </c>
      <c r="AK323">
        <v>985.88115933025313</v>
      </c>
      <c r="AL323">
        <v>904.1203012992388</v>
      </c>
      <c r="AM323">
        <v>857.24930173927282</v>
      </c>
      <c r="AN323">
        <v>873.67575435130357</v>
      </c>
      <c r="AO323">
        <v>845.08438536094366</v>
      </c>
      <c r="AP323">
        <v>204.86982877836832</v>
      </c>
      <c r="AQ323">
        <v>14.65594146615482</v>
      </c>
      <c r="AR323">
        <v>2.6251655062571442</v>
      </c>
      <c r="AS323">
        <v>14.65594146615482</v>
      </c>
      <c r="AT323">
        <v>64654</v>
      </c>
      <c r="AU323">
        <v>1028</v>
      </c>
      <c r="AV323">
        <v>41784.984379488102</v>
      </c>
      <c r="AW323">
        <v>16804.405839412291</v>
      </c>
      <c r="AX323">
        <v>408.24944435569512</v>
      </c>
      <c r="AY323">
        <v>1394.364928743518</v>
      </c>
      <c r="AZ323">
        <v>639.2395981312435</v>
      </c>
      <c r="BA323">
        <v>10.852029574940879</v>
      </c>
      <c r="BB323">
        <v>66.061272509003672</v>
      </c>
      <c r="BC323">
        <v>32470</v>
      </c>
      <c r="BD323">
        <v>1626959.7625691709</v>
      </c>
      <c r="BE323">
        <v>16960512.82801247</v>
      </c>
      <c r="BF323">
        <v>520412</v>
      </c>
      <c r="BG323">
        <v>498964.68651930394</v>
      </c>
      <c r="BH323">
        <v>461301.51782328368</v>
      </c>
      <c r="BI323">
        <v>361151.99999999983</v>
      </c>
      <c r="BJ323">
        <v>309791.14976047818</v>
      </c>
      <c r="BK323">
        <v>281284.1055110296</v>
      </c>
      <c r="BL323">
        <v>-1516962.6163487535</v>
      </c>
      <c r="BM323">
        <v>-1628759.686676038</v>
      </c>
      <c r="BN323">
        <v>-1899293.0362103917</v>
      </c>
      <c r="BO323">
        <v>1139283.4264801592</v>
      </c>
      <c r="BP323">
        <v>2914318.9156187978</v>
      </c>
      <c r="BQ323">
        <v>4275465.0307480283</v>
      </c>
      <c r="BR323">
        <v>921043</v>
      </c>
      <c r="BS323">
        <v>8767932</v>
      </c>
      <c r="BT323">
        <v>937111</v>
      </c>
      <c r="BU323">
        <v>14172</v>
      </c>
      <c r="BV323">
        <v>88734</v>
      </c>
      <c r="BW323">
        <v>932589</v>
      </c>
      <c r="BX323">
        <v>42948</v>
      </c>
      <c r="BY323">
        <v>260.54984208527003</v>
      </c>
      <c r="BZ323">
        <v>0</v>
      </c>
      <c r="CA323">
        <v>0.33231936000000001</v>
      </c>
      <c r="CB323">
        <v>78.928311012758172</v>
      </c>
      <c r="CC323">
        <v>420.59169000000003</v>
      </c>
      <c r="CD323">
        <v>4.8637571426425223</v>
      </c>
      <c r="CE323">
        <v>26.659309193569406</v>
      </c>
      <c r="CF323">
        <v>0.18359999999999999</v>
      </c>
      <c r="CG323">
        <v>1207522.9887986109</v>
      </c>
      <c r="CH323">
        <v>1193273.3731091167</v>
      </c>
      <c r="CI323">
        <v>952085.43347582791</v>
      </c>
      <c r="CJ323">
        <v>132996.4131019449</v>
      </c>
      <c r="CK323">
        <v>4872840.8022629265</v>
      </c>
      <c r="CL323">
        <v>37700000</v>
      </c>
      <c r="CM323">
        <v>7920000</v>
      </c>
      <c r="CN323">
        <v>3540000</v>
      </c>
      <c r="CO323">
        <v>548510000</v>
      </c>
      <c r="CP323">
        <v>444000</v>
      </c>
      <c r="CQ323">
        <v>42600</v>
      </c>
      <c r="CR323">
        <v>49530</v>
      </c>
      <c r="CS323">
        <v>2880</v>
      </c>
      <c r="CT323">
        <v>1050853000</v>
      </c>
      <c r="CU323">
        <v>298540800</v>
      </c>
      <c r="CV323">
        <v>343629080</v>
      </c>
      <c r="CW323">
        <v>17676840</v>
      </c>
      <c r="CX323">
        <v>82942.792541569477</v>
      </c>
      <c r="CY323">
        <v>6898369.20035371</v>
      </c>
      <c r="CZ323">
        <v>32470</v>
      </c>
      <c r="DA323">
        <v>31131.840486541048</v>
      </c>
      <c r="DB323">
        <v>28781.927172551786</v>
      </c>
      <c r="DC323">
        <v>24628.041525349487</v>
      </c>
      <c r="DD323">
        <v>-1516962.6163487535</v>
      </c>
      <c r="DE323">
        <v>-1628759.686676038</v>
      </c>
      <c r="DF323">
        <v>-1899293.0362103917</v>
      </c>
    </row>
    <row r="324" spans="1:110" x14ac:dyDescent="0.45">
      <c r="A324">
        <v>6203</v>
      </c>
      <c r="B324" t="s">
        <v>677</v>
      </c>
      <c r="C324">
        <v>129652</v>
      </c>
      <c r="D324">
        <v>121881</v>
      </c>
      <c r="E324">
        <v>113800</v>
      </c>
      <c r="F324">
        <v>105651</v>
      </c>
      <c r="G324">
        <v>97494</v>
      </c>
      <c r="H324">
        <v>89194</v>
      </c>
      <c r="I324">
        <v>80892</v>
      </c>
      <c r="J324">
        <v>72750.571428571435</v>
      </c>
      <c r="K324">
        <v>2.78</v>
      </c>
      <c r="L324">
        <v>2.67</v>
      </c>
      <c r="M324">
        <v>2.57</v>
      </c>
      <c r="N324">
        <v>2.4700000000000002</v>
      </c>
      <c r="O324">
        <v>2.39</v>
      </c>
      <c r="P324">
        <v>2.31</v>
      </c>
      <c r="Q324">
        <v>2.309817451096563</v>
      </c>
      <c r="R324">
        <v>2.2749657576215627</v>
      </c>
      <c r="S324">
        <v>308393</v>
      </c>
      <c r="T324">
        <v>10898</v>
      </c>
      <c r="U324">
        <v>3406</v>
      </c>
      <c r="V324">
        <v>264.7874678159406</v>
      </c>
      <c r="W324">
        <v>1258.6932453326806</v>
      </c>
      <c r="X324">
        <v>2303.3771159471667</v>
      </c>
      <c r="Y324">
        <v>151.43993435482528</v>
      </c>
      <c r="Z324">
        <v>64788</v>
      </c>
      <c r="AA324">
        <v>60101.934815952431</v>
      </c>
      <c r="AB324">
        <v>54994.141093600178</v>
      </c>
      <c r="AC324">
        <v>50025.427889342107</v>
      </c>
      <c r="AD324">
        <v>45108.748546329</v>
      </c>
      <c r="AE324">
        <v>40376.992905416504</v>
      </c>
      <c r="AF324">
        <v>36053.979263851637</v>
      </c>
      <c r="AG324">
        <v>31127.763868304053</v>
      </c>
      <c r="AH324">
        <v>6099</v>
      </c>
      <c r="AI324">
        <v>5300.5690677572802</v>
      </c>
      <c r="AJ324">
        <v>4515.1037023449435</v>
      </c>
      <c r="AK324">
        <v>3887.1716974880642</v>
      </c>
      <c r="AL324">
        <v>3464.6225191478484</v>
      </c>
      <c r="AM324">
        <v>3223.0262149964128</v>
      </c>
      <c r="AN324">
        <v>3247.7264442580381</v>
      </c>
      <c r="AO324">
        <v>3054.9161972999509</v>
      </c>
      <c r="AP324">
        <v>269.53557774618702</v>
      </c>
      <c r="AQ324">
        <v>30.114215494325418</v>
      </c>
      <c r="AR324">
        <v>5.3940444526378544</v>
      </c>
      <c r="AS324">
        <v>30.114215494325418</v>
      </c>
      <c r="AT324">
        <v>102770</v>
      </c>
      <c r="AU324">
        <v>1183</v>
      </c>
      <c r="AV324">
        <v>66280.127151402863</v>
      </c>
      <c r="AW324">
        <v>22390.828093106808</v>
      </c>
      <c r="AX324">
        <v>482.09353144754471</v>
      </c>
      <c r="AY324">
        <v>2211.7678430423134</v>
      </c>
      <c r="AZ324">
        <v>851.74710066178295</v>
      </c>
      <c r="BA324">
        <v>12.81494275984423</v>
      </c>
      <c r="BB324">
        <v>66.061272509003672</v>
      </c>
      <c r="BC324">
        <v>44520</v>
      </c>
      <c r="BD324">
        <v>2060339.9710622472</v>
      </c>
      <c r="BE324">
        <v>23178204.873951435</v>
      </c>
      <c r="BF324">
        <v>594082</v>
      </c>
      <c r="BG324">
        <v>556670.62589436898</v>
      </c>
      <c r="BH324">
        <v>502510.6927069698</v>
      </c>
      <c r="BI324">
        <v>498286</v>
      </c>
      <c r="BJ324">
        <v>414744.89028683538</v>
      </c>
      <c r="BK324">
        <v>373982.26774207212</v>
      </c>
      <c r="BL324">
        <v>-2931895.272306086</v>
      </c>
      <c r="BM324">
        <v>-3033470.2457990241</v>
      </c>
      <c r="BN324">
        <v>-3363222.5562305679</v>
      </c>
      <c r="BO324">
        <v>1076942.5821586531</v>
      </c>
      <c r="BP324">
        <v>3348709.0033842493</v>
      </c>
      <c r="BQ324">
        <v>5348619.1826042961</v>
      </c>
      <c r="BR324">
        <v>921043</v>
      </c>
      <c r="BS324">
        <v>8767932</v>
      </c>
      <c r="BT324">
        <v>937111</v>
      </c>
      <c r="BU324">
        <v>14172</v>
      </c>
      <c r="BV324">
        <v>88734</v>
      </c>
      <c r="BW324">
        <v>932589</v>
      </c>
      <c r="BX324">
        <v>42948</v>
      </c>
      <c r="BY324">
        <v>124.93772481693284</v>
      </c>
      <c r="BZ324">
        <v>0</v>
      </c>
      <c r="CA324">
        <v>8.3079840000000002E-2</v>
      </c>
      <c r="CB324">
        <v>1297.5547466379592</v>
      </c>
      <c r="CC324">
        <v>151.69963384800002</v>
      </c>
      <c r="CD324">
        <v>5.6218704041029453</v>
      </c>
      <c r="CE324">
        <v>82.515439395403206</v>
      </c>
      <c r="CF324">
        <v>16.822849247606019</v>
      </c>
      <c r="CG324">
        <v>1824923.8620351234</v>
      </c>
      <c r="CH324">
        <v>1803388.4842925761</v>
      </c>
      <c r="CI324">
        <v>1438882.2758353858</v>
      </c>
      <c r="CJ324">
        <v>200996.85893044193</v>
      </c>
      <c r="CK324">
        <v>7364301.5813681362</v>
      </c>
      <c r="CL324">
        <v>155000000</v>
      </c>
      <c r="CM324">
        <v>26500000</v>
      </c>
      <c r="CN324">
        <v>6800000</v>
      </c>
      <c r="CO324">
        <v>1311530000</v>
      </c>
      <c r="CP324">
        <v>968000</v>
      </c>
      <c r="CQ324">
        <v>46100</v>
      </c>
      <c r="CR324">
        <v>0</v>
      </c>
      <c r="CS324">
        <v>0</v>
      </c>
      <c r="CT324">
        <v>2060380000</v>
      </c>
      <c r="CU324">
        <v>323068800</v>
      </c>
      <c r="CV324">
        <v>0</v>
      </c>
      <c r="CW324">
        <v>0</v>
      </c>
      <c r="CX324">
        <v>212176.23203196866</v>
      </c>
      <c r="CY324">
        <v>10095095.469044032</v>
      </c>
      <c r="CZ324">
        <v>44520</v>
      </c>
      <c r="DA324">
        <v>41716.423431137962</v>
      </c>
      <c r="DB324">
        <v>37657.724084073059</v>
      </c>
      <c r="DC324">
        <v>31188.317948029806</v>
      </c>
      <c r="DD324">
        <v>-2931895.272306086</v>
      </c>
      <c r="DE324">
        <v>-3033470.2457990241</v>
      </c>
      <c r="DF324">
        <v>-3363222.5562305679</v>
      </c>
    </row>
    <row r="325" spans="1:110" x14ac:dyDescent="0.45">
      <c r="A325">
        <v>6204</v>
      </c>
      <c r="B325" t="s">
        <v>678</v>
      </c>
      <c r="C325">
        <v>106244</v>
      </c>
      <c r="D325">
        <v>100398</v>
      </c>
      <c r="E325">
        <v>94214</v>
      </c>
      <c r="F325">
        <v>87891</v>
      </c>
      <c r="G325">
        <v>81401</v>
      </c>
      <c r="H325">
        <v>74618</v>
      </c>
      <c r="I325">
        <v>67776</v>
      </c>
      <c r="J325">
        <v>61355.392857142855</v>
      </c>
      <c r="K325">
        <v>2.78</v>
      </c>
      <c r="L325">
        <v>2.67</v>
      </c>
      <c r="M325">
        <v>2.57</v>
      </c>
      <c r="N325">
        <v>2.4700000000000002</v>
      </c>
      <c r="O325">
        <v>2.39</v>
      </c>
      <c r="P325">
        <v>2.31</v>
      </c>
      <c r="Q325">
        <v>2.309817451096563</v>
      </c>
      <c r="R325">
        <v>2.2749657576215627</v>
      </c>
      <c r="S325">
        <v>308393</v>
      </c>
      <c r="T325">
        <v>10898</v>
      </c>
      <c r="U325">
        <v>3406</v>
      </c>
      <c r="V325">
        <v>228.94791531218496</v>
      </c>
      <c r="W325">
        <v>1070.8669608191528</v>
      </c>
      <c r="X325">
        <v>2182.9861154502082</v>
      </c>
      <c r="Y325">
        <v>145.86462751659349</v>
      </c>
      <c r="Z325">
        <v>56968</v>
      </c>
      <c r="AA325">
        <v>52858.072362022082</v>
      </c>
      <c r="AB325">
        <v>48569.147110934609</v>
      </c>
      <c r="AC325">
        <v>44300.879334495585</v>
      </c>
      <c r="AD325">
        <v>39923.348610332978</v>
      </c>
      <c r="AE325">
        <v>35605.97197074203</v>
      </c>
      <c r="AF325">
        <v>31601.767499920181</v>
      </c>
      <c r="AG325">
        <v>27287.993058194672</v>
      </c>
      <c r="AH325">
        <v>4450</v>
      </c>
      <c r="AI325">
        <v>3782.2360756871008</v>
      </c>
      <c r="AJ325">
        <v>3148.6230775584063</v>
      </c>
      <c r="AK325">
        <v>2637.6449878845106</v>
      </c>
      <c r="AL325">
        <v>2255.059047512264</v>
      </c>
      <c r="AM325">
        <v>1995.2022878847131</v>
      </c>
      <c r="AN325">
        <v>1871.2503879757355</v>
      </c>
      <c r="AO325">
        <v>1699.2310350767716</v>
      </c>
      <c r="AP325">
        <v>237.29087766300992</v>
      </c>
      <c r="AQ325">
        <v>28.295595020422997</v>
      </c>
      <c r="AR325">
        <v>5.0682939883577705</v>
      </c>
      <c r="AS325">
        <v>28.295595020422997</v>
      </c>
      <c r="AT325">
        <v>87196</v>
      </c>
      <c r="AU325">
        <v>2031</v>
      </c>
      <c r="AV325">
        <v>56551.780525868831</v>
      </c>
      <c r="AW325">
        <v>28837.60099915621</v>
      </c>
      <c r="AX325">
        <v>789.00867256909851</v>
      </c>
      <c r="AY325">
        <v>1887.1329161482429</v>
      </c>
      <c r="AZ325">
        <v>1096.9823420079022</v>
      </c>
      <c r="BA325">
        <v>20.973318073017616</v>
      </c>
      <c r="BB325">
        <v>66.061272509003672</v>
      </c>
      <c r="BC325">
        <v>39080</v>
      </c>
      <c r="BD325">
        <v>1851678.428261637</v>
      </c>
      <c r="BE325">
        <v>19191055.953796756</v>
      </c>
      <c r="BF325">
        <v>505870</v>
      </c>
      <c r="BG325">
        <v>478710.08549495263</v>
      </c>
      <c r="BH325">
        <v>434567.00536281185</v>
      </c>
      <c r="BI325">
        <v>459914.00000000023</v>
      </c>
      <c r="BJ325">
        <v>385458.52521258651</v>
      </c>
      <c r="BK325">
        <v>347369.96890497807</v>
      </c>
      <c r="BL325">
        <v>-2452698.3402341609</v>
      </c>
      <c r="BM325">
        <v>-2464858.954207832</v>
      </c>
      <c r="BN325">
        <v>-2745343.3813836426</v>
      </c>
      <c r="BO325">
        <v>971531.37526638247</v>
      </c>
      <c r="BP325">
        <v>2887225.3319144966</v>
      </c>
      <c r="BQ325">
        <v>4528654.7239926867</v>
      </c>
      <c r="BR325">
        <v>921043</v>
      </c>
      <c r="BS325">
        <v>8767932</v>
      </c>
      <c r="BT325">
        <v>937111</v>
      </c>
      <c r="BU325">
        <v>14172</v>
      </c>
      <c r="BV325">
        <v>88734</v>
      </c>
      <c r="BW325">
        <v>932589</v>
      </c>
      <c r="BX325">
        <v>42948</v>
      </c>
      <c r="BY325">
        <v>408.10468526487637</v>
      </c>
      <c r="BZ325">
        <v>0</v>
      </c>
      <c r="CA325">
        <v>706.12243233424795</v>
      </c>
      <c r="CB325">
        <v>1328.7658589039688</v>
      </c>
      <c r="CC325">
        <v>82.342648679999982</v>
      </c>
      <c r="CD325">
        <v>5.0265732327374355</v>
      </c>
      <c r="CE325">
        <v>3.7074553981608189</v>
      </c>
      <c r="CF325">
        <v>53.824651436388507</v>
      </c>
      <c r="CG325">
        <v>1467296.8462852342</v>
      </c>
      <c r="CH325">
        <v>1449981.717417358</v>
      </c>
      <c r="CI325">
        <v>1156907.1288018194</v>
      </c>
      <c r="CJ325">
        <v>161607.86943351358</v>
      </c>
      <c r="CK325">
        <v>5921132.771744567</v>
      </c>
      <c r="CL325">
        <v>104000000</v>
      </c>
      <c r="CM325">
        <v>17100000</v>
      </c>
      <c r="CN325">
        <v>4230000</v>
      </c>
      <c r="CO325">
        <v>602970000</v>
      </c>
      <c r="CP325">
        <v>466000</v>
      </c>
      <c r="CQ325">
        <v>32400</v>
      </c>
      <c r="CR325">
        <v>0</v>
      </c>
      <c r="CS325">
        <v>290</v>
      </c>
      <c r="CT325">
        <v>1174196000</v>
      </c>
      <c r="CU325">
        <v>227059200</v>
      </c>
      <c r="CV325">
        <v>0</v>
      </c>
      <c r="CW325">
        <v>1807960</v>
      </c>
      <c r="CX325">
        <v>83491.629323650297</v>
      </c>
      <c r="CY325">
        <v>8342471.3572018631</v>
      </c>
      <c r="CZ325">
        <v>39080</v>
      </c>
      <c r="DA325">
        <v>36981.813788409578</v>
      </c>
      <c r="DB325">
        <v>33571.62624701739</v>
      </c>
      <c r="DC325">
        <v>28029.711780215355</v>
      </c>
      <c r="DD325">
        <v>-2452698.3402341609</v>
      </c>
      <c r="DE325">
        <v>-2464858.954207832</v>
      </c>
      <c r="DF325">
        <v>-2745343.3813836426</v>
      </c>
    </row>
    <row r="326" spans="1:110" x14ac:dyDescent="0.45">
      <c r="A326">
        <v>6205</v>
      </c>
      <c r="B326" t="s">
        <v>679</v>
      </c>
      <c r="C326">
        <v>36894</v>
      </c>
      <c r="D326">
        <v>34696</v>
      </c>
      <c r="E326">
        <v>32394</v>
      </c>
      <c r="F326">
        <v>30116</v>
      </c>
      <c r="G326">
        <v>27797</v>
      </c>
      <c r="H326">
        <v>25416</v>
      </c>
      <c r="I326">
        <v>23018</v>
      </c>
      <c r="J326">
        <v>20704.25</v>
      </c>
      <c r="K326">
        <v>2.78</v>
      </c>
      <c r="L326">
        <v>2.67</v>
      </c>
      <c r="M326">
        <v>2.57</v>
      </c>
      <c r="N326">
        <v>2.4700000000000002</v>
      </c>
      <c r="O326">
        <v>2.39</v>
      </c>
      <c r="P326">
        <v>2.31</v>
      </c>
      <c r="Q326">
        <v>2.309817451096563</v>
      </c>
      <c r="R326">
        <v>2.2749657576215627</v>
      </c>
      <c r="S326">
        <v>306177</v>
      </c>
      <c r="T326">
        <v>13691</v>
      </c>
      <c r="U326">
        <v>4793</v>
      </c>
      <c r="V326">
        <v>76.169222351057059</v>
      </c>
      <c r="W326">
        <v>358.32808235472635</v>
      </c>
      <c r="X326">
        <v>2862.5154693227769</v>
      </c>
      <c r="Y326">
        <v>213.01921364726235</v>
      </c>
      <c r="Z326">
        <v>21927</v>
      </c>
      <c r="AA326">
        <v>20346.336553461795</v>
      </c>
      <c r="AB326">
        <v>18711.839550695015</v>
      </c>
      <c r="AC326">
        <v>17050.291956110581</v>
      </c>
      <c r="AD326">
        <v>15330.009645329716</v>
      </c>
      <c r="AE326">
        <v>13663.66194645372</v>
      </c>
      <c r="AF326">
        <v>12168.784422627847</v>
      </c>
      <c r="AG326">
        <v>10499.993459566056</v>
      </c>
      <c r="AH326">
        <v>1646</v>
      </c>
      <c r="AI326">
        <v>1414.3102494470834</v>
      </c>
      <c r="AJ326">
        <v>1197.6538954568755</v>
      </c>
      <c r="AK326">
        <v>1027.3297832602216</v>
      </c>
      <c r="AL326">
        <v>899.68963046142187</v>
      </c>
      <c r="AM326">
        <v>817.49106297085802</v>
      </c>
      <c r="AN326">
        <v>844.2271639183291</v>
      </c>
      <c r="AO326">
        <v>792.90614041310994</v>
      </c>
      <c r="AP326">
        <v>92.610251353744118</v>
      </c>
      <c r="AQ326">
        <v>7.0070377082711008</v>
      </c>
      <c r="AR326">
        <v>1.2550973770791454</v>
      </c>
      <c r="AS326">
        <v>7.0070377082711008</v>
      </c>
      <c r="AT326">
        <v>29791</v>
      </c>
      <c r="AU326">
        <v>534</v>
      </c>
      <c r="AV326">
        <v>19272.06015066307</v>
      </c>
      <c r="AW326">
        <v>8320.8731820359608</v>
      </c>
      <c r="AX326">
        <v>210.42380106675495</v>
      </c>
      <c r="AY326">
        <v>643.10864722762665</v>
      </c>
      <c r="AZ326">
        <v>316.52601584464793</v>
      </c>
      <c r="BA326">
        <v>5.5934560206243313</v>
      </c>
      <c r="BB326">
        <v>66.061272509003672</v>
      </c>
      <c r="BC326">
        <v>12990</v>
      </c>
      <c r="BD326">
        <v>600997.37798902404</v>
      </c>
      <c r="BE326">
        <v>8049633.3625975782</v>
      </c>
      <c r="BF326">
        <v>157278</v>
      </c>
      <c r="BG326">
        <v>147570.70950273468</v>
      </c>
      <c r="BH326">
        <v>133166.52043874963</v>
      </c>
      <c r="BI326">
        <v>142212</v>
      </c>
      <c r="BJ326">
        <v>119174.08882385962</v>
      </c>
      <c r="BK326">
        <v>107150.06733291737</v>
      </c>
      <c r="BL326">
        <v>-754822.33851264126</v>
      </c>
      <c r="BM326">
        <v>-747360.49515022233</v>
      </c>
      <c r="BN326">
        <v>-814454.44695606141</v>
      </c>
      <c r="BO326">
        <v>431436.85133373644</v>
      </c>
      <c r="BP326">
        <v>1231770.0355895702</v>
      </c>
      <c r="BQ326">
        <v>1892717.7425359283</v>
      </c>
      <c r="BR326">
        <v>921043</v>
      </c>
      <c r="BS326">
        <v>8767932</v>
      </c>
      <c r="BT326">
        <v>937111</v>
      </c>
      <c r="BU326">
        <v>14172</v>
      </c>
      <c r="BV326">
        <v>88734</v>
      </c>
      <c r="BW326">
        <v>932589</v>
      </c>
      <c r="BX326">
        <v>42948</v>
      </c>
      <c r="BY326">
        <v>39.075955649119997</v>
      </c>
      <c r="BZ326">
        <v>0</v>
      </c>
      <c r="CA326">
        <v>0</v>
      </c>
      <c r="CB326">
        <v>0</v>
      </c>
      <c r="CC326">
        <v>457.60375872000003</v>
      </c>
      <c r="CD326">
        <v>7.4726332197950764</v>
      </c>
      <c r="CE326">
        <v>0.30907759271078511</v>
      </c>
      <c r="CF326">
        <v>31.565408393980846</v>
      </c>
      <c r="CG326">
        <v>621154.83071464289</v>
      </c>
      <c r="CH326">
        <v>613824.76933820266</v>
      </c>
      <c r="CI326">
        <v>489756.69344808388</v>
      </c>
      <c r="CJ326">
        <v>68413.906180109276</v>
      </c>
      <c r="CK326">
        <v>2506609.5069878926</v>
      </c>
      <c r="CL326">
        <v>49400000</v>
      </c>
      <c r="CM326">
        <v>5020000</v>
      </c>
      <c r="CN326">
        <v>1620000</v>
      </c>
      <c r="CO326">
        <v>222850000</v>
      </c>
      <c r="CP326">
        <v>66000</v>
      </c>
      <c r="CQ326">
        <v>6550</v>
      </c>
      <c r="CR326">
        <v>0</v>
      </c>
      <c r="CS326">
        <v>0</v>
      </c>
      <c r="CT326">
        <v>162993000</v>
      </c>
      <c r="CU326">
        <v>45902400</v>
      </c>
      <c r="CV326">
        <v>0</v>
      </c>
      <c r="CW326">
        <v>0</v>
      </c>
      <c r="CX326">
        <v>28479.423323036943</v>
      </c>
      <c r="CY326">
        <v>3460100.4372238377</v>
      </c>
      <c r="CZ326">
        <v>12990</v>
      </c>
      <c r="DA326">
        <v>12188.24957362456</v>
      </c>
      <c r="DB326">
        <v>10998.57005111559</v>
      </c>
      <c r="DC326">
        <v>9097.5749506961511</v>
      </c>
      <c r="DD326">
        <v>-754822.33851264126</v>
      </c>
      <c r="DE326">
        <v>-747360.49515022233</v>
      </c>
      <c r="DF326">
        <v>-814454.44695606141</v>
      </c>
    </row>
    <row r="327" spans="1:110" x14ac:dyDescent="0.45">
      <c r="A327">
        <v>6206</v>
      </c>
      <c r="B327" t="s">
        <v>680</v>
      </c>
      <c r="C327">
        <v>41256</v>
      </c>
      <c r="D327">
        <v>39799</v>
      </c>
      <c r="E327">
        <v>38074</v>
      </c>
      <c r="F327">
        <v>36246</v>
      </c>
      <c r="G327">
        <v>34317</v>
      </c>
      <c r="H327">
        <v>32214</v>
      </c>
      <c r="I327">
        <v>29961</v>
      </c>
      <c r="J327">
        <v>28074.857142857145</v>
      </c>
      <c r="K327">
        <v>2.78</v>
      </c>
      <c r="L327">
        <v>2.67</v>
      </c>
      <c r="M327">
        <v>2.57</v>
      </c>
      <c r="N327">
        <v>2.4700000000000002</v>
      </c>
      <c r="O327">
        <v>2.39</v>
      </c>
      <c r="P327">
        <v>2.31</v>
      </c>
      <c r="Q327">
        <v>2.309817451096563</v>
      </c>
      <c r="R327">
        <v>2.2749657576215627</v>
      </c>
      <c r="S327">
        <v>305401</v>
      </c>
      <c r="T327">
        <v>10903</v>
      </c>
      <c r="U327">
        <v>3959</v>
      </c>
      <c r="V327">
        <v>78.222010926042032</v>
      </c>
      <c r="W327">
        <v>369.94632013714602</v>
      </c>
      <c r="X327">
        <v>2482.2219061630658</v>
      </c>
      <c r="Y327">
        <v>190.57694400245362</v>
      </c>
      <c r="Z327">
        <v>21502</v>
      </c>
      <c r="AA327">
        <v>20360.566304247353</v>
      </c>
      <c r="AB327">
        <v>19114.591841238525</v>
      </c>
      <c r="AC327">
        <v>17861.050705450059</v>
      </c>
      <c r="AD327">
        <v>16583.827448915174</v>
      </c>
      <c r="AE327">
        <v>15318.380731573418</v>
      </c>
      <c r="AF327">
        <v>14169.650496532613</v>
      </c>
      <c r="AG327">
        <v>12925.700821127697</v>
      </c>
      <c r="AH327">
        <v>2184</v>
      </c>
      <c r="AI327">
        <v>1891.2150356069603</v>
      </c>
      <c r="AJ327">
        <v>1633.5824133100707</v>
      </c>
      <c r="AK327">
        <v>1424.9370759530882</v>
      </c>
      <c r="AL327">
        <v>1272.8769481025456</v>
      </c>
      <c r="AM327">
        <v>1192.3872585451311</v>
      </c>
      <c r="AN327">
        <v>1283.3888130824059</v>
      </c>
      <c r="AO327">
        <v>1296.1136704276842</v>
      </c>
      <c r="AP327">
        <v>79.594353276416228</v>
      </c>
      <c r="AQ327">
        <v>5.5628390966427057</v>
      </c>
      <c r="AR327">
        <v>0.99641318485672614</v>
      </c>
      <c r="AS327">
        <v>5.5628390966427057</v>
      </c>
      <c r="AT327">
        <v>35720</v>
      </c>
      <c r="AU327">
        <v>617</v>
      </c>
      <c r="AV327">
        <v>23100.424710547071</v>
      </c>
      <c r="AW327">
        <v>9753.9330618376771</v>
      </c>
      <c r="AX327">
        <v>243.69266587096612</v>
      </c>
      <c r="AY327">
        <v>770.86117259095579</v>
      </c>
      <c r="AZ327">
        <v>371.03961367230522</v>
      </c>
      <c r="BA327">
        <v>6.4778043272088004</v>
      </c>
      <c r="BB327">
        <v>66.061272509003672</v>
      </c>
      <c r="BC327">
        <v>13390</v>
      </c>
      <c r="BD327">
        <v>732334.18010350491</v>
      </c>
      <c r="BE327">
        <v>7333117.2878190093</v>
      </c>
      <c r="BF327">
        <v>282236</v>
      </c>
      <c r="BG327">
        <v>277852.7136260519</v>
      </c>
      <c r="BH327">
        <v>264048.79155940423</v>
      </c>
      <c r="BI327">
        <v>191643.99999999991</v>
      </c>
      <c r="BJ327">
        <v>168117.28859826538</v>
      </c>
      <c r="BK327">
        <v>156095.41405323806</v>
      </c>
      <c r="BL327">
        <v>-951216.48389113834</v>
      </c>
      <c r="BM327">
        <v>-1054013.662222621</v>
      </c>
      <c r="BN327">
        <v>-1186563.1747386139</v>
      </c>
      <c r="BO327">
        <v>532529.1052870946</v>
      </c>
      <c r="BP327">
        <v>1376383.2884136275</v>
      </c>
      <c r="BQ327">
        <v>2127559.104652077</v>
      </c>
      <c r="BR327">
        <v>921043</v>
      </c>
      <c r="BS327">
        <v>8767932</v>
      </c>
      <c r="BT327">
        <v>937111</v>
      </c>
      <c r="BU327">
        <v>14172</v>
      </c>
      <c r="BV327">
        <v>88734</v>
      </c>
      <c r="BW327">
        <v>932589</v>
      </c>
      <c r="BX327">
        <v>42948</v>
      </c>
      <c r="BY327">
        <v>69.853912952744238</v>
      </c>
      <c r="BZ327">
        <v>0</v>
      </c>
      <c r="CA327">
        <v>0</v>
      </c>
      <c r="CB327">
        <v>27.096983540689809</v>
      </c>
      <c r="CC327">
        <v>0</v>
      </c>
      <c r="CD327">
        <v>0</v>
      </c>
      <c r="CE327">
        <v>20.099900099602614</v>
      </c>
      <c r="CF327">
        <v>5.3710644213406296</v>
      </c>
      <c r="CG327">
        <v>540319.61301890179</v>
      </c>
      <c r="CH327">
        <v>533943.46373939549</v>
      </c>
      <c r="CI327">
        <v>426021.23334182642</v>
      </c>
      <c r="CJ327">
        <v>59510.726608725192</v>
      </c>
      <c r="CK327">
        <v>2180406.8999141259</v>
      </c>
      <c r="CL327">
        <v>14300000</v>
      </c>
      <c r="CM327">
        <v>11200000</v>
      </c>
      <c r="CN327">
        <v>2720000</v>
      </c>
      <c r="CO327">
        <v>139030000</v>
      </c>
      <c r="CP327">
        <v>17000</v>
      </c>
      <c r="CQ327">
        <v>16710</v>
      </c>
      <c r="CR327">
        <v>0</v>
      </c>
      <c r="CS327">
        <v>0</v>
      </c>
      <c r="CT327">
        <v>37356000</v>
      </c>
      <c r="CU327">
        <v>117103680</v>
      </c>
      <c r="CV327">
        <v>0</v>
      </c>
      <c r="CW327">
        <v>0</v>
      </c>
      <c r="CX327">
        <v>16440.329419545407</v>
      </c>
      <c r="CY327">
        <v>2839344.8359116558</v>
      </c>
      <c r="CZ327">
        <v>13390</v>
      </c>
      <c r="DA327">
        <v>13182.045647801253</v>
      </c>
      <c r="DB327">
        <v>12527.152166911457</v>
      </c>
      <c r="DC327">
        <v>11085.680797379327</v>
      </c>
      <c r="DD327">
        <v>-951216.48389113834</v>
      </c>
      <c r="DE327">
        <v>-1054013.662222621</v>
      </c>
      <c r="DF327">
        <v>-1186563.1747386139</v>
      </c>
    </row>
    <row r="328" spans="1:110" x14ac:dyDescent="0.45">
      <c r="A328">
        <v>6207</v>
      </c>
      <c r="B328" t="s">
        <v>681</v>
      </c>
      <c r="C328">
        <v>31569</v>
      </c>
      <c r="D328">
        <v>29230</v>
      </c>
      <c r="E328">
        <v>26867</v>
      </c>
      <c r="F328">
        <v>24531</v>
      </c>
      <c r="G328">
        <v>22197</v>
      </c>
      <c r="H328">
        <v>19846</v>
      </c>
      <c r="I328">
        <v>17541</v>
      </c>
      <c r="J328">
        <v>15200.928571428572</v>
      </c>
      <c r="K328">
        <v>2.78</v>
      </c>
      <c r="L328">
        <v>2.67</v>
      </c>
      <c r="M328">
        <v>2.57</v>
      </c>
      <c r="N328">
        <v>2.4700000000000002</v>
      </c>
      <c r="O328">
        <v>2.39</v>
      </c>
      <c r="P328">
        <v>2.31</v>
      </c>
      <c r="Q328">
        <v>2.309817451096563</v>
      </c>
      <c r="R328">
        <v>2.2749657576215627</v>
      </c>
      <c r="S328">
        <v>305401</v>
      </c>
      <c r="T328">
        <v>10903</v>
      </c>
      <c r="U328">
        <v>3959</v>
      </c>
      <c r="V328">
        <v>61.643896278994724</v>
      </c>
      <c r="W328">
        <v>314.12827667753561</v>
      </c>
      <c r="X328">
        <v>2410.2006891733577</v>
      </c>
      <c r="Y328">
        <v>171.74169515848308</v>
      </c>
      <c r="Z328">
        <v>13765</v>
      </c>
      <c r="AA328">
        <v>12436.503492203114</v>
      </c>
      <c r="AB328">
        <v>11087.31584463461</v>
      </c>
      <c r="AC328">
        <v>9800.9809410411544</v>
      </c>
      <c r="AD328">
        <v>8595.2397025950413</v>
      </c>
      <c r="AE328">
        <v>7487.0379521067571</v>
      </c>
      <c r="AF328">
        <v>6482.8921729837575</v>
      </c>
      <c r="AG328">
        <v>5250.6720016092459</v>
      </c>
      <c r="AH328">
        <v>1734</v>
      </c>
      <c r="AI328">
        <v>1504.5978728122438</v>
      </c>
      <c r="AJ328">
        <v>1290.2871685663481</v>
      </c>
      <c r="AK328">
        <v>1087.8011069357597</v>
      </c>
      <c r="AL328">
        <v>919.44075416876217</v>
      </c>
      <c r="AM328">
        <v>797.16715901876626</v>
      </c>
      <c r="AN328">
        <v>726.11793674179944</v>
      </c>
      <c r="AO328">
        <v>637.75342056072043</v>
      </c>
      <c r="AP328">
        <v>53.847428262587847</v>
      </c>
      <c r="AQ328">
        <v>22.037401036699951</v>
      </c>
      <c r="AR328">
        <v>3.9473291553939531</v>
      </c>
      <c r="AS328">
        <v>22.037401036699951</v>
      </c>
      <c r="AT328">
        <v>24704</v>
      </c>
      <c r="AU328">
        <v>279</v>
      </c>
      <c r="AV328">
        <v>15930.860331310072</v>
      </c>
      <c r="AW328">
        <v>5330.8900336435945</v>
      </c>
      <c r="AX328">
        <v>113.8995985130001</v>
      </c>
      <c r="AY328">
        <v>531.61280925581707</v>
      </c>
      <c r="AZ328">
        <v>202.78705687980232</v>
      </c>
      <c r="BA328">
        <v>3.0276631817287769</v>
      </c>
      <c r="BB328">
        <v>66.061272509003672</v>
      </c>
      <c r="BC328">
        <v>10640</v>
      </c>
      <c r="BD328">
        <v>429008.86172849895</v>
      </c>
      <c r="BE328">
        <v>5211670.4509627149</v>
      </c>
      <c r="BF328">
        <v>129328</v>
      </c>
      <c r="BG328">
        <v>117325.74123917386</v>
      </c>
      <c r="BH328">
        <v>101492.98240644063</v>
      </c>
      <c r="BI328">
        <v>223332.00000000009</v>
      </c>
      <c r="BJ328">
        <v>176003.86450234073</v>
      </c>
      <c r="BK328">
        <v>154351.42799287735</v>
      </c>
      <c r="BL328">
        <v>-681970.70510255685</v>
      </c>
      <c r="BM328">
        <v>-707758.72382624377</v>
      </c>
      <c r="BN328">
        <v>-771847.74689670722</v>
      </c>
      <c r="BO328">
        <v>102065.92108029593</v>
      </c>
      <c r="BP328">
        <v>480005.96123551531</v>
      </c>
      <c r="BQ328">
        <v>809757.07404017099</v>
      </c>
      <c r="BR328">
        <v>921043</v>
      </c>
      <c r="BS328">
        <v>8767932</v>
      </c>
      <c r="BT328">
        <v>937111</v>
      </c>
      <c r="BU328">
        <v>14172</v>
      </c>
      <c r="BV328">
        <v>88734</v>
      </c>
      <c r="BW328">
        <v>932589</v>
      </c>
      <c r="BX328">
        <v>42948</v>
      </c>
      <c r="BY328">
        <v>93.590282018976069</v>
      </c>
      <c r="BZ328">
        <v>0</v>
      </c>
      <c r="CA328">
        <v>0</v>
      </c>
      <c r="CB328">
        <v>0</v>
      </c>
      <c r="CC328">
        <v>0</v>
      </c>
      <c r="CD328">
        <v>6.3220208151409141</v>
      </c>
      <c r="CE328">
        <v>16.359235520711113</v>
      </c>
      <c r="CF328">
        <v>0</v>
      </c>
      <c r="CG328">
        <v>434708.27596749994</v>
      </c>
      <c r="CH328">
        <v>429578.41431928205</v>
      </c>
      <c r="CI328">
        <v>342750.75605129806</v>
      </c>
      <c r="CJ328">
        <v>47878.708716700166</v>
      </c>
      <c r="CK328">
        <v>1754222.6888146533</v>
      </c>
      <c r="CL328">
        <v>11600000</v>
      </c>
      <c r="CM328">
        <v>10800000</v>
      </c>
      <c r="CN328">
        <v>4170000</v>
      </c>
      <c r="CO328">
        <v>240930000</v>
      </c>
      <c r="CP328">
        <v>46000</v>
      </c>
      <c r="CQ328">
        <v>16219.999999999998</v>
      </c>
      <c r="CR328">
        <v>0</v>
      </c>
      <c r="CS328">
        <v>0</v>
      </c>
      <c r="CT328">
        <v>81588000</v>
      </c>
      <c r="CU328">
        <v>113669759.99999999</v>
      </c>
      <c r="CV328">
        <v>0</v>
      </c>
      <c r="CW328">
        <v>0</v>
      </c>
      <c r="CX328">
        <v>38665.616127237387</v>
      </c>
      <c r="CY328">
        <v>2393499.4149294295</v>
      </c>
      <c r="CZ328">
        <v>10640</v>
      </c>
      <c r="DA328">
        <v>9652.5569620253154</v>
      </c>
      <c r="DB328">
        <v>8349.9731906820507</v>
      </c>
      <c r="DC328">
        <v>6494.1053272933568</v>
      </c>
      <c r="DD328">
        <v>-681970.70510255685</v>
      </c>
      <c r="DE328">
        <v>-707758.72382624377</v>
      </c>
      <c r="DF328">
        <v>-771847.74689670722</v>
      </c>
    </row>
    <row r="329" spans="1:110" x14ac:dyDescent="0.45">
      <c r="A329">
        <v>6208</v>
      </c>
      <c r="B329" t="s">
        <v>682</v>
      </c>
      <c r="C329">
        <v>24684</v>
      </c>
      <c r="D329">
        <v>22525</v>
      </c>
      <c r="E329">
        <v>20420</v>
      </c>
      <c r="F329">
        <v>18486</v>
      </c>
      <c r="G329">
        <v>16666</v>
      </c>
      <c r="H329">
        <v>14850</v>
      </c>
      <c r="I329">
        <v>13055</v>
      </c>
      <c r="J329">
        <v>11126.75</v>
      </c>
      <c r="K329">
        <v>2.78</v>
      </c>
      <c r="L329">
        <v>2.67</v>
      </c>
      <c r="M329">
        <v>2.57</v>
      </c>
      <c r="N329">
        <v>2.4700000000000002</v>
      </c>
      <c r="O329">
        <v>2.39</v>
      </c>
      <c r="P329">
        <v>2.31</v>
      </c>
      <c r="Q329">
        <v>2.309817451096563</v>
      </c>
      <c r="R329">
        <v>2.2749657576215627</v>
      </c>
      <c r="S329">
        <v>305401</v>
      </c>
      <c r="T329">
        <v>10903</v>
      </c>
      <c r="U329">
        <v>3959</v>
      </c>
      <c r="V329">
        <v>44.744806448824001</v>
      </c>
      <c r="W329">
        <v>228.01298731060973</v>
      </c>
      <c r="X329">
        <v>2596.302946099986</v>
      </c>
      <c r="Y329">
        <v>185.00263115479663</v>
      </c>
      <c r="Z329">
        <v>11283</v>
      </c>
      <c r="AA329">
        <v>10136.096288734459</v>
      </c>
      <c r="AB329">
        <v>9025.1871096589093</v>
      </c>
      <c r="AC329">
        <v>7970.9487050511079</v>
      </c>
      <c r="AD329">
        <v>6956.4513645962279</v>
      </c>
      <c r="AE329">
        <v>6045.4042930966598</v>
      </c>
      <c r="AF329">
        <v>5227.6463771595181</v>
      </c>
      <c r="AG329">
        <v>4210.1513732505628</v>
      </c>
      <c r="AH329">
        <v>1789</v>
      </c>
      <c r="AI329">
        <v>1498.5955657579352</v>
      </c>
      <c r="AJ329">
        <v>1255.6085591285371</v>
      </c>
      <c r="AK329">
        <v>1041.393432699022</v>
      </c>
      <c r="AL329">
        <v>868.96494970338722</v>
      </c>
      <c r="AM329">
        <v>772.28715621044387</v>
      </c>
      <c r="AN329">
        <v>722.90074706588484</v>
      </c>
      <c r="AO329">
        <v>662.77508464117375</v>
      </c>
      <c r="AP329">
        <v>36.443158087276046</v>
      </c>
      <c r="AQ329">
        <v>6.2047051462553267</v>
      </c>
      <c r="AR329">
        <v>1.1113839369555791</v>
      </c>
      <c r="AS329">
        <v>6.2047051462553267</v>
      </c>
      <c r="AT329">
        <v>21951</v>
      </c>
      <c r="AU329">
        <v>158</v>
      </c>
      <c r="AV329">
        <v>14127.886599960033</v>
      </c>
      <c r="AW329">
        <v>3875.6152046903458</v>
      </c>
      <c r="AX329">
        <v>67.950988699658751</v>
      </c>
      <c r="AY329">
        <v>471.44757584066627</v>
      </c>
      <c r="AZ329">
        <v>147.42840238642074</v>
      </c>
      <c r="BA329">
        <v>1.806263668475911</v>
      </c>
      <c r="BB329">
        <v>66.061272509003672</v>
      </c>
      <c r="BC329">
        <v>7420</v>
      </c>
      <c r="BD329">
        <v>284178.20596294961</v>
      </c>
      <c r="BE329">
        <v>4329594.9022714403</v>
      </c>
      <c r="BF329">
        <v>91792</v>
      </c>
      <c r="BG329">
        <v>81432.410323032891</v>
      </c>
      <c r="BH329">
        <v>69946.464563183763</v>
      </c>
      <c r="BI329">
        <v>68519.999999999985</v>
      </c>
      <c r="BJ329">
        <v>53883.604665153951</v>
      </c>
      <c r="BK329">
        <v>47025.603735819102</v>
      </c>
      <c r="BL329">
        <v>-658240.08323906595</v>
      </c>
      <c r="BM329">
        <v>-667381.89886960387</v>
      </c>
      <c r="BN329">
        <v>-682483.97215015744</v>
      </c>
      <c r="BO329">
        <v>67319.570731259417</v>
      </c>
      <c r="BP329">
        <v>368833.61993683688</v>
      </c>
      <c r="BQ329">
        <v>628292.02356574149</v>
      </c>
      <c r="BR329">
        <v>921043</v>
      </c>
      <c r="BS329">
        <v>8767932</v>
      </c>
      <c r="BT329">
        <v>937111</v>
      </c>
      <c r="BU329">
        <v>14172</v>
      </c>
      <c r="BV329">
        <v>88734</v>
      </c>
      <c r="BW329">
        <v>932589</v>
      </c>
      <c r="BX329">
        <v>42948</v>
      </c>
      <c r="BY329">
        <v>75.900371617073773</v>
      </c>
      <c r="BZ329">
        <v>0</v>
      </c>
      <c r="CA329">
        <v>0</v>
      </c>
      <c r="CB329">
        <v>0</v>
      </c>
      <c r="CC329">
        <v>93.049420800000007</v>
      </c>
      <c r="CD329">
        <v>2.2828152333060716</v>
      </c>
      <c r="CE329">
        <v>0.32787504468638989</v>
      </c>
      <c r="CF329">
        <v>15.887393433652528</v>
      </c>
      <c r="CG329">
        <v>382653.39893742505</v>
      </c>
      <c r="CH329">
        <v>378137.821240174</v>
      </c>
      <c r="CI329">
        <v>301707.48762373906</v>
      </c>
      <c r="CJ329">
        <v>42145.391841010111</v>
      </c>
      <c r="CK329">
        <v>1544160.3288414537</v>
      </c>
      <c r="CL329">
        <v>28300000</v>
      </c>
      <c r="CM329">
        <v>9530000</v>
      </c>
      <c r="CN329">
        <v>5490000</v>
      </c>
      <c r="CO329">
        <v>196980000</v>
      </c>
      <c r="CP329">
        <v>108000</v>
      </c>
      <c r="CQ329">
        <v>14900</v>
      </c>
      <c r="CR329">
        <v>0</v>
      </c>
      <c r="CS329">
        <v>0</v>
      </c>
      <c r="CT329">
        <v>226591000</v>
      </c>
      <c r="CU329">
        <v>104419200</v>
      </c>
      <c r="CV329">
        <v>0</v>
      </c>
      <c r="CW329">
        <v>0</v>
      </c>
      <c r="CX329">
        <v>25716.743020752037</v>
      </c>
      <c r="CY329">
        <v>1981425.7077475148</v>
      </c>
      <c r="CZ329">
        <v>7420</v>
      </c>
      <c r="DA329">
        <v>6582.583281733745</v>
      </c>
      <c r="DB329">
        <v>5654.1176470588225</v>
      </c>
      <c r="DC329">
        <v>4301.7367841986115</v>
      </c>
      <c r="DD329">
        <v>-658240.08323906595</v>
      </c>
      <c r="DE329">
        <v>-667381.89886960387</v>
      </c>
      <c r="DF329">
        <v>-682483.97215015744</v>
      </c>
    </row>
    <row r="330" spans="1:110" x14ac:dyDescent="0.45">
      <c r="A330">
        <v>6209</v>
      </c>
      <c r="B330" t="s">
        <v>683</v>
      </c>
      <c r="C330">
        <v>27757</v>
      </c>
      <c r="D330">
        <v>25857</v>
      </c>
      <c r="E330">
        <v>23918</v>
      </c>
      <c r="F330">
        <v>22022</v>
      </c>
      <c r="G330">
        <v>20160</v>
      </c>
      <c r="H330">
        <v>18269</v>
      </c>
      <c r="I330">
        <v>16377</v>
      </c>
      <c r="J330">
        <v>14481.499999999998</v>
      </c>
      <c r="K330">
        <v>2.78</v>
      </c>
      <c r="L330">
        <v>2.67</v>
      </c>
      <c r="M330">
        <v>2.57</v>
      </c>
      <c r="N330">
        <v>2.4700000000000002</v>
      </c>
      <c r="O330">
        <v>2.39</v>
      </c>
      <c r="P330">
        <v>2.31</v>
      </c>
      <c r="Q330">
        <v>2.309817451096563</v>
      </c>
      <c r="R330">
        <v>2.2749657576215627</v>
      </c>
      <c r="S330">
        <v>316965</v>
      </c>
      <c r="T330">
        <v>13761</v>
      </c>
      <c r="U330">
        <v>3499</v>
      </c>
      <c r="V330">
        <v>53.559681220253594</v>
      </c>
      <c r="W330">
        <v>272.93229949271472</v>
      </c>
      <c r="X330">
        <v>3078.3711972066762</v>
      </c>
      <c r="Y330">
        <v>153.60239374487497</v>
      </c>
      <c r="Z330">
        <v>14808</v>
      </c>
      <c r="AA330">
        <v>13506.330540554189</v>
      </c>
      <c r="AB330">
        <v>12209.602120366293</v>
      </c>
      <c r="AC330">
        <v>10957.738928461858</v>
      </c>
      <c r="AD330">
        <v>9766.1408974561964</v>
      </c>
      <c r="AE330">
        <v>8651.5912345871147</v>
      </c>
      <c r="AF330">
        <v>7608.477949452451</v>
      </c>
      <c r="AG330">
        <v>6400.0175308761191</v>
      </c>
      <c r="AH330">
        <v>1000</v>
      </c>
      <c r="AI330">
        <v>805.60054434556525</v>
      </c>
      <c r="AJ330">
        <v>651.46717025468774</v>
      </c>
      <c r="AK330">
        <v>549.14407125761477</v>
      </c>
      <c r="AL330">
        <v>491.33801523551085</v>
      </c>
      <c r="AM330">
        <v>466.26775538972339</v>
      </c>
      <c r="AN330">
        <v>455.20469279397241</v>
      </c>
      <c r="AO330">
        <v>430.97965180808518</v>
      </c>
      <c r="AP330">
        <v>57.164142259363963</v>
      </c>
      <c r="AQ330">
        <v>13.80012006667133</v>
      </c>
      <c r="AR330">
        <v>2.4718711701253402</v>
      </c>
      <c r="AS330">
        <v>13.80012006667133</v>
      </c>
      <c r="AT330">
        <v>23876</v>
      </c>
      <c r="AU330">
        <v>226</v>
      </c>
      <c r="AV330">
        <v>15383.485899078198</v>
      </c>
      <c r="AW330">
        <v>4734.1177068014658</v>
      </c>
      <c r="AX330">
        <v>93.937038382527135</v>
      </c>
      <c r="AY330">
        <v>513.34692445223936</v>
      </c>
      <c r="AZ330">
        <v>180.08583756672775</v>
      </c>
      <c r="BA330">
        <v>2.4970212030989631</v>
      </c>
      <c r="BB330">
        <v>66.061272509003672</v>
      </c>
      <c r="BC330">
        <v>9240</v>
      </c>
      <c r="BD330">
        <v>401227.52302622527</v>
      </c>
      <c r="BE330">
        <v>5885605.2317637121</v>
      </c>
      <c r="BF330">
        <v>139212</v>
      </c>
      <c r="BG330">
        <v>128165.04779526262</v>
      </c>
      <c r="BH330">
        <v>113687.4681336763</v>
      </c>
      <c r="BI330">
        <v>119324.00000000001</v>
      </c>
      <c r="BJ330">
        <v>96808.029092269877</v>
      </c>
      <c r="BK330">
        <v>86280.651354490517</v>
      </c>
      <c r="BL330">
        <v>-727732.56509362941</v>
      </c>
      <c r="BM330">
        <v>-731749.67178459454</v>
      </c>
      <c r="BN330">
        <v>-801802.75465541461</v>
      </c>
      <c r="BO330">
        <v>204071.84884705814</v>
      </c>
      <c r="BP330">
        <v>707294.86525981314</v>
      </c>
      <c r="BQ330">
        <v>1145056.0055520353</v>
      </c>
      <c r="BR330">
        <v>921043</v>
      </c>
      <c r="BS330">
        <v>8767932</v>
      </c>
      <c r="BT330">
        <v>937111</v>
      </c>
      <c r="BU330">
        <v>14172</v>
      </c>
      <c r="BV330">
        <v>88734</v>
      </c>
      <c r="BW330">
        <v>932589</v>
      </c>
      <c r="BX330">
        <v>42948</v>
      </c>
      <c r="BY330">
        <v>64.982011796038691</v>
      </c>
      <c r="BZ330">
        <v>0</v>
      </c>
      <c r="CA330">
        <v>0</v>
      </c>
      <c r="CB330">
        <v>9.7371088169785427</v>
      </c>
      <c r="CC330">
        <v>0</v>
      </c>
      <c r="CD330">
        <v>5.4708907765928281</v>
      </c>
      <c r="CE330">
        <v>2.1498063670772387</v>
      </c>
      <c r="CF330">
        <v>5.3150000000000004</v>
      </c>
      <c r="CG330">
        <v>468243.62943879812</v>
      </c>
      <c r="CH330">
        <v>462718.02716832282</v>
      </c>
      <c r="CI330">
        <v>369192.09244212933</v>
      </c>
      <c r="CJ330">
        <v>51572.287857769727</v>
      </c>
      <c r="CK330">
        <v>1889551.3245666185</v>
      </c>
      <c r="CL330">
        <v>27400000</v>
      </c>
      <c r="CM330">
        <v>2580000</v>
      </c>
      <c r="CN330">
        <v>1010000</v>
      </c>
      <c r="CO330">
        <v>214670000</v>
      </c>
      <c r="CP330">
        <v>13000</v>
      </c>
      <c r="CQ330">
        <v>24590</v>
      </c>
      <c r="CR330">
        <v>0</v>
      </c>
      <c r="CS330">
        <v>0</v>
      </c>
      <c r="CT330">
        <v>33921000</v>
      </c>
      <c r="CU330">
        <v>172326720</v>
      </c>
      <c r="CV330">
        <v>0</v>
      </c>
      <c r="CW330">
        <v>0</v>
      </c>
      <c r="CX330">
        <v>27113.412078137582</v>
      </c>
      <c r="CY330">
        <v>2614135.3002729854</v>
      </c>
      <c r="CZ330">
        <v>9240</v>
      </c>
      <c r="DA330">
        <v>8506.7741403630898</v>
      </c>
      <c r="DB330">
        <v>7545.8452256642304</v>
      </c>
      <c r="DC330">
        <v>6073.5663693359957</v>
      </c>
      <c r="DD330">
        <v>-727732.56509362941</v>
      </c>
      <c r="DE330">
        <v>-731749.67178459454</v>
      </c>
      <c r="DF330">
        <v>-801802.75465541461</v>
      </c>
    </row>
    <row r="331" spans="1:110" x14ac:dyDescent="0.45">
      <c r="A331">
        <v>6210</v>
      </c>
      <c r="B331" t="s">
        <v>684</v>
      </c>
      <c r="C331">
        <v>62194</v>
      </c>
      <c r="D331">
        <v>61702</v>
      </c>
      <c r="E331">
        <v>60701</v>
      </c>
      <c r="F331">
        <v>59270</v>
      </c>
      <c r="G331">
        <v>57481</v>
      </c>
      <c r="H331">
        <v>55283</v>
      </c>
      <c r="I331">
        <v>52800</v>
      </c>
      <c r="J331">
        <v>51220</v>
      </c>
      <c r="K331">
        <v>2.78</v>
      </c>
      <c r="L331">
        <v>2.67</v>
      </c>
      <c r="M331">
        <v>2.57</v>
      </c>
      <c r="N331">
        <v>2.4700000000000002</v>
      </c>
      <c r="O331">
        <v>2.39</v>
      </c>
      <c r="P331">
        <v>2.31</v>
      </c>
      <c r="Q331">
        <v>2.309817451096563</v>
      </c>
      <c r="R331">
        <v>2.2749657576215627</v>
      </c>
      <c r="S331">
        <v>305401</v>
      </c>
      <c r="T331">
        <v>10903</v>
      </c>
      <c r="U331">
        <v>3959</v>
      </c>
      <c r="V331">
        <v>130.23225197134877</v>
      </c>
      <c r="W331">
        <v>663.6445025220512</v>
      </c>
      <c r="X331">
        <v>2247.5657278156095</v>
      </c>
      <c r="Y331">
        <v>160.15294900921793</v>
      </c>
      <c r="Z331">
        <v>31540</v>
      </c>
      <c r="AA331">
        <v>30826.574887173891</v>
      </c>
      <c r="AB331">
        <v>29825.490703820895</v>
      </c>
      <c r="AC331">
        <v>28687.706197331681</v>
      </c>
      <c r="AD331">
        <v>27351.311020329431</v>
      </c>
      <c r="AE331">
        <v>25885.782882313822</v>
      </c>
      <c r="AF331">
        <v>24353.790404794734</v>
      </c>
      <c r="AG331">
        <v>23126.701283557126</v>
      </c>
      <c r="AH331">
        <v>3293</v>
      </c>
      <c r="AI331">
        <v>2998.8385170198108</v>
      </c>
      <c r="AJ331">
        <v>2726.3606260346346</v>
      </c>
      <c r="AK331">
        <v>2519.005449887472</v>
      </c>
      <c r="AL331">
        <v>2378.8753724053213</v>
      </c>
      <c r="AM331">
        <v>2313.8295280645007</v>
      </c>
      <c r="AN331">
        <v>2313.4247852600247</v>
      </c>
      <c r="AO331">
        <v>2371.4204371063406</v>
      </c>
      <c r="AP331">
        <v>131.8749902644534</v>
      </c>
      <c r="AQ331">
        <v>8.611702832302651</v>
      </c>
      <c r="AR331">
        <v>1.5425242573262781</v>
      </c>
      <c r="AS331">
        <v>8.611702832302651</v>
      </c>
      <c r="AT331">
        <v>53774</v>
      </c>
      <c r="AU331">
        <v>1457</v>
      </c>
      <c r="AV331">
        <v>34938.508413486859</v>
      </c>
      <c r="AW331">
        <v>19742.842695737123</v>
      </c>
      <c r="AX331">
        <v>562.21653469922808</v>
      </c>
      <c r="AY331">
        <v>1165.8980257580565</v>
      </c>
      <c r="AZ331">
        <v>751.0177361458401</v>
      </c>
      <c r="BA331">
        <v>14.944761215060023</v>
      </c>
      <c r="BB331">
        <v>66.061272509003672</v>
      </c>
      <c r="BC331">
        <v>22240</v>
      </c>
      <c r="BD331">
        <v>1431391.5461403006</v>
      </c>
      <c r="BE331">
        <v>12543186.801125057</v>
      </c>
      <c r="BF331">
        <v>514516</v>
      </c>
      <c r="BG331">
        <v>534255.34841422061</v>
      </c>
      <c r="BH331">
        <v>532832.27984611422</v>
      </c>
      <c r="BI331">
        <v>388161.99999999988</v>
      </c>
      <c r="BJ331">
        <v>361229.79778729263</v>
      </c>
      <c r="BK331">
        <v>344402.17984419834</v>
      </c>
      <c r="BL331">
        <v>-1493466.63265593</v>
      </c>
      <c r="BM331">
        <v>-1581573.111624368</v>
      </c>
      <c r="BN331">
        <v>-1801011.2475774172</v>
      </c>
      <c r="BO331">
        <v>1258071.9457636131</v>
      </c>
      <c r="BP331">
        <v>2936244.3374998393</v>
      </c>
      <c r="BQ331">
        <v>4364082.1056343224</v>
      </c>
      <c r="BR331">
        <v>921043</v>
      </c>
      <c r="BS331">
        <v>8767932</v>
      </c>
      <c r="BT331">
        <v>937111</v>
      </c>
      <c r="BU331">
        <v>14172</v>
      </c>
      <c r="BV331">
        <v>88734</v>
      </c>
      <c r="BW331">
        <v>932589</v>
      </c>
      <c r="BX331">
        <v>42948</v>
      </c>
      <c r="BY331">
        <v>138.5552913538169</v>
      </c>
      <c r="BZ331">
        <v>0</v>
      </c>
      <c r="CA331">
        <v>4.9847903999999998E-2</v>
      </c>
      <c r="CB331">
        <v>1.5999944065457701</v>
      </c>
      <c r="CC331">
        <v>0</v>
      </c>
      <c r="CD331">
        <v>12.171251868020105</v>
      </c>
      <c r="CE331">
        <v>30.917987011778422</v>
      </c>
      <c r="CF331">
        <v>6.0213542872777008</v>
      </c>
      <c r="CG331">
        <v>791834.76405363833</v>
      </c>
      <c r="CH331">
        <v>782490.5601072011</v>
      </c>
      <c r="CI331">
        <v>624331.25627306104</v>
      </c>
      <c r="CJ331">
        <v>87212.570166746882</v>
      </c>
      <c r="CK331">
        <v>3195371.668053865</v>
      </c>
      <c r="CL331">
        <v>14700000</v>
      </c>
      <c r="CM331">
        <v>20300000</v>
      </c>
      <c r="CN331">
        <v>2550000</v>
      </c>
      <c r="CO331">
        <v>113010000</v>
      </c>
      <c r="CP331">
        <v>33000</v>
      </c>
      <c r="CQ331">
        <v>1750</v>
      </c>
      <c r="CR331">
        <v>0</v>
      </c>
      <c r="CS331">
        <v>0</v>
      </c>
      <c r="CT331">
        <v>76210000</v>
      </c>
      <c r="CU331">
        <v>12264000</v>
      </c>
      <c r="CV331">
        <v>0</v>
      </c>
      <c r="CW331">
        <v>0</v>
      </c>
      <c r="CX331">
        <v>8971.5661195751909</v>
      </c>
      <c r="CY331">
        <v>4539907.6067130882</v>
      </c>
      <c r="CZ331">
        <v>22240</v>
      </c>
      <c r="DA331">
        <v>23093.235096153025</v>
      </c>
      <c r="DB331">
        <v>23031.722830344592</v>
      </c>
      <c r="DC331">
        <v>21667.635087489609</v>
      </c>
      <c r="DD331">
        <v>-1493466.63265593</v>
      </c>
      <c r="DE331">
        <v>-1581573.111624368</v>
      </c>
      <c r="DF331">
        <v>-1801011.2475774172</v>
      </c>
    </row>
    <row r="332" spans="1:110" x14ac:dyDescent="0.45">
      <c r="A332">
        <v>6211</v>
      </c>
      <c r="B332" t="s">
        <v>685</v>
      </c>
      <c r="C332">
        <v>47768</v>
      </c>
      <c r="D332">
        <v>48345</v>
      </c>
      <c r="E332">
        <v>48297</v>
      </c>
      <c r="F332">
        <v>47885</v>
      </c>
      <c r="G332">
        <v>47202</v>
      </c>
      <c r="H332">
        <v>46183</v>
      </c>
      <c r="I332">
        <v>44782</v>
      </c>
      <c r="J332">
        <v>44268.535714285717</v>
      </c>
      <c r="K332">
        <v>2.78</v>
      </c>
      <c r="L332">
        <v>2.67</v>
      </c>
      <c r="M332">
        <v>2.57</v>
      </c>
      <c r="N332">
        <v>2.4700000000000002</v>
      </c>
      <c r="O332">
        <v>2.39</v>
      </c>
      <c r="P332">
        <v>2.31</v>
      </c>
      <c r="Q332">
        <v>2.309817451096563</v>
      </c>
      <c r="R332">
        <v>2.2749657576215627</v>
      </c>
      <c r="S332">
        <v>305401</v>
      </c>
      <c r="T332">
        <v>10903</v>
      </c>
      <c r="U332">
        <v>3959</v>
      </c>
      <c r="V332">
        <v>93.035750320739496</v>
      </c>
      <c r="W332">
        <v>474.09657211453572</v>
      </c>
      <c r="X332">
        <v>2416.4046115613787</v>
      </c>
      <c r="Y332">
        <v>172.18376297148163</v>
      </c>
      <c r="Z332">
        <v>27886</v>
      </c>
      <c r="AA332">
        <v>27874.691843040961</v>
      </c>
      <c r="AB332">
        <v>27645.115346567996</v>
      </c>
      <c r="AC332">
        <v>27128.095755022343</v>
      </c>
      <c r="AD332">
        <v>26304.181930225703</v>
      </c>
      <c r="AE332">
        <v>25296.65546994433</v>
      </c>
      <c r="AF332">
        <v>24166.12976594401</v>
      </c>
      <c r="AG332">
        <v>23534.078819704362</v>
      </c>
      <c r="AH332">
        <v>3111</v>
      </c>
      <c r="AI332">
        <v>2756.3827237749088</v>
      </c>
      <c r="AJ332">
        <v>2458.8910945784673</v>
      </c>
      <c r="AK332">
        <v>2216.8494738651302</v>
      </c>
      <c r="AL332">
        <v>2019.6371776419205</v>
      </c>
      <c r="AM332">
        <v>1909.0114143198855</v>
      </c>
      <c r="AN332">
        <v>1864.5554579295799</v>
      </c>
      <c r="AO332">
        <v>1851.4465013815097</v>
      </c>
      <c r="AP332">
        <v>92.867991909730804</v>
      </c>
      <c r="AQ332">
        <v>11.018700518349975</v>
      </c>
      <c r="AR332">
        <v>1.9736645776969766</v>
      </c>
      <c r="AS332">
        <v>11.018700518349975</v>
      </c>
      <c r="AT332">
        <v>38783</v>
      </c>
      <c r="AU332">
        <v>478</v>
      </c>
      <c r="AV332">
        <v>25022.279420772658</v>
      </c>
      <c r="AW332">
        <v>8752.1116883861432</v>
      </c>
      <c r="AX332">
        <v>193.6056565851047</v>
      </c>
      <c r="AY332">
        <v>834.9934642711836</v>
      </c>
      <c r="AZ332">
        <v>332.9303286262089</v>
      </c>
      <c r="BA332">
        <v>5.1463984585533318</v>
      </c>
      <c r="BB332">
        <v>66.061272509003672</v>
      </c>
      <c r="BC332">
        <v>15760</v>
      </c>
      <c r="BD332">
        <v>1118879.038776279</v>
      </c>
      <c r="BE332">
        <v>7889758.3590377402</v>
      </c>
      <c r="BF332">
        <v>454268</v>
      </c>
      <c r="BG332">
        <v>486378.5124930754</v>
      </c>
      <c r="BH332">
        <v>501582.06906152074</v>
      </c>
      <c r="BI332">
        <v>270862</v>
      </c>
      <c r="BJ332">
        <v>263607.22887170909</v>
      </c>
      <c r="BK332">
        <v>255601.15125590283</v>
      </c>
      <c r="BL332">
        <v>-1144523.5561130571</v>
      </c>
      <c r="BM332">
        <v>-1358429.3712965087</v>
      </c>
      <c r="BN332">
        <v>-1599139.8793353396</v>
      </c>
      <c r="BO332">
        <v>930215.35622066213</v>
      </c>
      <c r="BP332">
        <v>2068272.0977732739</v>
      </c>
      <c r="BQ332">
        <v>3043527.3724897061</v>
      </c>
      <c r="BR332">
        <v>921043</v>
      </c>
      <c r="BS332">
        <v>8767932</v>
      </c>
      <c r="BT332">
        <v>937111</v>
      </c>
      <c r="BU332">
        <v>14172</v>
      </c>
      <c r="BV332">
        <v>88734</v>
      </c>
      <c r="BW332">
        <v>932589</v>
      </c>
      <c r="BX332">
        <v>42948</v>
      </c>
      <c r="BY332">
        <v>111.66343870658325</v>
      </c>
      <c r="BZ332">
        <v>0</v>
      </c>
      <c r="CA332">
        <v>0</v>
      </c>
      <c r="CB332">
        <v>8.2285426622353892</v>
      </c>
      <c r="CC332">
        <v>0</v>
      </c>
      <c r="CD332">
        <v>8.0568031951706622</v>
      </c>
      <c r="CE332">
        <v>23.742102520018726</v>
      </c>
      <c r="CF332">
        <v>4.5282902872777013</v>
      </c>
      <c r="CG332">
        <v>489766.31898007909</v>
      </c>
      <c r="CH332">
        <v>483986.73392218479</v>
      </c>
      <c r="CI332">
        <v>386161.90534967772</v>
      </c>
      <c r="CJ332">
        <v>53942.793873680042</v>
      </c>
      <c r="CK332">
        <v>1976404.0310939993</v>
      </c>
      <c r="CL332">
        <v>13500000</v>
      </c>
      <c r="CM332">
        <v>17300000</v>
      </c>
      <c r="CN332">
        <v>2940000</v>
      </c>
      <c r="CO332">
        <v>206940000</v>
      </c>
      <c r="CP332">
        <v>18000</v>
      </c>
      <c r="CQ332">
        <v>6310</v>
      </c>
      <c r="CR332">
        <v>0</v>
      </c>
      <c r="CS332">
        <v>0</v>
      </c>
      <c r="CT332">
        <v>38804000</v>
      </c>
      <c r="CU332">
        <v>44220480</v>
      </c>
      <c r="CV332">
        <v>0</v>
      </c>
      <c r="CW332">
        <v>0</v>
      </c>
      <c r="CX332">
        <v>31394.527366137561</v>
      </c>
      <c r="CY332">
        <v>2642405.7720989911</v>
      </c>
      <c r="CZ332">
        <v>15760</v>
      </c>
      <c r="DA332">
        <v>16874.015684333626</v>
      </c>
      <c r="DB332">
        <v>17401.475359060216</v>
      </c>
      <c r="DC332">
        <v>16936.988893512214</v>
      </c>
      <c r="DD332">
        <v>-1144523.5561130571</v>
      </c>
      <c r="DE332">
        <v>-1358429.3712965087</v>
      </c>
      <c r="DF332">
        <v>-1599139.8793353396</v>
      </c>
    </row>
    <row r="333" spans="1:110" x14ac:dyDescent="0.45">
      <c r="A333">
        <v>6212</v>
      </c>
      <c r="B333" t="s">
        <v>686</v>
      </c>
      <c r="C333">
        <v>16953</v>
      </c>
      <c r="D333">
        <v>15062</v>
      </c>
      <c r="E333">
        <v>13242</v>
      </c>
      <c r="F333">
        <v>11581</v>
      </c>
      <c r="G333">
        <v>10064</v>
      </c>
      <c r="H333">
        <v>8613</v>
      </c>
      <c r="I333">
        <v>7247</v>
      </c>
      <c r="J333">
        <v>5632.9285714285706</v>
      </c>
      <c r="K333">
        <v>2.78</v>
      </c>
      <c r="L333">
        <v>2.67</v>
      </c>
      <c r="M333">
        <v>2.57</v>
      </c>
      <c r="N333">
        <v>2.4700000000000002</v>
      </c>
      <c r="O333">
        <v>2.39</v>
      </c>
      <c r="P333">
        <v>2.31</v>
      </c>
      <c r="Q333">
        <v>2.309817451096563</v>
      </c>
      <c r="R333">
        <v>2.2749657576215627</v>
      </c>
      <c r="S333">
        <v>305401</v>
      </c>
      <c r="T333">
        <v>10903</v>
      </c>
      <c r="U333">
        <v>3959</v>
      </c>
      <c r="V333">
        <v>29.162098798183969</v>
      </c>
      <c r="W333">
        <v>148.60578893834565</v>
      </c>
      <c r="X333">
        <v>2735.9631725235204</v>
      </c>
      <c r="Y333">
        <v>194.95428544646558</v>
      </c>
      <c r="Z333">
        <v>8684</v>
      </c>
      <c r="AA333">
        <v>7533.2403676493359</v>
      </c>
      <c r="AB333">
        <v>6433.7427713266707</v>
      </c>
      <c r="AC333">
        <v>5435.1153092034074</v>
      </c>
      <c r="AD333">
        <v>4534.0916945710196</v>
      </c>
      <c r="AE333">
        <v>3773.5707475170707</v>
      </c>
      <c r="AF333">
        <v>3196.1262629586336</v>
      </c>
      <c r="AG333">
        <v>2239.395948850824</v>
      </c>
      <c r="AH333">
        <v>2051</v>
      </c>
      <c r="AI333">
        <v>1690.6228625947549</v>
      </c>
      <c r="AJ333">
        <v>1356.0711900896456</v>
      </c>
      <c r="AK333">
        <v>1047.2335431152267</v>
      </c>
      <c r="AL333">
        <v>803.64290073681354</v>
      </c>
      <c r="AM333">
        <v>648.92096823347379</v>
      </c>
      <c r="AN333">
        <v>609.31296095521827</v>
      </c>
      <c r="AO333">
        <v>464.42763971071912</v>
      </c>
      <c r="AP333">
        <v>29.531641599106628</v>
      </c>
      <c r="AQ333">
        <v>11.179167030753131</v>
      </c>
      <c r="AR333">
        <v>2.0024072657216903</v>
      </c>
      <c r="AS333">
        <v>11.179167030753131</v>
      </c>
      <c r="AT333">
        <v>15080</v>
      </c>
      <c r="AU333">
        <v>146</v>
      </c>
      <c r="AV333">
        <v>9717.1593391728165</v>
      </c>
      <c r="AW333">
        <v>3021.2711212368872</v>
      </c>
      <c r="AX333">
        <v>60.53582902715101</v>
      </c>
      <c r="AY333">
        <v>324.26160714819684</v>
      </c>
      <c r="AZ333">
        <v>114.92915345185119</v>
      </c>
      <c r="BA333">
        <v>1.6091549321836647</v>
      </c>
      <c r="BB333">
        <v>66.061272509003672</v>
      </c>
      <c r="BC333">
        <v>4760</v>
      </c>
      <c r="BD333">
        <v>138019.95641988295</v>
      </c>
      <c r="BE333">
        <v>2706193.3846118073</v>
      </c>
      <c r="BF333">
        <v>47120</v>
      </c>
      <c r="BG333">
        <v>39163.636252208809</v>
      </c>
      <c r="BH333">
        <v>31144.141737959289</v>
      </c>
      <c r="BI333">
        <v>81016</v>
      </c>
      <c r="BJ333">
        <v>58451.77910177633</v>
      </c>
      <c r="BK333">
        <v>48761.748570355019</v>
      </c>
      <c r="BL333">
        <v>-486821.30091843265</v>
      </c>
      <c r="BM333">
        <v>-494713.1944188124</v>
      </c>
      <c r="BN333">
        <v>-528123.96864591527</v>
      </c>
      <c r="BO333">
        <v>-114514.66686190479</v>
      </c>
      <c r="BP333">
        <v>-6083.2203988225665</v>
      </c>
      <c r="BQ333">
        <v>111442.58443369158</v>
      </c>
      <c r="BR333">
        <v>921043</v>
      </c>
      <c r="BS333">
        <v>8767932</v>
      </c>
      <c r="BT333">
        <v>937111</v>
      </c>
      <c r="BU333">
        <v>14172</v>
      </c>
      <c r="BV333">
        <v>88734</v>
      </c>
      <c r="BW333">
        <v>932589</v>
      </c>
      <c r="BX333">
        <v>42948</v>
      </c>
      <c r="BY333">
        <v>5.0692448657806812</v>
      </c>
      <c r="BZ333">
        <v>0</v>
      </c>
      <c r="CA333">
        <v>0</v>
      </c>
      <c r="CB333">
        <v>8.2285426622353892</v>
      </c>
      <c r="CC333">
        <v>0</v>
      </c>
      <c r="CD333">
        <v>0.33783967158654304</v>
      </c>
      <c r="CE333">
        <v>4.0939534851634267</v>
      </c>
      <c r="CF333">
        <v>0</v>
      </c>
      <c r="CG333">
        <v>288303.93432041444</v>
      </c>
      <c r="CH333">
        <v>284901.74628429068</v>
      </c>
      <c r="CI333">
        <v>227316.56359878834</v>
      </c>
      <c r="CJ333">
        <v>31753.755003821872</v>
      </c>
      <c r="CK333">
        <v>1163422.3013900293</v>
      </c>
      <c r="CL333">
        <v>41300000</v>
      </c>
      <c r="CM333">
        <v>12500000</v>
      </c>
      <c r="CN333">
        <v>5800000</v>
      </c>
      <c r="CO333">
        <v>372530000</v>
      </c>
      <c r="CP333">
        <v>320000</v>
      </c>
      <c r="CQ333">
        <v>3280</v>
      </c>
      <c r="CR333">
        <v>0</v>
      </c>
      <c r="CS333">
        <v>20</v>
      </c>
      <c r="CT333">
        <v>748700000</v>
      </c>
      <c r="CU333">
        <v>22986240</v>
      </c>
      <c r="CV333">
        <v>0</v>
      </c>
      <c r="CW333">
        <v>112830</v>
      </c>
      <c r="CX333">
        <v>61705.417199913369</v>
      </c>
      <c r="CY333">
        <v>1446081.5338588902</v>
      </c>
      <c r="CZ333">
        <v>4760</v>
      </c>
      <c r="DA333">
        <v>3956.2586706390907</v>
      </c>
      <c r="DB333">
        <v>3146.1399548532731</v>
      </c>
      <c r="DC333">
        <v>2089.2718407910147</v>
      </c>
      <c r="DD333">
        <v>-486821.30091843265</v>
      </c>
      <c r="DE333">
        <v>-494713.1944188124</v>
      </c>
      <c r="DF333">
        <v>-528123.96864591527</v>
      </c>
    </row>
    <row r="334" spans="1:110" x14ac:dyDescent="0.45">
      <c r="A334">
        <v>6213</v>
      </c>
      <c r="B334" t="s">
        <v>687</v>
      </c>
      <c r="C334">
        <v>32285</v>
      </c>
      <c r="D334">
        <v>30715</v>
      </c>
      <c r="E334">
        <v>29017</v>
      </c>
      <c r="F334">
        <v>27272</v>
      </c>
      <c r="G334">
        <v>25494</v>
      </c>
      <c r="H334">
        <v>23649</v>
      </c>
      <c r="I334">
        <v>21762</v>
      </c>
      <c r="J334">
        <v>20004.000000000004</v>
      </c>
      <c r="K334">
        <v>2.78</v>
      </c>
      <c r="L334">
        <v>2.67</v>
      </c>
      <c r="M334">
        <v>2.57</v>
      </c>
      <c r="N334">
        <v>2.4700000000000002</v>
      </c>
      <c r="O334">
        <v>2.39</v>
      </c>
      <c r="P334">
        <v>2.31</v>
      </c>
      <c r="Q334">
        <v>2.309817451096563</v>
      </c>
      <c r="R334">
        <v>2.2749657576215627</v>
      </c>
      <c r="S334">
        <v>316965</v>
      </c>
      <c r="T334">
        <v>13761</v>
      </c>
      <c r="U334">
        <v>3499</v>
      </c>
      <c r="V334">
        <v>62.596383505053431</v>
      </c>
      <c r="W334">
        <v>318.98201222866015</v>
      </c>
      <c r="X334">
        <v>3063.6418473683566</v>
      </c>
      <c r="Y334">
        <v>152.86743904041157</v>
      </c>
      <c r="Z334">
        <v>14951</v>
      </c>
      <c r="AA334">
        <v>13993.19484509189</v>
      </c>
      <c r="AB334">
        <v>12945.718301178389</v>
      </c>
      <c r="AC334">
        <v>11954.295728271805</v>
      </c>
      <c r="AD334">
        <v>10973.461366689591</v>
      </c>
      <c r="AE334">
        <v>10031.394696069532</v>
      </c>
      <c r="AF334">
        <v>9105.2859028509683</v>
      </c>
      <c r="AG334">
        <v>8120.9284677678615</v>
      </c>
      <c r="AH334">
        <v>1661</v>
      </c>
      <c r="AI334">
        <v>1386.4757479987259</v>
      </c>
      <c r="AJ334">
        <v>1126.0301785714776</v>
      </c>
      <c r="AK334">
        <v>916.06236425241991</v>
      </c>
      <c r="AL334">
        <v>759.18603820754493</v>
      </c>
      <c r="AM334">
        <v>652.28661943548298</v>
      </c>
      <c r="AN334">
        <v>583.61719865197961</v>
      </c>
      <c r="AO334">
        <v>527.56567630578706</v>
      </c>
      <c r="AP334">
        <v>61.891646667856676</v>
      </c>
      <c r="AQ334">
        <v>4.3860846723529026</v>
      </c>
      <c r="AR334">
        <v>0.78563347267549566</v>
      </c>
      <c r="AS334">
        <v>4.3860846723529026</v>
      </c>
      <c r="AT334">
        <v>26336</v>
      </c>
      <c r="AU334">
        <v>352</v>
      </c>
      <c r="AV334">
        <v>17000.067917291261</v>
      </c>
      <c r="AW334">
        <v>6205.755689925325</v>
      </c>
      <c r="AX334">
        <v>141.60814066285317</v>
      </c>
      <c r="AY334">
        <v>567.29226640000923</v>
      </c>
      <c r="AZ334">
        <v>236.06694644475934</v>
      </c>
      <c r="BA334">
        <v>3.7642077699602705</v>
      </c>
      <c r="BB334">
        <v>66.061272509003672</v>
      </c>
      <c r="BC334">
        <v>10820</v>
      </c>
      <c r="BD334">
        <v>546357.51278189162</v>
      </c>
      <c r="BE334">
        <v>6857114.8931706343</v>
      </c>
      <c r="BF334">
        <v>192373.99999999997</v>
      </c>
      <c r="BG334">
        <v>184640.57841102831</v>
      </c>
      <c r="BH334">
        <v>171201.63912213454</v>
      </c>
      <c r="BI334">
        <v>134374</v>
      </c>
      <c r="BJ334">
        <v>114794.83791753399</v>
      </c>
      <c r="BK334">
        <v>105376.07129831001</v>
      </c>
      <c r="BL334">
        <v>-728146.34580465883</v>
      </c>
      <c r="BM334">
        <v>-780174.27669203025</v>
      </c>
      <c r="BN334">
        <v>-880936.35685451224</v>
      </c>
      <c r="BO334">
        <v>395964.4757492654</v>
      </c>
      <c r="BP334">
        <v>1135403.1778586418</v>
      </c>
      <c r="BQ334">
        <v>1800409.0466611614</v>
      </c>
      <c r="BR334">
        <v>921043</v>
      </c>
      <c r="BS334">
        <v>8767932</v>
      </c>
      <c r="BT334">
        <v>937111</v>
      </c>
      <c r="BU334">
        <v>14172</v>
      </c>
      <c r="BV334">
        <v>88734</v>
      </c>
      <c r="BW334">
        <v>932589</v>
      </c>
      <c r="BX334">
        <v>42948</v>
      </c>
      <c r="BY334">
        <v>64.921104721684316</v>
      </c>
      <c r="BZ334">
        <v>0</v>
      </c>
      <c r="CA334">
        <v>0</v>
      </c>
      <c r="CB334">
        <v>0</v>
      </c>
      <c r="CC334">
        <v>0</v>
      </c>
      <c r="CD334">
        <v>0.64274164947542523</v>
      </c>
      <c r="CE334">
        <v>16.436393423319487</v>
      </c>
      <c r="CF334">
        <v>3.8676239999999997</v>
      </c>
      <c r="CG334">
        <v>503781.09356509923</v>
      </c>
      <c r="CH334">
        <v>497836.12436656002</v>
      </c>
      <c r="CI334">
        <v>397212.01608017442</v>
      </c>
      <c r="CJ334">
        <v>55486.379186365826</v>
      </c>
      <c r="CK334">
        <v>2032959.2818560146</v>
      </c>
      <c r="CL334">
        <v>17000000</v>
      </c>
      <c r="CM334">
        <v>9750000</v>
      </c>
      <c r="CN334">
        <v>4670000</v>
      </c>
      <c r="CO334">
        <v>160520000</v>
      </c>
      <c r="CP334">
        <v>40000</v>
      </c>
      <c r="CQ334">
        <v>1790</v>
      </c>
      <c r="CR334">
        <v>0</v>
      </c>
      <c r="CS334">
        <v>0</v>
      </c>
      <c r="CT334">
        <v>72710000</v>
      </c>
      <c r="CU334">
        <v>12544320</v>
      </c>
      <c r="CV334">
        <v>0</v>
      </c>
      <c r="CW334">
        <v>0</v>
      </c>
      <c r="CX334">
        <v>19084.624986227449</v>
      </c>
      <c r="CY334">
        <v>2788891.9544936498</v>
      </c>
      <c r="CZ334">
        <v>10820</v>
      </c>
      <c r="DA334">
        <v>10385.036743049095</v>
      </c>
      <c r="DB334">
        <v>9629.1688861358398</v>
      </c>
      <c r="DC334">
        <v>8270.4660693211299</v>
      </c>
      <c r="DD334">
        <v>-728146.34580465883</v>
      </c>
      <c r="DE334">
        <v>-780174.27669203025</v>
      </c>
      <c r="DF334">
        <v>-880936.35685451224</v>
      </c>
    </row>
    <row r="335" spans="1:110" x14ac:dyDescent="0.45">
      <c r="A335">
        <v>6301</v>
      </c>
      <c r="B335" t="s">
        <v>688</v>
      </c>
      <c r="C335">
        <v>14369</v>
      </c>
      <c r="D335">
        <v>13742</v>
      </c>
      <c r="E335">
        <v>13010</v>
      </c>
      <c r="F335">
        <v>12229</v>
      </c>
      <c r="G335">
        <v>11424</v>
      </c>
      <c r="H335">
        <v>10567</v>
      </c>
      <c r="I335">
        <v>9636</v>
      </c>
      <c r="J335">
        <v>8845.4642857142844</v>
      </c>
      <c r="K335">
        <v>2.78</v>
      </c>
      <c r="L335">
        <v>2.67</v>
      </c>
      <c r="M335">
        <v>2.57</v>
      </c>
      <c r="N335">
        <v>2.4700000000000002</v>
      </c>
      <c r="O335">
        <v>2.39</v>
      </c>
      <c r="P335">
        <v>2.31</v>
      </c>
      <c r="Q335">
        <v>2.309817451096563</v>
      </c>
      <c r="R335">
        <v>2.2749657576215627</v>
      </c>
      <c r="S335">
        <v>305401</v>
      </c>
      <c r="T335">
        <v>10903</v>
      </c>
      <c r="U335">
        <v>3959</v>
      </c>
      <c r="V335">
        <v>26.088473054854891</v>
      </c>
      <c r="W335">
        <v>132.94304183466085</v>
      </c>
      <c r="X335">
        <v>2592.1512948052159</v>
      </c>
      <c r="Y335">
        <v>184.70680034109157</v>
      </c>
      <c r="Z335">
        <v>3814</v>
      </c>
      <c r="AA335">
        <v>3699.3300091639089</v>
      </c>
      <c r="AB335">
        <v>3429.6569316728633</v>
      </c>
      <c r="AC335">
        <v>3153.2237937198333</v>
      </c>
      <c r="AD335">
        <v>2867.6904132042164</v>
      </c>
      <c r="AE335">
        <v>2600.8528722253727</v>
      </c>
      <c r="AF335">
        <v>2348.6762779050332</v>
      </c>
      <c r="AG335">
        <v>2076.3146547872475</v>
      </c>
      <c r="AH335">
        <v>427</v>
      </c>
      <c r="AI335">
        <v>362.15933406365195</v>
      </c>
      <c r="AJ335">
        <v>297.43858849284095</v>
      </c>
      <c r="AK335">
        <v>248.95419418260803</v>
      </c>
      <c r="AL335">
        <v>223.97615157701395</v>
      </c>
      <c r="AM335">
        <v>212.44162145341338</v>
      </c>
      <c r="AN335">
        <v>209.12083579698717</v>
      </c>
      <c r="AO335">
        <v>200.31545941891147</v>
      </c>
      <c r="AP335">
        <v>15.491563944042154</v>
      </c>
      <c r="AQ335">
        <v>6.0977274713198888</v>
      </c>
      <c r="AR335">
        <v>1.0922221449391036</v>
      </c>
      <c r="AS335">
        <v>6.0977274713198888</v>
      </c>
      <c r="AT335">
        <v>11047</v>
      </c>
      <c r="AU335">
        <v>67</v>
      </c>
      <c r="AV335">
        <v>7106.113075487523</v>
      </c>
      <c r="AW335">
        <v>1830.557723505397</v>
      </c>
      <c r="AX335">
        <v>29.567857127413532</v>
      </c>
      <c r="AY335">
        <v>237.13099332901862</v>
      </c>
      <c r="AZ335">
        <v>69.634415802145298</v>
      </c>
      <c r="BA335">
        <v>0.78596863866090882</v>
      </c>
      <c r="BB335">
        <v>66.061272509003672</v>
      </c>
      <c r="BC335">
        <v>10820</v>
      </c>
      <c r="BD335">
        <v>539984.48560504813</v>
      </c>
      <c r="BE335">
        <v>1990274.0253090714</v>
      </c>
      <c r="BF335">
        <v>82920</v>
      </c>
      <c r="BG335">
        <v>79765.410087694749</v>
      </c>
      <c r="BH335">
        <v>73698.786694312832</v>
      </c>
      <c r="BI335">
        <v>44033.999999999978</v>
      </c>
      <c r="BJ335">
        <v>37533.568562065258</v>
      </c>
      <c r="BK335">
        <v>34134.797204419781</v>
      </c>
      <c r="BL335">
        <v>-430550.64475489676</v>
      </c>
      <c r="BM335">
        <v>-409833.47603821079</v>
      </c>
      <c r="BN335">
        <v>-442447.35328020109</v>
      </c>
      <c r="BO335">
        <v>118248.74137467169</v>
      </c>
      <c r="BP335">
        <v>317565.03622696607</v>
      </c>
      <c r="BQ335">
        <v>489805.2478169885</v>
      </c>
      <c r="BR335">
        <v>921043</v>
      </c>
      <c r="BS335">
        <v>8767932</v>
      </c>
      <c r="BT335">
        <v>937111</v>
      </c>
      <c r="BU335">
        <v>14172</v>
      </c>
      <c r="BV335">
        <v>88734</v>
      </c>
      <c r="BW335">
        <v>932589</v>
      </c>
      <c r="BX335">
        <v>42948</v>
      </c>
      <c r="BY335">
        <v>23.775979299811898</v>
      </c>
      <c r="BZ335">
        <v>0</v>
      </c>
      <c r="CA335">
        <v>0</v>
      </c>
      <c r="CB335">
        <v>0</v>
      </c>
      <c r="CC335">
        <v>0</v>
      </c>
      <c r="CD335">
        <v>0.26167506009712771</v>
      </c>
      <c r="CE335">
        <v>13.336698125470376</v>
      </c>
      <c r="CF335">
        <v>0</v>
      </c>
      <c r="CG335">
        <v>157916.47791335202</v>
      </c>
      <c r="CH335">
        <v>156052.95304287103</v>
      </c>
      <c r="CI335">
        <v>124511.0691239891</v>
      </c>
      <c r="CJ335">
        <v>17392.898791155905</v>
      </c>
      <c r="CK335">
        <v>637256.48626485106</v>
      </c>
      <c r="CL335">
        <v>5260000</v>
      </c>
      <c r="CM335">
        <v>3040000</v>
      </c>
      <c r="CN335">
        <v>1690000</v>
      </c>
      <c r="CO335">
        <v>61450000</v>
      </c>
      <c r="CP335">
        <v>0</v>
      </c>
      <c r="CQ335">
        <v>340</v>
      </c>
      <c r="CR335">
        <v>0</v>
      </c>
      <c r="CS335">
        <v>0</v>
      </c>
      <c r="CT335">
        <v>190000</v>
      </c>
      <c r="CU335">
        <v>2382720</v>
      </c>
      <c r="CV335">
        <v>0</v>
      </c>
      <c r="CW335">
        <v>0</v>
      </c>
      <c r="CX335">
        <v>7876.0204824622142</v>
      </c>
      <c r="CY335">
        <v>826666.0090640299</v>
      </c>
      <c r="CZ335">
        <v>10820</v>
      </c>
      <c r="DA335">
        <v>10408.366342846806</v>
      </c>
      <c r="DB335">
        <v>9616.7495421184849</v>
      </c>
      <c r="DC335">
        <v>8173.99461282633</v>
      </c>
      <c r="DD335">
        <v>-430550.64475489676</v>
      </c>
      <c r="DE335">
        <v>-409833.47603821079</v>
      </c>
      <c r="DF335">
        <v>-442447.35328020109</v>
      </c>
    </row>
    <row r="336" spans="1:110" x14ac:dyDescent="0.45">
      <c r="A336">
        <v>6302</v>
      </c>
      <c r="B336" t="s">
        <v>689</v>
      </c>
      <c r="C336">
        <v>11363</v>
      </c>
      <c r="D336">
        <v>10674</v>
      </c>
      <c r="E336">
        <v>9993</v>
      </c>
      <c r="F336">
        <v>9292</v>
      </c>
      <c r="G336">
        <v>8564</v>
      </c>
      <c r="H336">
        <v>7791</v>
      </c>
      <c r="I336">
        <v>6989</v>
      </c>
      <c r="J336">
        <v>6263.3928571428569</v>
      </c>
      <c r="K336">
        <v>2.78</v>
      </c>
      <c r="L336">
        <v>2.67</v>
      </c>
      <c r="M336">
        <v>2.57</v>
      </c>
      <c r="N336">
        <v>2.4700000000000002</v>
      </c>
      <c r="O336">
        <v>2.39</v>
      </c>
      <c r="P336">
        <v>2.31</v>
      </c>
      <c r="Q336">
        <v>2.309817451096563</v>
      </c>
      <c r="R336">
        <v>2.2749657576215627</v>
      </c>
      <c r="S336">
        <v>305401</v>
      </c>
      <c r="T336">
        <v>10903</v>
      </c>
      <c r="U336">
        <v>3959</v>
      </c>
      <c r="V336">
        <v>20.073636209245624</v>
      </c>
      <c r="W336">
        <v>102.29231326525974</v>
      </c>
      <c r="X336">
        <v>2664.0932345199612</v>
      </c>
      <c r="Y336">
        <v>189.83310817723998</v>
      </c>
      <c r="Z336">
        <v>3204</v>
      </c>
      <c r="AA336">
        <v>2981.4648917332238</v>
      </c>
      <c r="AB336">
        <v>2733.4680020803544</v>
      </c>
      <c r="AC336">
        <v>2472.6528020200894</v>
      </c>
      <c r="AD336">
        <v>2205.8482251911901</v>
      </c>
      <c r="AE336">
        <v>1957.9786635173571</v>
      </c>
      <c r="AF336">
        <v>1737.9353216419049</v>
      </c>
      <c r="AG336">
        <v>1488.9072406277912</v>
      </c>
      <c r="AH336">
        <v>668</v>
      </c>
      <c r="AI336">
        <v>601.68866324829855</v>
      </c>
      <c r="AJ336">
        <v>535.83918488649954</v>
      </c>
      <c r="AK336">
        <v>459.65253653122409</v>
      </c>
      <c r="AL336">
        <v>386.74045960409956</v>
      </c>
      <c r="AM336">
        <v>333.88078989862788</v>
      </c>
      <c r="AN336">
        <v>302.98659121742912</v>
      </c>
      <c r="AO336">
        <v>277.12857145659052</v>
      </c>
      <c r="AP336">
        <v>11.706847358763905</v>
      </c>
      <c r="AQ336">
        <v>3.7977074602080014</v>
      </c>
      <c r="AR336">
        <v>0.68024361658488042</v>
      </c>
      <c r="AS336">
        <v>3.7977074602080014</v>
      </c>
      <c r="AT336">
        <v>9708</v>
      </c>
      <c r="AU336">
        <v>114</v>
      </c>
      <c r="AV336">
        <v>6261.7356728662799</v>
      </c>
      <c r="AW336">
        <v>2136.663445934797</v>
      </c>
      <c r="AX336">
        <v>46.372357368041193</v>
      </c>
      <c r="AY336">
        <v>208.95411940354776</v>
      </c>
      <c r="AZ336">
        <v>81.278677483359672</v>
      </c>
      <c r="BA336">
        <v>1.2326635114272395</v>
      </c>
      <c r="BB336">
        <v>66.061272509003672</v>
      </c>
      <c r="BC336">
        <v>10820</v>
      </c>
      <c r="BD336">
        <v>492258.29972838721</v>
      </c>
      <c r="BE336">
        <v>1540212.1705752362</v>
      </c>
      <c r="BF336">
        <v>53732</v>
      </c>
      <c r="BG336">
        <v>50562.590565140308</v>
      </c>
      <c r="BH336">
        <v>45331.312484030859</v>
      </c>
      <c r="BI336">
        <v>18912.000000000015</v>
      </c>
      <c r="BJ336">
        <v>15684.507948245271</v>
      </c>
      <c r="BK336">
        <v>13992.115671221054</v>
      </c>
      <c r="BL336">
        <v>-416331.43964841496</v>
      </c>
      <c r="BM336">
        <v>-383706.58430364053</v>
      </c>
      <c r="BN336">
        <v>-403415.24542402552</v>
      </c>
      <c r="BO336">
        <v>78130.21676249709</v>
      </c>
      <c r="BP336">
        <v>215208.06877084507</v>
      </c>
      <c r="BQ336">
        <v>327705.97230321879</v>
      </c>
      <c r="BR336">
        <v>921043</v>
      </c>
      <c r="BS336">
        <v>8767932</v>
      </c>
      <c r="BT336">
        <v>937111</v>
      </c>
      <c r="BU336">
        <v>14172</v>
      </c>
      <c r="BV336">
        <v>88734</v>
      </c>
      <c r="BW336">
        <v>932589</v>
      </c>
      <c r="BX336">
        <v>42948</v>
      </c>
      <c r="BY336">
        <v>12.745912348759466</v>
      </c>
      <c r="BZ336">
        <v>0</v>
      </c>
      <c r="CA336">
        <v>0</v>
      </c>
      <c r="CB336">
        <v>0</v>
      </c>
      <c r="CC336">
        <v>0</v>
      </c>
      <c r="CD336">
        <v>1.9469238983466091</v>
      </c>
      <c r="CE336">
        <v>10.817715744877479</v>
      </c>
      <c r="CF336">
        <v>0</v>
      </c>
      <c r="CG336">
        <v>120126.63930017268</v>
      </c>
      <c r="CH336">
        <v>118709.06095178779</v>
      </c>
      <c r="CI336">
        <v>94715.234832828472</v>
      </c>
      <c r="CJ336">
        <v>13230.731251592448</v>
      </c>
      <c r="CK336">
        <v>484759.29224584549</v>
      </c>
      <c r="CL336">
        <v>6080000</v>
      </c>
      <c r="CM336">
        <v>3710000</v>
      </c>
      <c r="CN336">
        <v>1080000</v>
      </c>
      <c r="CO336">
        <v>31150000</v>
      </c>
      <c r="CP336">
        <v>0</v>
      </c>
      <c r="CQ336">
        <v>0</v>
      </c>
      <c r="CR336">
        <v>0</v>
      </c>
      <c r="CS336">
        <v>0</v>
      </c>
      <c r="CT336">
        <v>0</v>
      </c>
      <c r="CU336">
        <v>0</v>
      </c>
      <c r="CV336">
        <v>0</v>
      </c>
      <c r="CW336">
        <v>0</v>
      </c>
      <c r="CX336">
        <v>2386.3841921460958</v>
      </c>
      <c r="CY336">
        <v>669669.69965727057</v>
      </c>
      <c r="CZ336">
        <v>10820</v>
      </c>
      <c r="DA336">
        <v>10181.776779476255</v>
      </c>
      <c r="DB336">
        <v>9128.3555623690518</v>
      </c>
      <c r="DC336">
        <v>7451.5412893582388</v>
      </c>
      <c r="DD336">
        <v>-416331.43964841496</v>
      </c>
      <c r="DE336">
        <v>-383706.58430364053</v>
      </c>
      <c r="DF336">
        <v>-403415.24542402552</v>
      </c>
    </row>
    <row r="337" spans="1:110" x14ac:dyDescent="0.45">
      <c r="A337">
        <v>6321</v>
      </c>
      <c r="B337" t="s">
        <v>690</v>
      </c>
      <c r="C337">
        <v>18952</v>
      </c>
      <c r="D337">
        <v>17862</v>
      </c>
      <c r="E337">
        <v>16707</v>
      </c>
      <c r="F337">
        <v>15534</v>
      </c>
      <c r="G337">
        <v>14358</v>
      </c>
      <c r="H337">
        <v>13125</v>
      </c>
      <c r="I337">
        <v>11868</v>
      </c>
      <c r="J337">
        <v>10686.75</v>
      </c>
      <c r="K337">
        <v>2.78</v>
      </c>
      <c r="L337">
        <v>2.67</v>
      </c>
      <c r="M337">
        <v>2.57</v>
      </c>
      <c r="N337">
        <v>2.4700000000000002</v>
      </c>
      <c r="O337">
        <v>2.39</v>
      </c>
      <c r="P337">
        <v>2.31</v>
      </c>
      <c r="Q337">
        <v>2.309817451096563</v>
      </c>
      <c r="R337">
        <v>2.2749657576215627</v>
      </c>
      <c r="S337">
        <v>305401</v>
      </c>
      <c r="T337">
        <v>10903</v>
      </c>
      <c r="U337">
        <v>3959</v>
      </c>
      <c r="V337">
        <v>34.606853086838051</v>
      </c>
      <c r="W337">
        <v>176.35146020296909</v>
      </c>
      <c r="X337">
        <v>2577.3618786163252</v>
      </c>
      <c r="Y337">
        <v>183.65296303281511</v>
      </c>
      <c r="Z337">
        <v>8630</v>
      </c>
      <c r="AA337">
        <v>7944.3408665021707</v>
      </c>
      <c r="AB337">
        <v>7249.5761023595451</v>
      </c>
      <c r="AC337">
        <v>6573.6364099095135</v>
      </c>
      <c r="AD337">
        <v>5918.6943241453664</v>
      </c>
      <c r="AE337">
        <v>5317.2663129114671</v>
      </c>
      <c r="AF337">
        <v>4770.1404610250802</v>
      </c>
      <c r="AG337">
        <v>4119.3049699952699</v>
      </c>
      <c r="AH337">
        <v>1119</v>
      </c>
      <c r="AI337">
        <v>958.4439491426283</v>
      </c>
      <c r="AJ337">
        <v>804.37889700155222</v>
      </c>
      <c r="AK337">
        <v>669.74661040285639</v>
      </c>
      <c r="AL337">
        <v>570.48338574509398</v>
      </c>
      <c r="AM337">
        <v>524.14403960759876</v>
      </c>
      <c r="AN337">
        <v>521.12642997432135</v>
      </c>
      <c r="AO337">
        <v>507.88009873329293</v>
      </c>
      <c r="AP337">
        <v>26.160666432649119</v>
      </c>
      <c r="AQ337">
        <v>3.5302632728694099</v>
      </c>
      <c r="AR337">
        <v>0.63233913654369156</v>
      </c>
      <c r="AS337">
        <v>3.5302632728694099</v>
      </c>
      <c r="AT337">
        <v>15900</v>
      </c>
      <c r="AU337">
        <v>151</v>
      </c>
      <c r="AV337">
        <v>10244.642224724506</v>
      </c>
      <c r="AW337">
        <v>3157.4060938785124</v>
      </c>
      <c r="AX337">
        <v>62.740478136116579</v>
      </c>
      <c r="AY337">
        <v>341.8637110390568</v>
      </c>
      <c r="AZ337">
        <v>120.10772781113862</v>
      </c>
      <c r="BA337">
        <v>1.667758606147312</v>
      </c>
      <c r="BB337">
        <v>66.061272509003672</v>
      </c>
      <c r="BC337">
        <v>5830</v>
      </c>
      <c r="BD337">
        <v>270437.83585646551</v>
      </c>
      <c r="BE337">
        <v>3542606.0088400864</v>
      </c>
      <c r="BF337">
        <v>94836</v>
      </c>
      <c r="BG337">
        <v>89153.983329684124</v>
      </c>
      <c r="BH337">
        <v>80545.584328335419</v>
      </c>
      <c r="BI337">
        <v>56497.999999999971</v>
      </c>
      <c r="BJ337">
        <v>46749.921249362349</v>
      </c>
      <c r="BK337">
        <v>42092.150569163066</v>
      </c>
      <c r="BL337">
        <v>-483710.40720567689</v>
      </c>
      <c r="BM337">
        <v>-499835.05326854199</v>
      </c>
      <c r="BN337">
        <v>-534709.04337898514</v>
      </c>
      <c r="BO337">
        <v>151987.27724779211</v>
      </c>
      <c r="BP337">
        <v>482908.55782955908</v>
      </c>
      <c r="BQ337">
        <v>784402.89401058666</v>
      </c>
      <c r="BR337">
        <v>921043</v>
      </c>
      <c r="BS337">
        <v>8767932</v>
      </c>
      <c r="BT337">
        <v>937111</v>
      </c>
      <c r="BU337">
        <v>14172</v>
      </c>
      <c r="BV337">
        <v>88734</v>
      </c>
      <c r="BW337">
        <v>932589</v>
      </c>
      <c r="BX337">
        <v>42948</v>
      </c>
      <c r="BY337">
        <v>29.191133954354267</v>
      </c>
      <c r="BZ337">
        <v>0</v>
      </c>
      <c r="CA337">
        <v>0</v>
      </c>
      <c r="CB337">
        <v>0</v>
      </c>
      <c r="CC337">
        <v>0</v>
      </c>
      <c r="CD337">
        <v>0.3445367996951248</v>
      </c>
      <c r="CE337">
        <v>8.2237298516006412</v>
      </c>
      <c r="CF337">
        <v>0</v>
      </c>
      <c r="CG337">
        <v>298564.75142730417</v>
      </c>
      <c r="CH337">
        <v>295041.47857392253</v>
      </c>
      <c r="CI337">
        <v>235406.82324075908</v>
      </c>
      <c r="CJ337">
        <v>32883.879964895394</v>
      </c>
      <c r="CK337">
        <v>1204828.8242693618</v>
      </c>
      <c r="CL337">
        <v>13700000</v>
      </c>
      <c r="CM337">
        <v>4130000</v>
      </c>
      <c r="CN337">
        <v>640000</v>
      </c>
      <c r="CO337">
        <v>52450000</v>
      </c>
      <c r="CP337">
        <v>0</v>
      </c>
      <c r="CQ337">
        <v>970</v>
      </c>
      <c r="CR337">
        <v>0</v>
      </c>
      <c r="CS337">
        <v>0</v>
      </c>
      <c r="CT337">
        <v>0</v>
      </c>
      <c r="CU337">
        <v>6797760</v>
      </c>
      <c r="CV337">
        <v>0</v>
      </c>
      <c r="CW337">
        <v>0</v>
      </c>
      <c r="CX337">
        <v>3386.6649912492499</v>
      </c>
      <c r="CY337">
        <v>1516200.6551939519</v>
      </c>
      <c r="CZ337">
        <v>5830</v>
      </c>
      <c r="DA337">
        <v>5480.7006074914425</v>
      </c>
      <c r="DB337">
        <v>4951.503191132012</v>
      </c>
      <c r="DC337">
        <v>4093.7424543193106</v>
      </c>
      <c r="DD337">
        <v>-483710.40720567689</v>
      </c>
      <c r="DE337">
        <v>-499835.05326854199</v>
      </c>
      <c r="DF337">
        <v>-534709.04337898514</v>
      </c>
    </row>
    <row r="338" spans="1:110" x14ac:dyDescent="0.45">
      <c r="A338">
        <v>6322</v>
      </c>
      <c r="B338" t="s">
        <v>691</v>
      </c>
      <c r="C338">
        <v>5636</v>
      </c>
      <c r="D338">
        <v>4996</v>
      </c>
      <c r="E338">
        <v>4404</v>
      </c>
      <c r="F338">
        <v>3870</v>
      </c>
      <c r="G338">
        <v>3388</v>
      </c>
      <c r="H338">
        <v>2928</v>
      </c>
      <c r="I338">
        <v>2490</v>
      </c>
      <c r="J338">
        <v>1968.9285714285716</v>
      </c>
      <c r="K338">
        <v>2.78</v>
      </c>
      <c r="L338">
        <v>2.67</v>
      </c>
      <c r="M338">
        <v>2.57</v>
      </c>
      <c r="N338">
        <v>2.4700000000000002</v>
      </c>
      <c r="O338">
        <v>2.39</v>
      </c>
      <c r="P338">
        <v>2.31</v>
      </c>
      <c r="Q338">
        <v>2.309817451096563</v>
      </c>
      <c r="R338">
        <v>2.2749657576215627</v>
      </c>
      <c r="S338">
        <v>305401</v>
      </c>
      <c r="T338">
        <v>10903</v>
      </c>
      <c r="U338">
        <v>3959</v>
      </c>
      <c r="V338">
        <v>10.086629791510404</v>
      </c>
      <c r="W338">
        <v>51.399989701350606</v>
      </c>
      <c r="X338">
        <v>2629.7070180373121</v>
      </c>
      <c r="Y338">
        <v>187.38287773155781</v>
      </c>
      <c r="Z338">
        <v>2126</v>
      </c>
      <c r="AA338">
        <v>1936.8507908685961</v>
      </c>
      <c r="AB338">
        <v>1704.9649039918727</v>
      </c>
      <c r="AC338">
        <v>1516.5500183396966</v>
      </c>
      <c r="AD338">
        <v>1334.8866093657839</v>
      </c>
      <c r="AE338">
        <v>1174.9690577001329</v>
      </c>
      <c r="AF338">
        <v>1283.550663721551</v>
      </c>
      <c r="AG338">
        <v>1107.39078745234</v>
      </c>
      <c r="AH338">
        <v>312</v>
      </c>
      <c r="AI338">
        <v>315.69830076635054</v>
      </c>
      <c r="AJ338">
        <v>325.19750648145578</v>
      </c>
      <c r="AK338">
        <v>351.05021878820293</v>
      </c>
      <c r="AL338">
        <v>386.16411633321104</v>
      </c>
      <c r="AM338">
        <v>435.49509476506284</v>
      </c>
      <c r="AN338">
        <v>716.05824747384281</v>
      </c>
      <c r="AO338">
        <v>723.18966778246795</v>
      </c>
      <c r="AP338">
        <v>8.335872192306395</v>
      </c>
      <c r="AQ338">
        <v>4.8139953720946496</v>
      </c>
      <c r="AR338">
        <v>0.86228064074139765</v>
      </c>
      <c r="AS338">
        <v>4.8139953720946496</v>
      </c>
      <c r="AT338">
        <v>4845</v>
      </c>
      <c r="AU338">
        <v>43</v>
      </c>
      <c r="AV338">
        <v>3120.7901568892826</v>
      </c>
      <c r="AW338">
        <v>933.26175001398883</v>
      </c>
      <c r="AX338">
        <v>18.003899939213735</v>
      </c>
      <c r="AY338">
        <v>104.14076753539536</v>
      </c>
      <c r="AZ338">
        <v>35.501276970532132</v>
      </c>
      <c r="BA338">
        <v>0.47857714763818809</v>
      </c>
      <c r="BB338">
        <v>66.061272509003672</v>
      </c>
      <c r="BC338">
        <v>5830</v>
      </c>
      <c r="BD338">
        <v>178139.16754374668</v>
      </c>
      <c r="BE338">
        <v>1019782.3785635612</v>
      </c>
      <c r="BF338">
        <v>10282</v>
      </c>
      <c r="BG338">
        <v>8609.5498098883963</v>
      </c>
      <c r="BH338">
        <v>6965.0706123340242</v>
      </c>
      <c r="BI338">
        <v>25330</v>
      </c>
      <c r="BJ338">
        <v>19833.335714682158</v>
      </c>
      <c r="BK338">
        <v>17457.554280715525</v>
      </c>
      <c r="BL338">
        <v>-234166.19832590217</v>
      </c>
      <c r="BM338">
        <v>-231722.58032420801</v>
      </c>
      <c r="BN338">
        <v>-252105.83645590671</v>
      </c>
      <c r="BO338">
        <v>2207.5494123493554</v>
      </c>
      <c r="BP338">
        <v>89359.616718795092</v>
      </c>
      <c r="BQ338">
        <v>153345.5044540508</v>
      </c>
      <c r="BR338">
        <v>921043</v>
      </c>
      <c r="BS338">
        <v>8767932</v>
      </c>
      <c r="BT338">
        <v>937111</v>
      </c>
      <c r="BU338">
        <v>14172</v>
      </c>
      <c r="BV338">
        <v>88734</v>
      </c>
      <c r="BW338">
        <v>932589</v>
      </c>
      <c r="BX338">
        <v>42948</v>
      </c>
      <c r="BY338">
        <v>1.8910422757013383</v>
      </c>
      <c r="BZ338">
        <v>0</v>
      </c>
      <c r="CA338">
        <v>0</v>
      </c>
      <c r="CB338">
        <v>582.17697332852936</v>
      </c>
      <c r="CC338">
        <v>0</v>
      </c>
      <c r="CD338">
        <v>0.49101091802724323</v>
      </c>
      <c r="CE338">
        <v>0</v>
      </c>
      <c r="CF338">
        <v>0</v>
      </c>
      <c r="CG338">
        <v>88593.396483877354</v>
      </c>
      <c r="CH338">
        <v>87547.932451943489</v>
      </c>
      <c r="CI338">
        <v>69852.485689210996</v>
      </c>
      <c r="CJ338">
        <v>9757.6642980494289</v>
      </c>
      <c r="CK338">
        <v>357509.97803131107</v>
      </c>
      <c r="CL338">
        <v>3560000</v>
      </c>
      <c r="CM338">
        <v>1610000</v>
      </c>
      <c r="CN338">
        <v>1030000</v>
      </c>
      <c r="CO338">
        <v>393190000</v>
      </c>
      <c r="CP338">
        <v>307000</v>
      </c>
      <c r="CQ338">
        <v>45750</v>
      </c>
      <c r="CR338">
        <v>0</v>
      </c>
      <c r="CS338">
        <v>0</v>
      </c>
      <c r="CT338">
        <v>745771000</v>
      </c>
      <c r="CU338">
        <v>320616000</v>
      </c>
      <c r="CV338">
        <v>0</v>
      </c>
      <c r="CW338">
        <v>0</v>
      </c>
      <c r="CX338">
        <v>76192.817440257379</v>
      </c>
      <c r="CY338">
        <v>479884.5821618638</v>
      </c>
      <c r="CZ338">
        <v>5830</v>
      </c>
      <c r="DA338">
        <v>4881.7035004521831</v>
      </c>
      <c r="DB338">
        <v>3949.2668420450645</v>
      </c>
      <c r="DC338">
        <v>2696.5748732658399</v>
      </c>
      <c r="DD338">
        <v>-234166.19832590217</v>
      </c>
      <c r="DE338">
        <v>-231722.58032420801</v>
      </c>
      <c r="DF338">
        <v>-252105.83645590671</v>
      </c>
    </row>
    <row r="339" spans="1:110" x14ac:dyDescent="0.45">
      <c r="A339">
        <v>6323</v>
      </c>
      <c r="B339" t="s">
        <v>692</v>
      </c>
      <c r="C339">
        <v>7119</v>
      </c>
      <c r="D339">
        <v>6425</v>
      </c>
      <c r="E339">
        <v>5752</v>
      </c>
      <c r="F339">
        <v>5125</v>
      </c>
      <c r="G339">
        <v>4556</v>
      </c>
      <c r="H339">
        <v>3986</v>
      </c>
      <c r="I339">
        <v>3419</v>
      </c>
      <c r="J339">
        <v>2805.6428571428573</v>
      </c>
      <c r="K339">
        <v>2.78</v>
      </c>
      <c r="L339">
        <v>2.67</v>
      </c>
      <c r="M339">
        <v>2.57</v>
      </c>
      <c r="N339">
        <v>2.4700000000000002</v>
      </c>
      <c r="O339">
        <v>2.39</v>
      </c>
      <c r="P339">
        <v>2.31</v>
      </c>
      <c r="Q339">
        <v>2.309817451096563</v>
      </c>
      <c r="R339">
        <v>2.2749657576215627</v>
      </c>
      <c r="S339">
        <v>305401</v>
      </c>
      <c r="T339">
        <v>10903</v>
      </c>
      <c r="U339">
        <v>3959</v>
      </c>
      <c r="V339">
        <v>12.78817688485378</v>
      </c>
      <c r="W339">
        <v>65.16667844137325</v>
      </c>
      <c r="X339">
        <v>2619.9488973084103</v>
      </c>
      <c r="Y339">
        <v>186.68755132032956</v>
      </c>
      <c r="Z339">
        <v>3003</v>
      </c>
      <c r="AA339">
        <v>2661.5906313846149</v>
      </c>
      <c r="AB339">
        <v>2329.4664212824382</v>
      </c>
      <c r="AC339">
        <v>2020.3446474805583</v>
      </c>
      <c r="AD339">
        <v>1731.2016231929831</v>
      </c>
      <c r="AE339">
        <v>1464.905203913725</v>
      </c>
      <c r="AF339">
        <v>1231.9298738303087</v>
      </c>
      <c r="AG339">
        <v>936.39778118726031</v>
      </c>
      <c r="AH339">
        <v>959</v>
      </c>
      <c r="AI339">
        <v>816.53104087447025</v>
      </c>
      <c r="AJ339">
        <v>684.64993314681556</v>
      </c>
      <c r="AK339">
        <v>556.6129648194418</v>
      </c>
      <c r="AL339">
        <v>441.04155273625622</v>
      </c>
      <c r="AM339">
        <v>353.79320531896877</v>
      </c>
      <c r="AN339">
        <v>290.21207166586044</v>
      </c>
      <c r="AO339">
        <v>228.40949112478961</v>
      </c>
      <c r="AP339">
        <v>9.733097311602668</v>
      </c>
      <c r="AQ339">
        <v>0.9093102369512116</v>
      </c>
      <c r="AR339">
        <v>0.16287523214004176</v>
      </c>
      <c r="AS339">
        <v>0.9093102369512116</v>
      </c>
      <c r="AT339">
        <v>6169</v>
      </c>
      <c r="AU339">
        <v>35</v>
      </c>
      <c r="AV339">
        <v>3967.5394107552875</v>
      </c>
      <c r="AW339">
        <v>999.11022639259909</v>
      </c>
      <c r="AX339">
        <v>15.618388506164063</v>
      </c>
      <c r="AY339">
        <v>132.39679013690395</v>
      </c>
      <c r="AZ339">
        <v>38.006153011974469</v>
      </c>
      <c r="BA339">
        <v>0.41516581669646235</v>
      </c>
      <c r="BB339">
        <v>66.061272509003672</v>
      </c>
      <c r="BC339">
        <v>5830</v>
      </c>
      <c r="BD339">
        <v>197383.63469891873</v>
      </c>
      <c r="BE339">
        <v>1010872.1933950642</v>
      </c>
      <c r="BF339">
        <v>11746</v>
      </c>
      <c r="BG339">
        <v>10128.031474975975</v>
      </c>
      <c r="BH339">
        <v>8422.7408843296762</v>
      </c>
      <c r="BI339">
        <v>6698</v>
      </c>
      <c r="BJ339">
        <v>5084.2786600075342</v>
      </c>
      <c r="BK339">
        <v>4356.6385962646455</v>
      </c>
      <c r="BL339">
        <v>-226035.76763185463</v>
      </c>
      <c r="BM339">
        <v>-219427.10744019313</v>
      </c>
      <c r="BN339">
        <v>-237301.52123781788</v>
      </c>
      <c r="BO339">
        <v>-11373.942762401188</v>
      </c>
      <c r="BP339">
        <v>52801.403442879033</v>
      </c>
      <c r="BQ339">
        <v>119239.48285205825</v>
      </c>
      <c r="BR339">
        <v>921043</v>
      </c>
      <c r="BS339">
        <v>8767932</v>
      </c>
      <c r="BT339">
        <v>937111</v>
      </c>
      <c r="BU339">
        <v>14172</v>
      </c>
      <c r="BV339">
        <v>88734</v>
      </c>
      <c r="BW339">
        <v>932589</v>
      </c>
      <c r="BX339">
        <v>42948</v>
      </c>
      <c r="BY339">
        <v>25.856094090465081</v>
      </c>
      <c r="BZ339">
        <v>0</v>
      </c>
      <c r="CA339">
        <v>0</v>
      </c>
      <c r="CB339">
        <v>315.66829531994966</v>
      </c>
      <c r="CC339">
        <v>0</v>
      </c>
      <c r="CD339">
        <v>0.14502326504219595</v>
      </c>
      <c r="CE339">
        <v>0.87984088058336807</v>
      </c>
      <c r="CF339">
        <v>0</v>
      </c>
      <c r="CG339">
        <v>110366.34985703365</v>
      </c>
      <c r="CH339">
        <v>109063.94974945503</v>
      </c>
      <c r="CI339">
        <v>87019.622002661155</v>
      </c>
      <c r="CJ339">
        <v>12155.734337400561</v>
      </c>
      <c r="CK339">
        <v>445372.59975087055</v>
      </c>
      <c r="CL339">
        <v>4780000</v>
      </c>
      <c r="CM339">
        <v>6110000</v>
      </c>
      <c r="CN339">
        <v>3570000</v>
      </c>
      <c r="CO339">
        <v>196810000</v>
      </c>
      <c r="CP339">
        <v>55000</v>
      </c>
      <c r="CQ339">
        <v>14170</v>
      </c>
      <c r="CR339">
        <v>0</v>
      </c>
      <c r="CS339">
        <v>0</v>
      </c>
      <c r="CT339">
        <v>121143000</v>
      </c>
      <c r="CU339">
        <v>99303360</v>
      </c>
      <c r="CV339">
        <v>0</v>
      </c>
      <c r="CW339">
        <v>0</v>
      </c>
      <c r="CX339">
        <v>33623.724575567445</v>
      </c>
      <c r="CY339">
        <v>491910.6044945732</v>
      </c>
      <c r="CZ339">
        <v>5830</v>
      </c>
      <c r="DA339">
        <v>5026.9388301643057</v>
      </c>
      <c r="DB339">
        <v>4180.5362979433021</v>
      </c>
      <c r="DC339">
        <v>2987.8872628742774</v>
      </c>
      <c r="DD339">
        <v>-226035.76763185463</v>
      </c>
      <c r="DE339">
        <v>-219427.10744019313</v>
      </c>
      <c r="DF339">
        <v>-237301.52123781788</v>
      </c>
    </row>
    <row r="340" spans="1:110" x14ac:dyDescent="0.45">
      <c r="A340">
        <v>6324</v>
      </c>
      <c r="B340" t="s">
        <v>693</v>
      </c>
      <c r="C340">
        <v>8472</v>
      </c>
      <c r="D340">
        <v>7757</v>
      </c>
      <c r="E340">
        <v>7070</v>
      </c>
      <c r="F340">
        <v>6421</v>
      </c>
      <c r="G340">
        <v>5798</v>
      </c>
      <c r="H340">
        <v>5172</v>
      </c>
      <c r="I340">
        <v>4556</v>
      </c>
      <c r="J340">
        <v>3906.3571428571427</v>
      </c>
      <c r="K340">
        <v>2.78</v>
      </c>
      <c r="L340">
        <v>2.67</v>
      </c>
      <c r="M340">
        <v>2.57</v>
      </c>
      <c r="N340">
        <v>2.4700000000000002</v>
      </c>
      <c r="O340">
        <v>2.39</v>
      </c>
      <c r="P340">
        <v>2.31</v>
      </c>
      <c r="Q340">
        <v>2.309817451096563</v>
      </c>
      <c r="R340">
        <v>2.2749657576215627</v>
      </c>
      <c r="S340">
        <v>305401</v>
      </c>
      <c r="T340">
        <v>10903</v>
      </c>
      <c r="U340">
        <v>3959</v>
      </c>
      <c r="V340">
        <v>15.305338129255059</v>
      </c>
      <c r="W340">
        <v>77.993763871608962</v>
      </c>
      <c r="X340">
        <v>2605.1064894306837</v>
      </c>
      <c r="Y340">
        <v>185.62993802671272</v>
      </c>
      <c r="Z340">
        <v>3520</v>
      </c>
      <c r="AA340">
        <v>3192.2313941492557</v>
      </c>
      <c r="AB340">
        <v>2847.9598717516637</v>
      </c>
      <c r="AC340">
        <v>2516.7850070013578</v>
      </c>
      <c r="AD340">
        <v>2207.5154063767818</v>
      </c>
      <c r="AE340">
        <v>1934.9183200036362</v>
      </c>
      <c r="AF340">
        <v>1722.7563382278406</v>
      </c>
      <c r="AG340">
        <v>1409.2301283944287</v>
      </c>
      <c r="AH340">
        <v>650</v>
      </c>
      <c r="AI340">
        <v>583.03318845287288</v>
      </c>
      <c r="AJ340">
        <v>514.41907118431197</v>
      </c>
      <c r="AK340">
        <v>453.78478817121794</v>
      </c>
      <c r="AL340">
        <v>402.89452400580319</v>
      </c>
      <c r="AM340">
        <v>374.97790098895575</v>
      </c>
      <c r="AN340">
        <v>392.2824675331799</v>
      </c>
      <c r="AO340">
        <v>371.34779217865895</v>
      </c>
      <c r="AP340">
        <v>10.180751961474286</v>
      </c>
      <c r="AQ340">
        <v>2.1395534987087328</v>
      </c>
      <c r="AR340">
        <v>0.38323584032951008</v>
      </c>
      <c r="AS340">
        <v>2.1395534987087328</v>
      </c>
      <c r="AT340">
        <v>7072</v>
      </c>
      <c r="AU340">
        <v>33</v>
      </c>
      <c r="AV340">
        <v>4546.1056734130862</v>
      </c>
      <c r="AW340">
        <v>1077.1262360222213</v>
      </c>
      <c r="AX340">
        <v>15.269803639108353</v>
      </c>
      <c r="AY340">
        <v>151.70354632179468</v>
      </c>
      <c r="AZ340">
        <v>40.973882018285295</v>
      </c>
      <c r="BA340">
        <v>0.40589978256226883</v>
      </c>
      <c r="BB340">
        <v>66.061272509003672</v>
      </c>
      <c r="BC340">
        <v>5830</v>
      </c>
      <c r="BD340">
        <v>227630.28504175763</v>
      </c>
      <c r="BE340">
        <v>1199050.3853757409</v>
      </c>
      <c r="BF340">
        <v>29886</v>
      </c>
      <c r="BG340">
        <v>26741.821075283184</v>
      </c>
      <c r="BH340">
        <v>23032.007768433701</v>
      </c>
      <c r="BI340">
        <v>30981.999999999985</v>
      </c>
      <c r="BJ340">
        <v>24426.497787669538</v>
      </c>
      <c r="BK340">
        <v>21424.901229189414</v>
      </c>
      <c r="BL340">
        <v>-231643.17325544817</v>
      </c>
      <c r="BM340">
        <v>-233541.78368622379</v>
      </c>
      <c r="BN340">
        <v>-256417.92737939028</v>
      </c>
      <c r="BO340">
        <v>17457.793010045192</v>
      </c>
      <c r="BP340">
        <v>107095.54676813376</v>
      </c>
      <c r="BQ340">
        <v>197460.19837886083</v>
      </c>
      <c r="BR340">
        <v>921043</v>
      </c>
      <c r="BS340">
        <v>8767932</v>
      </c>
      <c r="BT340">
        <v>937111</v>
      </c>
      <c r="BU340">
        <v>14172</v>
      </c>
      <c r="BV340">
        <v>88734</v>
      </c>
      <c r="BW340">
        <v>932589</v>
      </c>
      <c r="BX340">
        <v>42948</v>
      </c>
      <c r="BY340">
        <v>9.091516804207485</v>
      </c>
      <c r="BZ340">
        <v>0</v>
      </c>
      <c r="CA340">
        <v>0</v>
      </c>
      <c r="CB340">
        <v>0</v>
      </c>
      <c r="CC340">
        <v>0</v>
      </c>
      <c r="CD340">
        <v>0.16602789411002036</v>
      </c>
      <c r="CE340">
        <v>3.9242167846707008</v>
      </c>
      <c r="CF340">
        <v>0</v>
      </c>
      <c r="CG340">
        <v>122879.54145080164</v>
      </c>
      <c r="CH340">
        <v>121429.47693193292</v>
      </c>
      <c r="CI340">
        <v>96885.792297747452</v>
      </c>
      <c r="CJ340">
        <v>13533.93550944144</v>
      </c>
      <c r="CK340">
        <v>495868.35935981281</v>
      </c>
      <c r="CL340">
        <v>4480000</v>
      </c>
      <c r="CM340">
        <v>3970000</v>
      </c>
      <c r="CN340">
        <v>1960000</v>
      </c>
      <c r="CO340">
        <v>154080000</v>
      </c>
      <c r="CP340">
        <v>107000</v>
      </c>
      <c r="CQ340">
        <v>11390</v>
      </c>
      <c r="CR340">
        <v>0</v>
      </c>
      <c r="CS340">
        <v>0</v>
      </c>
      <c r="CT340">
        <v>229798000</v>
      </c>
      <c r="CU340">
        <v>79821120</v>
      </c>
      <c r="CV340">
        <v>0</v>
      </c>
      <c r="CW340">
        <v>0</v>
      </c>
      <c r="CX340">
        <v>28853.337812225502</v>
      </c>
      <c r="CY340">
        <v>569355.36020119872</v>
      </c>
      <c r="CZ340">
        <v>5830</v>
      </c>
      <c r="DA340">
        <v>5216.6505008666581</v>
      </c>
      <c r="DB340">
        <v>4492.9600913460645</v>
      </c>
      <c r="DC340">
        <v>3445.7447820238895</v>
      </c>
      <c r="DD340">
        <v>-231643.17325544817</v>
      </c>
      <c r="DE340">
        <v>-233541.78368622379</v>
      </c>
      <c r="DF340">
        <v>-256417.92737939028</v>
      </c>
    </row>
    <row r="341" spans="1:110" x14ac:dyDescent="0.45">
      <c r="A341">
        <v>6341</v>
      </c>
      <c r="B341" t="s">
        <v>694</v>
      </c>
      <c r="C341">
        <v>7357</v>
      </c>
      <c r="D341">
        <v>6545</v>
      </c>
      <c r="E341">
        <v>5790</v>
      </c>
      <c r="F341">
        <v>5106</v>
      </c>
      <c r="G341">
        <v>4462</v>
      </c>
      <c r="H341">
        <v>3827</v>
      </c>
      <c r="I341">
        <v>3224</v>
      </c>
      <c r="J341">
        <v>2539.6071428571422</v>
      </c>
      <c r="K341">
        <v>2.78</v>
      </c>
      <c r="L341">
        <v>2.67</v>
      </c>
      <c r="M341">
        <v>2.57</v>
      </c>
      <c r="N341">
        <v>2.4700000000000002</v>
      </c>
      <c r="O341">
        <v>2.39</v>
      </c>
      <c r="P341">
        <v>2.31</v>
      </c>
      <c r="Q341">
        <v>2.309817451096563</v>
      </c>
      <c r="R341">
        <v>2.2749657576215627</v>
      </c>
      <c r="S341">
        <v>305401</v>
      </c>
      <c r="T341">
        <v>10903</v>
      </c>
      <c r="U341">
        <v>3959</v>
      </c>
      <c r="V341">
        <v>12.321763392400239</v>
      </c>
      <c r="W341">
        <v>62.789903522077523</v>
      </c>
      <c r="X341">
        <v>2810.0260967519484</v>
      </c>
      <c r="Y341">
        <v>200.23172653779102</v>
      </c>
      <c r="Z341">
        <v>2909</v>
      </c>
      <c r="AA341">
        <v>2553.1264428195168</v>
      </c>
      <c r="AB341">
        <v>2210.0575487723404</v>
      </c>
      <c r="AC341">
        <v>1875.0436807673555</v>
      </c>
      <c r="AD341">
        <v>1576.7854401747577</v>
      </c>
      <c r="AE341">
        <v>1327.3865634638505</v>
      </c>
      <c r="AF341">
        <v>1121.2246882325471</v>
      </c>
      <c r="AG341">
        <v>817.14489217210507</v>
      </c>
      <c r="AH341">
        <v>537</v>
      </c>
      <c r="AI341">
        <v>439.54084385958748</v>
      </c>
      <c r="AJ341">
        <v>337.43653737075959</v>
      </c>
      <c r="AK341">
        <v>243.45934381213337</v>
      </c>
      <c r="AL341">
        <v>176.87268866677903</v>
      </c>
      <c r="AM341">
        <v>140.66346412605193</v>
      </c>
      <c r="AN341">
        <v>132.05587277364208</v>
      </c>
      <c r="AO341">
        <v>109.12940061302371</v>
      </c>
      <c r="AP341">
        <v>8.2544804377842809</v>
      </c>
      <c r="AQ341">
        <v>1.7651316364347049</v>
      </c>
      <c r="AR341">
        <v>0.31616956827184578</v>
      </c>
      <c r="AS341">
        <v>1.7651316364347049</v>
      </c>
      <c r="AT341">
        <v>6307</v>
      </c>
      <c r="AU341">
        <v>58</v>
      </c>
      <c r="AV341">
        <v>4063.1248427525366</v>
      </c>
      <c r="AW341">
        <v>1234.2701945928841</v>
      </c>
      <c r="AX341">
        <v>24.185509145088972</v>
      </c>
      <c r="AY341">
        <v>135.58647600265215</v>
      </c>
      <c r="AZ341">
        <v>46.951638202313312</v>
      </c>
      <c r="BA341">
        <v>0.64289581812347474</v>
      </c>
      <c r="BB341">
        <v>66.061272509003672</v>
      </c>
      <c r="BC341">
        <v>5830</v>
      </c>
      <c r="BD341">
        <v>175391.59439957511</v>
      </c>
      <c r="BE341">
        <v>1084368.9003900348</v>
      </c>
      <c r="BF341">
        <v>19572</v>
      </c>
      <c r="BG341">
        <v>16505.195574703932</v>
      </c>
      <c r="BH341">
        <v>13227.668421418155</v>
      </c>
      <c r="BI341">
        <v>26919.999999999993</v>
      </c>
      <c r="BJ341">
        <v>19770.339235731069</v>
      </c>
      <c r="BK341">
        <v>16625.523647245813</v>
      </c>
      <c r="BL341">
        <v>-241159.00874221884</v>
      </c>
      <c r="BM341">
        <v>-249508.16362002501</v>
      </c>
      <c r="BN341">
        <v>-278301.65317397797</v>
      </c>
      <c r="BO341">
        <v>-23149.01252388733</v>
      </c>
      <c r="BP341">
        <v>22931.765931566129</v>
      </c>
      <c r="BQ341">
        <v>75022.388036217541</v>
      </c>
      <c r="BR341">
        <v>921043</v>
      </c>
      <c r="BS341">
        <v>8767932</v>
      </c>
      <c r="BT341">
        <v>937111</v>
      </c>
      <c r="BU341">
        <v>14172</v>
      </c>
      <c r="BV341">
        <v>88734</v>
      </c>
      <c r="BW341">
        <v>932589</v>
      </c>
      <c r="BX341">
        <v>42948</v>
      </c>
      <c r="BY341">
        <v>1.6308384610123912</v>
      </c>
      <c r="BZ341">
        <v>0</v>
      </c>
      <c r="CA341">
        <v>0</v>
      </c>
      <c r="CB341">
        <v>0</v>
      </c>
      <c r="CC341">
        <v>0</v>
      </c>
      <c r="CD341">
        <v>0.13923938167569364</v>
      </c>
      <c r="CE341">
        <v>4.0496319260573905</v>
      </c>
      <c r="CF341">
        <v>0</v>
      </c>
      <c r="CG341">
        <v>123380.06911455236</v>
      </c>
      <c r="CH341">
        <v>121924.09801923204</v>
      </c>
      <c r="CI341">
        <v>97280.439109550905</v>
      </c>
      <c r="CJ341">
        <v>13589.063556323075</v>
      </c>
      <c r="CK341">
        <v>497888.18974417046</v>
      </c>
      <c r="CL341">
        <v>13400000</v>
      </c>
      <c r="CM341">
        <v>3540000</v>
      </c>
      <c r="CN341">
        <v>1310000</v>
      </c>
      <c r="CO341">
        <v>79540000</v>
      </c>
      <c r="CP341">
        <v>252000</v>
      </c>
      <c r="CQ341">
        <v>1510</v>
      </c>
      <c r="CR341">
        <v>0</v>
      </c>
      <c r="CS341">
        <v>0</v>
      </c>
      <c r="CT341">
        <v>529444000</v>
      </c>
      <c r="CU341">
        <v>10582080</v>
      </c>
      <c r="CV341">
        <v>0</v>
      </c>
      <c r="CW341">
        <v>0</v>
      </c>
      <c r="CX341">
        <v>9933.7409834744158</v>
      </c>
      <c r="CY341">
        <v>573351.73936077789</v>
      </c>
      <c r="CZ341">
        <v>5830</v>
      </c>
      <c r="DA341">
        <v>4916.4771204028166</v>
      </c>
      <c r="DB341">
        <v>3940.1853104878314</v>
      </c>
      <c r="DC341">
        <v>2654.9835892984124</v>
      </c>
      <c r="DD341">
        <v>-241159.00874221884</v>
      </c>
      <c r="DE341">
        <v>-249508.16362002501</v>
      </c>
      <c r="DF341">
        <v>-278301.65317397797</v>
      </c>
    </row>
    <row r="342" spans="1:110" x14ac:dyDescent="0.45">
      <c r="A342">
        <v>6361</v>
      </c>
      <c r="B342" t="s">
        <v>695</v>
      </c>
      <c r="C342">
        <v>5829</v>
      </c>
      <c r="D342">
        <v>5293</v>
      </c>
      <c r="E342">
        <v>4814</v>
      </c>
      <c r="F342">
        <v>4373</v>
      </c>
      <c r="G342">
        <v>3960</v>
      </c>
      <c r="H342">
        <v>3549</v>
      </c>
      <c r="I342">
        <v>3144</v>
      </c>
      <c r="J342">
        <v>2701.2500000000005</v>
      </c>
      <c r="K342">
        <v>2.78</v>
      </c>
      <c r="L342">
        <v>2.67</v>
      </c>
      <c r="M342">
        <v>2.57</v>
      </c>
      <c r="N342">
        <v>2.4700000000000002</v>
      </c>
      <c r="O342">
        <v>2.39</v>
      </c>
      <c r="P342">
        <v>2.31</v>
      </c>
      <c r="Q342">
        <v>2.309817451096563</v>
      </c>
      <c r="R342">
        <v>2.2749657576215627</v>
      </c>
      <c r="S342">
        <v>306177</v>
      </c>
      <c r="T342">
        <v>13691</v>
      </c>
      <c r="U342">
        <v>4793</v>
      </c>
      <c r="V342">
        <v>9.3103551652769898</v>
      </c>
      <c r="W342">
        <v>47.44420777829437</v>
      </c>
      <c r="X342">
        <v>3699.9804337132596</v>
      </c>
      <c r="Y342">
        <v>254.18781927153444</v>
      </c>
      <c r="Z342">
        <v>2059</v>
      </c>
      <c r="AA342">
        <v>1920.7932322238316</v>
      </c>
      <c r="AB342">
        <v>1729.5619875391064</v>
      </c>
      <c r="AC342">
        <v>1548.1436899714436</v>
      </c>
      <c r="AD342">
        <v>1373.7708279169703</v>
      </c>
      <c r="AE342">
        <v>1222.9800726038802</v>
      </c>
      <c r="AF342">
        <v>1195.7381521726597</v>
      </c>
      <c r="AG342">
        <v>961.38915180980894</v>
      </c>
      <c r="AH342">
        <v>520</v>
      </c>
      <c r="AI342">
        <v>514.5197724316464</v>
      </c>
      <c r="AJ342">
        <v>499.75285948975989</v>
      </c>
      <c r="AK342">
        <v>475.22216005641639</v>
      </c>
      <c r="AL342">
        <v>456.02898885912572</v>
      </c>
      <c r="AM342">
        <v>449.98674907227047</v>
      </c>
      <c r="AN342">
        <v>555.75960667194795</v>
      </c>
      <c r="AO342">
        <v>476.03140267876324</v>
      </c>
      <c r="AP342">
        <v>5.9755113111651212</v>
      </c>
      <c r="AQ342">
        <v>4.6000400222237765</v>
      </c>
      <c r="AR342">
        <v>0.82395705670844666</v>
      </c>
      <c r="AS342">
        <v>4.6000400222237765</v>
      </c>
      <c r="AT342">
        <v>4774</v>
      </c>
      <c r="AU342">
        <v>57</v>
      </c>
      <c r="AV342">
        <v>3079.5560952875035</v>
      </c>
      <c r="AW342">
        <v>1059.7227872282419</v>
      </c>
      <c r="AX342">
        <v>23.151522321614063</v>
      </c>
      <c r="AY342">
        <v>102.76478689974398</v>
      </c>
      <c r="AZ342">
        <v>40.311854826162325</v>
      </c>
      <c r="BA342">
        <v>0.61541052514002015</v>
      </c>
      <c r="BB342">
        <v>66.061272509003672</v>
      </c>
      <c r="BC342">
        <v>5830</v>
      </c>
      <c r="BD342">
        <v>230682.56563735407</v>
      </c>
      <c r="BE342">
        <v>808434.939379088</v>
      </c>
      <c r="BF342">
        <v>10924</v>
      </c>
      <c r="BG342">
        <v>9756.040239534148</v>
      </c>
      <c r="BH342">
        <v>8466.1328341033623</v>
      </c>
      <c r="BI342">
        <v>15492.000000000004</v>
      </c>
      <c r="BJ342">
        <v>12486.425734262868</v>
      </c>
      <c r="BK342">
        <v>11080.035742030168</v>
      </c>
      <c r="BL342">
        <v>-213340.18630466721</v>
      </c>
      <c r="BM342">
        <v>-195922.16170198319</v>
      </c>
      <c r="BN342">
        <v>-202851.99101371443</v>
      </c>
      <c r="BO342">
        <v>23046.419296690379</v>
      </c>
      <c r="BP342">
        <v>96627.235635930032</v>
      </c>
      <c r="BQ342">
        <v>162776.44431525588</v>
      </c>
      <c r="BR342">
        <v>921043</v>
      </c>
      <c r="BS342">
        <v>8767932</v>
      </c>
      <c r="BT342">
        <v>937111</v>
      </c>
      <c r="BU342">
        <v>14172</v>
      </c>
      <c r="BV342">
        <v>88734</v>
      </c>
      <c r="BW342">
        <v>932589</v>
      </c>
      <c r="BX342">
        <v>42948</v>
      </c>
      <c r="BY342">
        <v>2.3645823216187751</v>
      </c>
      <c r="BZ342">
        <v>0</v>
      </c>
      <c r="CA342">
        <v>0</v>
      </c>
      <c r="CB342">
        <v>879.03653262231649</v>
      </c>
      <c r="CC342">
        <v>30.531841200000002</v>
      </c>
      <c r="CD342">
        <v>0.10520579428753764</v>
      </c>
      <c r="CE342">
        <v>3.1262399999999997</v>
      </c>
      <c r="CF342">
        <v>41.606108823529411</v>
      </c>
      <c r="CG342">
        <v>87091.813492625195</v>
      </c>
      <c r="CH342">
        <v>86064.069190046139</v>
      </c>
      <c r="CI342">
        <v>68668.545253800636</v>
      </c>
      <c r="CJ342">
        <v>9592.2801574045243</v>
      </c>
      <c r="CK342">
        <v>351450.48687823798</v>
      </c>
      <c r="CL342">
        <v>15000000</v>
      </c>
      <c r="CM342">
        <v>1660000</v>
      </c>
      <c r="CN342">
        <v>480000</v>
      </c>
      <c r="CO342">
        <v>161670000</v>
      </c>
      <c r="CP342">
        <v>9000</v>
      </c>
      <c r="CQ342">
        <v>3740</v>
      </c>
      <c r="CR342">
        <v>0</v>
      </c>
      <c r="CS342">
        <v>0</v>
      </c>
      <c r="CT342">
        <v>17049000</v>
      </c>
      <c r="CU342">
        <v>26209920</v>
      </c>
      <c r="CV342">
        <v>0</v>
      </c>
      <c r="CW342">
        <v>0</v>
      </c>
      <c r="CX342">
        <v>29713.102975264166</v>
      </c>
      <c r="CY342">
        <v>386692.17135536869</v>
      </c>
      <c r="CZ342">
        <v>5830</v>
      </c>
      <c r="DA342">
        <v>5206.6747158993121</v>
      </c>
      <c r="DB342">
        <v>4518.2675231437743</v>
      </c>
      <c r="DC342">
        <v>3491.9485634478765</v>
      </c>
      <c r="DD342">
        <v>-213340.18630466721</v>
      </c>
      <c r="DE342">
        <v>-195922.16170198319</v>
      </c>
      <c r="DF342">
        <v>-202851.99101371443</v>
      </c>
    </row>
    <row r="343" spans="1:110" x14ac:dyDescent="0.45">
      <c r="A343">
        <v>6362</v>
      </c>
      <c r="B343" t="s">
        <v>696</v>
      </c>
      <c r="C343">
        <v>8902</v>
      </c>
      <c r="D343">
        <v>8018</v>
      </c>
      <c r="E343">
        <v>7161</v>
      </c>
      <c r="F343">
        <v>6354</v>
      </c>
      <c r="G343">
        <v>5584</v>
      </c>
      <c r="H343">
        <v>4838</v>
      </c>
      <c r="I343">
        <v>4114</v>
      </c>
      <c r="J343">
        <v>3317.5357142857147</v>
      </c>
      <c r="K343">
        <v>2.78</v>
      </c>
      <c r="L343">
        <v>2.67</v>
      </c>
      <c r="M343">
        <v>2.57</v>
      </c>
      <c r="N343">
        <v>2.4700000000000002</v>
      </c>
      <c r="O343">
        <v>2.39</v>
      </c>
      <c r="P343">
        <v>2.31</v>
      </c>
      <c r="Q343">
        <v>2.309817451096563</v>
      </c>
      <c r="R343">
        <v>2.2749657576215627</v>
      </c>
      <c r="S343">
        <v>306177</v>
      </c>
      <c r="T343">
        <v>13691</v>
      </c>
      <c r="U343">
        <v>4793</v>
      </c>
      <c r="V343">
        <v>15.239013151999774</v>
      </c>
      <c r="W343">
        <v>77.655781491138015</v>
      </c>
      <c r="X343">
        <v>3452.2510204758401</v>
      </c>
      <c r="Y343">
        <v>237.1688645909982</v>
      </c>
      <c r="Z343">
        <v>3895</v>
      </c>
      <c r="AA343">
        <v>3427.7338633580553</v>
      </c>
      <c r="AB343">
        <v>2925.8574402147715</v>
      </c>
      <c r="AC343">
        <v>2468.6491819664093</v>
      </c>
      <c r="AD343">
        <v>2070.1097151119775</v>
      </c>
      <c r="AE343">
        <v>1729.0418228652243</v>
      </c>
      <c r="AF343">
        <v>1461.5277907183611</v>
      </c>
      <c r="AG343">
        <v>1039.8813646995673</v>
      </c>
      <c r="AH343">
        <v>804</v>
      </c>
      <c r="AI343">
        <v>778.28272316904633</v>
      </c>
      <c r="AJ343">
        <v>698.74825002703642</v>
      </c>
      <c r="AK343">
        <v>601.7547051875739</v>
      </c>
      <c r="AL343">
        <v>527.01319077257926</v>
      </c>
      <c r="AM343">
        <v>478.52133677340726</v>
      </c>
      <c r="AN343">
        <v>458.12109659257203</v>
      </c>
      <c r="AO343">
        <v>373.86694825004895</v>
      </c>
      <c r="AP343">
        <v>12.303720225259399</v>
      </c>
      <c r="AQ343">
        <v>4.0116628100788745</v>
      </c>
      <c r="AR343">
        <v>0.71856720061783141</v>
      </c>
      <c r="AS343">
        <v>4.0116628100788745</v>
      </c>
      <c r="AT343">
        <v>7480</v>
      </c>
      <c r="AU343">
        <v>29</v>
      </c>
      <c r="AV343">
        <v>4806.5655222086934</v>
      </c>
      <c r="AW343">
        <v>1082.7171032397041</v>
      </c>
      <c r="AX343">
        <v>13.967013971942777</v>
      </c>
      <c r="AY343">
        <v>160.39509147610408</v>
      </c>
      <c r="AZ343">
        <v>41.186558607238346</v>
      </c>
      <c r="BA343">
        <v>0.37126921002022678</v>
      </c>
      <c r="BB343">
        <v>66.061272509003672</v>
      </c>
      <c r="BC343">
        <v>5830</v>
      </c>
      <c r="BD343">
        <v>187025.76594255897</v>
      </c>
      <c r="BE343">
        <v>1174745.0079131266</v>
      </c>
      <c r="BF343">
        <v>27010</v>
      </c>
      <c r="BG343">
        <v>23137.69281262907</v>
      </c>
      <c r="BH343">
        <v>18837.517889942432</v>
      </c>
      <c r="BI343">
        <v>20749.999999999993</v>
      </c>
      <c r="BJ343">
        <v>14944.12126722691</v>
      </c>
      <c r="BK343">
        <v>12531.53783254687</v>
      </c>
      <c r="BL343">
        <v>-243463.98653829627</v>
      </c>
      <c r="BM343">
        <v>-255267.01287796116</v>
      </c>
      <c r="BN343">
        <v>-286347.82833744353</v>
      </c>
      <c r="BO343">
        <v>-46826.418295135954</v>
      </c>
      <c r="BP343">
        <v>3001.5056407952216</v>
      </c>
      <c r="BQ343">
        <v>56022.380813659402</v>
      </c>
      <c r="BR343">
        <v>921043</v>
      </c>
      <c r="BS343">
        <v>8767932</v>
      </c>
      <c r="BT343">
        <v>937111</v>
      </c>
      <c r="BU343">
        <v>14172</v>
      </c>
      <c r="BV343">
        <v>88734</v>
      </c>
      <c r="BW343">
        <v>932589</v>
      </c>
      <c r="BX343">
        <v>42948</v>
      </c>
      <c r="BY343">
        <v>55.661662009391293</v>
      </c>
      <c r="BZ343">
        <v>0</v>
      </c>
      <c r="CA343">
        <v>0</v>
      </c>
      <c r="CB343">
        <v>17.16142290910355</v>
      </c>
      <c r="CC343">
        <v>0</v>
      </c>
      <c r="CD343">
        <v>0.17181177747652274</v>
      </c>
      <c r="CE343">
        <v>42.269522430040816</v>
      </c>
      <c r="CF343">
        <v>131.59843117647057</v>
      </c>
      <c r="CG343">
        <v>135642.99687644499</v>
      </c>
      <c r="CH343">
        <v>134042.31465806038</v>
      </c>
      <c r="CI343">
        <v>106949.28599873549</v>
      </c>
      <c r="CJ343">
        <v>14939.700704923138</v>
      </c>
      <c r="CK343">
        <v>547374.03416093392</v>
      </c>
      <c r="CL343">
        <v>20500000</v>
      </c>
      <c r="CM343">
        <v>3690000</v>
      </c>
      <c r="CN343">
        <v>2220000</v>
      </c>
      <c r="CO343">
        <v>330370000</v>
      </c>
      <c r="CP343">
        <v>365000</v>
      </c>
      <c r="CQ343">
        <v>3320</v>
      </c>
      <c r="CR343">
        <v>0</v>
      </c>
      <c r="CS343">
        <v>0</v>
      </c>
      <c r="CT343">
        <v>1110466000</v>
      </c>
      <c r="CU343">
        <v>23266560</v>
      </c>
      <c r="CV343">
        <v>0</v>
      </c>
      <c r="CW343">
        <v>0</v>
      </c>
      <c r="CX343">
        <v>62760.475280872175</v>
      </c>
      <c r="CY343">
        <v>633567.37378787668</v>
      </c>
      <c r="CZ343">
        <v>5830</v>
      </c>
      <c r="DA343">
        <v>4994.1780487829501</v>
      </c>
      <c r="DB343">
        <v>4066.002565655845</v>
      </c>
      <c r="DC343">
        <v>2831.0954185308601</v>
      </c>
      <c r="DD343">
        <v>-243463.98653829627</v>
      </c>
      <c r="DE343">
        <v>-255267.01287796116</v>
      </c>
      <c r="DF343">
        <v>-286347.82833744353</v>
      </c>
    </row>
    <row r="344" spans="1:110" x14ac:dyDescent="0.45">
      <c r="A344">
        <v>6363</v>
      </c>
      <c r="B344" t="s">
        <v>697</v>
      </c>
      <c r="C344">
        <v>5631</v>
      </c>
      <c r="D344">
        <v>5126</v>
      </c>
      <c r="E344">
        <v>4607</v>
      </c>
      <c r="F344">
        <v>4133</v>
      </c>
      <c r="G344">
        <v>3696</v>
      </c>
      <c r="H344">
        <v>3253</v>
      </c>
      <c r="I344">
        <v>2799</v>
      </c>
      <c r="J344">
        <v>2329.25</v>
      </c>
      <c r="K344">
        <v>2.78</v>
      </c>
      <c r="L344">
        <v>2.67</v>
      </c>
      <c r="M344">
        <v>2.57</v>
      </c>
      <c r="N344">
        <v>2.4700000000000002</v>
      </c>
      <c r="O344">
        <v>2.39</v>
      </c>
      <c r="P344">
        <v>2.31</v>
      </c>
      <c r="Q344">
        <v>2.309817451096563</v>
      </c>
      <c r="R344">
        <v>2.2749657576215627</v>
      </c>
      <c r="S344">
        <v>306177</v>
      </c>
      <c r="T344">
        <v>13691</v>
      </c>
      <c r="U344">
        <v>4793</v>
      </c>
      <c r="V344">
        <v>9.4334886784565857</v>
      </c>
      <c r="W344">
        <v>48.071678146508866</v>
      </c>
      <c r="X344">
        <v>3527.6445237334624</v>
      </c>
      <c r="Y344">
        <v>242.34838121916152</v>
      </c>
      <c r="Z344">
        <v>2118</v>
      </c>
      <c r="AA344">
        <v>1893.2770883868523</v>
      </c>
      <c r="AB344">
        <v>1649.1586890600556</v>
      </c>
      <c r="AC344">
        <v>1408.7606238177077</v>
      </c>
      <c r="AD344">
        <v>1194.6875632304291</v>
      </c>
      <c r="AE344">
        <v>1017.7265861828444</v>
      </c>
      <c r="AF344">
        <v>871.79416374027153</v>
      </c>
      <c r="AG344">
        <v>657.90599731617692</v>
      </c>
      <c r="AH344">
        <v>533</v>
      </c>
      <c r="AI344">
        <v>529.39001912795777</v>
      </c>
      <c r="AJ344">
        <v>502.90744640203843</v>
      </c>
      <c r="AK344">
        <v>455.68731638679952</v>
      </c>
      <c r="AL344">
        <v>414.00149016479833</v>
      </c>
      <c r="AM344">
        <v>392.92339459405042</v>
      </c>
      <c r="AN344">
        <v>388.28395404076844</v>
      </c>
      <c r="AO344">
        <v>337.64935922798048</v>
      </c>
      <c r="AP344">
        <v>6.9657776578508273</v>
      </c>
      <c r="AQ344">
        <v>5.8302832839812977</v>
      </c>
      <c r="AR344">
        <v>1.0443176648979149</v>
      </c>
      <c r="AS344">
        <v>5.8302832839812977</v>
      </c>
      <c r="AT344">
        <v>4707</v>
      </c>
      <c r="AU344">
        <v>53</v>
      </c>
      <c r="AV344">
        <v>3035.3524810308986</v>
      </c>
      <c r="AW344">
        <v>1014.1980984944828</v>
      </c>
      <c r="AX344">
        <v>21.642960502659701</v>
      </c>
      <c r="AY344">
        <v>101.28971229200107</v>
      </c>
      <c r="AZ344">
        <v>38.580095666730124</v>
      </c>
      <c r="BA344">
        <v>0.57531014606722986</v>
      </c>
      <c r="BB344">
        <v>66.061272509003672</v>
      </c>
      <c r="BC344">
        <v>5830</v>
      </c>
      <c r="BD344">
        <v>205394.77401198819</v>
      </c>
      <c r="BE344">
        <v>568820.26664452814</v>
      </c>
      <c r="BF344">
        <v>11368</v>
      </c>
      <c r="BG344">
        <v>9907.9812593099232</v>
      </c>
      <c r="BH344">
        <v>8338.5167949491006</v>
      </c>
      <c r="BI344">
        <v>10409.999999999998</v>
      </c>
      <c r="BJ344">
        <v>7745.933325817442</v>
      </c>
      <c r="BK344">
        <v>6568.8734150505807</v>
      </c>
      <c r="BL344">
        <v>-222070.59566973115</v>
      </c>
      <c r="BM344">
        <v>-212499.44661021268</v>
      </c>
      <c r="BN344">
        <v>-228608.10761970177</v>
      </c>
      <c r="BO344">
        <v>-7753.3083280824358</v>
      </c>
      <c r="BP344">
        <v>16798.673531552718</v>
      </c>
      <c r="BQ344">
        <v>44584.504593917343</v>
      </c>
      <c r="BR344">
        <v>921043</v>
      </c>
      <c r="BS344">
        <v>8767932</v>
      </c>
      <c r="BT344">
        <v>937111</v>
      </c>
      <c r="BU344">
        <v>14172</v>
      </c>
      <c r="BV344">
        <v>88734</v>
      </c>
      <c r="BW344">
        <v>932589</v>
      </c>
      <c r="BX344">
        <v>42948</v>
      </c>
      <c r="BY344">
        <v>1.5397392738517663</v>
      </c>
      <c r="BZ344">
        <v>0</v>
      </c>
      <c r="CA344">
        <v>0</v>
      </c>
      <c r="CB344">
        <v>0</v>
      </c>
      <c r="CC344">
        <v>0</v>
      </c>
      <c r="CD344">
        <v>0.10331842182057373</v>
      </c>
      <c r="CE344">
        <v>1.8261879635539251</v>
      </c>
      <c r="CF344">
        <v>3.4890564705882356</v>
      </c>
      <c r="CG344">
        <v>63316.749464466018</v>
      </c>
      <c r="CH344">
        <v>62569.567543338148</v>
      </c>
      <c r="CI344">
        <v>49922.821693136677</v>
      </c>
      <c r="CJ344">
        <v>6973.6979305268524</v>
      </c>
      <c r="CK344">
        <v>255508.54362124772</v>
      </c>
      <c r="CL344">
        <v>14200000</v>
      </c>
      <c r="CM344">
        <v>1190000</v>
      </c>
      <c r="CN344">
        <v>970000</v>
      </c>
      <c r="CO344">
        <v>119040000</v>
      </c>
      <c r="CP344">
        <v>263000</v>
      </c>
      <c r="CQ344">
        <v>2020</v>
      </c>
      <c r="CR344">
        <v>0</v>
      </c>
      <c r="CS344">
        <v>0</v>
      </c>
      <c r="CT344">
        <v>571568000</v>
      </c>
      <c r="CU344">
        <v>14156160</v>
      </c>
      <c r="CV344">
        <v>0</v>
      </c>
      <c r="CW344">
        <v>0</v>
      </c>
      <c r="CX344">
        <v>19665.044186177958</v>
      </c>
      <c r="CY344">
        <v>276342.29466241808</v>
      </c>
      <c r="CZ344">
        <v>5830</v>
      </c>
      <c r="DA344">
        <v>5081.2395093047899</v>
      </c>
      <c r="DB344">
        <v>4276.3505378741429</v>
      </c>
      <c r="DC344">
        <v>3109.1555795264826</v>
      </c>
      <c r="DD344">
        <v>-222070.59566973115</v>
      </c>
      <c r="DE344">
        <v>-212499.44661021268</v>
      </c>
      <c r="DF344">
        <v>-228608.10761970177</v>
      </c>
    </row>
    <row r="345" spans="1:110" x14ac:dyDescent="0.45">
      <c r="A345">
        <v>6364</v>
      </c>
      <c r="B345" t="s">
        <v>698</v>
      </c>
      <c r="C345">
        <v>8137</v>
      </c>
      <c r="D345">
        <v>7160</v>
      </c>
      <c r="E345">
        <v>6250</v>
      </c>
      <c r="F345">
        <v>5421</v>
      </c>
      <c r="G345">
        <v>4669</v>
      </c>
      <c r="H345">
        <v>3951</v>
      </c>
      <c r="I345">
        <v>3283</v>
      </c>
      <c r="J345">
        <v>2477.25</v>
      </c>
      <c r="K345">
        <v>2.78</v>
      </c>
      <c r="L345">
        <v>2.67</v>
      </c>
      <c r="M345">
        <v>2.57</v>
      </c>
      <c r="N345">
        <v>2.4700000000000002</v>
      </c>
      <c r="O345">
        <v>2.39</v>
      </c>
      <c r="P345">
        <v>2.31</v>
      </c>
      <c r="Q345">
        <v>2.309817451096563</v>
      </c>
      <c r="R345">
        <v>2.2749657576215627</v>
      </c>
      <c r="S345">
        <v>306177</v>
      </c>
      <c r="T345">
        <v>13691</v>
      </c>
      <c r="U345">
        <v>4793</v>
      </c>
      <c r="V345">
        <v>13.849308673786854</v>
      </c>
      <c r="W345">
        <v>70.574050789750913</v>
      </c>
      <c r="X345">
        <v>3472.2248558130254</v>
      </c>
      <c r="Y345">
        <v>238.54106256280008</v>
      </c>
      <c r="Z345">
        <v>3150</v>
      </c>
      <c r="AA345">
        <v>2854.1258686856308</v>
      </c>
      <c r="AB345">
        <v>2396.2932356906795</v>
      </c>
      <c r="AC345">
        <v>1992.8916602731622</v>
      </c>
      <c r="AD345">
        <v>1641.9711255165032</v>
      </c>
      <c r="AE345">
        <v>1352.3687688946968</v>
      </c>
      <c r="AF345">
        <v>1232.4385198350594</v>
      </c>
      <c r="AG345">
        <v>815.69619179102597</v>
      </c>
      <c r="AH345">
        <v>749</v>
      </c>
      <c r="AI345">
        <v>697.611238954849</v>
      </c>
      <c r="AJ345">
        <v>582.58184530147071</v>
      </c>
      <c r="AK345">
        <v>477.08048338518267</v>
      </c>
      <c r="AL345">
        <v>397.56200700669541</v>
      </c>
      <c r="AM345">
        <v>346.84916397727977</v>
      </c>
      <c r="AN345">
        <v>430.90768967029595</v>
      </c>
      <c r="AO345">
        <v>325.75413304895267</v>
      </c>
      <c r="AP345">
        <v>10.567362795454324</v>
      </c>
      <c r="AQ345">
        <v>12.569876804913807</v>
      </c>
      <c r="AR345">
        <v>2.2515105619358717</v>
      </c>
      <c r="AS345">
        <v>12.569876804913807</v>
      </c>
      <c r="AT345">
        <v>6738</v>
      </c>
      <c r="AU345">
        <v>29</v>
      </c>
      <c r="AV345">
        <v>4330.6491230829206</v>
      </c>
      <c r="AW345">
        <v>1002.8692242590269</v>
      </c>
      <c r="AX345">
        <v>13.645576210622188</v>
      </c>
      <c r="AY345">
        <v>144.51376123727704</v>
      </c>
      <c r="AZ345">
        <v>38.149145290813379</v>
      </c>
      <c r="BA345">
        <v>0.36272479645008959</v>
      </c>
      <c r="BB345">
        <v>66.061272509003672</v>
      </c>
      <c r="BC345">
        <v>5830</v>
      </c>
      <c r="BD345">
        <v>156389.89996060904</v>
      </c>
      <c r="BE345">
        <v>911948.16997734946</v>
      </c>
      <c r="BF345">
        <v>14890</v>
      </c>
      <c r="BG345">
        <v>12186.39892678624</v>
      </c>
      <c r="BH345">
        <v>9497.033864180512</v>
      </c>
      <c r="BI345">
        <v>19814</v>
      </c>
      <c r="BJ345">
        <v>13835.113507042661</v>
      </c>
      <c r="BK345">
        <v>11398.94222533585</v>
      </c>
      <c r="BL345">
        <v>-246058.5045602289</v>
      </c>
      <c r="BM345">
        <v>-255155.54173784493</v>
      </c>
      <c r="BN345">
        <v>-284571.9164077887</v>
      </c>
      <c r="BO345">
        <v>-60673.427909706021</v>
      </c>
      <c r="BP345">
        <v>-33853.673243374913</v>
      </c>
      <c r="BQ345">
        <v>2567.2478351993486</v>
      </c>
      <c r="BR345">
        <v>921043</v>
      </c>
      <c r="BS345">
        <v>8767932</v>
      </c>
      <c r="BT345">
        <v>937111</v>
      </c>
      <c r="BU345">
        <v>14172</v>
      </c>
      <c r="BV345">
        <v>88734</v>
      </c>
      <c r="BW345">
        <v>932589</v>
      </c>
      <c r="BX345">
        <v>42948</v>
      </c>
      <c r="BY345">
        <v>2.1214515354271453</v>
      </c>
      <c r="BZ345">
        <v>0</v>
      </c>
      <c r="CA345">
        <v>0</v>
      </c>
      <c r="CB345">
        <v>0</v>
      </c>
      <c r="CC345">
        <v>0</v>
      </c>
      <c r="CD345">
        <v>0.1672455537661261</v>
      </c>
      <c r="CE345">
        <v>0.68101891577837792</v>
      </c>
      <c r="CF345">
        <v>204.77918117647059</v>
      </c>
      <c r="CG345">
        <v>107363.18387452934</v>
      </c>
      <c r="CH345">
        <v>106096.22322566033</v>
      </c>
      <c r="CI345">
        <v>84651.741131840448</v>
      </c>
      <c r="CJ345">
        <v>11824.96605611075</v>
      </c>
      <c r="CK345">
        <v>433253.61744472443</v>
      </c>
      <c r="CL345">
        <v>18800000</v>
      </c>
      <c r="CM345">
        <v>2570000</v>
      </c>
      <c r="CN345">
        <v>1250000</v>
      </c>
      <c r="CO345">
        <v>374220000</v>
      </c>
      <c r="CP345">
        <v>165000</v>
      </c>
      <c r="CQ345">
        <v>8210</v>
      </c>
      <c r="CR345">
        <v>0</v>
      </c>
      <c r="CS345">
        <v>0</v>
      </c>
      <c r="CT345">
        <v>339440000</v>
      </c>
      <c r="CU345">
        <v>57535680</v>
      </c>
      <c r="CV345">
        <v>0</v>
      </c>
      <c r="CW345">
        <v>0</v>
      </c>
      <c r="CX345">
        <v>76790.604298769031</v>
      </c>
      <c r="CY345">
        <v>532226.99903434329</v>
      </c>
      <c r="CZ345">
        <v>5830</v>
      </c>
      <c r="DA345">
        <v>4771.43759188474</v>
      </c>
      <c r="DB345">
        <v>3718.4491221069438</v>
      </c>
      <c r="DC345">
        <v>2367.3461624478127</v>
      </c>
      <c r="DD345">
        <v>-246058.5045602289</v>
      </c>
      <c r="DE345">
        <v>-255155.54173784493</v>
      </c>
      <c r="DF345">
        <v>-284571.9164077887</v>
      </c>
    </row>
    <row r="346" spans="1:110" x14ac:dyDescent="0.45">
      <c r="A346">
        <v>6365</v>
      </c>
      <c r="B346" t="s">
        <v>699</v>
      </c>
      <c r="C346">
        <v>3412</v>
      </c>
      <c r="D346">
        <v>3060</v>
      </c>
      <c r="E346">
        <v>2721</v>
      </c>
      <c r="F346">
        <v>2392</v>
      </c>
      <c r="G346">
        <v>2093</v>
      </c>
      <c r="H346">
        <v>1813</v>
      </c>
      <c r="I346">
        <v>1535</v>
      </c>
      <c r="J346">
        <v>1222.3928571428571</v>
      </c>
      <c r="K346">
        <v>2.78</v>
      </c>
      <c r="L346">
        <v>2.67</v>
      </c>
      <c r="M346">
        <v>2.57</v>
      </c>
      <c r="N346">
        <v>2.4700000000000002</v>
      </c>
      <c r="O346">
        <v>2.39</v>
      </c>
      <c r="P346">
        <v>2.31</v>
      </c>
      <c r="Q346">
        <v>2.309817451096563</v>
      </c>
      <c r="R346">
        <v>2.2749657576215627</v>
      </c>
      <c r="S346">
        <v>306177</v>
      </c>
      <c r="T346">
        <v>13691</v>
      </c>
      <c r="U346">
        <v>4793</v>
      </c>
      <c r="V346">
        <v>5.7977662001779375</v>
      </c>
      <c r="W346">
        <v>29.544568318627704</v>
      </c>
      <c r="X346">
        <v>3477.9228587215966</v>
      </c>
      <c r="Y346">
        <v>238.93251407436358</v>
      </c>
      <c r="Z346">
        <v>1330</v>
      </c>
      <c r="AA346">
        <v>1207.4186184184364</v>
      </c>
      <c r="AB346">
        <v>1047.5869707738307</v>
      </c>
      <c r="AC346">
        <v>881.54136719436326</v>
      </c>
      <c r="AD346">
        <v>742.37435908304496</v>
      </c>
      <c r="AE346">
        <v>629.51745311423736</v>
      </c>
      <c r="AF346">
        <v>543.42566685052634</v>
      </c>
      <c r="AG346">
        <v>400.77540689389207</v>
      </c>
      <c r="AH346">
        <v>395</v>
      </c>
      <c r="AI346">
        <v>365.39066395472634</v>
      </c>
      <c r="AJ346">
        <v>304.33064259490146</v>
      </c>
      <c r="AK346">
        <v>241.11929624851606</v>
      </c>
      <c r="AL346">
        <v>188.6963777570912</v>
      </c>
      <c r="AM346">
        <v>150.83633382145462</v>
      </c>
      <c r="AN346">
        <v>130.35994728878848</v>
      </c>
      <c r="AO346">
        <v>87.03146493793524</v>
      </c>
      <c r="AP346">
        <v>5.1751590583643443</v>
      </c>
      <c r="AQ346">
        <v>1.9255981488378597</v>
      </c>
      <c r="AR346">
        <v>0.34491225629655908</v>
      </c>
      <c r="AS346">
        <v>1.9255981488378597</v>
      </c>
      <c r="AT346">
        <v>3097</v>
      </c>
      <c r="AU346">
        <v>27</v>
      </c>
      <c r="AV346">
        <v>1994.7084886685955</v>
      </c>
      <c r="AW346">
        <v>591.89768390455492</v>
      </c>
      <c r="AX346">
        <v>11.328509958875426</v>
      </c>
      <c r="AY346">
        <v>66.563422266871029</v>
      </c>
      <c r="AZ346">
        <v>22.515787895729272</v>
      </c>
      <c r="BA346">
        <v>0.30113286573543235</v>
      </c>
      <c r="BB346">
        <v>66.061272509003672</v>
      </c>
      <c r="BC346">
        <v>5830</v>
      </c>
      <c r="BD346">
        <v>180568.19804673805</v>
      </c>
      <c r="BE346">
        <v>560823.39230997395</v>
      </c>
      <c r="BF346">
        <v>10908</v>
      </c>
      <c r="BG346">
        <v>9217.2037151702752</v>
      </c>
      <c r="BH346">
        <v>7470.0032085561497</v>
      </c>
      <c r="BI346">
        <v>5458.0000000000018</v>
      </c>
      <c r="BJ346">
        <v>3984.9085551200319</v>
      </c>
      <c r="BK346">
        <v>3355.819754695106</v>
      </c>
      <c r="BL346">
        <v>-231844.78104485112</v>
      </c>
      <c r="BM346">
        <v>-230100.62857342704</v>
      </c>
      <c r="BN346">
        <v>-251415.39245441934</v>
      </c>
      <c r="BO346">
        <v>-6131.5493551422842</v>
      </c>
      <c r="BP346">
        <v>14957.0037196005</v>
      </c>
      <c r="BQ346">
        <v>37664.049856536614</v>
      </c>
      <c r="BR346">
        <v>921043</v>
      </c>
      <c r="BS346">
        <v>8767932</v>
      </c>
      <c r="BT346">
        <v>937111</v>
      </c>
      <c r="BU346">
        <v>14172</v>
      </c>
      <c r="BV346">
        <v>88734</v>
      </c>
      <c r="BW346">
        <v>932589</v>
      </c>
      <c r="BX346">
        <v>42948</v>
      </c>
      <c r="BY346">
        <v>0.83835677565929712</v>
      </c>
      <c r="BZ346">
        <v>0</v>
      </c>
      <c r="CA346">
        <v>0</v>
      </c>
      <c r="CB346">
        <v>692.50435869919227</v>
      </c>
      <c r="CC346">
        <v>0</v>
      </c>
      <c r="CD346">
        <v>6.6058036343737442E-2</v>
      </c>
      <c r="CE346">
        <v>16.328367114756055</v>
      </c>
      <c r="CF346">
        <v>0</v>
      </c>
      <c r="CG346">
        <v>61815.16647321386</v>
      </c>
      <c r="CH346">
        <v>61085.704281440798</v>
      </c>
      <c r="CI346">
        <v>48738.881257726316</v>
      </c>
      <c r="CJ346">
        <v>6808.3137898819468</v>
      </c>
      <c r="CK346">
        <v>249449.05246817466</v>
      </c>
      <c r="CL346">
        <v>8520000</v>
      </c>
      <c r="CM346">
        <v>4160000</v>
      </c>
      <c r="CN346">
        <v>830000</v>
      </c>
      <c r="CO346">
        <v>211630000</v>
      </c>
      <c r="CP346">
        <v>357000</v>
      </c>
      <c r="CQ346">
        <v>36670</v>
      </c>
      <c r="CR346">
        <v>49730</v>
      </c>
      <c r="CS346">
        <v>1160</v>
      </c>
      <c r="CT346">
        <v>799388000</v>
      </c>
      <c r="CU346">
        <v>256983360</v>
      </c>
      <c r="CV346">
        <v>348031260</v>
      </c>
      <c r="CW346">
        <v>7091540</v>
      </c>
      <c r="CX346">
        <v>41335.413212462714</v>
      </c>
      <c r="CY346">
        <v>307154.12251374341</v>
      </c>
      <c r="CZ346">
        <v>5830</v>
      </c>
      <c r="DA346">
        <v>4926.3199174406591</v>
      </c>
      <c r="DB346">
        <v>3992.493464052287</v>
      </c>
      <c r="DC346">
        <v>2733.3442301180003</v>
      </c>
      <c r="DD346">
        <v>-231844.78104485112</v>
      </c>
      <c r="DE346">
        <v>-230100.62857342704</v>
      </c>
      <c r="DF346">
        <v>-251415.39245441934</v>
      </c>
    </row>
    <row r="347" spans="1:110" x14ac:dyDescent="0.45">
      <c r="A347">
        <v>6366</v>
      </c>
      <c r="B347" t="s">
        <v>700</v>
      </c>
      <c r="C347">
        <v>4317</v>
      </c>
      <c r="D347">
        <v>3797</v>
      </c>
      <c r="E347">
        <v>3339</v>
      </c>
      <c r="F347">
        <v>2920</v>
      </c>
      <c r="G347">
        <v>2515</v>
      </c>
      <c r="H347">
        <v>2124</v>
      </c>
      <c r="I347">
        <v>1762</v>
      </c>
      <c r="J347">
        <v>1339.3214285714287</v>
      </c>
      <c r="K347">
        <v>2.78</v>
      </c>
      <c r="L347">
        <v>2.67</v>
      </c>
      <c r="M347">
        <v>2.57</v>
      </c>
      <c r="N347">
        <v>2.4700000000000002</v>
      </c>
      <c r="O347">
        <v>2.39</v>
      </c>
      <c r="P347">
        <v>2.31</v>
      </c>
      <c r="Q347">
        <v>2.309817451096563</v>
      </c>
      <c r="R347">
        <v>2.2749657576215627</v>
      </c>
      <c r="S347">
        <v>306177</v>
      </c>
      <c r="T347">
        <v>13691</v>
      </c>
      <c r="U347">
        <v>4793</v>
      </c>
      <c r="V347">
        <v>6.9919293925633124</v>
      </c>
      <c r="W347">
        <v>35.629849235946764</v>
      </c>
      <c r="X347">
        <v>3648.8552502427578</v>
      </c>
      <c r="Y347">
        <v>250.67553072594822</v>
      </c>
      <c r="Z347">
        <v>1937</v>
      </c>
      <c r="AA347">
        <v>1694.3427889891902</v>
      </c>
      <c r="AB347">
        <v>1446.6065117325556</v>
      </c>
      <c r="AC347">
        <v>1195.2433522040167</v>
      </c>
      <c r="AD347">
        <v>979.76539665592009</v>
      </c>
      <c r="AE347">
        <v>805.26105892300677</v>
      </c>
      <c r="AF347">
        <v>667.36039469378431</v>
      </c>
      <c r="AG347">
        <v>450.91694006553604</v>
      </c>
      <c r="AH347">
        <v>751</v>
      </c>
      <c r="AI347">
        <v>660.71476650741204</v>
      </c>
      <c r="AJ347">
        <v>549.95450550491717</v>
      </c>
      <c r="AK347">
        <v>435.43455501878782</v>
      </c>
      <c r="AL347">
        <v>346.78254915311857</v>
      </c>
      <c r="AM347">
        <v>282.73115930320409</v>
      </c>
      <c r="AN347">
        <v>240.47251106710775</v>
      </c>
      <c r="AO347">
        <v>172.00522454520549</v>
      </c>
      <c r="AP347">
        <v>4.2459365275702217</v>
      </c>
      <c r="AQ347">
        <v>10.858234005946821</v>
      </c>
      <c r="AR347">
        <v>1.9449218896722635</v>
      </c>
      <c r="AS347">
        <v>10.858234005946821</v>
      </c>
      <c r="AT347">
        <v>4104</v>
      </c>
      <c r="AU347">
        <v>26</v>
      </c>
      <c r="AV347">
        <v>2640.2875225775047</v>
      </c>
      <c r="AW347">
        <v>690.68398625813461</v>
      </c>
      <c r="AX347">
        <v>11.394862641807931</v>
      </c>
      <c r="AY347">
        <v>88.106394628411323</v>
      </c>
      <c r="AZ347">
        <v>26.273618837259441</v>
      </c>
      <c r="BA347">
        <v>0.3028966434637686</v>
      </c>
      <c r="BB347">
        <v>66.061272509003672</v>
      </c>
      <c r="BC347">
        <v>5830</v>
      </c>
      <c r="BD347">
        <v>159439.56739884714</v>
      </c>
      <c r="BE347">
        <v>490862.61564219423</v>
      </c>
      <c r="BF347">
        <v>12912</v>
      </c>
      <c r="BG347">
        <v>10733.715494546623</v>
      </c>
      <c r="BH347">
        <v>8348.466602136341</v>
      </c>
      <c r="BI347">
        <v>31532</v>
      </c>
      <c r="BJ347">
        <v>22243.676797055443</v>
      </c>
      <c r="BK347">
        <v>18233.59634669037</v>
      </c>
      <c r="BL347">
        <v>-239124.0716302605</v>
      </c>
      <c r="BM347">
        <v>-248353.51690762347</v>
      </c>
      <c r="BN347">
        <v>-276942.99827526679</v>
      </c>
      <c r="BO347">
        <v>-21910.43420876225</v>
      </c>
      <c r="BP347">
        <v>-11980.996111852932</v>
      </c>
      <c r="BQ347">
        <v>6649.6907174245862</v>
      </c>
      <c r="BR347">
        <v>921043</v>
      </c>
      <c r="BS347">
        <v>8767932</v>
      </c>
      <c r="BT347">
        <v>937111</v>
      </c>
      <c r="BU347">
        <v>14172</v>
      </c>
      <c r="BV347">
        <v>88734</v>
      </c>
      <c r="BW347">
        <v>932589</v>
      </c>
      <c r="BX347">
        <v>42948</v>
      </c>
      <c r="BY347">
        <v>1.4094684937447606</v>
      </c>
      <c r="BZ347">
        <v>0</v>
      </c>
      <c r="CA347">
        <v>0</v>
      </c>
      <c r="CB347">
        <v>0</v>
      </c>
      <c r="CC347">
        <v>0</v>
      </c>
      <c r="CD347">
        <v>8.0061122388953701E-2</v>
      </c>
      <c r="CE347">
        <v>6.1815518542157006</v>
      </c>
      <c r="CF347">
        <v>4.6561976470588231</v>
      </c>
      <c r="CG347">
        <v>58561.736658834183</v>
      </c>
      <c r="CH347">
        <v>57870.667213996545</v>
      </c>
      <c r="CI347">
        <v>46173.676981003882</v>
      </c>
      <c r="CJ347">
        <v>6449.9814851513183</v>
      </c>
      <c r="CK347">
        <v>236320.15496984968</v>
      </c>
      <c r="CL347">
        <v>17900000</v>
      </c>
      <c r="CM347">
        <v>2390000</v>
      </c>
      <c r="CN347">
        <v>570000</v>
      </c>
      <c r="CO347">
        <v>122140000</v>
      </c>
      <c r="CP347">
        <v>115000</v>
      </c>
      <c r="CQ347">
        <v>410</v>
      </c>
      <c r="CR347">
        <v>0</v>
      </c>
      <c r="CS347">
        <v>0</v>
      </c>
      <c r="CT347">
        <v>294138000</v>
      </c>
      <c r="CU347">
        <v>2873280</v>
      </c>
      <c r="CV347">
        <v>0</v>
      </c>
      <c r="CW347">
        <v>0</v>
      </c>
      <c r="CX347">
        <v>18998.190320109188</v>
      </c>
      <c r="CY347">
        <v>268107.2774658319</v>
      </c>
      <c r="CZ347">
        <v>5830</v>
      </c>
      <c r="DA347">
        <v>4846.4654068468708</v>
      </c>
      <c r="DB347">
        <v>3769.482674291733</v>
      </c>
      <c r="DC347">
        <v>2413.5103873016778</v>
      </c>
      <c r="DD347">
        <v>-239124.0716302605</v>
      </c>
      <c r="DE347">
        <v>-248353.51690762347</v>
      </c>
      <c r="DF347">
        <v>-276942.99827526679</v>
      </c>
    </row>
    <row r="348" spans="1:110" x14ac:dyDescent="0.45">
      <c r="A348">
        <v>6367</v>
      </c>
      <c r="B348" t="s">
        <v>701</v>
      </c>
      <c r="C348">
        <v>4773</v>
      </c>
      <c r="D348">
        <v>4251</v>
      </c>
      <c r="E348">
        <v>3771</v>
      </c>
      <c r="F348">
        <v>3328</v>
      </c>
      <c r="G348">
        <v>2915</v>
      </c>
      <c r="H348">
        <v>2509</v>
      </c>
      <c r="I348">
        <v>2112</v>
      </c>
      <c r="J348">
        <v>1671.8928571428571</v>
      </c>
      <c r="K348">
        <v>2.78</v>
      </c>
      <c r="L348">
        <v>2.67</v>
      </c>
      <c r="M348">
        <v>2.57</v>
      </c>
      <c r="N348">
        <v>2.4700000000000002</v>
      </c>
      <c r="O348">
        <v>2.39</v>
      </c>
      <c r="P348">
        <v>2.31</v>
      </c>
      <c r="Q348">
        <v>2.309817451096563</v>
      </c>
      <c r="R348">
        <v>2.2749657576215627</v>
      </c>
      <c r="S348">
        <v>306177</v>
      </c>
      <c r="T348">
        <v>13691</v>
      </c>
      <c r="U348">
        <v>4793</v>
      </c>
      <c r="V348">
        <v>7.9024212815490813</v>
      </c>
      <c r="W348">
        <v>40.269582693441279</v>
      </c>
      <c r="X348">
        <v>3569.4629343508905</v>
      </c>
      <c r="Y348">
        <v>245.22129657389965</v>
      </c>
      <c r="Z348">
        <v>1599</v>
      </c>
      <c r="AA348">
        <v>1431.4722294725607</v>
      </c>
      <c r="AB348">
        <v>1226.8156925322635</v>
      </c>
      <c r="AC348">
        <v>1023.2313681385547</v>
      </c>
      <c r="AD348">
        <v>850.09917338472667</v>
      </c>
      <c r="AE348">
        <v>709.64468163463675</v>
      </c>
      <c r="AF348">
        <v>618.40503150578297</v>
      </c>
      <c r="AG348">
        <v>441.13845196413973</v>
      </c>
      <c r="AH348">
        <v>325</v>
      </c>
      <c r="AI348">
        <v>298.91674383380109</v>
      </c>
      <c r="AJ348">
        <v>256.50999288577736</v>
      </c>
      <c r="AK348">
        <v>209.82017213937991</v>
      </c>
      <c r="AL348">
        <v>174.80826423537678</v>
      </c>
      <c r="AM348">
        <v>155.99445643944372</v>
      </c>
      <c r="AN348">
        <v>167.51948634511882</v>
      </c>
      <c r="AO348">
        <v>144.66960178702061</v>
      </c>
      <c r="AP348">
        <v>4.7614176395436036</v>
      </c>
      <c r="AQ348">
        <v>0.9093102369512116</v>
      </c>
      <c r="AR348">
        <v>0.16287523214004176</v>
      </c>
      <c r="AS348">
        <v>0.9093102369512116</v>
      </c>
      <c r="AT348">
        <v>4086</v>
      </c>
      <c r="AU348">
        <v>20</v>
      </c>
      <c r="AV348">
        <v>2626.8973342490335</v>
      </c>
      <c r="AW348">
        <v>631.27491813850088</v>
      </c>
      <c r="AX348">
        <v>9.1677592871081206</v>
      </c>
      <c r="AY348">
        <v>87.659564043890242</v>
      </c>
      <c r="AZ348">
        <v>24.01369788598857</v>
      </c>
      <c r="BA348">
        <v>0.24369609388360788</v>
      </c>
      <c r="BB348">
        <v>66.061272509003672</v>
      </c>
      <c r="BC348">
        <v>5830</v>
      </c>
      <c r="BD348">
        <v>177774.40118218539</v>
      </c>
      <c r="BE348">
        <v>588197.49334690312</v>
      </c>
      <c r="BF348">
        <v>9090</v>
      </c>
      <c r="BG348">
        <v>7692.551350146714</v>
      </c>
      <c r="BH348">
        <v>6201.1569164780176</v>
      </c>
      <c r="BI348">
        <v>67208</v>
      </c>
      <c r="BJ348">
        <v>48040.983523092647</v>
      </c>
      <c r="BK348">
        <v>39912.381161520731</v>
      </c>
      <c r="BL348">
        <v>-229537.4892414668</v>
      </c>
      <c r="BM348">
        <v>-227768.30499302427</v>
      </c>
      <c r="BN348">
        <v>-249597.69066187029</v>
      </c>
      <c r="BO348">
        <v>-20273.048476562544</v>
      </c>
      <c r="BP348">
        <v>-5898.3239147031563</v>
      </c>
      <c r="BQ348">
        <v>15248.598887406755</v>
      </c>
      <c r="BR348">
        <v>921043</v>
      </c>
      <c r="BS348">
        <v>8767932</v>
      </c>
      <c r="BT348">
        <v>937111</v>
      </c>
      <c r="BU348">
        <v>14172</v>
      </c>
      <c r="BV348">
        <v>88734</v>
      </c>
      <c r="BW348">
        <v>932589</v>
      </c>
      <c r="BX348">
        <v>42948</v>
      </c>
      <c r="BY348">
        <v>1.2627567868079348</v>
      </c>
      <c r="BZ348">
        <v>0</v>
      </c>
      <c r="CA348">
        <v>0</v>
      </c>
      <c r="CB348">
        <v>0</v>
      </c>
      <c r="CC348">
        <v>0</v>
      </c>
      <c r="CD348">
        <v>9.0411229465852658E-2</v>
      </c>
      <c r="CE348">
        <v>1.5603267138682795</v>
      </c>
      <c r="CF348">
        <v>0</v>
      </c>
      <c r="CG348">
        <v>66820.443110721055</v>
      </c>
      <c r="CH348">
        <v>66031.915154431961</v>
      </c>
      <c r="CI348">
        <v>52685.349375760838</v>
      </c>
      <c r="CJ348">
        <v>7359.5942586982983</v>
      </c>
      <c r="CK348">
        <v>269647.35631175159</v>
      </c>
      <c r="CL348">
        <v>13400000</v>
      </c>
      <c r="CM348">
        <v>1820000</v>
      </c>
      <c r="CN348">
        <v>750000</v>
      </c>
      <c r="CO348">
        <v>261310000</v>
      </c>
      <c r="CP348">
        <v>788000</v>
      </c>
      <c r="CQ348">
        <v>8750</v>
      </c>
      <c r="CR348">
        <v>100</v>
      </c>
      <c r="CS348">
        <v>50</v>
      </c>
      <c r="CT348">
        <v>2147408000</v>
      </c>
      <c r="CU348">
        <v>61320000</v>
      </c>
      <c r="CV348">
        <v>711140</v>
      </c>
      <c r="CW348">
        <v>287470</v>
      </c>
      <c r="CX348">
        <v>51357.274171096215</v>
      </c>
      <c r="CY348">
        <v>321548.4898886439</v>
      </c>
      <c r="CZ348">
        <v>5830</v>
      </c>
      <c r="DA348">
        <v>4933.726553504438</v>
      </c>
      <c r="DB348">
        <v>3977.1996505024026</v>
      </c>
      <c r="DC348">
        <v>2691.0532363413986</v>
      </c>
      <c r="DD348">
        <v>-229537.4892414668</v>
      </c>
      <c r="DE348">
        <v>-227768.30499302427</v>
      </c>
      <c r="DF348">
        <v>-249597.69066187029</v>
      </c>
    </row>
    <row r="349" spans="1:110" x14ac:dyDescent="0.45">
      <c r="A349">
        <v>6381</v>
      </c>
      <c r="B349" t="s">
        <v>702</v>
      </c>
      <c r="C349">
        <v>23882</v>
      </c>
      <c r="D349">
        <v>22546</v>
      </c>
      <c r="E349">
        <v>21131</v>
      </c>
      <c r="F349">
        <v>19687</v>
      </c>
      <c r="G349">
        <v>18214</v>
      </c>
      <c r="H349">
        <v>16682</v>
      </c>
      <c r="I349">
        <v>15115</v>
      </c>
      <c r="J349">
        <v>13652.642857142857</v>
      </c>
      <c r="K349">
        <v>2.78</v>
      </c>
      <c r="L349">
        <v>2.67</v>
      </c>
      <c r="M349">
        <v>2.57</v>
      </c>
      <c r="N349">
        <v>2.4700000000000002</v>
      </c>
      <c r="O349">
        <v>2.39</v>
      </c>
      <c r="P349">
        <v>2.31</v>
      </c>
      <c r="Q349">
        <v>2.309817451096563</v>
      </c>
      <c r="R349">
        <v>2.2749657576215627</v>
      </c>
      <c r="S349">
        <v>316965</v>
      </c>
      <c r="T349">
        <v>13761</v>
      </c>
      <c r="U349">
        <v>3499</v>
      </c>
      <c r="V349">
        <v>42.156580334245739</v>
      </c>
      <c r="W349">
        <v>214.82376569904025</v>
      </c>
      <c r="X349">
        <v>3365.051882179383</v>
      </c>
      <c r="Y349">
        <v>167.90698426735176</v>
      </c>
      <c r="Z349">
        <v>10507</v>
      </c>
      <c r="AA349">
        <v>9770.6381401406543</v>
      </c>
      <c r="AB349">
        <v>9016.4257187666917</v>
      </c>
      <c r="AC349">
        <v>8242.7118907218701</v>
      </c>
      <c r="AD349">
        <v>7426.7653289897808</v>
      </c>
      <c r="AE349">
        <v>6629.4566110753931</v>
      </c>
      <c r="AF349">
        <v>5899.4237914260866</v>
      </c>
      <c r="AG349">
        <v>5120.9676121743842</v>
      </c>
      <c r="AH349">
        <v>1872</v>
      </c>
      <c r="AI349">
        <v>1620.6128009145461</v>
      </c>
      <c r="AJ349">
        <v>1380.4579267367999</v>
      </c>
      <c r="AK349">
        <v>1157.6946111102691</v>
      </c>
      <c r="AL349">
        <v>977.64499196335021</v>
      </c>
      <c r="AM349">
        <v>856.1705679951292</v>
      </c>
      <c r="AN349">
        <v>781.57907622976006</v>
      </c>
      <c r="AO349">
        <v>715.2867225099227</v>
      </c>
      <c r="AP349">
        <v>32.522788577794273</v>
      </c>
      <c r="AQ349">
        <v>4.6000400222237765</v>
      </c>
      <c r="AR349">
        <v>0.82395705670844666</v>
      </c>
      <c r="AS349">
        <v>4.6000400222237765</v>
      </c>
      <c r="AT349">
        <v>20480</v>
      </c>
      <c r="AU349">
        <v>222</v>
      </c>
      <c r="AV349">
        <v>13204.072456398813</v>
      </c>
      <c r="AW349">
        <v>4330.3536796220542</v>
      </c>
      <c r="AX349">
        <v>90.986338682930935</v>
      </c>
      <c r="AY349">
        <v>440.61989787002841</v>
      </c>
      <c r="AZ349">
        <v>164.72665397282293</v>
      </c>
      <c r="BA349">
        <v>2.4185861167822549</v>
      </c>
      <c r="BB349">
        <v>66.061272509003672</v>
      </c>
      <c r="BC349">
        <v>7350</v>
      </c>
      <c r="BD349">
        <v>345078.49739175348</v>
      </c>
      <c r="BE349">
        <v>4121710.9691616604</v>
      </c>
      <c r="BF349">
        <v>122604</v>
      </c>
      <c r="BG349">
        <v>115725.47876316559</v>
      </c>
      <c r="BH349">
        <v>104853.40423330769</v>
      </c>
      <c r="BI349">
        <v>99139.999999999942</v>
      </c>
      <c r="BJ349">
        <v>83636.549130700078</v>
      </c>
      <c r="BK349">
        <v>75357.3619404809</v>
      </c>
      <c r="BL349">
        <v>-554776.09814841975</v>
      </c>
      <c r="BM349">
        <v>-574440.52723665873</v>
      </c>
      <c r="BN349">
        <v>-625229.67988323118</v>
      </c>
      <c r="BO349">
        <v>235438.63961150474</v>
      </c>
      <c r="BP349">
        <v>646534.59308291064</v>
      </c>
      <c r="BQ349">
        <v>981611.59615215845</v>
      </c>
      <c r="BR349">
        <v>921043</v>
      </c>
      <c r="BS349">
        <v>8767932</v>
      </c>
      <c r="BT349">
        <v>937111</v>
      </c>
      <c r="BU349">
        <v>14172</v>
      </c>
      <c r="BV349">
        <v>88734</v>
      </c>
      <c r="BW349">
        <v>932589</v>
      </c>
      <c r="BX349">
        <v>42948</v>
      </c>
      <c r="BY349">
        <v>82.794831818799238</v>
      </c>
      <c r="BZ349">
        <v>0</v>
      </c>
      <c r="CA349">
        <v>0</v>
      </c>
      <c r="CB349">
        <v>6.4586040000000002</v>
      </c>
      <c r="CC349">
        <v>98.328329007999997</v>
      </c>
      <c r="CD349">
        <v>0.43969690181978976</v>
      </c>
      <c r="CE349">
        <v>2.8229267011180434</v>
      </c>
      <c r="CF349">
        <v>2.2528588235294116</v>
      </c>
      <c r="CG349">
        <v>334352.47938548063</v>
      </c>
      <c r="CH349">
        <v>330406.88631580933</v>
      </c>
      <c r="CI349">
        <v>263624.0702847059</v>
      </c>
      <c r="CJ349">
        <v>36825.535316932313</v>
      </c>
      <c r="CK349">
        <v>1349246.6967509366</v>
      </c>
      <c r="CL349">
        <v>29700000</v>
      </c>
      <c r="CM349">
        <v>8530000</v>
      </c>
      <c r="CN349">
        <v>3250000</v>
      </c>
      <c r="CO349">
        <v>180260000</v>
      </c>
      <c r="CP349">
        <v>39000</v>
      </c>
      <c r="CQ349">
        <v>920</v>
      </c>
      <c r="CR349">
        <v>0</v>
      </c>
      <c r="CS349">
        <v>0</v>
      </c>
      <c r="CT349">
        <v>79616000</v>
      </c>
      <c r="CU349">
        <v>6447360</v>
      </c>
      <c r="CV349">
        <v>0</v>
      </c>
      <c r="CW349">
        <v>0</v>
      </c>
      <c r="CX349">
        <v>20281.040306676554</v>
      </c>
      <c r="CY349">
        <v>1737659.5127822149</v>
      </c>
      <c r="CZ349">
        <v>7350</v>
      </c>
      <c r="DA349">
        <v>6937.638812022994</v>
      </c>
      <c r="DB349">
        <v>6285.8676806206295</v>
      </c>
      <c r="DC349">
        <v>5223.6126293922325</v>
      </c>
      <c r="DD349">
        <v>-554776.09814841975</v>
      </c>
      <c r="DE349">
        <v>-574440.52723665873</v>
      </c>
      <c r="DF349">
        <v>-625229.67988323118</v>
      </c>
    </row>
    <row r="350" spans="1:110" x14ac:dyDescent="0.45">
      <c r="A350">
        <v>6382</v>
      </c>
      <c r="B350" t="s">
        <v>703</v>
      </c>
      <c r="C350">
        <v>15751</v>
      </c>
      <c r="D350">
        <v>14228</v>
      </c>
      <c r="E350">
        <v>12783</v>
      </c>
      <c r="F350">
        <v>11443</v>
      </c>
      <c r="G350">
        <v>10148</v>
      </c>
      <c r="H350">
        <v>8869</v>
      </c>
      <c r="I350">
        <v>7655</v>
      </c>
      <c r="J350">
        <v>6310.6785714285706</v>
      </c>
      <c r="K350">
        <v>2.78</v>
      </c>
      <c r="L350">
        <v>2.67</v>
      </c>
      <c r="M350">
        <v>2.57</v>
      </c>
      <c r="N350">
        <v>2.4700000000000002</v>
      </c>
      <c r="O350">
        <v>2.39</v>
      </c>
      <c r="P350">
        <v>2.31</v>
      </c>
      <c r="Q350">
        <v>2.309817451096563</v>
      </c>
      <c r="R350">
        <v>2.2749657576215627</v>
      </c>
      <c r="S350">
        <v>316965</v>
      </c>
      <c r="T350">
        <v>13761</v>
      </c>
      <c r="U350">
        <v>3499</v>
      </c>
      <c r="V350">
        <v>26.050921828249688</v>
      </c>
      <c r="W350">
        <v>132.75168627778248</v>
      </c>
      <c r="X350">
        <v>3591.4636962497916</v>
      </c>
      <c r="Y350">
        <v>179.20432119828828</v>
      </c>
      <c r="Z350">
        <v>7282</v>
      </c>
      <c r="AA350">
        <v>6436.2039242010005</v>
      </c>
      <c r="AB350">
        <v>5631.979670962518</v>
      </c>
      <c r="AC350">
        <v>4848.3546399028028</v>
      </c>
      <c r="AD350">
        <v>4127.9415094735496</v>
      </c>
      <c r="AE350">
        <v>3525.1467124660112</v>
      </c>
      <c r="AF350">
        <v>3025.1469325385287</v>
      </c>
      <c r="AG350">
        <v>2307.5574698407872</v>
      </c>
      <c r="AH350">
        <v>1371</v>
      </c>
      <c r="AI350">
        <v>1147.3502475669347</v>
      </c>
      <c r="AJ350">
        <v>910.04656882464917</v>
      </c>
      <c r="AK350">
        <v>674.90544080228096</v>
      </c>
      <c r="AL350">
        <v>496.080306804781</v>
      </c>
      <c r="AM350">
        <v>393.98031117232432</v>
      </c>
      <c r="AN350">
        <v>336.1016748094205</v>
      </c>
      <c r="AO350">
        <v>255.0242134313466</v>
      </c>
      <c r="AP350">
        <v>35.154455307342594</v>
      </c>
      <c r="AQ350">
        <v>5.7767944465135797</v>
      </c>
      <c r="AR350">
        <v>1.0347367688896774</v>
      </c>
      <c r="AS350">
        <v>5.7767944465135797</v>
      </c>
      <c r="AT350">
        <v>13902</v>
      </c>
      <c r="AU350">
        <v>87</v>
      </c>
      <c r="AV350">
        <v>8943.4509928580828</v>
      </c>
      <c r="AW350">
        <v>2329.3626429576261</v>
      </c>
      <c r="AX350">
        <v>38.20234163799114</v>
      </c>
      <c r="AY350">
        <v>298.44295963167423</v>
      </c>
      <c r="AZ350">
        <v>88.608954938108099</v>
      </c>
      <c r="BA350">
        <v>1.0154892970932512</v>
      </c>
      <c r="BB350">
        <v>66.061272509003672</v>
      </c>
      <c r="BC350">
        <v>4400</v>
      </c>
      <c r="BD350">
        <v>151310.20254697697</v>
      </c>
      <c r="BE350">
        <v>2105561.2299088272</v>
      </c>
      <c r="BF350">
        <v>66062</v>
      </c>
      <c r="BG350">
        <v>57433.074721225974</v>
      </c>
      <c r="BH350">
        <v>47597.242990773637</v>
      </c>
      <c r="BI350">
        <v>55244.000000000007</v>
      </c>
      <c r="BJ350">
        <v>41614.980954793289</v>
      </c>
      <c r="BK350">
        <v>35431.444285331047</v>
      </c>
      <c r="BL350">
        <v>-399111.65040858876</v>
      </c>
      <c r="BM350">
        <v>-433497.02015957027</v>
      </c>
      <c r="BN350">
        <v>-463118.87149155315</v>
      </c>
      <c r="BO350">
        <v>-13850.279460540274</v>
      </c>
      <c r="BP350">
        <v>97582.171235166956</v>
      </c>
      <c r="BQ350">
        <v>213048.99352662975</v>
      </c>
      <c r="BR350">
        <v>921043</v>
      </c>
      <c r="BS350">
        <v>8767932</v>
      </c>
      <c r="BT350">
        <v>937111</v>
      </c>
      <c r="BU350">
        <v>14172</v>
      </c>
      <c r="BV350">
        <v>88734</v>
      </c>
      <c r="BW350">
        <v>932589</v>
      </c>
      <c r="BX350">
        <v>42948</v>
      </c>
      <c r="BY350">
        <v>23.58994688909241</v>
      </c>
      <c r="BZ350">
        <v>0</v>
      </c>
      <c r="CA350">
        <v>0</v>
      </c>
      <c r="CB350">
        <v>0</v>
      </c>
      <c r="CC350">
        <v>0</v>
      </c>
      <c r="CD350">
        <v>0.29242096641379828</v>
      </c>
      <c r="CE350">
        <v>0</v>
      </c>
      <c r="CF350">
        <v>0</v>
      </c>
      <c r="CG350">
        <v>216978.74223593692</v>
      </c>
      <c r="CH350">
        <v>214418.24134416669</v>
      </c>
      <c r="CI350">
        <v>171079.39291679644</v>
      </c>
      <c r="CJ350">
        <v>23898.008323188857</v>
      </c>
      <c r="CK350">
        <v>875596.4716190584</v>
      </c>
      <c r="CL350">
        <v>44600000</v>
      </c>
      <c r="CM350">
        <v>4930000</v>
      </c>
      <c r="CN350">
        <v>680000</v>
      </c>
      <c r="CO350">
        <v>166600000</v>
      </c>
      <c r="CP350">
        <v>179000</v>
      </c>
      <c r="CQ350">
        <v>0</v>
      </c>
      <c r="CR350">
        <v>0</v>
      </c>
      <c r="CS350">
        <v>0</v>
      </c>
      <c r="CT350">
        <v>324688000</v>
      </c>
      <c r="CU350">
        <v>0</v>
      </c>
      <c r="CV350">
        <v>0</v>
      </c>
      <c r="CW350">
        <v>0</v>
      </c>
      <c r="CX350">
        <v>15737.463061292076</v>
      </c>
      <c r="CY350">
        <v>1057164.5398321361</v>
      </c>
      <c r="CZ350">
        <v>4400</v>
      </c>
      <c r="DA350">
        <v>3825.2782049195343</v>
      </c>
      <c r="DB350">
        <v>3170.1714928310375</v>
      </c>
      <c r="DC350">
        <v>2290.452436052522</v>
      </c>
      <c r="DD350">
        <v>-399111.65040858876</v>
      </c>
      <c r="DE350">
        <v>-433497.02015957027</v>
      </c>
      <c r="DF350">
        <v>-463118.87149155315</v>
      </c>
    </row>
    <row r="351" spans="1:110" x14ac:dyDescent="0.45">
      <c r="A351">
        <v>6401</v>
      </c>
      <c r="B351" t="s">
        <v>704</v>
      </c>
      <c r="C351">
        <v>7868</v>
      </c>
      <c r="D351">
        <v>6931</v>
      </c>
      <c r="E351">
        <v>6059</v>
      </c>
      <c r="F351">
        <v>5251</v>
      </c>
      <c r="G351">
        <v>4517</v>
      </c>
      <c r="H351">
        <v>3841</v>
      </c>
      <c r="I351">
        <v>3220</v>
      </c>
      <c r="J351">
        <v>2446.2142857142858</v>
      </c>
      <c r="K351">
        <v>2.78</v>
      </c>
      <c r="L351">
        <v>2.67</v>
      </c>
      <c r="M351">
        <v>2.57</v>
      </c>
      <c r="N351">
        <v>2.4700000000000002</v>
      </c>
      <c r="O351">
        <v>2.39</v>
      </c>
      <c r="P351">
        <v>2.31</v>
      </c>
      <c r="Q351">
        <v>2.309817451096563</v>
      </c>
      <c r="R351">
        <v>2.2749657576215627</v>
      </c>
      <c r="S351">
        <v>316965</v>
      </c>
      <c r="T351">
        <v>13761</v>
      </c>
      <c r="U351">
        <v>3499</v>
      </c>
      <c r="V351">
        <v>16.142368400018285</v>
      </c>
      <c r="W351">
        <v>82.259147670383854</v>
      </c>
      <c r="X351">
        <v>2895.2331431084835</v>
      </c>
      <c r="Y351">
        <v>144.46430035289333</v>
      </c>
      <c r="Z351">
        <v>3849</v>
      </c>
      <c r="AA351">
        <v>3423.3219769084162</v>
      </c>
      <c r="AB351">
        <v>2954.0846067954471</v>
      </c>
      <c r="AC351">
        <v>2576.2559779893736</v>
      </c>
      <c r="AD351">
        <v>2279.9445856617963</v>
      </c>
      <c r="AE351">
        <v>2046.9844429057225</v>
      </c>
      <c r="AF351">
        <v>2509.1893840712642</v>
      </c>
      <c r="AG351">
        <v>1996.0154058771441</v>
      </c>
      <c r="AH351">
        <v>310</v>
      </c>
      <c r="AI351">
        <v>327.49948427060139</v>
      </c>
      <c r="AJ351">
        <v>356.64325634465138</v>
      </c>
      <c r="AK351">
        <v>427.08143623918278</v>
      </c>
      <c r="AL351">
        <v>520.77155587860841</v>
      </c>
      <c r="AM351">
        <v>619.46115961324608</v>
      </c>
      <c r="AN351">
        <v>1364.3394963262429</v>
      </c>
      <c r="AO351">
        <v>1254.6640646264916</v>
      </c>
      <c r="AP351">
        <v>13.192246878792464</v>
      </c>
      <c r="AQ351">
        <v>5.7767944465135797</v>
      </c>
      <c r="AR351">
        <v>1.0347367688896774</v>
      </c>
      <c r="AS351">
        <v>5.7767944465135797</v>
      </c>
      <c r="AT351">
        <v>6317</v>
      </c>
      <c r="AU351">
        <v>75</v>
      </c>
      <c r="AV351">
        <v>4074.766442346066</v>
      </c>
      <c r="AW351">
        <v>1398.1838080321952</v>
      </c>
      <c r="AX351">
        <v>30.477873931005082</v>
      </c>
      <c r="AY351">
        <v>135.9749561810882</v>
      </c>
      <c r="AZ351">
        <v>53.186912057544703</v>
      </c>
      <c r="BA351">
        <v>0.81015857793162682</v>
      </c>
      <c r="BB351">
        <v>66.061272509003672</v>
      </c>
      <c r="BC351">
        <v>4400</v>
      </c>
      <c r="BD351">
        <v>120402.25144707049</v>
      </c>
      <c r="BE351">
        <v>1288037.5435092077</v>
      </c>
      <c r="BF351">
        <v>19686</v>
      </c>
      <c r="BG351">
        <v>16121.96256214379</v>
      </c>
      <c r="BH351">
        <v>12609.71208592302</v>
      </c>
      <c r="BI351">
        <v>18973.999999999996</v>
      </c>
      <c r="BJ351">
        <v>14279.077824433953</v>
      </c>
      <c r="BK351">
        <v>12636.751336903017</v>
      </c>
      <c r="BL351">
        <v>-172896.78175018003</v>
      </c>
      <c r="BM351">
        <v>-196283.51900549623</v>
      </c>
      <c r="BN351">
        <v>-224161.17952752695</v>
      </c>
      <c r="BO351">
        <v>-27084.535790274735</v>
      </c>
      <c r="BP351">
        <v>64675.828379181447</v>
      </c>
      <c r="BQ351">
        <v>176044.06794289022</v>
      </c>
      <c r="BR351">
        <v>921043</v>
      </c>
      <c r="BS351">
        <v>8767932</v>
      </c>
      <c r="BT351">
        <v>937111</v>
      </c>
      <c r="BU351">
        <v>14172</v>
      </c>
      <c r="BV351">
        <v>88734</v>
      </c>
      <c r="BW351">
        <v>932589</v>
      </c>
      <c r="BX351">
        <v>42948</v>
      </c>
      <c r="BY351">
        <v>0.55372409588427396</v>
      </c>
      <c r="BZ351">
        <v>0</v>
      </c>
      <c r="CA351">
        <v>0</v>
      </c>
      <c r="CB351">
        <v>991.99197305486359</v>
      </c>
      <c r="CC351">
        <v>0</v>
      </c>
      <c r="CD351">
        <v>0.19951353465292876</v>
      </c>
      <c r="CE351">
        <v>2.6217936076126662</v>
      </c>
      <c r="CF351">
        <v>19.928084705882352</v>
      </c>
      <c r="CG351">
        <v>121127.69462767412</v>
      </c>
      <c r="CH351">
        <v>119698.30312638602</v>
      </c>
      <c r="CI351">
        <v>95504.528456435379</v>
      </c>
      <c r="CJ351">
        <v>13340.987345355717</v>
      </c>
      <c r="CK351">
        <v>488798.95301456086</v>
      </c>
      <c r="CL351">
        <v>9330000</v>
      </c>
      <c r="CM351">
        <v>1340000</v>
      </c>
      <c r="CN351">
        <v>1180000</v>
      </c>
      <c r="CO351">
        <v>737560000</v>
      </c>
      <c r="CP351">
        <v>745000</v>
      </c>
      <c r="CQ351">
        <v>92320</v>
      </c>
      <c r="CR351">
        <v>0</v>
      </c>
      <c r="CS351">
        <v>0</v>
      </c>
      <c r="CT351">
        <v>1733837000</v>
      </c>
      <c r="CU351">
        <v>646978560</v>
      </c>
      <c r="CV351">
        <v>0</v>
      </c>
      <c r="CW351">
        <v>0</v>
      </c>
      <c r="CX351">
        <v>131417.61996491626</v>
      </c>
      <c r="CY351">
        <v>636513.76819819584</v>
      </c>
      <c r="CZ351">
        <v>4400</v>
      </c>
      <c r="DA351">
        <v>3603.4052257153653</v>
      </c>
      <c r="DB351">
        <v>2818.3853082424712</v>
      </c>
      <c r="DC351">
        <v>1822.5845018450188</v>
      </c>
      <c r="DD351">
        <v>-172896.78175018003</v>
      </c>
      <c r="DE351">
        <v>-196283.51900549623</v>
      </c>
      <c r="DF351">
        <v>-224161.17952752695</v>
      </c>
    </row>
    <row r="352" spans="1:110" x14ac:dyDescent="0.45">
      <c r="A352">
        <v>6402</v>
      </c>
      <c r="B352" t="s">
        <v>705</v>
      </c>
      <c r="C352">
        <v>14175</v>
      </c>
      <c r="D352">
        <v>13030</v>
      </c>
      <c r="E352">
        <v>11918</v>
      </c>
      <c r="F352">
        <v>10860</v>
      </c>
      <c r="G352">
        <v>9839</v>
      </c>
      <c r="H352">
        <v>8811</v>
      </c>
      <c r="I352">
        <v>7797</v>
      </c>
      <c r="J352">
        <v>6738.0357142857138</v>
      </c>
      <c r="K352">
        <v>2.78</v>
      </c>
      <c r="L352">
        <v>2.67</v>
      </c>
      <c r="M352">
        <v>2.57</v>
      </c>
      <c r="N352">
        <v>2.4700000000000002</v>
      </c>
      <c r="O352">
        <v>2.39</v>
      </c>
      <c r="P352">
        <v>2.31</v>
      </c>
      <c r="Q352">
        <v>2.309817451096563</v>
      </c>
      <c r="R352">
        <v>2.2749657576215627</v>
      </c>
      <c r="S352">
        <v>316965</v>
      </c>
      <c r="T352">
        <v>13761</v>
      </c>
      <c r="U352">
        <v>3499</v>
      </c>
      <c r="V352">
        <v>25.48412329626418</v>
      </c>
      <c r="W352">
        <v>129.86336388378359</v>
      </c>
      <c r="X352">
        <v>3303.9982981224689</v>
      </c>
      <c r="Y352">
        <v>164.86057561255546</v>
      </c>
      <c r="Z352">
        <v>5681</v>
      </c>
      <c r="AA352">
        <v>5113.9961333320534</v>
      </c>
      <c r="AB352">
        <v>4540.9623034268461</v>
      </c>
      <c r="AC352">
        <v>4000.1787697904028</v>
      </c>
      <c r="AD352">
        <v>3514.4159404366687</v>
      </c>
      <c r="AE352">
        <v>3084.0768571569424</v>
      </c>
      <c r="AF352">
        <v>2695.0100247376213</v>
      </c>
      <c r="AG352">
        <v>2192.1239094871785</v>
      </c>
      <c r="AH352">
        <v>733</v>
      </c>
      <c r="AI352">
        <v>635.54326653856981</v>
      </c>
      <c r="AJ352">
        <v>532.84746090255112</v>
      </c>
      <c r="AK352">
        <v>443.49403975568538</v>
      </c>
      <c r="AL352">
        <v>375.3210876016683</v>
      </c>
      <c r="AM352">
        <v>330.58075495523701</v>
      </c>
      <c r="AN352">
        <v>316.16231163274102</v>
      </c>
      <c r="AO352">
        <v>291.87518295145128</v>
      </c>
      <c r="AP352">
        <v>18.224970366743111</v>
      </c>
      <c r="AQ352">
        <v>6.3116828211907627</v>
      </c>
      <c r="AR352">
        <v>1.1305457289720546</v>
      </c>
      <c r="AS352">
        <v>6.3116828211907627</v>
      </c>
      <c r="AT352">
        <v>12379</v>
      </c>
      <c r="AU352">
        <v>225</v>
      </c>
      <c r="AV352">
        <v>8009.0397919242023</v>
      </c>
      <c r="AW352">
        <v>3487.3273531248715</v>
      </c>
      <c r="AX352">
        <v>88.586601621318593</v>
      </c>
      <c r="AY352">
        <v>267.26165785651062</v>
      </c>
      <c r="AZ352">
        <v>132.6579325128701</v>
      </c>
      <c r="BA352">
        <v>2.3547966421736644</v>
      </c>
      <c r="BB352">
        <v>66.061272509003672</v>
      </c>
      <c r="BC352">
        <v>4400</v>
      </c>
      <c r="BD352">
        <v>176410.69122865488</v>
      </c>
      <c r="BE352">
        <v>2369691.2315705419</v>
      </c>
      <c r="BF352">
        <v>59934</v>
      </c>
      <c r="BG352">
        <v>53997.416450980447</v>
      </c>
      <c r="BH352">
        <v>46843.9307751343</v>
      </c>
      <c r="BI352">
        <v>72693.999999999971</v>
      </c>
      <c r="BJ352">
        <v>56861.403080818956</v>
      </c>
      <c r="BK352">
        <v>49956.422670903667</v>
      </c>
      <c r="BL352">
        <v>-189312.12716876276</v>
      </c>
      <c r="BM352">
        <v>-233408.0796656243</v>
      </c>
      <c r="BN352">
        <v>-280510.41232399055</v>
      </c>
      <c r="BO352">
        <v>26570.65741954837</v>
      </c>
      <c r="BP352">
        <v>183742.96956728073</v>
      </c>
      <c r="BQ352">
        <v>347228.29590261495</v>
      </c>
      <c r="BR352">
        <v>921043</v>
      </c>
      <c r="BS352">
        <v>8767932</v>
      </c>
      <c r="BT352">
        <v>937111</v>
      </c>
      <c r="BU352">
        <v>14172</v>
      </c>
      <c r="BV352">
        <v>88734</v>
      </c>
      <c r="BW352">
        <v>932589</v>
      </c>
      <c r="BX352">
        <v>42948</v>
      </c>
      <c r="BY352">
        <v>19.99204059836493</v>
      </c>
      <c r="BZ352">
        <v>0</v>
      </c>
      <c r="CA352">
        <v>0</v>
      </c>
      <c r="CB352">
        <v>0</v>
      </c>
      <c r="CC352">
        <v>0</v>
      </c>
      <c r="CD352">
        <v>0.27391253964099072</v>
      </c>
      <c r="CE352">
        <v>0</v>
      </c>
      <c r="CF352">
        <v>0</v>
      </c>
      <c r="CG352">
        <v>213725.31242155723</v>
      </c>
      <c r="CH352">
        <v>211203.20427672242</v>
      </c>
      <c r="CI352">
        <v>168514.18864007399</v>
      </c>
      <c r="CJ352">
        <v>23539.676018458227</v>
      </c>
      <c r="CK352">
        <v>862467.57412073342</v>
      </c>
      <c r="CL352">
        <v>13100000</v>
      </c>
      <c r="CM352">
        <v>6090000</v>
      </c>
      <c r="CN352">
        <v>4010000</v>
      </c>
      <c r="CO352">
        <v>157710000</v>
      </c>
      <c r="CP352">
        <v>3000</v>
      </c>
      <c r="CQ352">
        <v>10240</v>
      </c>
      <c r="CR352">
        <v>0</v>
      </c>
      <c r="CS352">
        <v>0</v>
      </c>
      <c r="CT352">
        <v>5945000</v>
      </c>
      <c r="CU352">
        <v>71761920</v>
      </c>
      <c r="CV352">
        <v>0</v>
      </c>
      <c r="CW352">
        <v>0</v>
      </c>
      <c r="CX352">
        <v>19576.795837114536</v>
      </c>
      <c r="CY352">
        <v>1072703.3072828981</v>
      </c>
      <c r="CZ352">
        <v>4400</v>
      </c>
      <c r="DA352">
        <v>3964.1711279793435</v>
      </c>
      <c r="DB352">
        <v>3439.0044951211489</v>
      </c>
      <c r="DC352">
        <v>2670.4101287878066</v>
      </c>
      <c r="DD352">
        <v>-189312.12716876276</v>
      </c>
      <c r="DE352">
        <v>-233408.0796656243</v>
      </c>
      <c r="DF352">
        <v>-280510.41232399055</v>
      </c>
    </row>
    <row r="353" spans="1:110" x14ac:dyDescent="0.45">
      <c r="A353">
        <v>6403</v>
      </c>
      <c r="B353" t="s">
        <v>706</v>
      </c>
      <c r="C353">
        <v>7304</v>
      </c>
      <c r="D353">
        <v>6618</v>
      </c>
      <c r="E353">
        <v>5956</v>
      </c>
      <c r="F353">
        <v>5342</v>
      </c>
      <c r="G353">
        <v>4755</v>
      </c>
      <c r="H353">
        <v>4181</v>
      </c>
      <c r="I353">
        <v>3620</v>
      </c>
      <c r="J353">
        <v>3008.3214285714289</v>
      </c>
      <c r="K353">
        <v>2.78</v>
      </c>
      <c r="L353">
        <v>2.67</v>
      </c>
      <c r="M353">
        <v>2.57</v>
      </c>
      <c r="N353">
        <v>2.4700000000000002</v>
      </c>
      <c r="O353">
        <v>2.39</v>
      </c>
      <c r="P353">
        <v>2.31</v>
      </c>
      <c r="Q353">
        <v>2.309817451096563</v>
      </c>
      <c r="R353">
        <v>2.2749657576215627</v>
      </c>
      <c r="S353">
        <v>316965</v>
      </c>
      <c r="T353">
        <v>13761</v>
      </c>
      <c r="U353">
        <v>3499</v>
      </c>
      <c r="V353">
        <v>12.665789078956301</v>
      </c>
      <c r="W353">
        <v>64.543008088368339</v>
      </c>
      <c r="X353">
        <v>3425.4289037612111</v>
      </c>
      <c r="Y353">
        <v>170.91963428518255</v>
      </c>
      <c r="Z353">
        <v>3295</v>
      </c>
      <c r="AA353">
        <v>2980.1110676756612</v>
      </c>
      <c r="AB353">
        <v>2601.3615197492772</v>
      </c>
      <c r="AC353">
        <v>2246.4814896618086</v>
      </c>
      <c r="AD353">
        <v>1947.2117863496585</v>
      </c>
      <c r="AE353">
        <v>1696.7967900879767</v>
      </c>
      <c r="AF353">
        <v>1536.9050683540684</v>
      </c>
      <c r="AG353">
        <v>1209.3241040501866</v>
      </c>
      <c r="AH353">
        <v>691</v>
      </c>
      <c r="AI353">
        <v>639.1582818772597</v>
      </c>
      <c r="AJ353">
        <v>589.14783634076457</v>
      </c>
      <c r="AK353">
        <v>544.78130403971693</v>
      </c>
      <c r="AL353">
        <v>518.29279285897917</v>
      </c>
      <c r="AM353">
        <v>504.02527318922444</v>
      </c>
      <c r="AN353">
        <v>567.3145300019919</v>
      </c>
      <c r="AO353">
        <v>524.88289091229603</v>
      </c>
      <c r="AP353">
        <v>10.404579286410097</v>
      </c>
      <c r="AQ353">
        <v>7.2744818956096928</v>
      </c>
      <c r="AR353">
        <v>1.3030018571203341</v>
      </c>
      <c r="AS353">
        <v>7.2744818956096928</v>
      </c>
      <c r="AT353">
        <v>6747</v>
      </c>
      <c r="AU353">
        <v>68</v>
      </c>
      <c r="AV353">
        <v>4348.4144966713729</v>
      </c>
      <c r="AW353">
        <v>1377.4061037887845</v>
      </c>
      <c r="AX353">
        <v>28.074961926922136</v>
      </c>
      <c r="AY353">
        <v>145.10659175392371</v>
      </c>
      <c r="AZ353">
        <v>52.396528188125359</v>
      </c>
      <c r="BA353">
        <v>0.74628470744677455</v>
      </c>
      <c r="BB353">
        <v>66.061272509003672</v>
      </c>
      <c r="BC353">
        <v>4400</v>
      </c>
      <c r="BD353">
        <v>155072.03395060144</v>
      </c>
      <c r="BE353">
        <v>993976.67164217553</v>
      </c>
      <c r="BF353">
        <v>26950</v>
      </c>
      <c r="BG353">
        <v>23515.282391416855</v>
      </c>
      <c r="BH353">
        <v>19679.381988516172</v>
      </c>
      <c r="BI353">
        <v>80748</v>
      </c>
      <c r="BJ353">
        <v>60869.841159542375</v>
      </c>
      <c r="BK353">
        <v>52760.938687696806</v>
      </c>
      <c r="BL353">
        <v>-164581.91172480583</v>
      </c>
      <c r="BM353">
        <v>-184874.71115025031</v>
      </c>
      <c r="BN353">
        <v>-211218.38675586224</v>
      </c>
      <c r="BO353">
        <v>-9125.6942608408863</v>
      </c>
      <c r="BP353">
        <v>50215.797074021073</v>
      </c>
      <c r="BQ353">
        <v>117937.13974801527</v>
      </c>
      <c r="BR353">
        <v>921043</v>
      </c>
      <c r="BS353">
        <v>8767932</v>
      </c>
      <c r="BT353">
        <v>937111</v>
      </c>
      <c r="BU353">
        <v>14172</v>
      </c>
      <c r="BV353">
        <v>88734</v>
      </c>
      <c r="BW353">
        <v>932589</v>
      </c>
      <c r="BX353">
        <v>42948</v>
      </c>
      <c r="BY353">
        <v>9.3167824718280521</v>
      </c>
      <c r="BZ353">
        <v>0</v>
      </c>
      <c r="CA353">
        <v>0</v>
      </c>
      <c r="CB353">
        <v>1.9657074137562318</v>
      </c>
      <c r="CC353">
        <v>0</v>
      </c>
      <c r="CD353">
        <v>0.13996997746935708</v>
      </c>
      <c r="CE353">
        <v>0</v>
      </c>
      <c r="CF353">
        <v>19.862052476060192</v>
      </c>
      <c r="CG353">
        <v>98854.213590767104</v>
      </c>
      <c r="CH353">
        <v>97687.664741575369</v>
      </c>
      <c r="CI353">
        <v>77942.745331181766</v>
      </c>
      <c r="CJ353">
        <v>10887.789259122952</v>
      </c>
      <c r="CK353">
        <v>398916.50091064372</v>
      </c>
      <c r="CL353">
        <v>18900000</v>
      </c>
      <c r="CM353">
        <v>2550000</v>
      </c>
      <c r="CN353">
        <v>700000</v>
      </c>
      <c r="CO353">
        <v>329410000</v>
      </c>
      <c r="CP353">
        <v>371000</v>
      </c>
      <c r="CQ353">
        <v>16500</v>
      </c>
      <c r="CR353">
        <v>0</v>
      </c>
      <c r="CS353">
        <v>0</v>
      </c>
      <c r="CT353">
        <v>768569000</v>
      </c>
      <c r="CU353">
        <v>115632000</v>
      </c>
      <c r="CV353">
        <v>0</v>
      </c>
      <c r="CW353">
        <v>0</v>
      </c>
      <c r="CX353">
        <v>54941.072098416182</v>
      </c>
      <c r="CY353">
        <v>493609.43962214555</v>
      </c>
      <c r="CZ353">
        <v>4400</v>
      </c>
      <c r="DA353">
        <v>3839.2297781905072</v>
      </c>
      <c r="DB353">
        <v>3212.9603246557008</v>
      </c>
      <c r="DC353">
        <v>2347.3970158456491</v>
      </c>
      <c r="DD353">
        <v>-164581.91172480583</v>
      </c>
      <c r="DE353">
        <v>-184874.71115025031</v>
      </c>
      <c r="DF353">
        <v>-211218.38675586224</v>
      </c>
    </row>
    <row r="354" spans="1:110" x14ac:dyDescent="0.45">
      <c r="A354">
        <v>6426</v>
      </c>
      <c r="B354" t="s">
        <v>707</v>
      </c>
      <c r="C354">
        <v>7728</v>
      </c>
      <c r="D354">
        <v>7603</v>
      </c>
      <c r="E354">
        <v>7168</v>
      </c>
      <c r="F354">
        <v>6745</v>
      </c>
      <c r="G354">
        <v>6321</v>
      </c>
      <c r="H354">
        <v>5869</v>
      </c>
      <c r="I354">
        <v>5380</v>
      </c>
      <c r="J354">
        <v>4974.3214285714284</v>
      </c>
      <c r="K354">
        <v>2.78</v>
      </c>
      <c r="L354">
        <v>2.67</v>
      </c>
      <c r="M354">
        <v>2.57</v>
      </c>
      <c r="N354">
        <v>2.4700000000000002</v>
      </c>
      <c r="O354">
        <v>2.39</v>
      </c>
      <c r="P354">
        <v>2.31</v>
      </c>
      <c r="Q354">
        <v>2.309817451096563</v>
      </c>
      <c r="R354">
        <v>2.2749657576215627</v>
      </c>
      <c r="S354">
        <v>308393</v>
      </c>
      <c r="T354">
        <v>10898</v>
      </c>
      <c r="U354">
        <v>3406</v>
      </c>
      <c r="V354">
        <v>13.12323330801336</v>
      </c>
      <c r="W354">
        <v>66.874076953636376</v>
      </c>
      <c r="X354">
        <v>2770.1897449873672</v>
      </c>
      <c r="Y354">
        <v>169.89883720632423</v>
      </c>
      <c r="Z354">
        <v>4932</v>
      </c>
      <c r="AA354">
        <v>4750.5863160764475</v>
      </c>
      <c r="AB354">
        <v>4382.6118292874089</v>
      </c>
      <c r="AC354">
        <v>4036.4458197949766</v>
      </c>
      <c r="AD354">
        <v>3719.2903967610764</v>
      </c>
      <c r="AE354">
        <v>3406.3661138882358</v>
      </c>
      <c r="AF354">
        <v>3076.6047089385725</v>
      </c>
      <c r="AG354">
        <v>2755.3986588901394</v>
      </c>
      <c r="AH354">
        <v>627</v>
      </c>
      <c r="AI354">
        <v>520.86875437309857</v>
      </c>
      <c r="AJ354">
        <v>408.33076250157586</v>
      </c>
      <c r="AK354">
        <v>310.98224483181963</v>
      </c>
      <c r="AL354">
        <v>235.84100444365544</v>
      </c>
      <c r="AM354">
        <v>185.90121562197947</v>
      </c>
      <c r="AN354">
        <v>150.82616433877052</v>
      </c>
      <c r="AO354">
        <v>128.5696627730841</v>
      </c>
      <c r="AP354">
        <v>24.76344131335285</v>
      </c>
      <c r="AQ354">
        <v>4.4395735098206215</v>
      </c>
      <c r="AR354">
        <v>0.79521436868373341</v>
      </c>
      <c r="AS354">
        <v>4.4395735098206215</v>
      </c>
      <c r="AT354">
        <v>6780</v>
      </c>
      <c r="AU354">
        <v>274</v>
      </c>
      <c r="AV354">
        <v>4432.9271888214107</v>
      </c>
      <c r="AW354">
        <v>3354.1645999702923</v>
      </c>
      <c r="AX354">
        <v>104.28541912151785</v>
      </c>
      <c r="AY354">
        <v>147.92678029097047</v>
      </c>
      <c r="AZ354">
        <v>127.59242138286992</v>
      </c>
      <c r="BA354">
        <v>2.7721004111295104</v>
      </c>
      <c r="BB354">
        <v>66.061272509003672</v>
      </c>
      <c r="BC354">
        <v>4400</v>
      </c>
      <c r="BD354">
        <v>223195.20652651545</v>
      </c>
      <c r="BE354">
        <v>1321491.8137505818</v>
      </c>
      <c r="BF354">
        <v>46140</v>
      </c>
      <c r="BG354">
        <v>44247.512621536021</v>
      </c>
      <c r="BH354">
        <v>41167.641857024981</v>
      </c>
      <c r="BI354">
        <v>79678</v>
      </c>
      <c r="BJ354">
        <v>67700.260269189181</v>
      </c>
      <c r="BK354">
        <v>62380.851649882985</v>
      </c>
      <c r="BL354">
        <v>-158648.8791309903</v>
      </c>
      <c r="BM354">
        <v>-177704.10979791556</v>
      </c>
      <c r="BN354">
        <v>-204505.70427857622</v>
      </c>
      <c r="BO354">
        <v>76217.635653114878</v>
      </c>
      <c r="BP354">
        <v>218660.80722972855</v>
      </c>
      <c r="BQ354">
        <v>354614.44403996476</v>
      </c>
      <c r="BR354">
        <v>921043</v>
      </c>
      <c r="BS354">
        <v>8767932</v>
      </c>
      <c r="BT354">
        <v>937111</v>
      </c>
      <c r="BU354">
        <v>14172</v>
      </c>
      <c r="BV354">
        <v>88734</v>
      </c>
      <c r="BW354">
        <v>932589</v>
      </c>
      <c r="BX354">
        <v>42948</v>
      </c>
      <c r="BY354">
        <v>22.394588442077815</v>
      </c>
      <c r="BZ354">
        <v>0</v>
      </c>
      <c r="CA354">
        <v>0.96372614400000001</v>
      </c>
      <c r="CB354">
        <v>0</v>
      </c>
      <c r="CC354">
        <v>0</v>
      </c>
      <c r="CD354">
        <v>0.12712366809744138</v>
      </c>
      <c r="CE354">
        <v>4.048916464511283</v>
      </c>
      <c r="CF354">
        <v>1.0557000000000001</v>
      </c>
      <c r="CG354">
        <v>102608.1710688975</v>
      </c>
      <c r="CH354">
        <v>101397.32289631873</v>
      </c>
      <c r="CI354">
        <v>80902.596419707654</v>
      </c>
      <c r="CJ354">
        <v>11301.249610735214</v>
      </c>
      <c r="CK354">
        <v>414065.22879332636</v>
      </c>
      <c r="CL354">
        <v>20900000</v>
      </c>
      <c r="CM354">
        <v>1290000</v>
      </c>
      <c r="CN354">
        <v>180000</v>
      </c>
      <c r="CO354">
        <v>33220000</v>
      </c>
      <c r="CP354">
        <v>0</v>
      </c>
      <c r="CQ354">
        <v>0</v>
      </c>
      <c r="CR354">
        <v>0</v>
      </c>
      <c r="CS354">
        <v>0</v>
      </c>
      <c r="CT354">
        <v>0</v>
      </c>
      <c r="CU354">
        <v>0</v>
      </c>
      <c r="CV354">
        <v>0</v>
      </c>
      <c r="CW354">
        <v>0</v>
      </c>
      <c r="CX354">
        <v>0</v>
      </c>
      <c r="CY354">
        <v>549214.25586641277</v>
      </c>
      <c r="CZ354">
        <v>4400</v>
      </c>
      <c r="DA354">
        <v>4219.5287285383292</v>
      </c>
      <c r="DB354">
        <v>3925.8262715845244</v>
      </c>
      <c r="DC354">
        <v>3378.6089496852419</v>
      </c>
      <c r="DD354">
        <v>-158648.8791309903</v>
      </c>
      <c r="DE354">
        <v>-177704.10979791556</v>
      </c>
      <c r="DF354">
        <v>-204505.70427857622</v>
      </c>
    </row>
    <row r="355" spans="1:110" x14ac:dyDescent="0.45">
      <c r="A355">
        <v>6428</v>
      </c>
      <c r="B355" t="s">
        <v>708</v>
      </c>
      <c r="C355">
        <v>21666</v>
      </c>
      <c r="D355">
        <v>20113</v>
      </c>
      <c r="E355">
        <v>18560</v>
      </c>
      <c r="F355">
        <v>17049</v>
      </c>
      <c r="G355">
        <v>15588</v>
      </c>
      <c r="H355">
        <v>14121</v>
      </c>
      <c r="I355">
        <v>12669</v>
      </c>
      <c r="J355">
        <v>11170.892857142857</v>
      </c>
      <c r="K355">
        <v>2.78</v>
      </c>
      <c r="L355">
        <v>2.67</v>
      </c>
      <c r="M355">
        <v>2.57</v>
      </c>
      <c r="N355">
        <v>2.4700000000000002</v>
      </c>
      <c r="O355">
        <v>2.39</v>
      </c>
      <c r="P355">
        <v>2.31</v>
      </c>
      <c r="Q355">
        <v>2.309817451096563</v>
      </c>
      <c r="R355">
        <v>2.2749657576215627</v>
      </c>
      <c r="S355">
        <v>308393</v>
      </c>
      <c r="T355">
        <v>10898</v>
      </c>
      <c r="U355">
        <v>3406</v>
      </c>
      <c r="V355">
        <v>39.041963038779585</v>
      </c>
      <c r="W355">
        <v>198.9521316429007</v>
      </c>
      <c r="X355">
        <v>2610.5399667237707</v>
      </c>
      <c r="Y355">
        <v>160.10733763980039</v>
      </c>
      <c r="Z355">
        <v>8077</v>
      </c>
      <c r="AA355">
        <v>7385.5438779664228</v>
      </c>
      <c r="AB355">
        <v>6705.4263250757867</v>
      </c>
      <c r="AC355">
        <v>6029.7789636695452</v>
      </c>
      <c r="AD355">
        <v>5390.0133788674602</v>
      </c>
      <c r="AE355">
        <v>4806.3079172098251</v>
      </c>
      <c r="AF355">
        <v>4289.3242345468407</v>
      </c>
      <c r="AG355">
        <v>3647.3111340381402</v>
      </c>
      <c r="AH355">
        <v>1395</v>
      </c>
      <c r="AI355">
        <v>1231.5181792045462</v>
      </c>
      <c r="AJ355">
        <v>1042.6388368918495</v>
      </c>
      <c r="AK355">
        <v>866.97661897365299</v>
      </c>
      <c r="AL355">
        <v>744.41341993694607</v>
      </c>
      <c r="AM355">
        <v>676.87466270792061</v>
      </c>
      <c r="AN355">
        <v>666.48272364013587</v>
      </c>
      <c r="AO355">
        <v>617.67042025082731</v>
      </c>
      <c r="AP355">
        <v>29.728338339201731</v>
      </c>
      <c r="AQ355">
        <v>6.9000600333356648</v>
      </c>
      <c r="AR355">
        <v>1.2359355850626701</v>
      </c>
      <c r="AS355">
        <v>6.9000600333356648</v>
      </c>
      <c r="AT355">
        <v>18537</v>
      </c>
      <c r="AU355">
        <v>304</v>
      </c>
      <c r="AV355">
        <v>11983.054179790452</v>
      </c>
      <c r="AW355">
        <v>4906.7156064277087</v>
      </c>
      <c r="AX355">
        <v>120.4751331474796</v>
      </c>
      <c r="AY355">
        <v>399.87451797960733</v>
      </c>
      <c r="AZ355">
        <v>186.65146166851005</v>
      </c>
      <c r="BA355">
        <v>3.202453122807662</v>
      </c>
      <c r="BB355">
        <v>66.061272509003672</v>
      </c>
      <c r="BC355">
        <v>6230</v>
      </c>
      <c r="BD355">
        <v>268276.36407970189</v>
      </c>
      <c r="BE355">
        <v>3214914.6072967444</v>
      </c>
      <c r="BF355">
        <v>86960</v>
      </c>
      <c r="BG355">
        <v>79681.205577153043</v>
      </c>
      <c r="BH355">
        <v>70567.935476247498</v>
      </c>
      <c r="BI355">
        <v>67132</v>
      </c>
      <c r="BJ355">
        <v>54808.57308243648</v>
      </c>
      <c r="BK355">
        <v>48993.328606391289</v>
      </c>
      <c r="BL355">
        <v>-570220.37291279295</v>
      </c>
      <c r="BM355">
        <v>-587661.68291139021</v>
      </c>
      <c r="BN355">
        <v>-646737.39767477917</v>
      </c>
      <c r="BO355">
        <v>129581.5798362128</v>
      </c>
      <c r="BP355">
        <v>412202.86653017416</v>
      </c>
      <c r="BQ355">
        <v>669176.37221623235</v>
      </c>
      <c r="BR355">
        <v>921043</v>
      </c>
      <c r="BS355">
        <v>8767932</v>
      </c>
      <c r="BT355">
        <v>937111</v>
      </c>
      <c r="BU355">
        <v>14172</v>
      </c>
      <c r="BV355">
        <v>88734</v>
      </c>
      <c r="BW355">
        <v>932589</v>
      </c>
      <c r="BX355">
        <v>42948</v>
      </c>
      <c r="BY355">
        <v>43.413936460274357</v>
      </c>
      <c r="BZ355">
        <v>0</v>
      </c>
      <c r="CA355">
        <v>151.37510684909677</v>
      </c>
      <c r="CB355">
        <v>482.82795148688041</v>
      </c>
      <c r="CC355">
        <v>0</v>
      </c>
      <c r="CD355">
        <v>0.41132543183252568</v>
      </c>
      <c r="CE355">
        <v>4.6799999999999994E-2</v>
      </c>
      <c r="CF355">
        <v>2.6775000000000002</v>
      </c>
      <c r="CG355">
        <v>272787.57674414216</v>
      </c>
      <c r="CH355">
        <v>269568.49257801811</v>
      </c>
      <c r="CI355">
        <v>215082.51243288131</v>
      </c>
      <c r="CJ355">
        <v>30044.785550491182</v>
      </c>
      <c r="CK355">
        <v>1100807.5594749409</v>
      </c>
      <c r="CL355">
        <v>54700000</v>
      </c>
      <c r="CM355">
        <v>2570000</v>
      </c>
      <c r="CN355">
        <v>250000</v>
      </c>
      <c r="CO355">
        <v>249170000</v>
      </c>
      <c r="CP355">
        <v>245000</v>
      </c>
      <c r="CQ355">
        <v>15450</v>
      </c>
      <c r="CR355">
        <v>0</v>
      </c>
      <c r="CS355">
        <v>0</v>
      </c>
      <c r="CT355">
        <v>670739000</v>
      </c>
      <c r="CU355">
        <v>108273600</v>
      </c>
      <c r="CV355">
        <v>0</v>
      </c>
      <c r="CW355">
        <v>0</v>
      </c>
      <c r="CX355">
        <v>32385.578400204369</v>
      </c>
      <c r="CY355">
        <v>1415764.2419073328</v>
      </c>
      <c r="CZ355">
        <v>6230</v>
      </c>
      <c r="DA355">
        <v>5708.5316323098368</v>
      </c>
      <c r="DB355">
        <v>5055.637511695284</v>
      </c>
      <c r="DC355">
        <v>4061.0232575089703</v>
      </c>
      <c r="DD355">
        <v>-570220.37291279295</v>
      </c>
      <c r="DE355">
        <v>-587661.68291139021</v>
      </c>
      <c r="DF355">
        <v>-646737.39767477917</v>
      </c>
    </row>
    <row r="356" spans="1:110" x14ac:dyDescent="0.45">
      <c r="A356">
        <v>6461</v>
      </c>
      <c r="B356" t="s">
        <v>709</v>
      </c>
      <c r="C356">
        <v>14207</v>
      </c>
      <c r="D356">
        <v>12899</v>
      </c>
      <c r="E356">
        <v>11627</v>
      </c>
      <c r="F356">
        <v>10408</v>
      </c>
      <c r="G356">
        <v>9247</v>
      </c>
      <c r="H356">
        <v>8089</v>
      </c>
      <c r="I356">
        <v>6975</v>
      </c>
      <c r="J356">
        <v>11170.892857142857</v>
      </c>
      <c r="K356">
        <v>2.78</v>
      </c>
      <c r="L356">
        <v>2.67</v>
      </c>
      <c r="M356">
        <v>2.57</v>
      </c>
      <c r="N356">
        <v>2.4700000000000002</v>
      </c>
      <c r="O356">
        <v>2.39</v>
      </c>
      <c r="P356">
        <v>2.31</v>
      </c>
      <c r="Q356">
        <v>2.309817451096563</v>
      </c>
      <c r="R356">
        <v>2.2749657576215627</v>
      </c>
      <c r="S356">
        <v>281260</v>
      </c>
      <c r="T356">
        <v>10565</v>
      </c>
      <c r="U356">
        <v>4564</v>
      </c>
      <c r="V356">
        <v>25.955046967470633</v>
      </c>
      <c r="W356">
        <v>132.26312201414612</v>
      </c>
      <c r="X356">
        <v>2496.2410046565033</v>
      </c>
      <c r="Y356">
        <v>211.61463346780377</v>
      </c>
      <c r="Z356">
        <v>8077</v>
      </c>
      <c r="AA356">
        <v>7385.5438779664228</v>
      </c>
      <c r="AB356">
        <v>6705.4263250757867</v>
      </c>
      <c r="AC356">
        <v>6029.7789636695452</v>
      </c>
      <c r="AD356">
        <v>5390.0133788674602</v>
      </c>
      <c r="AE356">
        <v>4806.3079172098251</v>
      </c>
      <c r="AF356">
        <v>4289.3242345468407</v>
      </c>
      <c r="AG356">
        <v>3647.3111340381402</v>
      </c>
      <c r="AH356">
        <v>1395</v>
      </c>
      <c r="AI356">
        <v>1231.5181792045462</v>
      </c>
      <c r="AJ356">
        <v>1042.6388368918495</v>
      </c>
      <c r="AK356">
        <v>866.97661897365299</v>
      </c>
      <c r="AL356">
        <v>744.41341993694607</v>
      </c>
      <c r="AM356">
        <v>676.87466270792061</v>
      </c>
      <c r="AN356">
        <v>666.48272364013587</v>
      </c>
      <c r="AO356">
        <v>617.67042025082731</v>
      </c>
      <c r="AP356">
        <v>19.066018496804944</v>
      </c>
      <c r="AQ356">
        <v>7.2209930581419739</v>
      </c>
      <c r="AR356">
        <v>1.2934209611120964</v>
      </c>
      <c r="AS356">
        <v>7.2209930581419739</v>
      </c>
      <c r="AT356">
        <v>12395</v>
      </c>
      <c r="AU356">
        <v>197</v>
      </c>
      <c r="AV356">
        <v>8010.6919228233837</v>
      </c>
      <c r="AW356">
        <v>3220.8462049071936</v>
      </c>
      <c r="AX356">
        <v>78.236773085727663</v>
      </c>
      <c r="AY356">
        <v>267.31678946461625</v>
      </c>
      <c r="AZ356">
        <v>122.52098963466965</v>
      </c>
      <c r="BA356">
        <v>2.0796789490165808</v>
      </c>
      <c r="BB356">
        <v>66.061272509003672</v>
      </c>
      <c r="BC356">
        <v>6230</v>
      </c>
      <c r="BD356">
        <v>418314.79267656745</v>
      </c>
      <c r="BE356">
        <v>2081240.7153046874</v>
      </c>
      <c r="BF356">
        <v>39990</v>
      </c>
      <c r="BG356">
        <v>34880.038291892823</v>
      </c>
      <c r="BH356">
        <v>28986.079450435602</v>
      </c>
      <c r="BI356">
        <v>45556</v>
      </c>
      <c r="BJ356">
        <v>37193.281227186373</v>
      </c>
      <c r="BK356">
        <v>33247.036852659861</v>
      </c>
      <c r="BL356">
        <v>-662709.32914173859</v>
      </c>
      <c r="BM356">
        <v>-645993.00912320579</v>
      </c>
      <c r="BN356">
        <v>-464838.57776684151</v>
      </c>
      <c r="BO356">
        <v>81704.683816286037</v>
      </c>
      <c r="BP356">
        <v>269607.54912534566</v>
      </c>
      <c r="BQ356">
        <v>444830.3344275814</v>
      </c>
      <c r="BR356">
        <v>921043</v>
      </c>
      <c r="BS356">
        <v>8767932</v>
      </c>
      <c r="BT356">
        <v>937111</v>
      </c>
      <c r="BU356">
        <v>14172</v>
      </c>
      <c r="BV356">
        <v>88734</v>
      </c>
      <c r="BW356">
        <v>932589</v>
      </c>
      <c r="BX356">
        <v>42948</v>
      </c>
      <c r="BY356">
        <v>478.25940422614156</v>
      </c>
      <c r="BZ356">
        <v>0</v>
      </c>
      <c r="CA356">
        <v>458.88787188197995</v>
      </c>
      <c r="CB356">
        <v>2.7428475540784625</v>
      </c>
      <c r="CC356">
        <v>0</v>
      </c>
      <c r="CD356">
        <v>0.28541942339119003</v>
      </c>
      <c r="CE356">
        <v>7.2691901980275215</v>
      </c>
      <c r="CF356">
        <v>0.45900000000000002</v>
      </c>
      <c r="CG356">
        <v>191201.56755277485</v>
      </c>
      <c r="CH356">
        <v>188945.25534826223</v>
      </c>
      <c r="CI356">
        <v>150755.08210891866</v>
      </c>
      <c r="CJ356">
        <v>21058.913908784645</v>
      </c>
      <c r="CK356">
        <v>771575.20682463737</v>
      </c>
      <c r="CL356">
        <v>31300000</v>
      </c>
      <c r="CM356">
        <v>8130000</v>
      </c>
      <c r="CN356">
        <v>2100000</v>
      </c>
      <c r="CO356">
        <v>208390000</v>
      </c>
      <c r="CP356">
        <v>7000</v>
      </c>
      <c r="CQ356">
        <v>54410</v>
      </c>
      <c r="CR356">
        <v>0</v>
      </c>
      <c r="CS356">
        <v>440</v>
      </c>
      <c r="CT356">
        <v>12807000</v>
      </c>
      <c r="CU356">
        <v>381305280</v>
      </c>
      <c r="CV356">
        <v>0</v>
      </c>
      <c r="CW356">
        <v>2727510</v>
      </c>
      <c r="CX356">
        <v>25770.949289029129</v>
      </c>
      <c r="CY356">
        <v>944011.71670607966</v>
      </c>
      <c r="CZ356">
        <v>6230</v>
      </c>
      <c r="DA356">
        <v>5433.9244450735741</v>
      </c>
      <c r="DB356">
        <v>4515.7108021058712</v>
      </c>
      <c r="DC356">
        <v>6332.2242637629206</v>
      </c>
      <c r="DD356">
        <v>-662709.32914173859</v>
      </c>
      <c r="DE356">
        <v>-645993.00912320579</v>
      </c>
      <c r="DF356">
        <v>-464838.57776684151</v>
      </c>
    </row>
    <row r="357" spans="1:110" x14ac:dyDescent="0.45">
      <c r="A357">
        <v>7000</v>
      </c>
      <c r="B357" t="s">
        <v>710</v>
      </c>
      <c r="C357">
        <v>1914039</v>
      </c>
      <c r="D357">
        <v>1827632</v>
      </c>
      <c r="E357">
        <v>1733103</v>
      </c>
      <c r="F357">
        <v>1635235</v>
      </c>
      <c r="G357">
        <v>1533521</v>
      </c>
      <c r="H357">
        <v>1426392</v>
      </c>
      <c r="I357">
        <v>1314903</v>
      </c>
      <c r="J357">
        <v>1308740.8400022378</v>
      </c>
      <c r="K357">
        <v>2.56</v>
      </c>
      <c r="L357">
        <v>2.44</v>
      </c>
      <c r="M357">
        <v>2.35</v>
      </c>
      <c r="N357">
        <v>2.27</v>
      </c>
      <c r="O357">
        <v>2.21</v>
      </c>
      <c r="P357">
        <v>2.16</v>
      </c>
      <c r="Q357">
        <v>2.1403702164625544</v>
      </c>
      <c r="R357">
        <v>2.1103256531220369</v>
      </c>
      <c r="S357">
        <v>281260</v>
      </c>
      <c r="T357">
        <v>10565</v>
      </c>
      <c r="U357">
        <v>4564</v>
      </c>
      <c r="V357">
        <v>4369.6549701630302</v>
      </c>
      <c r="W357">
        <v>14535.402482935458</v>
      </c>
      <c r="X357">
        <v>2169.2740373395186</v>
      </c>
      <c r="Y357">
        <v>281.71543171455653</v>
      </c>
      <c r="Z357">
        <v>930211</v>
      </c>
      <c r="AA357">
        <v>880415.26818838704</v>
      </c>
      <c r="AB357">
        <v>832057.16110804072</v>
      </c>
      <c r="AC357">
        <v>781388.13704263419</v>
      </c>
      <c r="AD357">
        <v>728266.51850062388</v>
      </c>
      <c r="AE357">
        <v>669756.29474355211</v>
      </c>
      <c r="AF357">
        <v>604579.42976580316</v>
      </c>
      <c r="AG357">
        <v>550965.00111116678</v>
      </c>
      <c r="AH357">
        <v>59831</v>
      </c>
      <c r="AI357">
        <v>48388.79355380105</v>
      </c>
      <c r="AJ357">
        <v>39618.715727898838</v>
      </c>
      <c r="AK357">
        <v>32646.390131667202</v>
      </c>
      <c r="AL357">
        <v>27881.930779677456</v>
      </c>
      <c r="AM357">
        <v>25353.693738975453</v>
      </c>
      <c r="AN357">
        <v>26984.829433065504</v>
      </c>
      <c r="AO357">
        <v>25986.254995513147</v>
      </c>
      <c r="AP357">
        <v>4162.7550399833335</v>
      </c>
      <c r="AQ357">
        <v>594.18565416222339</v>
      </c>
      <c r="AR357">
        <v>63.661306333333336</v>
      </c>
      <c r="AS357">
        <v>594.18565416222339</v>
      </c>
      <c r="AT357">
        <v>1593936</v>
      </c>
      <c r="AU357">
        <v>33479</v>
      </c>
      <c r="AV357">
        <v>1094583.0365360391</v>
      </c>
      <c r="AW357">
        <v>595989.17722066049</v>
      </c>
      <c r="AX357">
        <v>13616.836952707419</v>
      </c>
      <c r="AY357">
        <v>36526.235929207622</v>
      </c>
      <c r="AZ357">
        <v>22671.428301473923</v>
      </c>
      <c r="BA357">
        <v>361.96085351969526</v>
      </c>
      <c r="BB357">
        <v>66.061272509003672</v>
      </c>
      <c r="BC357">
        <v>731100</v>
      </c>
      <c r="BD357">
        <v>39987934.17780371</v>
      </c>
      <c r="BE357">
        <v>2358944.5450413125</v>
      </c>
      <c r="BF357">
        <v>39990</v>
      </c>
      <c r="BG357">
        <v>38459.779838750634</v>
      </c>
      <c r="BH357">
        <v>35256.372026753743</v>
      </c>
      <c r="BI357">
        <v>45556</v>
      </c>
      <c r="BJ357">
        <v>40431.963480553117</v>
      </c>
      <c r="BK357">
        <v>37683.250978918033</v>
      </c>
      <c r="BL357">
        <v>-21090217.301354006</v>
      </c>
      <c r="BM357">
        <v>-15071264.63727431</v>
      </c>
      <c r="BN357">
        <v>-8806692.1008805186</v>
      </c>
      <c r="BO357">
        <v>187679.98665100918</v>
      </c>
      <c r="BP357">
        <v>472346.74057609751</v>
      </c>
      <c r="BQ357">
        <v>722534.16416420648</v>
      </c>
      <c r="BR357">
        <v>1624314</v>
      </c>
      <c r="BS357">
        <v>8767932</v>
      </c>
      <c r="BT357">
        <v>937111</v>
      </c>
      <c r="BU357">
        <v>33479</v>
      </c>
      <c r="BV357">
        <v>88734</v>
      </c>
      <c r="BW357">
        <v>932589</v>
      </c>
      <c r="BX357">
        <v>42948</v>
      </c>
      <c r="BY357">
        <v>478.25940422614156</v>
      </c>
      <c r="BZ357">
        <v>0</v>
      </c>
      <c r="CA357">
        <v>458.88787188197995</v>
      </c>
      <c r="CB357">
        <v>2.7428475540784625</v>
      </c>
      <c r="CC357">
        <v>0</v>
      </c>
      <c r="CD357">
        <v>0.28541942339119003</v>
      </c>
      <c r="CE357">
        <v>7.2691901980275215</v>
      </c>
      <c r="CF357">
        <v>0.45900000000000002</v>
      </c>
      <c r="CG357">
        <v>302971.34822789469</v>
      </c>
      <c r="CH357">
        <v>202130.12741026151</v>
      </c>
      <c r="CI357">
        <v>98938.556273904294</v>
      </c>
      <c r="CJ357">
        <v>94181.894914581964</v>
      </c>
      <c r="CK357">
        <v>817754.02875031868</v>
      </c>
      <c r="CL357">
        <v>993000000</v>
      </c>
      <c r="CM357">
        <v>415000000</v>
      </c>
      <c r="CN357">
        <v>2100000</v>
      </c>
      <c r="CO357">
        <v>208390000</v>
      </c>
      <c r="CP357">
        <v>7000</v>
      </c>
      <c r="CQ357">
        <v>54410</v>
      </c>
      <c r="CR357">
        <v>0</v>
      </c>
      <c r="CS357">
        <v>440</v>
      </c>
      <c r="CT357">
        <v>12807000</v>
      </c>
      <c r="CU357">
        <v>381305280</v>
      </c>
      <c r="CV357">
        <v>0</v>
      </c>
      <c r="CW357">
        <v>2727510</v>
      </c>
      <c r="CX357">
        <v>25770.949289029129</v>
      </c>
      <c r="CY357">
        <v>944011.71670607966</v>
      </c>
      <c r="CZ357">
        <v>731100</v>
      </c>
      <c r="DA357">
        <v>703124.40710454097</v>
      </c>
      <c r="DB357">
        <v>644559.4795888887</v>
      </c>
      <c r="DC357">
        <v>605315.83269688976</v>
      </c>
      <c r="DD357">
        <v>-21090217.301354006</v>
      </c>
      <c r="DE357">
        <v>-15071264.63727431</v>
      </c>
      <c r="DF357">
        <v>-8806692.1008805186</v>
      </c>
    </row>
    <row r="358" spans="1:110" x14ac:dyDescent="0.45">
      <c r="A358">
        <v>7201</v>
      </c>
      <c r="B358" t="s">
        <v>711</v>
      </c>
      <c r="C358">
        <v>289520</v>
      </c>
      <c r="D358">
        <v>282379</v>
      </c>
      <c r="E358">
        <v>273543</v>
      </c>
      <c r="F358">
        <v>263357</v>
      </c>
      <c r="G358">
        <v>252268</v>
      </c>
      <c r="H358">
        <v>236141.19286719142</v>
      </c>
      <c r="I358">
        <v>217684.03280770546</v>
      </c>
      <c r="J358">
        <v>202100.10234455374</v>
      </c>
      <c r="K358">
        <v>2.56</v>
      </c>
      <c r="L358">
        <v>2.44</v>
      </c>
      <c r="M358">
        <v>2.35</v>
      </c>
      <c r="N358">
        <v>2.27</v>
      </c>
      <c r="O358">
        <v>2.21</v>
      </c>
      <c r="P358">
        <v>2.16</v>
      </c>
      <c r="Q358">
        <v>2.1403702164625544</v>
      </c>
      <c r="R358">
        <v>2.1103256531220369</v>
      </c>
      <c r="S358">
        <v>287760</v>
      </c>
      <c r="T358">
        <v>9667</v>
      </c>
      <c r="U358">
        <v>5545</v>
      </c>
      <c r="V358">
        <v>727.47665580258672</v>
      </c>
      <c r="W358">
        <v>2252.2053869041533</v>
      </c>
      <c r="X358">
        <v>1803.4018370701033</v>
      </c>
      <c r="Y358">
        <v>334.12841336571455</v>
      </c>
      <c r="Z358">
        <v>148141</v>
      </c>
      <c r="AA358">
        <v>141903.07729128405</v>
      </c>
      <c r="AB358">
        <v>135695.18569627919</v>
      </c>
      <c r="AC358">
        <v>128863.04184195361</v>
      </c>
      <c r="AD358">
        <v>121192.47341105115</v>
      </c>
      <c r="AE358">
        <v>111312.65777671017</v>
      </c>
      <c r="AF358">
        <v>99757.041193846118</v>
      </c>
      <c r="AG358">
        <v>91882.858358694502</v>
      </c>
      <c r="AH358">
        <v>5630</v>
      </c>
      <c r="AI358">
        <v>4309.1415010848314</v>
      </c>
      <c r="AJ358">
        <v>3444.0740224450647</v>
      </c>
      <c r="AK358">
        <v>2819.9979895586107</v>
      </c>
      <c r="AL358">
        <v>2423.4692123083032</v>
      </c>
      <c r="AM358">
        <v>2143.74753340499</v>
      </c>
      <c r="AN358">
        <v>2038.6567281723126</v>
      </c>
      <c r="AO358">
        <v>1909.7525725093658</v>
      </c>
      <c r="AP358">
        <v>824.81088500844146</v>
      </c>
      <c r="AQ358">
        <v>32.63714259462671</v>
      </c>
      <c r="AR358">
        <v>3.4967574831316224</v>
      </c>
      <c r="AS358">
        <v>32.63714259462671</v>
      </c>
      <c r="AT358">
        <v>217110</v>
      </c>
      <c r="AU358">
        <v>3524</v>
      </c>
      <c r="AV358">
        <v>148811.99036762258</v>
      </c>
      <c r="AW358">
        <v>69817.199834218074</v>
      </c>
      <c r="AX358">
        <v>1472.5479630584884</v>
      </c>
      <c r="AY358">
        <v>4965.8561185675653</v>
      </c>
      <c r="AZ358">
        <v>2655.8462816936553</v>
      </c>
      <c r="BA358">
        <v>39.143063797305913</v>
      </c>
      <c r="BB358">
        <v>66.061272509003672</v>
      </c>
      <c r="BC358">
        <v>122920</v>
      </c>
      <c r="BD358">
        <v>6719608.5228212345</v>
      </c>
      <c r="BE358">
        <v>49525608.698665656</v>
      </c>
      <c r="BF358">
        <v>2069636</v>
      </c>
      <c r="BG358">
        <v>2074772.1494104064</v>
      </c>
      <c r="BH358">
        <v>1955101.9193861096</v>
      </c>
      <c r="BI358">
        <v>1047284</v>
      </c>
      <c r="BJ358">
        <v>951044.92790797143</v>
      </c>
      <c r="BK358">
        <v>894434.00908977422</v>
      </c>
      <c r="BL358">
        <v>-3979447.2469488429</v>
      </c>
      <c r="BM358">
        <v>-5033781.7863727501</v>
      </c>
      <c r="BN358">
        <v>-6541441.0302321836</v>
      </c>
      <c r="BO358">
        <v>4451494.2737938985</v>
      </c>
      <c r="BP358">
        <v>10696746.873437103</v>
      </c>
      <c r="BQ358">
        <v>16018546.455660826</v>
      </c>
      <c r="BR358">
        <v>1624314</v>
      </c>
      <c r="BS358">
        <v>8767932</v>
      </c>
      <c r="BT358">
        <v>937111</v>
      </c>
      <c r="BU358">
        <v>33479</v>
      </c>
      <c r="BV358">
        <v>88734</v>
      </c>
      <c r="BW358">
        <v>932589</v>
      </c>
      <c r="BX358">
        <v>42948</v>
      </c>
      <c r="BY358">
        <v>1370.9727093960512</v>
      </c>
      <c r="BZ358">
        <v>27.000265152000001</v>
      </c>
      <c r="CA358">
        <v>0</v>
      </c>
      <c r="CB358">
        <v>1015.1279959218987</v>
      </c>
      <c r="CC358">
        <v>234.435052904</v>
      </c>
      <c r="CD358">
        <v>39.631670806965218</v>
      </c>
      <c r="CE358">
        <v>137.55446727168615</v>
      </c>
      <c r="CF358">
        <v>0.26900000000000002</v>
      </c>
      <c r="CG358">
        <v>4983164.8715074938</v>
      </c>
      <c r="CH358">
        <v>3324564.3730855314</v>
      </c>
      <c r="CI358">
        <v>1627306.1493951327</v>
      </c>
      <c r="CJ358">
        <v>1549070.276828059</v>
      </c>
      <c r="CK358">
        <v>13450127.127325268</v>
      </c>
      <c r="CL358">
        <v>28000000</v>
      </c>
      <c r="CM358">
        <v>41100000</v>
      </c>
      <c r="CN358">
        <v>22450000</v>
      </c>
      <c r="CO358">
        <v>767720000</v>
      </c>
      <c r="CP358">
        <v>679000</v>
      </c>
      <c r="CQ358">
        <v>14460</v>
      </c>
      <c r="CR358">
        <v>90</v>
      </c>
      <c r="CS358">
        <v>110</v>
      </c>
      <c r="CT358">
        <v>1821462000</v>
      </c>
      <c r="CU358">
        <v>101335680</v>
      </c>
      <c r="CV358">
        <v>589640</v>
      </c>
      <c r="CW358">
        <v>645330</v>
      </c>
      <c r="CX358">
        <v>87869.129321270244</v>
      </c>
      <c r="CY358">
        <v>18683658.303526618</v>
      </c>
      <c r="CZ358">
        <v>122920</v>
      </c>
      <c r="DA358">
        <v>123225.04662922716</v>
      </c>
      <c r="DB358">
        <v>116117.58199554928</v>
      </c>
      <c r="DC358">
        <v>101717.81843750286</v>
      </c>
      <c r="DD358">
        <v>-3979447.2469488429</v>
      </c>
      <c r="DE358">
        <v>-5033781.7863727501</v>
      </c>
      <c r="DF358">
        <v>-6541441.0302321836</v>
      </c>
    </row>
    <row r="359" spans="1:110" x14ac:dyDescent="0.45">
      <c r="A359">
        <v>7202</v>
      </c>
      <c r="B359" t="s">
        <v>712</v>
      </c>
      <c r="C359">
        <v>121468</v>
      </c>
      <c r="D359">
        <v>115776</v>
      </c>
      <c r="E359">
        <v>109753</v>
      </c>
      <c r="F359">
        <v>103674</v>
      </c>
      <c r="G359">
        <v>97545</v>
      </c>
      <c r="H359">
        <v>91309.213448515802</v>
      </c>
      <c r="I359">
        <v>84172.344412401202</v>
      </c>
      <c r="J359">
        <v>76759.529601079048</v>
      </c>
      <c r="K359">
        <v>2.56</v>
      </c>
      <c r="L359">
        <v>2.44</v>
      </c>
      <c r="M359">
        <v>2.35</v>
      </c>
      <c r="N359">
        <v>2.27</v>
      </c>
      <c r="O359">
        <v>2.21</v>
      </c>
      <c r="P359">
        <v>2.16</v>
      </c>
      <c r="Q359">
        <v>2.1403702164625544</v>
      </c>
      <c r="R359">
        <v>2.1103256531220369</v>
      </c>
      <c r="S359">
        <v>292910</v>
      </c>
      <c r="T359">
        <v>11460</v>
      </c>
      <c r="U359">
        <v>3908</v>
      </c>
      <c r="V359">
        <v>291.34769142934618</v>
      </c>
      <c r="W359">
        <v>886.1906090794663</v>
      </c>
      <c r="X359">
        <v>2239.629596166676</v>
      </c>
      <c r="Y359">
        <v>251.09066855395525</v>
      </c>
      <c r="Z359">
        <v>63115</v>
      </c>
      <c r="AA359">
        <v>59177.625160804433</v>
      </c>
      <c r="AB359">
        <v>55274.711250684457</v>
      </c>
      <c r="AC359">
        <v>51325.704578727287</v>
      </c>
      <c r="AD359">
        <v>47330.110899751664</v>
      </c>
      <c r="AE359">
        <v>43519.160728565934</v>
      </c>
      <c r="AF359">
        <v>39231.363451461832</v>
      </c>
      <c r="AG359">
        <v>35271.125934335301</v>
      </c>
      <c r="AH359">
        <v>3072</v>
      </c>
      <c r="AI359">
        <v>2500.9050730279014</v>
      </c>
      <c r="AJ359">
        <v>2105.0114237458711</v>
      </c>
      <c r="AK359">
        <v>1827.5414625912849</v>
      </c>
      <c r="AL359">
        <v>1680.0554315776296</v>
      </c>
      <c r="AM359">
        <v>1625.2480902269299</v>
      </c>
      <c r="AN359">
        <v>1786.1764537135673</v>
      </c>
      <c r="AO359">
        <v>1784.4713870260478</v>
      </c>
      <c r="AP359">
        <v>338.37789199218241</v>
      </c>
      <c r="AQ359">
        <v>29.002012910963689</v>
      </c>
      <c r="AR359">
        <v>3.1072881266569139</v>
      </c>
      <c r="AS359">
        <v>29.002012910963689</v>
      </c>
      <c r="AT359">
        <v>90395</v>
      </c>
      <c r="AU359">
        <v>1725</v>
      </c>
      <c r="AV359">
        <v>62028.669736926116</v>
      </c>
      <c r="AW359">
        <v>31895.363142450449</v>
      </c>
      <c r="AX359">
        <v>708.18153738729393</v>
      </c>
      <c r="AY359">
        <v>2069.8967091212244</v>
      </c>
      <c r="AZ359">
        <v>1213.2996139388149</v>
      </c>
      <c r="BA359">
        <v>18.824782481413816</v>
      </c>
      <c r="BB359">
        <v>66.061272509003672</v>
      </c>
      <c r="BC359">
        <v>49210</v>
      </c>
      <c r="BD359">
        <v>2492036.5743531617</v>
      </c>
      <c r="BE359">
        <v>23980463.089388333</v>
      </c>
      <c r="BF359">
        <v>657758</v>
      </c>
      <c r="BG359">
        <v>633113.27850651299</v>
      </c>
      <c r="BH359">
        <v>586000.88913514989</v>
      </c>
      <c r="BI359">
        <v>427977.99999999988</v>
      </c>
      <c r="BJ359">
        <v>371192.19188849151</v>
      </c>
      <c r="BK359">
        <v>342295.69279962225</v>
      </c>
      <c r="BL359">
        <v>-1808017.8047494302</v>
      </c>
      <c r="BM359">
        <v>-1950926.5007642452</v>
      </c>
      <c r="BN359">
        <v>-2282793.1047602906</v>
      </c>
      <c r="BO359">
        <v>1661120.378241729</v>
      </c>
      <c r="BP359">
        <v>4367267.3892411664</v>
      </c>
      <c r="BQ359">
        <v>6698940.1381993908</v>
      </c>
      <c r="BR359">
        <v>1624314</v>
      </c>
      <c r="BS359">
        <v>8767932</v>
      </c>
      <c r="BT359">
        <v>937111</v>
      </c>
      <c r="BU359">
        <v>33479</v>
      </c>
      <c r="BV359">
        <v>88734</v>
      </c>
      <c r="BW359">
        <v>932589</v>
      </c>
      <c r="BX359">
        <v>42948</v>
      </c>
      <c r="BY359">
        <v>457.90084896424059</v>
      </c>
      <c r="BZ359">
        <v>0</v>
      </c>
      <c r="CA359">
        <v>362.55377537280003</v>
      </c>
      <c r="CB359">
        <v>1719.890182150009</v>
      </c>
      <c r="CC359">
        <v>383.57962127999997</v>
      </c>
      <c r="CD359">
        <v>0</v>
      </c>
      <c r="CE359">
        <v>55.033024414265014</v>
      </c>
      <c r="CF359">
        <v>238.93157647058825</v>
      </c>
      <c r="CG359">
        <v>2712465.9972235602</v>
      </c>
      <c r="CH359">
        <v>1809646.6904269485</v>
      </c>
      <c r="CI359">
        <v>885784.98025327933</v>
      </c>
      <c r="CJ359">
        <v>843199.16389494855</v>
      </c>
      <c r="CK359">
        <v>7321253.3464033771</v>
      </c>
      <c r="CL359">
        <v>58300000</v>
      </c>
      <c r="CM359">
        <v>10500000</v>
      </c>
      <c r="CN359">
        <v>2350000</v>
      </c>
      <c r="CO359">
        <v>382970000</v>
      </c>
      <c r="CP359">
        <v>335000</v>
      </c>
      <c r="CQ359">
        <v>6130</v>
      </c>
      <c r="CR359">
        <v>0</v>
      </c>
      <c r="CS359">
        <v>0</v>
      </c>
      <c r="CT359">
        <v>1061135000</v>
      </c>
      <c r="CU359">
        <v>42959040</v>
      </c>
      <c r="CV359">
        <v>0</v>
      </c>
      <c r="CW359">
        <v>0</v>
      </c>
      <c r="CX359">
        <v>34333.149766907969</v>
      </c>
      <c r="CY359">
        <v>9595401.1437960025</v>
      </c>
      <c r="CZ359">
        <v>49210</v>
      </c>
      <c r="DA359">
        <v>47366.211335028238</v>
      </c>
      <c r="DB359">
        <v>43841.509725979355</v>
      </c>
      <c r="DC359">
        <v>37723.108860997418</v>
      </c>
      <c r="DD359">
        <v>-1808017.8047494302</v>
      </c>
      <c r="DE359">
        <v>-1950926.5007642452</v>
      </c>
      <c r="DF359">
        <v>-2282793.1047602906</v>
      </c>
    </row>
    <row r="360" spans="1:110" x14ac:dyDescent="0.45">
      <c r="A360">
        <v>7203</v>
      </c>
      <c r="B360" t="s">
        <v>713</v>
      </c>
      <c r="C360">
        <v>337319</v>
      </c>
      <c r="D360">
        <v>332681</v>
      </c>
      <c r="E360">
        <v>326065</v>
      </c>
      <c r="F360">
        <v>317707</v>
      </c>
      <c r="G360">
        <v>307691</v>
      </c>
      <c r="H360">
        <v>288021.15121418092</v>
      </c>
      <c r="I360">
        <v>265508.97354652872</v>
      </c>
      <c r="J360">
        <v>247874.01680632582</v>
      </c>
      <c r="K360">
        <v>2.56</v>
      </c>
      <c r="L360">
        <v>2.44</v>
      </c>
      <c r="M360">
        <v>2.35</v>
      </c>
      <c r="N360">
        <v>2.27</v>
      </c>
      <c r="O360">
        <v>2.21</v>
      </c>
      <c r="P360">
        <v>2.16</v>
      </c>
      <c r="Q360">
        <v>2.1403702164625544</v>
      </c>
      <c r="R360">
        <v>2.1103256531220369</v>
      </c>
      <c r="S360">
        <v>296365</v>
      </c>
      <c r="T360">
        <v>10384</v>
      </c>
      <c r="U360">
        <v>4723</v>
      </c>
      <c r="V360">
        <v>830.3305386688628</v>
      </c>
      <c r="W360">
        <v>2526.0247892715051</v>
      </c>
      <c r="X360">
        <v>1977.4055704758227</v>
      </c>
      <c r="Y360">
        <v>295.63947492341191</v>
      </c>
      <c r="Z360">
        <v>168619</v>
      </c>
      <c r="AA360">
        <v>170166.8164582364</v>
      </c>
      <c r="AB360">
        <v>164719.65928092026</v>
      </c>
      <c r="AC360">
        <v>158238.40368014236</v>
      </c>
      <c r="AD360">
        <v>150499.09306288263</v>
      </c>
      <c r="AE360">
        <v>138009.82647156192</v>
      </c>
      <c r="AF360">
        <v>123557.45205433894</v>
      </c>
      <c r="AG360">
        <v>115238.82125576469</v>
      </c>
      <c r="AH360">
        <v>4563</v>
      </c>
      <c r="AI360">
        <v>3375.9932585673819</v>
      </c>
      <c r="AJ360">
        <v>2590.7643915811777</v>
      </c>
      <c r="AK360">
        <v>2037.0337065390363</v>
      </c>
      <c r="AL360">
        <v>1693.7260816811493</v>
      </c>
      <c r="AM360">
        <v>1469.36291685316</v>
      </c>
      <c r="AN360">
        <v>1383.0296562708913</v>
      </c>
      <c r="AO360">
        <v>1327.6435037844608</v>
      </c>
      <c r="AP360">
        <v>912.36896700739226</v>
      </c>
      <c r="AQ360">
        <v>56.344510096776865</v>
      </c>
      <c r="AR360">
        <v>6.0367750253579819</v>
      </c>
      <c r="AS360">
        <v>56.344510096776865</v>
      </c>
      <c r="AT360">
        <v>263367</v>
      </c>
      <c r="AU360">
        <v>6672</v>
      </c>
      <c r="AV360">
        <v>181167.99823270462</v>
      </c>
      <c r="AW360">
        <v>110979.34428850532</v>
      </c>
      <c r="AX360">
        <v>2670.5066365467928</v>
      </c>
      <c r="AY360">
        <v>6045.5761010253518</v>
      </c>
      <c r="AZ360">
        <v>4221.6542567347424</v>
      </c>
      <c r="BA360">
        <v>70.987033541757739</v>
      </c>
      <c r="BB360">
        <v>66.061272509003672</v>
      </c>
      <c r="BC360">
        <v>142760</v>
      </c>
      <c r="BD360">
        <v>8124503.4747855626</v>
      </c>
      <c r="BE360">
        <v>60473123.538371332</v>
      </c>
      <c r="BF360">
        <v>2500058</v>
      </c>
      <c r="BG360">
        <v>2566331.9970415225</v>
      </c>
      <c r="BH360">
        <v>2445020.7154844017</v>
      </c>
      <c r="BI360">
        <v>1127350</v>
      </c>
      <c r="BJ360">
        <v>1048324.6269850167</v>
      </c>
      <c r="BK360">
        <v>997051.92878237343</v>
      </c>
      <c r="BL360">
        <v>-3822326.3266274463</v>
      </c>
      <c r="BM360">
        <v>-5176424.0134421885</v>
      </c>
      <c r="BN360">
        <v>-7098633.5716947429</v>
      </c>
      <c r="BO360">
        <v>6065550.9372817203</v>
      </c>
      <c r="BP360">
        <v>14151792.137541756</v>
      </c>
      <c r="BQ360">
        <v>20983730.721795291</v>
      </c>
      <c r="BR360">
        <v>1624314</v>
      </c>
      <c r="BS360">
        <v>8767932</v>
      </c>
      <c r="BT360">
        <v>937111</v>
      </c>
      <c r="BU360">
        <v>33479</v>
      </c>
      <c r="BV360">
        <v>88734</v>
      </c>
      <c r="BW360">
        <v>932589</v>
      </c>
      <c r="BX360">
        <v>42948</v>
      </c>
      <c r="BY360">
        <v>1298.5673351092678</v>
      </c>
      <c r="BZ360">
        <v>0</v>
      </c>
      <c r="CA360">
        <v>1297.9294406079941</v>
      </c>
      <c r="CB360">
        <v>705.40529005667099</v>
      </c>
      <c r="CC360">
        <v>193.99477614880001</v>
      </c>
      <c r="CD360">
        <v>54.036972209578266</v>
      </c>
      <c r="CE360">
        <v>89.423035669457391</v>
      </c>
      <c r="CF360">
        <v>5.703636114911081</v>
      </c>
      <c r="CG360">
        <v>5824663.8256169073</v>
      </c>
      <c r="CH360">
        <v>3885978.1562852371</v>
      </c>
      <c r="CI360">
        <v>1902106.6944386207</v>
      </c>
      <c r="CJ360">
        <v>1810659.2572059948</v>
      </c>
      <c r="CK360">
        <v>15721428.238592515</v>
      </c>
      <c r="CL360">
        <v>98800000</v>
      </c>
      <c r="CM360">
        <v>24000000</v>
      </c>
      <c r="CN360">
        <v>16620000</v>
      </c>
      <c r="CO360">
        <v>757200000</v>
      </c>
      <c r="CP360">
        <v>530000</v>
      </c>
      <c r="CQ360">
        <v>2200</v>
      </c>
      <c r="CR360">
        <v>0</v>
      </c>
      <c r="CS360">
        <v>0</v>
      </c>
      <c r="CT360">
        <v>1876909000</v>
      </c>
      <c r="CU360">
        <v>15417600</v>
      </c>
      <c r="CV360">
        <v>0</v>
      </c>
      <c r="CW360">
        <v>0</v>
      </c>
      <c r="CX360">
        <v>71043.818262345536</v>
      </c>
      <c r="CY360">
        <v>21868652.731126666</v>
      </c>
      <c r="CZ360">
        <v>142760</v>
      </c>
      <c r="DA360">
        <v>146544.42252845643</v>
      </c>
      <c r="DB360">
        <v>139617.22381742872</v>
      </c>
      <c r="DC360">
        <v>122984.36233843742</v>
      </c>
      <c r="DD360">
        <v>-3822326.3266274463</v>
      </c>
      <c r="DE360">
        <v>-5176424.0134421885</v>
      </c>
      <c r="DF360">
        <v>-7098633.5716947429</v>
      </c>
    </row>
    <row r="361" spans="1:110" x14ac:dyDescent="0.45">
      <c r="A361">
        <v>7204</v>
      </c>
      <c r="B361" t="s">
        <v>714</v>
      </c>
      <c r="C361">
        <v>333637</v>
      </c>
      <c r="D361">
        <v>320214</v>
      </c>
      <c r="E361">
        <v>305319</v>
      </c>
      <c r="F361">
        <v>289550</v>
      </c>
      <c r="G361">
        <v>273343</v>
      </c>
      <c r="H361">
        <v>255868.92543603113</v>
      </c>
      <c r="I361">
        <v>235869.81535413381</v>
      </c>
      <c r="J361">
        <v>216172.89519643682</v>
      </c>
      <c r="K361">
        <v>2.56</v>
      </c>
      <c r="L361">
        <v>2.44</v>
      </c>
      <c r="M361">
        <v>2.35</v>
      </c>
      <c r="N361">
        <v>2.27</v>
      </c>
      <c r="O361">
        <v>2.21</v>
      </c>
      <c r="P361">
        <v>2.16</v>
      </c>
      <c r="Q361">
        <v>2.1403702164625544</v>
      </c>
      <c r="R361">
        <v>2.1103256531220369</v>
      </c>
      <c r="S361">
        <v>249325</v>
      </c>
      <c r="T361">
        <v>9370</v>
      </c>
      <c r="U361">
        <v>4681</v>
      </c>
      <c r="V361">
        <v>835.20148471934681</v>
      </c>
      <c r="W361">
        <v>2706.5520262654832</v>
      </c>
      <c r="X361">
        <v>1754.5422125655318</v>
      </c>
      <c r="Y361">
        <v>270.48161424181751</v>
      </c>
      <c r="Z361">
        <v>155129</v>
      </c>
      <c r="AA361">
        <v>140813.9734772814</v>
      </c>
      <c r="AB361">
        <v>132075.16768210073</v>
      </c>
      <c r="AC361">
        <v>123233.5122752707</v>
      </c>
      <c r="AD361">
        <v>114150.6892978643</v>
      </c>
      <c r="AE361">
        <v>104962.21369872062</v>
      </c>
      <c r="AF361">
        <v>94223.141617740301</v>
      </c>
      <c r="AG361">
        <v>85086.429000501288</v>
      </c>
      <c r="AH361">
        <v>4094</v>
      </c>
      <c r="AI361">
        <v>3007.4079475241706</v>
      </c>
      <c r="AJ361">
        <v>2379.7004616520821</v>
      </c>
      <c r="AK361">
        <v>1960.4552631351717</v>
      </c>
      <c r="AL361">
        <v>1687.5606801324639</v>
      </c>
      <c r="AM361">
        <v>1507.6995965850572</v>
      </c>
      <c r="AN361">
        <v>1561.814925009513</v>
      </c>
      <c r="AO361">
        <v>1456.0818828363208</v>
      </c>
      <c r="AP361">
        <v>699.45470102090553</v>
      </c>
      <c r="AQ361">
        <v>104.54949068448218</v>
      </c>
      <c r="AR361">
        <v>11.201477361218249</v>
      </c>
      <c r="AS361">
        <v>104.54949068448218</v>
      </c>
      <c r="AT361">
        <v>274645</v>
      </c>
      <c r="AU361">
        <v>6070</v>
      </c>
      <c r="AV361">
        <v>188685.17550912313</v>
      </c>
      <c r="AW361">
        <v>105997.28377307151</v>
      </c>
      <c r="AX361">
        <v>2457.4247308178628</v>
      </c>
      <c r="AY361">
        <v>6296.4243067394382</v>
      </c>
      <c r="AZ361">
        <v>4032.1366747276402</v>
      </c>
      <c r="BA361">
        <v>65.322920155138121</v>
      </c>
      <c r="BB361">
        <v>66.061272509003672</v>
      </c>
      <c r="BC361">
        <v>139650</v>
      </c>
      <c r="BD361">
        <v>7200939.2421577116</v>
      </c>
      <c r="BE361">
        <v>53206061.841783553</v>
      </c>
      <c r="BF361">
        <v>2752660</v>
      </c>
      <c r="BG361">
        <v>2675468.2081137975</v>
      </c>
      <c r="BH361">
        <v>2484653.7543374044</v>
      </c>
      <c r="BI361">
        <v>1643162</v>
      </c>
      <c r="BJ361">
        <v>1438015.1308629045</v>
      </c>
      <c r="BK361">
        <v>1332027.4280756598</v>
      </c>
      <c r="BL361">
        <v>-5561033.586809855</v>
      </c>
      <c r="BM361">
        <v>-7230389.7114983061</v>
      </c>
      <c r="BN361">
        <v>-9316398.8019837663</v>
      </c>
      <c r="BO361">
        <v>3735609.2768006846</v>
      </c>
      <c r="BP361">
        <v>9826874.6166035421</v>
      </c>
      <c r="BQ361">
        <v>15261552.3175551</v>
      </c>
      <c r="BR361">
        <v>1624314</v>
      </c>
      <c r="BS361">
        <v>8767932</v>
      </c>
      <c r="BT361">
        <v>937111</v>
      </c>
      <c r="BU361">
        <v>33479</v>
      </c>
      <c r="BV361">
        <v>88734</v>
      </c>
      <c r="BW361">
        <v>932589</v>
      </c>
      <c r="BX361">
        <v>42948</v>
      </c>
      <c r="BY361">
        <v>2310.9431450037278</v>
      </c>
      <c r="BZ361">
        <v>0</v>
      </c>
      <c r="CA361">
        <v>257.21451194492607</v>
      </c>
      <c r="CB361">
        <v>1579.1120210479303</v>
      </c>
      <c r="CC361">
        <v>181.77160537199998</v>
      </c>
      <c r="CD361">
        <v>18.898104027613631</v>
      </c>
      <c r="CE361">
        <v>95.454086597860311</v>
      </c>
      <c r="CF361">
        <v>61.995559239398091</v>
      </c>
      <c r="CG361">
        <v>5917062.1556392889</v>
      </c>
      <c r="CH361">
        <v>3947622.5537807746</v>
      </c>
      <c r="CI361">
        <v>1932280.3640875996</v>
      </c>
      <c r="CJ361">
        <v>1839382.2696603111</v>
      </c>
      <c r="CK361">
        <v>15970821.810187835</v>
      </c>
      <c r="CL361">
        <v>59700000</v>
      </c>
      <c r="CM361">
        <v>18300000</v>
      </c>
      <c r="CN361">
        <v>19870000</v>
      </c>
      <c r="CO361">
        <v>1232020000</v>
      </c>
      <c r="CP361">
        <v>1453000</v>
      </c>
      <c r="CQ361">
        <v>19350</v>
      </c>
      <c r="CR361">
        <v>0</v>
      </c>
      <c r="CS361">
        <v>0</v>
      </c>
      <c r="CT361">
        <v>4288293000</v>
      </c>
      <c r="CU361">
        <v>135604800</v>
      </c>
      <c r="CV361">
        <v>0</v>
      </c>
      <c r="CW361">
        <v>0</v>
      </c>
      <c r="CX361">
        <v>141873.75300552975</v>
      </c>
      <c r="CY361">
        <v>21335714.568889461</v>
      </c>
      <c r="CZ361">
        <v>139650</v>
      </c>
      <c r="DA361">
        <v>135733.84844590028</v>
      </c>
      <c r="DB361">
        <v>126053.30727122803</v>
      </c>
      <c r="DC361">
        <v>109003.94389430321</v>
      </c>
      <c r="DD361">
        <v>-5561033.586809855</v>
      </c>
      <c r="DE361">
        <v>-7230389.7114983061</v>
      </c>
      <c r="DF361">
        <v>-9316398.8019837663</v>
      </c>
    </row>
    <row r="362" spans="1:110" x14ac:dyDescent="0.45">
      <c r="A362">
        <v>7205</v>
      </c>
      <c r="B362" t="s">
        <v>715</v>
      </c>
      <c r="C362">
        <v>63054</v>
      </c>
      <c r="D362">
        <v>61031</v>
      </c>
      <c r="E362">
        <v>58801</v>
      </c>
      <c r="F362">
        <v>56388</v>
      </c>
      <c r="G362">
        <v>53717</v>
      </c>
      <c r="H362">
        <v>50283.01828708723</v>
      </c>
      <c r="I362">
        <v>46352.819978481268</v>
      </c>
      <c r="J362">
        <v>42753.449981980244</v>
      </c>
      <c r="K362">
        <v>2.56</v>
      </c>
      <c r="L362">
        <v>2.44</v>
      </c>
      <c r="M362">
        <v>2.35</v>
      </c>
      <c r="N362">
        <v>2.27</v>
      </c>
      <c r="O362">
        <v>2.21</v>
      </c>
      <c r="P362">
        <v>2.16</v>
      </c>
      <c r="Q362">
        <v>2.1403702164625544</v>
      </c>
      <c r="R362">
        <v>2.1103256531220369</v>
      </c>
      <c r="S362">
        <v>282913</v>
      </c>
      <c r="T362">
        <v>10276</v>
      </c>
      <c r="U362">
        <v>4921</v>
      </c>
      <c r="V362">
        <v>133.84756644343994</v>
      </c>
      <c r="W362">
        <v>452.07873559855022</v>
      </c>
      <c r="X362">
        <v>2269.172644078998</v>
      </c>
      <c r="Y362">
        <v>321.73122204017778</v>
      </c>
      <c r="Z362">
        <v>31629</v>
      </c>
      <c r="AA362">
        <v>31223.835904400508</v>
      </c>
      <c r="AB362">
        <v>29659.684573281174</v>
      </c>
      <c r="AC362">
        <v>27958.991757646811</v>
      </c>
      <c r="AD362">
        <v>26130.594542508894</v>
      </c>
      <c r="AE362">
        <v>24005.686304678908</v>
      </c>
      <c r="AF362">
        <v>21628.391975780924</v>
      </c>
      <c r="AG362">
        <v>19781.832669268286</v>
      </c>
      <c r="AH362">
        <v>1899</v>
      </c>
      <c r="AI362">
        <v>1571.620665244765</v>
      </c>
      <c r="AJ362">
        <v>1286.4530770062779</v>
      </c>
      <c r="AK362">
        <v>1074.1910538655532</v>
      </c>
      <c r="AL362">
        <v>943.24175996379768</v>
      </c>
      <c r="AM362">
        <v>862.71200343832686</v>
      </c>
      <c r="AN362">
        <v>902.54547541636327</v>
      </c>
      <c r="AO362">
        <v>870.48003112115805</v>
      </c>
      <c r="AP362">
        <v>133.14214890350937</v>
      </c>
      <c r="AQ362">
        <v>26.789325277429676</v>
      </c>
      <c r="AR362">
        <v>2.8702198227157867</v>
      </c>
      <c r="AS362">
        <v>26.789325277429676</v>
      </c>
      <c r="AT362">
        <v>53513</v>
      </c>
      <c r="AU362">
        <v>764</v>
      </c>
      <c r="AV362">
        <v>36650.613255127908</v>
      </c>
      <c r="AW362">
        <v>16061.530748815851</v>
      </c>
      <c r="AX362">
        <v>324.37250120103482</v>
      </c>
      <c r="AY362">
        <v>1223.0309643236183</v>
      </c>
      <c r="AZ362">
        <v>610.98062968495503</v>
      </c>
      <c r="BA362">
        <v>8.6224244147757396</v>
      </c>
      <c r="BB362">
        <v>66.061272509003672</v>
      </c>
      <c r="BC362">
        <v>23080</v>
      </c>
      <c r="BD362">
        <v>1234934.0560817679</v>
      </c>
      <c r="BE362">
        <v>11467932.467459155</v>
      </c>
      <c r="BF362">
        <v>397472</v>
      </c>
      <c r="BG362">
        <v>394735.98036326875</v>
      </c>
      <c r="BH362">
        <v>369924.81735781895</v>
      </c>
      <c r="BI362">
        <v>282975.99999999977</v>
      </c>
      <c r="BJ362">
        <v>253387.3056416116</v>
      </c>
      <c r="BK362">
        <v>236816.87105647635</v>
      </c>
      <c r="BL362">
        <v>-1082257.0227255775</v>
      </c>
      <c r="BM362">
        <v>-1234492.7546254299</v>
      </c>
      <c r="BN362">
        <v>-1452807.3845228737</v>
      </c>
      <c r="BO362">
        <v>962792.55528071336</v>
      </c>
      <c r="BP362">
        <v>2336821.8766569141</v>
      </c>
      <c r="BQ362">
        <v>3518347.6378070046</v>
      </c>
      <c r="BR362">
        <v>1624314</v>
      </c>
      <c r="BS362">
        <v>8767932</v>
      </c>
      <c r="BT362">
        <v>937111</v>
      </c>
      <c r="BU362">
        <v>33479</v>
      </c>
      <c r="BV362">
        <v>88734</v>
      </c>
      <c r="BW362">
        <v>932589</v>
      </c>
      <c r="BX362">
        <v>42948</v>
      </c>
      <c r="BY362">
        <v>1608.2239891555275</v>
      </c>
      <c r="BZ362">
        <v>0</v>
      </c>
      <c r="CA362">
        <v>0</v>
      </c>
      <c r="CB362">
        <v>0</v>
      </c>
      <c r="CC362">
        <v>535.03416960000004</v>
      </c>
      <c r="CD362">
        <v>6.9278646752961155</v>
      </c>
      <c r="CE362">
        <v>5.9760991740393692</v>
      </c>
      <c r="CF362">
        <v>27.911999999999999</v>
      </c>
      <c r="CG362">
        <v>1201971.4090035979</v>
      </c>
      <c r="CH362">
        <v>801906.30390118144</v>
      </c>
      <c r="CI362">
        <v>392516.70689293707</v>
      </c>
      <c r="CJ362">
        <v>373645.71136923815</v>
      </c>
      <c r="CK362">
        <v>3244257.1480919058</v>
      </c>
      <c r="CL362">
        <v>42700000</v>
      </c>
      <c r="CM362">
        <v>13100000</v>
      </c>
      <c r="CN362">
        <v>6690000</v>
      </c>
      <c r="CO362">
        <v>305320000</v>
      </c>
      <c r="CP362">
        <v>292000</v>
      </c>
      <c r="CQ362">
        <v>1110</v>
      </c>
      <c r="CR362">
        <v>0</v>
      </c>
      <c r="CS362">
        <v>0</v>
      </c>
      <c r="CT362">
        <v>783023000</v>
      </c>
      <c r="CU362">
        <v>7778880</v>
      </c>
      <c r="CV362">
        <v>0</v>
      </c>
      <c r="CW362">
        <v>0</v>
      </c>
      <c r="CX362">
        <v>31170.036820960886</v>
      </c>
      <c r="CY362">
        <v>4399984.1019950099</v>
      </c>
      <c r="CZ362">
        <v>23080</v>
      </c>
      <c r="DA362">
        <v>22921.127593350582</v>
      </c>
      <c r="DB362">
        <v>21480.418204599224</v>
      </c>
      <c r="DC362">
        <v>18693.76730388376</v>
      </c>
      <c r="DD362">
        <v>-1082257.0227255775</v>
      </c>
      <c r="DE362">
        <v>-1234492.7546254299</v>
      </c>
      <c r="DF362">
        <v>-1452807.3845228737</v>
      </c>
    </row>
    <row r="363" spans="1:110" x14ac:dyDescent="0.45">
      <c r="A363">
        <v>7207</v>
      </c>
      <c r="B363" t="s">
        <v>716</v>
      </c>
      <c r="C363">
        <v>79186</v>
      </c>
      <c r="D363">
        <v>77666</v>
      </c>
      <c r="E363">
        <v>75781</v>
      </c>
      <c r="F363">
        <v>73624</v>
      </c>
      <c r="G363">
        <v>71047</v>
      </c>
      <c r="H363">
        <v>66505.158520443918</v>
      </c>
      <c r="I363">
        <v>61307.012696374673</v>
      </c>
      <c r="J363">
        <v>57183.309495427209</v>
      </c>
      <c r="K363">
        <v>2.56</v>
      </c>
      <c r="L363">
        <v>2.44</v>
      </c>
      <c r="M363">
        <v>2.35</v>
      </c>
      <c r="N363">
        <v>2.27</v>
      </c>
      <c r="O363">
        <v>2.21</v>
      </c>
      <c r="P363">
        <v>2.16</v>
      </c>
      <c r="Q363">
        <v>2.1403702164625544</v>
      </c>
      <c r="R363">
        <v>2.1103256531220369</v>
      </c>
      <c r="S363">
        <v>282913</v>
      </c>
      <c r="T363">
        <v>10276</v>
      </c>
      <c r="U363">
        <v>4921</v>
      </c>
      <c r="V363">
        <v>157.86238621915766</v>
      </c>
      <c r="W363">
        <v>585.15490300003626</v>
      </c>
      <c r="X363">
        <v>2416.2124549445775</v>
      </c>
      <c r="Y363">
        <v>312.15637090455806</v>
      </c>
      <c r="Z363">
        <v>34383</v>
      </c>
      <c r="AA363">
        <v>34417.31561456513</v>
      </c>
      <c r="AB363">
        <v>33134.669484828308</v>
      </c>
      <c r="AC363">
        <v>31685.09626981934</v>
      </c>
      <c r="AD363">
        <v>29993.923968678078</v>
      </c>
      <c r="AE363">
        <v>27551.127531458729</v>
      </c>
      <c r="AF363">
        <v>24728.745700266194</v>
      </c>
      <c r="AG363">
        <v>22959.4723095999</v>
      </c>
      <c r="AH363">
        <v>3455</v>
      </c>
      <c r="AI363">
        <v>2821.907421357344</v>
      </c>
      <c r="AJ363">
        <v>2225.8762175597922</v>
      </c>
      <c r="AK363">
        <v>1708.024548067347</v>
      </c>
      <c r="AL363">
        <v>1303.2614293728752</v>
      </c>
      <c r="AM363">
        <v>992.65624277436564</v>
      </c>
      <c r="AN363">
        <v>781.99542122621767</v>
      </c>
      <c r="AO363">
        <v>658.17097276811853</v>
      </c>
      <c r="AP363">
        <v>147.02365764974354</v>
      </c>
      <c r="AQ363">
        <v>14.777592409673597</v>
      </c>
      <c r="AR363">
        <v>1.5832776013210976</v>
      </c>
      <c r="AS363">
        <v>14.777592409673597</v>
      </c>
      <c r="AT363">
        <v>65682</v>
      </c>
      <c r="AU363">
        <v>1802</v>
      </c>
      <c r="AV363">
        <v>45219.565731801682</v>
      </c>
      <c r="AW363">
        <v>29191.315507892177</v>
      </c>
      <c r="AX363">
        <v>716.92657603590999</v>
      </c>
      <c r="AY363">
        <v>1508.976908470222</v>
      </c>
      <c r="AZ363">
        <v>1110.4376419202185</v>
      </c>
      <c r="BA363">
        <v>19.057241874465916</v>
      </c>
      <c r="BB363">
        <v>66.061272509003672</v>
      </c>
      <c r="BC363">
        <v>26430</v>
      </c>
      <c r="BD363">
        <v>1486355.8421100094</v>
      </c>
      <c r="BE363">
        <v>13195118.334595028</v>
      </c>
      <c r="BF363">
        <v>442826</v>
      </c>
      <c r="BG363">
        <v>451217.10186860233</v>
      </c>
      <c r="BH363">
        <v>428344.88158349</v>
      </c>
      <c r="BI363">
        <v>296811.99999999977</v>
      </c>
      <c r="BJ363">
        <v>273249.57295791234</v>
      </c>
      <c r="BK363">
        <v>258665.04699813895</v>
      </c>
      <c r="BL363">
        <v>-1418115.0829651987</v>
      </c>
      <c r="BM363">
        <v>-1505522.8623505291</v>
      </c>
      <c r="BN363">
        <v>-1726703.0724009066</v>
      </c>
      <c r="BO363">
        <v>1256068.5300531378</v>
      </c>
      <c r="BP363">
        <v>2978230.2751446217</v>
      </c>
      <c r="BQ363">
        <v>4456724.6562411804</v>
      </c>
      <c r="BR363">
        <v>1624314</v>
      </c>
      <c r="BS363">
        <v>8767932</v>
      </c>
      <c r="BT363">
        <v>937111</v>
      </c>
      <c r="BU363">
        <v>33479</v>
      </c>
      <c r="BV363">
        <v>88734</v>
      </c>
      <c r="BW363">
        <v>932589</v>
      </c>
      <c r="BX363">
        <v>42948</v>
      </c>
      <c r="BY363">
        <v>794.59166105803718</v>
      </c>
      <c r="BZ363">
        <v>0</v>
      </c>
      <c r="CA363">
        <v>0.31570339199999997</v>
      </c>
      <c r="CB363">
        <v>11.290409808620756</v>
      </c>
      <c r="CC363">
        <v>0</v>
      </c>
      <c r="CD363">
        <v>8.2924406732086613</v>
      </c>
      <c r="CE363">
        <v>48.618423643418083</v>
      </c>
      <c r="CF363">
        <v>0</v>
      </c>
      <c r="CG363">
        <v>1390733.6626115534</v>
      </c>
      <c r="CH363">
        <v>927840.78118820302</v>
      </c>
      <c r="CI363">
        <v>454159.05347196647</v>
      </c>
      <c r="CJ363">
        <v>432324.48359350651</v>
      </c>
      <c r="CK363">
        <v>3753747.8780462928</v>
      </c>
      <c r="CL363">
        <v>57900000</v>
      </c>
      <c r="CM363">
        <v>13500000</v>
      </c>
      <c r="CN363">
        <v>8140000</v>
      </c>
      <c r="CO363">
        <v>279430000</v>
      </c>
      <c r="CP363">
        <v>118000</v>
      </c>
      <c r="CQ363">
        <v>2510</v>
      </c>
      <c r="CR363">
        <v>0</v>
      </c>
      <c r="CS363">
        <v>0</v>
      </c>
      <c r="CT363">
        <v>406612000</v>
      </c>
      <c r="CU363">
        <v>17590080</v>
      </c>
      <c r="CV363">
        <v>0</v>
      </c>
      <c r="CW363">
        <v>0</v>
      </c>
      <c r="CX363">
        <v>21399.568202604005</v>
      </c>
      <c r="CY363">
        <v>4956512.6353388606</v>
      </c>
      <c r="CZ363">
        <v>26430</v>
      </c>
      <c r="DA363">
        <v>26930.821592199103</v>
      </c>
      <c r="DB363">
        <v>25565.696730209245</v>
      </c>
      <c r="DC363">
        <v>22499.655027193578</v>
      </c>
      <c r="DD363">
        <v>-1418115.0829651987</v>
      </c>
      <c r="DE363">
        <v>-1505522.8623505291</v>
      </c>
      <c r="DF363">
        <v>-1726703.0724009066</v>
      </c>
    </row>
    <row r="364" spans="1:110" x14ac:dyDescent="0.45">
      <c r="A364">
        <v>7208</v>
      </c>
      <c r="B364" t="s">
        <v>717</v>
      </c>
      <c r="C364">
        <v>51013</v>
      </c>
      <c r="D364">
        <v>48073</v>
      </c>
      <c r="E364">
        <v>45186</v>
      </c>
      <c r="F364">
        <v>42488</v>
      </c>
      <c r="G364">
        <v>39847</v>
      </c>
      <c r="H364">
        <v>37299.689664083344</v>
      </c>
      <c r="I364">
        <v>34384.288357178244</v>
      </c>
      <c r="J364">
        <v>31366.866054963986</v>
      </c>
      <c r="K364">
        <v>2.56</v>
      </c>
      <c r="L364">
        <v>2.44</v>
      </c>
      <c r="M364">
        <v>2.35</v>
      </c>
      <c r="N364">
        <v>2.27</v>
      </c>
      <c r="O364">
        <v>2.21</v>
      </c>
      <c r="P364">
        <v>2.16</v>
      </c>
      <c r="Q364">
        <v>2.1403702164625544</v>
      </c>
      <c r="R364">
        <v>2.1103256531220369</v>
      </c>
      <c r="S364">
        <v>292910</v>
      </c>
      <c r="T364">
        <v>11460</v>
      </c>
      <c r="U364">
        <v>3908</v>
      </c>
      <c r="V364">
        <v>97.566094749721188</v>
      </c>
      <c r="W364">
        <v>361.65219642699816</v>
      </c>
      <c r="X364">
        <v>2808.7160819336073</v>
      </c>
      <c r="Y364">
        <v>258.39588504715022</v>
      </c>
      <c r="Z364">
        <v>21320</v>
      </c>
      <c r="AA364">
        <v>21042.236878941971</v>
      </c>
      <c r="AB364">
        <v>19550.937679927814</v>
      </c>
      <c r="AC364">
        <v>18093.275980981736</v>
      </c>
      <c r="AD364">
        <v>16663.747052309442</v>
      </c>
      <c r="AE364">
        <v>15360.948290177366</v>
      </c>
      <c r="AF364">
        <v>13942.103025440141</v>
      </c>
      <c r="AG364">
        <v>12493.739234956285</v>
      </c>
      <c r="AH364">
        <v>3085</v>
      </c>
      <c r="AI364">
        <v>2675.1428001147733</v>
      </c>
      <c r="AJ364">
        <v>2285.8828979590489</v>
      </c>
      <c r="AK364">
        <v>1974.8285262140844</v>
      </c>
      <c r="AL364">
        <v>1774.4567843644754</v>
      </c>
      <c r="AM364">
        <v>1718.5920444247363</v>
      </c>
      <c r="AN364">
        <v>1788.1322966990067</v>
      </c>
      <c r="AO364">
        <v>1789.1266801317834</v>
      </c>
      <c r="AP364">
        <v>85.573986063601581</v>
      </c>
      <c r="AQ364">
        <v>19.202967676741626</v>
      </c>
      <c r="AR364">
        <v>2.0574142092033516</v>
      </c>
      <c r="AS364">
        <v>19.202967676741626</v>
      </c>
      <c r="AT364">
        <v>40563</v>
      </c>
      <c r="AU364">
        <v>452</v>
      </c>
      <c r="AV364">
        <v>27746.77443437645</v>
      </c>
      <c r="AW364">
        <v>10780.776570502298</v>
      </c>
      <c r="AX364">
        <v>198.9881824859938</v>
      </c>
      <c r="AY364">
        <v>925.90986287514204</v>
      </c>
      <c r="AZ364">
        <v>410.10074074190737</v>
      </c>
      <c r="BA364">
        <v>5.2894760084971395</v>
      </c>
      <c r="BB364">
        <v>66.061272509003672</v>
      </c>
      <c r="BC364">
        <v>16140</v>
      </c>
      <c r="BD364">
        <v>804378.98858471634</v>
      </c>
      <c r="BE364">
        <v>9007050.6413705815</v>
      </c>
      <c r="BF364">
        <v>226051.99999999997</v>
      </c>
      <c r="BG364">
        <v>214752.08360559572</v>
      </c>
      <c r="BH364">
        <v>198129.17096170378</v>
      </c>
      <c r="BI364">
        <v>108123.99999999994</v>
      </c>
      <c r="BJ364">
        <v>92970.979436385562</v>
      </c>
      <c r="BK364">
        <v>85625.449264237133</v>
      </c>
      <c r="BL364">
        <v>-1164737.6651502729</v>
      </c>
      <c r="BM364">
        <v>-1191932.8971995576</v>
      </c>
      <c r="BN364">
        <v>-1292923.184388346</v>
      </c>
      <c r="BO364">
        <v>567605.96378059965</v>
      </c>
      <c r="BP364">
        <v>1555284.4600258684</v>
      </c>
      <c r="BQ364">
        <v>2432124.3379836846</v>
      </c>
      <c r="BR364">
        <v>1624314</v>
      </c>
      <c r="BS364">
        <v>8767932</v>
      </c>
      <c r="BT364">
        <v>937111</v>
      </c>
      <c r="BU364">
        <v>33479</v>
      </c>
      <c r="BV364">
        <v>88734</v>
      </c>
      <c r="BW364">
        <v>932589</v>
      </c>
      <c r="BX364">
        <v>42948</v>
      </c>
      <c r="BY364">
        <v>108.10415047714939</v>
      </c>
      <c r="BZ364">
        <v>0</v>
      </c>
      <c r="CA364">
        <v>0</v>
      </c>
      <c r="CB364">
        <v>318.41020243722801</v>
      </c>
      <c r="CC364">
        <v>0</v>
      </c>
      <c r="CD364">
        <v>5.397536861941286</v>
      </c>
      <c r="CE364">
        <v>16.970471478438483</v>
      </c>
      <c r="CF364">
        <v>0</v>
      </c>
      <c r="CG364">
        <v>1124642.3345213474</v>
      </c>
      <c r="CH364">
        <v>750315.49913023773</v>
      </c>
      <c r="CI364">
        <v>367264.06491203216</v>
      </c>
      <c r="CJ364">
        <v>349607.1387143383</v>
      </c>
      <c r="CK364">
        <v>3035537.2061988269</v>
      </c>
      <c r="CL364">
        <v>69100000</v>
      </c>
      <c r="CM364">
        <v>12600000</v>
      </c>
      <c r="CN364">
        <v>6560000</v>
      </c>
      <c r="CO364">
        <v>554630000</v>
      </c>
      <c r="CP364">
        <v>73000</v>
      </c>
      <c r="CQ364">
        <v>30040</v>
      </c>
      <c r="CR364">
        <v>0</v>
      </c>
      <c r="CS364">
        <v>0</v>
      </c>
      <c r="CT364">
        <v>144026000</v>
      </c>
      <c r="CU364">
        <v>210520320</v>
      </c>
      <c r="CV364">
        <v>0</v>
      </c>
      <c r="CW364">
        <v>0</v>
      </c>
      <c r="CX364">
        <v>61619.116459033597</v>
      </c>
      <c r="CY364">
        <v>3733613.4420069018</v>
      </c>
      <c r="CZ364">
        <v>16140</v>
      </c>
      <c r="DA364">
        <v>15333.191608100415</v>
      </c>
      <c r="DB364">
        <v>14146.323940163766</v>
      </c>
      <c r="DC364">
        <v>12176.256345578044</v>
      </c>
      <c r="DD364">
        <v>-1164737.6651502729</v>
      </c>
      <c r="DE364">
        <v>-1191932.8971995576</v>
      </c>
      <c r="DF364">
        <v>-1292923.184388346</v>
      </c>
    </row>
    <row r="365" spans="1:110" x14ac:dyDescent="0.45">
      <c r="A365">
        <v>7209</v>
      </c>
      <c r="B365" t="s">
        <v>718</v>
      </c>
      <c r="C365">
        <v>37020</v>
      </c>
      <c r="D365">
        <v>35871</v>
      </c>
      <c r="E365">
        <v>34610</v>
      </c>
      <c r="F365">
        <v>33309</v>
      </c>
      <c r="G365">
        <v>31906</v>
      </c>
      <c r="H365">
        <v>29866.33619650772</v>
      </c>
      <c r="I365">
        <v>27531.93726815391</v>
      </c>
      <c r="J365">
        <v>25466.5095514083</v>
      </c>
      <c r="K365">
        <v>2.56</v>
      </c>
      <c r="L365">
        <v>2.44</v>
      </c>
      <c r="M365">
        <v>2.35</v>
      </c>
      <c r="N365">
        <v>2.27</v>
      </c>
      <c r="O365">
        <v>2.21</v>
      </c>
      <c r="P365">
        <v>2.16</v>
      </c>
      <c r="Q365">
        <v>2.1403702164625544</v>
      </c>
      <c r="R365">
        <v>2.1103256531220369</v>
      </c>
      <c r="S365">
        <v>268698</v>
      </c>
      <c r="T365">
        <v>10487</v>
      </c>
      <c r="U365">
        <v>4131</v>
      </c>
      <c r="V365">
        <v>90.420669547393445</v>
      </c>
      <c r="W365">
        <v>335.16595932326243</v>
      </c>
      <c r="X365">
        <v>2012.6174998031297</v>
      </c>
      <c r="Y365">
        <v>213.88138437370418</v>
      </c>
      <c r="Z365">
        <v>18311</v>
      </c>
      <c r="AA365">
        <v>16779.32184341643</v>
      </c>
      <c r="AB365">
        <v>15996.135341170993</v>
      </c>
      <c r="AC365">
        <v>15227.70044032095</v>
      </c>
      <c r="AD365">
        <v>14416.887471486476</v>
      </c>
      <c r="AE365">
        <v>13247.453208152634</v>
      </c>
      <c r="AF365">
        <v>11872.483510647658</v>
      </c>
      <c r="AG365">
        <v>10951.692253293479</v>
      </c>
      <c r="AH365">
        <v>1232</v>
      </c>
      <c r="AI365">
        <v>837.1643329299917</v>
      </c>
      <c r="AJ365">
        <v>605.71471324537333</v>
      </c>
      <c r="AK365">
        <v>433.28098531778562</v>
      </c>
      <c r="AL365">
        <v>318.27540550691708</v>
      </c>
      <c r="AM365">
        <v>240.82018117896098</v>
      </c>
      <c r="AN365">
        <v>191.21757967498829</v>
      </c>
      <c r="AO365">
        <v>156.93325328904083</v>
      </c>
      <c r="AP365">
        <v>69.464846140856139</v>
      </c>
      <c r="AQ365">
        <v>13.829297709587591</v>
      </c>
      <c r="AR365">
        <v>1.4816768996320433</v>
      </c>
      <c r="AS365">
        <v>13.829297709587591</v>
      </c>
      <c r="AT365">
        <v>30553</v>
      </c>
      <c r="AU365">
        <v>416</v>
      </c>
      <c r="AV365">
        <v>20920.016662246417</v>
      </c>
      <c r="AW365">
        <v>8948.7227146501664</v>
      </c>
      <c r="AX365">
        <v>177.74721001752383</v>
      </c>
      <c r="AY365">
        <v>698.10095601916294</v>
      </c>
      <c r="AZ365">
        <v>340.40941206529232</v>
      </c>
      <c r="BA365">
        <v>4.7248514520764155</v>
      </c>
      <c r="BB365">
        <v>66.061272509003672</v>
      </c>
      <c r="BC365">
        <v>15300</v>
      </c>
      <c r="BD365">
        <v>829668.6011111507</v>
      </c>
      <c r="BE365">
        <v>7177820.8558412706</v>
      </c>
      <c r="BF365">
        <v>363980</v>
      </c>
      <c r="BG365">
        <v>363295.15026495449</v>
      </c>
      <c r="BH365">
        <v>342335.59760804288</v>
      </c>
      <c r="BI365">
        <v>224273.99999999988</v>
      </c>
      <c r="BJ365">
        <v>203534.8818279283</v>
      </c>
      <c r="BK365">
        <v>192697.47913255467</v>
      </c>
      <c r="BL365">
        <v>-784219.91250397998</v>
      </c>
      <c r="BM365">
        <v>-1023787.0695854254</v>
      </c>
      <c r="BN365">
        <v>-1324878.9827762521</v>
      </c>
      <c r="BO365">
        <v>624728.57682146551</v>
      </c>
      <c r="BP365">
        <v>1543487.4738136712</v>
      </c>
      <c r="BQ365">
        <v>2338562.1783487727</v>
      </c>
      <c r="BR365">
        <v>1624314</v>
      </c>
      <c r="BS365">
        <v>8767932</v>
      </c>
      <c r="BT365">
        <v>937111</v>
      </c>
      <c r="BU365">
        <v>33479</v>
      </c>
      <c r="BV365">
        <v>88734</v>
      </c>
      <c r="BW365">
        <v>932589</v>
      </c>
      <c r="BX365">
        <v>42948</v>
      </c>
      <c r="BY365">
        <v>985.9780348607984</v>
      </c>
      <c r="BZ365">
        <v>0</v>
      </c>
      <c r="CA365">
        <v>0</v>
      </c>
      <c r="CB365">
        <v>1.8285650360523089</v>
      </c>
      <c r="CC365">
        <v>0</v>
      </c>
      <c r="CD365">
        <v>15.587575154526744</v>
      </c>
      <c r="CE365">
        <v>0</v>
      </c>
      <c r="CF365">
        <v>0</v>
      </c>
      <c r="CG365">
        <v>749497.18344335211</v>
      </c>
      <c r="CH365">
        <v>500033.9539337621</v>
      </c>
      <c r="CI365">
        <v>244756.37612261664</v>
      </c>
      <c r="CJ365">
        <v>232989.24265518313</v>
      </c>
      <c r="CK365">
        <v>2022977.8983483016</v>
      </c>
      <c r="CL365">
        <v>27500000</v>
      </c>
      <c r="CM365">
        <v>6840000</v>
      </c>
      <c r="CN365">
        <v>8340000</v>
      </c>
      <c r="CO365">
        <v>197790000</v>
      </c>
      <c r="CP365">
        <v>175000</v>
      </c>
      <c r="CQ365">
        <v>1610</v>
      </c>
      <c r="CR365">
        <v>0</v>
      </c>
      <c r="CS365">
        <v>0</v>
      </c>
      <c r="CT365">
        <v>557616000</v>
      </c>
      <c r="CU365">
        <v>11282880</v>
      </c>
      <c r="CV365">
        <v>0</v>
      </c>
      <c r="CW365">
        <v>0</v>
      </c>
      <c r="CX365">
        <v>16433.852732798823</v>
      </c>
      <c r="CY365">
        <v>2792984.2644898845</v>
      </c>
      <c r="CZ365">
        <v>15300</v>
      </c>
      <c r="DA365">
        <v>15271.212151914404</v>
      </c>
      <c r="DB365">
        <v>14390.171557236814</v>
      </c>
      <c r="DC365">
        <v>12559.076893320105</v>
      </c>
      <c r="DD365">
        <v>-784219.91250397998</v>
      </c>
      <c r="DE365">
        <v>-1023787.0695854254</v>
      </c>
      <c r="DF365">
        <v>-1324878.9827762521</v>
      </c>
    </row>
    <row r="366" spans="1:110" x14ac:dyDescent="0.45">
      <c r="A366">
        <v>7210</v>
      </c>
      <c r="B366" t="s">
        <v>719</v>
      </c>
      <c r="C366">
        <v>57105</v>
      </c>
      <c r="D366">
        <v>53876</v>
      </c>
      <c r="E366">
        <v>50600</v>
      </c>
      <c r="F366">
        <v>47347</v>
      </c>
      <c r="G366">
        <v>43999</v>
      </c>
      <c r="H366">
        <v>41186.263596506709</v>
      </c>
      <c r="I366">
        <v>37967.081673086686</v>
      </c>
      <c r="J366">
        <v>34258.849354910075</v>
      </c>
      <c r="K366">
        <v>2.56</v>
      </c>
      <c r="L366">
        <v>2.44</v>
      </c>
      <c r="M366">
        <v>2.35</v>
      </c>
      <c r="N366">
        <v>2.27</v>
      </c>
      <c r="O366">
        <v>2.21</v>
      </c>
      <c r="P366">
        <v>2.16</v>
      </c>
      <c r="Q366">
        <v>2.1403702164625544</v>
      </c>
      <c r="R366">
        <v>2.1103256531220369</v>
      </c>
      <c r="S366">
        <v>282913</v>
      </c>
      <c r="T366">
        <v>10276</v>
      </c>
      <c r="U366">
        <v>4921</v>
      </c>
      <c r="V366">
        <v>117.20865931032114</v>
      </c>
      <c r="W366">
        <v>434.46208632802228</v>
      </c>
      <c r="X366">
        <v>2346.8201794436713</v>
      </c>
      <c r="Y366">
        <v>303.19141385169445</v>
      </c>
      <c r="Z366">
        <v>26932</v>
      </c>
      <c r="AA366">
        <v>24778.840153016234</v>
      </c>
      <c r="AB366">
        <v>22775.362409125795</v>
      </c>
      <c r="AC366">
        <v>20825.00860928074</v>
      </c>
      <c r="AD366">
        <v>18919.219692545939</v>
      </c>
      <c r="AE366">
        <v>17412.321771352494</v>
      </c>
      <c r="AF366">
        <v>15672.470471398179</v>
      </c>
      <c r="AG366">
        <v>13830.244277072539</v>
      </c>
      <c r="AH366">
        <v>2439</v>
      </c>
      <c r="AI366">
        <v>1839.8033688835496</v>
      </c>
      <c r="AJ366">
        <v>1387.5566845232263</v>
      </c>
      <c r="AK366">
        <v>1003.9503857189393</v>
      </c>
      <c r="AL366">
        <v>736.97397310855365</v>
      </c>
      <c r="AM366">
        <v>591.46886982145406</v>
      </c>
      <c r="AN366">
        <v>508.87906168052524</v>
      </c>
      <c r="AO366">
        <v>441.84667937783439</v>
      </c>
      <c r="AP366">
        <v>92.980322515410748</v>
      </c>
      <c r="AQ366">
        <v>16.200034459802605</v>
      </c>
      <c r="AR366">
        <v>1.7356786538546793</v>
      </c>
      <c r="AS366">
        <v>16.200034459802605</v>
      </c>
      <c r="AT366">
        <v>51045</v>
      </c>
      <c r="AU366">
        <v>1104</v>
      </c>
      <c r="AV366">
        <v>35062.114591539488</v>
      </c>
      <c r="AW366">
        <v>19435.534974958293</v>
      </c>
      <c r="AX366">
        <v>447.82117328337449</v>
      </c>
      <c r="AY366">
        <v>1170.0227639196728</v>
      </c>
      <c r="AZ366">
        <v>739.32775044741345</v>
      </c>
      <c r="BA366">
        <v>11.903919733254403</v>
      </c>
      <c r="BB366">
        <v>66.061272509003672</v>
      </c>
      <c r="BC366">
        <v>19300</v>
      </c>
      <c r="BD366">
        <v>937393.6780128167</v>
      </c>
      <c r="BE366">
        <v>8909472.9870396089</v>
      </c>
      <c r="BF366">
        <v>373474</v>
      </c>
      <c r="BG366">
        <v>352794.22258192493</v>
      </c>
      <c r="BH366">
        <v>322517.65894418268</v>
      </c>
      <c r="BI366">
        <v>212144</v>
      </c>
      <c r="BJ366">
        <v>178293.2776161228</v>
      </c>
      <c r="BK366">
        <v>161976.86887967214</v>
      </c>
      <c r="BL366">
        <v>-1300496.4105302843</v>
      </c>
      <c r="BM366">
        <v>-1455604.1856817733</v>
      </c>
      <c r="BN366">
        <v>-1707173.5509946835</v>
      </c>
      <c r="BO366">
        <v>474480.44673689734</v>
      </c>
      <c r="BP366">
        <v>1369232.1304940963</v>
      </c>
      <c r="BQ366">
        <v>2154198.7951384159</v>
      </c>
      <c r="BR366">
        <v>1624314</v>
      </c>
      <c r="BS366">
        <v>8767932</v>
      </c>
      <c r="BT366">
        <v>937111</v>
      </c>
      <c r="BU366">
        <v>33479</v>
      </c>
      <c r="BV366">
        <v>88734</v>
      </c>
      <c r="BW366">
        <v>932589</v>
      </c>
      <c r="BX366">
        <v>42948</v>
      </c>
      <c r="BY366">
        <v>896.54699094441742</v>
      </c>
      <c r="BZ366">
        <v>0</v>
      </c>
      <c r="CA366">
        <v>0.33231936000000001</v>
      </c>
      <c r="CB366">
        <v>80.688055745267732</v>
      </c>
      <c r="CC366">
        <v>0</v>
      </c>
      <c r="CD366">
        <v>12.857684796317942</v>
      </c>
      <c r="CE366">
        <v>25.475007251282459</v>
      </c>
      <c r="CF366">
        <v>14.929411764705886</v>
      </c>
      <c r="CG366">
        <v>1162712.0327279938</v>
      </c>
      <c r="CH366">
        <v>775714.04917131772</v>
      </c>
      <c r="CI366">
        <v>379696.13481032383</v>
      </c>
      <c r="CJ366">
        <v>361441.51294444286</v>
      </c>
      <c r="CK366">
        <v>3138291.6391308042</v>
      </c>
      <c r="CL366">
        <v>30800000</v>
      </c>
      <c r="CM366">
        <v>26900000</v>
      </c>
      <c r="CN366">
        <v>30130000</v>
      </c>
      <c r="CO366">
        <v>344420000</v>
      </c>
      <c r="CP366">
        <v>89000</v>
      </c>
      <c r="CQ366">
        <v>2750</v>
      </c>
      <c r="CR366">
        <v>0</v>
      </c>
      <c r="CS366">
        <v>0</v>
      </c>
      <c r="CT366">
        <v>225063000</v>
      </c>
      <c r="CU366">
        <v>19272000</v>
      </c>
      <c r="CV366">
        <v>0</v>
      </c>
      <c r="CW366">
        <v>0</v>
      </c>
      <c r="CX366">
        <v>26948.340998632368</v>
      </c>
      <c r="CY366">
        <v>3756812.560432761</v>
      </c>
      <c r="CZ366">
        <v>19300</v>
      </c>
      <c r="DA366">
        <v>18231.332022660619</v>
      </c>
      <c r="DB366">
        <v>16666.731332362429</v>
      </c>
      <c r="DC366">
        <v>14189.761147653593</v>
      </c>
      <c r="DD366">
        <v>-1300496.4105302843</v>
      </c>
      <c r="DE366">
        <v>-1455604.1856817733</v>
      </c>
      <c r="DF366">
        <v>-1707173.5509946835</v>
      </c>
    </row>
    <row r="367" spans="1:110" x14ac:dyDescent="0.45">
      <c r="A367">
        <v>7211</v>
      </c>
      <c r="B367" t="s">
        <v>720</v>
      </c>
      <c r="C367">
        <v>39047</v>
      </c>
      <c r="D367">
        <v>36756</v>
      </c>
      <c r="E367">
        <v>34500</v>
      </c>
      <c r="F367">
        <v>32350</v>
      </c>
      <c r="G367">
        <v>30239</v>
      </c>
      <c r="H367">
        <v>28305.902972675889</v>
      </c>
      <c r="I367">
        <v>26093.469913235946</v>
      </c>
      <c r="J367">
        <v>23688.480718586899</v>
      </c>
      <c r="K367">
        <v>2.56</v>
      </c>
      <c r="L367">
        <v>2.44</v>
      </c>
      <c r="M367">
        <v>2.35</v>
      </c>
      <c r="N367">
        <v>2.27</v>
      </c>
      <c r="O367">
        <v>2.21</v>
      </c>
      <c r="P367">
        <v>2.16</v>
      </c>
      <c r="Q367">
        <v>2.1403702164625544</v>
      </c>
      <c r="R367">
        <v>2.1103256531220369</v>
      </c>
      <c r="S367">
        <v>282913</v>
      </c>
      <c r="T367">
        <v>10276</v>
      </c>
      <c r="U367">
        <v>4921</v>
      </c>
      <c r="V367">
        <v>74.545274162822622</v>
      </c>
      <c r="W367">
        <v>276.3199880388222</v>
      </c>
      <c r="X367">
        <v>2523.0911045304319</v>
      </c>
      <c r="Y367">
        <v>325.96428391056298</v>
      </c>
      <c r="Z367">
        <v>16854</v>
      </c>
      <c r="AA367">
        <v>16278.805561297935</v>
      </c>
      <c r="AB367">
        <v>15103.184861670248</v>
      </c>
      <c r="AC367">
        <v>13875.151222825021</v>
      </c>
      <c r="AD367">
        <v>12666.171434258922</v>
      </c>
      <c r="AE367">
        <v>11699.766985059492</v>
      </c>
      <c r="AF367">
        <v>10658.336028818949</v>
      </c>
      <c r="AG367">
        <v>9508.3059553536168</v>
      </c>
      <c r="AH367">
        <v>2597</v>
      </c>
      <c r="AI367">
        <v>2007.7190894485016</v>
      </c>
      <c r="AJ367">
        <v>1508.788485868736</v>
      </c>
      <c r="AK367">
        <v>1084.7161891937649</v>
      </c>
      <c r="AL367">
        <v>766.39835226431228</v>
      </c>
      <c r="AM367">
        <v>566.79988083635419</v>
      </c>
      <c r="AN367">
        <v>530.83283918583572</v>
      </c>
      <c r="AO367">
        <v>443.86920797883835</v>
      </c>
      <c r="AP367">
        <v>55.08194130987664</v>
      </c>
      <c r="AQ367">
        <v>12.564904776139581</v>
      </c>
      <c r="AR367">
        <v>1.3462092973799709</v>
      </c>
      <c r="AS367">
        <v>12.564904776139581</v>
      </c>
      <c r="AT367">
        <v>35614</v>
      </c>
      <c r="AU367">
        <v>462</v>
      </c>
      <c r="AV367">
        <v>24379.129913379969</v>
      </c>
      <c r="AW367">
        <v>10179.832783021451</v>
      </c>
      <c r="AX367">
        <v>198.74026588758682</v>
      </c>
      <c r="AY367">
        <v>813.5315652094896</v>
      </c>
      <c r="AZ367">
        <v>387.240839066136</v>
      </c>
      <c r="BA367">
        <v>5.2828859241866093</v>
      </c>
      <c r="BB367">
        <v>66.061272509003672</v>
      </c>
      <c r="BC367">
        <v>12080</v>
      </c>
      <c r="BD367">
        <v>594652.40863853856</v>
      </c>
      <c r="BE367">
        <v>5545996.7501149094</v>
      </c>
      <c r="BF367">
        <v>159578</v>
      </c>
      <c r="BG367">
        <v>150967.34905697912</v>
      </c>
      <c r="BH367">
        <v>138821.86151467028</v>
      </c>
      <c r="BI367">
        <v>245681.99999999994</v>
      </c>
      <c r="BJ367">
        <v>209405.71406728571</v>
      </c>
      <c r="BK367">
        <v>191159.6227741593</v>
      </c>
      <c r="BL367">
        <v>-825477.64266536012</v>
      </c>
      <c r="BM367">
        <v>-856753.4648227233</v>
      </c>
      <c r="BN367">
        <v>-935129.18586108205</v>
      </c>
      <c r="BO367">
        <v>337474.91736728093</v>
      </c>
      <c r="BP367">
        <v>912691.7685116413</v>
      </c>
      <c r="BQ367">
        <v>1430571.7166400235</v>
      </c>
      <c r="BR367">
        <v>1624314</v>
      </c>
      <c r="BS367">
        <v>8767932</v>
      </c>
      <c r="BT367">
        <v>937111</v>
      </c>
      <c r="BU367">
        <v>33479</v>
      </c>
      <c r="BV367">
        <v>88734</v>
      </c>
      <c r="BW367">
        <v>932589</v>
      </c>
      <c r="BX367">
        <v>42948</v>
      </c>
      <c r="BY367">
        <v>210.48707545106498</v>
      </c>
      <c r="BZ367">
        <v>0</v>
      </c>
      <c r="CA367">
        <v>1900.5021438911997</v>
      </c>
      <c r="CB367">
        <v>132.5559479779308</v>
      </c>
      <c r="CC367">
        <v>0</v>
      </c>
      <c r="CD367">
        <v>6.6731593238368969</v>
      </c>
      <c r="CE367">
        <v>0</v>
      </c>
      <c r="CF367">
        <v>0</v>
      </c>
      <c r="CG367">
        <v>801843.01847749099</v>
      </c>
      <c r="CH367">
        <v>534956.96024024708</v>
      </c>
      <c r="CI367">
        <v>261850.47223276764</v>
      </c>
      <c r="CJ367">
        <v>249261.50722157687</v>
      </c>
      <c r="CK367">
        <v>2164265.2436297704</v>
      </c>
      <c r="CL367">
        <v>28900000</v>
      </c>
      <c r="CM367">
        <v>27500000</v>
      </c>
      <c r="CN367">
        <v>20050000</v>
      </c>
      <c r="CO367">
        <v>458330000</v>
      </c>
      <c r="CP367">
        <v>347000</v>
      </c>
      <c r="CQ367">
        <v>1570</v>
      </c>
      <c r="CR367">
        <v>0</v>
      </c>
      <c r="CS367">
        <v>0</v>
      </c>
      <c r="CT367">
        <v>1086650000</v>
      </c>
      <c r="CU367">
        <v>11002560</v>
      </c>
      <c r="CV367">
        <v>0</v>
      </c>
      <c r="CW367">
        <v>0</v>
      </c>
      <c r="CX367">
        <v>54157.034973031456</v>
      </c>
      <c r="CY367">
        <v>2380560.6121605742</v>
      </c>
      <c r="CZ367">
        <v>12080</v>
      </c>
      <c r="DA367">
        <v>11428.17666976844</v>
      </c>
      <c r="DB367">
        <v>10508.7674184237</v>
      </c>
      <c r="DC367">
        <v>9001.5282184806802</v>
      </c>
      <c r="DD367">
        <v>-825477.64266536012</v>
      </c>
      <c r="DE367">
        <v>-856753.4648227233</v>
      </c>
      <c r="DF367">
        <v>-935129.18586108205</v>
      </c>
    </row>
    <row r="368" spans="1:110" x14ac:dyDescent="0.45">
      <c r="A368">
        <v>7212</v>
      </c>
      <c r="B368" t="s">
        <v>721</v>
      </c>
      <c r="C368">
        <v>67129</v>
      </c>
      <c r="D368">
        <v>63803</v>
      </c>
      <c r="E368">
        <v>60236</v>
      </c>
      <c r="F368">
        <v>56615</v>
      </c>
      <c r="G368">
        <v>52916</v>
      </c>
      <c r="H368">
        <v>49533.224038563356</v>
      </c>
      <c r="I368">
        <v>45661.630805542285</v>
      </c>
      <c r="J368">
        <v>41498.618930842989</v>
      </c>
      <c r="K368">
        <v>2.56</v>
      </c>
      <c r="L368">
        <v>2.44</v>
      </c>
      <c r="M368">
        <v>2.35</v>
      </c>
      <c r="N368">
        <v>2.27</v>
      </c>
      <c r="O368">
        <v>2.21</v>
      </c>
      <c r="P368">
        <v>2.16</v>
      </c>
      <c r="Q368">
        <v>2.1403702164625544</v>
      </c>
      <c r="R368">
        <v>2.1103256531220369</v>
      </c>
      <c r="S368">
        <v>268698</v>
      </c>
      <c r="T368">
        <v>10487</v>
      </c>
      <c r="U368">
        <v>4131</v>
      </c>
      <c r="V368">
        <v>152.2952703818284</v>
      </c>
      <c r="W368">
        <v>515.2349858431686</v>
      </c>
      <c r="X368">
        <v>2166.7874432601161</v>
      </c>
      <c r="Y368">
        <v>252.29073864913573</v>
      </c>
      <c r="Z368">
        <v>31529</v>
      </c>
      <c r="AA368">
        <v>32600.52183009731</v>
      </c>
      <c r="AB368">
        <v>30074.639776391574</v>
      </c>
      <c r="AC368">
        <v>27702.109965756805</v>
      </c>
      <c r="AD368">
        <v>25425.853359263583</v>
      </c>
      <c r="AE368">
        <v>23338.013171681912</v>
      </c>
      <c r="AF368">
        <v>20912.526711879396</v>
      </c>
      <c r="AG368">
        <v>18532.062829714308</v>
      </c>
      <c r="AH368">
        <v>1259</v>
      </c>
      <c r="AI368">
        <v>904.39010694532112</v>
      </c>
      <c r="AJ368">
        <v>587.46952995373806</v>
      </c>
      <c r="AK368">
        <v>383.85203643530554</v>
      </c>
      <c r="AL368">
        <v>262.93484327027693</v>
      </c>
      <c r="AM368">
        <v>194.09272032938622</v>
      </c>
      <c r="AN368">
        <v>179.89054871268394</v>
      </c>
      <c r="AO368">
        <v>141.62178351618971</v>
      </c>
      <c r="AP368">
        <v>112.24109497084093</v>
      </c>
      <c r="AQ368">
        <v>11.221487284351074</v>
      </c>
      <c r="AR368">
        <v>1.2022749699871438</v>
      </c>
      <c r="AS368">
        <v>11.221487284351074</v>
      </c>
      <c r="AT368">
        <v>58534</v>
      </c>
      <c r="AU368">
        <v>1632</v>
      </c>
      <c r="AV368">
        <v>40305.522557344033</v>
      </c>
      <c r="AW368">
        <v>26300.784573423123</v>
      </c>
      <c r="AX368">
        <v>648.53509066277616</v>
      </c>
      <c r="AY368">
        <v>1344.9952877385701</v>
      </c>
      <c r="AZ368">
        <v>1000.4818451730156</v>
      </c>
      <c r="BA368">
        <v>17.239268985085225</v>
      </c>
      <c r="BB368">
        <v>66.061272509003672</v>
      </c>
      <c r="BC368">
        <v>22330</v>
      </c>
      <c r="BD368">
        <v>1109349.9044084095</v>
      </c>
      <c r="BE368">
        <v>9754508.3772691675</v>
      </c>
      <c r="BF368">
        <v>1106852</v>
      </c>
      <c r="BG368">
        <v>1055708.2983558765</v>
      </c>
      <c r="BH368">
        <v>970691.27531604725</v>
      </c>
      <c r="BI368">
        <v>452294.00000000035</v>
      </c>
      <c r="BJ368">
        <v>384334.28121646168</v>
      </c>
      <c r="BK368">
        <v>352753.89084900566</v>
      </c>
      <c r="BL368">
        <v>-1713190.3721536831</v>
      </c>
      <c r="BM368">
        <v>-2631848.6729715094</v>
      </c>
      <c r="BN368">
        <v>-3576435.0382335028</v>
      </c>
      <c r="BO368">
        <v>536390.55922471918</v>
      </c>
      <c r="BP368">
        <v>1562232.8688574233</v>
      </c>
      <c r="BQ368">
        <v>2493054.1217452073</v>
      </c>
      <c r="BR368">
        <v>1624314</v>
      </c>
      <c r="BS368">
        <v>8767932</v>
      </c>
      <c r="BT368">
        <v>937111</v>
      </c>
      <c r="BU368">
        <v>33479</v>
      </c>
      <c r="BV368">
        <v>88734</v>
      </c>
      <c r="BW368">
        <v>932589</v>
      </c>
      <c r="BX368">
        <v>42948</v>
      </c>
      <c r="BY368">
        <v>1786.8704210380563</v>
      </c>
      <c r="BZ368">
        <v>0</v>
      </c>
      <c r="CA368">
        <v>181.36409757162349</v>
      </c>
      <c r="CB368">
        <v>426.17980941598211</v>
      </c>
      <c r="CC368">
        <v>0</v>
      </c>
      <c r="CD368">
        <v>14.460355890657461</v>
      </c>
      <c r="CE368">
        <v>9.8748000000000002E-2</v>
      </c>
      <c r="CF368">
        <v>0.85550999999999999</v>
      </c>
      <c r="CG368">
        <v>1136142.5558546053</v>
      </c>
      <c r="CH368">
        <v>757987.9777884807</v>
      </c>
      <c r="CI368">
        <v>371019.58602714114</v>
      </c>
      <c r="CJ368">
        <v>353182.10592968238</v>
      </c>
      <c r="CK368">
        <v>3066577.607813695</v>
      </c>
      <c r="CL368">
        <v>52900000</v>
      </c>
      <c r="CM368">
        <v>12900000</v>
      </c>
      <c r="CN368">
        <v>4650000</v>
      </c>
      <c r="CO368">
        <v>398580000</v>
      </c>
      <c r="CP368">
        <v>938000</v>
      </c>
      <c r="CQ368">
        <v>1360</v>
      </c>
      <c r="CR368">
        <v>0</v>
      </c>
      <c r="CS368">
        <v>0</v>
      </c>
      <c r="CT368">
        <v>2364377000</v>
      </c>
      <c r="CU368">
        <v>9530880</v>
      </c>
      <c r="CV368">
        <v>0</v>
      </c>
      <c r="CW368">
        <v>0</v>
      </c>
      <c r="CX368">
        <v>35577.534190707585</v>
      </c>
      <c r="CY368">
        <v>4017606.4217376462</v>
      </c>
      <c r="CZ368">
        <v>22330</v>
      </c>
      <c r="DA368">
        <v>21298.209970517037</v>
      </c>
      <c r="DB368">
        <v>19583.048300773127</v>
      </c>
      <c r="DC368">
        <v>16792.7419844541</v>
      </c>
      <c r="DD368">
        <v>-1713190.3721536831</v>
      </c>
      <c r="DE368">
        <v>-2631848.6729715094</v>
      </c>
      <c r="DF368">
        <v>-3576435.0382335028</v>
      </c>
    </row>
    <row r="369" spans="1:110" x14ac:dyDescent="0.45">
      <c r="A369">
        <v>7213</v>
      </c>
      <c r="B369" t="s">
        <v>388</v>
      </c>
      <c r="C369">
        <v>63465</v>
      </c>
      <c r="D369">
        <v>60134</v>
      </c>
      <c r="E369">
        <v>56673</v>
      </c>
      <c r="F369">
        <v>53162</v>
      </c>
      <c r="G369">
        <v>49631</v>
      </c>
      <c r="H369">
        <v>46458.225154167696</v>
      </c>
      <c r="I369">
        <v>42826.978579444192</v>
      </c>
      <c r="J369">
        <v>38955.018918126108</v>
      </c>
      <c r="K369">
        <v>2.56</v>
      </c>
      <c r="L369">
        <v>2.44</v>
      </c>
      <c r="M369">
        <v>2.35</v>
      </c>
      <c r="N369">
        <v>2.27</v>
      </c>
      <c r="O369">
        <v>2.21</v>
      </c>
      <c r="P369">
        <v>2.16</v>
      </c>
      <c r="Q369">
        <v>2.1403702164625544</v>
      </c>
      <c r="R369">
        <v>2.1103256531220369</v>
      </c>
      <c r="S369">
        <v>282913</v>
      </c>
      <c r="T369">
        <v>10276</v>
      </c>
      <c r="U369">
        <v>4921</v>
      </c>
      <c r="V369">
        <v>127.53105446494492</v>
      </c>
      <c r="W369">
        <v>472.72452667303526</v>
      </c>
      <c r="X369">
        <v>2397.0865226322585</v>
      </c>
      <c r="Y369">
        <v>309.68544513453224</v>
      </c>
      <c r="Z369">
        <v>25958</v>
      </c>
      <c r="AA369">
        <v>24656.945363641731</v>
      </c>
      <c r="AB369">
        <v>22939.624537843494</v>
      </c>
      <c r="AC369">
        <v>21166.87124662564</v>
      </c>
      <c r="AD369">
        <v>19402.210254896981</v>
      </c>
      <c r="AE369">
        <v>17914.550839853775</v>
      </c>
      <c r="AF369">
        <v>16178.871374909424</v>
      </c>
      <c r="AG369">
        <v>14479.762816218412</v>
      </c>
      <c r="AH369">
        <v>4007</v>
      </c>
      <c r="AI369">
        <v>3214.5173686808662</v>
      </c>
      <c r="AJ369">
        <v>2531.2145245457527</v>
      </c>
      <c r="AK369">
        <v>1926.6885372435718</v>
      </c>
      <c r="AL369">
        <v>1450.9972145156412</v>
      </c>
      <c r="AM369">
        <v>1137.8675897206895</v>
      </c>
      <c r="AN369">
        <v>949.84936957285595</v>
      </c>
      <c r="AO369">
        <v>813.70983717012939</v>
      </c>
      <c r="AP369">
        <v>93.653625829211578</v>
      </c>
      <c r="AQ369">
        <v>15.804911668100102</v>
      </c>
      <c r="AR369">
        <v>1.6933450281509066</v>
      </c>
      <c r="AS369">
        <v>15.804911668100102</v>
      </c>
      <c r="AT369">
        <v>52678</v>
      </c>
      <c r="AU369">
        <v>1031</v>
      </c>
      <c r="AV369">
        <v>36154.409511849561</v>
      </c>
      <c r="AW369">
        <v>18869.505793280747</v>
      </c>
      <c r="AX369">
        <v>422.19344165750766</v>
      </c>
      <c r="AY369">
        <v>1206.4726454104198</v>
      </c>
      <c r="AZ369">
        <v>717.79600037639966</v>
      </c>
      <c r="BA369">
        <v>11.222686959058038</v>
      </c>
      <c r="BB369">
        <v>66.061272509003672</v>
      </c>
      <c r="BC369">
        <v>21310</v>
      </c>
      <c r="BD369">
        <v>1054421.0300810027</v>
      </c>
      <c r="BE369">
        <v>9679621.8105498031</v>
      </c>
      <c r="BF369">
        <v>373860</v>
      </c>
      <c r="BG369">
        <v>355266.44371476385</v>
      </c>
      <c r="BH369">
        <v>326277.85458906135</v>
      </c>
      <c r="BI369">
        <v>174566</v>
      </c>
      <c r="BJ369">
        <v>149857.00748994612</v>
      </c>
      <c r="BK369">
        <v>137363.57790493578</v>
      </c>
      <c r="BL369">
        <v>-1358167.3069625059</v>
      </c>
      <c r="BM369">
        <v>-1472916.4761266904</v>
      </c>
      <c r="BN369">
        <v>-1696578.6287078166</v>
      </c>
      <c r="BO369">
        <v>637928.56960696727</v>
      </c>
      <c r="BP369">
        <v>1673188.677942235</v>
      </c>
      <c r="BQ369">
        <v>2564452.3568498455</v>
      </c>
      <c r="BR369">
        <v>1624314</v>
      </c>
      <c r="BS369">
        <v>8767932</v>
      </c>
      <c r="BT369">
        <v>937111</v>
      </c>
      <c r="BU369">
        <v>33479</v>
      </c>
      <c r="BV369">
        <v>88734</v>
      </c>
      <c r="BW369">
        <v>932589</v>
      </c>
      <c r="BX369">
        <v>42948</v>
      </c>
      <c r="BY369">
        <v>349.52076552716437</v>
      </c>
      <c r="BZ369">
        <v>0</v>
      </c>
      <c r="CA369">
        <v>0.33231936000000001</v>
      </c>
      <c r="CB369">
        <v>0</v>
      </c>
      <c r="CC369">
        <v>0</v>
      </c>
      <c r="CD369">
        <v>21.910088065207283</v>
      </c>
      <c r="CE369">
        <v>72.387721579063339</v>
      </c>
      <c r="CF369">
        <v>0</v>
      </c>
      <c r="CG369">
        <v>1211488.8335552595</v>
      </c>
      <c r="CH369">
        <v>808255.94141145144</v>
      </c>
      <c r="CI369">
        <v>395624.72436751</v>
      </c>
      <c r="CJ369">
        <v>376604.30492676428</v>
      </c>
      <c r="CK369">
        <v>3269945.7563249003</v>
      </c>
      <c r="CL369">
        <v>16200000</v>
      </c>
      <c r="CM369">
        <v>24400000</v>
      </c>
      <c r="CN369">
        <v>15070000</v>
      </c>
      <c r="CO369">
        <v>265120000</v>
      </c>
      <c r="CP369">
        <v>45000</v>
      </c>
      <c r="CQ369">
        <v>520</v>
      </c>
      <c r="CR369">
        <v>0</v>
      </c>
      <c r="CS369">
        <v>0</v>
      </c>
      <c r="CT369">
        <v>111246000</v>
      </c>
      <c r="CU369">
        <v>3644160</v>
      </c>
      <c r="CV369">
        <v>0</v>
      </c>
      <c r="CW369">
        <v>0</v>
      </c>
      <c r="CX369">
        <v>23894.617553701799</v>
      </c>
      <c r="CY369">
        <v>3984714.5774771562</v>
      </c>
      <c r="CZ369">
        <v>21310</v>
      </c>
      <c r="DA369">
        <v>20250.168286421704</v>
      </c>
      <c r="DB369">
        <v>18597.820257029092</v>
      </c>
      <c r="DC369">
        <v>15961.258238513234</v>
      </c>
      <c r="DD369">
        <v>-1358167.3069625059</v>
      </c>
      <c r="DE369">
        <v>-1472916.4761266904</v>
      </c>
      <c r="DF369">
        <v>-1696578.6287078166</v>
      </c>
    </row>
    <row r="370" spans="1:110" x14ac:dyDescent="0.45">
      <c r="A370">
        <v>7214</v>
      </c>
      <c r="B370" t="s">
        <v>722</v>
      </c>
      <c r="C370">
        <v>30228</v>
      </c>
      <c r="D370">
        <v>29363</v>
      </c>
      <c r="E370">
        <v>28411</v>
      </c>
      <c r="F370">
        <v>27411</v>
      </c>
      <c r="G370">
        <v>26297</v>
      </c>
      <c r="H370">
        <v>24615.9043114011</v>
      </c>
      <c r="I370">
        <v>22691.887241918241</v>
      </c>
      <c r="J370">
        <v>21099.652185834388</v>
      </c>
      <c r="K370">
        <v>2.56</v>
      </c>
      <c r="L370">
        <v>2.44</v>
      </c>
      <c r="M370">
        <v>2.35</v>
      </c>
      <c r="N370">
        <v>2.27</v>
      </c>
      <c r="O370">
        <v>2.21</v>
      </c>
      <c r="P370">
        <v>2.16</v>
      </c>
      <c r="Q370">
        <v>2.1403702164625544</v>
      </c>
      <c r="R370">
        <v>2.1103256531220369</v>
      </c>
      <c r="S370">
        <v>282913</v>
      </c>
      <c r="T370">
        <v>10276</v>
      </c>
      <c r="U370">
        <v>4921</v>
      </c>
      <c r="V370">
        <v>61.239610317468752</v>
      </c>
      <c r="W370">
        <v>226.99934476683893</v>
      </c>
      <c r="X370">
        <v>2377.619595310618</v>
      </c>
      <c r="Y370">
        <v>307.17046538887672</v>
      </c>
      <c r="Z370">
        <v>16427</v>
      </c>
      <c r="AA370">
        <v>15461.922750576334</v>
      </c>
      <c r="AB370">
        <v>14755.730081650749</v>
      </c>
      <c r="AC370">
        <v>13981.398807796448</v>
      </c>
      <c r="AD370">
        <v>13133.953226625474</v>
      </c>
      <c r="AE370">
        <v>12036.158534482374</v>
      </c>
      <c r="AF370">
        <v>10794.918311631107</v>
      </c>
      <c r="AG370">
        <v>9921.3238596126557</v>
      </c>
      <c r="AH370">
        <v>907</v>
      </c>
      <c r="AI370">
        <v>704.93780158877439</v>
      </c>
      <c r="AJ370">
        <v>567.43118171722153</v>
      </c>
      <c r="AK370">
        <v>466.07756668926703</v>
      </c>
      <c r="AL370">
        <v>403.01419175281319</v>
      </c>
      <c r="AM370">
        <v>371.72207315422082</v>
      </c>
      <c r="AN370">
        <v>361.7326922909387</v>
      </c>
      <c r="AO370">
        <v>366.05364150141634</v>
      </c>
      <c r="AP370">
        <v>51.880169168717359</v>
      </c>
      <c r="AQ370">
        <v>4.8204980587705313</v>
      </c>
      <c r="AR370">
        <v>0.51647023358602651</v>
      </c>
      <c r="AS370">
        <v>4.8204980587705313</v>
      </c>
      <c r="AT370">
        <v>28705</v>
      </c>
      <c r="AU370">
        <v>1378</v>
      </c>
      <c r="AV370">
        <v>19922.519046777841</v>
      </c>
      <c r="AW370">
        <v>19232.476854682431</v>
      </c>
      <c r="AX370">
        <v>531.11877005067299</v>
      </c>
      <c r="AY370">
        <v>664.81446059097652</v>
      </c>
      <c r="AZ370">
        <v>731.6034195521197</v>
      </c>
      <c r="BA370">
        <v>14.118124788859182</v>
      </c>
      <c r="BB370">
        <v>66.061272509003672</v>
      </c>
      <c r="BC370">
        <v>10700</v>
      </c>
      <c r="BD370">
        <v>587280.97489928594</v>
      </c>
      <c r="BE370">
        <v>5129959.0157144545</v>
      </c>
      <c r="BF370">
        <v>248314</v>
      </c>
      <c r="BG370">
        <v>249166.48723400137</v>
      </c>
      <c r="BH370">
        <v>235154.15183258877</v>
      </c>
      <c r="BI370">
        <v>157588.00000000003</v>
      </c>
      <c r="BJ370">
        <v>142498.49199646921</v>
      </c>
      <c r="BK370">
        <v>133861.32206619042</v>
      </c>
      <c r="BL370">
        <v>-689443.12803953607</v>
      </c>
      <c r="BM370">
        <v>-806124.19444260141</v>
      </c>
      <c r="BN370">
        <v>-965563.32332216599</v>
      </c>
      <c r="BO370">
        <v>461112.61031788681</v>
      </c>
      <c r="BP370">
        <v>1105115.4644388934</v>
      </c>
      <c r="BQ370">
        <v>1647312.0922521041</v>
      </c>
      <c r="BR370">
        <v>1624314</v>
      </c>
      <c r="BS370">
        <v>8767932</v>
      </c>
      <c r="BT370">
        <v>937111</v>
      </c>
      <c r="BU370">
        <v>33479</v>
      </c>
      <c r="BV370">
        <v>88734</v>
      </c>
      <c r="BW370">
        <v>932589</v>
      </c>
      <c r="BX370">
        <v>42948</v>
      </c>
      <c r="BY370">
        <v>253.89306725360825</v>
      </c>
      <c r="BZ370">
        <v>0</v>
      </c>
      <c r="CA370">
        <v>0</v>
      </c>
      <c r="CB370">
        <v>0</v>
      </c>
      <c r="CC370">
        <v>0</v>
      </c>
      <c r="CD370">
        <v>3.3458809195096912</v>
      </c>
      <c r="CE370">
        <v>0</v>
      </c>
      <c r="CF370">
        <v>0</v>
      </c>
      <c r="CG370">
        <v>592459.6783409355</v>
      </c>
      <c r="CH370">
        <v>395264.93501430721</v>
      </c>
      <c r="CI370">
        <v>193474.08779216363</v>
      </c>
      <c r="CJ370">
        <v>184172.44895600193</v>
      </c>
      <c r="CK370">
        <v>1599115.8625038955</v>
      </c>
      <c r="CL370">
        <v>16100000</v>
      </c>
      <c r="CM370">
        <v>5400000</v>
      </c>
      <c r="CN370">
        <v>8900000</v>
      </c>
      <c r="CO370">
        <v>88020000</v>
      </c>
      <c r="CP370">
        <v>8000</v>
      </c>
      <c r="CQ370">
        <v>0</v>
      </c>
      <c r="CR370">
        <v>0</v>
      </c>
      <c r="CS370">
        <v>0</v>
      </c>
      <c r="CT370">
        <v>16209000</v>
      </c>
      <c r="CU370">
        <v>0</v>
      </c>
      <c r="CV370">
        <v>0</v>
      </c>
      <c r="CW370">
        <v>0</v>
      </c>
      <c r="CX370">
        <v>4850.8821804314412</v>
      </c>
      <c r="CY370">
        <v>1951082.9562167847</v>
      </c>
      <c r="CZ370">
        <v>10700</v>
      </c>
      <c r="DA370">
        <v>10736.734188985778</v>
      </c>
      <c r="DB370">
        <v>10132.934206724951</v>
      </c>
      <c r="DC370">
        <v>8889.94342062127</v>
      </c>
      <c r="DD370">
        <v>-689443.12803953607</v>
      </c>
      <c r="DE370">
        <v>-806124.19444260141</v>
      </c>
      <c r="DF370">
        <v>-965563.32332216599</v>
      </c>
    </row>
    <row r="371" spans="1:110" x14ac:dyDescent="0.45">
      <c r="A371">
        <v>7301</v>
      </c>
      <c r="B371" t="s">
        <v>723</v>
      </c>
      <c r="C371">
        <v>12466</v>
      </c>
      <c r="D371">
        <v>11895</v>
      </c>
      <c r="E371">
        <v>11291</v>
      </c>
      <c r="F371">
        <v>10665</v>
      </c>
      <c r="G371">
        <v>10035</v>
      </c>
      <c r="H371">
        <v>9393.4897427428987</v>
      </c>
      <c r="I371">
        <v>8659.2800879434726</v>
      </c>
      <c r="J371">
        <v>7944.017790830736</v>
      </c>
      <c r="K371">
        <v>2.56</v>
      </c>
      <c r="L371">
        <v>2.44</v>
      </c>
      <c r="M371">
        <v>2.35</v>
      </c>
      <c r="N371">
        <v>2.27</v>
      </c>
      <c r="O371">
        <v>2.21</v>
      </c>
      <c r="P371">
        <v>2.16</v>
      </c>
      <c r="Q371">
        <v>2.1403702164625544</v>
      </c>
      <c r="R371">
        <v>2.1103256531220369</v>
      </c>
      <c r="S371">
        <v>282913</v>
      </c>
      <c r="T371">
        <v>10276</v>
      </c>
      <c r="U371">
        <v>4921</v>
      </c>
      <c r="V371">
        <v>25.120905419293784</v>
      </c>
      <c r="W371">
        <v>93.116677924104778</v>
      </c>
      <c r="X371">
        <v>2390.3264133099901</v>
      </c>
      <c r="Y371">
        <v>308.81209014927879</v>
      </c>
      <c r="Z371">
        <v>5449</v>
      </c>
      <c r="AA371">
        <v>5263.4837814082348</v>
      </c>
      <c r="AB371">
        <v>4928.7683839560905</v>
      </c>
      <c r="AC371">
        <v>4592.2185150364967</v>
      </c>
      <c r="AD371">
        <v>4266.8953608806178</v>
      </c>
      <c r="AE371">
        <v>3924.7677452029411</v>
      </c>
      <c r="AF371">
        <v>3537.1706715951682</v>
      </c>
      <c r="AG371">
        <v>3197.3198917059358</v>
      </c>
      <c r="AH371">
        <v>823</v>
      </c>
      <c r="AI371">
        <v>695.53576767815889</v>
      </c>
      <c r="AJ371">
        <v>585.16172800529966</v>
      </c>
      <c r="AK371">
        <v>495.792946312857</v>
      </c>
      <c r="AL371">
        <v>433.22284282651538</v>
      </c>
      <c r="AM371">
        <v>384.7234380038596</v>
      </c>
      <c r="AN371">
        <v>348.21115561524573</v>
      </c>
      <c r="AO371">
        <v>309.44670465235635</v>
      </c>
      <c r="AP371">
        <v>18.336771099256723</v>
      </c>
      <c r="AQ371">
        <v>1.4224420501290094</v>
      </c>
      <c r="AR371">
        <v>0.1524010525335816</v>
      </c>
      <c r="AS371">
        <v>1.4224420501290094</v>
      </c>
      <c r="AT371">
        <v>9946</v>
      </c>
      <c r="AU371">
        <v>249</v>
      </c>
      <c r="AV371">
        <v>6840.966822302059</v>
      </c>
      <c r="AW371">
        <v>4158.5797050124856</v>
      </c>
      <c r="AX371">
        <v>99.756839256166003</v>
      </c>
      <c r="AY371">
        <v>228.28306286021967</v>
      </c>
      <c r="AZ371">
        <v>158.19237197867497</v>
      </c>
      <c r="BA371">
        <v>2.6517223351499091</v>
      </c>
      <c r="BB371">
        <v>66.061272509003672</v>
      </c>
      <c r="BC371">
        <v>10700</v>
      </c>
      <c r="BD371">
        <v>545816.7040104554</v>
      </c>
      <c r="BE371">
        <v>2052562.553830384</v>
      </c>
      <c r="BF371">
        <v>68036</v>
      </c>
      <c r="BG371">
        <v>65569.08980006777</v>
      </c>
      <c r="BH371">
        <v>60692.826983595049</v>
      </c>
      <c r="BI371">
        <v>57252.000000000015</v>
      </c>
      <c r="BJ371">
        <v>49950.509081368829</v>
      </c>
      <c r="BK371">
        <v>46411.901954370296</v>
      </c>
      <c r="BL371">
        <v>-452813.45106845431</v>
      </c>
      <c r="BM371">
        <v>-409342.01360328658</v>
      </c>
      <c r="BN371">
        <v>-400397.14792806946</v>
      </c>
      <c r="BO371">
        <v>147255.27171124751</v>
      </c>
      <c r="BP371">
        <v>379677.67713168194</v>
      </c>
      <c r="BQ371">
        <v>592483.40177661285</v>
      </c>
      <c r="BR371">
        <v>1624314</v>
      </c>
      <c r="BS371">
        <v>8767932</v>
      </c>
      <c r="BT371">
        <v>937111</v>
      </c>
      <c r="BU371">
        <v>33479</v>
      </c>
      <c r="BV371">
        <v>88734</v>
      </c>
      <c r="BW371">
        <v>932589</v>
      </c>
      <c r="BX371">
        <v>42948</v>
      </c>
      <c r="BY371">
        <v>65.585184160426692</v>
      </c>
      <c r="BZ371">
        <v>0</v>
      </c>
      <c r="CA371">
        <v>0</v>
      </c>
      <c r="CB371">
        <v>0</v>
      </c>
      <c r="CC371">
        <v>0</v>
      </c>
      <c r="CD371">
        <v>2.4942250588936941</v>
      </c>
      <c r="CE371">
        <v>4.6799999999999994E-2</v>
      </c>
      <c r="CF371">
        <v>0</v>
      </c>
      <c r="CG371">
        <v>240711.529285775</v>
      </c>
      <c r="CH371">
        <v>160592.91536391195</v>
      </c>
      <c r="CI371">
        <v>78606.941961073171</v>
      </c>
      <c r="CJ371">
        <v>74827.762059098503</v>
      </c>
      <c r="CK371">
        <v>649707.71655948099</v>
      </c>
      <c r="CL371">
        <v>5140000</v>
      </c>
      <c r="CM371">
        <v>5040000</v>
      </c>
      <c r="CN371">
        <v>1540000</v>
      </c>
      <c r="CO371">
        <v>42970000</v>
      </c>
      <c r="CP371">
        <v>27000</v>
      </c>
      <c r="CQ371">
        <v>220</v>
      </c>
      <c r="CR371">
        <v>0</v>
      </c>
      <c r="CS371">
        <v>0</v>
      </c>
      <c r="CT371">
        <v>77422000</v>
      </c>
      <c r="CU371">
        <v>1541760</v>
      </c>
      <c r="CV371">
        <v>0</v>
      </c>
      <c r="CW371">
        <v>0</v>
      </c>
      <c r="CX371">
        <v>3265.2602377410303</v>
      </c>
      <c r="CY371">
        <v>832384.48612151528</v>
      </c>
      <c r="CZ371">
        <v>10700</v>
      </c>
      <c r="DA371">
        <v>10312.029820399865</v>
      </c>
      <c r="DB371">
        <v>9545.1415239647704</v>
      </c>
      <c r="DC371">
        <v>8262.2795971128853</v>
      </c>
      <c r="DD371">
        <v>-452813.45106845431</v>
      </c>
      <c r="DE371">
        <v>-409342.01360328658</v>
      </c>
      <c r="DF371">
        <v>-400397.14792806946</v>
      </c>
    </row>
    <row r="372" spans="1:110" x14ac:dyDescent="0.45">
      <c r="A372">
        <v>7303</v>
      </c>
      <c r="B372" t="s">
        <v>724</v>
      </c>
      <c r="C372">
        <v>9601</v>
      </c>
      <c r="D372">
        <v>9011</v>
      </c>
      <c r="E372">
        <v>8394</v>
      </c>
      <c r="F372">
        <v>7749</v>
      </c>
      <c r="G372">
        <v>7111</v>
      </c>
      <c r="H372">
        <v>6656.4131101788498</v>
      </c>
      <c r="I372">
        <v>6136.1375889751898</v>
      </c>
      <c r="J372">
        <v>5497.8092190896277</v>
      </c>
      <c r="K372">
        <v>2.56</v>
      </c>
      <c r="L372">
        <v>2.44</v>
      </c>
      <c r="M372">
        <v>2.35</v>
      </c>
      <c r="N372">
        <v>2.27</v>
      </c>
      <c r="O372">
        <v>2.21</v>
      </c>
      <c r="P372">
        <v>2.16</v>
      </c>
      <c r="Q372">
        <v>2.1403702164625544</v>
      </c>
      <c r="R372">
        <v>2.1103256531220369</v>
      </c>
      <c r="S372">
        <v>282913</v>
      </c>
      <c r="T372">
        <v>10276</v>
      </c>
      <c r="U372">
        <v>4921</v>
      </c>
      <c r="V372">
        <v>19.212045287459521</v>
      </c>
      <c r="W372">
        <v>71.214066668221847</v>
      </c>
      <c r="X372">
        <v>2407.1782146582364</v>
      </c>
      <c r="Y372">
        <v>310.98921540219612</v>
      </c>
      <c r="Z372">
        <v>3930</v>
      </c>
      <c r="AA372">
        <v>3736.3955120269925</v>
      </c>
      <c r="AB372">
        <v>3412.4721435015231</v>
      </c>
      <c r="AC372">
        <v>3095.5429809852058</v>
      </c>
      <c r="AD372">
        <v>2792.6869350692168</v>
      </c>
      <c r="AE372">
        <v>2580.2883897249067</v>
      </c>
      <c r="AF372">
        <v>2329.6653273902434</v>
      </c>
      <c r="AG372">
        <v>2040.1014228300774</v>
      </c>
      <c r="AH372">
        <v>788</v>
      </c>
      <c r="AI372">
        <v>678.73719858487596</v>
      </c>
      <c r="AJ372">
        <v>586.42060324213617</v>
      </c>
      <c r="AK372">
        <v>506.03574801870343</v>
      </c>
      <c r="AL372">
        <v>445.30421383773506</v>
      </c>
      <c r="AM372">
        <v>415.03802749198485</v>
      </c>
      <c r="AN372">
        <v>390.65860438378667</v>
      </c>
      <c r="AO372">
        <v>376.50781027823234</v>
      </c>
      <c r="AP372">
        <v>15.485976217419156</v>
      </c>
      <c r="AQ372">
        <v>1.817564841831512</v>
      </c>
      <c r="AR372">
        <v>0.19473467823735427</v>
      </c>
      <c r="AS372">
        <v>1.817564841831512</v>
      </c>
      <c r="AT372">
        <v>9216</v>
      </c>
      <c r="AU372">
        <v>129</v>
      </c>
      <c r="AV372">
        <v>6311.2636021947283</v>
      </c>
      <c r="AW372">
        <v>2737.8667767350717</v>
      </c>
      <c r="AX372">
        <v>54.913217160622146</v>
      </c>
      <c r="AY372">
        <v>210.60686640523807</v>
      </c>
      <c r="AZ372">
        <v>104.14845218700212</v>
      </c>
      <c r="BA372">
        <v>1.4596954507132556</v>
      </c>
      <c r="BB372">
        <v>66.061272509003672</v>
      </c>
      <c r="BC372">
        <v>10700</v>
      </c>
      <c r="BD372">
        <v>498640.71467988478</v>
      </c>
      <c r="BE372">
        <v>1107689.9139355754</v>
      </c>
      <c r="BF372">
        <v>34250</v>
      </c>
      <c r="BG372">
        <v>31659.001699831384</v>
      </c>
      <c r="BH372">
        <v>28580.11214778883</v>
      </c>
      <c r="BI372">
        <v>94451.999999999985</v>
      </c>
      <c r="BJ372">
        <v>78251.947551826102</v>
      </c>
      <c r="BK372">
        <v>70596.077300194564</v>
      </c>
      <c r="BL372">
        <v>-446870.98158947169</v>
      </c>
      <c r="BM372">
        <v>-382370.33185665775</v>
      </c>
      <c r="BN372">
        <v>-347764.33432259742</v>
      </c>
      <c r="BO372">
        <v>46568.452562695951</v>
      </c>
      <c r="BP372">
        <v>153158.87082072895</v>
      </c>
      <c r="BQ372">
        <v>253376.62996508402</v>
      </c>
      <c r="BR372">
        <v>1624314</v>
      </c>
      <c r="BS372">
        <v>8767932</v>
      </c>
      <c r="BT372">
        <v>937111</v>
      </c>
      <c r="BU372">
        <v>33479</v>
      </c>
      <c r="BV372">
        <v>88734</v>
      </c>
      <c r="BW372">
        <v>932589</v>
      </c>
      <c r="BX372">
        <v>42948</v>
      </c>
      <c r="BY372">
        <v>180.56075214214491</v>
      </c>
      <c r="BZ372">
        <v>0</v>
      </c>
      <c r="CA372">
        <v>0</v>
      </c>
      <c r="CB372">
        <v>0</v>
      </c>
      <c r="CC372">
        <v>0</v>
      </c>
      <c r="CD372">
        <v>3.3974704482690825</v>
      </c>
      <c r="CE372">
        <v>0</v>
      </c>
      <c r="CF372">
        <v>0.36719999999999997</v>
      </c>
      <c r="CG372">
        <v>154261.589608182</v>
      </c>
      <c r="CH372">
        <v>102917.04131229283</v>
      </c>
      <c r="CI372">
        <v>50375.783233702583</v>
      </c>
      <c r="CJ372">
        <v>47953.870578236107</v>
      </c>
      <c r="CK372">
        <v>416369.5251097827</v>
      </c>
      <c r="CL372">
        <v>5120000</v>
      </c>
      <c r="CM372">
        <v>5910000</v>
      </c>
      <c r="CN372">
        <v>1410000</v>
      </c>
      <c r="CO372">
        <v>37950000</v>
      </c>
      <c r="CP372">
        <v>14000</v>
      </c>
      <c r="CQ372">
        <v>0</v>
      </c>
      <c r="CR372">
        <v>0</v>
      </c>
      <c r="CS372">
        <v>0</v>
      </c>
      <c r="CT372">
        <v>40368000</v>
      </c>
      <c r="CU372">
        <v>0</v>
      </c>
      <c r="CV372">
        <v>0</v>
      </c>
      <c r="CW372">
        <v>0</v>
      </c>
      <c r="CX372">
        <v>2616.1858051003715</v>
      </c>
      <c r="CY372">
        <v>493738.3569795395</v>
      </c>
      <c r="CZ372">
        <v>10700</v>
      </c>
      <c r="DA372">
        <v>9890.549436151703</v>
      </c>
      <c r="DB372">
        <v>8928.6773717179713</v>
      </c>
      <c r="DC372">
        <v>7548.1548529348065</v>
      </c>
      <c r="DD372">
        <v>-446870.98158947169</v>
      </c>
      <c r="DE372">
        <v>-382370.33185665775</v>
      </c>
      <c r="DF372">
        <v>-347764.33432259742</v>
      </c>
    </row>
    <row r="373" spans="1:110" x14ac:dyDescent="0.45">
      <c r="A373">
        <v>7308</v>
      </c>
      <c r="B373" t="s">
        <v>725</v>
      </c>
      <c r="C373">
        <v>15335</v>
      </c>
      <c r="D373">
        <v>14423</v>
      </c>
      <c r="E373">
        <v>13494</v>
      </c>
      <c r="F373">
        <v>12596</v>
      </c>
      <c r="G373">
        <v>11689</v>
      </c>
      <c r="H373">
        <v>10941.754021217912</v>
      </c>
      <c r="I373">
        <v>10086.529641053437</v>
      </c>
      <c r="J373">
        <v>9147.1142701902663</v>
      </c>
      <c r="K373">
        <v>2.56</v>
      </c>
      <c r="L373">
        <v>2.44</v>
      </c>
      <c r="M373">
        <v>2.35</v>
      </c>
      <c r="N373">
        <v>2.27</v>
      </c>
      <c r="O373">
        <v>2.21</v>
      </c>
      <c r="P373">
        <v>2.16</v>
      </c>
      <c r="Q373">
        <v>2.1403702164625544</v>
      </c>
      <c r="R373">
        <v>2.1103256531220369</v>
      </c>
      <c r="S373">
        <v>282913</v>
      </c>
      <c r="T373">
        <v>10276</v>
      </c>
      <c r="U373">
        <v>4921</v>
      </c>
      <c r="V373">
        <v>31.597884482560708</v>
      </c>
      <c r="W373">
        <v>117.12515864121225</v>
      </c>
      <c r="X373">
        <v>2337.7127720613084</v>
      </c>
      <c r="Y373">
        <v>302.01480571402436</v>
      </c>
      <c r="Z373">
        <v>7609</v>
      </c>
      <c r="AA373">
        <v>7407.9898244204178</v>
      </c>
      <c r="AB373">
        <v>6768.0094245025157</v>
      </c>
      <c r="AC373">
        <v>6183.6671676736687</v>
      </c>
      <c r="AD373">
        <v>5639.8457882752273</v>
      </c>
      <c r="AE373">
        <v>5169.8684399260455</v>
      </c>
      <c r="AF373">
        <v>4636.0911539492745</v>
      </c>
      <c r="AG373">
        <v>4066.3615310460764</v>
      </c>
      <c r="AH373">
        <v>359</v>
      </c>
      <c r="AI373">
        <v>223.44207813681564</v>
      </c>
      <c r="AJ373">
        <v>133.66691384981726</v>
      </c>
      <c r="AK373">
        <v>83.81415716028188</v>
      </c>
      <c r="AL373">
        <v>57.642879819231972</v>
      </c>
      <c r="AM373">
        <v>44.352976830174057</v>
      </c>
      <c r="AN373">
        <v>39.712000456968511</v>
      </c>
      <c r="AO373">
        <v>31.745620424604496</v>
      </c>
      <c r="AP373">
        <v>22.849335861964434</v>
      </c>
      <c r="AQ373">
        <v>2.0546385168530135</v>
      </c>
      <c r="AR373">
        <v>0.22013485365961785</v>
      </c>
      <c r="AS373">
        <v>2.0546385168530135</v>
      </c>
      <c r="AT373">
        <v>11648</v>
      </c>
      <c r="AU373">
        <v>190</v>
      </c>
      <c r="AV373">
        <v>7984.0506613378011</v>
      </c>
      <c r="AW373">
        <v>3755.9790753849529</v>
      </c>
      <c r="AX373">
        <v>79.348004369307233</v>
      </c>
      <c r="AY373">
        <v>266.42777056884239</v>
      </c>
      <c r="AZ373">
        <v>142.87744402764361</v>
      </c>
      <c r="BA373">
        <v>2.1092175434243137</v>
      </c>
      <c r="BB373">
        <v>66.061272509003672</v>
      </c>
      <c r="BC373">
        <v>10700</v>
      </c>
      <c r="BD373">
        <v>518321.90349254647</v>
      </c>
      <c r="BE373">
        <v>2619840.6300381627</v>
      </c>
      <c r="BF373">
        <v>93744</v>
      </c>
      <c r="BG373">
        <v>88000.370020839822</v>
      </c>
      <c r="BH373">
        <v>80336.128671628074</v>
      </c>
      <c r="BI373">
        <v>57866</v>
      </c>
      <c r="BJ373">
        <v>48302.453540775459</v>
      </c>
      <c r="BK373">
        <v>44054.50386939045</v>
      </c>
      <c r="BL373">
        <v>-496200.20152119524</v>
      </c>
      <c r="BM373">
        <v>-482288.92121514503</v>
      </c>
      <c r="BN373">
        <v>-495674.53035478335</v>
      </c>
      <c r="BO373">
        <v>125973.72451718408</v>
      </c>
      <c r="BP373">
        <v>377468.11685310979</v>
      </c>
      <c r="BQ373">
        <v>605935.31445636321</v>
      </c>
      <c r="BR373">
        <v>1624314</v>
      </c>
      <c r="BS373">
        <v>8767932</v>
      </c>
      <c r="BT373">
        <v>937111</v>
      </c>
      <c r="BU373">
        <v>33479</v>
      </c>
      <c r="BV373">
        <v>88734</v>
      </c>
      <c r="BW373">
        <v>932589</v>
      </c>
      <c r="BX373">
        <v>42948</v>
      </c>
      <c r="BY373">
        <v>102.18787309536114</v>
      </c>
      <c r="BZ373">
        <v>0</v>
      </c>
      <c r="CA373">
        <v>0</v>
      </c>
      <c r="CB373">
        <v>0</v>
      </c>
      <c r="CC373">
        <v>0</v>
      </c>
      <c r="CD373">
        <v>5.6599826801643429</v>
      </c>
      <c r="CE373">
        <v>9.3599999999999989E-2</v>
      </c>
      <c r="CF373">
        <v>0</v>
      </c>
      <c r="CG373">
        <v>316850.92569906788</v>
      </c>
      <c r="CH373">
        <v>211390.01544607192</v>
      </c>
      <c r="CI373">
        <v>103471.08175765646</v>
      </c>
      <c r="CJ373">
        <v>98496.510519307587</v>
      </c>
      <c r="CK373">
        <v>855216.58242343541</v>
      </c>
      <c r="CL373">
        <v>5380000</v>
      </c>
      <c r="CM373">
        <v>6530000</v>
      </c>
      <c r="CN373">
        <v>5190000</v>
      </c>
      <c r="CO373">
        <v>127700000</v>
      </c>
      <c r="CP373">
        <v>141000</v>
      </c>
      <c r="CQ373">
        <v>210</v>
      </c>
      <c r="CR373">
        <v>0</v>
      </c>
      <c r="CS373">
        <v>0</v>
      </c>
      <c r="CT373">
        <v>337039000</v>
      </c>
      <c r="CU373">
        <v>1471680</v>
      </c>
      <c r="CV373">
        <v>0</v>
      </c>
      <c r="CW373">
        <v>0</v>
      </c>
      <c r="CX373">
        <v>15359.017563460715</v>
      </c>
      <c r="CY373">
        <v>1095490.744290909</v>
      </c>
      <c r="CZ373">
        <v>10700</v>
      </c>
      <c r="DA373">
        <v>10044.418407823285</v>
      </c>
      <c r="DB373">
        <v>9169.6170078769901</v>
      </c>
      <c r="DC373">
        <v>7846.0781000230199</v>
      </c>
      <c r="DD373">
        <v>-496200.20152119524</v>
      </c>
      <c r="DE373">
        <v>-482288.92121514503</v>
      </c>
      <c r="DF373">
        <v>-495674.53035478335</v>
      </c>
    </row>
    <row r="374" spans="1:110" x14ac:dyDescent="0.45">
      <c r="A374">
        <v>7322</v>
      </c>
      <c r="B374" t="s">
        <v>726</v>
      </c>
      <c r="C374">
        <v>8245</v>
      </c>
      <c r="D374">
        <v>8067</v>
      </c>
      <c r="E374">
        <v>7873</v>
      </c>
      <c r="F374">
        <v>7663</v>
      </c>
      <c r="G374">
        <v>7400</v>
      </c>
      <c r="H374">
        <v>6926.9381261880872</v>
      </c>
      <c r="I374">
        <v>6385.5179522453118</v>
      </c>
      <c r="J374">
        <v>5922.3085620387355</v>
      </c>
      <c r="K374">
        <v>2.56</v>
      </c>
      <c r="L374">
        <v>2.44</v>
      </c>
      <c r="M374">
        <v>2.35</v>
      </c>
      <c r="N374">
        <v>2.27</v>
      </c>
      <c r="O374">
        <v>2.21</v>
      </c>
      <c r="P374">
        <v>2.16</v>
      </c>
      <c r="Q374">
        <v>2.1403702164625544</v>
      </c>
      <c r="R374">
        <v>2.1103256531220369</v>
      </c>
      <c r="S374">
        <v>282913</v>
      </c>
      <c r="T374">
        <v>10276</v>
      </c>
      <c r="U374">
        <v>4921</v>
      </c>
      <c r="V374">
        <v>16.601971582216937</v>
      </c>
      <c r="W374">
        <v>61.539200714442032</v>
      </c>
      <c r="X374">
        <v>2392.1938535023478</v>
      </c>
      <c r="Y374">
        <v>309.05334929523457</v>
      </c>
      <c r="Z374">
        <v>3084</v>
      </c>
      <c r="AA374">
        <v>2972.94667030147</v>
      </c>
      <c r="AB374">
        <v>2900.8629651983742</v>
      </c>
      <c r="AC374">
        <v>2791.9064975870128</v>
      </c>
      <c r="AD374">
        <v>2660.0536415688589</v>
      </c>
      <c r="AE374">
        <v>2445.7687161303079</v>
      </c>
      <c r="AF374">
        <v>2207.3366335081605</v>
      </c>
      <c r="AG374">
        <v>2074.0949861460113</v>
      </c>
      <c r="AH374">
        <v>577</v>
      </c>
      <c r="AI374">
        <v>460.94848792750145</v>
      </c>
      <c r="AJ374">
        <v>379.09115057976732</v>
      </c>
      <c r="AK374">
        <v>297.90905596686804</v>
      </c>
      <c r="AL374">
        <v>232.05739995546722</v>
      </c>
      <c r="AM374">
        <v>174.0174835678186</v>
      </c>
      <c r="AN374">
        <v>141.54496601341231</v>
      </c>
      <c r="AO374">
        <v>123.10079075985023</v>
      </c>
      <c r="AP374">
        <v>9.7557352489014271</v>
      </c>
      <c r="AQ374">
        <v>5.0575717337920327</v>
      </c>
      <c r="AR374">
        <v>0.54187040900829009</v>
      </c>
      <c r="AS374">
        <v>5.0575717337920327</v>
      </c>
      <c r="AT374">
        <v>8609</v>
      </c>
      <c r="AU374">
        <v>446</v>
      </c>
      <c r="AV374">
        <v>5983.898666320968</v>
      </c>
      <c r="AW374">
        <v>6126.8691563760258</v>
      </c>
      <c r="AX374">
        <v>171.35841622218948</v>
      </c>
      <c r="AY374">
        <v>199.68269849513069</v>
      </c>
      <c r="AZ374">
        <v>233.06610270854404</v>
      </c>
      <c r="BA374">
        <v>4.5550254298399704</v>
      </c>
      <c r="BB374">
        <v>66.061272509003672</v>
      </c>
      <c r="BC374">
        <v>10700</v>
      </c>
      <c r="BD374">
        <v>599998.32086656964</v>
      </c>
      <c r="BE374">
        <v>897376.64839289116</v>
      </c>
      <c r="BF374">
        <v>113338</v>
      </c>
      <c r="BG374">
        <v>115724.75830776281</v>
      </c>
      <c r="BH374">
        <v>109936.23797478578</v>
      </c>
      <c r="BI374">
        <v>24763.999999999978</v>
      </c>
      <c r="BJ374">
        <v>23255.974685625202</v>
      </c>
      <c r="BK374">
        <v>22157.669035190356</v>
      </c>
      <c r="BL374">
        <v>-457600.14100428205</v>
      </c>
      <c r="BM374">
        <v>-449724.04618364584</v>
      </c>
      <c r="BN374">
        <v>-490916.610570841</v>
      </c>
      <c r="BO374">
        <v>97490.667716637487</v>
      </c>
      <c r="BP374">
        <v>219525.18588579353</v>
      </c>
      <c r="BQ374">
        <v>321901.72223701456</v>
      </c>
      <c r="BR374">
        <v>1624314</v>
      </c>
      <c r="BS374">
        <v>8767932</v>
      </c>
      <c r="BT374">
        <v>937111</v>
      </c>
      <c r="BU374">
        <v>33479</v>
      </c>
      <c r="BV374">
        <v>88734</v>
      </c>
      <c r="BW374">
        <v>932589</v>
      </c>
      <c r="BX374">
        <v>42948</v>
      </c>
      <c r="BY374">
        <v>78.172979151363819</v>
      </c>
      <c r="BZ374">
        <v>0</v>
      </c>
      <c r="CA374">
        <v>0</v>
      </c>
      <c r="CB374">
        <v>0</v>
      </c>
      <c r="CC374">
        <v>0</v>
      </c>
      <c r="CD374">
        <v>2.210682825928513</v>
      </c>
      <c r="CE374">
        <v>8.952747514171369</v>
      </c>
      <c r="CF374">
        <v>2.6179999999999999</v>
      </c>
      <c r="CG374">
        <v>108260.70427515086</v>
      </c>
      <c r="CH374">
        <v>72227.126679321198</v>
      </c>
      <c r="CI374">
        <v>35353.698773266849</v>
      </c>
      <c r="CJ374">
        <v>33654.001716859784</v>
      </c>
      <c r="CK374">
        <v>292207.9186503102</v>
      </c>
      <c r="CL374">
        <v>12000000</v>
      </c>
      <c r="CM374">
        <v>4520000</v>
      </c>
      <c r="CN374">
        <v>1330000</v>
      </c>
      <c r="CO374">
        <v>79440000</v>
      </c>
      <c r="CP374">
        <v>67000</v>
      </c>
      <c r="CQ374">
        <v>820</v>
      </c>
      <c r="CR374">
        <v>0</v>
      </c>
      <c r="CS374">
        <v>0</v>
      </c>
      <c r="CT374">
        <v>123230000</v>
      </c>
      <c r="CU374">
        <v>5746560</v>
      </c>
      <c r="CV374">
        <v>0</v>
      </c>
      <c r="CW374">
        <v>0</v>
      </c>
      <c r="CX374">
        <v>8352.9913058491475</v>
      </c>
      <c r="CY374">
        <v>319241.61514494254</v>
      </c>
      <c r="CZ374">
        <v>10700</v>
      </c>
      <c r="DA374">
        <v>10925.328785518201</v>
      </c>
      <c r="DB374">
        <v>10378.846868042561</v>
      </c>
      <c r="DC374">
        <v>9082.4517615035984</v>
      </c>
      <c r="DD374">
        <v>-457600.14100428205</v>
      </c>
      <c r="DE374">
        <v>-449724.04618364584</v>
      </c>
      <c r="DF374">
        <v>-490916.610570841</v>
      </c>
    </row>
    <row r="375" spans="1:110" x14ac:dyDescent="0.45">
      <c r="A375">
        <v>7342</v>
      </c>
      <c r="B375" t="s">
        <v>727</v>
      </c>
      <c r="C375">
        <v>12433</v>
      </c>
      <c r="D375">
        <v>12163</v>
      </c>
      <c r="E375">
        <v>11836</v>
      </c>
      <c r="F375">
        <v>11453</v>
      </c>
      <c r="G375">
        <v>11017</v>
      </c>
      <c r="H375">
        <v>10312.713153542454</v>
      </c>
      <c r="I375">
        <v>9506.6555783630538</v>
      </c>
      <c r="J375">
        <v>8799.4185882740312</v>
      </c>
      <c r="K375">
        <v>2.56</v>
      </c>
      <c r="L375">
        <v>2.44</v>
      </c>
      <c r="M375">
        <v>2.35</v>
      </c>
      <c r="N375">
        <v>2.27</v>
      </c>
      <c r="O375">
        <v>2.21</v>
      </c>
      <c r="P375">
        <v>2.16</v>
      </c>
      <c r="Q375">
        <v>2.1403702164625544</v>
      </c>
      <c r="R375">
        <v>2.1103256531220369</v>
      </c>
      <c r="S375">
        <v>282913</v>
      </c>
      <c r="T375">
        <v>10276</v>
      </c>
      <c r="U375">
        <v>4921</v>
      </c>
      <c r="V375">
        <v>25.276928275420062</v>
      </c>
      <c r="W375">
        <v>93.69501416637857</v>
      </c>
      <c r="X375">
        <v>2369.2834122268268</v>
      </c>
      <c r="Y375">
        <v>306.09349359638929</v>
      </c>
      <c r="Z375">
        <v>5462</v>
      </c>
      <c r="AA375">
        <v>5318.6371229426995</v>
      </c>
      <c r="AB375">
        <v>5111.2347145622716</v>
      </c>
      <c r="AC375">
        <v>4868.1909511687336</v>
      </c>
      <c r="AD375">
        <v>4620.4216081651266</v>
      </c>
      <c r="AE375">
        <v>4237.0644215740949</v>
      </c>
      <c r="AF375">
        <v>3798.0264542350233</v>
      </c>
      <c r="AG375">
        <v>3520.7917814155667</v>
      </c>
      <c r="AH375">
        <v>528</v>
      </c>
      <c r="AI375">
        <v>406.65477809950141</v>
      </c>
      <c r="AJ375">
        <v>313.49469883760844</v>
      </c>
      <c r="AK375">
        <v>235.05584549058477</v>
      </c>
      <c r="AL375">
        <v>167.29906081312927</v>
      </c>
      <c r="AM375">
        <v>118.88554687819703</v>
      </c>
      <c r="AN375">
        <v>82.63315546895214</v>
      </c>
      <c r="AO375">
        <v>63.977982064063703</v>
      </c>
      <c r="AP375">
        <v>17.892677424196599</v>
      </c>
      <c r="AQ375">
        <v>1.6595157251505108</v>
      </c>
      <c r="AR375">
        <v>0.17780122795584521</v>
      </c>
      <c r="AS375">
        <v>1.6595157251505108</v>
      </c>
      <c r="AT375">
        <v>10619</v>
      </c>
      <c r="AU375">
        <v>267</v>
      </c>
      <c r="AV375">
        <v>7304.1759234609563</v>
      </c>
      <c r="AW375">
        <v>4452.5967481502657</v>
      </c>
      <c r="AX375">
        <v>106.93159763236368</v>
      </c>
      <c r="AY375">
        <v>243.7403505658921</v>
      </c>
      <c r="AZ375">
        <v>169.3767802996361</v>
      </c>
      <c r="BA375">
        <v>2.8424407578398232</v>
      </c>
      <c r="BB375">
        <v>66.061272509003672</v>
      </c>
      <c r="BC375">
        <v>10700</v>
      </c>
      <c r="BD375">
        <v>591267.94073109468</v>
      </c>
      <c r="BE375">
        <v>2099875.139485776</v>
      </c>
      <c r="BF375">
        <v>93704</v>
      </c>
      <c r="BG375">
        <v>94841.989020648674</v>
      </c>
      <c r="BH375">
        <v>89748.342535059361</v>
      </c>
      <c r="BI375">
        <v>53860</v>
      </c>
      <c r="BJ375">
        <v>49298.487294594248</v>
      </c>
      <c r="BK375">
        <v>46789.412788155496</v>
      </c>
      <c r="BL375">
        <v>-444267.23330253584</v>
      </c>
      <c r="BM375">
        <v>-417830.97296455281</v>
      </c>
      <c r="BN375">
        <v>-438942.3259794754</v>
      </c>
      <c r="BO375">
        <v>199997.65785682853</v>
      </c>
      <c r="BP375">
        <v>457906.82894836157</v>
      </c>
      <c r="BQ375">
        <v>680661.46644197358</v>
      </c>
      <c r="BR375">
        <v>1624314</v>
      </c>
      <c r="BS375">
        <v>8767932</v>
      </c>
      <c r="BT375">
        <v>937111</v>
      </c>
      <c r="BU375">
        <v>33479</v>
      </c>
      <c r="BV375">
        <v>88734</v>
      </c>
      <c r="BW375">
        <v>932589</v>
      </c>
      <c r="BX375">
        <v>42948</v>
      </c>
      <c r="BY375">
        <v>229.24065909180035</v>
      </c>
      <c r="BZ375">
        <v>0</v>
      </c>
      <c r="CA375">
        <v>0</v>
      </c>
      <c r="CB375">
        <v>0</v>
      </c>
      <c r="CC375">
        <v>0</v>
      </c>
      <c r="CD375">
        <v>4.1008695292463386</v>
      </c>
      <c r="CE375">
        <v>1.2648058587807596</v>
      </c>
      <c r="CF375">
        <v>0</v>
      </c>
      <c r="CG375">
        <v>228814.74859619798</v>
      </c>
      <c r="CH375">
        <v>152655.86847607445</v>
      </c>
      <c r="CI375">
        <v>74721.920117857037</v>
      </c>
      <c r="CJ375">
        <v>71129.520112190832</v>
      </c>
      <c r="CK375">
        <v>617596.95626823814</v>
      </c>
      <c r="CL375">
        <v>10700000</v>
      </c>
      <c r="CM375">
        <v>2780000</v>
      </c>
      <c r="CN375">
        <v>1300000</v>
      </c>
      <c r="CO375">
        <v>31300000</v>
      </c>
      <c r="CP375">
        <v>0</v>
      </c>
      <c r="CQ375">
        <v>0</v>
      </c>
      <c r="CR375">
        <v>0</v>
      </c>
      <c r="CS375">
        <v>0</v>
      </c>
      <c r="CT375">
        <v>0</v>
      </c>
      <c r="CU375">
        <v>0</v>
      </c>
      <c r="CV375">
        <v>0</v>
      </c>
      <c r="CW375">
        <v>0</v>
      </c>
      <c r="CX375">
        <v>621.95433099829143</v>
      </c>
      <c r="CY375">
        <v>739338.28917967365</v>
      </c>
      <c r="CZ375">
        <v>10700</v>
      </c>
      <c r="DA375">
        <v>10829.946240512047</v>
      </c>
      <c r="DB375">
        <v>10248.305996810546</v>
      </c>
      <c r="DC375">
        <v>8950.2959642581682</v>
      </c>
      <c r="DD375">
        <v>-444267.23330253584</v>
      </c>
      <c r="DE375">
        <v>-417830.97296455281</v>
      </c>
      <c r="DF375">
        <v>-438942.3259794754</v>
      </c>
    </row>
    <row r="376" spans="1:110" x14ac:dyDescent="0.45">
      <c r="A376">
        <v>7344</v>
      </c>
      <c r="B376" t="s">
        <v>728</v>
      </c>
      <c r="C376">
        <v>5729</v>
      </c>
      <c r="D376">
        <v>5360</v>
      </c>
      <c r="E376">
        <v>4999</v>
      </c>
      <c r="F376">
        <v>4645</v>
      </c>
      <c r="G376">
        <v>4280</v>
      </c>
      <c r="H376">
        <v>4006.3912405520291</v>
      </c>
      <c r="I376">
        <v>3693.245518325667</v>
      </c>
      <c r="J376">
        <v>3297.5766502366714</v>
      </c>
      <c r="K376">
        <v>2.56</v>
      </c>
      <c r="L376">
        <v>2.44</v>
      </c>
      <c r="M376">
        <v>2.35</v>
      </c>
      <c r="N376">
        <v>2.27</v>
      </c>
      <c r="O376">
        <v>2.21</v>
      </c>
      <c r="P376">
        <v>2.16</v>
      </c>
      <c r="Q376">
        <v>2.1403702164625544</v>
      </c>
      <c r="R376">
        <v>2.1103256531220369</v>
      </c>
      <c r="S376">
        <v>282913</v>
      </c>
      <c r="T376">
        <v>10276</v>
      </c>
      <c r="U376">
        <v>4921</v>
      </c>
      <c r="V376">
        <v>9.6388162208213917</v>
      </c>
      <c r="W376">
        <v>35.728590614991234</v>
      </c>
      <c r="X376">
        <v>2862.9944012614819</v>
      </c>
      <c r="Y376">
        <v>369.87721853223854</v>
      </c>
      <c r="Z376">
        <v>2502</v>
      </c>
      <c r="AA376">
        <v>2419.9953944765493</v>
      </c>
      <c r="AB376">
        <v>2216.5543459739488</v>
      </c>
      <c r="AC376">
        <v>1982.9917364833657</v>
      </c>
      <c r="AD376">
        <v>1767.6378531730131</v>
      </c>
      <c r="AE376">
        <v>1622.8293309804735</v>
      </c>
      <c r="AF376">
        <v>1482.4765845098223</v>
      </c>
      <c r="AG376">
        <v>1285.3394101211231</v>
      </c>
      <c r="AH376">
        <v>419</v>
      </c>
      <c r="AI376">
        <v>351.4538677727964</v>
      </c>
      <c r="AJ376">
        <v>273.89973379286477</v>
      </c>
      <c r="AK376">
        <v>190.6653363458816</v>
      </c>
      <c r="AL376">
        <v>137.89242797449594</v>
      </c>
      <c r="AM376">
        <v>107.52588361028789</v>
      </c>
      <c r="AN376">
        <v>101.44470949766803</v>
      </c>
      <c r="AO376">
        <v>87.684140425927836</v>
      </c>
      <c r="AP376">
        <v>7.2630804275962166</v>
      </c>
      <c r="AQ376">
        <v>4.5834243837490298</v>
      </c>
      <c r="AR376">
        <v>0.49107005816376287</v>
      </c>
      <c r="AS376">
        <v>4.5834243837490298</v>
      </c>
      <c r="AT376">
        <v>5994</v>
      </c>
      <c r="AU376">
        <v>42</v>
      </c>
      <c r="AV376">
        <v>4093.4176668999326</v>
      </c>
      <c r="AW376">
        <v>1321.2116033499067</v>
      </c>
      <c r="AX376">
        <v>20.259743567546316</v>
      </c>
      <c r="AY376">
        <v>136.59734754445074</v>
      </c>
      <c r="AZ376">
        <v>50.258889391430451</v>
      </c>
      <c r="BA376">
        <v>0.53854166714841678</v>
      </c>
      <c r="BB376">
        <v>66.061272509003672</v>
      </c>
      <c r="BC376">
        <v>10700</v>
      </c>
      <c r="BD376">
        <v>502806.83230439253</v>
      </c>
      <c r="BE376">
        <v>789894.58209828497</v>
      </c>
      <c r="BF376">
        <v>26787.999999999996</v>
      </c>
      <c r="BG376">
        <v>24953.139128147799</v>
      </c>
      <c r="BH376">
        <v>22618.559016260264</v>
      </c>
      <c r="BI376">
        <v>33329.999999999985</v>
      </c>
      <c r="BJ376">
        <v>27311.25634695129</v>
      </c>
      <c r="BK376">
        <v>24345.240400343831</v>
      </c>
      <c r="BL376">
        <v>-434352.16633067571</v>
      </c>
      <c r="BM376">
        <v>-361205.78437695396</v>
      </c>
      <c r="BN376">
        <v>-323468.80099487753</v>
      </c>
      <c r="BO376">
        <v>41750.578318592045</v>
      </c>
      <c r="BP376">
        <v>110984.12210446293</v>
      </c>
      <c r="BQ376">
        <v>164585.57811825996</v>
      </c>
      <c r="BR376">
        <v>1624314</v>
      </c>
      <c r="BS376">
        <v>8767932</v>
      </c>
      <c r="BT376">
        <v>937111</v>
      </c>
      <c r="BU376">
        <v>33479</v>
      </c>
      <c r="BV376">
        <v>88734</v>
      </c>
      <c r="BW376">
        <v>932589</v>
      </c>
      <c r="BX376">
        <v>42948</v>
      </c>
      <c r="BY376">
        <v>115.65550234710173</v>
      </c>
      <c r="BZ376">
        <v>0</v>
      </c>
      <c r="CA376">
        <v>66.564482619372441</v>
      </c>
      <c r="CB376">
        <v>0</v>
      </c>
      <c r="CC376">
        <v>0</v>
      </c>
      <c r="CD376">
        <v>1.7357562283965029</v>
      </c>
      <c r="CE376">
        <v>15.191262933932393</v>
      </c>
      <c r="CF376">
        <v>0</v>
      </c>
      <c r="CG376">
        <v>101519.19521772389</v>
      </c>
      <c r="CH376">
        <v>67729.466776213274</v>
      </c>
      <c r="CI376">
        <v>33152.186395444369</v>
      </c>
      <c r="CJ376">
        <v>31558.331280278777</v>
      </c>
      <c r="CK376">
        <v>274011.82115193928</v>
      </c>
      <c r="CL376">
        <v>10300000</v>
      </c>
      <c r="CM376">
        <v>1830000</v>
      </c>
      <c r="CN376">
        <v>1700000</v>
      </c>
      <c r="CO376">
        <v>225520000</v>
      </c>
      <c r="CP376">
        <v>426000</v>
      </c>
      <c r="CQ376">
        <v>14280</v>
      </c>
      <c r="CR376">
        <v>0</v>
      </c>
      <c r="CS376">
        <v>0</v>
      </c>
      <c r="CT376">
        <v>1397151000</v>
      </c>
      <c r="CU376">
        <v>100074240</v>
      </c>
      <c r="CV376">
        <v>0</v>
      </c>
      <c r="CW376">
        <v>0</v>
      </c>
      <c r="CX376">
        <v>33153.420254406017</v>
      </c>
      <c r="CY376">
        <v>362552.76707343379</v>
      </c>
      <c r="CZ376">
        <v>10700</v>
      </c>
      <c r="DA376">
        <v>9967.0967847984739</v>
      </c>
      <c r="DB376">
        <v>9034.5894233979725</v>
      </c>
      <c r="DC376">
        <v>7611.2193000197449</v>
      </c>
      <c r="DD376">
        <v>-434352.16633067571</v>
      </c>
      <c r="DE376">
        <v>-361205.78437695396</v>
      </c>
      <c r="DF376">
        <v>-323468.80099487753</v>
      </c>
    </row>
    <row r="377" spans="1:110" x14ac:dyDescent="0.45">
      <c r="A377">
        <v>7362</v>
      </c>
      <c r="B377" t="s">
        <v>729</v>
      </c>
      <c r="C377">
        <v>6034</v>
      </c>
      <c r="D377">
        <v>5544</v>
      </c>
      <c r="E377">
        <v>5073</v>
      </c>
      <c r="F377">
        <v>4639</v>
      </c>
      <c r="G377">
        <v>4243</v>
      </c>
      <c r="H377">
        <v>3971.7565499210887</v>
      </c>
      <c r="I377">
        <v>3661.3179285644401</v>
      </c>
      <c r="J377">
        <v>3253.5504068947357</v>
      </c>
      <c r="K377">
        <v>2.56</v>
      </c>
      <c r="L377">
        <v>2.44</v>
      </c>
      <c r="M377">
        <v>2.35</v>
      </c>
      <c r="N377">
        <v>2.27</v>
      </c>
      <c r="O377">
        <v>2.21</v>
      </c>
      <c r="P377">
        <v>2.16</v>
      </c>
      <c r="Q377">
        <v>2.1403702164625544</v>
      </c>
      <c r="R377">
        <v>2.1103256531220369</v>
      </c>
      <c r="S377">
        <v>292910</v>
      </c>
      <c r="T377">
        <v>11460</v>
      </c>
      <c r="U377">
        <v>3908</v>
      </c>
      <c r="V377">
        <v>11.760775547567075</v>
      </c>
      <c r="W377">
        <v>43.594143225402789</v>
      </c>
      <c r="X377">
        <v>2756.1017229603867</v>
      </c>
      <c r="Y377">
        <v>253.55547631359306</v>
      </c>
      <c r="Z377">
        <v>2815</v>
      </c>
      <c r="AA377">
        <v>2753.2327548828621</v>
      </c>
      <c r="AB377">
        <v>2520.2125474219883</v>
      </c>
      <c r="AC377">
        <v>2300.1406765382635</v>
      </c>
      <c r="AD377">
        <v>2087.1720540652095</v>
      </c>
      <c r="AE377">
        <v>1950.2075652507976</v>
      </c>
      <c r="AF377">
        <v>1922.9000896932062</v>
      </c>
      <c r="AG377">
        <v>1714.945538300449</v>
      </c>
      <c r="AH377">
        <v>632</v>
      </c>
      <c r="AI377">
        <v>577.02607455275677</v>
      </c>
      <c r="AJ377">
        <v>538.58163262536095</v>
      </c>
      <c r="AK377">
        <v>509.98950734658939</v>
      </c>
      <c r="AL377">
        <v>503.58716643125126</v>
      </c>
      <c r="AM377">
        <v>514.7899387791299</v>
      </c>
      <c r="AN377">
        <v>655.38167875251713</v>
      </c>
      <c r="AO377">
        <v>646.81373595506147</v>
      </c>
      <c r="AP377">
        <v>10.557968984493911</v>
      </c>
      <c r="AQ377">
        <v>6.6380629006020433</v>
      </c>
      <c r="AR377">
        <v>0.71120491182338086</v>
      </c>
      <c r="AS377">
        <v>6.6380629006020433</v>
      </c>
      <c r="AT377">
        <v>5109</v>
      </c>
      <c r="AU377">
        <v>28</v>
      </c>
      <c r="AV377">
        <v>3486.9180961697871</v>
      </c>
      <c r="AW377">
        <v>1040.6177544422653</v>
      </c>
      <c r="AX377">
        <v>14.391790057495214</v>
      </c>
      <c r="AY377">
        <v>116.35845686918579</v>
      </c>
      <c r="AZ377">
        <v>39.585099378983777</v>
      </c>
      <c r="BA377">
        <v>0.3825605484577298</v>
      </c>
      <c r="BB377">
        <v>66.061272509003672</v>
      </c>
      <c r="BC377">
        <v>10700</v>
      </c>
      <c r="BD377">
        <v>479628.93890443869</v>
      </c>
      <c r="BE377">
        <v>1261238.232279215</v>
      </c>
      <c r="BF377">
        <v>19074</v>
      </c>
      <c r="BG377">
        <v>17155.638976295362</v>
      </c>
      <c r="BH377">
        <v>15436.088231604688</v>
      </c>
      <c r="BI377">
        <v>9654</v>
      </c>
      <c r="BJ377">
        <v>8065.2672942085301</v>
      </c>
      <c r="BK377">
        <v>7318.5091141351058</v>
      </c>
      <c r="BL377">
        <v>-449313.40901694028</v>
      </c>
      <c r="BM377">
        <v>-370491.03635232965</v>
      </c>
      <c r="BN377">
        <v>-323952.72345832334</v>
      </c>
      <c r="BO377">
        <v>62345.245181635721</v>
      </c>
      <c r="BP377">
        <v>196397.13839326025</v>
      </c>
      <c r="BQ377">
        <v>309194.40729651664</v>
      </c>
      <c r="BR377">
        <v>1624314</v>
      </c>
      <c r="BS377">
        <v>8767932</v>
      </c>
      <c r="BT377">
        <v>937111</v>
      </c>
      <c r="BU377">
        <v>33479</v>
      </c>
      <c r="BV377">
        <v>88734</v>
      </c>
      <c r="BW377">
        <v>932589</v>
      </c>
      <c r="BX377">
        <v>42948</v>
      </c>
      <c r="BY377">
        <v>4.8403408387760933</v>
      </c>
      <c r="BZ377">
        <v>0</v>
      </c>
      <c r="CA377">
        <v>0</v>
      </c>
      <c r="CB377">
        <v>1103.3301214033411</v>
      </c>
      <c r="CC377">
        <v>0</v>
      </c>
      <c r="CD377">
        <v>2.314341637862003</v>
      </c>
      <c r="CE377">
        <v>43.75984356388475</v>
      </c>
      <c r="CF377">
        <v>0</v>
      </c>
      <c r="CG377">
        <v>190348.49103323228</v>
      </c>
      <c r="CH377">
        <v>126992.75020539991</v>
      </c>
      <c r="CI377">
        <v>62160.349491458197</v>
      </c>
      <c r="CJ377">
        <v>59171.871150522704</v>
      </c>
      <c r="CK377">
        <v>513772.1646598861</v>
      </c>
      <c r="CL377">
        <v>6490000</v>
      </c>
      <c r="CM377">
        <v>5430000</v>
      </c>
      <c r="CN377">
        <v>3390000</v>
      </c>
      <c r="CO377">
        <v>317040000</v>
      </c>
      <c r="CP377">
        <v>151000</v>
      </c>
      <c r="CQ377">
        <v>40840</v>
      </c>
      <c r="CR377">
        <v>0</v>
      </c>
      <c r="CS377">
        <v>0</v>
      </c>
      <c r="CT377">
        <v>394760000</v>
      </c>
      <c r="CU377">
        <v>286206720</v>
      </c>
      <c r="CV377">
        <v>0</v>
      </c>
      <c r="CW377">
        <v>0</v>
      </c>
      <c r="CX377">
        <v>45073.914977840861</v>
      </c>
      <c r="CY377">
        <v>581309.0255010752</v>
      </c>
      <c r="CZ377">
        <v>10700</v>
      </c>
      <c r="DA377">
        <v>9623.8511610758287</v>
      </c>
      <c r="DB377">
        <v>8659.2295312032147</v>
      </c>
      <c r="DC377">
        <v>7260.3648202366785</v>
      </c>
      <c r="DD377">
        <v>-449313.40901694028</v>
      </c>
      <c r="DE377">
        <v>-370491.03635232965</v>
      </c>
      <c r="DF377">
        <v>-323952.72345832334</v>
      </c>
    </row>
    <row r="378" spans="1:110" x14ac:dyDescent="0.45">
      <c r="A378">
        <v>7364</v>
      </c>
      <c r="B378" t="s">
        <v>730</v>
      </c>
      <c r="C378">
        <v>666</v>
      </c>
      <c r="D378">
        <v>641</v>
      </c>
      <c r="E378">
        <v>617</v>
      </c>
      <c r="F378">
        <v>591</v>
      </c>
      <c r="G378">
        <v>569</v>
      </c>
      <c r="H378">
        <v>532.62537754067864</v>
      </c>
      <c r="I378">
        <v>490.99455605778144</v>
      </c>
      <c r="J378">
        <v>458.92372578259966</v>
      </c>
      <c r="K378">
        <v>2.56</v>
      </c>
      <c r="L378">
        <v>2.44</v>
      </c>
      <c r="M378">
        <v>2.35</v>
      </c>
      <c r="N378">
        <v>2.27</v>
      </c>
      <c r="O378">
        <v>2.21</v>
      </c>
      <c r="P378">
        <v>2.16</v>
      </c>
      <c r="Q378">
        <v>2.1403702164625544</v>
      </c>
      <c r="R378">
        <v>2.1103256531220369</v>
      </c>
      <c r="S378">
        <v>292910</v>
      </c>
      <c r="T378">
        <v>11460</v>
      </c>
      <c r="U378">
        <v>3908</v>
      </c>
      <c r="V378">
        <v>1.5099096497760596</v>
      </c>
      <c r="W378">
        <v>5.5968432747933869</v>
      </c>
      <c r="X378">
        <v>2369.4588285667405</v>
      </c>
      <c r="Y378">
        <v>217.9851552203842</v>
      </c>
      <c r="Z378">
        <v>411</v>
      </c>
      <c r="AA378">
        <v>420.48455450573459</v>
      </c>
      <c r="AB378">
        <v>401.77734992365333</v>
      </c>
      <c r="AC378">
        <v>381.13392806243945</v>
      </c>
      <c r="AD378">
        <v>361.07529042220682</v>
      </c>
      <c r="AE378">
        <v>335.1276216741548</v>
      </c>
      <c r="AF378">
        <v>300.90838262569105</v>
      </c>
      <c r="AG378">
        <v>279.29199035404503</v>
      </c>
      <c r="AH378">
        <v>12</v>
      </c>
      <c r="AI378">
        <v>4.2598639356437236</v>
      </c>
      <c r="AJ378">
        <v>1.1765443324735552</v>
      </c>
      <c r="AK378">
        <v>0.22737438374635222</v>
      </c>
      <c r="AL378">
        <v>3.6744296209652139E-2</v>
      </c>
      <c r="AM378">
        <v>6.4117301684767716E-3</v>
      </c>
      <c r="AN378">
        <v>9.4483315879225383E-4</v>
      </c>
      <c r="AO378">
        <v>1.0223848296281641E-4</v>
      </c>
      <c r="AP378">
        <v>3.216097743580574</v>
      </c>
      <c r="AQ378">
        <v>1.5014666084695096</v>
      </c>
      <c r="AR378">
        <v>0.16086777767433613</v>
      </c>
      <c r="AS378">
        <v>1.5014666084695096</v>
      </c>
      <c r="AT378">
        <v>440</v>
      </c>
      <c r="AU378">
        <v>2</v>
      </c>
      <c r="AV378">
        <v>300.19056912913612</v>
      </c>
      <c r="AW378">
        <v>85.108964865393432</v>
      </c>
      <c r="AX378">
        <v>1.087697772521212</v>
      </c>
      <c r="AY378">
        <v>10.017359291839272</v>
      </c>
      <c r="AZ378">
        <v>3.2375450234795662</v>
      </c>
      <c r="BA378">
        <v>2.8913029911470708E-2</v>
      </c>
      <c r="BB378">
        <v>66.061272509003672</v>
      </c>
      <c r="BC378">
        <v>10700</v>
      </c>
      <c r="BD378">
        <v>585131.58554384275</v>
      </c>
      <c r="BE378">
        <v>441723.36309021537</v>
      </c>
      <c r="BF378">
        <v>345</v>
      </c>
      <c r="BG378">
        <v>341.91056100393786</v>
      </c>
      <c r="BH378">
        <v>323.83142862262611</v>
      </c>
      <c r="BI378">
        <v>7507.5</v>
      </c>
      <c r="BJ378">
        <v>6804.9181218848807</v>
      </c>
      <c r="BK378">
        <v>6446.7831548084796</v>
      </c>
      <c r="BL378">
        <v>-365822.46558151161</v>
      </c>
      <c r="BM378">
        <v>-243503.78650007979</v>
      </c>
      <c r="BN378">
        <v>-167795.0916006458</v>
      </c>
      <c r="BO378">
        <v>49982.574494409841</v>
      </c>
      <c r="BP378">
        <v>110641.11811560992</v>
      </c>
      <c r="BQ378">
        <v>143085.84427425233</v>
      </c>
      <c r="BR378">
        <v>1624314</v>
      </c>
      <c r="BS378">
        <v>8767932</v>
      </c>
      <c r="BT378">
        <v>937111</v>
      </c>
      <c r="BU378">
        <v>33479</v>
      </c>
      <c r="BV378">
        <v>88734</v>
      </c>
      <c r="BW378">
        <v>932589</v>
      </c>
      <c r="BX378">
        <v>42948</v>
      </c>
      <c r="BY378">
        <v>3.3693717215084407E-2</v>
      </c>
      <c r="BZ378">
        <v>0</v>
      </c>
      <c r="CA378">
        <v>0</v>
      </c>
      <c r="CB378">
        <v>2.7096983540689812</v>
      </c>
      <c r="CC378">
        <v>0</v>
      </c>
      <c r="CD378">
        <v>0.26020477281263837</v>
      </c>
      <c r="CE378">
        <v>6.4059410784629929</v>
      </c>
      <c r="CF378">
        <v>0</v>
      </c>
      <c r="CG378">
        <v>32914.426574496414</v>
      </c>
      <c r="CH378">
        <v>21959.1630563504</v>
      </c>
      <c r="CI378">
        <v>10748.560432897979</v>
      </c>
      <c r="CJ378">
        <v>10231.802719777885</v>
      </c>
      <c r="CK378">
        <v>88839.770139105312</v>
      </c>
      <c r="CL378">
        <v>0</v>
      </c>
      <c r="CM378">
        <v>90000</v>
      </c>
      <c r="CN378">
        <v>0</v>
      </c>
      <c r="CO378">
        <v>390460000</v>
      </c>
      <c r="CP378">
        <v>0</v>
      </c>
      <c r="CQ378">
        <v>67860</v>
      </c>
      <c r="CR378">
        <v>0</v>
      </c>
      <c r="CS378">
        <v>0</v>
      </c>
      <c r="CT378">
        <v>0</v>
      </c>
      <c r="CU378">
        <v>475562880</v>
      </c>
      <c r="CV378">
        <v>0</v>
      </c>
      <c r="CW378">
        <v>0</v>
      </c>
      <c r="CX378">
        <v>55654.591954990647</v>
      </c>
      <c r="CY378">
        <v>173290.8076287125</v>
      </c>
      <c r="CZ378">
        <v>10700</v>
      </c>
      <c r="DA378">
        <v>10604.182616643871</v>
      </c>
      <c r="DB378">
        <v>10043.467496411882</v>
      </c>
      <c r="DC378">
        <v>8857.4071210041184</v>
      </c>
      <c r="DD378">
        <v>-365822.46558151161</v>
      </c>
      <c r="DE378">
        <v>-243503.78650007979</v>
      </c>
      <c r="DF378">
        <v>-167795.0916006458</v>
      </c>
    </row>
    <row r="379" spans="1:110" x14ac:dyDescent="0.45">
      <c r="A379">
        <v>7367</v>
      </c>
      <c r="B379" t="s">
        <v>731</v>
      </c>
      <c r="C379">
        <v>4598</v>
      </c>
      <c r="D379">
        <v>4216</v>
      </c>
      <c r="E379">
        <v>3840</v>
      </c>
      <c r="F379">
        <v>3506</v>
      </c>
      <c r="G379">
        <v>3216</v>
      </c>
      <c r="H379">
        <v>3010.4098667325525</v>
      </c>
      <c r="I379">
        <v>2775.1115857325572</v>
      </c>
      <c r="J379">
        <v>2518.0282056371707</v>
      </c>
      <c r="K379">
        <v>2.56</v>
      </c>
      <c r="L379">
        <v>2.44</v>
      </c>
      <c r="M379">
        <v>2.35</v>
      </c>
      <c r="N379">
        <v>2.27</v>
      </c>
      <c r="O379">
        <v>2.21</v>
      </c>
      <c r="P379">
        <v>2.16</v>
      </c>
      <c r="Q379">
        <v>2.1403702164625544</v>
      </c>
      <c r="R379">
        <v>2.1103256531220369</v>
      </c>
      <c r="S379">
        <v>292910</v>
      </c>
      <c r="T379">
        <v>11460</v>
      </c>
      <c r="U379">
        <v>3908</v>
      </c>
      <c r="V379">
        <v>10.314905170825924</v>
      </c>
      <c r="W379">
        <v>38.234676918602972</v>
      </c>
      <c r="X379">
        <v>2394.5815148994002</v>
      </c>
      <c r="Y379">
        <v>220.29638874499898</v>
      </c>
      <c r="Z379">
        <v>2187</v>
      </c>
      <c r="AA379">
        <v>2003.290621269246</v>
      </c>
      <c r="AB379">
        <v>1795.6682794429885</v>
      </c>
      <c r="AC379">
        <v>1616.1733299863922</v>
      </c>
      <c r="AD379">
        <v>1452.8428175508168</v>
      </c>
      <c r="AE379">
        <v>1357.9735558699965</v>
      </c>
      <c r="AF379">
        <v>1325.5310903207567</v>
      </c>
      <c r="AG379">
        <v>1166.129286091227</v>
      </c>
      <c r="AH379">
        <v>323</v>
      </c>
      <c r="AI379">
        <v>315.57133150700065</v>
      </c>
      <c r="AJ379">
        <v>303.61902923439663</v>
      </c>
      <c r="AK379">
        <v>300.73771822705373</v>
      </c>
      <c r="AL379">
        <v>308.47201503948867</v>
      </c>
      <c r="AM379">
        <v>332.30945526692068</v>
      </c>
      <c r="AN379">
        <v>432.74380298337348</v>
      </c>
      <c r="AO379">
        <v>434.55899668510489</v>
      </c>
      <c r="AP379">
        <v>7.4922900663369276</v>
      </c>
      <c r="AQ379">
        <v>8.7717259757955581</v>
      </c>
      <c r="AR379">
        <v>0.9398064906237531</v>
      </c>
      <c r="AS379">
        <v>8.7717259757955581</v>
      </c>
      <c r="AT379">
        <v>3940</v>
      </c>
      <c r="AU379">
        <v>57</v>
      </c>
      <c r="AV379">
        <v>2698.6767995449613</v>
      </c>
      <c r="AW379">
        <v>1190.7751641347982</v>
      </c>
      <c r="AX379">
        <v>24.158837214195085</v>
      </c>
      <c r="AY379">
        <v>90.054844800815346</v>
      </c>
      <c r="AZ379">
        <v>45.29708724368772</v>
      </c>
      <c r="BA379">
        <v>0.64218682859052389</v>
      </c>
      <c r="BB379">
        <v>66.061272509003672</v>
      </c>
      <c r="BC379">
        <v>10700</v>
      </c>
      <c r="BD379">
        <v>488124.9976842812</v>
      </c>
      <c r="BE379">
        <v>1009917.9568784637</v>
      </c>
      <c r="BF379">
        <v>17324</v>
      </c>
      <c r="BG379">
        <v>15485.436574743582</v>
      </c>
      <c r="BH379">
        <v>13973.631195128608</v>
      </c>
      <c r="BI379">
        <v>14070</v>
      </c>
      <c r="BJ379">
        <v>11351.103285503925</v>
      </c>
      <c r="BK379">
        <v>10203.960536683717</v>
      </c>
      <c r="BL379">
        <v>-451488.89980403078</v>
      </c>
      <c r="BM379">
        <v>-368957.02975164156</v>
      </c>
      <c r="BN379">
        <v>-310574.00524045306</v>
      </c>
      <c r="BO379">
        <v>24389.709396128485</v>
      </c>
      <c r="BP379">
        <v>119598.71163283876</v>
      </c>
      <c r="BQ379">
        <v>206419.04051361582</v>
      </c>
      <c r="BR379">
        <v>1624314</v>
      </c>
      <c r="BS379">
        <v>8767932</v>
      </c>
      <c r="BT379">
        <v>937111</v>
      </c>
      <c r="BU379">
        <v>33479</v>
      </c>
      <c r="BV379">
        <v>88734</v>
      </c>
      <c r="BW379">
        <v>932589</v>
      </c>
      <c r="BX379">
        <v>42948</v>
      </c>
      <c r="BY379">
        <v>2.2359861786403612</v>
      </c>
      <c r="BZ379">
        <v>0</v>
      </c>
      <c r="CA379">
        <v>0</v>
      </c>
      <c r="CB379">
        <v>860.31162264935074</v>
      </c>
      <c r="CC379">
        <v>0</v>
      </c>
      <c r="CD379">
        <v>2.0255778046187105</v>
      </c>
      <c r="CE379">
        <v>2.0908279908872269</v>
      </c>
      <c r="CF379">
        <v>0.99008372093023256</v>
      </c>
      <c r="CG379">
        <v>138399.21535541263</v>
      </c>
      <c r="CH379">
        <v>92334.312128509511</v>
      </c>
      <c r="CI379">
        <v>45195.754109414396</v>
      </c>
      <c r="CJ379">
        <v>43022.881315692546</v>
      </c>
      <c r="CK379">
        <v>373555.17805479217</v>
      </c>
      <c r="CL379">
        <v>5170000</v>
      </c>
      <c r="CM379">
        <v>980000</v>
      </c>
      <c r="CN379">
        <v>880000</v>
      </c>
      <c r="CO379">
        <v>747560000</v>
      </c>
      <c r="CP379">
        <v>229000</v>
      </c>
      <c r="CQ379">
        <v>44820</v>
      </c>
      <c r="CR379">
        <v>0</v>
      </c>
      <c r="CS379">
        <v>0</v>
      </c>
      <c r="CT379">
        <v>521164000</v>
      </c>
      <c r="CU379">
        <v>314098560</v>
      </c>
      <c r="CV379">
        <v>0</v>
      </c>
      <c r="CW379">
        <v>0</v>
      </c>
      <c r="CX379">
        <v>95036.297465636133</v>
      </c>
      <c r="CY379">
        <v>456784.89457580377</v>
      </c>
      <c r="CZ379">
        <v>10700</v>
      </c>
      <c r="DA379">
        <v>9564.429193590182</v>
      </c>
      <c r="DB379">
        <v>8630.6773140080859</v>
      </c>
      <c r="DC379">
        <v>7388.9735868735088</v>
      </c>
      <c r="DD379">
        <v>-451488.89980403078</v>
      </c>
      <c r="DE379">
        <v>-368957.02975164156</v>
      </c>
      <c r="DF379">
        <v>-310574.00524045306</v>
      </c>
    </row>
    <row r="380" spans="1:110" x14ac:dyDescent="0.45">
      <c r="A380">
        <v>7368</v>
      </c>
      <c r="B380" t="s">
        <v>732</v>
      </c>
      <c r="C380">
        <v>17210</v>
      </c>
      <c r="D380">
        <v>15834</v>
      </c>
      <c r="E380">
        <v>14512</v>
      </c>
      <c r="F380">
        <v>13287</v>
      </c>
      <c r="G380">
        <v>12177</v>
      </c>
      <c r="H380">
        <v>11398.557508458425</v>
      </c>
      <c r="I380">
        <v>10507.628662769077</v>
      </c>
      <c r="J380">
        <v>9443.4837296331589</v>
      </c>
      <c r="K380">
        <v>2.56</v>
      </c>
      <c r="L380">
        <v>2.44</v>
      </c>
      <c r="M380">
        <v>2.35</v>
      </c>
      <c r="N380">
        <v>2.27</v>
      </c>
      <c r="O380">
        <v>2.21</v>
      </c>
      <c r="P380">
        <v>2.16</v>
      </c>
      <c r="Q380">
        <v>2.1403702164625544</v>
      </c>
      <c r="R380">
        <v>2.1103256531220369</v>
      </c>
      <c r="S380">
        <v>292910</v>
      </c>
      <c r="T380">
        <v>11460</v>
      </c>
      <c r="U380">
        <v>3908</v>
      </c>
      <c r="V380">
        <v>35.849249525926993</v>
      </c>
      <c r="W380">
        <v>132.88386569708499</v>
      </c>
      <c r="X380">
        <v>2578.8536712083214</v>
      </c>
      <c r="Y380">
        <v>237.24903384332822</v>
      </c>
      <c r="Z380">
        <v>8311</v>
      </c>
      <c r="AA380">
        <v>8035.733131853076</v>
      </c>
      <c r="AB380">
        <v>7256.1271218661823</v>
      </c>
      <c r="AC380">
        <v>6535.4280670035905</v>
      </c>
      <c r="AD380">
        <v>5848.0948924789536</v>
      </c>
      <c r="AE380">
        <v>5462.1729343414954</v>
      </c>
      <c r="AF380">
        <v>5315.8203753049393</v>
      </c>
      <c r="AG380">
        <v>4646.8029597765762</v>
      </c>
      <c r="AH380">
        <v>1169</v>
      </c>
      <c r="AI380">
        <v>1169.1012009288297</v>
      </c>
      <c r="AJ380">
        <v>1174.8588616513039</v>
      </c>
      <c r="AK380">
        <v>1240.4903953886358</v>
      </c>
      <c r="AL380">
        <v>1333.990244794915</v>
      </c>
      <c r="AM380">
        <v>1496.5107171160914</v>
      </c>
      <c r="AN380">
        <v>1952.7156365139995</v>
      </c>
      <c r="AO380">
        <v>1985.0386485037563</v>
      </c>
      <c r="AP380">
        <v>37.117635873573562</v>
      </c>
      <c r="AQ380">
        <v>16.279059018143105</v>
      </c>
      <c r="AR380">
        <v>1.7441453789954338</v>
      </c>
      <c r="AS380">
        <v>16.279059018143105</v>
      </c>
      <c r="AT380">
        <v>14295</v>
      </c>
      <c r="AU380">
        <v>249</v>
      </c>
      <c r="AV380">
        <v>9802.7139124582736</v>
      </c>
      <c r="AW380">
        <v>4783.0305334853056</v>
      </c>
      <c r="AX380">
        <v>103.2160891302667</v>
      </c>
      <c r="AY380">
        <v>327.11656325873253</v>
      </c>
      <c r="AZ380">
        <v>181.94648149378102</v>
      </c>
      <c r="BA380">
        <v>2.7436756310082715</v>
      </c>
      <c r="BB380">
        <v>66.061272509003672</v>
      </c>
      <c r="BC380">
        <v>6120</v>
      </c>
      <c r="BD380">
        <v>278791.9959292101</v>
      </c>
      <c r="BE380">
        <v>3995633.9383345121</v>
      </c>
      <c r="BF380">
        <v>51354</v>
      </c>
      <c r="BG380">
        <v>46320.638828283962</v>
      </c>
      <c r="BH380">
        <v>41760.876570871638</v>
      </c>
      <c r="BI380">
        <v>69466</v>
      </c>
      <c r="BJ380">
        <v>56496.406569661594</v>
      </c>
      <c r="BK380">
        <v>50554.660431743505</v>
      </c>
      <c r="BL380">
        <v>-509110.37831328291</v>
      </c>
      <c r="BM380">
        <v>-466553.38471586868</v>
      </c>
      <c r="BN380">
        <v>-476843.1165455759</v>
      </c>
      <c r="BO380">
        <v>142675.88974343101</v>
      </c>
      <c r="BP380">
        <v>522834.93402225361</v>
      </c>
      <c r="BQ380">
        <v>823242.53853271739</v>
      </c>
      <c r="BR380">
        <v>1624314</v>
      </c>
      <c r="BS380">
        <v>8767932</v>
      </c>
      <c r="BT380">
        <v>937111</v>
      </c>
      <c r="BU380">
        <v>33479</v>
      </c>
      <c r="BV380">
        <v>88734</v>
      </c>
      <c r="BW380">
        <v>932589</v>
      </c>
      <c r="BX380">
        <v>42948</v>
      </c>
      <c r="BY380">
        <v>14.431576605160178</v>
      </c>
      <c r="BZ380">
        <v>0</v>
      </c>
      <c r="CA380">
        <v>0</v>
      </c>
      <c r="CB380">
        <v>23.935668794276001</v>
      </c>
      <c r="CC380">
        <v>0</v>
      </c>
      <c r="CD380">
        <v>2.3014441379783293</v>
      </c>
      <c r="CE380">
        <v>37.547341005055458</v>
      </c>
      <c r="CF380">
        <v>2.8233000000000001</v>
      </c>
      <c r="CG380">
        <v>517906.51935291948</v>
      </c>
      <c r="CH380">
        <v>345526.10785052553</v>
      </c>
      <c r="CI380">
        <v>169127.95090800917</v>
      </c>
      <c r="CJ380">
        <v>160996.79942204719</v>
      </c>
      <c r="CK380">
        <v>1397888.4313454402</v>
      </c>
      <c r="CL380">
        <v>14700000</v>
      </c>
      <c r="CM380">
        <v>5690000</v>
      </c>
      <c r="CN380">
        <v>3870000</v>
      </c>
      <c r="CO380">
        <v>886470000</v>
      </c>
      <c r="CP380">
        <v>612000</v>
      </c>
      <c r="CQ380">
        <v>93610</v>
      </c>
      <c r="CR380">
        <v>0</v>
      </c>
      <c r="CS380">
        <v>0</v>
      </c>
      <c r="CT380">
        <v>1472201000</v>
      </c>
      <c r="CU380">
        <v>656018880</v>
      </c>
      <c r="CV380">
        <v>0</v>
      </c>
      <c r="CW380">
        <v>0</v>
      </c>
      <c r="CX380">
        <v>133092.73646362347</v>
      </c>
      <c r="CY380">
        <v>1819254.234614379</v>
      </c>
      <c r="CZ380">
        <v>6120</v>
      </c>
      <c r="DA380">
        <v>5520.1602529325446</v>
      </c>
      <c r="DB380">
        <v>4976.7606148252225</v>
      </c>
      <c r="DC380">
        <v>4220.2032346744872</v>
      </c>
      <c r="DD380">
        <v>-509110.37831328291</v>
      </c>
      <c r="DE380">
        <v>-466553.38471586868</v>
      </c>
      <c r="DF380">
        <v>-476843.1165455759</v>
      </c>
    </row>
    <row r="381" spans="1:110" x14ac:dyDescent="0.45">
      <c r="A381">
        <v>7402</v>
      </c>
      <c r="B381" t="s">
        <v>733</v>
      </c>
      <c r="C381">
        <v>3100</v>
      </c>
      <c r="D381">
        <v>2901</v>
      </c>
      <c r="E381">
        <v>2712</v>
      </c>
      <c r="F381">
        <v>2523</v>
      </c>
      <c r="G381">
        <v>2331</v>
      </c>
      <c r="H381">
        <v>2181.9855097492477</v>
      </c>
      <c r="I381">
        <v>2011.4381549572736</v>
      </c>
      <c r="J381">
        <v>1819.4199282207924</v>
      </c>
      <c r="K381">
        <v>2.56</v>
      </c>
      <c r="L381">
        <v>2.44</v>
      </c>
      <c r="M381">
        <v>2.35</v>
      </c>
      <c r="N381">
        <v>2.27</v>
      </c>
      <c r="O381">
        <v>2.21</v>
      </c>
      <c r="P381">
        <v>2.16</v>
      </c>
      <c r="Q381">
        <v>2.1403702164625544</v>
      </c>
      <c r="R381">
        <v>2.1103256531220369</v>
      </c>
      <c r="S381">
        <v>292910</v>
      </c>
      <c r="T381">
        <v>11460</v>
      </c>
      <c r="U381">
        <v>3908</v>
      </c>
      <c r="V381">
        <v>5.9398722720594641</v>
      </c>
      <c r="W381">
        <v>22.017565212553187</v>
      </c>
      <c r="X381">
        <v>2803.5640729739398</v>
      </c>
      <c r="Y381">
        <v>257.92191121851465</v>
      </c>
      <c r="Z381">
        <v>1596</v>
      </c>
      <c r="AA381">
        <v>1683.1604123066306</v>
      </c>
      <c r="AB381">
        <v>1543.4302077016148</v>
      </c>
      <c r="AC381">
        <v>1390.6050331943502</v>
      </c>
      <c r="AD381">
        <v>1244.5499327659036</v>
      </c>
      <c r="AE381">
        <v>1148.2953022401355</v>
      </c>
      <c r="AF381">
        <v>1040.9825809760034</v>
      </c>
      <c r="AG381">
        <v>911.08473459340894</v>
      </c>
      <c r="AH381">
        <v>227</v>
      </c>
      <c r="AI381">
        <v>189.14067797425798</v>
      </c>
      <c r="AJ381">
        <v>129.37215650884522</v>
      </c>
      <c r="AK381">
        <v>70.816464432639137</v>
      </c>
      <c r="AL381">
        <v>31.849492075673069</v>
      </c>
      <c r="AM381">
        <v>14.798726831520769</v>
      </c>
      <c r="AN381">
        <v>8.7956432179278643</v>
      </c>
      <c r="AO381">
        <v>4.1519883412157235</v>
      </c>
      <c r="AP381">
        <v>9.4978744053181305</v>
      </c>
      <c r="AQ381">
        <v>0.31609823336200205</v>
      </c>
      <c r="AR381">
        <v>3.3866900563018131E-2</v>
      </c>
      <c r="AS381">
        <v>0.31609823336200205</v>
      </c>
      <c r="AT381">
        <v>2853</v>
      </c>
      <c r="AU381">
        <v>5</v>
      </c>
      <c r="AV381">
        <v>1944.3008994942229</v>
      </c>
      <c r="AW381">
        <v>464.47678151571472</v>
      </c>
      <c r="AX381">
        <v>4.1136029112521042</v>
      </c>
      <c r="AY381">
        <v>64.881321016122214</v>
      </c>
      <c r="AZ381">
        <v>17.668696768857785</v>
      </c>
      <c r="BA381">
        <v>0.10934721668249586</v>
      </c>
      <c r="BB381">
        <v>66.061272509003672</v>
      </c>
      <c r="BC381">
        <v>6120</v>
      </c>
      <c r="BD381">
        <v>293172.96801838168</v>
      </c>
      <c r="BE381">
        <v>1049860.8246230609</v>
      </c>
      <c r="BF381">
        <v>8310</v>
      </c>
      <c r="BG381">
        <v>7768.4525008086221</v>
      </c>
      <c r="BH381">
        <v>7060.5938868269632</v>
      </c>
      <c r="BI381">
        <v>6626.0000000000018</v>
      </c>
      <c r="BJ381">
        <v>5474.3142023632472</v>
      </c>
      <c r="BK381">
        <v>4899.3475572574171</v>
      </c>
      <c r="BL381">
        <v>-250475.46612851619</v>
      </c>
      <c r="BM381">
        <v>-201037.33310731023</v>
      </c>
      <c r="BN381">
        <v>-194523.94344488403</v>
      </c>
      <c r="BO381">
        <v>78982.912279479671</v>
      </c>
      <c r="BP381">
        <v>183701.4577463959</v>
      </c>
      <c r="BQ381">
        <v>224002.35961273185</v>
      </c>
      <c r="BR381">
        <v>1624314</v>
      </c>
      <c r="BS381">
        <v>8767932</v>
      </c>
      <c r="BT381">
        <v>937111</v>
      </c>
      <c r="BU381">
        <v>33479</v>
      </c>
      <c r="BV381">
        <v>88734</v>
      </c>
      <c r="BW381">
        <v>932589</v>
      </c>
      <c r="BX381">
        <v>42948</v>
      </c>
      <c r="BY381">
        <v>3.2812186148378002</v>
      </c>
      <c r="BZ381">
        <v>0</v>
      </c>
      <c r="CA381">
        <v>0</v>
      </c>
      <c r="CB381">
        <v>0</v>
      </c>
      <c r="CC381">
        <v>0</v>
      </c>
      <c r="CD381">
        <v>1.1698637346779599</v>
      </c>
      <c r="CE381">
        <v>30.575017240167377</v>
      </c>
      <c r="CF381">
        <v>0</v>
      </c>
      <c r="CG381">
        <v>103105.43264300082</v>
      </c>
      <c r="CH381">
        <v>68787.739694591612</v>
      </c>
      <c r="CI381">
        <v>33670.189307873188</v>
      </c>
      <c r="CJ381">
        <v>32051.430206533132</v>
      </c>
      <c r="CK381">
        <v>278293.25585743831</v>
      </c>
      <c r="CL381">
        <v>2820000</v>
      </c>
      <c r="CM381">
        <v>1580000</v>
      </c>
      <c r="CN381">
        <v>1540000</v>
      </c>
      <c r="CO381">
        <v>234080000</v>
      </c>
      <c r="CP381">
        <v>136000</v>
      </c>
      <c r="CQ381">
        <v>8830</v>
      </c>
      <c r="CR381">
        <v>0</v>
      </c>
      <c r="CS381">
        <v>0</v>
      </c>
      <c r="CT381">
        <v>354618000</v>
      </c>
      <c r="CU381">
        <v>61880640</v>
      </c>
      <c r="CV381">
        <v>0</v>
      </c>
      <c r="CW381">
        <v>0</v>
      </c>
      <c r="CX381">
        <v>32105.117647246105</v>
      </c>
      <c r="CY381">
        <v>470907.19498007902</v>
      </c>
      <c r="CZ381">
        <v>6120</v>
      </c>
      <c r="DA381">
        <v>5721.1707948193462</v>
      </c>
      <c r="DB381">
        <v>5199.8597578075824</v>
      </c>
      <c r="DC381">
        <v>4437.8946527017679</v>
      </c>
      <c r="DD381">
        <v>-250475.46612851619</v>
      </c>
      <c r="DE381">
        <v>-201037.33310731023</v>
      </c>
      <c r="DF381">
        <v>-194523.94344488403</v>
      </c>
    </row>
    <row r="382" spans="1:110" x14ac:dyDescent="0.45">
      <c r="A382">
        <v>7405</v>
      </c>
      <c r="B382" t="s">
        <v>734</v>
      </c>
      <c r="C382">
        <v>6635</v>
      </c>
      <c r="D382">
        <v>5906</v>
      </c>
      <c r="E382">
        <v>5251</v>
      </c>
      <c r="F382">
        <v>4680</v>
      </c>
      <c r="G382">
        <v>4177</v>
      </c>
      <c r="H382">
        <v>3909.9757504172489</v>
      </c>
      <c r="I382">
        <v>3604.3660116930637</v>
      </c>
      <c r="J382">
        <v>3137.4790692805418</v>
      </c>
      <c r="K382">
        <v>2.56</v>
      </c>
      <c r="L382">
        <v>2.44</v>
      </c>
      <c r="M382">
        <v>2.35</v>
      </c>
      <c r="N382">
        <v>2.27</v>
      </c>
      <c r="O382">
        <v>2.21</v>
      </c>
      <c r="P382">
        <v>2.16</v>
      </c>
      <c r="Q382">
        <v>2.1403702164625544</v>
      </c>
      <c r="R382">
        <v>2.1103256531220369</v>
      </c>
      <c r="S382">
        <v>292910</v>
      </c>
      <c r="T382">
        <v>11460</v>
      </c>
      <c r="U382">
        <v>3908</v>
      </c>
      <c r="V382">
        <v>14.418397786310788</v>
      </c>
      <c r="W382">
        <v>53.445259254802401</v>
      </c>
      <c r="X382">
        <v>2472.0077191128571</v>
      </c>
      <c r="Y382">
        <v>227.41943428607919</v>
      </c>
      <c r="Z382">
        <v>2963</v>
      </c>
      <c r="AA382">
        <v>2677.3933021269945</v>
      </c>
      <c r="AB382">
        <v>2365.5166525057771</v>
      </c>
      <c r="AC382">
        <v>2069.5991524334822</v>
      </c>
      <c r="AD382">
        <v>1797.1487188247531</v>
      </c>
      <c r="AE382">
        <v>1680.5609667681169</v>
      </c>
      <c r="AF382">
        <v>1643.4466592908771</v>
      </c>
      <c r="AG382">
        <v>1394.9954254685567</v>
      </c>
      <c r="AH382">
        <v>617</v>
      </c>
      <c r="AI382">
        <v>521.38334728131213</v>
      </c>
      <c r="AJ382">
        <v>463.97179673766072</v>
      </c>
      <c r="AK382">
        <v>429.22433900550288</v>
      </c>
      <c r="AL382">
        <v>416.91067323395089</v>
      </c>
      <c r="AM382">
        <v>450.89816878549294</v>
      </c>
      <c r="AN382">
        <v>600.39603913406836</v>
      </c>
      <c r="AO382">
        <v>597.96690887831755</v>
      </c>
      <c r="AP382">
        <v>9.483548802896836</v>
      </c>
      <c r="AQ382">
        <v>2.7658595419175178</v>
      </c>
      <c r="AR382">
        <v>0.29633537992640868</v>
      </c>
      <c r="AS382">
        <v>2.7658595419175178</v>
      </c>
      <c r="AT382">
        <v>5301</v>
      </c>
      <c r="AU382">
        <v>38</v>
      </c>
      <c r="AV382">
        <v>3620.3868863926859</v>
      </c>
      <c r="AW382">
        <v>1177.8440541489927</v>
      </c>
      <c r="AX382">
        <v>18.233090199201254</v>
      </c>
      <c r="AY382">
        <v>120.81231039892391</v>
      </c>
      <c r="AZ382">
        <v>44.80518781982768</v>
      </c>
      <c r="BA382">
        <v>0.48466945104253989</v>
      </c>
      <c r="BB382">
        <v>66.061272509003672</v>
      </c>
      <c r="BC382">
        <v>6120</v>
      </c>
      <c r="BD382">
        <v>248328.23392013181</v>
      </c>
      <c r="BE382">
        <v>963338.96393930947</v>
      </c>
      <c r="BF382">
        <v>10414</v>
      </c>
      <c r="BG382">
        <v>8870.211044991207</v>
      </c>
      <c r="BH382">
        <v>7788.1493250917438</v>
      </c>
      <c r="BI382">
        <v>15330</v>
      </c>
      <c r="BJ382">
        <v>11849.941875032153</v>
      </c>
      <c r="BK382">
        <v>10289.967423798647</v>
      </c>
      <c r="BL382">
        <v>-286165.6733833031</v>
      </c>
      <c r="BM382">
        <v>-245398.90695691138</v>
      </c>
      <c r="BN382">
        <v>-243301.99152558122</v>
      </c>
      <c r="BO382">
        <v>7489.4320254236227</v>
      </c>
      <c r="BP382">
        <v>75178.463527677115</v>
      </c>
      <c r="BQ382">
        <v>137808.15068352158</v>
      </c>
      <c r="BR382">
        <v>1624314</v>
      </c>
      <c r="BS382">
        <v>8767932</v>
      </c>
      <c r="BT382">
        <v>937111</v>
      </c>
      <c r="BU382">
        <v>33479</v>
      </c>
      <c r="BV382">
        <v>88734</v>
      </c>
      <c r="BW382">
        <v>932589</v>
      </c>
      <c r="BX382">
        <v>42948</v>
      </c>
      <c r="BY382">
        <v>5.5255272224305676</v>
      </c>
      <c r="BZ382">
        <v>0</v>
      </c>
      <c r="CA382">
        <v>0</v>
      </c>
      <c r="CB382">
        <v>78.525838444375069</v>
      </c>
      <c r="CC382">
        <v>0</v>
      </c>
      <c r="CD382">
        <v>2.9817774575562104</v>
      </c>
      <c r="CE382">
        <v>2.6691421160262467</v>
      </c>
      <c r="CF382">
        <v>2.2519800000000001</v>
      </c>
      <c r="CG382">
        <v>166158.37029775901</v>
      </c>
      <c r="CH382">
        <v>110854.08820013033</v>
      </c>
      <c r="CI382">
        <v>54260.805076918718</v>
      </c>
      <c r="CJ382">
        <v>51652.112525143777</v>
      </c>
      <c r="CK382">
        <v>448480.28540102555</v>
      </c>
      <c r="CL382">
        <v>9100000</v>
      </c>
      <c r="CM382">
        <v>3280000</v>
      </c>
      <c r="CN382">
        <v>3610000</v>
      </c>
      <c r="CO382">
        <v>298180000</v>
      </c>
      <c r="CP382">
        <v>221000</v>
      </c>
      <c r="CQ382">
        <v>10550</v>
      </c>
      <c r="CR382">
        <v>0</v>
      </c>
      <c r="CS382">
        <v>0</v>
      </c>
      <c r="CT382">
        <v>476754000</v>
      </c>
      <c r="CU382">
        <v>73934400</v>
      </c>
      <c r="CV382">
        <v>0</v>
      </c>
      <c r="CW382">
        <v>0</v>
      </c>
      <c r="CX382">
        <v>41274.707615276704</v>
      </c>
      <c r="CY382">
        <v>474732.09811835585</v>
      </c>
      <c r="CZ382">
        <v>6120</v>
      </c>
      <c r="DA382">
        <v>5212.7608599333753</v>
      </c>
      <c r="DB382">
        <v>4576.8651689611543</v>
      </c>
      <c r="DC382">
        <v>3759.0591959349022</v>
      </c>
      <c r="DD382">
        <v>-286165.6733833031</v>
      </c>
      <c r="DE382">
        <v>-245398.90695691138</v>
      </c>
      <c r="DF382">
        <v>-243301.99152558122</v>
      </c>
    </row>
    <row r="383" spans="1:110" x14ac:dyDescent="0.45">
      <c r="A383">
        <v>7407</v>
      </c>
      <c r="B383" t="s">
        <v>735</v>
      </c>
      <c r="C383">
        <v>3538</v>
      </c>
      <c r="D383">
        <v>3322</v>
      </c>
      <c r="E383">
        <v>3109</v>
      </c>
      <c r="F383">
        <v>2912</v>
      </c>
      <c r="G383">
        <v>2719</v>
      </c>
      <c r="H383">
        <v>2545.1817250142444</v>
      </c>
      <c r="I383">
        <v>2346.2463935344599</v>
      </c>
      <c r="J383">
        <v>2166.7141392571039</v>
      </c>
      <c r="K383">
        <v>2.56</v>
      </c>
      <c r="L383">
        <v>2.44</v>
      </c>
      <c r="M383">
        <v>2.35</v>
      </c>
      <c r="N383">
        <v>2.27</v>
      </c>
      <c r="O383">
        <v>2.21</v>
      </c>
      <c r="P383">
        <v>2.16</v>
      </c>
      <c r="Q383">
        <v>2.1403702164625544</v>
      </c>
      <c r="R383">
        <v>2.1103256531220369</v>
      </c>
      <c r="S383">
        <v>292910</v>
      </c>
      <c r="T383">
        <v>11460</v>
      </c>
      <c r="U383">
        <v>3908</v>
      </c>
      <c r="V383">
        <v>6.4545149099490757</v>
      </c>
      <c r="W383">
        <v>23.925211929839609</v>
      </c>
      <c r="X383">
        <v>2944.5580365310439</v>
      </c>
      <c r="Y383">
        <v>270.89305494998172</v>
      </c>
      <c r="Z383">
        <v>2803</v>
      </c>
      <c r="AA383">
        <v>2468.1655417736824</v>
      </c>
      <c r="AB383">
        <v>2235.805469142148</v>
      </c>
      <c r="AC383">
        <v>2014.3783843185004</v>
      </c>
      <c r="AD383">
        <v>1806.4483400997281</v>
      </c>
      <c r="AE383">
        <v>1657.9061070884738</v>
      </c>
      <c r="AF383">
        <v>1488.9349606247465</v>
      </c>
      <c r="AG383">
        <v>1282.3321104604322</v>
      </c>
      <c r="AH383">
        <v>286</v>
      </c>
      <c r="AI383">
        <v>239.94698239888567</v>
      </c>
      <c r="AJ383">
        <v>199.50915781918707</v>
      </c>
      <c r="AK383">
        <v>158.59402972621905</v>
      </c>
      <c r="AL383">
        <v>123.66460216918411</v>
      </c>
      <c r="AM383">
        <v>99.871752507761315</v>
      </c>
      <c r="AN383">
        <v>82.605132470864618</v>
      </c>
      <c r="AO383">
        <v>66.966026705752157</v>
      </c>
      <c r="AP383">
        <v>5.6657757576219003</v>
      </c>
      <c r="AQ383">
        <v>3.0029332169390193</v>
      </c>
      <c r="AR383">
        <v>0.32173555534867226</v>
      </c>
      <c r="AS383">
        <v>3.0029332169390193</v>
      </c>
      <c r="AT383">
        <v>3018</v>
      </c>
      <c r="AU383">
        <v>37</v>
      </c>
      <c r="AV383">
        <v>2065.3515588315054</v>
      </c>
      <c r="AW383">
        <v>839.07387635197597</v>
      </c>
      <c r="AX383">
        <v>16.048304893011988</v>
      </c>
      <c r="AY383">
        <v>68.92078151820732</v>
      </c>
      <c r="AZ383">
        <v>31.918370256429164</v>
      </c>
      <c r="BA383">
        <v>0.42659379390335972</v>
      </c>
      <c r="BB383">
        <v>66.061272509003672</v>
      </c>
      <c r="BC383">
        <v>6120</v>
      </c>
      <c r="BD383">
        <v>304888.2549345938</v>
      </c>
      <c r="BE383">
        <v>410763.04579524562</v>
      </c>
      <c r="BF383">
        <v>15448</v>
      </c>
      <c r="BG383">
        <v>14555.528281620062</v>
      </c>
      <c r="BH383">
        <v>13369.879839059595</v>
      </c>
      <c r="BI383">
        <v>27646.000000000004</v>
      </c>
      <c r="BJ383">
        <v>22563.115751486213</v>
      </c>
      <c r="BK383">
        <v>20234.084774762818</v>
      </c>
      <c r="BL383">
        <v>-254623.48946489545</v>
      </c>
      <c r="BM383">
        <v>-208563.98003799911</v>
      </c>
      <c r="BN383">
        <v>-203043.01826171594</v>
      </c>
      <c r="BO383">
        <v>19435.348128460493</v>
      </c>
      <c r="BP383">
        <v>57472.732951521175</v>
      </c>
      <c r="BQ383">
        <v>84670.573374940199</v>
      </c>
      <c r="BR383">
        <v>1624314</v>
      </c>
      <c r="BS383">
        <v>8767932</v>
      </c>
      <c r="BT383">
        <v>937111</v>
      </c>
      <c r="BU383">
        <v>33479</v>
      </c>
      <c r="BV383">
        <v>88734</v>
      </c>
      <c r="BW383">
        <v>932589</v>
      </c>
      <c r="BX383">
        <v>42948</v>
      </c>
      <c r="BY383">
        <v>19.328235239856927</v>
      </c>
      <c r="BZ383">
        <v>0</v>
      </c>
      <c r="CA383">
        <v>0</v>
      </c>
      <c r="CB383">
        <v>0</v>
      </c>
      <c r="CC383">
        <v>0</v>
      </c>
      <c r="CD383">
        <v>1.2269818555392706</v>
      </c>
      <c r="CE383">
        <v>3.5438262368420865</v>
      </c>
      <c r="CF383">
        <v>0</v>
      </c>
      <c r="CG383">
        <v>53535.513103096579</v>
      </c>
      <c r="CH383">
        <v>35716.710995268724</v>
      </c>
      <c r="CI383">
        <v>17482.598294472617</v>
      </c>
      <c r="CJ383">
        <v>16642.088761084509</v>
      </c>
      <c r="CK383">
        <v>144498.42131059297</v>
      </c>
      <c r="CL383">
        <v>5900000</v>
      </c>
      <c r="CM383">
        <v>1680000</v>
      </c>
      <c r="CN383">
        <v>1060000</v>
      </c>
      <c r="CO383">
        <v>59770000</v>
      </c>
      <c r="CP383">
        <v>4000</v>
      </c>
      <c r="CQ383">
        <v>4800</v>
      </c>
      <c r="CR383">
        <v>0</v>
      </c>
      <c r="CS383">
        <v>0</v>
      </c>
      <c r="CT383">
        <v>7949000</v>
      </c>
      <c r="CU383">
        <v>33638400</v>
      </c>
      <c r="CV383">
        <v>0</v>
      </c>
      <c r="CW383">
        <v>0</v>
      </c>
      <c r="CX383">
        <v>6279.7497891210314</v>
      </c>
      <c r="CY383">
        <v>171579.76329874963</v>
      </c>
      <c r="CZ383">
        <v>6120</v>
      </c>
      <c r="DA383">
        <v>5766.4314528427476</v>
      </c>
      <c r="DB383">
        <v>5296.7157311655046</v>
      </c>
      <c r="DC383">
        <v>4615.2343628112785</v>
      </c>
      <c r="DD383">
        <v>-254623.48946489545</v>
      </c>
      <c r="DE383">
        <v>-208563.98003799911</v>
      </c>
      <c r="DF383">
        <v>-203043.01826171594</v>
      </c>
    </row>
    <row r="384" spans="1:110" x14ac:dyDescent="0.45">
      <c r="A384">
        <v>7408</v>
      </c>
      <c r="B384" t="s">
        <v>736</v>
      </c>
      <c r="C384">
        <v>14753</v>
      </c>
      <c r="D384">
        <v>13657</v>
      </c>
      <c r="E384">
        <v>12596</v>
      </c>
      <c r="F384">
        <v>11599</v>
      </c>
      <c r="G384">
        <v>10637</v>
      </c>
      <c r="H384">
        <v>9957.0055200354982</v>
      </c>
      <c r="I384">
        <v>9178.7506024369432</v>
      </c>
      <c r="J384">
        <v>8202.9254960580693</v>
      </c>
      <c r="K384">
        <v>2.56</v>
      </c>
      <c r="L384">
        <v>2.44</v>
      </c>
      <c r="M384">
        <v>2.35</v>
      </c>
      <c r="N384">
        <v>2.27</v>
      </c>
      <c r="O384">
        <v>2.21</v>
      </c>
      <c r="P384">
        <v>2.16</v>
      </c>
      <c r="Q384">
        <v>2.1403702164625544</v>
      </c>
      <c r="R384">
        <v>2.1103256531220369</v>
      </c>
      <c r="S384">
        <v>292910</v>
      </c>
      <c r="T384">
        <v>11460</v>
      </c>
      <c r="U384">
        <v>3908</v>
      </c>
      <c r="V384">
        <v>28.86452062946784</v>
      </c>
      <c r="W384">
        <v>106.99328810113388</v>
      </c>
      <c r="X384">
        <v>2745.629241252399</v>
      </c>
      <c r="Y384">
        <v>252.59203034730913</v>
      </c>
      <c r="Z384">
        <v>6581</v>
      </c>
      <c r="AA384">
        <v>6029.9805619144199</v>
      </c>
      <c r="AB384">
        <v>5449.0525801712747</v>
      </c>
      <c r="AC384">
        <v>4898.5876785179089</v>
      </c>
      <c r="AD384">
        <v>4402.0562009396081</v>
      </c>
      <c r="AE384">
        <v>4083.1473923632348</v>
      </c>
      <c r="AF384">
        <v>3815.4558363212591</v>
      </c>
      <c r="AG384">
        <v>3326.113194634996</v>
      </c>
      <c r="AH384">
        <v>906</v>
      </c>
      <c r="AI384">
        <v>776.03106602091668</v>
      </c>
      <c r="AJ384">
        <v>645.35639865877056</v>
      </c>
      <c r="AK384">
        <v>538.97355496085117</v>
      </c>
      <c r="AL384">
        <v>467.05979537109789</v>
      </c>
      <c r="AM384">
        <v>442.26457313331275</v>
      </c>
      <c r="AN384">
        <v>536.30461026714806</v>
      </c>
      <c r="AO384">
        <v>510.66540601755685</v>
      </c>
      <c r="AP384">
        <v>31.774186170430792</v>
      </c>
      <c r="AQ384">
        <v>10.194168025924567</v>
      </c>
      <c r="AR384">
        <v>1.0922075431573346</v>
      </c>
      <c r="AS384">
        <v>10.194168025924567</v>
      </c>
      <c r="AT384">
        <v>12935</v>
      </c>
      <c r="AU384">
        <v>137</v>
      </c>
      <c r="AV384">
        <v>8846.1400542955489</v>
      </c>
      <c r="AW384">
        <v>3359.5854996085227</v>
      </c>
      <c r="AX384">
        <v>60.822221748836057</v>
      </c>
      <c r="AY384">
        <v>295.19569361184244</v>
      </c>
      <c r="AZ384">
        <v>127.79863240510821</v>
      </c>
      <c r="BA384">
        <v>1.6167677834165153</v>
      </c>
      <c r="BB384">
        <v>66.061272509003672</v>
      </c>
      <c r="BC384">
        <v>4420</v>
      </c>
      <c r="BD384">
        <v>202779.015461456</v>
      </c>
      <c r="BE384">
        <v>2726440.1825385997</v>
      </c>
      <c r="BF384">
        <v>50025.999999999993</v>
      </c>
      <c r="BG384">
        <v>45669.366456149219</v>
      </c>
      <c r="BH384">
        <v>41200.766188093803</v>
      </c>
      <c r="BI384">
        <v>26177.999999999993</v>
      </c>
      <c r="BJ384">
        <v>21266.275559523398</v>
      </c>
      <c r="BK384">
        <v>19110.679718611093</v>
      </c>
      <c r="BL384">
        <v>-388568.45878721419</v>
      </c>
      <c r="BM384">
        <v>-372017.15600882191</v>
      </c>
      <c r="BN384">
        <v>-381411.61098350724</v>
      </c>
      <c r="BO384">
        <v>109982.14135082206</v>
      </c>
      <c r="BP384">
        <v>366567.10790384444</v>
      </c>
      <c r="BQ384">
        <v>579192.08801729814</v>
      </c>
      <c r="BR384">
        <v>1624314</v>
      </c>
      <c r="BS384">
        <v>8767932</v>
      </c>
      <c r="BT384">
        <v>937111</v>
      </c>
      <c r="BU384">
        <v>33479</v>
      </c>
      <c r="BV384">
        <v>88734</v>
      </c>
      <c r="BW384">
        <v>932589</v>
      </c>
      <c r="BX384">
        <v>42948</v>
      </c>
      <c r="BY384">
        <v>144.23407696741845</v>
      </c>
      <c r="BZ384">
        <v>0</v>
      </c>
      <c r="CA384">
        <v>0</v>
      </c>
      <c r="CB384">
        <v>882.15745234123506</v>
      </c>
      <c r="CC384">
        <v>0</v>
      </c>
      <c r="CD384">
        <v>5.3691033609632228</v>
      </c>
      <c r="CE384">
        <v>96.367032611602014</v>
      </c>
      <c r="CF384">
        <v>0</v>
      </c>
      <c r="CG384">
        <v>336678.89351502957</v>
      </c>
      <c r="CH384">
        <v>224618.42692580106</v>
      </c>
      <c r="CI384">
        <v>109946.11816301668</v>
      </c>
      <c r="CJ384">
        <v>104660.24709748704</v>
      </c>
      <c r="CK384">
        <v>908734.5162421735</v>
      </c>
      <c r="CL384">
        <v>27500000</v>
      </c>
      <c r="CM384">
        <v>4990000</v>
      </c>
      <c r="CN384">
        <v>1170000</v>
      </c>
      <c r="CO384">
        <v>394850000</v>
      </c>
      <c r="CP384">
        <v>129000</v>
      </c>
      <c r="CQ384">
        <v>19530</v>
      </c>
      <c r="CR384">
        <v>52140</v>
      </c>
      <c r="CS384">
        <v>1550</v>
      </c>
      <c r="CT384">
        <v>345750000</v>
      </c>
      <c r="CU384">
        <v>136866240</v>
      </c>
      <c r="CV384">
        <v>363470390</v>
      </c>
      <c r="CW384">
        <v>9507050</v>
      </c>
      <c r="CX384">
        <v>44053.971385284545</v>
      </c>
      <c r="CY384">
        <v>1240913.4839813747</v>
      </c>
      <c r="CZ384">
        <v>4420</v>
      </c>
      <c r="DA384">
        <v>4035.0737563702787</v>
      </c>
      <c r="DB384">
        <v>3640.2547985322558</v>
      </c>
      <c r="DC384">
        <v>3069.5596339567737</v>
      </c>
      <c r="DD384">
        <v>-388568.45878721419</v>
      </c>
      <c r="DE384">
        <v>-372017.15600882191</v>
      </c>
      <c r="DF384">
        <v>-381411.61098350724</v>
      </c>
    </row>
    <row r="385" spans="1:110" x14ac:dyDescent="0.45">
      <c r="A385">
        <v>7421</v>
      </c>
      <c r="B385" t="s">
        <v>737</v>
      </c>
      <c r="C385">
        <v>15923</v>
      </c>
      <c r="D385">
        <v>14735</v>
      </c>
      <c r="E385">
        <v>13633</v>
      </c>
      <c r="F385">
        <v>12608</v>
      </c>
      <c r="G385">
        <v>11615</v>
      </c>
      <c r="H385">
        <v>10872.484639956032</v>
      </c>
      <c r="I385">
        <v>10022.674461530985</v>
      </c>
      <c r="J385">
        <v>8928.6997018530747</v>
      </c>
      <c r="K385">
        <v>2.56</v>
      </c>
      <c r="L385">
        <v>2.44</v>
      </c>
      <c r="M385">
        <v>2.35</v>
      </c>
      <c r="N385">
        <v>2.27</v>
      </c>
      <c r="O385">
        <v>2.21</v>
      </c>
      <c r="P385">
        <v>2.16</v>
      </c>
      <c r="Q385">
        <v>2.1403702164625544</v>
      </c>
      <c r="R385">
        <v>2.1103256531220369</v>
      </c>
      <c r="S385">
        <v>292910</v>
      </c>
      <c r="T385">
        <v>11460</v>
      </c>
      <c r="U385">
        <v>3908</v>
      </c>
      <c r="V385">
        <v>32.210573720746517</v>
      </c>
      <c r="W385">
        <v>119.39623866430316</v>
      </c>
      <c r="X385">
        <v>2655.5368546542486</v>
      </c>
      <c r="Y385">
        <v>244.30372305958474</v>
      </c>
      <c r="Z385">
        <v>7659</v>
      </c>
      <c r="AA385">
        <v>6916.4435020560486</v>
      </c>
      <c r="AB385">
        <v>6341.5819947574846</v>
      </c>
      <c r="AC385">
        <v>5760.5113932175873</v>
      </c>
      <c r="AD385">
        <v>5188.1479824822045</v>
      </c>
      <c r="AE385">
        <v>4789.651974523782</v>
      </c>
      <c r="AF385">
        <v>4335.9386760692241</v>
      </c>
      <c r="AG385">
        <v>3804.6475271983236</v>
      </c>
      <c r="AH385">
        <v>1265</v>
      </c>
      <c r="AI385">
        <v>1066.328647313592</v>
      </c>
      <c r="AJ385">
        <v>913.93971128279429</v>
      </c>
      <c r="AK385">
        <v>780.4408895858021</v>
      </c>
      <c r="AL385">
        <v>676.68681010225066</v>
      </c>
      <c r="AM385">
        <v>648.71171437481701</v>
      </c>
      <c r="AN385">
        <v>650.13099741771305</v>
      </c>
      <c r="AO385">
        <v>636.32862468571091</v>
      </c>
      <c r="AP385">
        <v>29.431950174549172</v>
      </c>
      <c r="AQ385">
        <v>8.1395295090715525</v>
      </c>
      <c r="AR385">
        <v>0.87207268949771688</v>
      </c>
      <c r="AS385">
        <v>8.1395295090715525</v>
      </c>
      <c r="AT385">
        <v>13837</v>
      </c>
      <c r="AU385">
        <v>315</v>
      </c>
      <c r="AV385">
        <v>9508.7157504317092</v>
      </c>
      <c r="AW385">
        <v>5441.0114030463028</v>
      </c>
      <c r="AX385">
        <v>127.19642405890467</v>
      </c>
      <c r="AY385">
        <v>317.30584459190612</v>
      </c>
      <c r="AZ385">
        <v>206.97607377188135</v>
      </c>
      <c r="BA385">
        <v>3.3811175368344357</v>
      </c>
      <c r="BB385">
        <v>66.061272509003672</v>
      </c>
      <c r="BC385">
        <v>5230</v>
      </c>
      <c r="BD385">
        <v>242062.24033047035</v>
      </c>
      <c r="BE385">
        <v>2928014.6592231677</v>
      </c>
      <c r="BF385">
        <v>77724</v>
      </c>
      <c r="BG385">
        <v>71485.041264393425</v>
      </c>
      <c r="BH385">
        <v>64784.316461828719</v>
      </c>
      <c r="BI385">
        <v>83380.000000000015</v>
      </c>
      <c r="BJ385">
        <v>69444.858448377476</v>
      </c>
      <c r="BK385">
        <v>62544.829383883654</v>
      </c>
      <c r="BL385">
        <v>-390821.43430249626</v>
      </c>
      <c r="BM385">
        <v>-396408.92664202797</v>
      </c>
      <c r="BN385">
        <v>-417171.98464665213</v>
      </c>
      <c r="BO385">
        <v>143855.98666283721</v>
      </c>
      <c r="BP385">
        <v>432533.23053761851</v>
      </c>
      <c r="BQ385">
        <v>689513.92636010179</v>
      </c>
      <c r="BR385">
        <v>1624314</v>
      </c>
      <c r="BS385">
        <v>8767932</v>
      </c>
      <c r="BT385">
        <v>937111</v>
      </c>
      <c r="BU385">
        <v>33479</v>
      </c>
      <c r="BV385">
        <v>88734</v>
      </c>
      <c r="BW385">
        <v>932589</v>
      </c>
      <c r="BX385">
        <v>42948</v>
      </c>
      <c r="BY385">
        <v>110.5529645961843</v>
      </c>
      <c r="BZ385">
        <v>0</v>
      </c>
      <c r="CA385">
        <v>0</v>
      </c>
      <c r="CB385">
        <v>0</v>
      </c>
      <c r="CC385">
        <v>0</v>
      </c>
      <c r="CD385">
        <v>5.6959459414473903</v>
      </c>
      <c r="CE385">
        <v>0.79559999999999986</v>
      </c>
      <c r="CF385">
        <v>15.987225718194253</v>
      </c>
      <c r="CG385">
        <v>411232.05250304559</v>
      </c>
      <c r="CH385">
        <v>274357.25408958271</v>
      </c>
      <c r="CI385">
        <v>134292.25504717114</v>
      </c>
      <c r="CJ385">
        <v>127835.89663144176</v>
      </c>
      <c r="CK385">
        <v>1109961.9474006288</v>
      </c>
      <c r="CL385">
        <v>29400000</v>
      </c>
      <c r="CM385">
        <v>5390000</v>
      </c>
      <c r="CN385">
        <v>1120000</v>
      </c>
      <c r="CO385">
        <v>91590000</v>
      </c>
      <c r="CP385">
        <v>102000</v>
      </c>
      <c r="CQ385">
        <v>220</v>
      </c>
      <c r="CR385">
        <v>0</v>
      </c>
      <c r="CS385">
        <v>0</v>
      </c>
      <c r="CT385">
        <v>216076000</v>
      </c>
      <c r="CU385">
        <v>1541760</v>
      </c>
      <c r="CV385">
        <v>0</v>
      </c>
      <c r="CW385">
        <v>0</v>
      </c>
      <c r="CX385">
        <v>4982.5399772290129</v>
      </c>
      <c r="CY385">
        <v>1288619.5721153347</v>
      </c>
      <c r="CZ385">
        <v>5230</v>
      </c>
      <c r="DA385">
        <v>4810.1843164630945</v>
      </c>
      <c r="DB385">
        <v>4359.2966792157404</v>
      </c>
      <c r="DC385">
        <v>3664.2079562951049</v>
      </c>
      <c r="DD385">
        <v>-390821.43430249626</v>
      </c>
      <c r="DE385">
        <v>-396408.92664202797</v>
      </c>
      <c r="DF385">
        <v>-417171.98464665213</v>
      </c>
    </row>
    <row r="386" spans="1:110" x14ac:dyDescent="0.45">
      <c r="A386">
        <v>7422</v>
      </c>
      <c r="B386" t="s">
        <v>738</v>
      </c>
      <c r="C386">
        <v>3355</v>
      </c>
      <c r="D386">
        <v>3223</v>
      </c>
      <c r="E386">
        <v>3089</v>
      </c>
      <c r="F386">
        <v>2960</v>
      </c>
      <c r="G386">
        <v>2823</v>
      </c>
      <c r="H386">
        <v>2642.53328786878</v>
      </c>
      <c r="I386">
        <v>2435.988807998448</v>
      </c>
      <c r="J386">
        <v>2245.4555068240452</v>
      </c>
      <c r="K386">
        <v>2.56</v>
      </c>
      <c r="L386">
        <v>2.44</v>
      </c>
      <c r="M386">
        <v>2.35</v>
      </c>
      <c r="N386">
        <v>2.27</v>
      </c>
      <c r="O386">
        <v>2.21</v>
      </c>
      <c r="P386">
        <v>2.16</v>
      </c>
      <c r="Q386">
        <v>2.1403702164625544</v>
      </c>
      <c r="R386">
        <v>2.1103256531220369</v>
      </c>
      <c r="S386">
        <v>292910</v>
      </c>
      <c r="T386">
        <v>11460</v>
      </c>
      <c r="U386">
        <v>3908</v>
      </c>
      <c r="V386">
        <v>5.463840337865558</v>
      </c>
      <c r="W386">
        <v>20.253038355018894</v>
      </c>
      <c r="X386">
        <v>3298.5298820134485</v>
      </c>
      <c r="Y386">
        <v>303.45770927140808</v>
      </c>
      <c r="Z386">
        <v>1286</v>
      </c>
      <c r="AA386">
        <v>1298.1694247283367</v>
      </c>
      <c r="AB386">
        <v>1262.3159563131321</v>
      </c>
      <c r="AC386">
        <v>1202.077279580709</v>
      </c>
      <c r="AD386">
        <v>1125.3460749796714</v>
      </c>
      <c r="AE386">
        <v>1042.6960534612158</v>
      </c>
      <c r="AF386">
        <v>947.09239995473513</v>
      </c>
      <c r="AG386">
        <v>881.63418415071556</v>
      </c>
      <c r="AH386">
        <v>445</v>
      </c>
      <c r="AI386">
        <v>416.14879904556716</v>
      </c>
      <c r="AJ386">
        <v>364.81884556168501</v>
      </c>
      <c r="AK386">
        <v>303.04358184307739</v>
      </c>
      <c r="AL386">
        <v>249.61882967587806</v>
      </c>
      <c r="AM386">
        <v>212.75641890848232</v>
      </c>
      <c r="AN386">
        <v>179.9454748063182</v>
      </c>
      <c r="AO386">
        <v>169.34423394045609</v>
      </c>
      <c r="AP386">
        <v>3.7461450331684638</v>
      </c>
      <c r="AQ386">
        <v>1.5014666084695096</v>
      </c>
      <c r="AR386">
        <v>0.16086777767433613</v>
      </c>
      <c r="AS386">
        <v>1.5014666084695096</v>
      </c>
      <c r="AT386">
        <v>2947</v>
      </c>
      <c r="AU386">
        <v>21</v>
      </c>
      <c r="AV386">
        <v>2012.6579356555744</v>
      </c>
      <c r="AW386">
        <v>653.42655554397129</v>
      </c>
      <c r="AX386">
        <v>10.090101148292579</v>
      </c>
      <c r="AY386">
        <v>67.162395312826519</v>
      </c>
      <c r="AZ386">
        <v>24.856346172892668</v>
      </c>
      <c r="BA386">
        <v>0.26821365610975262</v>
      </c>
      <c r="BB386">
        <v>66.061272509003672</v>
      </c>
      <c r="BC386">
        <v>5230</v>
      </c>
      <c r="BD386">
        <v>278312.76150133449</v>
      </c>
      <c r="BE386">
        <v>379365.50655713782</v>
      </c>
      <c r="BF386">
        <v>16178</v>
      </c>
      <c r="BG386">
        <v>15970.562244659461</v>
      </c>
      <c r="BH386">
        <v>14983.768948872159</v>
      </c>
      <c r="BI386">
        <v>5239.9999999999982</v>
      </c>
      <c r="BJ386">
        <v>4852.1285627421539</v>
      </c>
      <c r="BK386">
        <v>4542.4066539908536</v>
      </c>
      <c r="BL386">
        <v>-223284.93631688168</v>
      </c>
      <c r="BM386">
        <v>-171688.64449457481</v>
      </c>
      <c r="BN386">
        <v>-153188.3129430975</v>
      </c>
      <c r="BO386">
        <v>40916.340183755296</v>
      </c>
      <c r="BP386">
        <v>87984.659717472896</v>
      </c>
      <c r="BQ386">
        <v>125620.29858277048</v>
      </c>
      <c r="BR386">
        <v>1624314</v>
      </c>
      <c r="BS386">
        <v>8767932</v>
      </c>
      <c r="BT386">
        <v>937111</v>
      </c>
      <c r="BU386">
        <v>33479</v>
      </c>
      <c r="BV386">
        <v>88734</v>
      </c>
      <c r="BW386">
        <v>932589</v>
      </c>
      <c r="BX386">
        <v>42948</v>
      </c>
      <c r="BY386">
        <v>6.848955026425454</v>
      </c>
      <c r="BZ386">
        <v>0</v>
      </c>
      <c r="CA386">
        <v>0</v>
      </c>
      <c r="CB386">
        <v>0</v>
      </c>
      <c r="CC386">
        <v>0</v>
      </c>
      <c r="CD386">
        <v>0.95619965293750042</v>
      </c>
      <c r="CE386">
        <v>0.42119999999999996</v>
      </c>
      <c r="CF386">
        <v>0</v>
      </c>
      <c r="CG386">
        <v>40449.05434456186</v>
      </c>
      <c r="CH386">
        <v>26985.959418647479</v>
      </c>
      <c r="CI386">
        <v>13209.074266934867</v>
      </c>
      <c r="CJ386">
        <v>12574.022619486075</v>
      </c>
      <c r="CK386">
        <v>109176.58499022579</v>
      </c>
      <c r="CL386">
        <v>10100000</v>
      </c>
      <c r="CM386">
        <v>930000</v>
      </c>
      <c r="CN386">
        <v>140000</v>
      </c>
      <c r="CO386">
        <v>16370000.000000002</v>
      </c>
      <c r="CP386">
        <v>0</v>
      </c>
      <c r="CQ386">
        <v>160</v>
      </c>
      <c r="CR386">
        <v>0</v>
      </c>
      <c r="CS386">
        <v>0</v>
      </c>
      <c r="CT386">
        <v>0</v>
      </c>
      <c r="CU386">
        <v>1121280</v>
      </c>
      <c r="CV386">
        <v>0</v>
      </c>
      <c r="CW386">
        <v>0</v>
      </c>
      <c r="CX386">
        <v>0</v>
      </c>
      <c r="CY386">
        <v>158266.87526496401</v>
      </c>
      <c r="CZ386">
        <v>5230</v>
      </c>
      <c r="DA386">
        <v>5162.9398281350586</v>
      </c>
      <c r="DB386">
        <v>4843.9307456175911</v>
      </c>
      <c r="DC386">
        <v>4212.9488417499451</v>
      </c>
      <c r="DD386">
        <v>-223284.93631688168</v>
      </c>
      <c r="DE386">
        <v>-171688.64449457481</v>
      </c>
      <c r="DF386">
        <v>-153188.3129430975</v>
      </c>
    </row>
    <row r="387" spans="1:110" x14ac:dyDescent="0.45">
      <c r="A387">
        <v>7423</v>
      </c>
      <c r="B387" t="s">
        <v>739</v>
      </c>
      <c r="C387">
        <v>3523</v>
      </c>
      <c r="D387">
        <v>3176</v>
      </c>
      <c r="E387">
        <v>2850</v>
      </c>
      <c r="F387">
        <v>2562</v>
      </c>
      <c r="G387">
        <v>2298</v>
      </c>
      <c r="H387">
        <v>2151.0951099973277</v>
      </c>
      <c r="I387">
        <v>1982.9621965215845</v>
      </c>
      <c r="J387">
        <v>1736.7207281093533</v>
      </c>
      <c r="K387">
        <v>2.56</v>
      </c>
      <c r="L387">
        <v>2.44</v>
      </c>
      <c r="M387">
        <v>2.35</v>
      </c>
      <c r="N387">
        <v>2.27</v>
      </c>
      <c r="O387">
        <v>2.21</v>
      </c>
      <c r="P387">
        <v>2.16</v>
      </c>
      <c r="Q387">
        <v>2.1403702164625544</v>
      </c>
      <c r="R387">
        <v>2.1103256531220369</v>
      </c>
      <c r="S387">
        <v>292910</v>
      </c>
      <c r="T387">
        <v>11460</v>
      </c>
      <c r="U387">
        <v>3908</v>
      </c>
      <c r="V387">
        <v>6.9198954058927349</v>
      </c>
      <c r="W387">
        <v>25.650256669654734</v>
      </c>
      <c r="X387">
        <v>2734.8846355226769</v>
      </c>
      <c r="Y387">
        <v>251.60354955180534</v>
      </c>
      <c r="Z387">
        <v>1462</v>
      </c>
      <c r="AA387">
        <v>1308.1155764985522</v>
      </c>
      <c r="AB387">
        <v>1149.6051228952824</v>
      </c>
      <c r="AC387">
        <v>1011.5402733289532</v>
      </c>
      <c r="AD387">
        <v>886.22852459082821</v>
      </c>
      <c r="AE387">
        <v>818.44557802770646</v>
      </c>
      <c r="AF387">
        <v>740.15259002041762</v>
      </c>
      <c r="AG387">
        <v>617.97763973343945</v>
      </c>
      <c r="AH387">
        <v>236</v>
      </c>
      <c r="AI387">
        <v>180.80461586811867</v>
      </c>
      <c r="AJ387">
        <v>136.29133877199104</v>
      </c>
      <c r="AK387">
        <v>100.74871872881467</v>
      </c>
      <c r="AL387">
        <v>80.203905092922298</v>
      </c>
      <c r="AM387">
        <v>71.836617869492954</v>
      </c>
      <c r="AN387">
        <v>64.493712965776496</v>
      </c>
      <c r="AO387">
        <v>57.818063944076044</v>
      </c>
      <c r="AP387">
        <v>6.8189867525360928</v>
      </c>
      <c r="AQ387">
        <v>1.9756139585125128</v>
      </c>
      <c r="AR387">
        <v>0.21166812851886332</v>
      </c>
      <c r="AS387">
        <v>1.9756139585125128</v>
      </c>
      <c r="AT387">
        <v>2969</v>
      </c>
      <c r="AU387">
        <v>24</v>
      </c>
      <c r="AV387">
        <v>2028.4543334928369</v>
      </c>
      <c r="AW387">
        <v>689.48282221073032</v>
      </c>
      <c r="AX387">
        <v>11.214174498342217</v>
      </c>
      <c r="AY387">
        <v>67.689521108655953</v>
      </c>
      <c r="AZ387">
        <v>26.227926556896183</v>
      </c>
      <c r="BA387">
        <v>0.29809361653050309</v>
      </c>
      <c r="BB387">
        <v>66.061272509003672</v>
      </c>
      <c r="BC387">
        <v>5230</v>
      </c>
      <c r="BD387">
        <v>218443.16781986528</v>
      </c>
      <c r="BE387">
        <v>568944.35003192606</v>
      </c>
      <c r="BF387">
        <v>10190</v>
      </c>
      <c r="BG387">
        <v>8835.6150201400378</v>
      </c>
      <c r="BH387">
        <v>7796.3150096979598</v>
      </c>
      <c r="BI387">
        <v>58622</v>
      </c>
      <c r="BJ387">
        <v>45331.249752269519</v>
      </c>
      <c r="BK387">
        <v>39715.518645244898</v>
      </c>
      <c r="BL387">
        <v>-258788.40922680701</v>
      </c>
      <c r="BM387">
        <v>-214221.35856687441</v>
      </c>
      <c r="BN387">
        <v>-192747.50546087307</v>
      </c>
      <c r="BO387">
        <v>-1679.5030642666388</v>
      </c>
      <c r="BP387">
        <v>43044.668014209456</v>
      </c>
      <c r="BQ387">
        <v>86990.892928025685</v>
      </c>
      <c r="BR387">
        <v>1624314</v>
      </c>
      <c r="BS387">
        <v>8767932</v>
      </c>
      <c r="BT387">
        <v>937111</v>
      </c>
      <c r="BU387">
        <v>33479</v>
      </c>
      <c r="BV387">
        <v>88734</v>
      </c>
      <c r="BW387">
        <v>932589</v>
      </c>
      <c r="BX387">
        <v>42948</v>
      </c>
      <c r="BY387">
        <v>3.4295679309214804</v>
      </c>
      <c r="BZ387">
        <v>1221.2121916799999</v>
      </c>
      <c r="CA387">
        <v>0</v>
      </c>
      <c r="CB387">
        <v>20.096929459344945</v>
      </c>
      <c r="CC387">
        <v>0</v>
      </c>
      <c r="CD387">
        <v>1.3930475032286371</v>
      </c>
      <c r="CE387">
        <v>10.78310517822138</v>
      </c>
      <c r="CF387">
        <v>0</v>
      </c>
      <c r="CG387">
        <v>93191.448735019978</v>
      </c>
      <c r="CH387">
        <v>62173.533954727034</v>
      </c>
      <c r="CI387">
        <v>30432.671105193076</v>
      </c>
      <c r="CJ387">
        <v>28969.561917443407</v>
      </c>
      <c r="CK387">
        <v>251534.28894806924</v>
      </c>
      <c r="CL387">
        <v>4350000</v>
      </c>
      <c r="CM387">
        <v>1570000</v>
      </c>
      <c r="CN387">
        <v>990000</v>
      </c>
      <c r="CO387">
        <v>175820000</v>
      </c>
      <c r="CP387">
        <v>220000</v>
      </c>
      <c r="CQ387">
        <v>18170</v>
      </c>
      <c r="CR387">
        <v>126640</v>
      </c>
      <c r="CS387">
        <v>4000</v>
      </c>
      <c r="CT387">
        <v>500304000</v>
      </c>
      <c r="CU387">
        <v>127335360</v>
      </c>
      <c r="CV387">
        <v>883710640</v>
      </c>
      <c r="CW387">
        <v>24540260</v>
      </c>
      <c r="CX387">
        <v>25069.487331602752</v>
      </c>
      <c r="CY387">
        <v>276615.86234387924</v>
      </c>
      <c r="CZ387">
        <v>5230</v>
      </c>
      <c r="DA387">
        <v>4534.864235066967</v>
      </c>
      <c r="DB387">
        <v>4001.4452895701988</v>
      </c>
      <c r="DC387">
        <v>3306.6751445045666</v>
      </c>
      <c r="DD387">
        <v>-258788.40922680701</v>
      </c>
      <c r="DE387">
        <v>-214221.35856687441</v>
      </c>
      <c r="DF387">
        <v>-192747.50546087307</v>
      </c>
    </row>
    <row r="388" spans="1:110" x14ac:dyDescent="0.45">
      <c r="A388">
        <v>7444</v>
      </c>
      <c r="B388" t="s">
        <v>740</v>
      </c>
      <c r="C388">
        <v>1814</v>
      </c>
      <c r="D388">
        <v>1613</v>
      </c>
      <c r="E388">
        <v>1426</v>
      </c>
      <c r="F388">
        <v>1265</v>
      </c>
      <c r="G388">
        <v>1121</v>
      </c>
      <c r="H388">
        <v>1049.3375188455198</v>
      </c>
      <c r="I388">
        <v>967.3196789820264</v>
      </c>
      <c r="J388">
        <v>845.20903148839921</v>
      </c>
      <c r="K388">
        <v>2.56</v>
      </c>
      <c r="L388">
        <v>2.44</v>
      </c>
      <c r="M388">
        <v>2.35</v>
      </c>
      <c r="N388">
        <v>2.27</v>
      </c>
      <c r="O388">
        <v>2.21</v>
      </c>
      <c r="P388">
        <v>2.16</v>
      </c>
      <c r="Q388">
        <v>2.1403702164625544</v>
      </c>
      <c r="R388">
        <v>2.1103256531220369</v>
      </c>
      <c r="S388">
        <v>292910</v>
      </c>
      <c r="T388">
        <v>11460</v>
      </c>
      <c r="U388">
        <v>3908</v>
      </c>
      <c r="V388">
        <v>3.7624588569152211</v>
      </c>
      <c r="W388">
        <v>13.946458685879612</v>
      </c>
      <c r="X388">
        <v>2589.9502481176428</v>
      </c>
      <c r="Y388">
        <v>238.2698952361622</v>
      </c>
      <c r="Z388">
        <v>773</v>
      </c>
      <c r="AA388">
        <v>706.54343749834311</v>
      </c>
      <c r="AB388">
        <v>612.30844633735671</v>
      </c>
      <c r="AC388">
        <v>525.22450950945461</v>
      </c>
      <c r="AD388">
        <v>459.92833560618396</v>
      </c>
      <c r="AE388">
        <v>424.59026824513955</v>
      </c>
      <c r="AF388">
        <v>389.50842568845457</v>
      </c>
      <c r="AG388">
        <v>319.41533617250229</v>
      </c>
      <c r="AH388">
        <v>93</v>
      </c>
      <c r="AI388">
        <v>91.192582385335541</v>
      </c>
      <c r="AJ388">
        <v>78.645357255586404</v>
      </c>
      <c r="AK388">
        <v>62.67660248608464</v>
      </c>
      <c r="AL388">
        <v>50.001995009054397</v>
      </c>
      <c r="AM388">
        <v>45.285062254838188</v>
      </c>
      <c r="AN388">
        <v>42.265361763768517</v>
      </c>
      <c r="AO388">
        <v>38.245437699826454</v>
      </c>
      <c r="AP388">
        <v>3.6530286174300506</v>
      </c>
      <c r="AQ388">
        <v>0.94829470008600625</v>
      </c>
      <c r="AR388">
        <v>0.1016007016890544</v>
      </c>
      <c r="AS388">
        <v>0.94829470008600625</v>
      </c>
      <c r="AT388">
        <v>1439</v>
      </c>
      <c r="AU388">
        <v>5</v>
      </c>
      <c r="AV388">
        <v>981.34150986881798</v>
      </c>
      <c r="AW388">
        <v>261.44770093154199</v>
      </c>
      <c r="AX388">
        <v>2.988889339861351</v>
      </c>
      <c r="AY388">
        <v>32.747366184322452</v>
      </c>
      <c r="AZ388">
        <v>9.9454705434358566</v>
      </c>
      <c r="BA388">
        <v>7.9450237987686842E-2</v>
      </c>
      <c r="BB388">
        <v>66.061272509003672</v>
      </c>
      <c r="BC388">
        <v>5230</v>
      </c>
      <c r="BD388">
        <v>209323.85952243838</v>
      </c>
      <c r="BE388">
        <v>249362.82474174883</v>
      </c>
      <c r="BF388">
        <v>2678</v>
      </c>
      <c r="BG388">
        <v>2257.5152874087466</v>
      </c>
      <c r="BH388">
        <v>1968.0108195399234</v>
      </c>
      <c r="BI388">
        <v>4959.9999999999991</v>
      </c>
      <c r="BJ388">
        <v>3687.1244270427514</v>
      </c>
      <c r="BK388">
        <v>3228.7392728235791</v>
      </c>
      <c r="BL388">
        <v>-259603.42197885131</v>
      </c>
      <c r="BM388">
        <v>-210570.17081275262</v>
      </c>
      <c r="BN388">
        <v>-181948.40983541071</v>
      </c>
      <c r="BO388">
        <v>-4545.4184234991262</v>
      </c>
      <c r="BP388">
        <v>9751.2270945115597</v>
      </c>
      <c r="BQ388">
        <v>31170.396815203188</v>
      </c>
      <c r="BR388">
        <v>1624314</v>
      </c>
      <c r="BS388">
        <v>8767932</v>
      </c>
      <c r="BT388">
        <v>937111</v>
      </c>
      <c r="BU388">
        <v>33479</v>
      </c>
      <c r="BV388">
        <v>88734</v>
      </c>
      <c r="BW388">
        <v>932589</v>
      </c>
      <c r="BX388">
        <v>42948</v>
      </c>
      <c r="BY388">
        <v>2.7209494657505209</v>
      </c>
      <c r="BZ388">
        <v>0</v>
      </c>
      <c r="CA388">
        <v>0</v>
      </c>
      <c r="CB388">
        <v>0</v>
      </c>
      <c r="CC388">
        <v>0</v>
      </c>
      <c r="CD388">
        <v>0.85677181291966331</v>
      </c>
      <c r="CE388">
        <v>12.747130746333497</v>
      </c>
      <c r="CF388">
        <v>0</v>
      </c>
      <c r="CG388">
        <v>40449.05434456186</v>
      </c>
      <c r="CH388">
        <v>26985.959418647479</v>
      </c>
      <c r="CI388">
        <v>13209.074266934867</v>
      </c>
      <c r="CJ388">
        <v>12574.022619486075</v>
      </c>
      <c r="CK388">
        <v>109176.58499022579</v>
      </c>
      <c r="CL388">
        <v>750000</v>
      </c>
      <c r="CM388">
        <v>790000</v>
      </c>
      <c r="CN388">
        <v>0</v>
      </c>
      <c r="CO388">
        <v>90810000</v>
      </c>
      <c r="CP388">
        <v>61000</v>
      </c>
      <c r="CQ388">
        <v>9970</v>
      </c>
      <c r="CR388">
        <v>57370</v>
      </c>
      <c r="CS388">
        <v>1500</v>
      </c>
      <c r="CT388">
        <v>120026000</v>
      </c>
      <c r="CU388">
        <v>69869760</v>
      </c>
      <c r="CV388">
        <v>401188030</v>
      </c>
      <c r="CW388">
        <v>9205600</v>
      </c>
      <c r="CX388">
        <v>12982.00048389646</v>
      </c>
      <c r="CY388">
        <v>131185.1200884392</v>
      </c>
      <c r="CZ388">
        <v>5230</v>
      </c>
      <c r="DA388">
        <v>4408.8143962463564</v>
      </c>
      <c r="DB388">
        <v>3843.4266565324115</v>
      </c>
      <c r="DC388">
        <v>3168.6319620002637</v>
      </c>
      <c r="DD388">
        <v>-259603.42197885131</v>
      </c>
      <c r="DE388">
        <v>-210570.17081275262</v>
      </c>
      <c r="DF388">
        <v>-181948.40983541071</v>
      </c>
    </row>
    <row r="389" spans="1:110" x14ac:dyDescent="0.45">
      <c r="A389">
        <v>7445</v>
      </c>
      <c r="B389" t="s">
        <v>695</v>
      </c>
      <c r="C389">
        <v>2250</v>
      </c>
      <c r="D389">
        <v>1978</v>
      </c>
      <c r="E389">
        <v>1735</v>
      </c>
      <c r="F389">
        <v>1526</v>
      </c>
      <c r="G389">
        <v>1364</v>
      </c>
      <c r="H389">
        <v>1276.8031897460205</v>
      </c>
      <c r="I389">
        <v>1177.0062820084602</v>
      </c>
      <c r="J389">
        <v>1047.1373869473632</v>
      </c>
      <c r="K389">
        <v>2.56</v>
      </c>
      <c r="L389">
        <v>2.44</v>
      </c>
      <c r="M389">
        <v>2.35</v>
      </c>
      <c r="N389">
        <v>2.27</v>
      </c>
      <c r="O389">
        <v>2.21</v>
      </c>
      <c r="P389">
        <v>2.16</v>
      </c>
      <c r="Q389">
        <v>2.1403702164625544</v>
      </c>
      <c r="R389">
        <v>2.1103256531220369</v>
      </c>
      <c r="S389">
        <v>292910</v>
      </c>
      <c r="T389">
        <v>11460</v>
      </c>
      <c r="U389">
        <v>3908</v>
      </c>
      <c r="V389">
        <v>5.4213859132886686</v>
      </c>
      <c r="W389">
        <v>20.095670819343081</v>
      </c>
      <c r="X389">
        <v>2229.4518308267916</v>
      </c>
      <c r="Y389">
        <v>205.10481023766775</v>
      </c>
      <c r="Z389">
        <v>959</v>
      </c>
      <c r="AA389">
        <v>831.20089226119762</v>
      </c>
      <c r="AB389">
        <v>693.9708449447819</v>
      </c>
      <c r="AC389">
        <v>579.13476012160595</v>
      </c>
      <c r="AD389">
        <v>494.25500202691615</v>
      </c>
      <c r="AE389">
        <v>458.41086234448653</v>
      </c>
      <c r="AF389">
        <v>416.3710678154456</v>
      </c>
      <c r="AG389">
        <v>320.96358246526728</v>
      </c>
      <c r="AH389">
        <v>116</v>
      </c>
      <c r="AI389">
        <v>100.69445278260839</v>
      </c>
      <c r="AJ389">
        <v>81.90829987658573</v>
      </c>
      <c r="AK389">
        <v>69.870398787107092</v>
      </c>
      <c r="AL389">
        <v>63.258947487252492</v>
      </c>
      <c r="AM389">
        <v>67.006083078338008</v>
      </c>
      <c r="AN389">
        <v>62.141368657160882</v>
      </c>
      <c r="AO389">
        <v>42.526239624587888</v>
      </c>
      <c r="AP389">
        <v>4.2045643106498813</v>
      </c>
      <c r="AQ389">
        <v>2.7658595419175178</v>
      </c>
      <c r="AR389">
        <v>0.29633537992640868</v>
      </c>
      <c r="AS389">
        <v>2.7658595419175178</v>
      </c>
      <c r="AT389">
        <v>1765</v>
      </c>
      <c r="AU389">
        <v>29</v>
      </c>
      <c r="AV389">
        <v>1209.8653859500955</v>
      </c>
      <c r="AW389">
        <v>571.43557265856043</v>
      </c>
      <c r="AX389">
        <v>12.100788046700202</v>
      </c>
      <c r="AY389">
        <v>40.373207929154681</v>
      </c>
      <c r="AZ389">
        <v>21.737409183931639</v>
      </c>
      <c r="BA389">
        <v>0.32166145374705823</v>
      </c>
      <c r="BB389">
        <v>66.061272509003672</v>
      </c>
      <c r="BC389">
        <v>5230</v>
      </c>
      <c r="BD389">
        <v>211478.56297125673</v>
      </c>
      <c r="BE389">
        <v>407922.86692342046</v>
      </c>
      <c r="BF389">
        <v>2526</v>
      </c>
      <c r="BG389">
        <v>2094.7179859511898</v>
      </c>
      <c r="BH389">
        <v>1841.9044329776175</v>
      </c>
      <c r="BI389">
        <v>6708.0000000000009</v>
      </c>
      <c r="BJ389">
        <v>4673.762994078882</v>
      </c>
      <c r="BK389">
        <v>3988.7620242769162</v>
      </c>
      <c r="BL389">
        <v>-264192.61540448945</v>
      </c>
      <c r="BM389">
        <v>-212225.58819593664</v>
      </c>
      <c r="BN389">
        <v>-179352.8026985724</v>
      </c>
      <c r="BO389">
        <v>-27912.253862711077</v>
      </c>
      <c r="BP389">
        <v>-12343.614485711907</v>
      </c>
      <c r="BQ389">
        <v>15063.084561936412</v>
      </c>
      <c r="BR389">
        <v>1624314</v>
      </c>
      <c r="BS389">
        <v>8767932</v>
      </c>
      <c r="BT389">
        <v>937111</v>
      </c>
      <c r="BU389">
        <v>33479</v>
      </c>
      <c r="BV389">
        <v>88734</v>
      </c>
      <c r="BW389">
        <v>932589</v>
      </c>
      <c r="BX389">
        <v>42948</v>
      </c>
      <c r="BY389">
        <v>0.46848002976752845</v>
      </c>
      <c r="BZ389">
        <v>0</v>
      </c>
      <c r="CA389">
        <v>0</v>
      </c>
      <c r="CB389">
        <v>0</v>
      </c>
      <c r="CC389">
        <v>0</v>
      </c>
      <c r="CD389">
        <v>1.2079424819188336</v>
      </c>
      <c r="CE389">
        <v>20.533117155897468</v>
      </c>
      <c r="CF389">
        <v>0</v>
      </c>
      <c r="CG389">
        <v>78915.311907527546</v>
      </c>
      <c r="CH389">
        <v>52649.077689322039</v>
      </c>
      <c r="CI389">
        <v>25770.644893333709</v>
      </c>
      <c r="CJ389">
        <v>24531.671581154205</v>
      </c>
      <c r="CK389">
        <v>213001.37659857777</v>
      </c>
      <c r="CL389">
        <v>1830000</v>
      </c>
      <c r="CM389">
        <v>1340000</v>
      </c>
      <c r="CN389">
        <v>1050000</v>
      </c>
      <c r="CO389">
        <v>293920000</v>
      </c>
      <c r="CP389">
        <v>28000</v>
      </c>
      <c r="CQ389">
        <v>34060</v>
      </c>
      <c r="CR389">
        <v>0</v>
      </c>
      <c r="CS389">
        <v>0</v>
      </c>
      <c r="CT389">
        <v>50576000</v>
      </c>
      <c r="CU389">
        <v>238692480</v>
      </c>
      <c r="CV389">
        <v>0</v>
      </c>
      <c r="CW389">
        <v>0</v>
      </c>
      <c r="CX389">
        <v>50378.427960545268</v>
      </c>
      <c r="CY389">
        <v>232798.5620201478</v>
      </c>
      <c r="CZ389">
        <v>5230</v>
      </c>
      <c r="DA389">
        <v>4337.0447610945066</v>
      </c>
      <c r="DB389">
        <v>3813.6026066797076</v>
      </c>
      <c r="DC389">
        <v>3201.248703503762</v>
      </c>
      <c r="DD389">
        <v>-264192.61540448945</v>
      </c>
      <c r="DE389">
        <v>-212225.58819593664</v>
      </c>
      <c r="DF389">
        <v>-179352.8026985724</v>
      </c>
    </row>
    <row r="390" spans="1:110" x14ac:dyDescent="0.45">
      <c r="A390">
        <v>7446</v>
      </c>
      <c r="B390" t="s">
        <v>741</v>
      </c>
      <c r="C390">
        <v>1244</v>
      </c>
      <c r="D390">
        <v>1068</v>
      </c>
      <c r="E390">
        <v>913</v>
      </c>
      <c r="F390">
        <v>785</v>
      </c>
      <c r="G390">
        <v>681</v>
      </c>
      <c r="H390">
        <v>637.46552215325505</v>
      </c>
      <c r="I390">
        <v>587.64023317284557</v>
      </c>
      <c r="J390">
        <v>494.12927326633485</v>
      </c>
      <c r="K390">
        <v>2.56</v>
      </c>
      <c r="L390">
        <v>2.44</v>
      </c>
      <c r="M390">
        <v>2.35</v>
      </c>
      <c r="N390">
        <v>2.27</v>
      </c>
      <c r="O390">
        <v>2.21</v>
      </c>
      <c r="P390">
        <v>2.16</v>
      </c>
      <c r="Q390">
        <v>2.1403702164625544</v>
      </c>
      <c r="R390">
        <v>2.1103256531220369</v>
      </c>
      <c r="S390">
        <v>292910</v>
      </c>
      <c r="T390">
        <v>11460</v>
      </c>
      <c r="U390">
        <v>3908</v>
      </c>
      <c r="V390">
        <v>3.5993534034402255</v>
      </c>
      <c r="W390">
        <v>13.341869093052622</v>
      </c>
      <c r="X390">
        <v>1856.6147168579853</v>
      </c>
      <c r="Y390">
        <v>170.80459147861404</v>
      </c>
      <c r="Z390">
        <v>663</v>
      </c>
      <c r="AA390">
        <v>508.11654652343498</v>
      </c>
      <c r="AB390">
        <v>424.1008591548416</v>
      </c>
      <c r="AC390">
        <v>351.50690027956256</v>
      </c>
      <c r="AD390">
        <v>290.04567414783656</v>
      </c>
      <c r="AE390">
        <v>269.52982012202222</v>
      </c>
      <c r="AF390">
        <v>245.80755236410351</v>
      </c>
      <c r="AG390">
        <v>186.81307818948386</v>
      </c>
      <c r="AH390">
        <v>260</v>
      </c>
      <c r="AI390">
        <v>207.44167529185677</v>
      </c>
      <c r="AJ390">
        <v>164.25838843629151</v>
      </c>
      <c r="AK390">
        <v>130.15012692420035</v>
      </c>
      <c r="AL390">
        <v>103.01705822573582</v>
      </c>
      <c r="AM390">
        <v>98.497860992663107</v>
      </c>
      <c r="AN390">
        <v>97.100611594777078</v>
      </c>
      <c r="AO390">
        <v>73.802532589314069</v>
      </c>
      <c r="AP390">
        <v>2.0270727426131452</v>
      </c>
      <c r="AQ390">
        <v>2.0546385168530135</v>
      </c>
      <c r="AR390">
        <v>0.22013485365961785</v>
      </c>
      <c r="AS390">
        <v>2.0546385168530135</v>
      </c>
      <c r="AT390">
        <v>1114</v>
      </c>
      <c r="AU390">
        <v>7</v>
      </c>
      <c r="AV390">
        <v>760.55334274375696</v>
      </c>
      <c r="AW390">
        <v>236.71419999290984</v>
      </c>
      <c r="AX390">
        <v>3.4680963895297157</v>
      </c>
      <c r="AY390">
        <v>25.379665047359168</v>
      </c>
      <c r="AZ390">
        <v>9.0046081677302894</v>
      </c>
      <c r="BA390">
        <v>9.2188452692984368E-2</v>
      </c>
      <c r="BB390">
        <v>66.061272509003672</v>
      </c>
      <c r="BC390">
        <v>5230</v>
      </c>
      <c r="BD390">
        <v>184823.97335536734</v>
      </c>
      <c r="BE390">
        <v>226751.13438591358</v>
      </c>
      <c r="BF390">
        <v>3508</v>
      </c>
      <c r="BG390">
        <v>2771.5451500602217</v>
      </c>
      <c r="BH390">
        <v>2365.2720931219783</v>
      </c>
      <c r="BI390">
        <v>928.00000000000011</v>
      </c>
      <c r="BJ390">
        <v>641.97555795280414</v>
      </c>
      <c r="BK390">
        <v>529.72568488630839</v>
      </c>
      <c r="BL390">
        <v>-278717.77675421274</v>
      </c>
      <c r="BM390">
        <v>-232861.8698280566</v>
      </c>
      <c r="BN390">
        <v>-208189.58713871523</v>
      </c>
      <c r="BO390">
        <v>-16482.449313619407</v>
      </c>
      <c r="BP390">
        <v>-10765.413100858801</v>
      </c>
      <c r="BQ390">
        <v>-2906.3017455242807</v>
      </c>
      <c r="BR390">
        <v>1624314</v>
      </c>
      <c r="BS390">
        <v>8767932</v>
      </c>
      <c r="BT390">
        <v>937111</v>
      </c>
      <c r="BU390">
        <v>33479</v>
      </c>
      <c r="BV390">
        <v>88734</v>
      </c>
      <c r="BW390">
        <v>932589</v>
      </c>
      <c r="BX390">
        <v>42948</v>
      </c>
      <c r="BY390">
        <v>0.41676784986907756</v>
      </c>
      <c r="BZ390">
        <v>0</v>
      </c>
      <c r="CA390">
        <v>0</v>
      </c>
      <c r="CB390">
        <v>600.87315004432605</v>
      </c>
      <c r="CC390">
        <v>0</v>
      </c>
      <c r="CD390">
        <v>0.72349619757660433</v>
      </c>
      <c r="CE390">
        <v>1.5080652955548295</v>
      </c>
      <c r="CF390">
        <v>0</v>
      </c>
      <c r="CG390">
        <v>42431.851126158028</v>
      </c>
      <c r="CH390">
        <v>28308.800566620394</v>
      </c>
      <c r="CI390">
        <v>13856.57790747089</v>
      </c>
      <c r="CJ390">
        <v>13190.396277304018</v>
      </c>
      <c r="CK390">
        <v>114528.37837209961</v>
      </c>
      <c r="CL390">
        <v>2990000</v>
      </c>
      <c r="CM390">
        <v>1180000</v>
      </c>
      <c r="CN390">
        <v>820000</v>
      </c>
      <c r="CO390">
        <v>209460000</v>
      </c>
      <c r="CP390">
        <v>474000</v>
      </c>
      <c r="CQ390">
        <v>20170</v>
      </c>
      <c r="CR390">
        <v>0</v>
      </c>
      <c r="CS390">
        <v>0</v>
      </c>
      <c r="CT390">
        <v>1106027000</v>
      </c>
      <c r="CU390">
        <v>141351360</v>
      </c>
      <c r="CV390">
        <v>0</v>
      </c>
      <c r="CW390">
        <v>0</v>
      </c>
      <c r="CX390">
        <v>31340.985149910222</v>
      </c>
      <c r="CY390">
        <v>126065.06743939343</v>
      </c>
      <c r="CZ390">
        <v>5230</v>
      </c>
      <c r="DA390">
        <v>4132.0356712699431</v>
      </c>
      <c r="DB390">
        <v>3526.3321114674873</v>
      </c>
      <c r="DC390">
        <v>2797.7658669862462</v>
      </c>
      <c r="DD390">
        <v>-278717.77675421274</v>
      </c>
      <c r="DE390">
        <v>-232861.8698280566</v>
      </c>
      <c r="DF390">
        <v>-208189.58713871523</v>
      </c>
    </row>
    <row r="391" spans="1:110" x14ac:dyDescent="0.45">
      <c r="A391">
        <v>7447</v>
      </c>
      <c r="B391" t="s">
        <v>742</v>
      </c>
      <c r="C391">
        <v>21572</v>
      </c>
      <c r="D391">
        <v>19981</v>
      </c>
      <c r="E391">
        <v>18482</v>
      </c>
      <c r="F391">
        <v>17092</v>
      </c>
      <c r="G391">
        <v>15756</v>
      </c>
      <c r="H391">
        <v>14748.761772462096</v>
      </c>
      <c r="I391">
        <v>13595.97579129421</v>
      </c>
      <c r="J391">
        <v>12196.725973414319</v>
      </c>
      <c r="K391">
        <v>2.56</v>
      </c>
      <c r="L391">
        <v>2.44</v>
      </c>
      <c r="M391">
        <v>2.35</v>
      </c>
      <c r="N391">
        <v>2.27</v>
      </c>
      <c r="O391">
        <v>2.21</v>
      </c>
      <c r="P391">
        <v>2.16</v>
      </c>
      <c r="Q391">
        <v>2.1403702164625544</v>
      </c>
      <c r="R391">
        <v>2.1103256531220369</v>
      </c>
      <c r="S391">
        <v>292910</v>
      </c>
      <c r="T391">
        <v>11460</v>
      </c>
      <c r="U391">
        <v>3908</v>
      </c>
      <c r="V391">
        <v>38.915783689353212</v>
      </c>
      <c r="W391">
        <v>144.25071212530784</v>
      </c>
      <c r="X391">
        <v>2977.7657421737504</v>
      </c>
      <c r="Y391">
        <v>273.94809299570147</v>
      </c>
      <c r="Z391">
        <v>7096</v>
      </c>
      <c r="AA391">
        <v>6887.7219933942288</v>
      </c>
      <c r="AB391">
        <v>6336.4216146621829</v>
      </c>
      <c r="AC391">
        <v>5767.1271731251809</v>
      </c>
      <c r="AD391">
        <v>5209.700687191229</v>
      </c>
      <c r="AE391">
        <v>4854.3865933632796</v>
      </c>
      <c r="AF391">
        <v>4599.2867301433716</v>
      </c>
      <c r="AG391">
        <v>4093.4924289379128</v>
      </c>
      <c r="AH391">
        <v>1788</v>
      </c>
      <c r="AI391">
        <v>1546.5433442561177</v>
      </c>
      <c r="AJ391">
        <v>1315.357649671495</v>
      </c>
      <c r="AK391">
        <v>1098.796270332648</v>
      </c>
      <c r="AL391">
        <v>913.83773698619734</v>
      </c>
      <c r="AM391">
        <v>824.57393590736251</v>
      </c>
      <c r="AN391">
        <v>922.8120390827952</v>
      </c>
      <c r="AO391">
        <v>874.29101870997147</v>
      </c>
      <c r="AP391">
        <v>25.692967942591352</v>
      </c>
      <c r="AQ391">
        <v>18.017599301634117</v>
      </c>
      <c r="AR391">
        <v>1.9304133320920336</v>
      </c>
      <c r="AS391">
        <v>18.017599301634117</v>
      </c>
      <c r="AT391">
        <v>17430</v>
      </c>
      <c r="AU391">
        <v>167</v>
      </c>
      <c r="AV391">
        <v>11915.45579408869</v>
      </c>
      <c r="AW391">
        <v>4333.9737104750784</v>
      </c>
      <c r="AX391">
        <v>75.463344582921891</v>
      </c>
      <c r="AY391">
        <v>397.61875984873956</v>
      </c>
      <c r="AZ391">
        <v>164.86435994647198</v>
      </c>
      <c r="BA391">
        <v>2.0059560608349885</v>
      </c>
      <c r="BB391">
        <v>66.061272509003672</v>
      </c>
      <c r="BC391">
        <v>6450</v>
      </c>
      <c r="BD391">
        <v>300727.43114783824</v>
      </c>
      <c r="BE391">
        <v>2722636.0857898081</v>
      </c>
      <c r="BF391">
        <v>76360</v>
      </c>
      <c r="BG391">
        <v>70211.063788131767</v>
      </c>
      <c r="BH391">
        <v>63670.804287830411</v>
      </c>
      <c r="BI391">
        <v>79269.999999999985</v>
      </c>
      <c r="BJ391">
        <v>66373.203136258875</v>
      </c>
      <c r="BK391">
        <v>59957.845840717215</v>
      </c>
      <c r="BL391">
        <v>-526615.21851305268</v>
      </c>
      <c r="BM391">
        <v>-496105.67913306114</v>
      </c>
      <c r="BN391">
        <v>-509547.71507938427</v>
      </c>
      <c r="BO391">
        <v>139606.27857857454</v>
      </c>
      <c r="BP391">
        <v>404978.90414698632</v>
      </c>
      <c r="BQ391">
        <v>648671.4446909898</v>
      </c>
      <c r="BR391">
        <v>1624314</v>
      </c>
      <c r="BS391">
        <v>8767932</v>
      </c>
      <c r="BT391">
        <v>937111</v>
      </c>
      <c r="BU391">
        <v>33479</v>
      </c>
      <c r="BV391">
        <v>88734</v>
      </c>
      <c r="BW391">
        <v>932589</v>
      </c>
      <c r="BX391">
        <v>42948</v>
      </c>
      <c r="BY391">
        <v>57.353817124809694</v>
      </c>
      <c r="BZ391">
        <v>0</v>
      </c>
      <c r="CA391">
        <v>0</v>
      </c>
      <c r="CB391">
        <v>148.8267171657117</v>
      </c>
      <c r="CC391">
        <v>0</v>
      </c>
      <c r="CD391">
        <v>7.3714108200458419</v>
      </c>
      <c r="CE391">
        <v>5.9499626336418423</v>
      </c>
      <c r="CF391">
        <v>0</v>
      </c>
      <c r="CG391">
        <v>396559.35631923389</v>
      </c>
      <c r="CH391">
        <v>264568.2295945831</v>
      </c>
      <c r="CI391">
        <v>129500.72810720457</v>
      </c>
      <c r="CJ391">
        <v>123274.73156358897</v>
      </c>
      <c r="CK391">
        <v>1070358.6763747628</v>
      </c>
      <c r="CL391">
        <v>33100000</v>
      </c>
      <c r="CM391">
        <v>8340000</v>
      </c>
      <c r="CN391">
        <v>2370000</v>
      </c>
      <c r="CO391">
        <v>276330000</v>
      </c>
      <c r="CP391">
        <v>306000</v>
      </c>
      <c r="CQ391">
        <v>8820</v>
      </c>
      <c r="CR391">
        <v>0</v>
      </c>
      <c r="CS391">
        <v>40</v>
      </c>
      <c r="CT391">
        <v>738966000</v>
      </c>
      <c r="CU391">
        <v>61810560</v>
      </c>
      <c r="CV391">
        <v>0</v>
      </c>
      <c r="CW391">
        <v>270790</v>
      </c>
      <c r="CX391">
        <v>33359.417210907595</v>
      </c>
      <c r="CY391">
        <v>1145208.5037933153</v>
      </c>
      <c r="CZ391">
        <v>6450</v>
      </c>
      <c r="DA391">
        <v>5930.6097620933724</v>
      </c>
      <c r="DB391">
        <v>5378.1651081260634</v>
      </c>
      <c r="DC391">
        <v>4552.2500509939655</v>
      </c>
      <c r="DD391">
        <v>-526615.21851305268</v>
      </c>
      <c r="DE391">
        <v>-496105.67913306114</v>
      </c>
      <c r="DF391">
        <v>-509547.71507938427</v>
      </c>
    </row>
    <row r="392" spans="1:110" x14ac:dyDescent="0.45">
      <c r="A392">
        <v>7461</v>
      </c>
      <c r="B392" t="s">
        <v>743</v>
      </c>
      <c r="C392">
        <v>19966</v>
      </c>
      <c r="D392">
        <v>19913</v>
      </c>
      <c r="E392">
        <v>19750</v>
      </c>
      <c r="F392">
        <v>19473</v>
      </c>
      <c r="G392">
        <v>19050</v>
      </c>
      <c r="H392">
        <v>17832.18531133555</v>
      </c>
      <c r="I392">
        <v>16438.394187874757</v>
      </c>
      <c r="J392">
        <v>15509.014190442496</v>
      </c>
      <c r="K392">
        <v>2.56</v>
      </c>
      <c r="L392">
        <v>2.44</v>
      </c>
      <c r="M392">
        <v>2.35</v>
      </c>
      <c r="N392">
        <v>2.27</v>
      </c>
      <c r="O392">
        <v>2.21</v>
      </c>
      <c r="P392">
        <v>2.16</v>
      </c>
      <c r="Q392">
        <v>2.1403702164625544</v>
      </c>
      <c r="R392">
        <v>2.1103256531220369</v>
      </c>
      <c r="S392">
        <v>282913</v>
      </c>
      <c r="T392">
        <v>10276</v>
      </c>
      <c r="U392">
        <v>4921</v>
      </c>
      <c r="V392">
        <v>45.355330703760352</v>
      </c>
      <c r="W392">
        <v>168.12044195029821</v>
      </c>
      <c r="X392">
        <v>2120.4503364369994</v>
      </c>
      <c r="Y392">
        <v>273.94614258815483</v>
      </c>
      <c r="Z392">
        <v>10744</v>
      </c>
      <c r="AA392">
        <v>10686.494909919069</v>
      </c>
      <c r="AB392">
        <v>10391.691901648903</v>
      </c>
      <c r="AC392">
        <v>9986.8581155105421</v>
      </c>
      <c r="AD392">
        <v>9529.4089434873185</v>
      </c>
      <c r="AE392">
        <v>8735.7107676388969</v>
      </c>
      <c r="AF392">
        <v>7821.0381150614176</v>
      </c>
      <c r="AG392">
        <v>7321.7556801876326</v>
      </c>
      <c r="AH392">
        <v>675</v>
      </c>
      <c r="AI392">
        <v>606.44832888169276</v>
      </c>
      <c r="AJ392">
        <v>557.98691928384892</v>
      </c>
      <c r="AK392">
        <v>501.07647848217192</v>
      </c>
      <c r="AL392">
        <v>456.53142391936564</v>
      </c>
      <c r="AM392">
        <v>399.34096985741462</v>
      </c>
      <c r="AN392">
        <v>349.10659869226492</v>
      </c>
      <c r="AO392">
        <v>320.5508160905606</v>
      </c>
      <c r="AP392">
        <v>36.064704095608434</v>
      </c>
      <c r="AQ392">
        <v>29.47616026100669</v>
      </c>
      <c r="AR392">
        <v>3.1580884775014408</v>
      </c>
      <c r="AS392">
        <v>29.47616026100669</v>
      </c>
      <c r="AT392">
        <v>18421</v>
      </c>
      <c r="AU392">
        <v>480</v>
      </c>
      <c r="AV392">
        <v>12675.272214646726</v>
      </c>
      <c r="AW392">
        <v>7908.5615986367184</v>
      </c>
      <c r="AX392">
        <v>191.70418079386425</v>
      </c>
      <c r="AY392">
        <v>422.97383380276119</v>
      </c>
      <c r="AZ392">
        <v>300.84168321214077</v>
      </c>
      <c r="BA392">
        <v>5.0958536952771896</v>
      </c>
      <c r="BB392">
        <v>66.061272509003672</v>
      </c>
      <c r="BC392">
        <v>7640</v>
      </c>
      <c r="BD392">
        <v>454493.98645969824</v>
      </c>
      <c r="BE392">
        <v>2719533.1165871271</v>
      </c>
      <c r="BF392">
        <v>184380</v>
      </c>
      <c r="BG392">
        <v>193809.00409291434</v>
      </c>
      <c r="BH392">
        <v>186516.71622478796</v>
      </c>
      <c r="BI392">
        <v>75454.000000000058</v>
      </c>
      <c r="BJ392">
        <v>70514.083298565834</v>
      </c>
      <c r="BK392">
        <v>67284.177691835721</v>
      </c>
      <c r="BL392">
        <v>-344078.83492646553</v>
      </c>
      <c r="BM392">
        <v>-438849.04638448346</v>
      </c>
      <c r="BN392">
        <v>-563621.29046304594</v>
      </c>
      <c r="BO392">
        <v>290195.37690472719</v>
      </c>
      <c r="BP392">
        <v>651497.39357313002</v>
      </c>
      <c r="BQ392">
        <v>950426.47932971641</v>
      </c>
      <c r="BR392">
        <v>1624314</v>
      </c>
      <c r="BS392">
        <v>8767932</v>
      </c>
      <c r="BT392">
        <v>937111</v>
      </c>
      <c r="BU392">
        <v>33479</v>
      </c>
      <c r="BV392">
        <v>88734</v>
      </c>
      <c r="BW392">
        <v>932589</v>
      </c>
      <c r="BX392">
        <v>42948</v>
      </c>
      <c r="BY392">
        <v>459.42975188305076</v>
      </c>
      <c r="BZ392">
        <v>0</v>
      </c>
      <c r="CA392">
        <v>0.432015168</v>
      </c>
      <c r="CB392">
        <v>45.116477595248533</v>
      </c>
      <c r="CC392">
        <v>0</v>
      </c>
      <c r="CD392">
        <v>6.4765602598853045</v>
      </c>
      <c r="CE392">
        <v>25.6094339382017</v>
      </c>
      <c r="CF392">
        <v>1.9872000000000001</v>
      </c>
      <c r="CG392">
        <v>280764.0242740176</v>
      </c>
      <c r="CH392">
        <v>187314.30655296484</v>
      </c>
      <c r="CI392">
        <v>91686.515499900837</v>
      </c>
      <c r="CJ392">
        <v>87278.509947020983</v>
      </c>
      <c r="CK392">
        <v>757813.94287333195</v>
      </c>
      <c r="CL392">
        <v>11800000</v>
      </c>
      <c r="CM392">
        <v>7950000</v>
      </c>
      <c r="CN392">
        <v>1850000</v>
      </c>
      <c r="CO392">
        <v>192060000</v>
      </c>
      <c r="CP392">
        <v>369000</v>
      </c>
      <c r="CQ392">
        <v>6580</v>
      </c>
      <c r="CR392">
        <v>0</v>
      </c>
      <c r="CS392">
        <v>0</v>
      </c>
      <c r="CT392">
        <v>1206200000</v>
      </c>
      <c r="CU392">
        <v>46112640</v>
      </c>
      <c r="CV392">
        <v>0</v>
      </c>
      <c r="CW392">
        <v>0</v>
      </c>
      <c r="CX392">
        <v>23542.056232351028</v>
      </c>
      <c r="CY392">
        <v>938538.88527177298</v>
      </c>
      <c r="CZ392">
        <v>7640</v>
      </c>
      <c r="DA392">
        <v>8030.7017641276998</v>
      </c>
      <c r="DB392">
        <v>7728.5373248583364</v>
      </c>
      <c r="DC392">
        <v>6879.8854335988453</v>
      </c>
      <c r="DD392">
        <v>-344078.83492646553</v>
      </c>
      <c r="DE392">
        <v>-438849.04638448346</v>
      </c>
      <c r="DF392">
        <v>-563621.29046304594</v>
      </c>
    </row>
    <row r="393" spans="1:110" x14ac:dyDescent="0.45">
      <c r="A393">
        <v>7464</v>
      </c>
      <c r="B393" t="s">
        <v>744</v>
      </c>
      <c r="C393">
        <v>6496</v>
      </c>
      <c r="D393">
        <v>6312</v>
      </c>
      <c r="E393">
        <v>6121</v>
      </c>
      <c r="F393">
        <v>5917</v>
      </c>
      <c r="G393">
        <v>5671</v>
      </c>
      <c r="H393">
        <v>5308.4683937314385</v>
      </c>
      <c r="I393">
        <v>4893.5503117815088</v>
      </c>
      <c r="J393">
        <v>4527.6917970109907</v>
      </c>
      <c r="K393">
        <v>2.56</v>
      </c>
      <c r="L393">
        <v>2.44</v>
      </c>
      <c r="M393">
        <v>2.35</v>
      </c>
      <c r="N393">
        <v>2.27</v>
      </c>
      <c r="O393">
        <v>2.21</v>
      </c>
      <c r="P393">
        <v>2.16</v>
      </c>
      <c r="Q393">
        <v>2.1403702164625544</v>
      </c>
      <c r="R393">
        <v>2.1103256531220369</v>
      </c>
      <c r="S393">
        <v>282913</v>
      </c>
      <c r="T393">
        <v>10276</v>
      </c>
      <c r="U393">
        <v>4921</v>
      </c>
      <c r="V393">
        <v>12.339211083119034</v>
      </c>
      <c r="W393">
        <v>45.738253661107095</v>
      </c>
      <c r="X393">
        <v>2535.8525589052965</v>
      </c>
      <c r="Y393">
        <v>327.61296727736283</v>
      </c>
      <c r="Z393">
        <v>4505</v>
      </c>
      <c r="AA393">
        <v>4517.7419801077249</v>
      </c>
      <c r="AB393">
        <v>4297.5535960236029</v>
      </c>
      <c r="AC393">
        <v>4050.0129836101987</v>
      </c>
      <c r="AD393">
        <v>3771.4820625709094</v>
      </c>
      <c r="AE393">
        <v>3452.386907649211</v>
      </c>
      <c r="AF393">
        <v>3104.4648804610215</v>
      </c>
      <c r="AG393">
        <v>2834.1769532986882</v>
      </c>
      <c r="AH393">
        <v>488</v>
      </c>
      <c r="AI393">
        <v>425.03732497426046</v>
      </c>
      <c r="AJ393">
        <v>368.23632866781179</v>
      </c>
      <c r="AK393">
        <v>321.40478466520449</v>
      </c>
      <c r="AL393">
        <v>279.19074291832555</v>
      </c>
      <c r="AM393">
        <v>247.21031505011427</v>
      </c>
      <c r="AN393">
        <v>232.20525989690978</v>
      </c>
      <c r="AO393">
        <v>228.99070525151819</v>
      </c>
      <c r="AP393">
        <v>8.2228957898229353</v>
      </c>
      <c r="AQ393">
        <v>10.589290817627068</v>
      </c>
      <c r="AR393">
        <v>1.1345411688611073</v>
      </c>
      <c r="AS393">
        <v>10.589290817627068</v>
      </c>
      <c r="AT393">
        <v>6355</v>
      </c>
      <c r="AU393">
        <v>277</v>
      </c>
      <c r="AV393">
        <v>4403.0287022476423</v>
      </c>
      <c r="AW393">
        <v>3950.008632663872</v>
      </c>
      <c r="AX393">
        <v>107.22853874004059</v>
      </c>
      <c r="AY393">
        <v>146.92906779400383</v>
      </c>
      <c r="AZ393">
        <v>150.25832838653369</v>
      </c>
      <c r="BA393">
        <v>2.8503340047923356</v>
      </c>
      <c r="BB393">
        <v>66.061272509003672</v>
      </c>
      <c r="BC393">
        <v>7640</v>
      </c>
      <c r="BD393">
        <v>418591.59904786013</v>
      </c>
      <c r="BE393">
        <v>827769.88381121296</v>
      </c>
      <c r="BF393">
        <v>32668</v>
      </c>
      <c r="BG393">
        <v>32917.064247946721</v>
      </c>
      <c r="BH393">
        <v>31035.651594468905</v>
      </c>
      <c r="BI393">
        <v>35158</v>
      </c>
      <c r="BJ393">
        <v>31518.036467052087</v>
      </c>
      <c r="BK393">
        <v>29350.451384721677</v>
      </c>
      <c r="BL393">
        <v>-148521.17113929195</v>
      </c>
      <c r="BM393">
        <v>-107862.95824976783</v>
      </c>
      <c r="BN393">
        <v>-92554.229399597563</v>
      </c>
      <c r="BO393">
        <v>71501.177163546963</v>
      </c>
      <c r="BP393">
        <v>173618.68409687106</v>
      </c>
      <c r="BQ393">
        <v>256672.53475557396</v>
      </c>
      <c r="BR393">
        <v>1624314</v>
      </c>
      <c r="BS393">
        <v>8767932</v>
      </c>
      <c r="BT393">
        <v>937111</v>
      </c>
      <c r="BU393">
        <v>33479</v>
      </c>
      <c r="BV393">
        <v>88734</v>
      </c>
      <c r="BW393">
        <v>932589</v>
      </c>
      <c r="BX393">
        <v>42948</v>
      </c>
      <c r="BY393">
        <v>194.31805040159796</v>
      </c>
      <c r="BZ393">
        <v>0</v>
      </c>
      <c r="CA393">
        <v>0</v>
      </c>
      <c r="CB393">
        <v>0</v>
      </c>
      <c r="CC393">
        <v>0</v>
      </c>
      <c r="CD393">
        <v>1.2604421674416562</v>
      </c>
      <c r="CE393">
        <v>3.0416288805295277</v>
      </c>
      <c r="CF393">
        <v>0</v>
      </c>
      <c r="CG393">
        <v>106277.9074935547</v>
      </c>
      <c r="CH393">
        <v>70904.285531348272</v>
      </c>
      <c r="CI393">
        <v>34706.195132730827</v>
      </c>
      <c r="CJ393">
        <v>33037.628059041839</v>
      </c>
      <c r="CK393">
        <v>286856.12526843639</v>
      </c>
      <c r="CL393">
        <v>8430000</v>
      </c>
      <c r="CM393">
        <v>3180000</v>
      </c>
      <c r="CN393">
        <v>1390000</v>
      </c>
      <c r="CO393">
        <v>35430000</v>
      </c>
      <c r="CP393">
        <v>13000</v>
      </c>
      <c r="CQ393">
        <v>0</v>
      </c>
      <c r="CR393">
        <v>0</v>
      </c>
      <c r="CS393">
        <v>0</v>
      </c>
      <c r="CT393">
        <v>27009000</v>
      </c>
      <c r="CU393">
        <v>0</v>
      </c>
      <c r="CV393">
        <v>0</v>
      </c>
      <c r="CW393">
        <v>0</v>
      </c>
      <c r="CX393">
        <v>1947.2232979219764</v>
      </c>
      <c r="CY393">
        <v>316219.49367714755</v>
      </c>
      <c r="CZ393">
        <v>7640</v>
      </c>
      <c r="DA393">
        <v>7698.248158880644</v>
      </c>
      <c r="DB393">
        <v>7258.2459343009177</v>
      </c>
      <c r="DC393">
        <v>6336.414409680182</v>
      </c>
      <c r="DD393">
        <v>-148521.17113929195</v>
      </c>
      <c r="DE393">
        <v>-107862.95824976783</v>
      </c>
      <c r="DF393">
        <v>-92554.229399597563</v>
      </c>
    </row>
    <row r="394" spans="1:110" x14ac:dyDescent="0.45">
      <c r="A394">
        <v>7465</v>
      </c>
      <c r="B394" t="s">
        <v>745</v>
      </c>
      <c r="C394">
        <v>4872</v>
      </c>
      <c r="D394">
        <v>4682</v>
      </c>
      <c r="E394">
        <v>4487</v>
      </c>
      <c r="F394">
        <v>4287</v>
      </c>
      <c r="G394">
        <v>4068</v>
      </c>
      <c r="H394">
        <v>3807.9438239639376</v>
      </c>
      <c r="I394">
        <v>3510.3090580721523</v>
      </c>
      <c r="J394">
        <v>3223.7858158386525</v>
      </c>
      <c r="K394">
        <v>2.56</v>
      </c>
      <c r="L394">
        <v>2.44</v>
      </c>
      <c r="M394">
        <v>2.35</v>
      </c>
      <c r="N394">
        <v>2.27</v>
      </c>
      <c r="O394">
        <v>2.21</v>
      </c>
      <c r="P394">
        <v>2.16</v>
      </c>
      <c r="Q394">
        <v>2.1403702164625544</v>
      </c>
      <c r="R394">
        <v>2.1103256531220369</v>
      </c>
      <c r="S394">
        <v>282913</v>
      </c>
      <c r="T394">
        <v>10276</v>
      </c>
      <c r="U394">
        <v>4921</v>
      </c>
      <c r="V394">
        <v>8.5130662123469545</v>
      </c>
      <c r="W394">
        <v>31.555727447341951</v>
      </c>
      <c r="X394">
        <v>2756.6818364414189</v>
      </c>
      <c r="Y394">
        <v>356.14243939563005</v>
      </c>
      <c r="Z394">
        <v>2480</v>
      </c>
      <c r="AA394">
        <v>2366.3075859649584</v>
      </c>
      <c r="AB394">
        <v>2257.9489450279639</v>
      </c>
      <c r="AC394">
        <v>2123.2270389447572</v>
      </c>
      <c r="AD394">
        <v>1974.6560334797398</v>
      </c>
      <c r="AE394">
        <v>1828.3805472290546</v>
      </c>
      <c r="AF394">
        <v>1652.9440508294936</v>
      </c>
      <c r="AG394">
        <v>1519.3382709936138</v>
      </c>
      <c r="AH394">
        <v>580</v>
      </c>
      <c r="AI394">
        <v>489.1073095015559</v>
      </c>
      <c r="AJ394">
        <v>416.99177328553247</v>
      </c>
      <c r="AK394">
        <v>327.74375436102491</v>
      </c>
      <c r="AL394">
        <v>249.07301418111513</v>
      </c>
      <c r="AM394">
        <v>197.54725556447909</v>
      </c>
      <c r="AN394">
        <v>154.05125302086111</v>
      </c>
      <c r="AO394">
        <v>125.29583464754282</v>
      </c>
      <c r="AP394">
        <v>3.9681918706985249</v>
      </c>
      <c r="AQ394">
        <v>7.4283084840070481</v>
      </c>
      <c r="AR394">
        <v>0.79587216323092613</v>
      </c>
      <c r="AS394">
        <v>7.4283084840070481</v>
      </c>
      <c r="AT394">
        <v>4878</v>
      </c>
      <c r="AU394">
        <v>116</v>
      </c>
      <c r="AV394">
        <v>3353.4803640531159</v>
      </c>
      <c r="AW394">
        <v>1972.4399894781841</v>
      </c>
      <c r="AX394">
        <v>46.667561654428376</v>
      </c>
      <c r="AY394">
        <v>111.90563974845246</v>
      </c>
      <c r="AZ394">
        <v>75.031617199750116</v>
      </c>
      <c r="BA394">
        <v>1.2405105904393836</v>
      </c>
      <c r="BB394">
        <v>66.061272509003672</v>
      </c>
      <c r="BC394">
        <v>7640</v>
      </c>
      <c r="BD394">
        <v>401805.07007757615</v>
      </c>
      <c r="BE394">
        <v>784949.75197858934</v>
      </c>
      <c r="BF394">
        <v>30414</v>
      </c>
      <c r="BG394">
        <v>29933.643696827479</v>
      </c>
      <c r="BH394">
        <v>27942.72395139933</v>
      </c>
      <c r="BI394">
        <v>38543.999999999993</v>
      </c>
      <c r="BJ394">
        <v>34584.541534026343</v>
      </c>
      <c r="BK394">
        <v>32164.517667049469</v>
      </c>
      <c r="BL394">
        <v>-158086.43867472553</v>
      </c>
      <c r="BM394">
        <v>-118416.2124014608</v>
      </c>
      <c r="BN394">
        <v>-101010.4101756927</v>
      </c>
      <c r="BO394">
        <v>70942.783205100859</v>
      </c>
      <c r="BP394">
        <v>162599.56659220095</v>
      </c>
      <c r="BQ394">
        <v>237175.30181474687</v>
      </c>
      <c r="BR394">
        <v>1624314</v>
      </c>
      <c r="BS394">
        <v>8767932</v>
      </c>
      <c r="BT394">
        <v>937111</v>
      </c>
      <c r="BU394">
        <v>33479</v>
      </c>
      <c r="BV394">
        <v>88734</v>
      </c>
      <c r="BW394">
        <v>932589</v>
      </c>
      <c r="BX394">
        <v>42948</v>
      </c>
      <c r="BY394">
        <v>56.701435655278289</v>
      </c>
      <c r="BZ394">
        <v>0</v>
      </c>
      <c r="CA394">
        <v>0</v>
      </c>
      <c r="CB394">
        <v>0</v>
      </c>
      <c r="CC394">
        <v>0</v>
      </c>
      <c r="CD394">
        <v>1.3962207321653768</v>
      </c>
      <c r="CE394">
        <v>0</v>
      </c>
      <c r="CF394">
        <v>0</v>
      </c>
      <c r="CG394">
        <v>95967.364229254614</v>
      </c>
      <c r="CH394">
        <v>64025.511561889114</v>
      </c>
      <c r="CI394">
        <v>31339.176201943508</v>
      </c>
      <c r="CJ394">
        <v>29832.485038388531</v>
      </c>
      <c r="CK394">
        <v>259026.79968269257</v>
      </c>
      <c r="CL394">
        <v>5890000</v>
      </c>
      <c r="CM394">
        <v>3570000</v>
      </c>
      <c r="CN394">
        <v>730000</v>
      </c>
      <c r="CO394">
        <v>18920000</v>
      </c>
      <c r="CP394">
        <v>0</v>
      </c>
      <c r="CQ394">
        <v>0</v>
      </c>
      <c r="CR394">
        <v>0</v>
      </c>
      <c r="CS394">
        <v>0</v>
      </c>
      <c r="CT394">
        <v>0</v>
      </c>
      <c r="CU394">
        <v>0</v>
      </c>
      <c r="CV394">
        <v>0</v>
      </c>
      <c r="CW394">
        <v>0</v>
      </c>
      <c r="CX394">
        <v>582.17818192281925</v>
      </c>
      <c r="CY394">
        <v>287551.97053348308</v>
      </c>
      <c r="CZ394">
        <v>7640</v>
      </c>
      <c r="DA394">
        <v>7519.3344461025154</v>
      </c>
      <c r="DB394">
        <v>7019.2151965769344</v>
      </c>
      <c r="DC394">
        <v>6082.308965859128</v>
      </c>
      <c r="DD394">
        <v>-158086.43867472553</v>
      </c>
      <c r="DE394">
        <v>-118416.2124014608</v>
      </c>
      <c r="DF394">
        <v>-101010.4101756927</v>
      </c>
    </row>
    <row r="395" spans="1:110" x14ac:dyDescent="0.45">
      <c r="A395">
        <v>7466</v>
      </c>
      <c r="B395" t="s">
        <v>746</v>
      </c>
      <c r="C395">
        <v>17884</v>
      </c>
      <c r="D395">
        <v>17256</v>
      </c>
      <c r="E395">
        <v>16521</v>
      </c>
      <c r="F395">
        <v>15736</v>
      </c>
      <c r="G395">
        <v>14878</v>
      </c>
      <c r="H395">
        <v>13926.889924517076</v>
      </c>
      <c r="I395">
        <v>12838.342715338615</v>
      </c>
      <c r="J395">
        <v>11818.262155106357</v>
      </c>
      <c r="K395">
        <v>2.56</v>
      </c>
      <c r="L395">
        <v>2.44</v>
      </c>
      <c r="M395">
        <v>2.35</v>
      </c>
      <c r="N395">
        <v>2.27</v>
      </c>
      <c r="O395">
        <v>2.21</v>
      </c>
      <c r="P395">
        <v>2.16</v>
      </c>
      <c r="Q395">
        <v>2.1403702164625544</v>
      </c>
      <c r="R395">
        <v>2.1103256531220369</v>
      </c>
      <c r="S395">
        <v>282913</v>
      </c>
      <c r="T395">
        <v>10276</v>
      </c>
      <c r="U395">
        <v>4921</v>
      </c>
      <c r="V395">
        <v>35.008818440400233</v>
      </c>
      <c r="W395">
        <v>129.76860574119598</v>
      </c>
      <c r="X395">
        <v>2460.6655219357112</v>
      </c>
      <c r="Y395">
        <v>317.89937087922198</v>
      </c>
      <c r="Z395">
        <v>8748</v>
      </c>
      <c r="AA395">
        <v>8559.2052107083782</v>
      </c>
      <c r="AB395">
        <v>8076.0778549981651</v>
      </c>
      <c r="AC395">
        <v>7561.2177880042846</v>
      </c>
      <c r="AD395">
        <v>7026.5023392885068</v>
      </c>
      <c r="AE395">
        <v>6447.5786075896049</v>
      </c>
      <c r="AF395">
        <v>5797.7310744872739</v>
      </c>
      <c r="AG395">
        <v>5258.3098647026518</v>
      </c>
      <c r="AH395">
        <v>911</v>
      </c>
      <c r="AI395">
        <v>748.86182422905995</v>
      </c>
      <c r="AJ395">
        <v>584.3743993863086</v>
      </c>
      <c r="AK395">
        <v>433.34751901354952</v>
      </c>
      <c r="AL395">
        <v>332.60234799051045</v>
      </c>
      <c r="AM395">
        <v>261.76338732567007</v>
      </c>
      <c r="AN395">
        <v>208.94303824013517</v>
      </c>
      <c r="AO395">
        <v>176.56560234900846</v>
      </c>
      <c r="AP395">
        <v>32.519117496338097</v>
      </c>
      <c r="AQ395">
        <v>9.561971559200563</v>
      </c>
      <c r="AR395">
        <v>1.0244737420312986</v>
      </c>
      <c r="AS395">
        <v>9.561971559200563</v>
      </c>
      <c r="AT395">
        <v>15063</v>
      </c>
      <c r="AU395">
        <v>622</v>
      </c>
      <c r="AV395">
        <v>10426.943385007924</v>
      </c>
      <c r="AW395">
        <v>8983.5469512853033</v>
      </c>
      <c r="AX395">
        <v>241.41103371572939</v>
      </c>
      <c r="AY395">
        <v>347.9471007577144</v>
      </c>
      <c r="AZ395">
        <v>341.73412602689291</v>
      </c>
      <c r="BA395">
        <v>6.4171543006867999</v>
      </c>
      <c r="BB395">
        <v>66.061272509003672</v>
      </c>
      <c r="BC395">
        <v>6290</v>
      </c>
      <c r="BD395">
        <v>329042.06030209118</v>
      </c>
      <c r="BE395">
        <v>2688307.0287541109</v>
      </c>
      <c r="BF395">
        <v>122230</v>
      </c>
      <c r="BG395">
        <v>119810.80763582964</v>
      </c>
      <c r="BH395">
        <v>111436.61151021763</v>
      </c>
      <c r="BI395">
        <v>164372</v>
      </c>
      <c r="BJ395">
        <v>145206.53023891913</v>
      </c>
      <c r="BK395">
        <v>134937.79084401033</v>
      </c>
      <c r="BL395">
        <v>-332998.66105352715</v>
      </c>
      <c r="BM395">
        <v>-373140.7220287479</v>
      </c>
      <c r="BN395">
        <v>-458640.23409485642</v>
      </c>
      <c r="BO395">
        <v>207123.0845562676</v>
      </c>
      <c r="BP395">
        <v>518542.12775379466</v>
      </c>
      <c r="BQ395">
        <v>793106.16684447555</v>
      </c>
      <c r="BR395">
        <v>1624314</v>
      </c>
      <c r="BS395">
        <v>8767932</v>
      </c>
      <c r="BT395">
        <v>937111</v>
      </c>
      <c r="BU395">
        <v>33479</v>
      </c>
      <c r="BV395">
        <v>88734</v>
      </c>
      <c r="BW395">
        <v>932589</v>
      </c>
      <c r="BX395">
        <v>42948</v>
      </c>
      <c r="BY395">
        <v>595.61498964983753</v>
      </c>
      <c r="BZ395">
        <v>0</v>
      </c>
      <c r="CA395">
        <v>0</v>
      </c>
      <c r="CB395">
        <v>0</v>
      </c>
      <c r="CC395">
        <v>0</v>
      </c>
      <c r="CD395">
        <v>6.0989460164133051</v>
      </c>
      <c r="CE395">
        <v>22.285112383722474</v>
      </c>
      <c r="CF395">
        <v>0</v>
      </c>
      <c r="CG395">
        <v>311695.65406691784</v>
      </c>
      <c r="CH395">
        <v>207950.62846134233</v>
      </c>
      <c r="CI395">
        <v>101787.57229226279</v>
      </c>
      <c r="CJ395">
        <v>96893.939008980931</v>
      </c>
      <c r="CK395">
        <v>841301.91963056347</v>
      </c>
      <c r="CL395">
        <v>16000000</v>
      </c>
      <c r="CM395">
        <v>6850000</v>
      </c>
      <c r="CN395">
        <v>2280000</v>
      </c>
      <c r="CO395">
        <v>60400000</v>
      </c>
      <c r="CP395">
        <v>0</v>
      </c>
      <c r="CQ395">
        <v>40</v>
      </c>
      <c r="CR395">
        <v>0</v>
      </c>
      <c r="CS395">
        <v>0</v>
      </c>
      <c r="CT395">
        <v>0</v>
      </c>
      <c r="CU395">
        <v>280320</v>
      </c>
      <c r="CV395">
        <v>0</v>
      </c>
      <c r="CW395">
        <v>0</v>
      </c>
      <c r="CX395">
        <v>1992.4234673259218</v>
      </c>
      <c r="CY395">
        <v>1047814.9553742695</v>
      </c>
      <c r="CZ395">
        <v>6290</v>
      </c>
      <c r="DA395">
        <v>6165.5074861275343</v>
      </c>
      <c r="DB395">
        <v>5734.5683252824101</v>
      </c>
      <c r="DC395">
        <v>4980.8616728847473</v>
      </c>
      <c r="DD395">
        <v>-332998.66105352715</v>
      </c>
      <c r="DE395">
        <v>-373140.7220287479</v>
      </c>
      <c r="DF395">
        <v>-458640.23409485642</v>
      </c>
    </row>
    <row r="396" spans="1:110" x14ac:dyDescent="0.45">
      <c r="A396">
        <v>7481</v>
      </c>
      <c r="B396" t="s">
        <v>747</v>
      </c>
      <c r="C396">
        <v>14428</v>
      </c>
      <c r="D396">
        <v>13697</v>
      </c>
      <c r="E396">
        <v>12979</v>
      </c>
      <c r="F396">
        <v>12282</v>
      </c>
      <c r="G396">
        <v>11567</v>
      </c>
      <c r="H396">
        <v>10827.553149407784</v>
      </c>
      <c r="I396">
        <v>9981.2548856245303</v>
      </c>
      <c r="J396">
        <v>9074.0440934822454</v>
      </c>
      <c r="K396">
        <v>2.56</v>
      </c>
      <c r="L396">
        <v>2.44</v>
      </c>
      <c r="M396">
        <v>2.35</v>
      </c>
      <c r="N396">
        <v>2.27</v>
      </c>
      <c r="O396">
        <v>2.21</v>
      </c>
      <c r="P396">
        <v>2.16</v>
      </c>
      <c r="Q396">
        <v>2.1403702164625544</v>
      </c>
      <c r="R396">
        <v>2.1103256531220369</v>
      </c>
      <c r="S396">
        <v>282913</v>
      </c>
      <c r="T396">
        <v>10276</v>
      </c>
      <c r="U396">
        <v>4921</v>
      </c>
      <c r="V396">
        <v>28.110220726774443</v>
      </c>
      <c r="W396">
        <v>104.19729409037105</v>
      </c>
      <c r="X396">
        <v>2472.3346421042015</v>
      </c>
      <c r="Y396">
        <v>319.40693292989801</v>
      </c>
      <c r="Z396">
        <v>7541</v>
      </c>
      <c r="AA396">
        <v>7435.1549203131217</v>
      </c>
      <c r="AB396">
        <v>7036.999070266349</v>
      </c>
      <c r="AC396">
        <v>6619.5777282530689</v>
      </c>
      <c r="AD396">
        <v>6200.5387826818005</v>
      </c>
      <c r="AE396">
        <v>5799.7352025921828</v>
      </c>
      <c r="AF396">
        <v>5790.7545039276802</v>
      </c>
      <c r="AG396">
        <v>5470.0704283721479</v>
      </c>
      <c r="AH396">
        <v>765</v>
      </c>
      <c r="AI396">
        <v>745.2682926491882</v>
      </c>
      <c r="AJ396">
        <v>729.46933567095277</v>
      </c>
      <c r="AK396">
        <v>718.57126228649031</v>
      </c>
      <c r="AL396">
        <v>723.23942232810373</v>
      </c>
      <c r="AM396">
        <v>758.20992608900167</v>
      </c>
      <c r="AN396">
        <v>1275.3952357524486</v>
      </c>
      <c r="AO396">
        <v>1430.4854739056379</v>
      </c>
      <c r="AP396">
        <v>25.420781496586763</v>
      </c>
      <c r="AQ396">
        <v>14.935641526354598</v>
      </c>
      <c r="AR396">
        <v>1.6002110516026069</v>
      </c>
      <c r="AS396">
        <v>14.935641526354598</v>
      </c>
      <c r="AT396">
        <v>12818</v>
      </c>
      <c r="AU396">
        <v>298</v>
      </c>
      <c r="AV396">
        <v>8810.145770804862</v>
      </c>
      <c r="AW396">
        <v>5108.2797761385027</v>
      </c>
      <c r="AX396">
        <v>120.11531097532743</v>
      </c>
      <c r="AY396">
        <v>293.9945643717582</v>
      </c>
      <c r="AZ396">
        <v>194.31896268430864</v>
      </c>
      <c r="BA396">
        <v>3.1928883802026173</v>
      </c>
      <c r="BB396">
        <v>66.061272509003672</v>
      </c>
      <c r="BC396">
        <v>6290</v>
      </c>
      <c r="BD396">
        <v>318282.93788436137</v>
      </c>
      <c r="BE396">
        <v>3029819.5118727325</v>
      </c>
      <c r="BF396">
        <v>68626</v>
      </c>
      <c r="BG396">
        <v>66144.889056705244</v>
      </c>
      <c r="BH396">
        <v>61281.534221209258</v>
      </c>
      <c r="BI396">
        <v>111937.99999999997</v>
      </c>
      <c r="BJ396">
        <v>99659.294216022376</v>
      </c>
      <c r="BK396">
        <v>93350.564674798356</v>
      </c>
      <c r="BL396">
        <v>-279974.27622338542</v>
      </c>
      <c r="BM396">
        <v>-269002.07063461863</v>
      </c>
      <c r="BN396">
        <v>-305032.06064445351</v>
      </c>
      <c r="BO396">
        <v>246700.03609541571</v>
      </c>
      <c r="BP396">
        <v>610772.91630077409</v>
      </c>
      <c r="BQ396">
        <v>930881.26026288024</v>
      </c>
      <c r="BR396">
        <v>1624314</v>
      </c>
      <c r="BS396">
        <v>8767932</v>
      </c>
      <c r="BT396">
        <v>937111</v>
      </c>
      <c r="BU396">
        <v>33479</v>
      </c>
      <c r="BV396">
        <v>88734</v>
      </c>
      <c r="BW396">
        <v>932589</v>
      </c>
      <c r="BX396">
        <v>42948</v>
      </c>
      <c r="BY396">
        <v>201.00726327230583</v>
      </c>
      <c r="BZ396">
        <v>0</v>
      </c>
      <c r="CA396">
        <v>0</v>
      </c>
      <c r="CB396">
        <v>0</v>
      </c>
      <c r="CC396">
        <v>0</v>
      </c>
      <c r="CD396">
        <v>7.6373815420900515</v>
      </c>
      <c r="CE396">
        <v>0</v>
      </c>
      <c r="CF396">
        <v>0</v>
      </c>
      <c r="CG396">
        <v>352144.70841147972</v>
      </c>
      <c r="CH396">
        <v>234936.58787998982</v>
      </c>
      <c r="CI396">
        <v>114996.64655919766</v>
      </c>
      <c r="CJ396">
        <v>109467.961628467</v>
      </c>
      <c r="CK396">
        <v>950478.50462078932</v>
      </c>
      <c r="CL396">
        <v>11300000</v>
      </c>
      <c r="CM396">
        <v>2790000</v>
      </c>
      <c r="CN396">
        <v>2570000</v>
      </c>
      <c r="CO396">
        <v>159930000</v>
      </c>
      <c r="CP396">
        <v>179000</v>
      </c>
      <c r="CQ396">
        <v>0</v>
      </c>
      <c r="CR396">
        <v>0</v>
      </c>
      <c r="CS396">
        <v>0</v>
      </c>
      <c r="CT396">
        <v>347534000</v>
      </c>
      <c r="CU396">
        <v>0</v>
      </c>
      <c r="CV396">
        <v>0</v>
      </c>
      <c r="CW396">
        <v>0</v>
      </c>
      <c r="CX396">
        <v>19232.228385315371</v>
      </c>
      <c r="CY396">
        <v>1185816.3456120745</v>
      </c>
      <c r="CZ396">
        <v>6290</v>
      </c>
      <c r="DA396">
        <v>6062.590740632937</v>
      </c>
      <c r="DB396">
        <v>5616.8340024393992</v>
      </c>
      <c r="DC396">
        <v>4817.9958665038084</v>
      </c>
      <c r="DD396">
        <v>-279974.27622338542</v>
      </c>
      <c r="DE396">
        <v>-269002.07063461863</v>
      </c>
      <c r="DF396">
        <v>-305032.06064445351</v>
      </c>
    </row>
    <row r="397" spans="1:110" x14ac:dyDescent="0.45">
      <c r="A397">
        <v>7482</v>
      </c>
      <c r="B397" t="s">
        <v>748</v>
      </c>
      <c r="C397">
        <v>6021</v>
      </c>
      <c r="D397">
        <v>5638</v>
      </c>
      <c r="E397">
        <v>5278</v>
      </c>
      <c r="F397">
        <v>4937</v>
      </c>
      <c r="G397">
        <v>4594</v>
      </c>
      <c r="H397">
        <v>4300.3180745551454</v>
      </c>
      <c r="I397">
        <v>3964.1985773804008</v>
      </c>
      <c r="J397">
        <v>3610.9901833254203</v>
      </c>
      <c r="K397">
        <v>2.56</v>
      </c>
      <c r="L397">
        <v>2.44</v>
      </c>
      <c r="M397">
        <v>2.35</v>
      </c>
      <c r="N397">
        <v>2.27</v>
      </c>
      <c r="O397">
        <v>2.21</v>
      </c>
      <c r="P397">
        <v>2.16</v>
      </c>
      <c r="Q397">
        <v>2.1403702164625544</v>
      </c>
      <c r="R397">
        <v>2.1103256531220369</v>
      </c>
      <c r="S397">
        <v>282913</v>
      </c>
      <c r="T397">
        <v>10276</v>
      </c>
      <c r="U397">
        <v>4921</v>
      </c>
      <c r="V397">
        <v>11.051844948969395</v>
      </c>
      <c r="W397">
        <v>40.96632145232838</v>
      </c>
      <c r="X397">
        <v>2624.2138311671238</v>
      </c>
      <c r="Y397">
        <v>339.02857521420469</v>
      </c>
      <c r="Z397">
        <v>2869</v>
      </c>
      <c r="AA397">
        <v>2779.746929429341</v>
      </c>
      <c r="AB397">
        <v>2546.9584808371669</v>
      </c>
      <c r="AC397">
        <v>2321.697542886036</v>
      </c>
      <c r="AD397">
        <v>2105.3550670845543</v>
      </c>
      <c r="AE397">
        <v>1944.8519403646378</v>
      </c>
      <c r="AF397">
        <v>1799.1204839006139</v>
      </c>
      <c r="AG397">
        <v>1591.1484492964787</v>
      </c>
      <c r="AH397">
        <v>404</v>
      </c>
      <c r="AI397">
        <v>358.77871882820813</v>
      </c>
      <c r="AJ397">
        <v>305.53073970163678</v>
      </c>
      <c r="AK397">
        <v>261.85749799104144</v>
      </c>
      <c r="AL397">
        <v>226.94326172066627</v>
      </c>
      <c r="AM397">
        <v>211.10559666910169</v>
      </c>
      <c r="AN397">
        <v>242.48095429306073</v>
      </c>
      <c r="AO397">
        <v>239.07350395059106</v>
      </c>
      <c r="AP397">
        <v>7.2415920239642775</v>
      </c>
      <c r="AQ397">
        <v>7.1912348089855467</v>
      </c>
      <c r="AR397">
        <v>0.77047198780866255</v>
      </c>
      <c r="AS397">
        <v>7.1912348089855467</v>
      </c>
      <c r="AT397">
        <v>5193</v>
      </c>
      <c r="AU397">
        <v>37</v>
      </c>
      <c r="AV397">
        <v>3546.5656128875562</v>
      </c>
      <c r="AW397">
        <v>1151.3710830496957</v>
      </c>
      <c r="AX397">
        <v>17.778327536417141</v>
      </c>
      <c r="AY397">
        <v>118.34889450205773</v>
      </c>
      <c r="AZ397">
        <v>43.798155999210422</v>
      </c>
      <c r="BA397">
        <v>0.47258101360718541</v>
      </c>
      <c r="BB397">
        <v>66.061272509003672</v>
      </c>
      <c r="BC397">
        <v>6290</v>
      </c>
      <c r="BD397">
        <v>307708.26736234775</v>
      </c>
      <c r="BE397">
        <v>1002315.9875385987</v>
      </c>
      <c r="BF397">
        <v>19920</v>
      </c>
      <c r="BG397">
        <v>18749.572019946467</v>
      </c>
      <c r="BH397">
        <v>17163.304884689369</v>
      </c>
      <c r="BI397">
        <v>13366</v>
      </c>
      <c r="BJ397">
        <v>11163.537597498249</v>
      </c>
      <c r="BK397">
        <v>10123.28695419374</v>
      </c>
      <c r="BL397">
        <v>-240660.1182857427</v>
      </c>
      <c r="BM397">
        <v>-185934.4092072515</v>
      </c>
      <c r="BN397">
        <v>-175387.18479318835</v>
      </c>
      <c r="BO397">
        <v>47003.591338862898</v>
      </c>
      <c r="BP397">
        <v>150154.00790124631</v>
      </c>
      <c r="BQ397">
        <v>244759.76081017288</v>
      </c>
      <c r="BR397">
        <v>1624314</v>
      </c>
      <c r="BS397">
        <v>8767932</v>
      </c>
      <c r="BT397">
        <v>937111</v>
      </c>
      <c r="BU397">
        <v>33479</v>
      </c>
      <c r="BV397">
        <v>88734</v>
      </c>
      <c r="BW397">
        <v>932589</v>
      </c>
      <c r="BX397">
        <v>42948</v>
      </c>
      <c r="BY397">
        <v>40.740228928778151</v>
      </c>
      <c r="BZ397">
        <v>0</v>
      </c>
      <c r="CA397">
        <v>0</v>
      </c>
      <c r="CB397">
        <v>0</v>
      </c>
      <c r="CC397">
        <v>0</v>
      </c>
      <c r="CD397">
        <v>2.0700030097330617</v>
      </c>
      <c r="CE397">
        <v>0</v>
      </c>
      <c r="CF397">
        <v>0</v>
      </c>
      <c r="CG397">
        <v>162589.33609088592</v>
      </c>
      <c r="CH397">
        <v>108472.97413377908</v>
      </c>
      <c r="CI397">
        <v>53095.298523953876</v>
      </c>
      <c r="CJ397">
        <v>50542.639941071473</v>
      </c>
      <c r="CK397">
        <v>438847.05731365271</v>
      </c>
      <c r="CL397">
        <v>4590000</v>
      </c>
      <c r="CM397">
        <v>3040000</v>
      </c>
      <c r="CN397">
        <v>2260000</v>
      </c>
      <c r="CO397">
        <v>118270000</v>
      </c>
      <c r="CP397">
        <v>66000</v>
      </c>
      <c r="CQ397">
        <v>200</v>
      </c>
      <c r="CR397">
        <v>0</v>
      </c>
      <c r="CS397">
        <v>0</v>
      </c>
      <c r="CT397">
        <v>127617000</v>
      </c>
      <c r="CU397">
        <v>1401600</v>
      </c>
      <c r="CV397">
        <v>0</v>
      </c>
      <c r="CW397">
        <v>0</v>
      </c>
      <c r="CX397">
        <v>15173.400291913662</v>
      </c>
      <c r="CY397">
        <v>432987.2206406293</v>
      </c>
      <c r="CZ397">
        <v>6290</v>
      </c>
      <c r="DA397">
        <v>5920.4220886276753</v>
      </c>
      <c r="DB397">
        <v>5419.5375363803278</v>
      </c>
      <c r="DC397">
        <v>4657.9221936787453</v>
      </c>
      <c r="DD397">
        <v>-240660.1182857427</v>
      </c>
      <c r="DE397">
        <v>-185934.4092072515</v>
      </c>
      <c r="DF397">
        <v>-175387.18479318835</v>
      </c>
    </row>
    <row r="398" spans="1:110" x14ac:dyDescent="0.45">
      <c r="A398">
        <v>7483</v>
      </c>
      <c r="B398" t="s">
        <v>749</v>
      </c>
      <c r="C398">
        <v>9294</v>
      </c>
      <c r="D398">
        <v>8611</v>
      </c>
      <c r="E398">
        <v>7954</v>
      </c>
      <c r="F398">
        <v>7343</v>
      </c>
      <c r="G398">
        <v>6752</v>
      </c>
      <c r="H398">
        <v>6320.3630037867524</v>
      </c>
      <c r="I398">
        <v>5826.3536775081548</v>
      </c>
      <c r="J398">
        <v>5244.3431558885568</v>
      </c>
      <c r="K398">
        <v>2.56</v>
      </c>
      <c r="L398">
        <v>2.44</v>
      </c>
      <c r="M398">
        <v>2.35</v>
      </c>
      <c r="N398">
        <v>2.27</v>
      </c>
      <c r="O398">
        <v>2.21</v>
      </c>
      <c r="P398">
        <v>2.16</v>
      </c>
      <c r="Q398">
        <v>2.1403702164625544</v>
      </c>
      <c r="R398">
        <v>2.1103256531220369</v>
      </c>
      <c r="S398">
        <v>282913</v>
      </c>
      <c r="T398">
        <v>10276</v>
      </c>
      <c r="U398">
        <v>4921</v>
      </c>
      <c r="V398">
        <v>17.485246908433378</v>
      </c>
      <c r="W398">
        <v>64.813273153186032</v>
      </c>
      <c r="X398">
        <v>2560.3319463797648</v>
      </c>
      <c r="Y398">
        <v>330.7755189562763</v>
      </c>
      <c r="Z398">
        <v>4536</v>
      </c>
      <c r="AA398">
        <v>4467.7933308022557</v>
      </c>
      <c r="AB398">
        <v>4096.6715191326957</v>
      </c>
      <c r="AC398">
        <v>3707.1299723935435</v>
      </c>
      <c r="AD398">
        <v>3310.3020930728539</v>
      </c>
      <c r="AE398">
        <v>3082.3874308909139</v>
      </c>
      <c r="AF398">
        <v>2984.6260895526552</v>
      </c>
      <c r="AG398">
        <v>2641.0428648395455</v>
      </c>
      <c r="AH398">
        <v>813</v>
      </c>
      <c r="AI398">
        <v>717.2833974128929</v>
      </c>
      <c r="AJ398">
        <v>607.0611652137768</v>
      </c>
      <c r="AK398">
        <v>496.41059670443957</v>
      </c>
      <c r="AL398">
        <v>397.72609408438103</v>
      </c>
      <c r="AM398">
        <v>343.84250639627697</v>
      </c>
      <c r="AN398">
        <v>481.4669935811545</v>
      </c>
      <c r="AO398">
        <v>454.72420875945988</v>
      </c>
      <c r="AP398">
        <v>16.488768386909758</v>
      </c>
      <c r="AQ398">
        <v>10.115143467584065</v>
      </c>
      <c r="AR398">
        <v>1.0837408180165802</v>
      </c>
      <c r="AS398">
        <v>10.115143467584065</v>
      </c>
      <c r="AT398">
        <v>8397</v>
      </c>
      <c r="AU398">
        <v>292</v>
      </c>
      <c r="AV398">
        <v>5797.7373822092623</v>
      </c>
      <c r="AW398">
        <v>4407.6960364988136</v>
      </c>
      <c r="AX398">
        <v>114.38564284525833</v>
      </c>
      <c r="AY398">
        <v>193.47049644432306</v>
      </c>
      <c r="AZ398">
        <v>167.66875722841488</v>
      </c>
      <c r="BA398">
        <v>3.0405831441226585</v>
      </c>
      <c r="BB398">
        <v>66.061272509003672</v>
      </c>
      <c r="BC398">
        <v>6290</v>
      </c>
      <c r="BD398">
        <v>292600.75386835443</v>
      </c>
      <c r="BE398">
        <v>1977941.4242704657</v>
      </c>
      <c r="BF398">
        <v>35828</v>
      </c>
      <c r="BG398">
        <v>32840.251443574118</v>
      </c>
      <c r="BH398">
        <v>29706.198161008477</v>
      </c>
      <c r="BI398">
        <v>48824.000000000015</v>
      </c>
      <c r="BJ398">
        <v>40511.478569140047</v>
      </c>
      <c r="BK398">
        <v>36174.947546906231</v>
      </c>
      <c r="BL398">
        <v>-266804.59348374687</v>
      </c>
      <c r="BM398">
        <v>-229428.56584937801</v>
      </c>
      <c r="BN398">
        <v>-233036.27098712843</v>
      </c>
      <c r="BO398">
        <v>103038.59664503345</v>
      </c>
      <c r="BP398">
        <v>291257.45812607871</v>
      </c>
      <c r="BQ398">
        <v>442149.58057697059</v>
      </c>
      <c r="BR398">
        <v>1624314</v>
      </c>
      <c r="BS398">
        <v>8767932</v>
      </c>
      <c r="BT398">
        <v>937111</v>
      </c>
      <c r="BU398">
        <v>33479</v>
      </c>
      <c r="BV398">
        <v>88734</v>
      </c>
      <c r="BW398">
        <v>932589</v>
      </c>
      <c r="BX398">
        <v>42948</v>
      </c>
      <c r="BY398">
        <v>64.56031339506427</v>
      </c>
      <c r="BZ398">
        <v>0</v>
      </c>
      <c r="CA398">
        <v>0</v>
      </c>
      <c r="CB398">
        <v>59.613363789517585</v>
      </c>
      <c r="CC398">
        <v>0</v>
      </c>
      <c r="CD398">
        <v>1.0164769293025782</v>
      </c>
      <c r="CE398">
        <v>0</v>
      </c>
      <c r="CF398">
        <v>549.52266239999994</v>
      </c>
      <c r="CG398">
        <v>273229.39650395216</v>
      </c>
      <c r="CH398">
        <v>182287.51019066776</v>
      </c>
      <c r="CI398">
        <v>89226.001665863951</v>
      </c>
      <c r="CJ398">
        <v>84936.290047312796</v>
      </c>
      <c r="CK398">
        <v>737477.12802221149</v>
      </c>
      <c r="CL398">
        <v>9520000</v>
      </c>
      <c r="CM398">
        <v>4240000</v>
      </c>
      <c r="CN398">
        <v>3340000</v>
      </c>
      <c r="CO398">
        <v>211410000</v>
      </c>
      <c r="CP398">
        <v>178000</v>
      </c>
      <c r="CQ398">
        <v>1510</v>
      </c>
      <c r="CR398">
        <v>0</v>
      </c>
      <c r="CS398">
        <v>0</v>
      </c>
      <c r="CT398">
        <v>394112000</v>
      </c>
      <c r="CU398">
        <v>10582080</v>
      </c>
      <c r="CV398">
        <v>0</v>
      </c>
      <c r="CW398">
        <v>0</v>
      </c>
      <c r="CX398">
        <v>27700.089620336745</v>
      </c>
      <c r="CY398">
        <v>891308.54506438493</v>
      </c>
      <c r="CZ398">
        <v>6290</v>
      </c>
      <c r="DA398">
        <v>5765.4678346567271</v>
      </c>
      <c r="DB398">
        <v>5215.2502632785345</v>
      </c>
      <c r="DC398">
        <v>4429.2327827695881</v>
      </c>
      <c r="DD398">
        <v>-266804.59348374687</v>
      </c>
      <c r="DE398">
        <v>-229428.56584937801</v>
      </c>
      <c r="DF398">
        <v>-233036.27098712843</v>
      </c>
    </row>
    <row r="399" spans="1:110" x14ac:dyDescent="0.45">
      <c r="A399">
        <v>7484</v>
      </c>
      <c r="B399" t="s">
        <v>750</v>
      </c>
      <c r="C399">
        <v>3762</v>
      </c>
      <c r="D399">
        <v>3500</v>
      </c>
      <c r="E399">
        <v>3253</v>
      </c>
      <c r="F399">
        <v>3035</v>
      </c>
      <c r="G399">
        <v>2824</v>
      </c>
      <c r="H399">
        <v>2643.469360588535</v>
      </c>
      <c r="I399">
        <v>2436.8517158298328</v>
      </c>
      <c r="J399">
        <v>2201.3481690736512</v>
      </c>
      <c r="K399">
        <v>2.56</v>
      </c>
      <c r="L399">
        <v>2.44</v>
      </c>
      <c r="M399">
        <v>2.35</v>
      </c>
      <c r="N399">
        <v>2.27</v>
      </c>
      <c r="O399">
        <v>2.21</v>
      </c>
      <c r="P399">
        <v>2.16</v>
      </c>
      <c r="Q399">
        <v>2.1403702164625544</v>
      </c>
      <c r="R399">
        <v>2.1103256531220369</v>
      </c>
      <c r="S399">
        <v>282913</v>
      </c>
      <c r="T399">
        <v>10276</v>
      </c>
      <c r="U399">
        <v>4921</v>
      </c>
      <c r="V399">
        <v>5.9871435075564747</v>
      </c>
      <c r="W399">
        <v>22.192787416426015</v>
      </c>
      <c r="X399">
        <v>3026.6660097806371</v>
      </c>
      <c r="Y399">
        <v>391.02235220245757</v>
      </c>
      <c r="Z399">
        <v>1401</v>
      </c>
      <c r="AA399">
        <v>1494.8250344940311</v>
      </c>
      <c r="AB399">
        <v>1461.7775505985308</v>
      </c>
      <c r="AC399">
        <v>1396.871683956055</v>
      </c>
      <c r="AD399">
        <v>1322.528768338002</v>
      </c>
      <c r="AE399">
        <v>1320.9724967522843</v>
      </c>
      <c r="AF399">
        <v>1678.8224555093734</v>
      </c>
      <c r="AG399">
        <v>1646.9763325974034</v>
      </c>
      <c r="AH399">
        <v>408</v>
      </c>
      <c r="AI399">
        <v>412.71414900308218</v>
      </c>
      <c r="AJ399">
        <v>439.53034119521124</v>
      </c>
      <c r="AK399">
        <v>458.49805497966116</v>
      </c>
      <c r="AL399">
        <v>492.79013325781</v>
      </c>
      <c r="AM399">
        <v>566.6794938140514</v>
      </c>
      <c r="AN399">
        <v>998.39937665910838</v>
      </c>
      <c r="AO399">
        <v>1050.7834439316982</v>
      </c>
      <c r="AP399">
        <v>3.4954469907958132</v>
      </c>
      <c r="AQ399">
        <v>3.0029332169390193</v>
      </c>
      <c r="AR399">
        <v>0.32173555534867226</v>
      </c>
      <c r="AS399">
        <v>3.0029332169390193</v>
      </c>
      <c r="AT399">
        <v>3905</v>
      </c>
      <c r="AU399">
        <v>31</v>
      </c>
      <c r="AV399">
        <v>2667.7864800885586</v>
      </c>
      <c r="AW399">
        <v>900.63890597734405</v>
      </c>
      <c r="AX399">
        <v>14.540687425561076</v>
      </c>
      <c r="AY399">
        <v>89.024034840555188</v>
      </c>
      <c r="AZ399">
        <v>34.260303983378165</v>
      </c>
      <c r="BA399">
        <v>0.38651851745002502</v>
      </c>
      <c r="BB399">
        <v>66.061272509003672</v>
      </c>
      <c r="BC399">
        <v>6290</v>
      </c>
      <c r="BD399">
        <v>302175.06277101324</v>
      </c>
      <c r="BE399">
        <v>639699.31833877822</v>
      </c>
      <c r="BF399">
        <v>9428</v>
      </c>
      <c r="BG399">
        <v>8787.6791944619272</v>
      </c>
      <c r="BH399">
        <v>8043.811518673816</v>
      </c>
      <c r="BI399">
        <v>2220.0000000000036</v>
      </c>
      <c r="BJ399">
        <v>2074.5271632623499</v>
      </c>
      <c r="BK399">
        <v>1964.1187416319608</v>
      </c>
      <c r="BL399">
        <v>-233974.5404886441</v>
      </c>
      <c r="BM399">
        <v>-168982.75488772197</v>
      </c>
      <c r="BN399">
        <v>-151347.00319302274</v>
      </c>
      <c r="BO399">
        <v>71703.183612122259</v>
      </c>
      <c r="BP399">
        <v>154907.95656809464</v>
      </c>
      <c r="BQ399">
        <v>222355.96121085781</v>
      </c>
      <c r="BR399">
        <v>1624314</v>
      </c>
      <c r="BS399">
        <v>8767932</v>
      </c>
      <c r="BT399">
        <v>937111</v>
      </c>
      <c r="BU399">
        <v>33479</v>
      </c>
      <c r="BV399">
        <v>88734</v>
      </c>
      <c r="BW399">
        <v>932589</v>
      </c>
      <c r="BX399">
        <v>42948</v>
      </c>
      <c r="BY399">
        <v>27.396547308231639</v>
      </c>
      <c r="BZ399">
        <v>0</v>
      </c>
      <c r="CA399">
        <v>0</v>
      </c>
      <c r="CB399">
        <v>0</v>
      </c>
      <c r="CC399">
        <v>0</v>
      </c>
      <c r="CD399">
        <v>1.1740947065936123</v>
      </c>
      <c r="CE399">
        <v>0</v>
      </c>
      <c r="CF399">
        <v>8.7816864705882374</v>
      </c>
      <c r="CG399">
        <v>86449.939677592993</v>
      </c>
      <c r="CH399">
        <v>57675.874051619117</v>
      </c>
      <c r="CI399">
        <v>28231.158727370599</v>
      </c>
      <c r="CJ399">
        <v>26873.891480862396</v>
      </c>
      <c r="CK399">
        <v>233338.19144969826</v>
      </c>
      <c r="CL399">
        <v>6800000</v>
      </c>
      <c r="CM399">
        <v>5540000</v>
      </c>
      <c r="CN399">
        <v>1970000</v>
      </c>
      <c r="CO399">
        <v>131340000</v>
      </c>
      <c r="CP399">
        <v>29000</v>
      </c>
      <c r="CQ399">
        <v>1280</v>
      </c>
      <c r="CR399">
        <v>0</v>
      </c>
      <c r="CS399">
        <v>0</v>
      </c>
      <c r="CT399">
        <v>72398000</v>
      </c>
      <c r="CU399">
        <v>8970240</v>
      </c>
      <c r="CV399">
        <v>0</v>
      </c>
      <c r="CW399">
        <v>0</v>
      </c>
      <c r="CX399">
        <v>15463.892958638238</v>
      </c>
      <c r="CY399">
        <v>242569.52818593977</v>
      </c>
      <c r="CZ399">
        <v>6290</v>
      </c>
      <c r="DA399">
        <v>5862.8025173064816</v>
      </c>
      <c r="DB399">
        <v>5366.5225342021949</v>
      </c>
      <c r="DC399">
        <v>4574.1635196298857</v>
      </c>
      <c r="DD399">
        <v>-233974.5404886441</v>
      </c>
      <c r="DE399">
        <v>-168982.75488772197</v>
      </c>
      <c r="DF399">
        <v>-151347.00319302274</v>
      </c>
    </row>
    <row r="400" spans="1:110" x14ac:dyDescent="0.45">
      <c r="A400">
        <v>7501</v>
      </c>
      <c r="B400" t="s">
        <v>751</v>
      </c>
      <c r="C400">
        <v>16877</v>
      </c>
      <c r="D400">
        <v>15818</v>
      </c>
      <c r="E400">
        <v>14757</v>
      </c>
      <c r="F400">
        <v>13718</v>
      </c>
      <c r="G400">
        <v>12679</v>
      </c>
      <c r="H400">
        <v>11868.466013775507</v>
      </c>
      <c r="I400">
        <v>10940.808394124095</v>
      </c>
      <c r="J400">
        <v>9859.238038751173</v>
      </c>
      <c r="K400">
        <v>2.56</v>
      </c>
      <c r="L400">
        <v>2.44</v>
      </c>
      <c r="M400">
        <v>2.35</v>
      </c>
      <c r="N400">
        <v>2.27</v>
      </c>
      <c r="O400">
        <v>2.21</v>
      </c>
      <c r="P400">
        <v>2.16</v>
      </c>
      <c r="Q400">
        <v>2.1403702164625544</v>
      </c>
      <c r="R400">
        <v>2.1103256531220369</v>
      </c>
      <c r="S400">
        <v>282913</v>
      </c>
      <c r="T400">
        <v>10276</v>
      </c>
      <c r="U400">
        <v>4921</v>
      </c>
      <c r="V400">
        <v>30.208879044723066</v>
      </c>
      <c r="W400">
        <v>111.97647590740362</v>
      </c>
      <c r="X400">
        <v>2691.0763307253742</v>
      </c>
      <c r="Y400">
        <v>347.66670435264166</v>
      </c>
      <c r="Z400">
        <v>7043</v>
      </c>
      <c r="AA400">
        <v>7094.5909260175649</v>
      </c>
      <c r="AB400">
        <v>6465.1382663873937</v>
      </c>
      <c r="AC400">
        <v>5851.34918318786</v>
      </c>
      <c r="AD400">
        <v>5277.0310743454093</v>
      </c>
      <c r="AE400">
        <v>4845.1790477372551</v>
      </c>
      <c r="AF400">
        <v>4391.7887472696857</v>
      </c>
      <c r="AG400">
        <v>3819.6400956962689</v>
      </c>
      <c r="AH400">
        <v>835</v>
      </c>
      <c r="AI400">
        <v>762.25459352880148</v>
      </c>
      <c r="AJ400">
        <v>689.34380111764233</v>
      </c>
      <c r="AK400">
        <v>630.18842987426547</v>
      </c>
      <c r="AL400">
        <v>608.07149789980679</v>
      </c>
      <c r="AM400">
        <v>631.25603546844684</v>
      </c>
      <c r="AN400">
        <v>676.89946150654293</v>
      </c>
      <c r="AO400">
        <v>683.11283454303305</v>
      </c>
      <c r="AP400">
        <v>30.019299873822238</v>
      </c>
      <c r="AQ400">
        <v>5.3736699671540356</v>
      </c>
      <c r="AR400">
        <v>0.5757373095713082</v>
      </c>
      <c r="AS400">
        <v>5.3736699671540356</v>
      </c>
      <c r="AT400">
        <v>14164</v>
      </c>
      <c r="AU400">
        <v>220</v>
      </c>
      <c r="AV400">
        <v>9705.6318664289065</v>
      </c>
      <c r="AW400">
        <v>4446.2127243872392</v>
      </c>
      <c r="AX400">
        <v>92.415005451071778</v>
      </c>
      <c r="AY400">
        <v>323.8769353827326</v>
      </c>
      <c r="AZ400">
        <v>169.13393203569058</v>
      </c>
      <c r="BA400">
        <v>2.456562736799627</v>
      </c>
      <c r="BB400">
        <v>66.061272509003672</v>
      </c>
      <c r="BC400">
        <v>5260</v>
      </c>
      <c r="BD400">
        <v>250417.57656747146</v>
      </c>
      <c r="BE400">
        <v>3100074.1406908319</v>
      </c>
      <c r="BF400">
        <v>51154.000000000007</v>
      </c>
      <c r="BG400">
        <v>47685.110747082879</v>
      </c>
      <c r="BH400">
        <v>43356.947006678995</v>
      </c>
      <c r="BI400">
        <v>70464</v>
      </c>
      <c r="BJ400">
        <v>58116.031374284285</v>
      </c>
      <c r="BK400">
        <v>52411.861585852101</v>
      </c>
      <c r="BL400">
        <v>-362948.28493301891</v>
      </c>
      <c r="BM400">
        <v>-350831.3621974187</v>
      </c>
      <c r="BN400">
        <v>-361838.11788737087</v>
      </c>
      <c r="BO400">
        <v>128780.09618879226</v>
      </c>
      <c r="BP400">
        <v>412935.45623946865</v>
      </c>
      <c r="BQ400">
        <v>680490.10743334284</v>
      </c>
      <c r="BR400">
        <v>1624314</v>
      </c>
      <c r="BS400">
        <v>8767932</v>
      </c>
      <c r="BT400">
        <v>937111</v>
      </c>
      <c r="BU400">
        <v>33479</v>
      </c>
      <c r="BV400">
        <v>88734</v>
      </c>
      <c r="BW400">
        <v>932589</v>
      </c>
      <c r="BX400">
        <v>42948</v>
      </c>
      <c r="BY400">
        <v>91.239561055924497</v>
      </c>
      <c r="BZ400">
        <v>0</v>
      </c>
      <c r="CA400">
        <v>0</v>
      </c>
      <c r="CB400">
        <v>0</v>
      </c>
      <c r="CC400">
        <v>0</v>
      </c>
      <c r="CD400">
        <v>5.7996047533808799</v>
      </c>
      <c r="CE400">
        <v>0</v>
      </c>
      <c r="CF400">
        <v>0</v>
      </c>
      <c r="CG400">
        <v>420749.47705470718</v>
      </c>
      <c r="CH400">
        <v>280706.89159985271</v>
      </c>
      <c r="CI400">
        <v>137400.27252174405</v>
      </c>
      <c r="CJ400">
        <v>130794.49018896789</v>
      </c>
      <c r="CK400">
        <v>1135650.5556336232</v>
      </c>
      <c r="CL400">
        <v>12900000</v>
      </c>
      <c r="CM400">
        <v>7900000</v>
      </c>
      <c r="CN400">
        <v>6310000</v>
      </c>
      <c r="CO400">
        <v>115710000</v>
      </c>
      <c r="CP400">
        <v>1000</v>
      </c>
      <c r="CQ400">
        <v>4130</v>
      </c>
      <c r="CR400">
        <v>0</v>
      </c>
      <c r="CS400">
        <v>0</v>
      </c>
      <c r="CT400">
        <v>1158000</v>
      </c>
      <c r="CU400">
        <v>28943040</v>
      </c>
      <c r="CV400">
        <v>0</v>
      </c>
      <c r="CW400">
        <v>0</v>
      </c>
      <c r="CX400">
        <v>10661.815959002686</v>
      </c>
      <c r="CY400">
        <v>1341190.6465616876</v>
      </c>
      <c r="CZ400">
        <v>5260</v>
      </c>
      <c r="DA400">
        <v>4903.3053628192492</v>
      </c>
      <c r="DB400">
        <v>4458.2543155008698</v>
      </c>
      <c r="DC400">
        <v>3790.68654079198</v>
      </c>
      <c r="DD400">
        <v>-362948.28493301891</v>
      </c>
      <c r="DE400">
        <v>-350831.3621974187</v>
      </c>
      <c r="DF400">
        <v>-361838.11788737087</v>
      </c>
    </row>
    <row r="401" spans="1:110" x14ac:dyDescent="0.45">
      <c r="A401">
        <v>7502</v>
      </c>
      <c r="B401" t="s">
        <v>752</v>
      </c>
      <c r="C401">
        <v>7250</v>
      </c>
      <c r="D401">
        <v>7030</v>
      </c>
      <c r="E401">
        <v>6792</v>
      </c>
      <c r="F401">
        <v>6543</v>
      </c>
      <c r="G401">
        <v>6264</v>
      </c>
      <c r="H401">
        <v>5863.55951654624</v>
      </c>
      <c r="I401">
        <v>5405.254655792518</v>
      </c>
      <c r="J401">
        <v>4982.7187113057662</v>
      </c>
      <c r="K401">
        <v>2.56</v>
      </c>
      <c r="L401">
        <v>2.44</v>
      </c>
      <c r="M401">
        <v>2.35</v>
      </c>
      <c r="N401">
        <v>2.27</v>
      </c>
      <c r="O401">
        <v>2.21</v>
      </c>
      <c r="P401">
        <v>2.16</v>
      </c>
      <c r="Q401">
        <v>2.1403702164625544</v>
      </c>
      <c r="R401">
        <v>2.1103256531220369</v>
      </c>
      <c r="S401">
        <v>282913</v>
      </c>
      <c r="T401">
        <v>10276</v>
      </c>
      <c r="U401">
        <v>4921</v>
      </c>
      <c r="V401">
        <v>11.806726868863246</v>
      </c>
      <c r="W401">
        <v>43.764472849829311</v>
      </c>
      <c r="X401">
        <v>2957.834473337176</v>
      </c>
      <c r="Y401">
        <v>382.12983839391148</v>
      </c>
      <c r="Z401">
        <v>3275</v>
      </c>
      <c r="AA401">
        <v>3439.7763457498154</v>
      </c>
      <c r="AB401">
        <v>3314.5674897539188</v>
      </c>
      <c r="AC401">
        <v>3159.5848466113493</v>
      </c>
      <c r="AD401">
        <v>2984.2772232662369</v>
      </c>
      <c r="AE401">
        <v>2749.9279099986943</v>
      </c>
      <c r="AF401">
        <v>2535.6658102103211</v>
      </c>
      <c r="AG401">
        <v>2370.1315433489899</v>
      </c>
      <c r="AH401">
        <v>429</v>
      </c>
      <c r="AI401">
        <v>329.17602934530714</v>
      </c>
      <c r="AJ401">
        <v>262.25036965586196</v>
      </c>
      <c r="AK401">
        <v>213.09785035623767</v>
      </c>
      <c r="AL401">
        <v>196.10165299398471</v>
      </c>
      <c r="AM401">
        <v>205.3401697402316</v>
      </c>
      <c r="AN401">
        <v>248.85082370750746</v>
      </c>
      <c r="AO401">
        <v>264.79921334454968</v>
      </c>
      <c r="AP401">
        <v>9.0394551278367121</v>
      </c>
      <c r="AQ401">
        <v>3.0029332169390193</v>
      </c>
      <c r="AR401">
        <v>0.32173555534867226</v>
      </c>
      <c r="AS401">
        <v>3.0029332169390193</v>
      </c>
      <c r="AT401">
        <v>6628</v>
      </c>
      <c r="AU401">
        <v>89</v>
      </c>
      <c r="AV401">
        <v>4537.9357615872623</v>
      </c>
      <c r="AW401">
        <v>1927.6370187404141</v>
      </c>
      <c r="AX401">
        <v>38.10036546230495</v>
      </c>
      <c r="AY401">
        <v>151.43091636416693</v>
      </c>
      <c r="AZ401">
        <v>73.327312192885344</v>
      </c>
      <c r="BA401">
        <v>1.0127785806678256</v>
      </c>
      <c r="BB401">
        <v>66.061272509003672</v>
      </c>
      <c r="BC401">
        <v>5260</v>
      </c>
      <c r="BD401">
        <v>284763.33660596819</v>
      </c>
      <c r="BE401">
        <v>1284447.8919895866</v>
      </c>
      <c r="BF401">
        <v>34264</v>
      </c>
      <c r="BG401">
        <v>34278.643377344422</v>
      </c>
      <c r="BH401">
        <v>32283.46557023171</v>
      </c>
      <c r="BI401">
        <v>21135.999999999989</v>
      </c>
      <c r="BJ401">
        <v>19414.339365549735</v>
      </c>
      <c r="BK401">
        <v>18337.146677833112</v>
      </c>
      <c r="BL401">
        <v>-247564.59608335217</v>
      </c>
      <c r="BM401">
        <v>-222240.86216881702</v>
      </c>
      <c r="BN401">
        <v>-230286.76504268841</v>
      </c>
      <c r="BO401">
        <v>127810.49457566789</v>
      </c>
      <c r="BP401">
        <v>286226.31774294894</v>
      </c>
      <c r="BQ401">
        <v>417816.75072979368</v>
      </c>
      <c r="BR401">
        <v>1624314</v>
      </c>
      <c r="BS401">
        <v>8767932</v>
      </c>
      <c r="BT401">
        <v>937111</v>
      </c>
      <c r="BU401">
        <v>33479</v>
      </c>
      <c r="BV401">
        <v>88734</v>
      </c>
      <c r="BW401">
        <v>932589</v>
      </c>
      <c r="BX401">
        <v>42948</v>
      </c>
      <c r="BY401">
        <v>45.984651973291975</v>
      </c>
      <c r="BZ401">
        <v>0</v>
      </c>
      <c r="CA401">
        <v>0</v>
      </c>
      <c r="CB401">
        <v>0</v>
      </c>
      <c r="CC401">
        <v>0</v>
      </c>
      <c r="CD401">
        <v>2.0562523510071924</v>
      </c>
      <c r="CE401">
        <v>0</v>
      </c>
      <c r="CF401">
        <v>0.28778399999999998</v>
      </c>
      <c r="CG401">
        <v>149899.43668867042</v>
      </c>
      <c r="CH401">
        <v>100006.79078675242</v>
      </c>
      <c r="CI401">
        <v>48951.275224523328</v>
      </c>
      <c r="CJ401">
        <v>46597.84853103663</v>
      </c>
      <c r="CK401">
        <v>404595.57966966031</v>
      </c>
      <c r="CL401">
        <v>5900000</v>
      </c>
      <c r="CM401">
        <v>3300000</v>
      </c>
      <c r="CN401">
        <v>2700000</v>
      </c>
      <c r="CO401">
        <v>46670000</v>
      </c>
      <c r="CP401">
        <v>1000</v>
      </c>
      <c r="CQ401">
        <v>740</v>
      </c>
      <c r="CR401">
        <v>0</v>
      </c>
      <c r="CS401">
        <v>0</v>
      </c>
      <c r="CT401">
        <v>2749000</v>
      </c>
      <c r="CU401">
        <v>5185920</v>
      </c>
      <c r="CV401">
        <v>0</v>
      </c>
      <c r="CW401">
        <v>0</v>
      </c>
      <c r="CX401">
        <v>3818.5103112453239</v>
      </c>
      <c r="CY401">
        <v>471520.56519599271</v>
      </c>
      <c r="CZ401">
        <v>5260</v>
      </c>
      <c r="DA401">
        <v>5262.2479618500947</v>
      </c>
      <c r="DB401">
        <v>4955.9604511854659</v>
      </c>
      <c r="DC401">
        <v>4310.5941770521758</v>
      </c>
      <c r="DD401">
        <v>-247564.59608335217</v>
      </c>
      <c r="DE401">
        <v>-222240.86216881702</v>
      </c>
      <c r="DF401">
        <v>-230286.76504268841</v>
      </c>
    </row>
    <row r="402" spans="1:110" x14ac:dyDescent="0.45">
      <c r="A402">
        <v>7503</v>
      </c>
      <c r="B402" t="s">
        <v>753</v>
      </c>
      <c r="C402">
        <v>6766</v>
      </c>
      <c r="D402">
        <v>6360</v>
      </c>
      <c r="E402">
        <v>5951</v>
      </c>
      <c r="F402">
        <v>5569</v>
      </c>
      <c r="G402">
        <v>5192</v>
      </c>
      <c r="H402">
        <v>4860.0895609687232</v>
      </c>
      <c r="I402">
        <v>4480.2174605483324</v>
      </c>
      <c r="J402">
        <v>4039.2136319690758</v>
      </c>
      <c r="K402">
        <v>2.56</v>
      </c>
      <c r="L402">
        <v>2.44</v>
      </c>
      <c r="M402">
        <v>2.35</v>
      </c>
      <c r="N402">
        <v>2.27</v>
      </c>
      <c r="O402">
        <v>2.21</v>
      </c>
      <c r="P402">
        <v>2.16</v>
      </c>
      <c r="Q402">
        <v>2.1403702164625544</v>
      </c>
      <c r="R402">
        <v>2.1103256531220369</v>
      </c>
      <c r="S402">
        <v>282913</v>
      </c>
      <c r="T402">
        <v>10276</v>
      </c>
      <c r="U402">
        <v>4921</v>
      </c>
      <c r="V402">
        <v>11.875988098807186</v>
      </c>
      <c r="W402">
        <v>44.021206257072024</v>
      </c>
      <c r="X402">
        <v>2744.2749166508015</v>
      </c>
      <c r="Y402">
        <v>354.5395592151155</v>
      </c>
      <c r="Z402">
        <v>2864</v>
      </c>
      <c r="AA402">
        <v>2880.8323722387418</v>
      </c>
      <c r="AB402">
        <v>2654.1581033328757</v>
      </c>
      <c r="AC402">
        <v>2413.0545958540679</v>
      </c>
      <c r="AD402">
        <v>2167.8338315626052</v>
      </c>
      <c r="AE402">
        <v>1997.0523745926751</v>
      </c>
      <c r="AF402">
        <v>1833.4602966358941</v>
      </c>
      <c r="AG402">
        <v>1611.2576569259836</v>
      </c>
      <c r="AH402">
        <v>548</v>
      </c>
      <c r="AI402">
        <v>446.13480294678527</v>
      </c>
      <c r="AJ402">
        <v>351.77352618557921</v>
      </c>
      <c r="AK402">
        <v>266.31267452795566</v>
      </c>
      <c r="AL402">
        <v>195.78010094676745</v>
      </c>
      <c r="AM402">
        <v>157.22376255844418</v>
      </c>
      <c r="AN402">
        <v>154.26449846987128</v>
      </c>
      <c r="AO402">
        <v>131.7252032134264</v>
      </c>
      <c r="AP402">
        <v>7.7214997050776351</v>
      </c>
      <c r="AQ402">
        <v>4.8204980587705313</v>
      </c>
      <c r="AR402">
        <v>0.51647023358602651</v>
      </c>
      <c r="AS402">
        <v>4.8204980587705313</v>
      </c>
      <c r="AT402">
        <v>6673</v>
      </c>
      <c r="AU402">
        <v>41</v>
      </c>
      <c r="AV402">
        <v>4555.557524678532</v>
      </c>
      <c r="AW402">
        <v>1407.7399663522674</v>
      </c>
      <c r="AX402">
        <v>20.430970707226507</v>
      </c>
      <c r="AY402">
        <v>152.01895459852261</v>
      </c>
      <c r="AZ402">
        <v>53.550428320040247</v>
      </c>
      <c r="BA402">
        <v>0.54309320300359609</v>
      </c>
      <c r="BB402">
        <v>66.061272509003672</v>
      </c>
      <c r="BC402">
        <v>5260</v>
      </c>
      <c r="BD402">
        <v>255160.0831712214</v>
      </c>
      <c r="BE402">
        <v>858291.66560763039</v>
      </c>
      <c r="BF402">
        <v>19238</v>
      </c>
      <c r="BG402">
        <v>18106.895359210925</v>
      </c>
      <c r="BH402">
        <v>16606.692817985364</v>
      </c>
      <c r="BI402">
        <v>22037.999999999993</v>
      </c>
      <c r="BJ402">
        <v>18459.559707774926</v>
      </c>
      <c r="BK402">
        <v>16583.652155661581</v>
      </c>
      <c r="BL402">
        <v>-253117.43689878209</v>
      </c>
      <c r="BM402">
        <v>-218485.3023705621</v>
      </c>
      <c r="BN402">
        <v>-213015.49770705527</v>
      </c>
      <c r="BO402">
        <v>47779.445451233187</v>
      </c>
      <c r="BP402">
        <v>129496.33347329654</v>
      </c>
      <c r="BQ402">
        <v>192096.85973972169</v>
      </c>
      <c r="BR402">
        <v>1624314</v>
      </c>
      <c r="BS402">
        <v>8767932</v>
      </c>
      <c r="BT402">
        <v>937111</v>
      </c>
      <c r="BU402">
        <v>33479</v>
      </c>
      <c r="BV402">
        <v>88734</v>
      </c>
      <c r="BW402">
        <v>932589</v>
      </c>
      <c r="BX402">
        <v>42948</v>
      </c>
      <c r="BY402">
        <v>86.220283146654793</v>
      </c>
      <c r="BZ402">
        <v>0</v>
      </c>
      <c r="CA402">
        <v>0</v>
      </c>
      <c r="CB402">
        <v>0</v>
      </c>
      <c r="CC402">
        <v>0</v>
      </c>
      <c r="CD402">
        <v>2.1493337331515496</v>
      </c>
      <c r="CE402">
        <v>8.8919999999999989E-3</v>
      </c>
      <c r="CF402">
        <v>0</v>
      </c>
      <c r="CG402">
        <v>130468.02822902796</v>
      </c>
      <c r="CH402">
        <v>87042.947536617852</v>
      </c>
      <c r="CI402">
        <v>42605.739547270307</v>
      </c>
      <c r="CJ402">
        <v>40557.386684420773</v>
      </c>
      <c r="CK402">
        <v>352148.00452729693</v>
      </c>
      <c r="CL402">
        <v>8450000</v>
      </c>
      <c r="CM402">
        <v>6120000</v>
      </c>
      <c r="CN402">
        <v>3490000</v>
      </c>
      <c r="CO402">
        <v>93420000</v>
      </c>
      <c r="CP402">
        <v>2000</v>
      </c>
      <c r="CQ402">
        <v>2470</v>
      </c>
      <c r="CR402">
        <v>0</v>
      </c>
      <c r="CS402">
        <v>0</v>
      </c>
      <c r="CT402">
        <v>5983000</v>
      </c>
      <c r="CU402">
        <v>17309760</v>
      </c>
      <c r="CV402">
        <v>0</v>
      </c>
      <c r="CW402">
        <v>0</v>
      </c>
      <c r="CX402">
        <v>10365.302847712805</v>
      </c>
      <c r="CY402">
        <v>360121.21527378197</v>
      </c>
      <c r="CZ402">
        <v>5260</v>
      </c>
      <c r="DA402">
        <v>4950.7365417116889</v>
      </c>
      <c r="DB402">
        <v>4540.5553707559529</v>
      </c>
      <c r="DC402">
        <v>3862.4760541275514</v>
      </c>
      <c r="DD402">
        <v>-253117.43689878209</v>
      </c>
      <c r="DE402">
        <v>-218485.3023705621</v>
      </c>
      <c r="DF402">
        <v>-213015.49770705527</v>
      </c>
    </row>
    <row r="403" spans="1:110" x14ac:dyDescent="0.45">
      <c r="A403">
        <v>7504</v>
      </c>
      <c r="B403" t="s">
        <v>754</v>
      </c>
      <c r="C403">
        <v>6795</v>
      </c>
      <c r="D403">
        <v>6520</v>
      </c>
      <c r="E403">
        <v>6215</v>
      </c>
      <c r="F403">
        <v>5917</v>
      </c>
      <c r="G403">
        <v>5606</v>
      </c>
      <c r="H403">
        <v>5247.6236669473537</v>
      </c>
      <c r="I403">
        <v>4837.4613027415162</v>
      </c>
      <c r="J403">
        <v>4428.5439434895661</v>
      </c>
      <c r="K403">
        <v>2.56</v>
      </c>
      <c r="L403">
        <v>2.44</v>
      </c>
      <c r="M403">
        <v>2.35</v>
      </c>
      <c r="N403">
        <v>2.27</v>
      </c>
      <c r="O403">
        <v>2.21</v>
      </c>
      <c r="P403">
        <v>2.16</v>
      </c>
      <c r="Q403">
        <v>2.1403702164625544</v>
      </c>
      <c r="R403">
        <v>2.1103256531220369</v>
      </c>
      <c r="S403">
        <v>282913</v>
      </c>
      <c r="T403">
        <v>10276</v>
      </c>
      <c r="U403">
        <v>4921</v>
      </c>
      <c r="V403">
        <v>11.899590186151402</v>
      </c>
      <c r="W403">
        <v>44.108693070500337</v>
      </c>
      <c r="X403">
        <v>2750.570827480391</v>
      </c>
      <c r="Y403">
        <v>355.35294326670476</v>
      </c>
      <c r="Z403">
        <v>2582</v>
      </c>
      <c r="AA403">
        <v>2508.6554079278026</v>
      </c>
      <c r="AB403">
        <v>2367.1200793747794</v>
      </c>
      <c r="AC403">
        <v>2219.3929796022112</v>
      </c>
      <c r="AD403">
        <v>2069.0127361133527</v>
      </c>
      <c r="AE403">
        <v>1902.0802376442605</v>
      </c>
      <c r="AF403">
        <v>1721.9588143438184</v>
      </c>
      <c r="AG403">
        <v>1566.3743894400316</v>
      </c>
      <c r="AH403">
        <v>319</v>
      </c>
      <c r="AI403">
        <v>287.20980363143377</v>
      </c>
      <c r="AJ403">
        <v>270.40984213237505</v>
      </c>
      <c r="AK403">
        <v>247.41439786282433</v>
      </c>
      <c r="AL403">
        <v>224.62547679810999</v>
      </c>
      <c r="AM403">
        <v>217.57390579580385</v>
      </c>
      <c r="AN403">
        <v>232.6583506070202</v>
      </c>
      <c r="AO403">
        <v>252.34782937265271</v>
      </c>
      <c r="AP403">
        <v>6.3462418726333807</v>
      </c>
      <c r="AQ403">
        <v>2.3707367502150154</v>
      </c>
      <c r="AR403">
        <v>0.25400175422263599</v>
      </c>
      <c r="AS403">
        <v>2.3707367502150154</v>
      </c>
      <c r="AT403">
        <v>5595</v>
      </c>
      <c r="AU403">
        <v>121</v>
      </c>
      <c r="AV403">
        <v>3843.1269097709137</v>
      </c>
      <c r="AW403">
        <v>2130.2193762783454</v>
      </c>
      <c r="AX403">
        <v>49.082163017950172</v>
      </c>
      <c r="AY403">
        <v>128.24514497905537</v>
      </c>
      <c r="AZ403">
        <v>81.033545073628247</v>
      </c>
      <c r="BA403">
        <v>1.3046951858403291</v>
      </c>
      <c r="BB403">
        <v>66.061272509003672</v>
      </c>
      <c r="BC403">
        <v>5260</v>
      </c>
      <c r="BD403">
        <v>272889.2262999193</v>
      </c>
      <c r="BE403">
        <v>1337574.9015831051</v>
      </c>
      <c r="BF403">
        <v>26942</v>
      </c>
      <c r="BG403">
        <v>26281.356325504716</v>
      </c>
      <c r="BH403">
        <v>24495.200201456009</v>
      </c>
      <c r="BI403">
        <v>18848</v>
      </c>
      <c r="BJ403">
        <v>16674.716960866215</v>
      </c>
      <c r="BK403">
        <v>15544.881902483587</v>
      </c>
      <c r="BL403">
        <v>-248911.69833616412</v>
      </c>
      <c r="BM403">
        <v>-218393.74062819633</v>
      </c>
      <c r="BN403">
        <v>-219053.32292812184</v>
      </c>
      <c r="BO403">
        <v>108355.93451506412</v>
      </c>
      <c r="BP403">
        <v>262497.60509624227</v>
      </c>
      <c r="BQ403">
        <v>389031.37006630749</v>
      </c>
      <c r="BR403">
        <v>1624314</v>
      </c>
      <c r="BS403">
        <v>8767932</v>
      </c>
      <c r="BT403">
        <v>937111</v>
      </c>
      <c r="BU403">
        <v>33479</v>
      </c>
      <c r="BV403">
        <v>88734</v>
      </c>
      <c r="BW403">
        <v>932589</v>
      </c>
      <c r="BX403">
        <v>42948</v>
      </c>
      <c r="BY403">
        <v>217.16562268466879</v>
      </c>
      <c r="BZ403">
        <v>0</v>
      </c>
      <c r="CA403">
        <v>0</v>
      </c>
      <c r="CB403">
        <v>0</v>
      </c>
      <c r="CC403">
        <v>0</v>
      </c>
      <c r="CD403">
        <v>2.1789505365611186</v>
      </c>
      <c r="CE403">
        <v>0</v>
      </c>
      <c r="CF403">
        <v>0</v>
      </c>
      <c r="CG403">
        <v>159813.42059665127</v>
      </c>
      <c r="CH403">
        <v>106620.996526617</v>
      </c>
      <c r="CI403">
        <v>52188.793427203447</v>
      </c>
      <c r="CJ403">
        <v>49679.716820126356</v>
      </c>
      <c r="CK403">
        <v>431354.54657902935</v>
      </c>
      <c r="CL403">
        <v>7200000</v>
      </c>
      <c r="CM403">
        <v>1880000</v>
      </c>
      <c r="CN403">
        <v>1480000</v>
      </c>
      <c r="CO403">
        <v>37430000</v>
      </c>
      <c r="CP403">
        <v>0</v>
      </c>
      <c r="CQ403">
        <v>0</v>
      </c>
      <c r="CR403">
        <v>0</v>
      </c>
      <c r="CS403">
        <v>0</v>
      </c>
      <c r="CT403">
        <v>0</v>
      </c>
      <c r="CU403">
        <v>0</v>
      </c>
      <c r="CV403">
        <v>0</v>
      </c>
      <c r="CW403">
        <v>0</v>
      </c>
      <c r="CX403">
        <v>2809.6425301492582</v>
      </c>
      <c r="CY403">
        <v>508906.93371298147</v>
      </c>
      <c r="CZ403">
        <v>5260</v>
      </c>
      <c r="DA403">
        <v>5131.019756222805</v>
      </c>
      <c r="DB403">
        <v>4782.3009820970456</v>
      </c>
      <c r="DC403">
        <v>4130.8502839197727</v>
      </c>
      <c r="DD403">
        <v>-248911.69833616412</v>
      </c>
      <c r="DE403">
        <v>-218393.74062819633</v>
      </c>
      <c r="DF403">
        <v>-219053.32292812184</v>
      </c>
    </row>
    <row r="404" spans="1:110" x14ac:dyDescent="0.45">
      <c r="A404">
        <v>7505</v>
      </c>
      <c r="B404" t="s">
        <v>755</v>
      </c>
      <c r="C404">
        <v>5830</v>
      </c>
      <c r="D404">
        <v>5476</v>
      </c>
      <c r="E404">
        <v>5152</v>
      </c>
      <c r="F404">
        <v>4862</v>
      </c>
      <c r="G404">
        <v>4574</v>
      </c>
      <c r="H404">
        <v>4281.5966201600422</v>
      </c>
      <c r="I404">
        <v>3946.9404207527105</v>
      </c>
      <c r="J404">
        <v>3581.9459869778034</v>
      </c>
      <c r="K404">
        <v>2.56</v>
      </c>
      <c r="L404">
        <v>2.44</v>
      </c>
      <c r="M404">
        <v>2.35</v>
      </c>
      <c r="N404">
        <v>2.27</v>
      </c>
      <c r="O404">
        <v>2.21</v>
      </c>
      <c r="P404">
        <v>2.16</v>
      </c>
      <c r="Q404">
        <v>2.1403702164625544</v>
      </c>
      <c r="R404">
        <v>2.1103256531220369</v>
      </c>
      <c r="S404">
        <v>282913</v>
      </c>
      <c r="T404">
        <v>10276</v>
      </c>
      <c r="U404">
        <v>4921</v>
      </c>
      <c r="V404">
        <v>9.4389842326556685</v>
      </c>
      <c r="W404">
        <v>34.987865288002425</v>
      </c>
      <c r="X404">
        <v>2975.1486555983993</v>
      </c>
      <c r="Y404">
        <v>384.36669976294519</v>
      </c>
      <c r="Z404">
        <v>2289</v>
      </c>
      <c r="AA404">
        <v>2526.5937644345827</v>
      </c>
      <c r="AB404">
        <v>2389.7444056999711</v>
      </c>
      <c r="AC404">
        <v>2236.2529421314639</v>
      </c>
      <c r="AD404">
        <v>2074.7172621104678</v>
      </c>
      <c r="AE404">
        <v>1924.1221835308254</v>
      </c>
      <c r="AF404">
        <v>1913.6489992559636</v>
      </c>
      <c r="AG404">
        <v>1787.7329020751929</v>
      </c>
      <c r="AH404">
        <v>425</v>
      </c>
      <c r="AI404">
        <v>430.27392909979346</v>
      </c>
      <c r="AJ404">
        <v>394.52816921019229</v>
      </c>
      <c r="AK404">
        <v>350.00095182488701</v>
      </c>
      <c r="AL404">
        <v>311.50372946686139</v>
      </c>
      <c r="AM404">
        <v>291.03647821288854</v>
      </c>
      <c r="AN404">
        <v>430.70684196985746</v>
      </c>
      <c r="AO404">
        <v>444.87857840406298</v>
      </c>
      <c r="AP404">
        <v>5.7445665709390203</v>
      </c>
      <c r="AQ404">
        <v>3.4770805669820226</v>
      </c>
      <c r="AR404">
        <v>0.37253590619319943</v>
      </c>
      <c r="AS404">
        <v>3.4770805669820226</v>
      </c>
      <c r="AT404">
        <v>5217</v>
      </c>
      <c r="AU404">
        <v>130</v>
      </c>
      <c r="AV404">
        <v>3588.1441308685012</v>
      </c>
      <c r="AW404">
        <v>2174.6364706355016</v>
      </c>
      <c r="AX404">
        <v>52.101219825031556</v>
      </c>
      <c r="AY404">
        <v>119.73636964708187</v>
      </c>
      <c r="AZ404">
        <v>82.723171342974481</v>
      </c>
      <c r="BA404">
        <v>1.3849473312182135</v>
      </c>
      <c r="BB404">
        <v>66.061272509003672</v>
      </c>
      <c r="BC404">
        <v>5260</v>
      </c>
      <c r="BD404">
        <v>262801.97250109224</v>
      </c>
      <c r="BE404">
        <v>1059476.4541130573</v>
      </c>
      <c r="BF404">
        <v>17278</v>
      </c>
      <c r="BG404">
        <v>16489.555693567123</v>
      </c>
      <c r="BH404">
        <v>15260.608617369524</v>
      </c>
      <c r="BI404">
        <v>35218</v>
      </c>
      <c r="BJ404">
        <v>31170.961167004425</v>
      </c>
      <c r="BK404">
        <v>28919.327501529693</v>
      </c>
      <c r="BL404">
        <v>-246583.70515019563</v>
      </c>
      <c r="BM404">
        <v>-207952.81097347231</v>
      </c>
      <c r="BN404">
        <v>-200450.18451092485</v>
      </c>
      <c r="BO404">
        <v>86443.913142042176</v>
      </c>
      <c r="BP404">
        <v>211081.41609624564</v>
      </c>
      <c r="BQ404">
        <v>316194.63205538079</v>
      </c>
      <c r="BR404">
        <v>1624314</v>
      </c>
      <c r="BS404">
        <v>8767932</v>
      </c>
      <c r="BT404">
        <v>937111</v>
      </c>
      <c r="BU404">
        <v>33479</v>
      </c>
      <c r="BV404">
        <v>88734</v>
      </c>
      <c r="BW404">
        <v>932589</v>
      </c>
      <c r="BX404">
        <v>42948</v>
      </c>
      <c r="BY404">
        <v>14.00317351481395</v>
      </c>
      <c r="BZ404">
        <v>0</v>
      </c>
      <c r="CA404">
        <v>0</v>
      </c>
      <c r="CB404">
        <v>138.41183322996793</v>
      </c>
      <c r="CC404">
        <v>0</v>
      </c>
      <c r="CD404">
        <v>1.8658586148028218</v>
      </c>
      <c r="CE404">
        <v>0</v>
      </c>
      <c r="CF404">
        <v>0</v>
      </c>
      <c r="CG404">
        <v>155054.70832082047</v>
      </c>
      <c r="CH404">
        <v>103446.17777148201</v>
      </c>
      <c r="CI404">
        <v>50634.784689916989</v>
      </c>
      <c r="CJ404">
        <v>48200.420041363286</v>
      </c>
      <c r="CK404">
        <v>418510.24246253225</v>
      </c>
      <c r="CL404">
        <v>4960000</v>
      </c>
      <c r="CM404">
        <v>3200000</v>
      </c>
      <c r="CN404">
        <v>3020000</v>
      </c>
      <c r="CO404">
        <v>163290000</v>
      </c>
      <c r="CP404">
        <v>109000</v>
      </c>
      <c r="CQ404">
        <v>2270</v>
      </c>
      <c r="CR404">
        <v>0</v>
      </c>
      <c r="CS404">
        <v>0</v>
      </c>
      <c r="CT404">
        <v>285242000</v>
      </c>
      <c r="CU404">
        <v>15908160</v>
      </c>
      <c r="CV404">
        <v>0</v>
      </c>
      <c r="CW404">
        <v>0</v>
      </c>
      <c r="CX404">
        <v>23878.34549271638</v>
      </c>
      <c r="CY404">
        <v>419811.82142200303</v>
      </c>
      <c r="CZ404">
        <v>5260</v>
      </c>
      <c r="DA404">
        <v>5019.9712320964845</v>
      </c>
      <c r="DB404">
        <v>4645.8387155552546</v>
      </c>
      <c r="DC404">
        <v>3978.1548632033127</v>
      </c>
      <c r="DD404">
        <v>-246583.70515019563</v>
      </c>
      <c r="DE404">
        <v>-207952.81097347231</v>
      </c>
      <c r="DF404">
        <v>-200450.18451092485</v>
      </c>
    </row>
    <row r="405" spans="1:110" x14ac:dyDescent="0.45">
      <c r="A405">
        <v>7521</v>
      </c>
      <c r="B405" t="s">
        <v>756</v>
      </c>
      <c r="C405">
        <v>17403</v>
      </c>
      <c r="D405">
        <v>16423</v>
      </c>
      <c r="E405">
        <v>15443</v>
      </c>
      <c r="F405">
        <v>14459</v>
      </c>
      <c r="G405">
        <v>13429</v>
      </c>
      <c r="H405">
        <v>12570.520553591869</v>
      </c>
      <c r="I405">
        <v>11587.989267662471</v>
      </c>
      <c r="J405">
        <v>10484.892790895066</v>
      </c>
      <c r="K405">
        <v>2.56</v>
      </c>
      <c r="L405">
        <v>2.44</v>
      </c>
      <c r="M405">
        <v>2.35</v>
      </c>
      <c r="N405">
        <v>2.27</v>
      </c>
      <c r="O405">
        <v>2.21</v>
      </c>
      <c r="P405">
        <v>2.16</v>
      </c>
      <c r="Q405">
        <v>2.1403702164625544</v>
      </c>
      <c r="R405">
        <v>2.1103256531220369</v>
      </c>
      <c r="S405">
        <v>282913</v>
      </c>
      <c r="T405">
        <v>10276</v>
      </c>
      <c r="U405">
        <v>4921</v>
      </c>
      <c r="V405">
        <v>36.955395882546917</v>
      </c>
      <c r="W405">
        <v>136.98406321413748</v>
      </c>
      <c r="X405">
        <v>2268.3582092159331</v>
      </c>
      <c r="Y405">
        <v>293.054720850965</v>
      </c>
      <c r="Z405">
        <v>6774</v>
      </c>
      <c r="AA405">
        <v>6176.2829983133925</v>
      </c>
      <c r="AB405">
        <v>5704.6850973967657</v>
      </c>
      <c r="AC405">
        <v>5208.2416518592872</v>
      </c>
      <c r="AD405">
        <v>4720.4967126726897</v>
      </c>
      <c r="AE405">
        <v>4359.2710405470407</v>
      </c>
      <c r="AF405">
        <v>3951.6783055174842</v>
      </c>
      <c r="AG405">
        <v>3495.7164482197322</v>
      </c>
      <c r="AH405">
        <v>632</v>
      </c>
      <c r="AI405">
        <v>450.61563380282655</v>
      </c>
      <c r="AJ405">
        <v>335.53523247284755</v>
      </c>
      <c r="AK405">
        <v>242.18169463762459</v>
      </c>
      <c r="AL405">
        <v>175.77902633257619</v>
      </c>
      <c r="AM405">
        <v>134.32281787977243</v>
      </c>
      <c r="AN405">
        <v>122.49203876804255</v>
      </c>
      <c r="AO405">
        <v>98.974274364988787</v>
      </c>
      <c r="AP405">
        <v>24.124314477459627</v>
      </c>
      <c r="AQ405">
        <v>3.8722033586845255</v>
      </c>
      <c r="AR405">
        <v>0.41486953189697218</v>
      </c>
      <c r="AS405">
        <v>3.8722033586845255</v>
      </c>
      <c r="AT405">
        <v>15482</v>
      </c>
      <c r="AU405">
        <v>252</v>
      </c>
      <c r="AV405">
        <v>10611.896228904867</v>
      </c>
      <c r="AW405">
        <v>4986.363235003947</v>
      </c>
      <c r="AX405">
        <v>105.26681828701379</v>
      </c>
      <c r="AY405">
        <v>354.11897715855537</v>
      </c>
      <c r="AZ405">
        <v>189.68125745955012</v>
      </c>
      <c r="BA405">
        <v>2.7981878263508406</v>
      </c>
      <c r="BB405">
        <v>66.061272509003672</v>
      </c>
      <c r="BC405">
        <v>5920</v>
      </c>
      <c r="BD405">
        <v>288682.52223653777</v>
      </c>
      <c r="BE405">
        <v>2433592.6947339023</v>
      </c>
      <c r="BF405">
        <v>127314</v>
      </c>
      <c r="BG405">
        <v>120483.03449578206</v>
      </c>
      <c r="BH405">
        <v>110081.16268665635</v>
      </c>
      <c r="BI405">
        <v>80700.000000000015</v>
      </c>
      <c r="BJ405">
        <v>68051.464192916785</v>
      </c>
      <c r="BK405">
        <v>61678.534616485937</v>
      </c>
      <c r="BL405">
        <v>-427502.69895756338</v>
      </c>
      <c r="BM405">
        <v>-469816.88961954362</v>
      </c>
      <c r="BN405">
        <v>-555050.32942369184</v>
      </c>
      <c r="BO405">
        <v>136064.4567689125</v>
      </c>
      <c r="BP405">
        <v>378274.41113244137</v>
      </c>
      <c r="BQ405">
        <v>600679.37481420068</v>
      </c>
      <c r="BR405">
        <v>1624314</v>
      </c>
      <c r="BS405">
        <v>8767932</v>
      </c>
      <c r="BT405">
        <v>937111</v>
      </c>
      <c r="BU405">
        <v>33479</v>
      </c>
      <c r="BV405">
        <v>88734</v>
      </c>
      <c r="BW405">
        <v>932589</v>
      </c>
      <c r="BX405">
        <v>42948</v>
      </c>
      <c r="BY405">
        <v>49.107178836066424</v>
      </c>
      <c r="BZ405">
        <v>0</v>
      </c>
      <c r="CA405">
        <v>0</v>
      </c>
      <c r="CB405">
        <v>23.935668794276001</v>
      </c>
      <c r="CC405">
        <v>4.5335492671999988</v>
      </c>
      <c r="CD405">
        <v>5.9392268265974177</v>
      </c>
      <c r="CE405">
        <v>0</v>
      </c>
      <c r="CF405">
        <v>9.4909986320109443</v>
      </c>
      <c r="CG405">
        <v>322402.75668753718</v>
      </c>
      <c r="CH405">
        <v>215093.97066039607</v>
      </c>
      <c r="CI405">
        <v>105284.09195115732</v>
      </c>
      <c r="CJ405">
        <v>100222.35676119784</v>
      </c>
      <c r="CK405">
        <v>870201.60389268212</v>
      </c>
      <c r="CL405">
        <v>6190000</v>
      </c>
      <c r="CM405">
        <v>5510000</v>
      </c>
      <c r="CN405">
        <v>6920000</v>
      </c>
      <c r="CO405">
        <v>72760000</v>
      </c>
      <c r="CP405">
        <v>0</v>
      </c>
      <c r="CQ405">
        <v>810</v>
      </c>
      <c r="CR405">
        <v>0</v>
      </c>
      <c r="CS405">
        <v>0</v>
      </c>
      <c r="CT405">
        <v>0</v>
      </c>
      <c r="CU405">
        <v>5676480</v>
      </c>
      <c r="CV405">
        <v>0</v>
      </c>
      <c r="CW405">
        <v>0</v>
      </c>
      <c r="CX405">
        <v>4230.7358562093077</v>
      </c>
      <c r="CY405">
        <v>1033006.93973614</v>
      </c>
      <c r="CZ405">
        <v>5920</v>
      </c>
      <c r="DA405">
        <v>5602.3655231555822</v>
      </c>
      <c r="DB405">
        <v>5118.6867359835178</v>
      </c>
      <c r="DC405">
        <v>4369.9207004708005</v>
      </c>
      <c r="DD405">
        <v>-427502.69895756338</v>
      </c>
      <c r="DE405">
        <v>-469816.88961954362</v>
      </c>
      <c r="DF405">
        <v>-555050.32942369184</v>
      </c>
    </row>
    <row r="406" spans="1:110" x14ac:dyDescent="0.45">
      <c r="A406">
        <v>7522</v>
      </c>
      <c r="B406" t="s">
        <v>757</v>
      </c>
      <c r="C406">
        <v>11026</v>
      </c>
      <c r="D406">
        <v>10443</v>
      </c>
      <c r="E406">
        <v>9870</v>
      </c>
      <c r="F406">
        <v>9310</v>
      </c>
      <c r="G406">
        <v>8742</v>
      </c>
      <c r="H406">
        <v>8183.1477160994946</v>
      </c>
      <c r="I406">
        <v>7543.5402619633123</v>
      </c>
      <c r="J406">
        <v>6882.2840246127307</v>
      </c>
      <c r="K406">
        <v>2.56</v>
      </c>
      <c r="L406">
        <v>2.44</v>
      </c>
      <c r="M406">
        <v>2.35</v>
      </c>
      <c r="N406">
        <v>2.27</v>
      </c>
      <c r="O406">
        <v>2.21</v>
      </c>
      <c r="P406">
        <v>2.16</v>
      </c>
      <c r="Q406">
        <v>2.1403702164625544</v>
      </c>
      <c r="R406">
        <v>2.1103256531220369</v>
      </c>
      <c r="S406">
        <v>282913</v>
      </c>
      <c r="T406">
        <v>10276</v>
      </c>
      <c r="U406">
        <v>4921</v>
      </c>
      <c r="V406">
        <v>20.310233656262866</v>
      </c>
      <c r="W406">
        <v>75.284765989406353</v>
      </c>
      <c r="X406">
        <v>2614.980440346767</v>
      </c>
      <c r="Y406">
        <v>337.83569096939095</v>
      </c>
      <c r="Z406">
        <v>4725</v>
      </c>
      <c r="AA406">
        <v>4857.5760998121177</v>
      </c>
      <c r="AB406">
        <v>4558.2732409833161</v>
      </c>
      <c r="AC406">
        <v>4227.9437552238505</v>
      </c>
      <c r="AD406">
        <v>3885.2232613792403</v>
      </c>
      <c r="AE406">
        <v>3593.5792895491968</v>
      </c>
      <c r="AF406">
        <v>3340.9025032372197</v>
      </c>
      <c r="AG406">
        <v>3023.624850394463</v>
      </c>
      <c r="AH406">
        <v>691</v>
      </c>
      <c r="AI406">
        <v>622.77745756569959</v>
      </c>
      <c r="AJ406">
        <v>556.67433309671958</v>
      </c>
      <c r="AK406">
        <v>500.53436689812725</v>
      </c>
      <c r="AL406">
        <v>461.51631160949267</v>
      </c>
      <c r="AM406">
        <v>455.27881203983139</v>
      </c>
      <c r="AN406">
        <v>535.75568404495539</v>
      </c>
      <c r="AO406">
        <v>541.13146980812076</v>
      </c>
      <c r="AP406">
        <v>16.574722001437522</v>
      </c>
      <c r="AQ406">
        <v>4.0302524753655264</v>
      </c>
      <c r="AR406">
        <v>0.43180298217848112</v>
      </c>
      <c r="AS406">
        <v>4.0302524753655264</v>
      </c>
      <c r="AT406">
        <v>9414</v>
      </c>
      <c r="AU406">
        <v>148</v>
      </c>
      <c r="AV406">
        <v>6451.2605085761452</v>
      </c>
      <c r="AW406">
        <v>2974.6467810848972</v>
      </c>
      <c r="AX406">
        <v>62.079012589900408</v>
      </c>
      <c r="AY406">
        <v>215.27856317118597</v>
      </c>
      <c r="AZ406">
        <v>113.15556355246949</v>
      </c>
      <c r="BA406">
        <v>1.6501756216029702</v>
      </c>
      <c r="BB406">
        <v>66.061272509003672</v>
      </c>
      <c r="BC406">
        <v>5920</v>
      </c>
      <c r="BD406">
        <v>298000.02697644907</v>
      </c>
      <c r="BE406">
        <v>1912769.2245136041</v>
      </c>
      <c r="BF406">
        <v>31066</v>
      </c>
      <c r="BG406">
        <v>29769.648720281821</v>
      </c>
      <c r="BH406">
        <v>27498.976248220784</v>
      </c>
      <c r="BI406">
        <v>44346</v>
      </c>
      <c r="BJ406">
        <v>38597.932367216803</v>
      </c>
      <c r="BK406">
        <v>35469.153176166983</v>
      </c>
      <c r="BL406">
        <v>-235386.22950906429</v>
      </c>
      <c r="BM406">
        <v>-197636.8520494923</v>
      </c>
      <c r="BN406">
        <v>-207578.95646984474</v>
      </c>
      <c r="BO406">
        <v>139241.59561366984</v>
      </c>
      <c r="BP406">
        <v>347945.72353464202</v>
      </c>
      <c r="BQ406">
        <v>528765.19752667798</v>
      </c>
      <c r="BR406">
        <v>1624314</v>
      </c>
      <c r="BS406">
        <v>8767932</v>
      </c>
      <c r="BT406">
        <v>937111</v>
      </c>
      <c r="BU406">
        <v>33479</v>
      </c>
      <c r="BV406">
        <v>88734</v>
      </c>
      <c r="BW406">
        <v>932589</v>
      </c>
      <c r="BX406">
        <v>42948</v>
      </c>
      <c r="BY406">
        <v>95.929648923994407</v>
      </c>
      <c r="BZ406">
        <v>0</v>
      </c>
      <c r="CA406">
        <v>0</v>
      </c>
      <c r="CB406">
        <v>0</v>
      </c>
      <c r="CC406">
        <v>0</v>
      </c>
      <c r="CD406">
        <v>0</v>
      </c>
      <c r="CE406">
        <v>0</v>
      </c>
      <c r="CF406">
        <v>0</v>
      </c>
      <c r="CG406">
        <v>263315.41259597131</v>
      </c>
      <c r="CH406">
        <v>175673.3044508032</v>
      </c>
      <c r="CI406">
        <v>85988.483463183831</v>
      </c>
      <c r="CJ406">
        <v>81854.421758223078</v>
      </c>
      <c r="CK406">
        <v>710718.1611128425</v>
      </c>
      <c r="CL406">
        <v>8490000</v>
      </c>
      <c r="CM406">
        <v>5660000</v>
      </c>
      <c r="CN406">
        <v>3600000</v>
      </c>
      <c r="CO406">
        <v>125180000</v>
      </c>
      <c r="CP406">
        <v>8000</v>
      </c>
      <c r="CQ406">
        <v>0</v>
      </c>
      <c r="CR406">
        <v>0</v>
      </c>
      <c r="CS406">
        <v>0</v>
      </c>
      <c r="CT406">
        <v>23788000</v>
      </c>
      <c r="CU406">
        <v>0</v>
      </c>
      <c r="CV406">
        <v>0</v>
      </c>
      <c r="CW406">
        <v>0</v>
      </c>
      <c r="CX406">
        <v>15541.626247852653</v>
      </c>
      <c r="CY406">
        <v>793139.49286167556</v>
      </c>
      <c r="CZ406">
        <v>5920</v>
      </c>
      <c r="DA406">
        <v>5672.9646695444662</v>
      </c>
      <c r="DB406">
        <v>5240.26071555614</v>
      </c>
      <c r="DC406">
        <v>4510.9640740849163</v>
      </c>
      <c r="DD406">
        <v>-235386.22950906429</v>
      </c>
      <c r="DE406">
        <v>-197636.8520494923</v>
      </c>
      <c r="DF406">
        <v>-207578.95646984474</v>
      </c>
    </row>
    <row r="407" spans="1:110" x14ac:dyDescent="0.45">
      <c r="A407">
        <v>7541</v>
      </c>
      <c r="B407" t="s">
        <v>758</v>
      </c>
      <c r="C407">
        <v>4944</v>
      </c>
      <c r="D407">
        <v>4646</v>
      </c>
      <c r="E407">
        <v>4358</v>
      </c>
      <c r="F407">
        <v>4060</v>
      </c>
      <c r="G407">
        <v>3748</v>
      </c>
      <c r="H407">
        <v>3508.4005536422906</v>
      </c>
      <c r="I407">
        <v>3234.1785520291114</v>
      </c>
      <c r="J407">
        <v>2917.0173313755195</v>
      </c>
      <c r="K407">
        <v>2.56</v>
      </c>
      <c r="L407">
        <v>2.44</v>
      </c>
      <c r="M407">
        <v>2.35</v>
      </c>
      <c r="N407">
        <v>2.27</v>
      </c>
      <c r="O407">
        <v>2.21</v>
      </c>
      <c r="P407">
        <v>2.16</v>
      </c>
      <c r="Q407">
        <v>2.1403702164625544</v>
      </c>
      <c r="R407">
        <v>2.1103256531220369</v>
      </c>
      <c r="S407">
        <v>268698</v>
      </c>
      <c r="T407">
        <v>10487</v>
      </c>
      <c r="U407">
        <v>4131</v>
      </c>
      <c r="V407">
        <v>14.995296433727928</v>
      </c>
      <c r="W407">
        <v>55.583672844988342</v>
      </c>
      <c r="X407">
        <v>1620.7497202479753</v>
      </c>
      <c r="Y407">
        <v>172.23749367370559</v>
      </c>
      <c r="Z407">
        <v>3757</v>
      </c>
      <c r="AA407">
        <v>3464.9940816045873</v>
      </c>
      <c r="AB407">
        <v>3131.8376940599883</v>
      </c>
      <c r="AC407">
        <v>2806.2586760111462</v>
      </c>
      <c r="AD407">
        <v>2496.9922107422226</v>
      </c>
      <c r="AE407">
        <v>2300.7344800290439</v>
      </c>
      <c r="AF407">
        <v>2062.282262874553</v>
      </c>
      <c r="AG407">
        <v>1772.8080388134165</v>
      </c>
      <c r="AH407">
        <v>73</v>
      </c>
      <c r="AI407">
        <v>54.348944713110058</v>
      </c>
      <c r="AJ407">
        <v>32.597881247373635</v>
      </c>
      <c r="AK407">
        <v>18.752019419436603</v>
      </c>
      <c r="AL407">
        <v>10.114195355634269</v>
      </c>
      <c r="AM407">
        <v>5.8630857440482744</v>
      </c>
      <c r="AN407">
        <v>4.6259358568141389</v>
      </c>
      <c r="AO407">
        <v>3.0599297081206456</v>
      </c>
      <c r="AP407">
        <v>13.014809799745885</v>
      </c>
      <c r="AQ407">
        <v>2.5287858668960164</v>
      </c>
      <c r="AR407">
        <v>0.27093520450414504</v>
      </c>
      <c r="AS407">
        <v>2.5287858668960164</v>
      </c>
      <c r="AT407">
        <v>5209</v>
      </c>
      <c r="AU407">
        <v>103</v>
      </c>
      <c r="AV407">
        <v>3575.3699619518266</v>
      </c>
      <c r="AW407">
        <v>1877.411205932402</v>
      </c>
      <c r="AX407">
        <v>42.135688089410998</v>
      </c>
      <c r="AY407">
        <v>119.31009563033246</v>
      </c>
      <c r="AZ407">
        <v>71.416722273668569</v>
      </c>
      <c r="BA407">
        <v>1.120044961796391</v>
      </c>
      <c r="BB407">
        <v>66.061272509003672</v>
      </c>
      <c r="BC407">
        <v>5920</v>
      </c>
      <c r="BD407">
        <v>283902.22348564706</v>
      </c>
      <c r="BE407">
        <v>519508.58422578458</v>
      </c>
      <c r="BF407">
        <v>107246</v>
      </c>
      <c r="BG407">
        <v>100737.669692654</v>
      </c>
      <c r="BH407">
        <v>91484.42097675096</v>
      </c>
      <c r="BI407">
        <v>245028.00000000012</v>
      </c>
      <c r="BJ407">
        <v>198445.34641953459</v>
      </c>
      <c r="BK407">
        <v>176575.48411465535</v>
      </c>
      <c r="BL407">
        <v>-318980.00633863988</v>
      </c>
      <c r="BM407">
        <v>-357356.5270400772</v>
      </c>
      <c r="BN407">
        <v>-432810.22566154919</v>
      </c>
      <c r="BO407">
        <v>20007.514798518969</v>
      </c>
      <c r="BP407">
        <v>62645.850683084631</v>
      </c>
      <c r="BQ407">
        <v>95698.353438737133</v>
      </c>
      <c r="BR407">
        <v>1624314</v>
      </c>
      <c r="BS407">
        <v>8767932</v>
      </c>
      <c r="BT407">
        <v>937111</v>
      </c>
      <c r="BU407">
        <v>33479</v>
      </c>
      <c r="BV407">
        <v>88734</v>
      </c>
      <c r="BW407">
        <v>932589</v>
      </c>
      <c r="BX407">
        <v>42948</v>
      </c>
      <c r="BY407">
        <v>106.67455110380047</v>
      </c>
      <c r="BZ407">
        <v>0</v>
      </c>
      <c r="CA407">
        <v>0</v>
      </c>
      <c r="CB407">
        <v>0</v>
      </c>
      <c r="CC407">
        <v>0</v>
      </c>
      <c r="CD407">
        <v>1.8944176752334776</v>
      </c>
      <c r="CE407">
        <v>0</v>
      </c>
      <c r="CF407">
        <v>0</v>
      </c>
      <c r="CG407">
        <v>69397.88735586594</v>
      </c>
      <c r="CH407">
        <v>46299.44017905205</v>
      </c>
      <c r="CI407">
        <v>22662.6274187608</v>
      </c>
      <c r="CJ407">
        <v>21573.07802362807</v>
      </c>
      <c r="CK407">
        <v>187312.76836558347</v>
      </c>
      <c r="CL407">
        <v>2430000</v>
      </c>
      <c r="CM407">
        <v>580000</v>
      </c>
      <c r="CN407">
        <v>240000</v>
      </c>
      <c r="CO407">
        <v>58690000</v>
      </c>
      <c r="CP407">
        <v>120000</v>
      </c>
      <c r="CQ407">
        <v>1400</v>
      </c>
      <c r="CR407">
        <v>0</v>
      </c>
      <c r="CS407">
        <v>0</v>
      </c>
      <c r="CT407">
        <v>392135000</v>
      </c>
      <c r="CU407">
        <v>9811200</v>
      </c>
      <c r="CV407">
        <v>0</v>
      </c>
      <c r="CW407">
        <v>0</v>
      </c>
      <c r="CX407">
        <v>7176.633252085493</v>
      </c>
      <c r="CY407">
        <v>224935.03857992956</v>
      </c>
      <c r="CZ407">
        <v>5920</v>
      </c>
      <c r="DA407">
        <v>5560.738904765788</v>
      </c>
      <c r="DB407">
        <v>5049.9577810115588</v>
      </c>
      <c r="DC407">
        <v>4297.5591099452895</v>
      </c>
      <c r="DD407">
        <v>-318980.00633863988</v>
      </c>
      <c r="DE407">
        <v>-357356.5270400772</v>
      </c>
      <c r="DF407">
        <v>-432810.22566154919</v>
      </c>
    </row>
    <row r="408" spans="1:110" x14ac:dyDescent="0.45">
      <c r="A408">
        <v>7542</v>
      </c>
      <c r="B408" t="s">
        <v>759</v>
      </c>
      <c r="C408">
        <v>7563</v>
      </c>
      <c r="D408">
        <v>7213</v>
      </c>
      <c r="E408">
        <v>6852</v>
      </c>
      <c r="F408">
        <v>6477</v>
      </c>
      <c r="G408">
        <v>6085</v>
      </c>
      <c r="H408">
        <v>5696.0024997100691</v>
      </c>
      <c r="I408">
        <v>5250.7941539746926</v>
      </c>
      <c r="J408">
        <v>4815.7982116785342</v>
      </c>
      <c r="K408">
        <v>2.56</v>
      </c>
      <c r="L408">
        <v>2.44</v>
      </c>
      <c r="M408">
        <v>2.35</v>
      </c>
      <c r="N408">
        <v>2.27</v>
      </c>
      <c r="O408">
        <v>2.21</v>
      </c>
      <c r="P408">
        <v>2.16</v>
      </c>
      <c r="Q408">
        <v>2.1403702164625544</v>
      </c>
      <c r="R408">
        <v>2.1103256531220369</v>
      </c>
      <c r="S408">
        <v>268698</v>
      </c>
      <c r="T408">
        <v>10487</v>
      </c>
      <c r="U408">
        <v>4131</v>
      </c>
      <c r="V408">
        <v>5.2655173334670549</v>
      </c>
      <c r="W408">
        <v>19.5179064392985</v>
      </c>
      <c r="X408">
        <v>7060.6649336144701</v>
      </c>
      <c r="Y408">
        <v>750.33869612484739</v>
      </c>
      <c r="Z408">
        <v>2784</v>
      </c>
      <c r="AA408">
        <v>0</v>
      </c>
      <c r="AB408">
        <v>0</v>
      </c>
      <c r="AC408">
        <v>0</v>
      </c>
      <c r="AD408">
        <v>0</v>
      </c>
      <c r="AE408">
        <v>0</v>
      </c>
      <c r="AF408">
        <v>0</v>
      </c>
      <c r="AG408">
        <v>0</v>
      </c>
      <c r="AH408">
        <v>27</v>
      </c>
      <c r="AI408">
        <v>0</v>
      </c>
      <c r="AJ408">
        <v>0</v>
      </c>
      <c r="AK408">
        <v>0</v>
      </c>
      <c r="AL408">
        <v>0</v>
      </c>
      <c r="AM408">
        <v>0</v>
      </c>
      <c r="AN408">
        <v>0</v>
      </c>
      <c r="AO408">
        <v>0</v>
      </c>
      <c r="AP408">
        <v>2.5714456346223296</v>
      </c>
      <c r="AQ408">
        <v>0</v>
      </c>
      <c r="AR408">
        <v>0</v>
      </c>
      <c r="AS408">
        <v>0</v>
      </c>
      <c r="AT408">
        <v>6425</v>
      </c>
      <c r="AU408">
        <v>294</v>
      </c>
      <c r="AV408">
        <v>4455.3126417369294</v>
      </c>
      <c r="AW408">
        <v>4146.4781680056331</v>
      </c>
      <c r="AX408">
        <v>113.55480516219644</v>
      </c>
      <c r="AY408">
        <v>148.67378285476133</v>
      </c>
      <c r="AZ408">
        <v>157.7320295109343</v>
      </c>
      <c r="BA408">
        <v>3.0184979331487836</v>
      </c>
      <c r="BB408">
        <v>66.061272509003672</v>
      </c>
      <c r="BC408">
        <v>5920</v>
      </c>
      <c r="BD408">
        <v>301898.76664446626</v>
      </c>
      <c r="BE408" t="e">
        <v>#DIV/0!</v>
      </c>
      <c r="BF408">
        <v>213162</v>
      </c>
      <c r="BG408">
        <v>205746.15147027117</v>
      </c>
      <c r="BH408">
        <v>190151.65101959696</v>
      </c>
      <c r="BI408">
        <v>333407.99999999988</v>
      </c>
      <c r="BJ408" t="e">
        <v>#DIV/0!</v>
      </c>
      <c r="BK408" t="e">
        <v>#DIV/0!</v>
      </c>
      <c r="BL408">
        <v>-414768.4241118654</v>
      </c>
      <c r="BM408">
        <v>-553021.39674148732</v>
      </c>
      <c r="BN408">
        <v>-724405.39432319324</v>
      </c>
      <c r="BO408" t="e">
        <v>#DIV/0!</v>
      </c>
      <c r="BP408" t="e">
        <v>#DIV/0!</v>
      </c>
      <c r="BQ408" t="e">
        <v>#DIV/0!</v>
      </c>
      <c r="BR408">
        <v>1624314</v>
      </c>
      <c r="BS408">
        <v>8767932</v>
      </c>
      <c r="BT408">
        <v>937111</v>
      </c>
      <c r="BU408">
        <v>33479</v>
      </c>
      <c r="BV408">
        <v>88734</v>
      </c>
      <c r="BW408">
        <v>932589</v>
      </c>
      <c r="BX408">
        <v>42948</v>
      </c>
      <c r="BY408">
        <v>452.31690313858104</v>
      </c>
      <c r="BZ408">
        <v>0</v>
      </c>
      <c r="CA408">
        <v>0</v>
      </c>
      <c r="CB408">
        <v>53.235320473064576</v>
      </c>
      <c r="CC408">
        <v>0</v>
      </c>
      <c r="CD408">
        <v>3.3695733792371616</v>
      </c>
      <c r="CE408">
        <v>0</v>
      </c>
      <c r="CF408">
        <v>0</v>
      </c>
      <c r="CG408">
        <v>7138.0684137462104</v>
      </c>
      <c r="CH408">
        <v>4762.2281327024966</v>
      </c>
      <c r="CI408">
        <v>2331.0131059296823</v>
      </c>
      <c r="CJ408">
        <v>2218.9451681446012</v>
      </c>
      <c r="CK408">
        <v>19266.45617474573</v>
      </c>
      <c r="CL408">
        <v>4970000</v>
      </c>
      <c r="CM408">
        <v>1780000</v>
      </c>
      <c r="CN408">
        <v>0</v>
      </c>
      <c r="CO408">
        <v>103640000</v>
      </c>
      <c r="CP408">
        <v>317000</v>
      </c>
      <c r="CQ408">
        <v>840</v>
      </c>
      <c r="CR408">
        <v>0</v>
      </c>
      <c r="CS408">
        <v>0</v>
      </c>
      <c r="CT408">
        <v>931873000</v>
      </c>
      <c r="CU408">
        <v>5886720</v>
      </c>
      <c r="CV408">
        <v>0</v>
      </c>
      <c r="CW408">
        <v>0</v>
      </c>
      <c r="CX408">
        <v>12669.838526569516</v>
      </c>
      <c r="CY408">
        <v>16568.306088459249</v>
      </c>
      <c r="CZ408">
        <v>5920</v>
      </c>
      <c r="DA408">
        <v>5714.0447955264326</v>
      </c>
      <c r="DB408">
        <v>5280.9495784239871</v>
      </c>
      <c r="DC408">
        <v>4569.9810975230557</v>
      </c>
      <c r="DD408">
        <v>-414768.4241118654</v>
      </c>
      <c r="DE408">
        <v>-553021.39674148732</v>
      </c>
      <c r="DF408">
        <v>-724405.39432319324</v>
      </c>
    </row>
    <row r="409" spans="1:110" x14ac:dyDescent="0.45">
      <c r="A409">
        <v>7543</v>
      </c>
      <c r="B409" t="s">
        <v>760</v>
      </c>
      <c r="C409">
        <v>15015</v>
      </c>
      <c r="D409">
        <v>14433</v>
      </c>
      <c r="E409">
        <v>13815</v>
      </c>
      <c r="F409">
        <v>13135</v>
      </c>
      <c r="G409">
        <v>12403</v>
      </c>
      <c r="H409">
        <v>11610.109943123087</v>
      </c>
      <c r="I409">
        <v>10702.645832661972</v>
      </c>
      <c r="J409">
        <v>9840.8815096241069</v>
      </c>
      <c r="K409">
        <v>2.56</v>
      </c>
      <c r="L409">
        <v>2.44</v>
      </c>
      <c r="M409">
        <v>2.35</v>
      </c>
      <c r="N409">
        <v>2.27</v>
      </c>
      <c r="O409">
        <v>2.21</v>
      </c>
      <c r="P409">
        <v>2.16</v>
      </c>
      <c r="Q409">
        <v>2.1403702164625544</v>
      </c>
      <c r="R409">
        <v>2.1103256531220369</v>
      </c>
      <c r="S409">
        <v>268698</v>
      </c>
      <c r="T409">
        <v>10487</v>
      </c>
      <c r="U409">
        <v>4131</v>
      </c>
      <c r="V409">
        <v>0</v>
      </c>
      <c r="W409">
        <v>0</v>
      </c>
      <c r="X409" t="e">
        <v>#DIV/0!</v>
      </c>
      <c r="Y409" t="e">
        <v>#DIV/0!</v>
      </c>
      <c r="Z409">
        <v>2961</v>
      </c>
      <c r="AA409">
        <v>0</v>
      </c>
      <c r="AB409">
        <v>0</v>
      </c>
      <c r="AC409">
        <v>0</v>
      </c>
      <c r="AD409">
        <v>0</v>
      </c>
      <c r="AE409">
        <v>0</v>
      </c>
      <c r="AF409">
        <v>0</v>
      </c>
      <c r="AG409">
        <v>0</v>
      </c>
      <c r="AH409">
        <v>14</v>
      </c>
      <c r="AI409">
        <v>0</v>
      </c>
      <c r="AJ409">
        <v>0</v>
      </c>
      <c r="AK409">
        <v>0</v>
      </c>
      <c r="AL409">
        <v>0</v>
      </c>
      <c r="AM409">
        <v>0</v>
      </c>
      <c r="AN409">
        <v>0</v>
      </c>
      <c r="AO409">
        <v>0</v>
      </c>
      <c r="AP409">
        <v>0.11460481937035451</v>
      </c>
      <c r="AQ409">
        <v>0</v>
      </c>
      <c r="AR409">
        <v>0</v>
      </c>
      <c r="AS409">
        <v>0</v>
      </c>
      <c r="AT409">
        <v>6144</v>
      </c>
      <c r="AU409">
        <v>92</v>
      </c>
      <c r="AV409">
        <v>4209.1370737452789</v>
      </c>
      <c r="AW409">
        <v>1891.0393145616349</v>
      </c>
      <c r="AX409">
        <v>38.82195998129113</v>
      </c>
      <c r="AY409">
        <v>140.45890415087993</v>
      </c>
      <c r="AZ409">
        <v>71.935135525924593</v>
      </c>
      <c r="BA409">
        <v>1.0319599051482835</v>
      </c>
      <c r="BB409">
        <v>66.061272509003672</v>
      </c>
      <c r="BC409">
        <v>5920</v>
      </c>
      <c r="BD409">
        <v>308309.12656727462</v>
      </c>
      <c r="BE409" t="e">
        <v>#DIV/0!</v>
      </c>
      <c r="BF409">
        <v>149476</v>
      </c>
      <c r="BG409">
        <v>146220.71465568841</v>
      </c>
      <c r="BH409">
        <v>135827.36119817273</v>
      </c>
      <c r="BI409">
        <v>142856.00000000003</v>
      </c>
      <c r="BJ409" t="e">
        <v>#DIV/0!</v>
      </c>
      <c r="BK409" t="e">
        <v>#DIV/0!</v>
      </c>
      <c r="BL409">
        <v>-345993.75318288273</v>
      </c>
      <c r="BM409">
        <v>-423303.20164087304</v>
      </c>
      <c r="BN409">
        <v>-540459.30776437768</v>
      </c>
      <c r="BO409" t="e">
        <v>#DIV/0!</v>
      </c>
      <c r="BP409" t="e">
        <v>#DIV/0!</v>
      </c>
      <c r="BQ409" t="e">
        <v>#DIV/0!</v>
      </c>
      <c r="BR409">
        <v>1624314</v>
      </c>
      <c r="BS409">
        <v>8767932</v>
      </c>
      <c r="BT409">
        <v>937111</v>
      </c>
      <c r="BU409">
        <v>33479</v>
      </c>
      <c r="BV409">
        <v>88734</v>
      </c>
      <c r="BW409">
        <v>932589</v>
      </c>
      <c r="BX409">
        <v>42948</v>
      </c>
      <c r="BY409">
        <v>837.51955759736302</v>
      </c>
      <c r="BZ409">
        <v>0</v>
      </c>
      <c r="CA409">
        <v>0</v>
      </c>
      <c r="CB409">
        <v>0</v>
      </c>
      <c r="CC409">
        <v>0</v>
      </c>
      <c r="CD409">
        <v>5.9720168589437232</v>
      </c>
      <c r="CE409">
        <v>0</v>
      </c>
      <c r="CF409">
        <v>0</v>
      </c>
      <c r="CG409">
        <v>2379.3561379154035</v>
      </c>
      <c r="CH409">
        <v>1587.4093775674987</v>
      </c>
      <c r="CI409">
        <v>777.00436864322751</v>
      </c>
      <c r="CJ409">
        <v>739.64838938153378</v>
      </c>
      <c r="CK409">
        <v>6422.1520582485764</v>
      </c>
      <c r="CL409">
        <v>8220000</v>
      </c>
      <c r="CM409">
        <v>1870000</v>
      </c>
      <c r="CN409">
        <v>0</v>
      </c>
      <c r="CO409">
        <v>68390000</v>
      </c>
      <c r="CP409">
        <v>341000</v>
      </c>
      <c r="CQ409">
        <v>1580</v>
      </c>
      <c r="CR409">
        <v>0</v>
      </c>
      <c r="CS409">
        <v>0</v>
      </c>
      <c r="CT409">
        <v>828776000</v>
      </c>
      <c r="CU409">
        <v>11072640</v>
      </c>
      <c r="CV409">
        <v>0</v>
      </c>
      <c r="CW409">
        <v>0</v>
      </c>
      <c r="CX409">
        <v>6666.7016705207761</v>
      </c>
      <c r="CY409">
        <v>7249.4312474654434</v>
      </c>
      <c r="CZ409">
        <v>5920</v>
      </c>
      <c r="DA409">
        <v>5791.0743581690404</v>
      </c>
      <c r="DB409">
        <v>5379.4453844977297</v>
      </c>
      <c r="DC409">
        <v>4667.0176770399685</v>
      </c>
      <c r="DD409">
        <v>-345993.75318288273</v>
      </c>
      <c r="DE409">
        <v>-423303.20164087304</v>
      </c>
      <c r="DF409">
        <v>-540459.30776437768</v>
      </c>
    </row>
    <row r="410" spans="1:110" x14ac:dyDescent="0.45">
      <c r="A410">
        <v>7544</v>
      </c>
      <c r="B410" t="s">
        <v>761</v>
      </c>
      <c r="C410">
        <v>2636</v>
      </c>
      <c r="D410">
        <v>2399</v>
      </c>
      <c r="E410">
        <v>2179</v>
      </c>
      <c r="F410">
        <v>1979</v>
      </c>
      <c r="G410">
        <v>1794</v>
      </c>
      <c r="H410">
        <v>1679.3144592407336</v>
      </c>
      <c r="I410">
        <v>1548.0566495037958</v>
      </c>
      <c r="J410">
        <v>1375.046613223474</v>
      </c>
      <c r="K410">
        <v>2.56</v>
      </c>
      <c r="L410">
        <v>2.44</v>
      </c>
      <c r="M410">
        <v>2.35</v>
      </c>
      <c r="N410">
        <v>2.27</v>
      </c>
      <c r="O410">
        <v>2.21</v>
      </c>
      <c r="P410">
        <v>2.16</v>
      </c>
      <c r="Q410">
        <v>2.1403702164625544</v>
      </c>
      <c r="R410">
        <v>2.1103256531220369</v>
      </c>
      <c r="S410">
        <v>268698</v>
      </c>
      <c r="T410">
        <v>10487</v>
      </c>
      <c r="U410">
        <v>4131</v>
      </c>
      <c r="V410">
        <v>6.9030382398137826</v>
      </c>
      <c r="W410">
        <v>25.587771529159703</v>
      </c>
      <c r="X410">
        <v>1877.1443710486467</v>
      </c>
      <c r="Y410">
        <v>199.48461979907424</v>
      </c>
      <c r="Z410">
        <v>1042</v>
      </c>
      <c r="AA410">
        <v>1120.7787124754232</v>
      </c>
      <c r="AB410">
        <v>987.2861164533482</v>
      </c>
      <c r="AC410">
        <v>835.95470326996531</v>
      </c>
      <c r="AD410">
        <v>710.30999470971653</v>
      </c>
      <c r="AE410">
        <v>661.22049218692359</v>
      </c>
      <c r="AF410">
        <v>609.96527375357869</v>
      </c>
      <c r="AG410">
        <v>496.68753951504294</v>
      </c>
      <c r="AH410">
        <v>148</v>
      </c>
      <c r="AI410">
        <v>152.73319208991589</v>
      </c>
      <c r="AJ410">
        <v>132.74305051997516</v>
      </c>
      <c r="AK410">
        <v>119.24004442754307</v>
      </c>
      <c r="AL410">
        <v>110.39153159681274</v>
      </c>
      <c r="AM410">
        <v>117.65143938042436</v>
      </c>
      <c r="AN410">
        <v>131.56773312670458</v>
      </c>
      <c r="AO410">
        <v>118.53929167547632</v>
      </c>
      <c r="AP410">
        <v>3.660191418640697</v>
      </c>
      <c r="AQ410">
        <v>4.4253752670680289</v>
      </c>
      <c r="AR410">
        <v>0.47413660788225387</v>
      </c>
      <c r="AS410">
        <v>4.4253752670680289</v>
      </c>
      <c r="AT410">
        <v>2971</v>
      </c>
      <c r="AU410">
        <v>6</v>
      </c>
      <c r="AV410">
        <v>2024.9323525582313</v>
      </c>
      <c r="AW410">
        <v>492.38560184120809</v>
      </c>
      <c r="AX410">
        <v>4.5763197011323307</v>
      </c>
      <c r="AY410">
        <v>67.571992604868171</v>
      </c>
      <c r="AZ410">
        <v>18.730348294039555</v>
      </c>
      <c r="BA410">
        <v>0.12164708961074147</v>
      </c>
      <c r="BB410">
        <v>66.061272509003672</v>
      </c>
      <c r="BC410">
        <v>5920</v>
      </c>
      <c r="BD410">
        <v>259176.82339521157</v>
      </c>
      <c r="BE410">
        <v>208631.53965694003</v>
      </c>
      <c r="BF410">
        <v>16534</v>
      </c>
      <c r="BG410">
        <v>14660.792554900811</v>
      </c>
      <c r="BH410">
        <v>13074.219979113703</v>
      </c>
      <c r="BI410">
        <v>32188.000000000007</v>
      </c>
      <c r="BJ410">
        <v>24008.048769434216</v>
      </c>
      <c r="BK410">
        <v>20399.618457437213</v>
      </c>
      <c r="BL410">
        <v>-248842.19364131702</v>
      </c>
      <c r="BM410">
        <v>-204926.57416304696</v>
      </c>
      <c r="BN410">
        <v>-202336.54761659421</v>
      </c>
      <c r="BO410">
        <v>750.68928738730028</v>
      </c>
      <c r="BP410">
        <v>8955.5131226915983</v>
      </c>
      <c r="BQ410">
        <v>18907.437082972057</v>
      </c>
      <c r="BR410">
        <v>1624314</v>
      </c>
      <c r="BS410">
        <v>8767932</v>
      </c>
      <c r="BT410">
        <v>937111</v>
      </c>
      <c r="BU410">
        <v>33479</v>
      </c>
      <c r="BV410">
        <v>88734</v>
      </c>
      <c r="BW410">
        <v>932589</v>
      </c>
      <c r="BX410">
        <v>42948</v>
      </c>
      <c r="BY410">
        <v>99.293364625826413</v>
      </c>
      <c r="BZ410">
        <v>0</v>
      </c>
      <c r="CA410">
        <v>0</v>
      </c>
      <c r="CB410">
        <v>136.81477361577598</v>
      </c>
      <c r="CC410">
        <v>0</v>
      </c>
      <c r="CD410">
        <v>1.0207219746512037</v>
      </c>
      <c r="CE410">
        <v>0</v>
      </c>
      <c r="CF410">
        <v>0</v>
      </c>
      <c r="CG410">
        <v>45207.766620392664</v>
      </c>
      <c r="CH410">
        <v>30160.778173782477</v>
      </c>
      <c r="CI410">
        <v>14763.083004221322</v>
      </c>
      <c r="CJ410">
        <v>14053.319398249141</v>
      </c>
      <c r="CK410">
        <v>122020.88910672296</v>
      </c>
      <c r="CL410">
        <v>5020000</v>
      </c>
      <c r="CM410">
        <v>3970000</v>
      </c>
      <c r="CN410">
        <v>410000</v>
      </c>
      <c r="CO410">
        <v>197350000</v>
      </c>
      <c r="CP410">
        <v>497000</v>
      </c>
      <c r="CQ410">
        <v>1770</v>
      </c>
      <c r="CR410">
        <v>0</v>
      </c>
      <c r="CS410">
        <v>0</v>
      </c>
      <c r="CT410">
        <v>1589201000</v>
      </c>
      <c r="CU410">
        <v>12404160</v>
      </c>
      <c r="CV410">
        <v>0</v>
      </c>
      <c r="CW410">
        <v>0</v>
      </c>
      <c r="CX410">
        <v>28301.202776841812</v>
      </c>
      <c r="CY410">
        <v>114380.04268812662</v>
      </c>
      <c r="CZ410">
        <v>5920</v>
      </c>
      <c r="DA410">
        <v>5249.2979269996849</v>
      </c>
      <c r="DB410">
        <v>4681.2254914934747</v>
      </c>
      <c r="DC410">
        <v>3923.2793064936441</v>
      </c>
      <c r="DD410">
        <v>-248842.19364131702</v>
      </c>
      <c r="DE410">
        <v>-204926.57416304696</v>
      </c>
      <c r="DF410">
        <v>-202336.54761659421</v>
      </c>
    </row>
    <row r="411" spans="1:110" x14ac:dyDescent="0.45">
      <c r="A411">
        <v>7545</v>
      </c>
      <c r="B411" t="s">
        <v>762</v>
      </c>
      <c r="C411">
        <v>10959</v>
      </c>
      <c r="D411">
        <v>10807</v>
      </c>
      <c r="E411">
        <v>10612</v>
      </c>
      <c r="F411">
        <v>10358</v>
      </c>
      <c r="G411">
        <v>10049</v>
      </c>
      <c r="H411">
        <v>9406.594760819471</v>
      </c>
      <c r="I411">
        <v>8671.3607975828563</v>
      </c>
      <c r="J411">
        <v>8159.2206807986795</v>
      </c>
      <c r="K411">
        <v>2.56</v>
      </c>
      <c r="L411">
        <v>2.44</v>
      </c>
      <c r="M411">
        <v>2.35</v>
      </c>
      <c r="N411">
        <v>2.27</v>
      </c>
      <c r="O411">
        <v>2.21</v>
      </c>
      <c r="P411">
        <v>2.16</v>
      </c>
      <c r="Q411">
        <v>2.1403702164625544</v>
      </c>
      <c r="R411">
        <v>2.1103256531220369</v>
      </c>
      <c r="S411">
        <v>268698</v>
      </c>
      <c r="T411">
        <v>10487</v>
      </c>
      <c r="U411">
        <v>4131</v>
      </c>
      <c r="V411">
        <v>0</v>
      </c>
      <c r="W411">
        <v>0</v>
      </c>
      <c r="X411" t="e">
        <v>#DIV/0!</v>
      </c>
      <c r="Y411" t="e">
        <v>#DIV/0!</v>
      </c>
      <c r="Z411">
        <v>3701</v>
      </c>
      <c r="AA411">
        <v>0</v>
      </c>
      <c r="AB411">
        <v>0</v>
      </c>
      <c r="AC411">
        <v>0</v>
      </c>
      <c r="AD411">
        <v>0</v>
      </c>
      <c r="AE411">
        <v>0</v>
      </c>
      <c r="AF411">
        <v>0</v>
      </c>
      <c r="AG411">
        <v>0</v>
      </c>
      <c r="AH411">
        <v>5</v>
      </c>
      <c r="AI411">
        <v>0</v>
      </c>
      <c r="AJ411">
        <v>0</v>
      </c>
      <c r="AK411">
        <v>0</v>
      </c>
      <c r="AL411">
        <v>0</v>
      </c>
      <c r="AM411">
        <v>0</v>
      </c>
      <c r="AN411">
        <v>0</v>
      </c>
      <c r="AO411">
        <v>0</v>
      </c>
      <c r="AP411">
        <v>0</v>
      </c>
      <c r="AQ411">
        <v>0</v>
      </c>
      <c r="AR411">
        <v>0</v>
      </c>
      <c r="AS411">
        <v>0</v>
      </c>
      <c r="AT411">
        <v>3726</v>
      </c>
      <c r="AU411">
        <v>90</v>
      </c>
      <c r="AV411">
        <v>2561.892987869996</v>
      </c>
      <c r="AW411">
        <v>1521.919372754591</v>
      </c>
      <c r="AX411">
        <v>36.160935869158251</v>
      </c>
      <c r="AY411">
        <v>85.490369005221751</v>
      </c>
      <c r="AZ411">
        <v>57.893812939584642</v>
      </c>
      <c r="BA411">
        <v>0.96122493474294302</v>
      </c>
      <c r="BB411">
        <v>66.061272509003672</v>
      </c>
      <c r="BC411">
        <v>5920</v>
      </c>
      <c r="BD411">
        <v>341391.35391000885</v>
      </c>
      <c r="BE411" t="e">
        <v>#DIV/0!</v>
      </c>
      <c r="BF411">
        <v>80928</v>
      </c>
      <c r="BG411">
        <v>83374.555591110184</v>
      </c>
      <c r="BH411">
        <v>79572.346711184247</v>
      </c>
      <c r="BI411">
        <v>249786.00000000003</v>
      </c>
      <c r="BJ411" t="e">
        <v>#DIV/0!</v>
      </c>
      <c r="BK411" t="e">
        <v>#DIV/0!</v>
      </c>
      <c r="BL411">
        <v>-257105.83655530808</v>
      </c>
      <c r="BM411">
        <v>-262750.48073332763</v>
      </c>
      <c r="BN411">
        <v>-319727.90687007684</v>
      </c>
      <c r="BO411" t="e">
        <v>#DIV/0!</v>
      </c>
      <c r="BP411" t="e">
        <v>#DIV/0!</v>
      </c>
      <c r="BQ411" t="e">
        <v>#DIV/0!</v>
      </c>
      <c r="BR411">
        <v>1624314</v>
      </c>
      <c r="BS411">
        <v>8767932</v>
      </c>
      <c r="BT411">
        <v>937111</v>
      </c>
      <c r="BU411">
        <v>33479</v>
      </c>
      <c r="BV411">
        <v>88734</v>
      </c>
      <c r="BW411">
        <v>932589</v>
      </c>
      <c r="BX411">
        <v>42948</v>
      </c>
      <c r="BY411">
        <v>129.56341233050904</v>
      </c>
      <c r="BZ411">
        <v>0</v>
      </c>
      <c r="CA411">
        <v>0</v>
      </c>
      <c r="CB411">
        <v>0</v>
      </c>
      <c r="CC411">
        <v>0</v>
      </c>
      <c r="CD411">
        <v>3.751814346204994</v>
      </c>
      <c r="CE411">
        <v>0</v>
      </c>
      <c r="CF411">
        <v>0</v>
      </c>
      <c r="CG411">
        <v>396.55935631923393</v>
      </c>
      <c r="CH411">
        <v>264.5682295945831</v>
      </c>
      <c r="CI411">
        <v>129.50072810720457</v>
      </c>
      <c r="CJ411">
        <v>123.27473156358897</v>
      </c>
      <c r="CK411">
        <v>1070.3586763747628</v>
      </c>
      <c r="CL411">
        <v>8490000</v>
      </c>
      <c r="CM411">
        <v>2570000</v>
      </c>
      <c r="CN411">
        <v>0</v>
      </c>
      <c r="CO411">
        <v>78710000</v>
      </c>
      <c r="CP411">
        <v>424000</v>
      </c>
      <c r="CQ411">
        <v>840</v>
      </c>
      <c r="CR411">
        <v>0</v>
      </c>
      <c r="CS411">
        <v>0</v>
      </c>
      <c r="CT411">
        <v>1158306000</v>
      </c>
      <c r="CU411">
        <v>5886720</v>
      </c>
      <c r="CV411">
        <v>0</v>
      </c>
      <c r="CW411">
        <v>0</v>
      </c>
      <c r="CX411">
        <v>8129.486175329821</v>
      </c>
      <c r="CY411">
        <v>566.20990933816859</v>
      </c>
      <c r="CZ411">
        <v>5920</v>
      </c>
      <c r="DA411">
        <v>6098.9690725011396</v>
      </c>
      <c r="DB411">
        <v>5820.8320053653961</v>
      </c>
      <c r="DC411">
        <v>5167.7986351758464</v>
      </c>
      <c r="DD411">
        <v>-257105.83655530808</v>
      </c>
      <c r="DE411">
        <v>-262750.48073332763</v>
      </c>
      <c r="DF411">
        <v>-319727.90687007684</v>
      </c>
    </row>
    <row r="412" spans="1:110" x14ac:dyDescent="0.45">
      <c r="A412">
        <v>7546</v>
      </c>
      <c r="B412" t="s">
        <v>763</v>
      </c>
      <c r="C412">
        <v>6322</v>
      </c>
      <c r="D412">
        <v>5912</v>
      </c>
      <c r="E412">
        <v>5509</v>
      </c>
      <c r="F412">
        <v>5114</v>
      </c>
      <c r="G412">
        <v>4714</v>
      </c>
      <c r="H412">
        <v>4412.6468009257624</v>
      </c>
      <c r="I412">
        <v>4067.7475171465403</v>
      </c>
      <c r="J412">
        <v>3630.1186417011186</v>
      </c>
      <c r="K412">
        <v>2.56</v>
      </c>
      <c r="L412">
        <v>2.44</v>
      </c>
      <c r="M412">
        <v>2.35</v>
      </c>
      <c r="N412">
        <v>2.27</v>
      </c>
      <c r="O412">
        <v>2.21</v>
      </c>
      <c r="P412">
        <v>2.16</v>
      </c>
      <c r="Q412">
        <v>2.1403702164625544</v>
      </c>
      <c r="R412">
        <v>2.1103256531220369</v>
      </c>
      <c r="S412">
        <v>268698</v>
      </c>
      <c r="T412">
        <v>10487</v>
      </c>
      <c r="U412">
        <v>4131</v>
      </c>
      <c r="V412">
        <v>0</v>
      </c>
      <c r="W412">
        <v>0</v>
      </c>
      <c r="X412" t="e">
        <v>#DIV/0!</v>
      </c>
      <c r="Y412" t="e">
        <v>#DIV/0!</v>
      </c>
      <c r="Z412">
        <v>322</v>
      </c>
      <c r="AA412">
        <v>0</v>
      </c>
      <c r="AB412">
        <v>0</v>
      </c>
      <c r="AC412">
        <v>0</v>
      </c>
      <c r="AD412">
        <v>0</v>
      </c>
      <c r="AE412">
        <v>0</v>
      </c>
      <c r="AF412">
        <v>0</v>
      </c>
      <c r="AG412">
        <v>0</v>
      </c>
      <c r="AH412">
        <v>4</v>
      </c>
      <c r="AI412">
        <v>0</v>
      </c>
      <c r="AJ412">
        <v>0</v>
      </c>
      <c r="AK412">
        <v>0</v>
      </c>
      <c r="AL412">
        <v>0</v>
      </c>
      <c r="AM412">
        <v>0</v>
      </c>
      <c r="AN412">
        <v>0</v>
      </c>
      <c r="AO412">
        <v>0</v>
      </c>
      <c r="AP412">
        <v>0</v>
      </c>
      <c r="AQ412">
        <v>0</v>
      </c>
      <c r="AR412">
        <v>0</v>
      </c>
      <c r="AS412">
        <v>0</v>
      </c>
      <c r="AT412">
        <v>1702</v>
      </c>
      <c r="AU412">
        <v>29</v>
      </c>
      <c r="AV412">
        <v>1166.9612547291615</v>
      </c>
      <c r="AW412">
        <v>562.3897225335229</v>
      </c>
      <c r="AX412">
        <v>12.050677045994673</v>
      </c>
      <c r="AY412">
        <v>38.941497070312117</v>
      </c>
      <c r="AZ412">
        <v>21.393305045175211</v>
      </c>
      <c r="BA412">
        <v>0.32032941014184402</v>
      </c>
      <c r="BB412">
        <v>66.061272509003672</v>
      </c>
      <c r="BC412">
        <v>5920</v>
      </c>
      <c r="BD412">
        <v>277648.53329764045</v>
      </c>
      <c r="BE412" t="e">
        <v>#DIV/0!</v>
      </c>
      <c r="BF412">
        <v>1472.5</v>
      </c>
      <c r="BG412">
        <v>1369.1327874911326</v>
      </c>
      <c r="BH412">
        <v>1241.5268608610054</v>
      </c>
      <c r="BI412">
        <v>160802.5</v>
      </c>
      <c r="BJ412" t="e">
        <v>#DIV/0!</v>
      </c>
      <c r="BK412" t="e">
        <v>#DIV/0!</v>
      </c>
      <c r="BL412">
        <v>-216926.66156183596</v>
      </c>
      <c r="BM412">
        <v>-156082.77877433936</v>
      </c>
      <c r="BN412">
        <v>-143678.98482850293</v>
      </c>
      <c r="BO412" t="e">
        <v>#DIV/0!</v>
      </c>
      <c r="BP412" t="e">
        <v>#DIV/0!</v>
      </c>
      <c r="BQ412" t="e">
        <v>#DIV/0!</v>
      </c>
      <c r="BR412">
        <v>1624314</v>
      </c>
      <c r="BS412">
        <v>8767932</v>
      </c>
      <c r="BT412">
        <v>937111</v>
      </c>
      <c r="BU412">
        <v>33479</v>
      </c>
      <c r="BV412">
        <v>88734</v>
      </c>
      <c r="BW412">
        <v>932589</v>
      </c>
      <c r="BX412">
        <v>42948</v>
      </c>
      <c r="BY412">
        <v>3.2706337780148362</v>
      </c>
      <c r="BZ412">
        <v>0</v>
      </c>
      <c r="CA412">
        <v>0</v>
      </c>
      <c r="CB412">
        <v>0</v>
      </c>
      <c r="CC412">
        <v>0</v>
      </c>
      <c r="CD412">
        <v>2.4772340566146309</v>
      </c>
      <c r="CE412">
        <v>0</v>
      </c>
      <c r="CF412">
        <v>0</v>
      </c>
      <c r="CG412">
        <v>396.55935631923393</v>
      </c>
      <c r="CH412">
        <v>264.5682295945831</v>
      </c>
      <c r="CI412">
        <v>129.50072810720457</v>
      </c>
      <c r="CJ412">
        <v>123.27473156358897</v>
      </c>
      <c r="CK412">
        <v>1070.3586763747628</v>
      </c>
      <c r="CL412">
        <v>5810000</v>
      </c>
      <c r="CM412">
        <v>1410000</v>
      </c>
      <c r="CN412">
        <v>0</v>
      </c>
      <c r="CO412">
        <v>51420000</v>
      </c>
      <c r="CP412">
        <v>266000</v>
      </c>
      <c r="CQ412">
        <v>50</v>
      </c>
      <c r="CR412">
        <v>0</v>
      </c>
      <c r="CS412">
        <v>0</v>
      </c>
      <c r="CT412">
        <v>542020000</v>
      </c>
      <c r="CU412">
        <v>350400</v>
      </c>
      <c r="CV412">
        <v>0</v>
      </c>
      <c r="CW412">
        <v>0</v>
      </c>
      <c r="CX412">
        <v>4904.8226803708876</v>
      </c>
      <c r="CY412">
        <v>566.20990933816859</v>
      </c>
      <c r="CZ412">
        <v>5920</v>
      </c>
      <c r="DA412">
        <v>5504.4251965687645</v>
      </c>
      <c r="DB412">
        <v>4991.4017088605442</v>
      </c>
      <c r="DC412">
        <v>4202.8941125800893</v>
      </c>
      <c r="DD412">
        <v>-216926.66156183596</v>
      </c>
      <c r="DE412">
        <v>-156082.77877433936</v>
      </c>
      <c r="DF412">
        <v>-143678.98482850293</v>
      </c>
    </row>
    <row r="413" spans="1:110" x14ac:dyDescent="0.45">
      <c r="A413">
        <v>7547</v>
      </c>
      <c r="B413" t="s">
        <v>764</v>
      </c>
      <c r="C413">
        <v>19388</v>
      </c>
      <c r="D413">
        <v>18223</v>
      </c>
      <c r="E413">
        <v>17051</v>
      </c>
      <c r="F413">
        <v>15894</v>
      </c>
      <c r="G413">
        <v>14694</v>
      </c>
      <c r="H413">
        <v>13754.65254408213</v>
      </c>
      <c r="I413">
        <v>12679.567674363865</v>
      </c>
      <c r="J413">
        <v>11373.726612135648</v>
      </c>
      <c r="K413">
        <v>2.56</v>
      </c>
      <c r="L413">
        <v>2.44</v>
      </c>
      <c r="M413">
        <v>2.35</v>
      </c>
      <c r="N413">
        <v>2.27</v>
      </c>
      <c r="O413">
        <v>2.21</v>
      </c>
      <c r="P413">
        <v>2.16</v>
      </c>
      <c r="Q413">
        <v>2.1403702164625544</v>
      </c>
      <c r="R413">
        <v>2.1103256531220369</v>
      </c>
      <c r="S413">
        <v>268698</v>
      </c>
      <c r="T413">
        <v>10487</v>
      </c>
      <c r="U413">
        <v>4131</v>
      </c>
      <c r="V413">
        <v>0</v>
      </c>
      <c r="W413">
        <v>0</v>
      </c>
      <c r="X413" t="e">
        <v>#DIV/0!</v>
      </c>
      <c r="Y413" t="e">
        <v>#DIV/0!</v>
      </c>
      <c r="Z413">
        <v>1597</v>
      </c>
      <c r="AA413">
        <v>0</v>
      </c>
      <c r="AB413">
        <v>0</v>
      </c>
      <c r="AC413">
        <v>0</v>
      </c>
      <c r="AD413">
        <v>0</v>
      </c>
      <c r="AE413">
        <v>0</v>
      </c>
      <c r="AF413">
        <v>0</v>
      </c>
      <c r="AG413">
        <v>0</v>
      </c>
      <c r="AH413">
        <v>12</v>
      </c>
      <c r="AI413">
        <v>0</v>
      </c>
      <c r="AJ413">
        <v>0</v>
      </c>
      <c r="AK413">
        <v>0</v>
      </c>
      <c r="AL413">
        <v>0</v>
      </c>
      <c r="AM413">
        <v>0</v>
      </c>
      <c r="AN413">
        <v>0</v>
      </c>
      <c r="AO413">
        <v>0</v>
      </c>
      <c r="AP413">
        <v>0.7019545186434214</v>
      </c>
      <c r="AQ413">
        <v>0</v>
      </c>
      <c r="AR413">
        <v>0</v>
      </c>
      <c r="AS413">
        <v>0</v>
      </c>
      <c r="AT413">
        <v>6659</v>
      </c>
      <c r="AU413">
        <v>67</v>
      </c>
      <c r="AV413">
        <v>4553.0779642964308</v>
      </c>
      <c r="AW413">
        <v>1690.840563301359</v>
      </c>
      <c r="AX413">
        <v>30.010145273089549</v>
      </c>
      <c r="AY413">
        <v>151.9362116685719</v>
      </c>
      <c r="AZ413">
        <v>64.319575027983689</v>
      </c>
      <c r="BA413">
        <v>0.7977254802289282</v>
      </c>
      <c r="BB413">
        <v>66.061272509003672</v>
      </c>
      <c r="BC413">
        <v>5920</v>
      </c>
      <c r="BD413">
        <v>282222.67224246019</v>
      </c>
      <c r="BE413" t="e">
        <v>#DIV/0!</v>
      </c>
      <c r="BF413">
        <v>80670</v>
      </c>
      <c r="BG413">
        <v>75629.174420378375</v>
      </c>
      <c r="BH413">
        <v>68782.488008232802</v>
      </c>
      <c r="BI413">
        <v>101058.00000000003</v>
      </c>
      <c r="BJ413" t="e">
        <v>#DIV/0!</v>
      </c>
      <c r="BK413" t="e">
        <v>#DIV/0!</v>
      </c>
      <c r="BL413">
        <v>-293108.34453342203</v>
      </c>
      <c r="BM413">
        <v>-305825.79409685399</v>
      </c>
      <c r="BN413">
        <v>-360103.34866394231</v>
      </c>
      <c r="BO413" t="e">
        <v>#DIV/0!</v>
      </c>
      <c r="BP413" t="e">
        <v>#DIV/0!</v>
      </c>
      <c r="BQ413" t="e">
        <v>#DIV/0!</v>
      </c>
      <c r="BR413">
        <v>1624314</v>
      </c>
      <c r="BS413">
        <v>8767932</v>
      </c>
      <c r="BT413">
        <v>937111</v>
      </c>
      <c r="BU413">
        <v>33479</v>
      </c>
      <c r="BV413">
        <v>88734</v>
      </c>
      <c r="BW413">
        <v>932589</v>
      </c>
      <c r="BX413">
        <v>42948</v>
      </c>
      <c r="BY413">
        <v>40.711544828990732</v>
      </c>
      <c r="BZ413">
        <v>0</v>
      </c>
      <c r="CA413">
        <v>0</v>
      </c>
      <c r="CB413">
        <v>306.70069256122952</v>
      </c>
      <c r="CC413">
        <v>0</v>
      </c>
      <c r="CD413">
        <v>7.3872769647295389</v>
      </c>
      <c r="CE413">
        <v>0</v>
      </c>
      <c r="CF413">
        <v>0</v>
      </c>
      <c r="CG413">
        <v>4362.1529195115727</v>
      </c>
      <c r="CH413">
        <v>2910.2505255404144</v>
      </c>
      <c r="CI413">
        <v>1424.5080091792504</v>
      </c>
      <c r="CJ413">
        <v>1356.0220471994787</v>
      </c>
      <c r="CK413">
        <v>11773.94544012239</v>
      </c>
      <c r="CL413">
        <v>16400000</v>
      </c>
      <c r="CM413">
        <v>7660000</v>
      </c>
      <c r="CN413">
        <v>0</v>
      </c>
      <c r="CO413">
        <v>223140000</v>
      </c>
      <c r="CP413">
        <v>1086000</v>
      </c>
      <c r="CQ413">
        <v>3830</v>
      </c>
      <c r="CR413">
        <v>0</v>
      </c>
      <c r="CS413">
        <v>0</v>
      </c>
      <c r="CT413">
        <v>2893048000</v>
      </c>
      <c r="CU413">
        <v>26840640</v>
      </c>
      <c r="CV413">
        <v>0</v>
      </c>
      <c r="CW413">
        <v>0</v>
      </c>
      <c r="CX413">
        <v>26214.078963834938</v>
      </c>
      <c r="CY413">
        <v>8640.1738457380852</v>
      </c>
      <c r="CZ413">
        <v>5920</v>
      </c>
      <c r="DA413">
        <v>5550.077012131399</v>
      </c>
      <c r="DB413">
        <v>5047.6302096037953</v>
      </c>
      <c r="DC413">
        <v>4272.1349668823786</v>
      </c>
      <c r="DD413">
        <v>-293108.34453342203</v>
      </c>
      <c r="DE413">
        <v>-305825.79409685399</v>
      </c>
      <c r="DF413">
        <v>-360103.34866394231</v>
      </c>
    </row>
    <row r="414" spans="1:110" x14ac:dyDescent="0.45">
      <c r="A414">
        <v>7548</v>
      </c>
      <c r="B414" t="s">
        <v>765</v>
      </c>
      <c r="C414">
        <v>1404</v>
      </c>
      <c r="D414">
        <v>1301</v>
      </c>
      <c r="E414">
        <v>1205</v>
      </c>
      <c r="F414">
        <v>1117</v>
      </c>
      <c r="G414">
        <v>1032</v>
      </c>
      <c r="H414">
        <v>966.02704678731163</v>
      </c>
      <c r="I414">
        <v>890.52088198880551</v>
      </c>
      <c r="J414">
        <v>796.90610667790384</v>
      </c>
      <c r="K414">
        <v>2.56</v>
      </c>
      <c r="L414">
        <v>2.44</v>
      </c>
      <c r="M414">
        <v>2.35</v>
      </c>
      <c r="N414">
        <v>2.27</v>
      </c>
      <c r="O414">
        <v>2.21</v>
      </c>
      <c r="P414">
        <v>2.16</v>
      </c>
      <c r="Q414">
        <v>2.1403702164625544</v>
      </c>
      <c r="R414">
        <v>2.1103256531220369</v>
      </c>
      <c r="S414">
        <v>268698</v>
      </c>
      <c r="T414">
        <v>10487</v>
      </c>
      <c r="U414">
        <v>4131</v>
      </c>
      <c r="V414">
        <v>5.3851130229446618E-2</v>
      </c>
      <c r="W414">
        <v>0.19961216627061257</v>
      </c>
      <c r="X414">
        <v>128163.64012404728</v>
      </c>
      <c r="Y414">
        <v>13619.983319625224</v>
      </c>
      <c r="Z414">
        <v>971</v>
      </c>
      <c r="AA414">
        <v>0</v>
      </c>
      <c r="AB414">
        <v>0</v>
      </c>
      <c r="AC414">
        <v>0</v>
      </c>
      <c r="AD414">
        <v>0</v>
      </c>
      <c r="AE414">
        <v>0</v>
      </c>
      <c r="AF414">
        <v>0</v>
      </c>
      <c r="AG414">
        <v>0</v>
      </c>
      <c r="AH414">
        <v>11</v>
      </c>
      <c r="AI414">
        <v>0</v>
      </c>
      <c r="AJ414">
        <v>0</v>
      </c>
      <c r="AK414">
        <v>0</v>
      </c>
      <c r="AL414">
        <v>0</v>
      </c>
      <c r="AM414">
        <v>0</v>
      </c>
      <c r="AN414">
        <v>0</v>
      </c>
      <c r="AO414">
        <v>0</v>
      </c>
      <c r="AP414">
        <v>0</v>
      </c>
      <c r="AQ414">
        <v>0</v>
      </c>
      <c r="AR414">
        <v>0</v>
      </c>
      <c r="AS414">
        <v>0</v>
      </c>
      <c r="AT414">
        <v>1216</v>
      </c>
      <c r="AU414">
        <v>23</v>
      </c>
      <c r="AV414">
        <v>834.35852255221096</v>
      </c>
      <c r="AW414">
        <v>426.81265340212349</v>
      </c>
      <c r="AX414">
        <v>9.4509579282470817</v>
      </c>
      <c r="AY414">
        <v>27.842543897567278</v>
      </c>
      <c r="AZ414">
        <v>16.235953335416777</v>
      </c>
      <c r="BA414">
        <v>0.25122404051455399</v>
      </c>
      <c r="BB414">
        <v>66.061272509003672</v>
      </c>
      <c r="BC414">
        <v>5920</v>
      </c>
      <c r="BD414">
        <v>276973.90120107937</v>
      </c>
      <c r="BE414" t="e">
        <v>#DIV/0!</v>
      </c>
      <c r="BF414">
        <v>22562</v>
      </c>
      <c r="BG414">
        <v>20821.760204789942</v>
      </c>
      <c r="BH414">
        <v>18924.554274582722</v>
      </c>
      <c r="BI414">
        <v>41267.999999999985</v>
      </c>
      <c r="BJ414" t="e">
        <v>#DIV/0!</v>
      </c>
      <c r="BK414" t="e">
        <v>#DIV/0!</v>
      </c>
      <c r="BL414">
        <v>-240727.53986232821</v>
      </c>
      <c r="BM414">
        <v>-198330.88116497343</v>
      </c>
      <c r="BN414">
        <v>-202578.77175608452</v>
      </c>
      <c r="BO414" t="e">
        <v>#DIV/0!</v>
      </c>
      <c r="BP414" t="e">
        <v>#DIV/0!</v>
      </c>
      <c r="BQ414" t="e">
        <v>#DIV/0!</v>
      </c>
      <c r="BR414">
        <v>1624314</v>
      </c>
      <c r="BS414">
        <v>8767932</v>
      </c>
      <c r="BT414">
        <v>937111</v>
      </c>
      <c r="BU414">
        <v>33479</v>
      </c>
      <c r="BV414">
        <v>88734</v>
      </c>
      <c r="BW414">
        <v>932589</v>
      </c>
      <c r="BX414">
        <v>42948</v>
      </c>
      <c r="BY414">
        <v>13.641915458054614</v>
      </c>
      <c r="BZ414">
        <v>0</v>
      </c>
      <c r="CA414">
        <v>0</v>
      </c>
      <c r="CB414">
        <v>0</v>
      </c>
      <c r="CC414">
        <v>0</v>
      </c>
      <c r="CD414">
        <v>0.48550402732114251</v>
      </c>
      <c r="CE414">
        <v>0</v>
      </c>
      <c r="CF414">
        <v>0</v>
      </c>
      <c r="CG414">
        <v>1982.7967815961697</v>
      </c>
      <c r="CH414">
        <v>1322.8411479729157</v>
      </c>
      <c r="CI414">
        <v>647.50364053602289</v>
      </c>
      <c r="CJ414">
        <v>616.37365781794483</v>
      </c>
      <c r="CK414">
        <v>5351.7933818738138</v>
      </c>
      <c r="CL414">
        <v>2140000</v>
      </c>
      <c r="CM414">
        <v>3930000</v>
      </c>
      <c r="CN414">
        <v>0</v>
      </c>
      <c r="CO414">
        <v>84370000</v>
      </c>
      <c r="CP414">
        <v>452000</v>
      </c>
      <c r="CQ414">
        <v>1200</v>
      </c>
      <c r="CR414">
        <v>0</v>
      </c>
      <c r="CS414">
        <v>0</v>
      </c>
      <c r="CT414">
        <v>1332016000</v>
      </c>
      <c r="CU414">
        <v>8409600</v>
      </c>
      <c r="CV414">
        <v>0</v>
      </c>
      <c r="CW414">
        <v>0</v>
      </c>
      <c r="CX414">
        <v>11185.806872528607</v>
      </c>
      <c r="CY414">
        <v>6925.9839835093935</v>
      </c>
      <c r="CZ414">
        <v>5920</v>
      </c>
      <c r="DA414">
        <v>5463.3818106708823</v>
      </c>
      <c r="DB414">
        <v>4965.5775775875236</v>
      </c>
      <c r="DC414">
        <v>4192.6818948776654</v>
      </c>
      <c r="DD414">
        <v>-240727.53986232821</v>
      </c>
      <c r="DE414">
        <v>-198330.88116497343</v>
      </c>
      <c r="DF414">
        <v>-202578.77175608452</v>
      </c>
    </row>
    <row r="415" spans="1:110" x14ac:dyDescent="0.45">
      <c r="A415">
        <v>7561</v>
      </c>
      <c r="B415" t="s">
        <v>766</v>
      </c>
      <c r="C415">
        <v>7720</v>
      </c>
      <c r="D415">
        <v>7261</v>
      </c>
      <c r="E415">
        <v>6793</v>
      </c>
      <c r="F415">
        <v>6332</v>
      </c>
      <c r="G415">
        <v>5851</v>
      </c>
      <c r="H415">
        <v>5476.9614832873649</v>
      </c>
      <c r="I415">
        <v>5048.8737214307184</v>
      </c>
      <c r="J415">
        <v>4539.3551452440461</v>
      </c>
      <c r="K415">
        <v>2.56</v>
      </c>
      <c r="L415">
        <v>2.44</v>
      </c>
      <c r="M415">
        <v>2.35</v>
      </c>
      <c r="N415">
        <v>2.27</v>
      </c>
      <c r="O415">
        <v>2.21</v>
      </c>
      <c r="P415">
        <v>2.16</v>
      </c>
      <c r="Q415">
        <v>2.1403702164625544</v>
      </c>
      <c r="R415">
        <v>2.1103256531220369</v>
      </c>
      <c r="S415">
        <v>268698</v>
      </c>
      <c r="T415">
        <v>10487</v>
      </c>
      <c r="U415">
        <v>4131</v>
      </c>
      <c r="V415">
        <v>16.795075692802669</v>
      </c>
      <c r="W415">
        <v>62.254987545016306</v>
      </c>
      <c r="X415">
        <v>2259.5808404878435</v>
      </c>
      <c r="Y415">
        <v>240.12624272377218</v>
      </c>
      <c r="Z415">
        <v>3547</v>
      </c>
      <c r="AA415">
        <v>3089.4787313451457</v>
      </c>
      <c r="AB415">
        <v>2838.1820152547966</v>
      </c>
      <c r="AC415">
        <v>2569.5577900244152</v>
      </c>
      <c r="AD415">
        <v>2314.3407142905576</v>
      </c>
      <c r="AE415">
        <v>2127.5488353503906</v>
      </c>
      <c r="AF415">
        <v>1911.8274284149447</v>
      </c>
      <c r="AG415">
        <v>1669.8900082721968</v>
      </c>
      <c r="AH415">
        <v>472</v>
      </c>
      <c r="AI415">
        <v>360.73224645681722</v>
      </c>
      <c r="AJ415">
        <v>294.34091131991988</v>
      </c>
      <c r="AK415">
        <v>235.06644133084555</v>
      </c>
      <c r="AL415">
        <v>189.97061524028803</v>
      </c>
      <c r="AM415">
        <v>164.99724472211955</v>
      </c>
      <c r="AN415">
        <v>148.16866134914449</v>
      </c>
      <c r="AO415">
        <v>130.47433605777206</v>
      </c>
      <c r="AP415">
        <v>11.675365973354866</v>
      </c>
      <c r="AQ415">
        <v>8.7717259757955581</v>
      </c>
      <c r="AR415">
        <v>0.9398064906237531</v>
      </c>
      <c r="AS415">
        <v>8.7717259757955581</v>
      </c>
      <c r="AT415">
        <v>7581</v>
      </c>
      <c r="AU415">
        <v>119</v>
      </c>
      <c r="AV415">
        <v>5195.0859016256763</v>
      </c>
      <c r="AW415">
        <v>2393.4474336882013</v>
      </c>
      <c r="AX415">
        <v>49.924136478946622</v>
      </c>
      <c r="AY415">
        <v>173.36001653724881</v>
      </c>
      <c r="AZ415">
        <v>91.046740377499162</v>
      </c>
      <c r="BA415">
        <v>1.3270764065042522</v>
      </c>
      <c r="BB415">
        <v>66.061272509003672</v>
      </c>
      <c r="BC415">
        <v>5920</v>
      </c>
      <c r="BD415">
        <v>282687.57157376321</v>
      </c>
      <c r="BE415">
        <v>965188.22526878188</v>
      </c>
      <c r="BF415">
        <v>94560</v>
      </c>
      <c r="BG415">
        <v>88637.17420993335</v>
      </c>
      <c r="BH415">
        <v>80572.490651320462</v>
      </c>
      <c r="BI415">
        <v>129461.99999999997</v>
      </c>
      <c r="BJ415">
        <v>107675.15155131106</v>
      </c>
      <c r="BK415">
        <v>96980.495289906466</v>
      </c>
      <c r="BL415">
        <v>-307056.47715683316</v>
      </c>
      <c r="BM415">
        <v>-332943.69630040956</v>
      </c>
      <c r="BN415">
        <v>-398326.45176528179</v>
      </c>
      <c r="BO415">
        <v>51922.00507408916</v>
      </c>
      <c r="BP415">
        <v>132764.59298420942</v>
      </c>
      <c r="BQ415">
        <v>203811.93344410951</v>
      </c>
      <c r="BR415">
        <v>1624314</v>
      </c>
      <c r="BS415">
        <v>8767932</v>
      </c>
      <c r="BT415">
        <v>937111</v>
      </c>
      <c r="BU415">
        <v>33479</v>
      </c>
      <c r="BV415">
        <v>88734</v>
      </c>
      <c r="BW415">
        <v>932589</v>
      </c>
      <c r="BX415">
        <v>42948</v>
      </c>
      <c r="BY415">
        <v>100.39039004220344</v>
      </c>
      <c r="BZ415">
        <v>0</v>
      </c>
      <c r="CA415">
        <v>0</v>
      </c>
      <c r="CB415">
        <v>0</v>
      </c>
      <c r="CC415">
        <v>0</v>
      </c>
      <c r="CD415">
        <v>5.5435403225208404</v>
      </c>
      <c r="CE415">
        <v>1.36656</v>
      </c>
      <c r="CF415">
        <v>0</v>
      </c>
      <c r="CG415">
        <v>130071.46887270872</v>
      </c>
      <c r="CH415">
        <v>86778.379307023264</v>
      </c>
      <c r="CI415">
        <v>42476.238819163103</v>
      </c>
      <c r="CJ415">
        <v>40434.11195285718</v>
      </c>
      <c r="CK415">
        <v>351077.64585092216</v>
      </c>
      <c r="CL415">
        <v>8530000</v>
      </c>
      <c r="CM415">
        <v>3650000</v>
      </c>
      <c r="CN415">
        <v>2210000</v>
      </c>
      <c r="CO415">
        <v>46530000</v>
      </c>
      <c r="CP415">
        <v>5000</v>
      </c>
      <c r="CQ415">
        <v>0</v>
      </c>
      <c r="CR415">
        <v>0</v>
      </c>
      <c r="CS415">
        <v>0</v>
      </c>
      <c r="CT415">
        <v>12223000</v>
      </c>
      <c r="CU415">
        <v>0</v>
      </c>
      <c r="CV415">
        <v>0</v>
      </c>
      <c r="CW415">
        <v>0</v>
      </c>
      <c r="CX415">
        <v>2647.7216735091092</v>
      </c>
      <c r="CY415">
        <v>391386.05206118943</v>
      </c>
      <c r="CZ415">
        <v>5920</v>
      </c>
      <c r="DA415">
        <v>5549.1970317555561</v>
      </c>
      <c r="DB415">
        <v>5044.3014451757317</v>
      </c>
      <c r="DC415">
        <v>4279.1723628277814</v>
      </c>
      <c r="DD415">
        <v>-307056.47715683316</v>
      </c>
      <c r="DE415">
        <v>-332943.69630040956</v>
      </c>
      <c r="DF415">
        <v>-398326.45176528179</v>
      </c>
    </row>
    <row r="416" spans="1:110" x14ac:dyDescent="0.45">
      <c r="A416">
        <v>7564</v>
      </c>
      <c r="B416" t="s">
        <v>767</v>
      </c>
      <c r="C416">
        <v>5976</v>
      </c>
      <c r="D416">
        <v>5586</v>
      </c>
      <c r="E416">
        <v>5210</v>
      </c>
      <c r="F416">
        <v>4876</v>
      </c>
      <c r="G416">
        <v>4551</v>
      </c>
      <c r="H416">
        <v>4260.0669476056737</v>
      </c>
      <c r="I416">
        <v>3927.0935406308668</v>
      </c>
      <c r="J416">
        <v>3544.3059378065236</v>
      </c>
      <c r="K416">
        <v>2.56</v>
      </c>
      <c r="L416">
        <v>2.44</v>
      </c>
      <c r="M416">
        <v>2.35</v>
      </c>
      <c r="N416">
        <v>2.27</v>
      </c>
      <c r="O416">
        <v>2.21</v>
      </c>
      <c r="P416">
        <v>2.16</v>
      </c>
      <c r="Q416">
        <v>2.1403702164625544</v>
      </c>
      <c r="R416">
        <v>2.1103256531220369</v>
      </c>
      <c r="S416">
        <v>268698</v>
      </c>
      <c r="T416">
        <v>10487</v>
      </c>
      <c r="U416">
        <v>4131</v>
      </c>
      <c r="V416">
        <v>5.6090488027680345E-3</v>
      </c>
      <c r="W416">
        <v>2.079128845518418E-2</v>
      </c>
      <c r="X416">
        <v>5237377.9909889102</v>
      </c>
      <c r="Y416">
        <v>556577.51923087786</v>
      </c>
      <c r="Z416">
        <v>3205</v>
      </c>
      <c r="AA416">
        <v>0</v>
      </c>
      <c r="AB416">
        <v>0</v>
      </c>
      <c r="AC416">
        <v>0</v>
      </c>
      <c r="AD416">
        <v>0</v>
      </c>
      <c r="AE416">
        <v>0</v>
      </c>
      <c r="AF416">
        <v>0</v>
      </c>
      <c r="AG416">
        <v>0</v>
      </c>
      <c r="AH416">
        <v>34</v>
      </c>
      <c r="AI416">
        <v>0</v>
      </c>
      <c r="AJ416">
        <v>0</v>
      </c>
      <c r="AK416">
        <v>0</v>
      </c>
      <c r="AL416">
        <v>0</v>
      </c>
      <c r="AM416">
        <v>0</v>
      </c>
      <c r="AN416">
        <v>0</v>
      </c>
      <c r="AO416">
        <v>0</v>
      </c>
      <c r="AP416">
        <v>7.1628012106471567E-3</v>
      </c>
      <c r="AQ416">
        <v>0</v>
      </c>
      <c r="AR416">
        <v>0</v>
      </c>
      <c r="AS416">
        <v>0</v>
      </c>
      <c r="AT416">
        <v>6089</v>
      </c>
      <c r="AU416">
        <v>24</v>
      </c>
      <c r="AV416">
        <v>4153.2303558628955</v>
      </c>
      <c r="AW416">
        <v>1137.4677807840112</v>
      </c>
      <c r="AX416">
        <v>13.695862152330303</v>
      </c>
      <c r="AY416">
        <v>138.59329697514482</v>
      </c>
      <c r="AZ416">
        <v>43.269274381023791</v>
      </c>
      <c r="BA416">
        <v>0.36406149031254287</v>
      </c>
      <c r="BB416">
        <v>66.061272509003672</v>
      </c>
      <c r="BC416">
        <v>5920</v>
      </c>
      <c r="BD416">
        <v>286905.75568116287</v>
      </c>
      <c r="BE416" t="e">
        <v>#DIV/0!</v>
      </c>
      <c r="BF416">
        <v>64828</v>
      </c>
      <c r="BG416">
        <v>60826.014084929127</v>
      </c>
      <c r="BH416">
        <v>55848.844415410938</v>
      </c>
      <c r="BI416">
        <v>67657.999999999985</v>
      </c>
      <c r="BJ416" t="e">
        <v>#DIV/0!</v>
      </c>
      <c r="BK416" t="e">
        <v>#DIV/0!</v>
      </c>
      <c r="BL416">
        <v>-276971.22420510184</v>
      </c>
      <c r="BM416">
        <v>-271718.61495166796</v>
      </c>
      <c r="BN416">
        <v>-311841.46129696845</v>
      </c>
      <c r="BO416" t="e">
        <v>#DIV/0!</v>
      </c>
      <c r="BP416" t="e">
        <v>#DIV/0!</v>
      </c>
      <c r="BQ416" t="e">
        <v>#DIV/0!</v>
      </c>
      <c r="BR416">
        <v>1624314</v>
      </c>
      <c r="BS416">
        <v>8767932</v>
      </c>
      <c r="BT416">
        <v>937111</v>
      </c>
      <c r="BU416">
        <v>33479</v>
      </c>
      <c r="BV416">
        <v>88734</v>
      </c>
      <c r="BW416">
        <v>932589</v>
      </c>
      <c r="BX416">
        <v>42948</v>
      </c>
      <c r="BY416">
        <v>408.88004562866087</v>
      </c>
      <c r="BZ416">
        <v>0</v>
      </c>
      <c r="CA416">
        <v>0</v>
      </c>
      <c r="CB416">
        <v>0</v>
      </c>
      <c r="CC416">
        <v>0</v>
      </c>
      <c r="CD416">
        <v>1.8404727833089063</v>
      </c>
      <c r="CE416">
        <v>0</v>
      </c>
      <c r="CF416">
        <v>10.965</v>
      </c>
      <c r="CG416">
        <v>20224.52717228093</v>
      </c>
      <c r="CH416">
        <v>13492.979709323739</v>
      </c>
      <c r="CI416">
        <v>6604.5371334674337</v>
      </c>
      <c r="CJ416">
        <v>6287.0113097430376</v>
      </c>
      <c r="CK416">
        <v>54588.292495112895</v>
      </c>
      <c r="CL416">
        <v>12600000</v>
      </c>
      <c r="CM416">
        <v>9640000</v>
      </c>
      <c r="CN416">
        <v>0</v>
      </c>
      <c r="CO416">
        <v>230130000</v>
      </c>
      <c r="CP416">
        <v>1435000</v>
      </c>
      <c r="CQ416">
        <v>1780</v>
      </c>
      <c r="CR416">
        <v>0</v>
      </c>
      <c r="CS416">
        <v>0</v>
      </c>
      <c r="CT416">
        <v>3846055000</v>
      </c>
      <c r="CU416">
        <v>12474240</v>
      </c>
      <c r="CV416">
        <v>0</v>
      </c>
      <c r="CW416">
        <v>0</v>
      </c>
      <c r="CX416">
        <v>28172.08548535587</v>
      </c>
      <c r="CY416">
        <v>48634.175248788466</v>
      </c>
      <c r="CZ416">
        <v>5920</v>
      </c>
      <c r="DA416">
        <v>5554.5443848766026</v>
      </c>
      <c r="DB416">
        <v>5100.0363876601587</v>
      </c>
      <c r="DC416">
        <v>4343.0249643171755</v>
      </c>
      <c r="DD416">
        <v>-276971.22420510184</v>
      </c>
      <c r="DE416">
        <v>-271718.61495166796</v>
      </c>
      <c r="DF416">
        <v>-311841.46129696845</v>
      </c>
    </row>
    <row r="417" spans="1:110" x14ac:dyDescent="0.45">
      <c r="A417">
        <v>8000</v>
      </c>
      <c r="B417" t="s">
        <v>768</v>
      </c>
      <c r="C417">
        <v>2916976</v>
      </c>
      <c r="D417">
        <v>2844791</v>
      </c>
      <c r="E417">
        <v>2750204</v>
      </c>
      <c r="F417">
        <v>2638185</v>
      </c>
      <c r="G417">
        <v>2512144</v>
      </c>
      <c r="H417">
        <v>2376146</v>
      </c>
      <c r="I417">
        <v>2235686</v>
      </c>
      <c r="J417">
        <v>2120713.8571428577</v>
      </c>
      <c r="K417">
        <v>2.5499999999999998</v>
      </c>
      <c r="L417">
        <v>2.4500000000000002</v>
      </c>
      <c r="M417">
        <v>2.37</v>
      </c>
      <c r="N417">
        <v>2.2999999999999998</v>
      </c>
      <c r="O417">
        <v>2.25</v>
      </c>
      <c r="P417">
        <v>2.2000000000000002</v>
      </c>
      <c r="Q417">
        <v>2.1865016107851583</v>
      </c>
      <c r="R417">
        <v>2.1603294578307519</v>
      </c>
      <c r="S417">
        <v>301768</v>
      </c>
      <c r="T417">
        <v>11099</v>
      </c>
      <c r="U417">
        <v>4195</v>
      </c>
      <c r="V417">
        <v>6350.0957622213919</v>
      </c>
      <c r="W417">
        <v>18579.143450487325</v>
      </c>
      <c r="X417">
        <v>2399.2610198832385</v>
      </c>
      <c r="Y417">
        <v>309.9418341320798</v>
      </c>
      <c r="Z417">
        <v>1343635</v>
      </c>
      <c r="AA417">
        <v>1303519.8729556715</v>
      </c>
      <c r="AB417">
        <v>1241270.9999221873</v>
      </c>
      <c r="AC417">
        <v>1171221.7433959984</v>
      </c>
      <c r="AD417">
        <v>1091240.6750064411</v>
      </c>
      <c r="AE417">
        <v>1008537.7596320179</v>
      </c>
      <c r="AF417">
        <v>929588.36439139559</v>
      </c>
      <c r="AG417">
        <v>856406.71221212205</v>
      </c>
      <c r="AH417">
        <v>79205</v>
      </c>
      <c r="AI417">
        <v>68095.740853908326</v>
      </c>
      <c r="AJ417">
        <v>58348.487746447085</v>
      </c>
      <c r="AK417">
        <v>51002.856541382964</v>
      </c>
      <c r="AL417">
        <v>46134.448039055125</v>
      </c>
      <c r="AM417">
        <v>43323.937621589357</v>
      </c>
      <c r="AN417">
        <v>42421.440233092973</v>
      </c>
      <c r="AO417">
        <v>40754.946023913879</v>
      </c>
      <c r="AP417">
        <v>7764.0977930916661</v>
      </c>
      <c r="AQ417">
        <v>945.77806654674146</v>
      </c>
      <c r="AR417">
        <v>112.70740619444446</v>
      </c>
      <c r="AS417">
        <v>945.77806654674146</v>
      </c>
      <c r="AT417">
        <v>2509907</v>
      </c>
      <c r="AU417">
        <v>62494</v>
      </c>
      <c r="AV417">
        <v>1659156.2083621093</v>
      </c>
      <c r="AW417">
        <v>856414.61240456917</v>
      </c>
      <c r="AX417">
        <v>11310.154397672364</v>
      </c>
      <c r="AY417">
        <v>55366.042673043579</v>
      </c>
      <c r="AZ417">
        <v>32578.011855869812</v>
      </c>
      <c r="BA417">
        <v>300.64494077731115</v>
      </c>
      <c r="BB417">
        <v>66.061272509003672</v>
      </c>
      <c r="BC417">
        <v>1126600</v>
      </c>
      <c r="BD417">
        <v>62920836.47146751</v>
      </c>
      <c r="BE417">
        <v>132473.00767536252</v>
      </c>
      <c r="BF417">
        <v>64828</v>
      </c>
      <c r="BG417">
        <v>64040.653233439189</v>
      </c>
      <c r="BH417">
        <v>60301.59278606216</v>
      </c>
      <c r="BI417">
        <v>67657.999999999985</v>
      </c>
      <c r="BJ417">
        <v>60791.187275885306</v>
      </c>
      <c r="BK417">
        <v>56639.843489441402</v>
      </c>
      <c r="BL417">
        <v>-24771680.999105558</v>
      </c>
      <c r="BM417">
        <v>-13404428.856801957</v>
      </c>
      <c r="BN417">
        <v>-4877377.2842278481</v>
      </c>
      <c r="BO417">
        <v>12075.877691212758</v>
      </c>
      <c r="BP417">
        <v>27996.952025672173</v>
      </c>
      <c r="BQ417">
        <v>40307.182010054908</v>
      </c>
      <c r="BR417">
        <v>2549883</v>
      </c>
      <c r="BS417">
        <v>8767932</v>
      </c>
      <c r="BT417">
        <v>937111</v>
      </c>
      <c r="BU417">
        <v>62494</v>
      </c>
      <c r="BV417">
        <v>88734</v>
      </c>
      <c r="BW417">
        <v>932589</v>
      </c>
      <c r="BX417">
        <v>42948</v>
      </c>
      <c r="BY417">
        <v>408.88004562866087</v>
      </c>
      <c r="BZ417">
        <v>0</v>
      </c>
      <c r="CA417">
        <v>0</v>
      </c>
      <c r="CB417">
        <v>0</v>
      </c>
      <c r="CC417">
        <v>0</v>
      </c>
      <c r="CD417">
        <v>1.8404727833089063</v>
      </c>
      <c r="CE417">
        <v>0</v>
      </c>
      <c r="CF417">
        <v>10.965</v>
      </c>
      <c r="CG417">
        <v>14969.385469400766</v>
      </c>
      <c r="CH417">
        <v>10111.611351349084</v>
      </c>
      <c r="CI417">
        <v>6943.1064293833178</v>
      </c>
      <c r="CJ417">
        <v>4605.7339538044043</v>
      </c>
      <c r="CK417">
        <v>29674.728861971049</v>
      </c>
      <c r="CL417">
        <v>969000000</v>
      </c>
      <c r="CM417">
        <v>692000000</v>
      </c>
      <c r="CN417">
        <v>0</v>
      </c>
      <c r="CO417">
        <v>230130000</v>
      </c>
      <c r="CP417">
        <v>1435000</v>
      </c>
      <c r="CQ417">
        <v>1780</v>
      </c>
      <c r="CR417">
        <v>0</v>
      </c>
      <c r="CS417">
        <v>0</v>
      </c>
      <c r="CT417">
        <v>3846055000</v>
      </c>
      <c r="CU417">
        <v>12474240</v>
      </c>
      <c r="CV417">
        <v>0</v>
      </c>
      <c r="CW417">
        <v>0</v>
      </c>
      <c r="CX417">
        <v>28172.08548535587</v>
      </c>
      <c r="CY417">
        <v>48634.175248788466</v>
      </c>
      <c r="CZ417">
        <v>1126600</v>
      </c>
      <c r="DA417">
        <v>1112917.2569382458</v>
      </c>
      <c r="DB417">
        <v>1047938.7677049673</v>
      </c>
      <c r="DC417">
        <v>952461.76892659545</v>
      </c>
      <c r="DD417">
        <v>-24771680.999105558</v>
      </c>
      <c r="DE417">
        <v>-13404428.856801957</v>
      </c>
      <c r="DF417">
        <v>-4877377.2842278481</v>
      </c>
    </row>
    <row r="418" spans="1:110" x14ac:dyDescent="0.45">
      <c r="A418">
        <v>8201</v>
      </c>
      <c r="B418" t="s">
        <v>769</v>
      </c>
      <c r="C418">
        <v>270783</v>
      </c>
      <c r="D418">
        <v>270725</v>
      </c>
      <c r="E418">
        <v>268034</v>
      </c>
      <c r="F418">
        <v>263287</v>
      </c>
      <c r="G418">
        <v>256725</v>
      </c>
      <c r="H418">
        <v>248532</v>
      </c>
      <c r="I418">
        <v>239072</v>
      </c>
      <c r="J418">
        <v>233685.28571428574</v>
      </c>
      <c r="K418">
        <v>2.5499999999999998</v>
      </c>
      <c r="L418">
        <v>2.4500000000000002</v>
      </c>
      <c r="M418">
        <v>2.37</v>
      </c>
      <c r="N418">
        <v>2.2999999999999998</v>
      </c>
      <c r="O418">
        <v>2.25</v>
      </c>
      <c r="P418">
        <v>2.2000000000000002</v>
      </c>
      <c r="Q418">
        <v>2.1865016107851583</v>
      </c>
      <c r="R418">
        <v>2.1603294578307519</v>
      </c>
      <c r="S418">
        <v>290136</v>
      </c>
      <c r="T418">
        <v>9695</v>
      </c>
      <c r="U418">
        <v>4578</v>
      </c>
      <c r="V418">
        <v>662.78268528763817</v>
      </c>
      <c r="W418">
        <v>1856.838368347775</v>
      </c>
      <c r="X418">
        <v>1863.9708669130957</v>
      </c>
      <c r="Y418">
        <v>314.16959193366256</v>
      </c>
      <c r="Z418">
        <v>147565</v>
      </c>
      <c r="AA418">
        <v>149406.31087619581</v>
      </c>
      <c r="AB418">
        <v>146030.84194073133</v>
      </c>
      <c r="AC418">
        <v>141272.97880804571</v>
      </c>
      <c r="AD418">
        <v>134797.50069365645</v>
      </c>
      <c r="AE418">
        <v>127131.3442642969</v>
      </c>
      <c r="AF418">
        <v>119257.31059000823</v>
      </c>
      <c r="AG418">
        <v>113760.57443948121</v>
      </c>
      <c r="AH418">
        <v>3218</v>
      </c>
      <c r="AI418">
        <v>2789.6031762874245</v>
      </c>
      <c r="AJ418">
        <v>2416.4678128512433</v>
      </c>
      <c r="AK418">
        <v>2184.5458061242634</v>
      </c>
      <c r="AL418">
        <v>2088.6253768335837</v>
      </c>
      <c r="AM418">
        <v>2084.4056492428017</v>
      </c>
      <c r="AN418">
        <v>2217.2486495353623</v>
      </c>
      <c r="AO418">
        <v>2347.1870324099655</v>
      </c>
      <c r="AP418">
        <v>1133.5918975109785</v>
      </c>
      <c r="AQ418">
        <v>21.276639940349096</v>
      </c>
      <c r="AR418">
        <v>2.5355154502214838</v>
      </c>
      <c r="AS418">
        <v>21.276639940349096</v>
      </c>
      <c r="AT418">
        <v>230649</v>
      </c>
      <c r="AU418">
        <v>4830</v>
      </c>
      <c r="AV418">
        <v>152247.79208592046</v>
      </c>
      <c r="AW418">
        <v>71017.493618240711</v>
      </c>
      <c r="AX418">
        <v>896.00310573509182</v>
      </c>
      <c r="AY418">
        <v>5080.5088219071658</v>
      </c>
      <c r="AZ418">
        <v>2701.5054572378763</v>
      </c>
      <c r="BA418">
        <v>23.817429116215411</v>
      </c>
      <c r="BB418">
        <v>66.061272509003672</v>
      </c>
      <c r="BC418">
        <v>119880</v>
      </c>
      <c r="BD418">
        <v>7752517.7816285836</v>
      </c>
      <c r="BE418">
        <v>51982438.673466831</v>
      </c>
      <c r="BF418">
        <v>2130066</v>
      </c>
      <c r="BG418">
        <v>2206644.449899666</v>
      </c>
      <c r="BH418">
        <v>2177661.715804196</v>
      </c>
      <c r="BI418">
        <v>1124581.9999999993</v>
      </c>
      <c r="BJ418">
        <v>1063362.3715236385</v>
      </c>
      <c r="BK418">
        <v>1014621.4175028244</v>
      </c>
      <c r="BL418">
        <v>-3061721.8756137202</v>
      </c>
      <c r="BM418">
        <v>-4000158.8013019152</v>
      </c>
      <c r="BN418">
        <v>-5099647.0751773184</v>
      </c>
      <c r="BO418">
        <v>5559508.2998659164</v>
      </c>
      <c r="BP418">
        <v>12712310.400843576</v>
      </c>
      <c r="BQ418">
        <v>18737363.508939527</v>
      </c>
      <c r="BR418">
        <v>2549883</v>
      </c>
      <c r="BS418">
        <v>8767932</v>
      </c>
      <c r="BT418">
        <v>937111</v>
      </c>
      <c r="BU418">
        <v>62494</v>
      </c>
      <c r="BV418">
        <v>88734</v>
      </c>
      <c r="BW418">
        <v>932589</v>
      </c>
      <c r="BX418">
        <v>42948</v>
      </c>
      <c r="BY418">
        <v>2598.5410965888418</v>
      </c>
      <c r="BZ418">
        <v>0</v>
      </c>
      <c r="CA418">
        <v>0</v>
      </c>
      <c r="CB418">
        <v>0</v>
      </c>
      <c r="CC418">
        <v>31.77974592</v>
      </c>
      <c r="CD418">
        <v>38.212389368863938</v>
      </c>
      <c r="CE418">
        <v>7.9560000000000006E-2</v>
      </c>
      <c r="CF418">
        <v>0.64927058823529427</v>
      </c>
      <c r="CG418">
        <v>3593826.5821047639</v>
      </c>
      <c r="CH418">
        <v>2427579.7918807487</v>
      </c>
      <c r="CI418">
        <v>1666890.1004190068</v>
      </c>
      <c r="CJ418">
        <v>1105737.3829486496</v>
      </c>
      <c r="CK418">
        <v>7124262.3565877164</v>
      </c>
      <c r="CL418">
        <v>41500000</v>
      </c>
      <c r="CM418">
        <v>22900000</v>
      </c>
      <c r="CN418">
        <v>13350000</v>
      </c>
      <c r="CO418">
        <v>217320000</v>
      </c>
      <c r="CP418">
        <v>0</v>
      </c>
      <c r="CQ418">
        <v>0</v>
      </c>
      <c r="CR418">
        <v>0</v>
      </c>
      <c r="CS418">
        <v>0</v>
      </c>
      <c r="CT418">
        <v>0</v>
      </c>
      <c r="CU418">
        <v>0</v>
      </c>
      <c r="CV418">
        <v>0</v>
      </c>
      <c r="CW418">
        <v>0</v>
      </c>
      <c r="CX418">
        <v>8549.715600724574</v>
      </c>
      <c r="CY418">
        <v>18421976.704162497</v>
      </c>
      <c r="CZ418">
        <v>119880</v>
      </c>
      <c r="DA418">
        <v>124189.83104465868</v>
      </c>
      <c r="DB418">
        <v>122558.68432743728</v>
      </c>
      <c r="DC418">
        <v>117353.44305654983</v>
      </c>
      <c r="DD418">
        <v>-3061721.8756137202</v>
      </c>
      <c r="DE418">
        <v>-4000158.8013019152</v>
      </c>
      <c r="DF418">
        <v>-5099647.0751773184</v>
      </c>
    </row>
    <row r="419" spans="1:110" x14ac:dyDescent="0.45">
      <c r="A419">
        <v>8202</v>
      </c>
      <c r="B419" t="s">
        <v>770</v>
      </c>
      <c r="C419">
        <v>185054</v>
      </c>
      <c r="D419">
        <v>176117</v>
      </c>
      <c r="E419">
        <v>165443</v>
      </c>
      <c r="F419">
        <v>153608</v>
      </c>
      <c r="G419">
        <v>141301</v>
      </c>
      <c r="H419">
        <v>129193</v>
      </c>
      <c r="I419">
        <v>117304</v>
      </c>
      <c r="J419">
        <v>105831.14285714286</v>
      </c>
      <c r="K419">
        <v>2.5499999999999998</v>
      </c>
      <c r="L419">
        <v>2.4500000000000002</v>
      </c>
      <c r="M419">
        <v>2.37</v>
      </c>
      <c r="N419">
        <v>2.2999999999999998</v>
      </c>
      <c r="O419">
        <v>2.25</v>
      </c>
      <c r="P419">
        <v>2.2000000000000002</v>
      </c>
      <c r="Q419">
        <v>2.1865016107851583</v>
      </c>
      <c r="R419">
        <v>2.1603294578307519</v>
      </c>
      <c r="S419">
        <v>306722</v>
      </c>
      <c r="T419">
        <v>9123</v>
      </c>
      <c r="U419">
        <v>4307</v>
      </c>
      <c r="V419">
        <v>429.82676740389701</v>
      </c>
      <c r="W419">
        <v>1167.8705194456666</v>
      </c>
      <c r="X419">
        <v>1848.3480761022338</v>
      </c>
      <c r="Y419">
        <v>321.15872022336322</v>
      </c>
      <c r="Z419">
        <v>88864</v>
      </c>
      <c r="AA419">
        <v>83487.232637556182</v>
      </c>
      <c r="AB419">
        <v>77433.060236225618</v>
      </c>
      <c r="AC419">
        <v>70332.347180899829</v>
      </c>
      <c r="AD419">
        <v>62221.907710613334</v>
      </c>
      <c r="AE419">
        <v>54376.755209673502</v>
      </c>
      <c r="AF419">
        <v>47385.552589907427</v>
      </c>
      <c r="AG419">
        <v>40235.260126662084</v>
      </c>
      <c r="AH419">
        <v>1099</v>
      </c>
      <c r="AI419">
        <v>869.5561091717459</v>
      </c>
      <c r="AJ419">
        <v>693.90224731677893</v>
      </c>
      <c r="AK419">
        <v>579.75814191306472</v>
      </c>
      <c r="AL419">
        <v>505.19491283512201</v>
      </c>
      <c r="AM419">
        <v>437.72994089935332</v>
      </c>
      <c r="AN419">
        <v>406.98215358720597</v>
      </c>
      <c r="AO419">
        <v>356.6267429507144</v>
      </c>
      <c r="AP419">
        <v>522.5880839056183</v>
      </c>
      <c r="AQ419">
        <v>21.456189644487061</v>
      </c>
      <c r="AR419">
        <v>2.5569122050756738</v>
      </c>
      <c r="AS419">
        <v>21.456189644487061</v>
      </c>
      <c r="AT419">
        <v>137478</v>
      </c>
      <c r="AU419">
        <v>2958</v>
      </c>
      <c r="AV419">
        <v>90766.227581859668</v>
      </c>
      <c r="AW419">
        <v>42995.45932190922</v>
      </c>
      <c r="AX419">
        <v>546.47959965598454</v>
      </c>
      <c r="AY419">
        <v>3028.8690144066568</v>
      </c>
      <c r="AZ419">
        <v>1635.5472726054265</v>
      </c>
      <c r="BA419">
        <v>14.526444210911432</v>
      </c>
      <c r="BB419">
        <v>66.061272509003672</v>
      </c>
      <c r="BC419">
        <v>72970</v>
      </c>
      <c r="BD419">
        <v>3285107.4948999905</v>
      </c>
      <c r="BE419">
        <v>25133693.254505958</v>
      </c>
      <c r="BF419">
        <v>926790</v>
      </c>
      <c r="BG419">
        <v>861057.47854872188</v>
      </c>
      <c r="BH419">
        <v>757116.0394704038</v>
      </c>
      <c r="BI419">
        <v>532195.99999999953</v>
      </c>
      <c r="BJ419">
        <v>448339.13710835145</v>
      </c>
      <c r="BK419">
        <v>396638.49608857819</v>
      </c>
      <c r="BL419">
        <v>-2479713.4685891224</v>
      </c>
      <c r="BM419">
        <v>-3004531.9124384932</v>
      </c>
      <c r="BN419">
        <v>-3523153.3150447053</v>
      </c>
      <c r="BO419">
        <v>1603420.6897347234</v>
      </c>
      <c r="BP419">
        <v>3927669.7516480889</v>
      </c>
      <c r="BQ419">
        <v>5518515.5368584003</v>
      </c>
      <c r="BR419">
        <v>2549883</v>
      </c>
      <c r="BS419">
        <v>8767932</v>
      </c>
      <c r="BT419">
        <v>937111</v>
      </c>
      <c r="BU419">
        <v>62494</v>
      </c>
      <c r="BV419">
        <v>88734</v>
      </c>
      <c r="BW419">
        <v>932589</v>
      </c>
      <c r="BX419">
        <v>42948</v>
      </c>
      <c r="BY419">
        <v>2029.7492108254933</v>
      </c>
      <c r="BZ419">
        <v>0</v>
      </c>
      <c r="CA419">
        <v>11.576431759890859</v>
      </c>
      <c r="CB419">
        <v>106.12985220103511</v>
      </c>
      <c r="CC419">
        <v>82.935531455999993</v>
      </c>
      <c r="CD419">
        <v>25.769458500128451</v>
      </c>
      <c r="CE419">
        <v>4.9334384766779245</v>
      </c>
      <c r="CF419">
        <v>0</v>
      </c>
      <c r="CG419">
        <v>2107454.6602019118</v>
      </c>
      <c r="CH419">
        <v>1423556.2647585573</v>
      </c>
      <c r="CI419">
        <v>977480.47378376906</v>
      </c>
      <c r="CJ419">
        <v>648415.09388854168</v>
      </c>
      <c r="CK419">
        <v>4177736.337822591</v>
      </c>
      <c r="CL419">
        <v>6660000</v>
      </c>
      <c r="CM419">
        <v>2690000</v>
      </c>
      <c r="CN419">
        <v>2290000</v>
      </c>
      <c r="CO419">
        <v>225740000</v>
      </c>
      <c r="CP419">
        <v>170000</v>
      </c>
      <c r="CQ419">
        <v>90</v>
      </c>
      <c r="CR419">
        <v>0</v>
      </c>
      <c r="CS419">
        <v>0</v>
      </c>
      <c r="CT419">
        <v>372701000</v>
      </c>
      <c r="CU419">
        <v>630720</v>
      </c>
      <c r="CV419">
        <v>0</v>
      </c>
      <c r="CW419">
        <v>0</v>
      </c>
      <c r="CX419">
        <v>27624.661240206824</v>
      </c>
      <c r="CY419">
        <v>10727874.345511485</v>
      </c>
      <c r="CZ419">
        <v>72970</v>
      </c>
      <c r="DA419">
        <v>67794.607418832995</v>
      </c>
      <c r="DB419">
        <v>59610.869129096514</v>
      </c>
      <c r="DC419">
        <v>49728.189756748237</v>
      </c>
      <c r="DD419">
        <v>-2479713.4685891224</v>
      </c>
      <c r="DE419">
        <v>-3004531.9124384932</v>
      </c>
      <c r="DF419">
        <v>-3523153.3150447053</v>
      </c>
    </row>
    <row r="420" spans="1:110" x14ac:dyDescent="0.45">
      <c r="A420">
        <v>8203</v>
      </c>
      <c r="B420" t="s">
        <v>771</v>
      </c>
      <c r="C420">
        <v>140804</v>
      </c>
      <c r="D420">
        <v>137133</v>
      </c>
      <c r="E420">
        <v>132538</v>
      </c>
      <c r="F420">
        <v>127152</v>
      </c>
      <c r="G420">
        <v>121216</v>
      </c>
      <c r="H420">
        <v>114977</v>
      </c>
      <c r="I420">
        <v>108758</v>
      </c>
      <c r="J420">
        <v>103337.57142857142</v>
      </c>
      <c r="K420">
        <v>2.5499999999999998</v>
      </c>
      <c r="L420">
        <v>2.4500000000000002</v>
      </c>
      <c r="M420">
        <v>2.37</v>
      </c>
      <c r="N420">
        <v>2.2999999999999998</v>
      </c>
      <c r="O420">
        <v>2.25</v>
      </c>
      <c r="P420">
        <v>2.2000000000000002</v>
      </c>
      <c r="Q420">
        <v>2.1865016107851583</v>
      </c>
      <c r="R420">
        <v>2.1603294578307519</v>
      </c>
      <c r="S420">
        <v>305593</v>
      </c>
      <c r="T420">
        <v>10943</v>
      </c>
      <c r="U420">
        <v>4510</v>
      </c>
      <c r="V420">
        <v>322.44935468864747</v>
      </c>
      <c r="W420">
        <v>904.84615069304004</v>
      </c>
      <c r="X420">
        <v>2248.697024593911</v>
      </c>
      <c r="Y420">
        <v>330.26142985802323</v>
      </c>
      <c r="Z420">
        <v>77157</v>
      </c>
      <c r="AA420">
        <v>73683.766330105413</v>
      </c>
      <c r="AB420">
        <v>70090.301667766442</v>
      </c>
      <c r="AC420">
        <v>66220.403384621692</v>
      </c>
      <c r="AD420">
        <v>61957.031525869737</v>
      </c>
      <c r="AE420">
        <v>57543.167151613183</v>
      </c>
      <c r="AF420">
        <v>53362.139355621424</v>
      </c>
      <c r="AG420">
        <v>49321.353078443564</v>
      </c>
      <c r="AH420">
        <v>2231</v>
      </c>
      <c r="AI420">
        <v>1966.847310316617</v>
      </c>
      <c r="AJ420">
        <v>1773.0569225160928</v>
      </c>
      <c r="AK420">
        <v>1666.103806115332</v>
      </c>
      <c r="AL420">
        <v>1618.5419539988357</v>
      </c>
      <c r="AM420">
        <v>1613.6548552750887</v>
      </c>
      <c r="AN420">
        <v>1607.774483441925</v>
      </c>
      <c r="AO420">
        <v>1618.1566918295944</v>
      </c>
      <c r="AP420">
        <v>511.07903505434609</v>
      </c>
      <c r="AQ420">
        <v>39.321385206214785</v>
      </c>
      <c r="AR420">
        <v>4.6858893130675527</v>
      </c>
      <c r="AS420">
        <v>39.321385206214785</v>
      </c>
      <c r="AT420">
        <v>118722</v>
      </c>
      <c r="AU420">
        <v>3575</v>
      </c>
      <c r="AV420">
        <v>78630.234595820264</v>
      </c>
      <c r="AW420">
        <v>45718.661957861223</v>
      </c>
      <c r="AX420">
        <v>632.17492076587939</v>
      </c>
      <c r="AY420">
        <v>2623.890928462522</v>
      </c>
      <c r="AZ420">
        <v>1739.1379008770409</v>
      </c>
      <c r="BA420">
        <v>16.804385239309699</v>
      </c>
      <c r="BB420">
        <v>66.061272509003672</v>
      </c>
      <c r="BC420">
        <v>56600</v>
      </c>
      <c r="BD420">
        <v>3195403.7226753025</v>
      </c>
      <c r="BE420">
        <v>22669335.280085962</v>
      </c>
      <c r="BF420">
        <v>964112</v>
      </c>
      <c r="BG420">
        <v>952241.17275168304</v>
      </c>
      <c r="BH420">
        <v>900201.82228135527</v>
      </c>
      <c r="BI420">
        <v>634992</v>
      </c>
      <c r="BJ420">
        <v>570674.22690671158</v>
      </c>
      <c r="BK420">
        <v>533933.3386735525</v>
      </c>
      <c r="BL420">
        <v>-1655498.2025673524</v>
      </c>
      <c r="BM420">
        <v>-2034818.4619055637</v>
      </c>
      <c r="BN420">
        <v>-2554767.9510324053</v>
      </c>
      <c r="BO420">
        <v>1915798.1885693315</v>
      </c>
      <c r="BP420">
        <v>4712147.1844089124</v>
      </c>
      <c r="BQ420">
        <v>7120806.9966599895</v>
      </c>
      <c r="BR420">
        <v>2549883</v>
      </c>
      <c r="BS420">
        <v>8767932</v>
      </c>
      <c r="BT420">
        <v>937111</v>
      </c>
      <c r="BU420">
        <v>62494</v>
      </c>
      <c r="BV420">
        <v>88734</v>
      </c>
      <c r="BW420">
        <v>932589</v>
      </c>
      <c r="BX420">
        <v>42948</v>
      </c>
      <c r="BY420">
        <v>1366.5297881938961</v>
      </c>
      <c r="BZ420">
        <v>0</v>
      </c>
      <c r="CA420">
        <v>0</v>
      </c>
      <c r="CB420">
        <v>0</v>
      </c>
      <c r="CC420">
        <v>0</v>
      </c>
      <c r="CD420">
        <v>73.002729124302704</v>
      </c>
      <c r="CE420">
        <v>0</v>
      </c>
      <c r="CF420">
        <v>0</v>
      </c>
      <c r="CG420">
        <v>1762865.2770435489</v>
      </c>
      <c r="CH420">
        <v>1190790.9367882863</v>
      </c>
      <c r="CI420">
        <v>817652.88656620006</v>
      </c>
      <c r="CJ420">
        <v>542392.90444214223</v>
      </c>
      <c r="CK420">
        <v>3494635.7165685906</v>
      </c>
      <c r="CL420">
        <v>18800000</v>
      </c>
      <c r="CM420">
        <v>12600000</v>
      </c>
      <c r="CN420">
        <v>6340000</v>
      </c>
      <c r="CO420">
        <v>122890000</v>
      </c>
      <c r="CP420">
        <v>8000</v>
      </c>
      <c r="CQ420">
        <v>0</v>
      </c>
      <c r="CR420">
        <v>0</v>
      </c>
      <c r="CS420">
        <v>0</v>
      </c>
      <c r="CT420">
        <v>16591000</v>
      </c>
      <c r="CU420">
        <v>0</v>
      </c>
      <c r="CV420">
        <v>0</v>
      </c>
      <c r="CW420">
        <v>0</v>
      </c>
      <c r="CX420">
        <v>4024.0151379334056</v>
      </c>
      <c r="CY420">
        <v>8635624.1200879905</v>
      </c>
      <c r="CZ420">
        <v>56600</v>
      </c>
      <c r="DA420">
        <v>55903.100861461382</v>
      </c>
      <c r="DB420">
        <v>52848.033362435803</v>
      </c>
      <c r="DC420">
        <v>48370.302316531859</v>
      </c>
      <c r="DD420">
        <v>-1655498.2025673524</v>
      </c>
      <c r="DE420">
        <v>-2034818.4619055637</v>
      </c>
      <c r="DF420">
        <v>-2554767.9510324053</v>
      </c>
    </row>
    <row r="421" spans="1:110" x14ac:dyDescent="0.45">
      <c r="A421">
        <v>8204</v>
      </c>
      <c r="B421" t="s">
        <v>772</v>
      </c>
      <c r="C421">
        <v>140946</v>
      </c>
      <c r="D421">
        <v>137673</v>
      </c>
      <c r="E421">
        <v>133316</v>
      </c>
      <c r="F421">
        <v>128155</v>
      </c>
      <c r="G421">
        <v>122372</v>
      </c>
      <c r="H421">
        <v>116132</v>
      </c>
      <c r="I421">
        <v>109663</v>
      </c>
      <c r="J421">
        <v>104381.75</v>
      </c>
      <c r="K421">
        <v>2.5499999999999998</v>
      </c>
      <c r="L421">
        <v>2.4500000000000002</v>
      </c>
      <c r="M421">
        <v>2.37</v>
      </c>
      <c r="N421">
        <v>2.2999999999999998</v>
      </c>
      <c r="O421">
        <v>2.25</v>
      </c>
      <c r="P421">
        <v>2.2000000000000002</v>
      </c>
      <c r="Q421">
        <v>2.1865016107851583</v>
      </c>
      <c r="R421">
        <v>2.1603294578307519</v>
      </c>
      <c r="S421">
        <v>311672</v>
      </c>
      <c r="T421">
        <v>13059</v>
      </c>
      <c r="U421">
        <v>3843</v>
      </c>
      <c r="V421">
        <v>300.59628862292874</v>
      </c>
      <c r="W421">
        <v>912.56824866640886</v>
      </c>
      <c r="X421">
        <v>2881.509983227937</v>
      </c>
      <c r="Y421">
        <v>279.3179533716056</v>
      </c>
      <c r="Z421">
        <v>62883</v>
      </c>
      <c r="AA421">
        <v>60033.366764737206</v>
      </c>
      <c r="AB421">
        <v>56934.491186150248</v>
      </c>
      <c r="AC421">
        <v>53829.408176397403</v>
      </c>
      <c r="AD421">
        <v>50474.255136116502</v>
      </c>
      <c r="AE421">
        <v>47052.614651710282</v>
      </c>
      <c r="AF421">
        <v>43709.616349233169</v>
      </c>
      <c r="AG421">
        <v>40477.230133709447</v>
      </c>
      <c r="AH421">
        <v>2703</v>
      </c>
      <c r="AI421">
        <v>2254.0631872703698</v>
      </c>
      <c r="AJ421">
        <v>1866.3044903266548</v>
      </c>
      <c r="AK421">
        <v>1579.1977333153502</v>
      </c>
      <c r="AL421">
        <v>1395.2046970426838</v>
      </c>
      <c r="AM421">
        <v>1285.781469473468</v>
      </c>
      <c r="AN421">
        <v>1216.5251091589214</v>
      </c>
      <c r="AO421">
        <v>1165.88178051718</v>
      </c>
      <c r="AP421">
        <v>317.83303057190028</v>
      </c>
      <c r="AQ421">
        <v>23.700560946211649</v>
      </c>
      <c r="AR421">
        <v>2.8243716407530455</v>
      </c>
      <c r="AS421">
        <v>23.700560946211649</v>
      </c>
      <c r="AT421">
        <v>115045</v>
      </c>
      <c r="AU421">
        <v>3838</v>
      </c>
      <c r="AV421">
        <v>76285.446729913514</v>
      </c>
      <c r="AW421">
        <v>47447.948872494948</v>
      </c>
      <c r="AX421">
        <v>671.27866629669654</v>
      </c>
      <c r="AY421">
        <v>2545.6453573772137</v>
      </c>
      <c r="AZ421">
        <v>1804.9199751097078</v>
      </c>
      <c r="BA421">
        <v>17.843835528485506</v>
      </c>
      <c r="BB421">
        <v>66.061272509003672</v>
      </c>
      <c r="BC421">
        <v>53960</v>
      </c>
      <c r="BD421">
        <v>3065072.6323293922</v>
      </c>
      <c r="BE421">
        <v>24872548.345491227</v>
      </c>
      <c r="BF421">
        <v>1028142</v>
      </c>
      <c r="BG421">
        <v>1019478.6326531775</v>
      </c>
      <c r="BH421">
        <v>965827.64799990482</v>
      </c>
      <c r="BI421">
        <v>1147764</v>
      </c>
      <c r="BJ421">
        <v>1029151.9562495262</v>
      </c>
      <c r="BK421">
        <v>965005.56430692179</v>
      </c>
      <c r="BL421">
        <v>-1640172.0563063468</v>
      </c>
      <c r="BM421">
        <v>-2118464.3640555064</v>
      </c>
      <c r="BN421">
        <v>-2737171.2412696686</v>
      </c>
      <c r="BO421">
        <v>2084338.1100100055</v>
      </c>
      <c r="BP421">
        <v>5108015.4156199824</v>
      </c>
      <c r="BQ421">
        <v>7649233.54357104</v>
      </c>
      <c r="BR421">
        <v>2549883</v>
      </c>
      <c r="BS421">
        <v>8767932</v>
      </c>
      <c r="BT421">
        <v>937111</v>
      </c>
      <c r="BU421">
        <v>62494</v>
      </c>
      <c r="BV421">
        <v>88734</v>
      </c>
      <c r="BW421">
        <v>932589</v>
      </c>
      <c r="BX421">
        <v>42948</v>
      </c>
      <c r="BY421">
        <v>1011.3811537351559</v>
      </c>
      <c r="BZ421">
        <v>0</v>
      </c>
      <c r="CA421">
        <v>0</v>
      </c>
      <c r="CB421">
        <v>0</v>
      </c>
      <c r="CC421">
        <v>0</v>
      </c>
      <c r="CD421">
        <v>26.606666323583163</v>
      </c>
      <c r="CE421">
        <v>4.7174399999999998E-2</v>
      </c>
      <c r="CF421">
        <v>0</v>
      </c>
      <c r="CG421">
        <v>1959228.3923186297</v>
      </c>
      <c r="CH421">
        <v>1323431.4856912773</v>
      </c>
      <c r="CI421">
        <v>908730.10619869898</v>
      </c>
      <c r="CJ421">
        <v>602809.29689498828</v>
      </c>
      <c r="CK421">
        <v>3883898.3363462109</v>
      </c>
      <c r="CL421">
        <v>24000000</v>
      </c>
      <c r="CM421">
        <v>25000000</v>
      </c>
      <c r="CN421">
        <v>5640000</v>
      </c>
      <c r="CO421">
        <v>123580000</v>
      </c>
      <c r="CP421">
        <v>0</v>
      </c>
      <c r="CQ421">
        <v>0</v>
      </c>
      <c r="CR421">
        <v>0</v>
      </c>
      <c r="CS421">
        <v>0</v>
      </c>
      <c r="CT421">
        <v>0</v>
      </c>
      <c r="CU421">
        <v>0</v>
      </c>
      <c r="CV421">
        <v>0</v>
      </c>
      <c r="CW421">
        <v>0</v>
      </c>
      <c r="CX421">
        <v>2385.8010609880148</v>
      </c>
      <c r="CY421">
        <v>9491982.5238513146</v>
      </c>
      <c r="CZ421">
        <v>53960</v>
      </c>
      <c r="DA421">
        <v>53505.320294244819</v>
      </c>
      <c r="DB421">
        <v>50689.55444488686</v>
      </c>
      <c r="DC421">
        <v>46397.42039349371</v>
      </c>
      <c r="DD421">
        <v>-1640172.0563063468</v>
      </c>
      <c r="DE421">
        <v>-2118464.3640555064</v>
      </c>
      <c r="DF421">
        <v>-2737171.2412696686</v>
      </c>
    </row>
    <row r="422" spans="1:110" x14ac:dyDescent="0.45">
      <c r="A422">
        <v>8205</v>
      </c>
      <c r="B422" t="s">
        <v>773</v>
      </c>
      <c r="C422">
        <v>76020</v>
      </c>
      <c r="D422">
        <v>72362</v>
      </c>
      <c r="E422">
        <v>68320</v>
      </c>
      <c r="F422">
        <v>64055</v>
      </c>
      <c r="G422">
        <v>59584</v>
      </c>
      <c r="H422">
        <v>54917</v>
      </c>
      <c r="I422">
        <v>50174</v>
      </c>
      <c r="J422">
        <v>45846.714285714283</v>
      </c>
      <c r="K422">
        <v>2.5499999999999998</v>
      </c>
      <c r="L422">
        <v>2.4500000000000002</v>
      </c>
      <c r="M422">
        <v>2.37</v>
      </c>
      <c r="N422">
        <v>2.2999999999999998</v>
      </c>
      <c r="O422">
        <v>2.25</v>
      </c>
      <c r="P422">
        <v>2.2000000000000002</v>
      </c>
      <c r="Q422">
        <v>2.1865016107851583</v>
      </c>
      <c r="R422">
        <v>2.1603294578307519</v>
      </c>
      <c r="S422">
        <v>305593</v>
      </c>
      <c r="T422">
        <v>10943</v>
      </c>
      <c r="U422">
        <v>4510</v>
      </c>
      <c r="V422">
        <v>151.71918647814203</v>
      </c>
      <c r="W422">
        <v>439.64860623435595</v>
      </c>
      <c r="X422">
        <v>2580.2680498037353</v>
      </c>
      <c r="Y422">
        <v>366.97778248438686</v>
      </c>
      <c r="Z422">
        <v>31715</v>
      </c>
      <c r="AA422">
        <v>29732.434247657675</v>
      </c>
      <c r="AB422">
        <v>27429.106212658942</v>
      </c>
      <c r="AC422">
        <v>25059.920790174056</v>
      </c>
      <c r="AD422">
        <v>22645.550151199433</v>
      </c>
      <c r="AE422">
        <v>20315.102460713864</v>
      </c>
      <c r="AF422">
        <v>18101.027397121634</v>
      </c>
      <c r="AG422">
        <v>15763.943023019317</v>
      </c>
      <c r="AH422">
        <v>2746</v>
      </c>
      <c r="AI422">
        <v>2232.076061512822</v>
      </c>
      <c r="AJ422">
        <v>1784.2688621035568</v>
      </c>
      <c r="AK422">
        <v>1445.904429034091</v>
      </c>
      <c r="AL422">
        <v>1212.7477336479785</v>
      </c>
      <c r="AM422">
        <v>1057.4876763265688</v>
      </c>
      <c r="AN422">
        <v>946.30130273246903</v>
      </c>
      <c r="AO422">
        <v>835.00851123322082</v>
      </c>
      <c r="AP422">
        <v>172.06072954778557</v>
      </c>
      <c r="AQ422">
        <v>15.979923668279067</v>
      </c>
      <c r="AR422">
        <v>1.9043111820228864</v>
      </c>
      <c r="AS422">
        <v>15.979923668279067</v>
      </c>
      <c r="AT422">
        <v>68803</v>
      </c>
      <c r="AU422">
        <v>1496</v>
      </c>
      <c r="AV422">
        <v>45429.151725284988</v>
      </c>
      <c r="AW422">
        <v>21649.228543943991</v>
      </c>
      <c r="AX422">
        <v>275.9473679588952</v>
      </c>
      <c r="AY422">
        <v>1515.9707930727598</v>
      </c>
      <c r="AZ422">
        <v>823.53665381162944</v>
      </c>
      <c r="BA422">
        <v>7.3351943024518382</v>
      </c>
      <c r="BB422">
        <v>66.061272509003672</v>
      </c>
      <c r="BC422">
        <v>26970</v>
      </c>
      <c r="BD422">
        <v>1280181.7534695927</v>
      </c>
      <c r="BE422">
        <v>10640514.247885598</v>
      </c>
      <c r="BF422">
        <v>375618</v>
      </c>
      <c r="BG422">
        <v>354182.51547773706</v>
      </c>
      <c r="BH422">
        <v>317457.82932088914</v>
      </c>
      <c r="BI422">
        <v>230979.99999999994</v>
      </c>
      <c r="BJ422">
        <v>194681.01588656192</v>
      </c>
      <c r="BK422">
        <v>175924.68650077371</v>
      </c>
      <c r="BL422">
        <v>-1268648.5270015004</v>
      </c>
      <c r="BM422">
        <v>-1370038.804186634</v>
      </c>
      <c r="BN422">
        <v>-1551101.3872882177</v>
      </c>
      <c r="BO422">
        <v>601286.50527291931</v>
      </c>
      <c r="BP422">
        <v>1669183.023955429</v>
      </c>
      <c r="BQ422">
        <v>2571454.0941317589</v>
      </c>
      <c r="BR422">
        <v>2549883</v>
      </c>
      <c r="BS422">
        <v>8767932</v>
      </c>
      <c r="BT422">
        <v>937111</v>
      </c>
      <c r="BU422">
        <v>62494</v>
      </c>
      <c r="BV422">
        <v>88734</v>
      </c>
      <c r="BW422">
        <v>932589</v>
      </c>
      <c r="BX422">
        <v>42948</v>
      </c>
      <c r="BY422">
        <v>950.69978805468509</v>
      </c>
      <c r="BZ422">
        <v>0</v>
      </c>
      <c r="CA422">
        <v>38.395165336971345</v>
      </c>
      <c r="CB422">
        <v>0</v>
      </c>
      <c r="CC422">
        <v>0</v>
      </c>
      <c r="CD422">
        <v>10.28667733611876</v>
      </c>
      <c r="CE422">
        <v>0</v>
      </c>
      <c r="CF422">
        <v>0</v>
      </c>
      <c r="CG422">
        <v>1014689.5209356558</v>
      </c>
      <c r="CH422">
        <v>685408.63611007424</v>
      </c>
      <c r="CI422">
        <v>470633.70443878684</v>
      </c>
      <c r="CJ422">
        <v>312196.51526082016</v>
      </c>
      <c r="CK422">
        <v>2011481.1308987043</v>
      </c>
      <c r="CL422">
        <v>30100000</v>
      </c>
      <c r="CM422">
        <v>33400000</v>
      </c>
      <c r="CN422">
        <v>13550000</v>
      </c>
      <c r="CO422">
        <v>215530000</v>
      </c>
      <c r="CP422">
        <v>31000</v>
      </c>
      <c r="CQ422">
        <v>0</v>
      </c>
      <c r="CR422">
        <v>0</v>
      </c>
      <c r="CS422">
        <v>0</v>
      </c>
      <c r="CT422">
        <v>59312000</v>
      </c>
      <c r="CU422">
        <v>0</v>
      </c>
      <c r="CV422">
        <v>0</v>
      </c>
      <c r="CW422">
        <v>0</v>
      </c>
      <c r="CX422">
        <v>23550.339432331923</v>
      </c>
      <c r="CY422">
        <v>4482654.2956299148</v>
      </c>
      <c r="CZ422">
        <v>26970</v>
      </c>
      <c r="DA422">
        <v>25430.896395898402</v>
      </c>
      <c r="DB422">
        <v>22794.002568525415</v>
      </c>
      <c r="DC422">
        <v>19378.702602120073</v>
      </c>
      <c r="DD422">
        <v>-1268648.5270015004</v>
      </c>
      <c r="DE422">
        <v>-1370038.804186634</v>
      </c>
      <c r="DF422">
        <v>-1551101.3872882177</v>
      </c>
    </row>
    <row r="423" spans="1:110" x14ac:dyDescent="0.45">
      <c r="A423">
        <v>8207</v>
      </c>
      <c r="B423" t="s">
        <v>774</v>
      </c>
      <c r="C423">
        <v>51594</v>
      </c>
      <c r="D423">
        <v>50192</v>
      </c>
      <c r="E423">
        <v>48350</v>
      </c>
      <c r="F423">
        <v>46176</v>
      </c>
      <c r="G423">
        <v>43720</v>
      </c>
      <c r="H423">
        <v>41023</v>
      </c>
      <c r="I423">
        <v>38285</v>
      </c>
      <c r="J423">
        <v>36038.750000000007</v>
      </c>
      <c r="K423">
        <v>2.5499999999999998</v>
      </c>
      <c r="L423">
        <v>2.4500000000000002</v>
      </c>
      <c r="M423">
        <v>2.37</v>
      </c>
      <c r="N423">
        <v>2.2999999999999998</v>
      </c>
      <c r="O423">
        <v>2.25</v>
      </c>
      <c r="P423">
        <v>2.2000000000000002</v>
      </c>
      <c r="Q423">
        <v>2.1865016107851583</v>
      </c>
      <c r="R423">
        <v>2.1603294578307519</v>
      </c>
      <c r="S423">
        <v>311672</v>
      </c>
      <c r="T423">
        <v>13059</v>
      </c>
      <c r="U423">
        <v>3843</v>
      </c>
      <c r="V423">
        <v>104.20596684117666</v>
      </c>
      <c r="W423">
        <v>316.35472645549112</v>
      </c>
      <c r="X423">
        <v>3042.6892451512435</v>
      </c>
      <c r="Y423">
        <v>294.94179706064648</v>
      </c>
      <c r="Z423">
        <v>22942</v>
      </c>
      <c r="AA423">
        <v>21726.787663707993</v>
      </c>
      <c r="AB423">
        <v>20507.482493821313</v>
      </c>
      <c r="AC423">
        <v>19269.082715010249</v>
      </c>
      <c r="AD423">
        <v>17876.291342075168</v>
      </c>
      <c r="AE423">
        <v>16417.594376299479</v>
      </c>
      <c r="AF423">
        <v>14971.851115421323</v>
      </c>
      <c r="AG423">
        <v>13631.818993745335</v>
      </c>
      <c r="AH423">
        <v>1728</v>
      </c>
      <c r="AI423">
        <v>1424.2439871601994</v>
      </c>
      <c r="AJ423">
        <v>1174.2692095942214</v>
      </c>
      <c r="AK423">
        <v>996.47254879769298</v>
      </c>
      <c r="AL423">
        <v>881.81870676958249</v>
      </c>
      <c r="AM423">
        <v>809.71260102629947</v>
      </c>
      <c r="AN423">
        <v>758.95840871108305</v>
      </c>
      <c r="AO423">
        <v>711.58171736224392</v>
      </c>
      <c r="AP423">
        <v>107.99279249983722</v>
      </c>
      <c r="AQ423">
        <v>16.78789733689992</v>
      </c>
      <c r="AR423">
        <v>2.0005965788667401</v>
      </c>
      <c r="AS423">
        <v>16.78789733689992</v>
      </c>
      <c r="AT423">
        <v>45450</v>
      </c>
      <c r="AU423">
        <v>1455</v>
      </c>
      <c r="AV423">
        <v>30122.708325728308</v>
      </c>
      <c r="AW423">
        <v>18229.429454306453</v>
      </c>
      <c r="AX423">
        <v>255.57940512706946</v>
      </c>
      <c r="AY423">
        <v>1005.1947768295536</v>
      </c>
      <c r="AZ423">
        <v>693.44749644181752</v>
      </c>
      <c r="BA423">
        <v>6.7937759659710428</v>
      </c>
      <c r="BB423">
        <v>66.061272509003672</v>
      </c>
      <c r="BC423">
        <v>18570</v>
      </c>
      <c r="BD423">
        <v>998941.72418014961</v>
      </c>
      <c r="BE423">
        <v>9073529.5763915293</v>
      </c>
      <c r="BF423">
        <v>324998</v>
      </c>
      <c r="BG423">
        <v>318493.62567393389</v>
      </c>
      <c r="BH423">
        <v>295812.83088666789</v>
      </c>
      <c r="BI423">
        <v>267011.99999999994</v>
      </c>
      <c r="BJ423">
        <v>236807.96229690925</v>
      </c>
      <c r="BK423">
        <v>219691.2114993975</v>
      </c>
      <c r="BL423">
        <v>-862121.1536411976</v>
      </c>
      <c r="BM423">
        <v>-1011797.3215667179</v>
      </c>
      <c r="BN423">
        <v>-1182848.145312025</v>
      </c>
      <c r="BO423">
        <v>727413.93216771353</v>
      </c>
      <c r="BP423">
        <v>1799427.0705626211</v>
      </c>
      <c r="BQ423">
        <v>2656274.5668145176</v>
      </c>
      <c r="BR423">
        <v>2549883</v>
      </c>
      <c r="BS423">
        <v>8767932</v>
      </c>
      <c r="BT423">
        <v>937111</v>
      </c>
      <c r="BU423">
        <v>62494</v>
      </c>
      <c r="BV423">
        <v>88734</v>
      </c>
      <c r="BW423">
        <v>932589</v>
      </c>
      <c r="BX423">
        <v>42948</v>
      </c>
      <c r="BY423">
        <v>484.53065474266293</v>
      </c>
      <c r="BZ423">
        <v>0</v>
      </c>
      <c r="CA423">
        <v>0</v>
      </c>
      <c r="CB423">
        <v>0</v>
      </c>
      <c r="CC423">
        <v>0</v>
      </c>
      <c r="CD423">
        <v>12.18026805170209</v>
      </c>
      <c r="CE423">
        <v>0</v>
      </c>
      <c r="CF423">
        <v>0</v>
      </c>
      <c r="CG423">
        <v>792203.36042966007</v>
      </c>
      <c r="CH423">
        <v>535122.33406453289</v>
      </c>
      <c r="CI423">
        <v>367440.0833903054</v>
      </c>
      <c r="CJ423">
        <v>243742.66551604096</v>
      </c>
      <c r="CK423">
        <v>1570433.1999698014</v>
      </c>
      <c r="CL423">
        <v>17000000</v>
      </c>
      <c r="CM423">
        <v>16900000</v>
      </c>
      <c r="CN423">
        <v>3020000</v>
      </c>
      <c r="CO423">
        <v>65760000</v>
      </c>
      <c r="CP423">
        <v>0</v>
      </c>
      <c r="CQ423">
        <v>0</v>
      </c>
      <c r="CR423">
        <v>0</v>
      </c>
      <c r="CS423">
        <v>0</v>
      </c>
      <c r="CT423">
        <v>0</v>
      </c>
      <c r="CU423">
        <v>0</v>
      </c>
      <c r="CV423">
        <v>0</v>
      </c>
      <c r="CW423">
        <v>0</v>
      </c>
      <c r="CX423">
        <v>636.93331492440223</v>
      </c>
      <c r="CY423">
        <v>3462885.8413288761</v>
      </c>
      <c r="CZ423">
        <v>18570</v>
      </c>
      <c r="DA423">
        <v>18198.347770647673</v>
      </c>
      <c r="DB423">
        <v>16902.394074934073</v>
      </c>
      <c r="DC423">
        <v>15121.442355564694</v>
      </c>
      <c r="DD423">
        <v>-862121.1536411976</v>
      </c>
      <c r="DE423">
        <v>-1011797.3215667179</v>
      </c>
      <c r="DF423">
        <v>-1182848.145312025</v>
      </c>
    </row>
    <row r="424" spans="1:110" x14ac:dyDescent="0.45">
      <c r="A424">
        <v>8208</v>
      </c>
      <c r="B424" t="s">
        <v>775</v>
      </c>
      <c r="C424">
        <v>78342</v>
      </c>
      <c r="D424">
        <v>76005</v>
      </c>
      <c r="E424">
        <v>72859</v>
      </c>
      <c r="F424">
        <v>69107</v>
      </c>
      <c r="G424">
        <v>64858</v>
      </c>
      <c r="H424">
        <v>60280</v>
      </c>
      <c r="I424">
        <v>55597</v>
      </c>
      <c r="J424">
        <v>51751.071428571428</v>
      </c>
      <c r="K424">
        <v>2.5499999999999998</v>
      </c>
      <c r="L424">
        <v>2.4500000000000002</v>
      </c>
      <c r="M424">
        <v>2.37</v>
      </c>
      <c r="N424">
        <v>2.2999999999999998</v>
      </c>
      <c r="O424">
        <v>2.25</v>
      </c>
      <c r="P424">
        <v>2.2000000000000002</v>
      </c>
      <c r="Q424">
        <v>2.1865016107851583</v>
      </c>
      <c r="R424">
        <v>2.1603294578307519</v>
      </c>
      <c r="S424">
        <v>305593</v>
      </c>
      <c r="T424">
        <v>10943</v>
      </c>
      <c r="U424">
        <v>4510</v>
      </c>
      <c r="V424">
        <v>171.88250830394395</v>
      </c>
      <c r="W424">
        <v>486.16980295670169</v>
      </c>
      <c r="X424">
        <v>2347.1477921939072</v>
      </c>
      <c r="Y424">
        <v>341.99856327246022</v>
      </c>
      <c r="Z424">
        <v>28260</v>
      </c>
      <c r="AA424">
        <v>27025.415139856275</v>
      </c>
      <c r="AB424">
        <v>25109.649785771402</v>
      </c>
      <c r="AC424">
        <v>23099.281154987042</v>
      </c>
      <c r="AD424">
        <v>20968.526366052229</v>
      </c>
      <c r="AE424">
        <v>18898.583271935804</v>
      </c>
      <c r="AF424">
        <v>16935.292447706448</v>
      </c>
      <c r="AG424">
        <v>14938.296737499286</v>
      </c>
      <c r="AH424">
        <v>785</v>
      </c>
      <c r="AI424">
        <v>641.95809217884107</v>
      </c>
      <c r="AJ424">
        <v>526.64374055810072</v>
      </c>
      <c r="AK424">
        <v>455.03353329386709</v>
      </c>
      <c r="AL424">
        <v>414.14523577607559</v>
      </c>
      <c r="AM424">
        <v>383.46454411469608</v>
      </c>
      <c r="AN424">
        <v>353.36363404055362</v>
      </c>
      <c r="AO424">
        <v>331.11844416183453</v>
      </c>
      <c r="AP424">
        <v>179.01467475534582</v>
      </c>
      <c r="AQ424">
        <v>22.44371301724588</v>
      </c>
      <c r="AR424">
        <v>2.6745943567737172</v>
      </c>
      <c r="AS424">
        <v>22.44371301724588</v>
      </c>
      <c r="AT424">
        <v>56670</v>
      </c>
      <c r="AU424">
        <v>896</v>
      </c>
      <c r="AV424">
        <v>37336.571489795133</v>
      </c>
      <c r="AW424">
        <v>15002.138653264461</v>
      </c>
      <c r="AX424">
        <v>174.49621371796303</v>
      </c>
      <c r="AY424">
        <v>1245.9213906144635</v>
      </c>
      <c r="AZ424">
        <v>570.68135437018009</v>
      </c>
      <c r="BA424">
        <v>4.6384339235809726</v>
      </c>
      <c r="BB424">
        <v>66.061272509003672</v>
      </c>
      <c r="BC424">
        <v>30460</v>
      </c>
      <c r="BD424">
        <v>1553817.874462557</v>
      </c>
      <c r="BE424">
        <v>9053367.6534595359</v>
      </c>
      <c r="BF424">
        <v>389864</v>
      </c>
      <c r="BG424">
        <v>377599.36873489444</v>
      </c>
      <c r="BH424">
        <v>344340.11341359123</v>
      </c>
      <c r="BI424">
        <v>322530.00000000006</v>
      </c>
      <c r="BJ424">
        <v>275674.2537483031</v>
      </c>
      <c r="BK424">
        <v>250245.14050365088</v>
      </c>
      <c r="BL424">
        <v>-1205296.2439966402</v>
      </c>
      <c r="BM424">
        <v>-1125342.0321023173</v>
      </c>
      <c r="BN424">
        <v>-1217565.9089680421</v>
      </c>
      <c r="BO424">
        <v>565011.08693239931</v>
      </c>
      <c r="BP424">
        <v>1518039.2599246865</v>
      </c>
      <c r="BQ424">
        <v>2326087.903354167</v>
      </c>
      <c r="BR424">
        <v>2549883</v>
      </c>
      <c r="BS424">
        <v>8767932</v>
      </c>
      <c r="BT424">
        <v>937111</v>
      </c>
      <c r="BU424">
        <v>62494</v>
      </c>
      <c r="BV424">
        <v>88734</v>
      </c>
      <c r="BW424">
        <v>932589</v>
      </c>
      <c r="BX424">
        <v>42948</v>
      </c>
      <c r="BY424">
        <v>810.1220078507331</v>
      </c>
      <c r="BZ424">
        <v>0</v>
      </c>
      <c r="CA424">
        <v>0</v>
      </c>
      <c r="CB424">
        <v>0</v>
      </c>
      <c r="CC424">
        <v>40.412168076000007</v>
      </c>
      <c r="CD424">
        <v>31.903034766336223</v>
      </c>
      <c r="CE424">
        <v>0</v>
      </c>
      <c r="CF424">
        <v>0</v>
      </c>
      <c r="CG424">
        <v>769602.52354448638</v>
      </c>
      <c r="CH424">
        <v>519855.78359288821</v>
      </c>
      <c r="CI424">
        <v>356957.35407535412</v>
      </c>
      <c r="CJ424">
        <v>236788.91033088526</v>
      </c>
      <c r="CK424">
        <v>1525630.1779625115</v>
      </c>
      <c r="CL424">
        <v>23400000</v>
      </c>
      <c r="CM424">
        <v>3480000</v>
      </c>
      <c r="CN424">
        <v>2920000</v>
      </c>
      <c r="CO424">
        <v>78550000</v>
      </c>
      <c r="CP424">
        <v>0</v>
      </c>
      <c r="CQ424">
        <v>0</v>
      </c>
      <c r="CR424">
        <v>0</v>
      </c>
      <c r="CS424">
        <v>0</v>
      </c>
      <c r="CT424">
        <v>0</v>
      </c>
      <c r="CU424">
        <v>0</v>
      </c>
      <c r="CV424">
        <v>0</v>
      </c>
      <c r="CW424">
        <v>0</v>
      </c>
      <c r="CX424">
        <v>1697.5892164722413</v>
      </c>
      <c r="CY424">
        <v>3781291.0122406874</v>
      </c>
      <c r="CZ424">
        <v>30460</v>
      </c>
      <c r="DA424">
        <v>29501.766697271065</v>
      </c>
      <c r="DB424">
        <v>26903.227419248735</v>
      </c>
      <c r="DC424">
        <v>23520.858976048075</v>
      </c>
      <c r="DD424">
        <v>-1205296.2439966402</v>
      </c>
      <c r="DE424">
        <v>-1125342.0321023173</v>
      </c>
      <c r="DF424">
        <v>-1217565.9089680421</v>
      </c>
    </row>
    <row r="425" spans="1:110" x14ac:dyDescent="0.45">
      <c r="A425">
        <v>8210</v>
      </c>
      <c r="B425" t="s">
        <v>776</v>
      </c>
      <c r="C425">
        <v>43293</v>
      </c>
      <c r="D425">
        <v>41385</v>
      </c>
      <c r="E425">
        <v>39386</v>
      </c>
      <c r="F425">
        <v>37317</v>
      </c>
      <c r="G425">
        <v>35122</v>
      </c>
      <c r="H425">
        <v>32787</v>
      </c>
      <c r="I425">
        <v>30404</v>
      </c>
      <c r="J425">
        <v>28256.607142857138</v>
      </c>
      <c r="K425">
        <v>2.5499999999999998</v>
      </c>
      <c r="L425">
        <v>2.4500000000000002</v>
      </c>
      <c r="M425">
        <v>2.37</v>
      </c>
      <c r="N425">
        <v>2.2999999999999998</v>
      </c>
      <c r="O425">
        <v>2.25</v>
      </c>
      <c r="P425">
        <v>2.2000000000000002</v>
      </c>
      <c r="Q425">
        <v>2.1865016107851583</v>
      </c>
      <c r="R425">
        <v>2.1603294578307519</v>
      </c>
      <c r="S425">
        <v>311672</v>
      </c>
      <c r="T425">
        <v>13059</v>
      </c>
      <c r="U425">
        <v>3843</v>
      </c>
      <c r="V425">
        <v>85.453122179967679</v>
      </c>
      <c r="W425">
        <v>259.42371546932503</v>
      </c>
      <c r="X425">
        <v>3113.4416712018192</v>
      </c>
      <c r="Y425">
        <v>301.80015360133223</v>
      </c>
      <c r="Z425">
        <v>21611</v>
      </c>
      <c r="AA425">
        <v>20337.68688967319</v>
      </c>
      <c r="AB425">
        <v>19066.956637427971</v>
      </c>
      <c r="AC425">
        <v>17730.810890493747</v>
      </c>
      <c r="AD425">
        <v>16309.325758442796</v>
      </c>
      <c r="AE425">
        <v>14898.339845553706</v>
      </c>
      <c r="AF425">
        <v>13555.936165847925</v>
      </c>
      <c r="AG425">
        <v>12204.948586475697</v>
      </c>
      <c r="AH425">
        <v>1356</v>
      </c>
      <c r="AI425">
        <v>1147.0617830636068</v>
      </c>
      <c r="AJ425">
        <v>968.11376702874259</v>
      </c>
      <c r="AK425">
        <v>837.09034565143168</v>
      </c>
      <c r="AL425">
        <v>762.71625124655804</v>
      </c>
      <c r="AM425">
        <v>724.31881558708449</v>
      </c>
      <c r="AN425">
        <v>693.27358907268183</v>
      </c>
      <c r="AO425">
        <v>662.28138802247986</v>
      </c>
      <c r="AP425">
        <v>106.47442461859991</v>
      </c>
      <c r="AQ425">
        <v>16.069698520348052</v>
      </c>
      <c r="AR425">
        <v>1.9150095594499814</v>
      </c>
      <c r="AS425">
        <v>16.069698520348052</v>
      </c>
      <c r="AT425">
        <v>48557</v>
      </c>
      <c r="AU425">
        <v>1562</v>
      </c>
      <c r="AV425">
        <v>32183.74669876702</v>
      </c>
      <c r="AW425">
        <v>19539.023094626791</v>
      </c>
      <c r="AX425">
        <v>274.2341932203783</v>
      </c>
      <c r="AY425">
        <v>1073.9716273378554</v>
      </c>
      <c r="AZ425">
        <v>743.26443851960312</v>
      </c>
      <c r="BA425">
        <v>7.2896549313970462</v>
      </c>
      <c r="BB425">
        <v>66.061272509003672</v>
      </c>
      <c r="BC425">
        <v>14840</v>
      </c>
      <c r="BD425">
        <v>759108.73137908312</v>
      </c>
      <c r="BE425">
        <v>7849349.136412181</v>
      </c>
      <c r="BF425">
        <v>251760</v>
      </c>
      <c r="BG425">
        <v>241818.06476826835</v>
      </c>
      <c r="BH425">
        <v>222120.60852087382</v>
      </c>
      <c r="BI425">
        <v>258581.99999999997</v>
      </c>
      <c r="BJ425">
        <v>225437.06993609481</v>
      </c>
      <c r="BK425">
        <v>207363.70346084243</v>
      </c>
      <c r="BL425">
        <v>-684632.92209452647</v>
      </c>
      <c r="BM425">
        <v>-773169.67633140204</v>
      </c>
      <c r="BN425">
        <v>-896470.44836384035</v>
      </c>
      <c r="BO425">
        <v>585007.8320954619</v>
      </c>
      <c r="BP425">
        <v>1460497.0165479262</v>
      </c>
      <c r="BQ425">
        <v>2171870.7616313128</v>
      </c>
      <c r="BR425">
        <v>2549883</v>
      </c>
      <c r="BS425">
        <v>8767932</v>
      </c>
      <c r="BT425">
        <v>937111</v>
      </c>
      <c r="BU425">
        <v>62494</v>
      </c>
      <c r="BV425">
        <v>88734</v>
      </c>
      <c r="BW425">
        <v>932589</v>
      </c>
      <c r="BX425">
        <v>42948</v>
      </c>
      <c r="BY425">
        <v>465.60527580127911</v>
      </c>
      <c r="BZ425">
        <v>0</v>
      </c>
      <c r="CA425">
        <v>0</v>
      </c>
      <c r="CB425">
        <v>0</v>
      </c>
      <c r="CC425">
        <v>0</v>
      </c>
      <c r="CD425">
        <v>11.251882068522658</v>
      </c>
      <c r="CE425">
        <v>2.9460230860067558</v>
      </c>
      <c r="CF425">
        <v>0</v>
      </c>
      <c r="CG425">
        <v>719704.57197981724</v>
      </c>
      <c r="CH425">
        <v>486150.41242172458</v>
      </c>
      <c r="CI425">
        <v>333813.66597740969</v>
      </c>
      <c r="CJ425">
        <v>221436.46381820392</v>
      </c>
      <c r="CK425">
        <v>1426714.4150892748</v>
      </c>
      <c r="CL425">
        <v>29700000</v>
      </c>
      <c r="CM425">
        <v>12200000</v>
      </c>
      <c r="CN425">
        <v>3520000</v>
      </c>
      <c r="CO425">
        <v>80880000</v>
      </c>
      <c r="CP425">
        <v>0</v>
      </c>
      <c r="CQ425">
        <v>0</v>
      </c>
      <c r="CR425">
        <v>0</v>
      </c>
      <c r="CS425">
        <v>0</v>
      </c>
      <c r="CT425">
        <v>0</v>
      </c>
      <c r="CU425">
        <v>0</v>
      </c>
      <c r="CV425">
        <v>0</v>
      </c>
      <c r="CW425">
        <v>0</v>
      </c>
      <c r="CX425">
        <v>1033.6672017629069</v>
      </c>
      <c r="CY425">
        <v>3109329.1094952649</v>
      </c>
      <c r="CZ425">
        <v>14840</v>
      </c>
      <c r="DA425">
        <v>14253.972359235389</v>
      </c>
      <c r="DB425">
        <v>13092.905268707371</v>
      </c>
      <c r="DC425">
        <v>11490.979548957706</v>
      </c>
      <c r="DD425">
        <v>-684632.92209452647</v>
      </c>
      <c r="DE425">
        <v>-773169.67633140204</v>
      </c>
      <c r="DF425">
        <v>-896470.44836384035</v>
      </c>
    </row>
    <row r="426" spans="1:110" x14ac:dyDescent="0.45">
      <c r="A426">
        <v>8211</v>
      </c>
      <c r="B426" t="s">
        <v>777</v>
      </c>
      <c r="C426">
        <v>61483</v>
      </c>
      <c r="D426">
        <v>59269</v>
      </c>
      <c r="E426">
        <v>56818</v>
      </c>
      <c r="F426">
        <v>54146</v>
      </c>
      <c r="G426">
        <v>51230</v>
      </c>
      <c r="H426">
        <v>48139</v>
      </c>
      <c r="I426">
        <v>45025</v>
      </c>
      <c r="J426">
        <v>42267.071428571428</v>
      </c>
      <c r="K426">
        <v>2.5499999999999998</v>
      </c>
      <c r="L426">
        <v>2.4500000000000002</v>
      </c>
      <c r="M426">
        <v>2.37</v>
      </c>
      <c r="N426">
        <v>2.2999999999999998</v>
      </c>
      <c r="O426">
        <v>2.25</v>
      </c>
      <c r="P426">
        <v>2.2000000000000002</v>
      </c>
      <c r="Q426">
        <v>2.1865016107851583</v>
      </c>
      <c r="R426">
        <v>2.1603294578307519</v>
      </c>
      <c r="S426">
        <v>311672</v>
      </c>
      <c r="T426">
        <v>13059</v>
      </c>
      <c r="U426">
        <v>3843</v>
      </c>
      <c r="V426">
        <v>116.8384235388249</v>
      </c>
      <c r="W426">
        <v>347.09060785287272</v>
      </c>
      <c r="X426">
        <v>3233.8535567784152</v>
      </c>
      <c r="Y426">
        <v>320.34919603356911</v>
      </c>
      <c r="Z426">
        <v>32982</v>
      </c>
      <c r="AA426">
        <v>31459.108730084343</v>
      </c>
      <c r="AB426">
        <v>29694.992265894667</v>
      </c>
      <c r="AC426">
        <v>27872.131811454041</v>
      </c>
      <c r="AD426">
        <v>25858.669742625396</v>
      </c>
      <c r="AE426">
        <v>23817.268196616125</v>
      </c>
      <c r="AF426">
        <v>21904.49602433254</v>
      </c>
      <c r="AG426">
        <v>19995.69078962407</v>
      </c>
      <c r="AH426">
        <v>1597</v>
      </c>
      <c r="AI426">
        <v>1394.7264395986817</v>
      </c>
      <c r="AJ426">
        <v>1223.1169695306612</v>
      </c>
      <c r="AK426">
        <v>1124.4842877903943</v>
      </c>
      <c r="AL426">
        <v>1102.1066197302714</v>
      </c>
      <c r="AM426">
        <v>1111.8967567225384</v>
      </c>
      <c r="AN426">
        <v>1122.4518769927674</v>
      </c>
      <c r="AO426">
        <v>1110.4953925914388</v>
      </c>
      <c r="AP426">
        <v>145.3859707348058</v>
      </c>
      <c r="AQ426">
        <v>17.954970413796705</v>
      </c>
      <c r="AR426">
        <v>2.1396754854189739</v>
      </c>
      <c r="AS426">
        <v>17.954970413796705</v>
      </c>
      <c r="AT426">
        <v>58419</v>
      </c>
      <c r="AU426">
        <v>2257</v>
      </c>
      <c r="AV426">
        <v>38811.800277287453</v>
      </c>
      <c r="AW426">
        <v>26686.627023772649</v>
      </c>
      <c r="AX426">
        <v>389.24789265147967</v>
      </c>
      <c r="AY426">
        <v>1295.1497752530822</v>
      </c>
      <c r="AZ426">
        <v>1015.1592919843115</v>
      </c>
      <c r="BA426">
        <v>10.346932987756663</v>
      </c>
      <c r="BB426">
        <v>66.061272509003672</v>
      </c>
      <c r="BC426">
        <v>20970</v>
      </c>
      <c r="BD426">
        <v>1120381.7352875189</v>
      </c>
      <c r="BE426">
        <v>10541887.854019381</v>
      </c>
      <c r="BF426">
        <v>251760</v>
      </c>
      <c r="BG426">
        <v>244998.68728208236</v>
      </c>
      <c r="BH426">
        <v>227719.17304615781</v>
      </c>
      <c r="BI426">
        <v>258581.99999999997</v>
      </c>
      <c r="BJ426">
        <v>229098.40357864727</v>
      </c>
      <c r="BK426">
        <v>212548.5053234575</v>
      </c>
      <c r="BL426">
        <v>-859583.82492920221</v>
      </c>
      <c r="BM426">
        <v>-897384.40937466291</v>
      </c>
      <c r="BN426">
        <v>-962773.87252211361</v>
      </c>
      <c r="BO426">
        <v>839648.23758797068</v>
      </c>
      <c r="BP426">
        <v>2082482.3147058459</v>
      </c>
      <c r="BQ426">
        <v>3093350.6766292173</v>
      </c>
      <c r="BR426">
        <v>2549883</v>
      </c>
      <c r="BS426">
        <v>8767932</v>
      </c>
      <c r="BT426">
        <v>937111</v>
      </c>
      <c r="BU426">
        <v>62494</v>
      </c>
      <c r="BV426">
        <v>88734</v>
      </c>
      <c r="BW426">
        <v>932589</v>
      </c>
      <c r="BX426">
        <v>42948</v>
      </c>
      <c r="BY426">
        <v>754.93607817622865</v>
      </c>
      <c r="BZ426">
        <v>0</v>
      </c>
      <c r="CA426">
        <v>0</v>
      </c>
      <c r="CB426">
        <v>0</v>
      </c>
      <c r="CC426">
        <v>0</v>
      </c>
      <c r="CD426">
        <v>8.1077084563989228</v>
      </c>
      <c r="CE426">
        <v>4.6799999999999994E-2</v>
      </c>
      <c r="CF426">
        <v>0</v>
      </c>
      <c r="CG426">
        <v>941016.66303723247</v>
      </c>
      <c r="CH426">
        <v>635643.64691029734</v>
      </c>
      <c r="CI426">
        <v>436462.72965888074</v>
      </c>
      <c r="CJ426">
        <v>289529.0795273906</v>
      </c>
      <c r="CK426">
        <v>1865434.9163035136</v>
      </c>
      <c r="CL426">
        <v>45600000</v>
      </c>
      <c r="CM426">
        <v>13600000</v>
      </c>
      <c r="CN426">
        <v>5040000</v>
      </c>
      <c r="CO426">
        <v>123640000</v>
      </c>
      <c r="CP426">
        <v>0</v>
      </c>
      <c r="CQ426">
        <v>0</v>
      </c>
      <c r="CR426">
        <v>0</v>
      </c>
      <c r="CS426">
        <v>0</v>
      </c>
      <c r="CT426">
        <v>0</v>
      </c>
      <c r="CU426">
        <v>0</v>
      </c>
      <c r="CV426">
        <v>0</v>
      </c>
      <c r="CW426">
        <v>0</v>
      </c>
      <c r="CX426">
        <v>1616.6231171174445</v>
      </c>
      <c r="CY426">
        <v>4013456.0746266833</v>
      </c>
      <c r="CZ426">
        <v>20970</v>
      </c>
      <c r="DA426">
        <v>20406.825835340274</v>
      </c>
      <c r="DB426">
        <v>18967.552664354662</v>
      </c>
      <c r="DC426">
        <v>16959.735904796853</v>
      </c>
      <c r="DD426">
        <v>-859583.82492920221</v>
      </c>
      <c r="DE426">
        <v>-897384.40937466291</v>
      </c>
      <c r="DF426">
        <v>-962773.87252211361</v>
      </c>
    </row>
    <row r="427" spans="1:110" x14ac:dyDescent="0.45">
      <c r="A427">
        <v>8212</v>
      </c>
      <c r="B427" t="s">
        <v>778</v>
      </c>
      <c r="C427">
        <v>52294</v>
      </c>
      <c r="D427">
        <v>48299</v>
      </c>
      <c r="E427">
        <v>44311</v>
      </c>
      <c r="F427">
        <v>40420</v>
      </c>
      <c r="G427">
        <v>36555</v>
      </c>
      <c r="H427">
        <v>32631</v>
      </c>
      <c r="I427">
        <v>28617</v>
      </c>
      <c r="J427">
        <v>24684.035714285717</v>
      </c>
      <c r="K427">
        <v>2.5499999999999998</v>
      </c>
      <c r="L427">
        <v>2.4500000000000002</v>
      </c>
      <c r="M427">
        <v>2.37</v>
      </c>
      <c r="N427">
        <v>2.2999999999999998</v>
      </c>
      <c r="O427">
        <v>2.25</v>
      </c>
      <c r="P427">
        <v>2.2000000000000002</v>
      </c>
      <c r="Q427">
        <v>2.1865016107851583</v>
      </c>
      <c r="R427">
        <v>2.1603294578307519</v>
      </c>
      <c r="S427">
        <v>301840</v>
      </c>
      <c r="T427">
        <v>9900</v>
      </c>
      <c r="U427">
        <v>4148</v>
      </c>
      <c r="V427">
        <v>106.35288477552508</v>
      </c>
      <c r="W427">
        <v>322.87246873485935</v>
      </c>
      <c r="X427">
        <v>2290.7560820872523</v>
      </c>
      <c r="Y427">
        <v>316.15544180642314</v>
      </c>
      <c r="Z427">
        <v>16997</v>
      </c>
      <c r="AA427">
        <v>15524.849333238877</v>
      </c>
      <c r="AB427">
        <v>13868.386362746633</v>
      </c>
      <c r="AC427">
        <v>12213.212821717078</v>
      </c>
      <c r="AD427">
        <v>10604.98037301236</v>
      </c>
      <c r="AE427">
        <v>9116.2324202625914</v>
      </c>
      <c r="AF427">
        <v>7861.4817662340301</v>
      </c>
      <c r="AG427">
        <v>6264.6862618250834</v>
      </c>
      <c r="AH427">
        <v>2113</v>
      </c>
      <c r="AI427">
        <v>1702.5844852253217</v>
      </c>
      <c r="AJ427">
        <v>1332.2707918768681</v>
      </c>
      <c r="AK427">
        <v>1047.7604014106009</v>
      </c>
      <c r="AL427">
        <v>835.33402339407428</v>
      </c>
      <c r="AM427">
        <v>691.21125207921614</v>
      </c>
      <c r="AN427">
        <v>685.77582281932382</v>
      </c>
      <c r="AO427">
        <v>583.37384722118952</v>
      </c>
      <c r="AP427">
        <v>96.555619051227168</v>
      </c>
      <c r="AQ427">
        <v>13.735552366554479</v>
      </c>
      <c r="AR427">
        <v>1.636851746345515</v>
      </c>
      <c r="AS427">
        <v>13.735552366554479</v>
      </c>
      <c r="AT427">
        <v>48861</v>
      </c>
      <c r="AU427">
        <v>510</v>
      </c>
      <c r="AV427">
        <v>32128.09381097872</v>
      </c>
      <c r="AW427">
        <v>10725.391672719201</v>
      </c>
      <c r="AX427">
        <v>109.22725452498457</v>
      </c>
      <c r="AY427">
        <v>1072.1144904723599</v>
      </c>
      <c r="AZ427">
        <v>407.99389923023841</v>
      </c>
      <c r="BA427">
        <v>2.903463587967507</v>
      </c>
      <c r="BB427">
        <v>66.061272509003672</v>
      </c>
      <c r="BC427">
        <v>19630</v>
      </c>
      <c r="BD427">
        <v>751607.93842535641</v>
      </c>
      <c r="BE427">
        <v>5976472.3183653783</v>
      </c>
      <c r="BF427">
        <v>209362</v>
      </c>
      <c r="BG427">
        <v>186635.50958386937</v>
      </c>
      <c r="BH427">
        <v>157519.20314461619</v>
      </c>
      <c r="BI427">
        <v>83697.999999999956</v>
      </c>
      <c r="BJ427">
        <v>65844.213029719249</v>
      </c>
      <c r="BK427">
        <v>57173.865472561658</v>
      </c>
      <c r="BL427">
        <v>-1019929.2976329401</v>
      </c>
      <c r="BM427">
        <v>-1071660.7075493615</v>
      </c>
      <c r="BN427">
        <v>-1202796.4571074508</v>
      </c>
      <c r="BO427">
        <v>118184.82759160688</v>
      </c>
      <c r="BP427">
        <v>536749.69101910619</v>
      </c>
      <c r="BQ427">
        <v>895005.65130816679</v>
      </c>
      <c r="BR427">
        <v>2549883</v>
      </c>
      <c r="BS427">
        <v>8767932</v>
      </c>
      <c r="BT427">
        <v>937111</v>
      </c>
      <c r="BU427">
        <v>62494</v>
      </c>
      <c r="BV427">
        <v>88734</v>
      </c>
      <c r="BW427">
        <v>932589</v>
      </c>
      <c r="BX427">
        <v>42948</v>
      </c>
      <c r="BY427">
        <v>411.57168789361566</v>
      </c>
      <c r="BZ427">
        <v>0</v>
      </c>
      <c r="CA427">
        <v>158.36371399989088</v>
      </c>
      <c r="CB427">
        <v>108.33252033913386</v>
      </c>
      <c r="CC427">
        <v>386.94435479999999</v>
      </c>
      <c r="CD427">
        <v>7.0094039623053064</v>
      </c>
      <c r="CE427">
        <v>0</v>
      </c>
      <c r="CF427">
        <v>0</v>
      </c>
      <c r="CG427">
        <v>656304.82175647281</v>
      </c>
      <c r="CH427">
        <v>443324.76434542262</v>
      </c>
      <c r="CI427">
        <v>304407.56815884507</v>
      </c>
      <c r="CJ427">
        <v>201929.82589620881</v>
      </c>
      <c r="CK427">
        <v>1301033.2104973975</v>
      </c>
      <c r="CL427">
        <v>32100000</v>
      </c>
      <c r="CM427">
        <v>16300000</v>
      </c>
      <c r="CN427">
        <v>10140000</v>
      </c>
      <c r="CO427">
        <v>371990000</v>
      </c>
      <c r="CP427">
        <v>84000</v>
      </c>
      <c r="CQ427">
        <v>200</v>
      </c>
      <c r="CR427">
        <v>0</v>
      </c>
      <c r="CS427">
        <v>0</v>
      </c>
      <c r="CT427">
        <v>194995000</v>
      </c>
      <c r="CU427">
        <v>1401600</v>
      </c>
      <c r="CV427">
        <v>0</v>
      </c>
      <c r="CW427">
        <v>0</v>
      </c>
      <c r="CX427">
        <v>56135.418120692135</v>
      </c>
      <c r="CY427">
        <v>2815697.7637166958</v>
      </c>
      <c r="CZ427">
        <v>19630</v>
      </c>
      <c r="DA427">
        <v>17499.140498903122</v>
      </c>
      <c r="DB427">
        <v>14769.165167168901</v>
      </c>
      <c r="DC427">
        <v>11377.436580909301</v>
      </c>
      <c r="DD427">
        <v>-1019929.2976329401</v>
      </c>
      <c r="DE427">
        <v>-1071660.7075493615</v>
      </c>
      <c r="DF427">
        <v>-1202796.4571074508</v>
      </c>
    </row>
    <row r="428" spans="1:110" x14ac:dyDescent="0.45">
      <c r="A428">
        <v>8214</v>
      </c>
      <c r="B428" t="s">
        <v>779</v>
      </c>
      <c r="C428">
        <v>29638</v>
      </c>
      <c r="D428">
        <v>27963</v>
      </c>
      <c r="E428">
        <v>26111</v>
      </c>
      <c r="F428">
        <v>24127</v>
      </c>
      <c r="G428">
        <v>22003</v>
      </c>
      <c r="H428">
        <v>19834</v>
      </c>
      <c r="I428">
        <v>17700</v>
      </c>
      <c r="J428">
        <v>15693.571428571428</v>
      </c>
      <c r="K428">
        <v>2.5499999999999998</v>
      </c>
      <c r="L428">
        <v>2.4500000000000002</v>
      </c>
      <c r="M428">
        <v>2.37</v>
      </c>
      <c r="N428">
        <v>2.2999999999999998</v>
      </c>
      <c r="O428">
        <v>2.25</v>
      </c>
      <c r="P428">
        <v>2.2000000000000002</v>
      </c>
      <c r="Q428">
        <v>2.1865016107851583</v>
      </c>
      <c r="R428">
        <v>2.1603294578307519</v>
      </c>
      <c r="S428">
        <v>301840</v>
      </c>
      <c r="T428">
        <v>9900</v>
      </c>
      <c r="U428">
        <v>4148</v>
      </c>
      <c r="V428">
        <v>63.957165863950415</v>
      </c>
      <c r="W428">
        <v>194.16500153581839</v>
      </c>
      <c r="X428">
        <v>2158.9169860719853</v>
      </c>
      <c r="Y428">
        <v>297.95985652608744</v>
      </c>
      <c r="Z428">
        <v>11973</v>
      </c>
      <c r="AA428">
        <v>10971.895488124343</v>
      </c>
      <c r="AB428">
        <v>9973.8401132814251</v>
      </c>
      <c r="AC428">
        <v>8970.8179099933568</v>
      </c>
      <c r="AD428">
        <v>7955.5850214714801</v>
      </c>
      <c r="AE428">
        <v>7007.057271473459</v>
      </c>
      <c r="AF428">
        <v>6168.742981380643</v>
      </c>
      <c r="AG428">
        <v>5171.069256732083</v>
      </c>
      <c r="AH428">
        <v>483</v>
      </c>
      <c r="AI428">
        <v>390.29080855640143</v>
      </c>
      <c r="AJ428">
        <v>305.38922262394192</v>
      </c>
      <c r="AK428">
        <v>241.18601120230133</v>
      </c>
      <c r="AL428">
        <v>198.90231505050681</v>
      </c>
      <c r="AM428">
        <v>169.40992318681478</v>
      </c>
      <c r="AN428">
        <v>183.18737547969684</v>
      </c>
      <c r="AO428">
        <v>157.45399067062903</v>
      </c>
      <c r="AP428">
        <v>71.542978924808978</v>
      </c>
      <c r="AQ428">
        <v>7.0922133134496992</v>
      </c>
      <c r="AR428">
        <v>0.84517181674049457</v>
      </c>
      <c r="AS428">
        <v>7.0922133134496992</v>
      </c>
      <c r="AT428">
        <v>24260</v>
      </c>
      <c r="AU428">
        <v>302</v>
      </c>
      <c r="AV428">
        <v>15963.74983605437</v>
      </c>
      <c r="AW428">
        <v>5735.8003026387923</v>
      </c>
      <c r="AX428">
        <v>61.892008848940591</v>
      </c>
      <c r="AY428">
        <v>532.71033202913429</v>
      </c>
      <c r="AZ428">
        <v>218.18984351237964</v>
      </c>
      <c r="BA428">
        <v>1.6452047143413002</v>
      </c>
      <c r="BB428">
        <v>66.061272509003672</v>
      </c>
      <c r="BC428">
        <v>11370</v>
      </c>
      <c r="BD428">
        <v>478070.03370725579</v>
      </c>
      <c r="BE428">
        <v>3993222.5597710512</v>
      </c>
      <c r="BF428">
        <v>127730</v>
      </c>
      <c r="BG428">
        <v>117395.30325787648</v>
      </c>
      <c r="BH428">
        <v>100893.42424892633</v>
      </c>
      <c r="BI428">
        <v>100183.99999999997</v>
      </c>
      <c r="BJ428">
        <v>81912.229520189634</v>
      </c>
      <c r="BK428">
        <v>72642.172963985315</v>
      </c>
      <c r="BL428">
        <v>-428958.4550592528</v>
      </c>
      <c r="BM428">
        <v>-476237.79794943333</v>
      </c>
      <c r="BN428">
        <v>-563700.03645260818</v>
      </c>
      <c r="BO428">
        <v>160505.53479298437</v>
      </c>
      <c r="BP428">
        <v>508501.20321348822</v>
      </c>
      <c r="BQ428">
        <v>797247.69714462245</v>
      </c>
      <c r="BR428">
        <v>2549883</v>
      </c>
      <c r="BS428">
        <v>8767932</v>
      </c>
      <c r="BT428">
        <v>937111</v>
      </c>
      <c r="BU428">
        <v>62494</v>
      </c>
      <c r="BV428">
        <v>88734</v>
      </c>
      <c r="BW428">
        <v>932589</v>
      </c>
      <c r="BX428">
        <v>42948</v>
      </c>
      <c r="BY428">
        <v>723.93830627337297</v>
      </c>
      <c r="BZ428">
        <v>0</v>
      </c>
      <c r="CA428">
        <v>0</v>
      </c>
      <c r="CB428">
        <v>264.37918770062691</v>
      </c>
      <c r="CC428">
        <v>0</v>
      </c>
      <c r="CD428">
        <v>8.9170594810787041</v>
      </c>
      <c r="CE428">
        <v>0</v>
      </c>
      <c r="CF428">
        <v>1103.772528</v>
      </c>
      <c r="CG428">
        <v>371005.9457514229</v>
      </c>
      <c r="CH428">
        <v>250609.34800206358</v>
      </c>
      <c r="CI428">
        <v>172080.12797530417</v>
      </c>
      <c r="CJ428">
        <v>114149.95524723074</v>
      </c>
      <c r="CK428">
        <v>735467.78983394918</v>
      </c>
      <c r="CL428">
        <v>4980000</v>
      </c>
      <c r="CM428">
        <v>2020000</v>
      </c>
      <c r="CN428">
        <v>1900000</v>
      </c>
      <c r="CO428">
        <v>193580000</v>
      </c>
      <c r="CP428">
        <v>178000</v>
      </c>
      <c r="CQ428">
        <v>2820</v>
      </c>
      <c r="CR428">
        <v>0</v>
      </c>
      <c r="CS428">
        <v>0</v>
      </c>
      <c r="CT428">
        <v>425987000</v>
      </c>
      <c r="CU428">
        <v>19762560</v>
      </c>
      <c r="CV428">
        <v>0</v>
      </c>
      <c r="CW428">
        <v>0</v>
      </c>
      <c r="CX428">
        <v>35246.915468855681</v>
      </c>
      <c r="CY428">
        <v>1809440.1759798452</v>
      </c>
      <c r="CZ428">
        <v>11370</v>
      </c>
      <c r="DA428">
        <v>10450.04774165862</v>
      </c>
      <c r="DB428">
        <v>8981.1182471642715</v>
      </c>
      <c r="DC428">
        <v>7236.7669521064454</v>
      </c>
      <c r="DD428">
        <v>-428958.4550592528</v>
      </c>
      <c r="DE428">
        <v>-476237.79794943333</v>
      </c>
      <c r="DF428">
        <v>-563700.03645260818</v>
      </c>
    </row>
    <row r="429" spans="1:110" x14ac:dyDescent="0.45">
      <c r="A429">
        <v>8215</v>
      </c>
      <c r="B429" t="s">
        <v>780</v>
      </c>
      <c r="C429">
        <v>44412</v>
      </c>
      <c r="D429">
        <v>41508</v>
      </c>
      <c r="E429">
        <v>38454</v>
      </c>
      <c r="F429">
        <v>35296</v>
      </c>
      <c r="G429">
        <v>32049</v>
      </c>
      <c r="H429">
        <v>28709</v>
      </c>
      <c r="I429">
        <v>25341</v>
      </c>
      <c r="J429">
        <v>22154.714285714283</v>
      </c>
      <c r="K429">
        <v>2.5499999999999998</v>
      </c>
      <c r="L429">
        <v>2.4500000000000002</v>
      </c>
      <c r="M429">
        <v>2.37</v>
      </c>
      <c r="N429">
        <v>2.2999999999999998</v>
      </c>
      <c r="O429">
        <v>2.25</v>
      </c>
      <c r="P429">
        <v>2.2000000000000002</v>
      </c>
      <c r="Q429">
        <v>2.1865016107851583</v>
      </c>
      <c r="R429">
        <v>2.1603294578307519</v>
      </c>
      <c r="S429">
        <v>301840</v>
      </c>
      <c r="T429">
        <v>9900</v>
      </c>
      <c r="U429">
        <v>4148</v>
      </c>
      <c r="V429">
        <v>92.431710680269077</v>
      </c>
      <c r="W429">
        <v>280.60973315124068</v>
      </c>
      <c r="X429">
        <v>2238.4922778715031</v>
      </c>
      <c r="Y429">
        <v>308.94232721883299</v>
      </c>
      <c r="Z429">
        <v>18545</v>
      </c>
      <c r="AA429">
        <v>17044.439253031731</v>
      </c>
      <c r="AB429">
        <v>15244.044192159112</v>
      </c>
      <c r="AC429">
        <v>13483.099853139875</v>
      </c>
      <c r="AD429">
        <v>11775.189970632458</v>
      </c>
      <c r="AE429">
        <v>10185.021157187643</v>
      </c>
      <c r="AF429">
        <v>8752.1064423943189</v>
      </c>
      <c r="AG429">
        <v>7062.0032846745726</v>
      </c>
      <c r="AH429">
        <v>1003</v>
      </c>
      <c r="AI429">
        <v>821.00140879978449</v>
      </c>
      <c r="AJ429">
        <v>660.45618892080608</v>
      </c>
      <c r="AK429">
        <v>526.82075814271434</v>
      </c>
      <c r="AL429">
        <v>427.75727625843228</v>
      </c>
      <c r="AM429">
        <v>363.60532461871594</v>
      </c>
      <c r="AN429">
        <v>339.62676050974852</v>
      </c>
      <c r="AO429">
        <v>300.40619527849134</v>
      </c>
      <c r="AP429">
        <v>86.529000379861245</v>
      </c>
      <c r="AQ429">
        <v>22.802812425521815</v>
      </c>
      <c r="AR429">
        <v>2.7173878664820967</v>
      </c>
      <c r="AS429">
        <v>22.802812425521815</v>
      </c>
      <c r="AT429">
        <v>37256</v>
      </c>
      <c r="AU429">
        <v>653</v>
      </c>
      <c r="AV429">
        <v>24561.302487610454</v>
      </c>
      <c r="AW429">
        <v>10400.925995511217</v>
      </c>
      <c r="AX429">
        <v>124.75919534716758</v>
      </c>
      <c r="AY429">
        <v>819.61066401156074</v>
      </c>
      <c r="AZ429">
        <v>395.65122486924673</v>
      </c>
      <c r="BA429">
        <v>3.3163314644310602</v>
      </c>
      <c r="BB429">
        <v>66.061272509003672</v>
      </c>
      <c r="BC429">
        <v>16520</v>
      </c>
      <c r="BD429">
        <v>660598.25220703939</v>
      </c>
      <c r="BE429">
        <v>5684957.9025048902</v>
      </c>
      <c r="BF429">
        <v>219570</v>
      </c>
      <c r="BG429">
        <v>198886.3295498825</v>
      </c>
      <c r="BH429">
        <v>169122.99566020136</v>
      </c>
      <c r="BI429">
        <v>233870.00000000006</v>
      </c>
      <c r="BJ429">
        <v>185004.18323195586</v>
      </c>
      <c r="BK429">
        <v>161569.62617247604</v>
      </c>
      <c r="BL429">
        <v>-655002.54141778534</v>
      </c>
      <c r="BM429">
        <v>-793667.77317184722</v>
      </c>
      <c r="BN429">
        <v>-957996.91595862689</v>
      </c>
      <c r="BO429">
        <v>134638.42400514428</v>
      </c>
      <c r="BP429">
        <v>562684.85151487682</v>
      </c>
      <c r="BQ429">
        <v>909640.8780750609</v>
      </c>
      <c r="BR429">
        <v>2549883</v>
      </c>
      <c r="BS429">
        <v>8767932</v>
      </c>
      <c r="BT429">
        <v>937111</v>
      </c>
      <c r="BU429">
        <v>62494</v>
      </c>
      <c r="BV429">
        <v>88734</v>
      </c>
      <c r="BW429">
        <v>932589</v>
      </c>
      <c r="BX429">
        <v>42948</v>
      </c>
      <c r="BY429">
        <v>578.94030598932295</v>
      </c>
      <c r="BZ429">
        <v>0</v>
      </c>
      <c r="CA429">
        <v>0</v>
      </c>
      <c r="CB429">
        <v>651.05126878194574</v>
      </c>
      <c r="CC429">
        <v>0</v>
      </c>
      <c r="CD429">
        <v>19.613038748037194</v>
      </c>
      <c r="CE429">
        <v>8.2527894834064934</v>
      </c>
      <c r="CF429">
        <v>0</v>
      </c>
      <c r="CG429">
        <v>559150.5748864403</v>
      </c>
      <c r="CH429">
        <v>377698.42400627461</v>
      </c>
      <c r="CI429">
        <v>259345.4460387298</v>
      </c>
      <c r="CJ429">
        <v>172037.70945092922</v>
      </c>
      <c r="CK429">
        <v>1108438.4016089186</v>
      </c>
      <c r="CL429">
        <v>10400000</v>
      </c>
      <c r="CM429">
        <v>2850000</v>
      </c>
      <c r="CN429">
        <v>3310000</v>
      </c>
      <c r="CO429">
        <v>186800000</v>
      </c>
      <c r="CP429">
        <v>84000</v>
      </c>
      <c r="CQ429">
        <v>4500</v>
      </c>
      <c r="CR429">
        <v>0</v>
      </c>
      <c r="CS429">
        <v>0</v>
      </c>
      <c r="CT429">
        <v>209428000</v>
      </c>
      <c r="CU429">
        <v>31536000</v>
      </c>
      <c r="CV429">
        <v>0</v>
      </c>
      <c r="CW429">
        <v>0</v>
      </c>
      <c r="CX429">
        <v>28959.528832667707</v>
      </c>
      <c r="CY429">
        <v>2656300.7703751004</v>
      </c>
      <c r="CZ429">
        <v>16520</v>
      </c>
      <c r="DA429">
        <v>14963.802724252213</v>
      </c>
      <c r="DB429">
        <v>12724.470047395025</v>
      </c>
      <c r="DC429">
        <v>9999.7809172840971</v>
      </c>
      <c r="DD429">
        <v>-655002.54141778534</v>
      </c>
      <c r="DE429">
        <v>-793667.77317184722</v>
      </c>
      <c r="DF429">
        <v>-957996.91595862689</v>
      </c>
    </row>
    <row r="430" spans="1:110" x14ac:dyDescent="0.45">
      <c r="A430">
        <v>8216</v>
      </c>
      <c r="B430" t="s">
        <v>781</v>
      </c>
      <c r="C430">
        <v>76739</v>
      </c>
      <c r="D430">
        <v>73715</v>
      </c>
      <c r="E430">
        <v>70214</v>
      </c>
      <c r="F430">
        <v>66369</v>
      </c>
      <c r="G430">
        <v>62166</v>
      </c>
      <c r="H430">
        <v>57646</v>
      </c>
      <c r="I430">
        <v>52994</v>
      </c>
      <c r="J430">
        <v>49014.678571428565</v>
      </c>
      <c r="K430">
        <v>2.5499999999999998</v>
      </c>
      <c r="L430">
        <v>2.4500000000000002</v>
      </c>
      <c r="M430">
        <v>2.37</v>
      </c>
      <c r="N430">
        <v>2.2999999999999998</v>
      </c>
      <c r="O430">
        <v>2.25</v>
      </c>
      <c r="P430">
        <v>2.2000000000000002</v>
      </c>
      <c r="Q430">
        <v>2.1865016107851583</v>
      </c>
      <c r="R430">
        <v>2.1603294578307519</v>
      </c>
      <c r="S430">
        <v>297760</v>
      </c>
      <c r="T430">
        <v>10280</v>
      </c>
      <c r="U430">
        <v>4185</v>
      </c>
      <c r="V430">
        <v>158.01590342874661</v>
      </c>
      <c r="W430">
        <v>474.56879295950984</v>
      </c>
      <c r="X430">
        <v>2349.3597137484248</v>
      </c>
      <c r="Y430">
        <v>318.45897086760021</v>
      </c>
      <c r="Z430">
        <v>31474</v>
      </c>
      <c r="AA430">
        <v>29611.923873032483</v>
      </c>
      <c r="AB430">
        <v>27536.464465223609</v>
      </c>
      <c r="AC430">
        <v>25371.390179983839</v>
      </c>
      <c r="AD430">
        <v>23129.51407026923</v>
      </c>
      <c r="AE430">
        <v>20914.877567111729</v>
      </c>
      <c r="AF430">
        <v>18793.117936555773</v>
      </c>
      <c r="AG430">
        <v>16632.094941646279</v>
      </c>
      <c r="AH430">
        <v>2155</v>
      </c>
      <c r="AI430">
        <v>1770.190798976407</v>
      </c>
      <c r="AJ430">
        <v>1403.8754541580277</v>
      </c>
      <c r="AK430">
        <v>1092.8681731056406</v>
      </c>
      <c r="AL430">
        <v>865.37011555947606</v>
      </c>
      <c r="AM430">
        <v>720.5278958530622</v>
      </c>
      <c r="AN430">
        <v>654.81377323653373</v>
      </c>
      <c r="AO430">
        <v>603.19559456815557</v>
      </c>
      <c r="AP430">
        <v>171.61150828114731</v>
      </c>
      <c r="AQ430">
        <v>11.580955916898874</v>
      </c>
      <c r="AR430">
        <v>1.3800906880952382</v>
      </c>
      <c r="AS430">
        <v>11.580955916898874</v>
      </c>
      <c r="AT430">
        <v>68166</v>
      </c>
      <c r="AU430">
        <v>1527</v>
      </c>
      <c r="AV430">
        <v>45019.416253297291</v>
      </c>
      <c r="AW430">
        <v>21826.255516712401</v>
      </c>
      <c r="AX430">
        <v>280.43511406097724</v>
      </c>
      <c r="AY430">
        <v>1502.2979203725306</v>
      </c>
      <c r="AZ430">
        <v>830.27075985573981</v>
      </c>
      <c r="BA430">
        <v>7.45448694105293</v>
      </c>
      <c r="BB430">
        <v>66.061272509003672</v>
      </c>
      <c r="BC430">
        <v>30590</v>
      </c>
      <c r="BD430">
        <v>1523852.0297865737</v>
      </c>
      <c r="BE430">
        <v>12878816.330428578</v>
      </c>
      <c r="BF430">
        <v>471898</v>
      </c>
      <c r="BG430">
        <v>452580.44930328033</v>
      </c>
      <c r="BH430">
        <v>410965.01060349139</v>
      </c>
      <c r="BI430">
        <v>440629.99999999988</v>
      </c>
      <c r="BJ430">
        <v>377530.20381047676</v>
      </c>
      <c r="BK430">
        <v>344170.74110014708</v>
      </c>
      <c r="BL430">
        <v>-1256913.286700079</v>
      </c>
      <c r="BM430">
        <v>-1401248.6479990506</v>
      </c>
      <c r="BN430">
        <v>-1640885.749529561</v>
      </c>
      <c r="BO430">
        <v>854932.10526029021</v>
      </c>
      <c r="BP430">
        <v>2185246.8704050425</v>
      </c>
      <c r="BQ430">
        <v>3243960.6005077548</v>
      </c>
      <c r="BR430">
        <v>2549883</v>
      </c>
      <c r="BS430">
        <v>8767932</v>
      </c>
      <c r="BT430">
        <v>937111</v>
      </c>
      <c r="BU430">
        <v>62494</v>
      </c>
      <c r="BV430">
        <v>88734</v>
      </c>
      <c r="BW430">
        <v>932589</v>
      </c>
      <c r="BX430">
        <v>42948</v>
      </c>
      <c r="BY430">
        <v>2052.366653110822</v>
      </c>
      <c r="BZ430">
        <v>0</v>
      </c>
      <c r="CA430">
        <v>0</v>
      </c>
      <c r="CB430">
        <v>0</v>
      </c>
      <c r="CC430">
        <v>27.333267359999997</v>
      </c>
      <c r="CD430">
        <v>18.841068371796073</v>
      </c>
      <c r="CE430">
        <v>4.6799999999999994E-2</v>
      </c>
      <c r="CF430">
        <v>0</v>
      </c>
      <c r="CG430">
        <v>1178178.6916504838</v>
      </c>
      <c r="CH430">
        <v>795843.29341794562</v>
      </c>
      <c r="CI430">
        <v>546463.31779499294</v>
      </c>
      <c r="CJ430">
        <v>362498.35471707606</v>
      </c>
      <c r="CK430">
        <v>2335575.7186657214</v>
      </c>
      <c r="CL430">
        <v>26400000</v>
      </c>
      <c r="CM430">
        <v>24900000</v>
      </c>
      <c r="CN430">
        <v>9110000</v>
      </c>
      <c r="CO430">
        <v>240400000</v>
      </c>
      <c r="CP430">
        <v>24000</v>
      </c>
      <c r="CQ430">
        <v>0</v>
      </c>
      <c r="CR430">
        <v>0</v>
      </c>
      <c r="CS430">
        <v>0</v>
      </c>
      <c r="CT430">
        <v>44065000</v>
      </c>
      <c r="CU430">
        <v>0</v>
      </c>
      <c r="CV430">
        <v>0</v>
      </c>
      <c r="CW430">
        <v>0</v>
      </c>
      <c r="CX430">
        <v>26025.38618369271</v>
      </c>
      <c r="CY430">
        <v>5203617.5965535939</v>
      </c>
      <c r="CZ430">
        <v>30590</v>
      </c>
      <c r="DA430">
        <v>29337.772027402836</v>
      </c>
      <c r="DB430">
        <v>26640.120692100412</v>
      </c>
      <c r="DC430">
        <v>23067.252142000198</v>
      </c>
      <c r="DD430">
        <v>-1256913.286700079</v>
      </c>
      <c r="DE430">
        <v>-1401248.6479990506</v>
      </c>
      <c r="DF430">
        <v>-1640885.749529561</v>
      </c>
    </row>
    <row r="431" spans="1:110" x14ac:dyDescent="0.45">
      <c r="A431">
        <v>8217</v>
      </c>
      <c r="B431" t="s">
        <v>782</v>
      </c>
      <c r="C431">
        <v>106570</v>
      </c>
      <c r="D431">
        <v>102684</v>
      </c>
      <c r="E431">
        <v>97646</v>
      </c>
      <c r="F431">
        <v>91559</v>
      </c>
      <c r="G431">
        <v>84893</v>
      </c>
      <c r="H431">
        <v>78365</v>
      </c>
      <c r="I431">
        <v>72357</v>
      </c>
      <c r="J431">
        <v>66498.78571428571</v>
      </c>
      <c r="K431">
        <v>2.5499999999999998</v>
      </c>
      <c r="L431">
        <v>2.4500000000000002</v>
      </c>
      <c r="M431">
        <v>2.37</v>
      </c>
      <c r="N431">
        <v>2.2999999999999998</v>
      </c>
      <c r="O431">
        <v>2.25</v>
      </c>
      <c r="P431">
        <v>2.2000000000000002</v>
      </c>
      <c r="Q431">
        <v>2.1865016107851583</v>
      </c>
      <c r="R431">
        <v>2.1603294578307519</v>
      </c>
      <c r="S431">
        <v>305593</v>
      </c>
      <c r="T431">
        <v>10943</v>
      </c>
      <c r="U431">
        <v>4510</v>
      </c>
      <c r="V431">
        <v>245.22107387467341</v>
      </c>
      <c r="W431">
        <v>678.79127048686541</v>
      </c>
      <c r="X431">
        <v>2237.971958883521</v>
      </c>
      <c r="Y431">
        <v>333.2086943000146</v>
      </c>
      <c r="Z431">
        <v>34240</v>
      </c>
      <c r="AA431">
        <v>31849.981758910115</v>
      </c>
      <c r="AB431">
        <v>29597.228419511099</v>
      </c>
      <c r="AC431">
        <v>27152.974071126853</v>
      </c>
      <c r="AD431">
        <v>24506.757852329014</v>
      </c>
      <c r="AE431">
        <v>21919.65199555971</v>
      </c>
      <c r="AF431">
        <v>19589.68601641589</v>
      </c>
      <c r="AG431">
        <v>17120.65826143205</v>
      </c>
      <c r="AH431">
        <v>824</v>
      </c>
      <c r="AI431">
        <v>605.9885644181079</v>
      </c>
      <c r="AJ431">
        <v>430.20967232119006</v>
      </c>
      <c r="AK431">
        <v>319.17602228060804</v>
      </c>
      <c r="AL431">
        <v>251.38908884613861</v>
      </c>
      <c r="AM431">
        <v>208.48440779580048</v>
      </c>
      <c r="AN431">
        <v>172.50061789979887</v>
      </c>
      <c r="AO431">
        <v>147.10483472463551</v>
      </c>
      <c r="AP431">
        <v>201.02651682062043</v>
      </c>
      <c r="AQ431">
        <v>9.6059091713812368</v>
      </c>
      <c r="AR431">
        <v>1.1447263846991509</v>
      </c>
      <c r="AS431">
        <v>9.6059091713812368</v>
      </c>
      <c r="AT431">
        <v>64130</v>
      </c>
      <c r="AU431">
        <v>875</v>
      </c>
      <c r="AV431">
        <v>42217.881119307</v>
      </c>
      <c r="AW431">
        <v>15807.613263775987</v>
      </c>
      <c r="AX431">
        <v>175.64860391840492</v>
      </c>
      <c r="AY431">
        <v>1408.8106929512746</v>
      </c>
      <c r="AZ431">
        <v>601.32160855403856</v>
      </c>
      <c r="BA431">
        <v>4.6690665985544912</v>
      </c>
      <c r="BB431">
        <v>66.061272509003672</v>
      </c>
      <c r="BC431">
        <v>43960</v>
      </c>
      <c r="BD431">
        <v>2132856.5772576821</v>
      </c>
      <c r="BE431">
        <v>10898607.735676009</v>
      </c>
      <c r="BF431">
        <v>640534</v>
      </c>
      <c r="BG431">
        <v>608385.28097049124</v>
      </c>
      <c r="BH431">
        <v>544383.49662999634</v>
      </c>
      <c r="BI431">
        <v>250836</v>
      </c>
      <c r="BJ431">
        <v>213844.49936772085</v>
      </c>
      <c r="BK431">
        <v>193004.10151497534</v>
      </c>
      <c r="BL431">
        <v>-1451647.6287616994</v>
      </c>
      <c r="BM431">
        <v>-1779698.2405651975</v>
      </c>
      <c r="BN431">
        <v>-2163239.493656131</v>
      </c>
      <c r="BO431">
        <v>692210.32515912503</v>
      </c>
      <c r="BP431">
        <v>1827225.774446141</v>
      </c>
      <c r="BQ431">
        <v>2756120.491368507</v>
      </c>
      <c r="BR431">
        <v>2549883</v>
      </c>
      <c r="BS431">
        <v>8767932</v>
      </c>
      <c r="BT431">
        <v>937111</v>
      </c>
      <c r="BU431">
        <v>62494</v>
      </c>
      <c r="BV431">
        <v>88734</v>
      </c>
      <c r="BW431">
        <v>932589</v>
      </c>
      <c r="BX431">
        <v>42948</v>
      </c>
      <c r="BY431">
        <v>254.96593213640705</v>
      </c>
      <c r="BZ431">
        <v>0</v>
      </c>
      <c r="CA431">
        <v>0</v>
      </c>
      <c r="CB431">
        <v>0</v>
      </c>
      <c r="CC431">
        <v>0</v>
      </c>
      <c r="CD431">
        <v>23.212415072628534</v>
      </c>
      <c r="CE431">
        <v>0</v>
      </c>
      <c r="CF431">
        <v>0</v>
      </c>
      <c r="CG431">
        <v>886422.43367824145</v>
      </c>
      <c r="CH431">
        <v>598766.00551125954</v>
      </c>
      <c r="CI431">
        <v>411140.81209289451</v>
      </c>
      <c r="CJ431">
        <v>272731.69687233923</v>
      </c>
      <c r="CK431">
        <v>1757209.4345716191</v>
      </c>
      <c r="CL431">
        <v>21300000</v>
      </c>
      <c r="CM431">
        <v>1040000</v>
      </c>
      <c r="CN431">
        <v>1910000</v>
      </c>
      <c r="CO431">
        <v>69940000</v>
      </c>
      <c r="CP431">
        <v>0</v>
      </c>
      <c r="CQ431">
        <v>0</v>
      </c>
      <c r="CR431">
        <v>0</v>
      </c>
      <c r="CS431">
        <v>0</v>
      </c>
      <c r="CT431">
        <v>0</v>
      </c>
      <c r="CU431">
        <v>0</v>
      </c>
      <c r="CV431">
        <v>0</v>
      </c>
      <c r="CW431">
        <v>0</v>
      </c>
      <c r="CX431">
        <v>537.07512572015264</v>
      </c>
      <c r="CY431">
        <v>4692443.8858975284</v>
      </c>
      <c r="CZ431">
        <v>43960</v>
      </c>
      <c r="DA431">
        <v>41753.625805129472</v>
      </c>
      <c r="DB431">
        <v>37361.168200055959</v>
      </c>
      <c r="DC431">
        <v>32286.035316183006</v>
      </c>
      <c r="DD431">
        <v>-1451647.6287616994</v>
      </c>
      <c r="DE431">
        <v>-1779698.2405651975</v>
      </c>
      <c r="DF431">
        <v>-2163239.493656131</v>
      </c>
    </row>
    <row r="432" spans="1:110" x14ac:dyDescent="0.45">
      <c r="A432">
        <v>8219</v>
      </c>
      <c r="B432" t="s">
        <v>783</v>
      </c>
      <c r="C432">
        <v>84317</v>
      </c>
      <c r="D432">
        <v>85911</v>
      </c>
      <c r="E432">
        <v>86414</v>
      </c>
      <c r="F432">
        <v>85837</v>
      </c>
      <c r="G432">
        <v>84419</v>
      </c>
      <c r="H432">
        <v>82656</v>
      </c>
      <c r="I432">
        <v>80853</v>
      </c>
      <c r="J432">
        <v>80178.107142857145</v>
      </c>
      <c r="K432">
        <v>2.5499999999999998</v>
      </c>
      <c r="L432">
        <v>2.4500000000000002</v>
      </c>
      <c r="M432">
        <v>2.37</v>
      </c>
      <c r="N432">
        <v>2.2999999999999998</v>
      </c>
      <c r="O432">
        <v>2.25</v>
      </c>
      <c r="P432">
        <v>2.2000000000000002</v>
      </c>
      <c r="Q432">
        <v>2.1865016107851583</v>
      </c>
      <c r="R432">
        <v>2.1603294578307519</v>
      </c>
      <c r="S432">
        <v>305593</v>
      </c>
      <c r="T432">
        <v>10943</v>
      </c>
      <c r="U432">
        <v>4510</v>
      </c>
      <c r="V432">
        <v>190.82937901958672</v>
      </c>
      <c r="W432">
        <v>524.34050349025358</v>
      </c>
      <c r="X432">
        <v>2275.345616537677</v>
      </c>
      <c r="Y432">
        <v>341.28668632310382</v>
      </c>
      <c r="Z432">
        <v>26760</v>
      </c>
      <c r="AA432">
        <v>26522.2782590104</v>
      </c>
      <c r="AB432">
        <v>26205.532657339736</v>
      </c>
      <c r="AC432">
        <v>25735.624547523115</v>
      </c>
      <c r="AD432">
        <v>24855.333959795313</v>
      </c>
      <c r="AE432">
        <v>23763.227084884787</v>
      </c>
      <c r="AF432">
        <v>22700.275732664824</v>
      </c>
      <c r="AG432">
        <v>21985.476456630022</v>
      </c>
      <c r="AH432">
        <v>711</v>
      </c>
      <c r="AI432">
        <v>542.89392790607906</v>
      </c>
      <c r="AJ432">
        <v>421.87905397341075</v>
      </c>
      <c r="AK432">
        <v>347.41375280318186</v>
      </c>
      <c r="AL432">
        <v>309.72150273640835</v>
      </c>
      <c r="AM432">
        <v>288.50384756261883</v>
      </c>
      <c r="AN432">
        <v>292.10166088687726</v>
      </c>
      <c r="AO432">
        <v>286.62244396469077</v>
      </c>
      <c r="AP432">
        <v>182.91391534976589</v>
      </c>
      <c r="AQ432">
        <v>15.890148816210086</v>
      </c>
      <c r="AR432">
        <v>1.8936128045957918</v>
      </c>
      <c r="AS432">
        <v>15.890148816210086</v>
      </c>
      <c r="AT432">
        <v>56636</v>
      </c>
      <c r="AU432">
        <v>769</v>
      </c>
      <c r="AV432">
        <v>37283.543781943656</v>
      </c>
      <c r="AW432">
        <v>13928.827047705252</v>
      </c>
      <c r="AX432">
        <v>154.53400236210535</v>
      </c>
      <c r="AY432">
        <v>1244.1518560034597</v>
      </c>
      <c r="AZ432">
        <v>529.85258089470778</v>
      </c>
      <c r="BA432">
        <v>4.1078012160291539</v>
      </c>
      <c r="BB432">
        <v>66.061272509003672</v>
      </c>
      <c r="BC432">
        <v>33460</v>
      </c>
      <c r="BD432">
        <v>2339515.8579875026</v>
      </c>
      <c r="BE432">
        <v>10283125.373365544</v>
      </c>
      <c r="BF432">
        <v>491736</v>
      </c>
      <c r="BG432">
        <v>523354.55564175878</v>
      </c>
      <c r="BH432">
        <v>526867.02464389685</v>
      </c>
      <c r="BI432">
        <v>243357.99999999994</v>
      </c>
      <c r="BJ432">
        <v>236139.97475908441</v>
      </c>
      <c r="BK432">
        <v>228062.77434831337</v>
      </c>
      <c r="BL432">
        <v>-1002333.0810794262</v>
      </c>
      <c r="BM432">
        <v>-1034523.8904189439</v>
      </c>
      <c r="BN432">
        <v>-1045494.2971096775</v>
      </c>
      <c r="BO432">
        <v>1167835.8288754979</v>
      </c>
      <c r="BP432">
        <v>2695470.1139807245</v>
      </c>
      <c r="BQ432">
        <v>3977893.6453140453</v>
      </c>
      <c r="BR432">
        <v>2549883</v>
      </c>
      <c r="BS432">
        <v>8767932</v>
      </c>
      <c r="BT432">
        <v>937111</v>
      </c>
      <c r="BU432">
        <v>62494</v>
      </c>
      <c r="BV432">
        <v>88734</v>
      </c>
      <c r="BW432">
        <v>932589</v>
      </c>
      <c r="BX432">
        <v>42948</v>
      </c>
      <c r="BY432">
        <v>795.0935559594617</v>
      </c>
      <c r="BZ432">
        <v>0</v>
      </c>
      <c r="CA432">
        <v>0</v>
      </c>
      <c r="CB432">
        <v>0</v>
      </c>
      <c r="CC432">
        <v>0</v>
      </c>
      <c r="CD432">
        <v>9.2027384471438705</v>
      </c>
      <c r="CE432">
        <v>0</v>
      </c>
      <c r="CF432">
        <v>0</v>
      </c>
      <c r="CG432">
        <v>661588.13427508483</v>
      </c>
      <c r="CH432">
        <v>446893.56835178111</v>
      </c>
      <c r="CI432">
        <v>306858.07631039212</v>
      </c>
      <c r="CJ432">
        <v>203555.37905637507</v>
      </c>
      <c r="CK432">
        <v>1311506.6442133873</v>
      </c>
      <c r="CL432">
        <v>5450000</v>
      </c>
      <c r="CM432">
        <v>8740000</v>
      </c>
      <c r="CN432">
        <v>3980000</v>
      </c>
      <c r="CO432">
        <v>58920000</v>
      </c>
      <c r="CP432">
        <v>0</v>
      </c>
      <c r="CQ432">
        <v>0</v>
      </c>
      <c r="CR432">
        <v>0</v>
      </c>
      <c r="CS432">
        <v>0</v>
      </c>
      <c r="CT432">
        <v>0</v>
      </c>
      <c r="CU432">
        <v>0</v>
      </c>
      <c r="CV432">
        <v>0</v>
      </c>
      <c r="CW432">
        <v>0</v>
      </c>
      <c r="CX432">
        <v>2952.5637564715935</v>
      </c>
      <c r="CY432">
        <v>3573759.1792777833</v>
      </c>
      <c r="CZ432">
        <v>33460</v>
      </c>
      <c r="DA432">
        <v>35611.473294152245</v>
      </c>
      <c r="DB432">
        <v>35850.477989378014</v>
      </c>
      <c r="DC432">
        <v>35414.332318055844</v>
      </c>
      <c r="DD432">
        <v>-1002333.0810794262</v>
      </c>
      <c r="DE432">
        <v>-1034523.8904189439</v>
      </c>
      <c r="DF432">
        <v>-1045494.2971096775</v>
      </c>
    </row>
    <row r="433" spans="1:110" x14ac:dyDescent="0.45">
      <c r="A433">
        <v>8220</v>
      </c>
      <c r="B433" t="s">
        <v>784</v>
      </c>
      <c r="C433">
        <v>226963</v>
      </c>
      <c r="D433">
        <v>236703</v>
      </c>
      <c r="E433">
        <v>242943</v>
      </c>
      <c r="F433">
        <v>246458</v>
      </c>
      <c r="G433">
        <v>247460</v>
      </c>
      <c r="H433">
        <v>246164</v>
      </c>
      <c r="I433">
        <v>242804</v>
      </c>
      <c r="J433">
        <v>245338.35714285713</v>
      </c>
      <c r="K433">
        <v>2.5499999999999998</v>
      </c>
      <c r="L433">
        <v>2.4500000000000002</v>
      </c>
      <c r="M433">
        <v>2.37</v>
      </c>
      <c r="N433">
        <v>2.2999999999999998</v>
      </c>
      <c r="O433">
        <v>2.25</v>
      </c>
      <c r="P433">
        <v>2.2000000000000002</v>
      </c>
      <c r="Q433">
        <v>2.1865016107851583</v>
      </c>
      <c r="R433">
        <v>2.1603294578307519</v>
      </c>
      <c r="S433">
        <v>305593</v>
      </c>
      <c r="T433">
        <v>10943</v>
      </c>
      <c r="U433">
        <v>4510</v>
      </c>
      <c r="V433">
        <v>573.71994350413786</v>
      </c>
      <c r="W433">
        <v>1675.6263683595362</v>
      </c>
      <c r="X433">
        <v>2037.1949043171708</v>
      </c>
      <c r="Y433">
        <v>287.47195656739552</v>
      </c>
      <c r="Z433">
        <v>122652</v>
      </c>
      <c r="AA433">
        <v>135549.51622942934</v>
      </c>
      <c r="AB433">
        <v>137435.45737938458</v>
      </c>
      <c r="AC433">
        <v>137138.00655711931</v>
      </c>
      <c r="AD433">
        <v>134477.28855924279</v>
      </c>
      <c r="AE433">
        <v>130272.87599665036</v>
      </c>
      <c r="AF433">
        <v>125261.85461625177</v>
      </c>
      <c r="AG433">
        <v>124073.63030156014</v>
      </c>
      <c r="AH433">
        <v>3280</v>
      </c>
      <c r="AI433">
        <v>2919.8230383946848</v>
      </c>
      <c r="AJ433">
        <v>2557.9677548238474</v>
      </c>
      <c r="AK433">
        <v>2412.1271573595382</v>
      </c>
      <c r="AL433">
        <v>2437.6598695045245</v>
      </c>
      <c r="AM433">
        <v>2548.7579457431834</v>
      </c>
      <c r="AN433">
        <v>2660.6001974821388</v>
      </c>
      <c r="AO433">
        <v>2855.774341974507</v>
      </c>
      <c r="AP433">
        <v>966.59838385087244</v>
      </c>
      <c r="AQ433">
        <v>66.074291122771882</v>
      </c>
      <c r="AR433">
        <v>7.874005786341824</v>
      </c>
      <c r="AS433">
        <v>66.074291122771882</v>
      </c>
      <c r="AT433">
        <v>179662</v>
      </c>
      <c r="AU433">
        <v>3084</v>
      </c>
      <c r="AV433">
        <v>118427.80256856629</v>
      </c>
      <c r="AW433">
        <v>49609.979356887401</v>
      </c>
      <c r="AX433">
        <v>591.42717682370539</v>
      </c>
      <c r="AY433">
        <v>3951.9357717130565</v>
      </c>
      <c r="AZ433">
        <v>1887.1636147359966</v>
      </c>
      <c r="BA433">
        <v>15.721234414522984</v>
      </c>
      <c r="BB433">
        <v>66.061272509003672</v>
      </c>
      <c r="BC433">
        <v>104670</v>
      </c>
      <c r="BD433">
        <v>8127873.7007708801</v>
      </c>
      <c r="BE433">
        <v>32219751.279806025</v>
      </c>
      <c r="BF433">
        <v>2925532</v>
      </c>
      <c r="BG433">
        <v>3244757.6036989312</v>
      </c>
      <c r="BH433">
        <v>3388199.9712674078</v>
      </c>
      <c r="BI433">
        <v>1992454.0000000002</v>
      </c>
      <c r="BJ433">
        <v>2015803.3559800703</v>
      </c>
      <c r="BK433">
        <v>1976693.2332351976</v>
      </c>
      <c r="BL433">
        <v>-3181949.3987083845</v>
      </c>
      <c r="BM433">
        <v>-4814088.5192722222</v>
      </c>
      <c r="BN433">
        <v>-6740016.5147404773</v>
      </c>
      <c r="BO433">
        <v>4288263.0408672635</v>
      </c>
      <c r="BP433">
        <v>9294259.2131245881</v>
      </c>
      <c r="BQ433">
        <v>13494113.204019722</v>
      </c>
      <c r="BR433">
        <v>2549883</v>
      </c>
      <c r="BS433">
        <v>8767932</v>
      </c>
      <c r="BT433">
        <v>937111</v>
      </c>
      <c r="BU433">
        <v>62494</v>
      </c>
      <c r="BV433">
        <v>88734</v>
      </c>
      <c r="BW433">
        <v>932589</v>
      </c>
      <c r="BX433">
        <v>42948</v>
      </c>
      <c r="BY433">
        <v>2710.4570044017055</v>
      </c>
      <c r="BZ433">
        <v>0</v>
      </c>
      <c r="CA433">
        <v>0</v>
      </c>
      <c r="CB433">
        <v>0</v>
      </c>
      <c r="CC433">
        <v>177.04663863599998</v>
      </c>
      <c r="CD433">
        <v>53.485380958606541</v>
      </c>
      <c r="CE433">
        <v>1.5103530000000001</v>
      </c>
      <c r="CF433">
        <v>862.24969976470595</v>
      </c>
      <c r="CG433">
        <v>2073700.1635552237</v>
      </c>
      <c r="CH433">
        <v>1400755.5724957115</v>
      </c>
      <c r="CI433">
        <v>961824.44948221848</v>
      </c>
      <c r="CJ433">
        <v>638029.61536525725</v>
      </c>
      <c r="CK433">
        <v>4110822.7335259896</v>
      </c>
      <c r="CL433">
        <v>46700000</v>
      </c>
      <c r="CM433">
        <v>55900000</v>
      </c>
      <c r="CN433">
        <v>13980000</v>
      </c>
      <c r="CO433">
        <v>283720000</v>
      </c>
      <c r="CP433">
        <v>9000</v>
      </c>
      <c r="CQ433">
        <v>0</v>
      </c>
      <c r="CR433">
        <v>0</v>
      </c>
      <c r="CS433">
        <v>0</v>
      </c>
      <c r="CT433">
        <v>16117000</v>
      </c>
      <c r="CU433">
        <v>0</v>
      </c>
      <c r="CV433">
        <v>0</v>
      </c>
      <c r="CW433">
        <v>0</v>
      </c>
      <c r="CX433">
        <v>10749.599124338534</v>
      </c>
      <c r="CY433">
        <v>10406241.198052241</v>
      </c>
      <c r="CZ433">
        <v>104670</v>
      </c>
      <c r="DA433">
        <v>116091.288141496</v>
      </c>
      <c r="DB433">
        <v>121223.38466732188</v>
      </c>
      <c r="DC433">
        <v>123035.37900610543</v>
      </c>
      <c r="DD433">
        <v>-3181949.3987083845</v>
      </c>
      <c r="DE433">
        <v>-4814088.5192722222</v>
      </c>
      <c r="DF433">
        <v>-6740016.5147404773</v>
      </c>
    </row>
    <row r="434" spans="1:110" x14ac:dyDescent="0.45">
      <c r="A434">
        <v>8221</v>
      </c>
      <c r="B434" t="s">
        <v>785</v>
      </c>
      <c r="C434">
        <v>155689</v>
      </c>
      <c r="D434">
        <v>153043</v>
      </c>
      <c r="E434">
        <v>148829</v>
      </c>
      <c r="F434">
        <v>143521</v>
      </c>
      <c r="G434">
        <v>137564</v>
      </c>
      <c r="H434">
        <v>131118</v>
      </c>
      <c r="I434">
        <v>124378</v>
      </c>
      <c r="J434">
        <v>119054.85714285717</v>
      </c>
      <c r="K434">
        <v>2.5499999999999998</v>
      </c>
      <c r="L434">
        <v>2.4500000000000002</v>
      </c>
      <c r="M434">
        <v>2.37</v>
      </c>
      <c r="N434">
        <v>2.2999999999999998</v>
      </c>
      <c r="O434">
        <v>2.25</v>
      </c>
      <c r="P434">
        <v>2.2000000000000002</v>
      </c>
      <c r="Q434">
        <v>2.1865016107851583</v>
      </c>
      <c r="R434">
        <v>2.1603294578307519</v>
      </c>
      <c r="S434">
        <v>299000</v>
      </c>
      <c r="T434">
        <v>10601</v>
      </c>
      <c r="U434">
        <v>4023</v>
      </c>
      <c r="V434">
        <v>346.76364930438308</v>
      </c>
      <c r="W434">
        <v>1052.7258922475467</v>
      </c>
      <c r="X434">
        <v>2239.8155968069341</v>
      </c>
      <c r="Y434">
        <v>279.98432801926623</v>
      </c>
      <c r="Z434">
        <v>72466</v>
      </c>
      <c r="AA434">
        <v>70521.817796926931</v>
      </c>
      <c r="AB434">
        <v>68130.265518889501</v>
      </c>
      <c r="AC434">
        <v>64772.935958854738</v>
      </c>
      <c r="AD434">
        <v>60452.611171804478</v>
      </c>
      <c r="AE434">
        <v>55741.732541835991</v>
      </c>
      <c r="AF434">
        <v>51286.917647820934</v>
      </c>
      <c r="AG434">
        <v>47661.435502407097</v>
      </c>
      <c r="AH434">
        <v>1821</v>
      </c>
      <c r="AI434">
        <v>1595.8006275494813</v>
      </c>
      <c r="AJ434">
        <v>1427.4717051913894</v>
      </c>
      <c r="AK434">
        <v>1319.2865502442528</v>
      </c>
      <c r="AL434">
        <v>1274.0114730065955</v>
      </c>
      <c r="AM434">
        <v>1285.163079926604</v>
      </c>
      <c r="AN434">
        <v>1269.1534592932262</v>
      </c>
      <c r="AO434">
        <v>1315.4515174930566</v>
      </c>
      <c r="AP434">
        <v>394.0838483710782</v>
      </c>
      <c r="AQ434">
        <v>7.0024384613807147</v>
      </c>
      <c r="AR434">
        <v>0.83447343931339979</v>
      </c>
      <c r="AS434">
        <v>7.0024384613807147</v>
      </c>
      <c r="AT434">
        <v>123723</v>
      </c>
      <c r="AU434">
        <v>2502</v>
      </c>
      <c r="AV434">
        <v>81646.090974938954</v>
      </c>
      <c r="AW434">
        <v>37346.718376248638</v>
      </c>
      <c r="AX434">
        <v>466.672248415833</v>
      </c>
      <c r="AY434">
        <v>2724.5300558337126</v>
      </c>
      <c r="AZ434">
        <v>1420.6691670324981</v>
      </c>
      <c r="BA434">
        <v>12.405016373274895</v>
      </c>
      <c r="BB434">
        <v>66.061272509003672</v>
      </c>
      <c r="BC434">
        <v>60830</v>
      </c>
      <c r="BD434">
        <v>3545230.6573126218</v>
      </c>
      <c r="BE434">
        <v>21448260.739835348</v>
      </c>
      <c r="BF434">
        <v>1228280</v>
      </c>
      <c r="BG434">
        <v>1226980.3570579342</v>
      </c>
      <c r="BH434">
        <v>1171897.5051812532</v>
      </c>
      <c r="BI434">
        <v>620444.00000000023</v>
      </c>
      <c r="BJ434">
        <v>569865.90438976057</v>
      </c>
      <c r="BK434">
        <v>531856.11286828609</v>
      </c>
      <c r="BL434">
        <v>-2497986.6364211603</v>
      </c>
      <c r="BM434">
        <v>-3182101.3235700838</v>
      </c>
      <c r="BN434">
        <v>-3801971.7780069984</v>
      </c>
      <c r="BO434">
        <v>2150249.5511178859</v>
      </c>
      <c r="BP434">
        <v>4863013.0330966394</v>
      </c>
      <c r="BQ434">
        <v>6992346.3255472966</v>
      </c>
      <c r="BR434">
        <v>2549883</v>
      </c>
      <c r="BS434">
        <v>8767932</v>
      </c>
      <c r="BT434">
        <v>937111</v>
      </c>
      <c r="BU434">
        <v>62494</v>
      </c>
      <c r="BV434">
        <v>88734</v>
      </c>
      <c r="BW434">
        <v>932589</v>
      </c>
      <c r="BX434">
        <v>42948</v>
      </c>
      <c r="BY434">
        <v>845.26919400027725</v>
      </c>
      <c r="BZ434">
        <v>0</v>
      </c>
      <c r="CA434">
        <v>0</v>
      </c>
      <c r="CB434">
        <v>0</v>
      </c>
      <c r="CC434">
        <v>427.99066105200001</v>
      </c>
      <c r="CD434">
        <v>23.357169945224047</v>
      </c>
      <c r="CE434">
        <v>0</v>
      </c>
      <c r="CF434">
        <v>0</v>
      </c>
      <c r="CG434">
        <v>1581178.0298757239</v>
      </c>
      <c r="CH434">
        <v>1068063.7323474023</v>
      </c>
      <c r="CI434">
        <v>733382.63402133202</v>
      </c>
      <c r="CJ434">
        <v>486491.93743420253</v>
      </c>
      <c r="CK434">
        <v>3134465.9682242754</v>
      </c>
      <c r="CL434">
        <v>11200000</v>
      </c>
      <c r="CM434">
        <v>13800000</v>
      </c>
      <c r="CN434">
        <v>2720000</v>
      </c>
      <c r="CO434">
        <v>99930000</v>
      </c>
      <c r="CP434">
        <v>16000</v>
      </c>
      <c r="CQ434">
        <v>0</v>
      </c>
      <c r="CR434">
        <v>0</v>
      </c>
      <c r="CS434">
        <v>0</v>
      </c>
      <c r="CT434">
        <v>28728000</v>
      </c>
      <c r="CU434">
        <v>0</v>
      </c>
      <c r="CV434">
        <v>0</v>
      </c>
      <c r="CW434">
        <v>0</v>
      </c>
      <c r="CX434">
        <v>1383.0040713766914</v>
      </c>
      <c r="CY434">
        <v>8139286.3474239307</v>
      </c>
      <c r="CZ434">
        <v>60830</v>
      </c>
      <c r="DA434">
        <v>60765.63578323683</v>
      </c>
      <c r="DB434">
        <v>58037.682971452465</v>
      </c>
      <c r="DC434">
        <v>53665.79423412458</v>
      </c>
      <c r="DD434">
        <v>-2497986.6364211603</v>
      </c>
      <c r="DE434">
        <v>-3182101.3235700838</v>
      </c>
      <c r="DF434">
        <v>-3801971.7780069984</v>
      </c>
    </row>
    <row r="435" spans="1:110" x14ac:dyDescent="0.45">
      <c r="A435">
        <v>8222</v>
      </c>
      <c r="B435" t="s">
        <v>786</v>
      </c>
      <c r="C435">
        <v>67879</v>
      </c>
      <c r="D435">
        <v>68223</v>
      </c>
      <c r="E435">
        <v>67810</v>
      </c>
      <c r="F435">
        <v>66730</v>
      </c>
      <c r="G435">
        <v>65206</v>
      </c>
      <c r="H435">
        <v>63495</v>
      </c>
      <c r="I435">
        <v>61737</v>
      </c>
      <c r="J435">
        <v>60648.214285714275</v>
      </c>
      <c r="K435">
        <v>2.5499999999999998</v>
      </c>
      <c r="L435">
        <v>2.4500000000000002</v>
      </c>
      <c r="M435">
        <v>2.37</v>
      </c>
      <c r="N435">
        <v>2.2999999999999998</v>
      </c>
      <c r="O435">
        <v>2.25</v>
      </c>
      <c r="P435">
        <v>2.2000000000000002</v>
      </c>
      <c r="Q435">
        <v>2.1865016107851583</v>
      </c>
      <c r="R435">
        <v>2.1603294578307519</v>
      </c>
      <c r="S435">
        <v>273962</v>
      </c>
      <c r="T435">
        <v>12162</v>
      </c>
      <c r="U435">
        <v>3915</v>
      </c>
      <c r="V435">
        <v>155.71084926940529</v>
      </c>
      <c r="W435">
        <v>472.7163388047951</v>
      </c>
      <c r="X435">
        <v>2494.9544828415314</v>
      </c>
      <c r="Y435">
        <v>264.54993201696607</v>
      </c>
      <c r="Z435">
        <v>35104</v>
      </c>
      <c r="AA435">
        <v>34247.398636271369</v>
      </c>
      <c r="AB435">
        <v>33436.611643344302</v>
      </c>
      <c r="AC435">
        <v>32706.397848574688</v>
      </c>
      <c r="AD435">
        <v>31736.481988434611</v>
      </c>
      <c r="AE435">
        <v>30494.419639360094</v>
      </c>
      <c r="AF435">
        <v>29128.98525748101</v>
      </c>
      <c r="AG435">
        <v>28130.62830141533</v>
      </c>
      <c r="AH435">
        <v>943</v>
      </c>
      <c r="AI435">
        <v>790.17917021414246</v>
      </c>
      <c r="AJ435">
        <v>664.59911057629085</v>
      </c>
      <c r="AK435">
        <v>584.87493501837275</v>
      </c>
      <c r="AL435">
        <v>532.80243436131889</v>
      </c>
      <c r="AM435">
        <v>498.93634086324755</v>
      </c>
      <c r="AN435">
        <v>468.83749371228487</v>
      </c>
      <c r="AO435">
        <v>448.23642482544665</v>
      </c>
      <c r="AP435">
        <v>165.40327037620659</v>
      </c>
      <c r="AQ435">
        <v>16.069698520348052</v>
      </c>
      <c r="AR435">
        <v>1.9150095594499814</v>
      </c>
      <c r="AS435">
        <v>16.069698520348052</v>
      </c>
      <c r="AT435">
        <v>61239</v>
      </c>
      <c r="AU435">
        <v>2044</v>
      </c>
      <c r="AV435">
        <v>40607.351337250948</v>
      </c>
      <c r="AW435">
        <v>25265.305525353298</v>
      </c>
      <c r="AX435">
        <v>357.48410208229961</v>
      </c>
      <c r="AY435">
        <v>1355.0673141240641</v>
      </c>
      <c r="AZ435">
        <v>961.09222218443938</v>
      </c>
      <c r="BA435">
        <v>9.5025923537773984</v>
      </c>
      <c r="BB435">
        <v>66.061272509003672</v>
      </c>
      <c r="BC435">
        <v>27970</v>
      </c>
      <c r="BD435">
        <v>1862827.7692425956</v>
      </c>
      <c r="BE435">
        <v>8895036.4060531333</v>
      </c>
      <c r="BF435">
        <v>466390</v>
      </c>
      <c r="BG435">
        <v>485934.56315573805</v>
      </c>
      <c r="BH435">
        <v>483394.10311172053</v>
      </c>
      <c r="BI435">
        <v>301408</v>
      </c>
      <c r="BJ435">
        <v>287845.80304743611</v>
      </c>
      <c r="BK435">
        <v>279309.66859010293</v>
      </c>
      <c r="BL435">
        <v>-935386.15499160555</v>
      </c>
      <c r="BM435">
        <v>-1073986.3056802503</v>
      </c>
      <c r="BN435">
        <v>-1213188.3627367483</v>
      </c>
      <c r="BO435">
        <v>931738.70439939806</v>
      </c>
      <c r="BP435">
        <v>2238196.3259878908</v>
      </c>
      <c r="BQ435">
        <v>3369196.8656533547</v>
      </c>
      <c r="BR435">
        <v>2549883</v>
      </c>
      <c r="BS435">
        <v>8767932</v>
      </c>
      <c r="BT435">
        <v>937111</v>
      </c>
      <c r="BU435">
        <v>62494</v>
      </c>
      <c r="BV435">
        <v>88734</v>
      </c>
      <c r="BW435">
        <v>932589</v>
      </c>
      <c r="BX435">
        <v>42948</v>
      </c>
      <c r="BY435">
        <v>950.20257203180745</v>
      </c>
      <c r="BZ435">
        <v>0</v>
      </c>
      <c r="CA435">
        <v>389.97261496799996</v>
      </c>
      <c r="CB435">
        <v>0</v>
      </c>
      <c r="CC435">
        <v>0</v>
      </c>
      <c r="CD435">
        <v>17.947282365492384</v>
      </c>
      <c r="CE435">
        <v>0</v>
      </c>
      <c r="CF435">
        <v>0</v>
      </c>
      <c r="CG435">
        <v>682427.86698738788</v>
      </c>
      <c r="CH435">
        <v>460970.51748797297</v>
      </c>
      <c r="CI435">
        <v>316523.9695748277</v>
      </c>
      <c r="CJ435">
        <v>209967.28318814197</v>
      </c>
      <c r="CK435">
        <v>1352818.5216486803</v>
      </c>
      <c r="CL435">
        <v>11200000</v>
      </c>
      <c r="CM435">
        <v>9920000</v>
      </c>
      <c r="CN435">
        <v>3490000</v>
      </c>
      <c r="CO435">
        <v>106020000</v>
      </c>
      <c r="CP435">
        <v>3000</v>
      </c>
      <c r="CQ435">
        <v>0</v>
      </c>
      <c r="CR435">
        <v>0</v>
      </c>
      <c r="CS435">
        <v>0</v>
      </c>
      <c r="CT435">
        <v>6630000</v>
      </c>
      <c r="CU435">
        <v>0</v>
      </c>
      <c r="CV435">
        <v>0</v>
      </c>
      <c r="CW435">
        <v>0</v>
      </c>
      <c r="CX435">
        <v>3670.463170750792</v>
      </c>
      <c r="CY435">
        <v>3124436.3632299849</v>
      </c>
      <c r="CZ435">
        <v>27970</v>
      </c>
      <c r="DA435">
        <v>29142.112248260026</v>
      </c>
      <c r="DB435">
        <v>28989.757636387621</v>
      </c>
      <c r="DC435">
        <v>28198.484505255416</v>
      </c>
      <c r="DD435">
        <v>-935386.15499160555</v>
      </c>
      <c r="DE435">
        <v>-1073986.3056802503</v>
      </c>
      <c r="DF435">
        <v>-1213188.3627367483</v>
      </c>
    </row>
    <row r="436" spans="1:110" x14ac:dyDescent="0.45">
      <c r="A436">
        <v>8223</v>
      </c>
      <c r="B436" t="s">
        <v>787</v>
      </c>
      <c r="C436">
        <v>29111</v>
      </c>
      <c r="D436">
        <v>27464</v>
      </c>
      <c r="E436">
        <v>25690</v>
      </c>
      <c r="F436">
        <v>23850</v>
      </c>
      <c r="G436">
        <v>21961</v>
      </c>
      <c r="H436">
        <v>20055</v>
      </c>
      <c r="I436">
        <v>18186</v>
      </c>
      <c r="J436">
        <v>16353.071428571428</v>
      </c>
      <c r="K436">
        <v>2.5499999999999998</v>
      </c>
      <c r="L436">
        <v>2.4500000000000002</v>
      </c>
      <c r="M436">
        <v>2.37</v>
      </c>
      <c r="N436">
        <v>2.2999999999999998</v>
      </c>
      <c r="O436">
        <v>2.25</v>
      </c>
      <c r="P436">
        <v>2.2000000000000002</v>
      </c>
      <c r="Q436">
        <v>2.1865016107851583</v>
      </c>
      <c r="R436">
        <v>2.1603294578307519</v>
      </c>
      <c r="S436">
        <v>273962</v>
      </c>
      <c r="T436">
        <v>12162</v>
      </c>
      <c r="U436">
        <v>3915</v>
      </c>
      <c r="V436">
        <v>58.685650147253391</v>
      </c>
      <c r="W436">
        <v>178.16141783409762</v>
      </c>
      <c r="X436">
        <v>2839.0384129811205</v>
      </c>
      <c r="Y436">
        <v>301.03451758859808</v>
      </c>
      <c r="Z436">
        <v>10898</v>
      </c>
      <c r="AA436">
        <v>10110.671500195373</v>
      </c>
      <c r="AB436">
        <v>9239.0811656598398</v>
      </c>
      <c r="AC436">
        <v>8367.5829388033017</v>
      </c>
      <c r="AD436">
        <v>7519.578723420821</v>
      </c>
      <c r="AE436">
        <v>6735.3812424864973</v>
      </c>
      <c r="AF436">
        <v>6008.8693102939924</v>
      </c>
      <c r="AG436">
        <v>5172.8604460384295</v>
      </c>
      <c r="AH436">
        <v>502</v>
      </c>
      <c r="AI436">
        <v>398.4810434513675</v>
      </c>
      <c r="AJ436">
        <v>316.86099861151331</v>
      </c>
      <c r="AK436">
        <v>261.12988577694529</v>
      </c>
      <c r="AL436">
        <v>230.39714423306719</v>
      </c>
      <c r="AM436">
        <v>212.83341998866416</v>
      </c>
      <c r="AN436">
        <v>199.15657868840091</v>
      </c>
      <c r="AO436">
        <v>182.82650807770037</v>
      </c>
      <c r="AP436">
        <v>63.205432216002897</v>
      </c>
      <c r="AQ436">
        <v>1.8852718934486541</v>
      </c>
      <c r="AR436">
        <v>0.22466592596899224</v>
      </c>
      <c r="AS436">
        <v>1.8852718934486541</v>
      </c>
      <c r="AT436">
        <v>27844</v>
      </c>
      <c r="AU436">
        <v>634</v>
      </c>
      <c r="AV436">
        <v>18391.720545196091</v>
      </c>
      <c r="AW436">
        <v>9001.8029082992452</v>
      </c>
      <c r="AX436">
        <v>116.16151816612484</v>
      </c>
      <c r="AY436">
        <v>613.73171459319349</v>
      </c>
      <c r="AZ436">
        <v>342.42858263170331</v>
      </c>
      <c r="BA436">
        <v>3.0877892132793874</v>
      </c>
      <c r="BB436">
        <v>66.061272509003672</v>
      </c>
      <c r="BC436">
        <v>10440</v>
      </c>
      <c r="BD436">
        <v>465724.48779846949</v>
      </c>
      <c r="BE436">
        <v>4719447.9294143738</v>
      </c>
      <c r="BF436">
        <v>141748</v>
      </c>
      <c r="BG436">
        <v>131123.27299611195</v>
      </c>
      <c r="BH436">
        <v>115270.77666962372</v>
      </c>
      <c r="BI436">
        <v>81619.999999999985</v>
      </c>
      <c r="BJ436">
        <v>67548.641002917386</v>
      </c>
      <c r="BK436">
        <v>60702.99241684864</v>
      </c>
      <c r="BL436">
        <v>-486893.95418089686</v>
      </c>
      <c r="BM436">
        <v>-529407.08385802677</v>
      </c>
      <c r="BN436">
        <v>-605600.79269559763</v>
      </c>
      <c r="BO436">
        <v>221724.88648326695</v>
      </c>
      <c r="BP436">
        <v>669125.94650282711</v>
      </c>
      <c r="BQ436">
        <v>1056607.9653494707</v>
      </c>
      <c r="BR436">
        <v>2549883</v>
      </c>
      <c r="BS436">
        <v>8767932</v>
      </c>
      <c r="BT436">
        <v>937111</v>
      </c>
      <c r="BU436">
        <v>62494</v>
      </c>
      <c r="BV436">
        <v>88734</v>
      </c>
      <c r="BW436">
        <v>932589</v>
      </c>
      <c r="BX436">
        <v>42948</v>
      </c>
      <c r="BY436">
        <v>656.13457000740459</v>
      </c>
      <c r="BZ436">
        <v>0</v>
      </c>
      <c r="CA436">
        <v>0</v>
      </c>
      <c r="CB436">
        <v>0</v>
      </c>
      <c r="CC436">
        <v>0</v>
      </c>
      <c r="CD436">
        <v>3.3904793753152993</v>
      </c>
      <c r="CE436">
        <v>0</v>
      </c>
      <c r="CF436">
        <v>0</v>
      </c>
      <c r="CG436">
        <v>451723.220341329</v>
      </c>
      <c r="CH436">
        <v>305132.74254365178</v>
      </c>
      <c r="CI436">
        <v>209518.44695727306</v>
      </c>
      <c r="CJ436">
        <v>138984.79519421526</v>
      </c>
      <c r="CK436">
        <v>895478.58271712635</v>
      </c>
      <c r="CL436">
        <v>18000000</v>
      </c>
      <c r="CM436">
        <v>3020000</v>
      </c>
      <c r="CN436">
        <v>1750000</v>
      </c>
      <c r="CO436">
        <v>71400000</v>
      </c>
      <c r="CP436">
        <v>0</v>
      </c>
      <c r="CQ436">
        <v>0</v>
      </c>
      <c r="CR436">
        <v>0</v>
      </c>
      <c r="CS436">
        <v>0</v>
      </c>
      <c r="CT436">
        <v>0</v>
      </c>
      <c r="CU436">
        <v>0</v>
      </c>
      <c r="CV436">
        <v>0</v>
      </c>
      <c r="CW436">
        <v>0</v>
      </c>
      <c r="CX436">
        <v>2277.8462618482858</v>
      </c>
      <c r="CY436">
        <v>2071046.4803469486</v>
      </c>
      <c r="CZ436">
        <v>10440</v>
      </c>
      <c r="DA436">
        <v>9657.4693828442632</v>
      </c>
      <c r="DB436">
        <v>8489.903973466091</v>
      </c>
      <c r="DC436">
        <v>7049.8867204684047</v>
      </c>
      <c r="DD436">
        <v>-486893.95418089686</v>
      </c>
      <c r="DE436">
        <v>-529407.08385802677</v>
      </c>
      <c r="DF436">
        <v>-605600.79269559763</v>
      </c>
    </row>
    <row r="437" spans="1:110" x14ac:dyDescent="0.45">
      <c r="A437">
        <v>8224</v>
      </c>
      <c r="B437" t="s">
        <v>788</v>
      </c>
      <c r="C437">
        <v>64753</v>
      </c>
      <c r="D437">
        <v>66346</v>
      </c>
      <c r="E437">
        <v>67150</v>
      </c>
      <c r="F437">
        <v>67196</v>
      </c>
      <c r="G437">
        <v>66664</v>
      </c>
      <c r="H437">
        <v>65767</v>
      </c>
      <c r="I437">
        <v>64673</v>
      </c>
      <c r="J437">
        <v>64605.71428571429</v>
      </c>
      <c r="K437">
        <v>2.5499999999999998</v>
      </c>
      <c r="L437">
        <v>2.4500000000000002</v>
      </c>
      <c r="M437">
        <v>2.37</v>
      </c>
      <c r="N437">
        <v>2.2999999999999998</v>
      </c>
      <c r="O437">
        <v>2.25</v>
      </c>
      <c r="P437">
        <v>2.2000000000000002</v>
      </c>
      <c r="Q437">
        <v>2.1865016107851583</v>
      </c>
      <c r="R437">
        <v>2.1603294578307519</v>
      </c>
      <c r="S437">
        <v>305593</v>
      </c>
      <c r="T437">
        <v>10943</v>
      </c>
      <c r="U437">
        <v>4510</v>
      </c>
      <c r="V437">
        <v>145.30059244612067</v>
      </c>
      <c r="W437">
        <v>403.78680329299948</v>
      </c>
      <c r="X437">
        <v>2294.9328036886668</v>
      </c>
      <c r="Y437">
        <v>340.34970652638629</v>
      </c>
      <c r="Z437">
        <v>23661</v>
      </c>
      <c r="AA437">
        <v>23697.009204642996</v>
      </c>
      <c r="AB437">
        <v>23548.475371939727</v>
      </c>
      <c r="AC437">
        <v>23179.199406497726</v>
      </c>
      <c r="AD437">
        <v>22590.504623872206</v>
      </c>
      <c r="AE437">
        <v>21843.141956795273</v>
      </c>
      <c r="AF437">
        <v>20975.83881810385</v>
      </c>
      <c r="AG437">
        <v>20505.634832390893</v>
      </c>
      <c r="AH437">
        <v>274</v>
      </c>
      <c r="AI437">
        <v>247.30139098513874</v>
      </c>
      <c r="AJ437">
        <v>248.30816923188368</v>
      </c>
      <c r="AK437">
        <v>283.66239803324891</v>
      </c>
      <c r="AL437">
        <v>322.21729961909296</v>
      </c>
      <c r="AM437">
        <v>400.15428290329766</v>
      </c>
      <c r="AN437">
        <v>501.79528371540903</v>
      </c>
      <c r="AO437">
        <v>594.00994271167735</v>
      </c>
      <c r="AP437">
        <v>155.50243365949939</v>
      </c>
      <c r="AQ437">
        <v>1.9750467455176377</v>
      </c>
      <c r="AR437">
        <v>0.2353643033960871</v>
      </c>
      <c r="AS437">
        <v>1.9750467455176377</v>
      </c>
      <c r="AT437">
        <v>40995</v>
      </c>
      <c r="AU437">
        <v>857</v>
      </c>
      <c r="AV437">
        <v>27059.800724591496</v>
      </c>
      <c r="AW437">
        <v>12610.085408724804</v>
      </c>
      <c r="AX437">
        <v>159.02220834814545</v>
      </c>
      <c r="AY437">
        <v>902.98555017961814</v>
      </c>
      <c r="AZ437">
        <v>479.68764894789155</v>
      </c>
      <c r="BA437">
        <v>4.227106079201234</v>
      </c>
      <c r="BB437">
        <v>66.061272509003672</v>
      </c>
      <c r="BC437">
        <v>25300</v>
      </c>
      <c r="BD437">
        <v>1845736.6717546929</v>
      </c>
      <c r="BE437">
        <v>9176979.732003089</v>
      </c>
      <c r="BF437">
        <v>605272</v>
      </c>
      <c r="BG437">
        <v>653006.50748185732</v>
      </c>
      <c r="BH437">
        <v>668170.4650194709</v>
      </c>
      <c r="BI437">
        <v>260883.99999999994</v>
      </c>
      <c r="BJ437">
        <v>255183.35270680219</v>
      </c>
      <c r="BK437">
        <v>248702.32177398785</v>
      </c>
      <c r="BL437">
        <v>-1071621.1074433401</v>
      </c>
      <c r="BM437">
        <v>-1295023.2787841046</v>
      </c>
      <c r="BN437">
        <v>-1530614.5855173434</v>
      </c>
      <c r="BO437">
        <v>1097896.4588577719</v>
      </c>
      <c r="BP437">
        <v>2447549.707298019</v>
      </c>
      <c r="BQ437">
        <v>3617852.1715289354</v>
      </c>
      <c r="BR437">
        <v>2549883</v>
      </c>
      <c r="BS437">
        <v>8767932</v>
      </c>
      <c r="BT437">
        <v>937111</v>
      </c>
      <c r="BU437">
        <v>62494</v>
      </c>
      <c r="BV437">
        <v>88734</v>
      </c>
      <c r="BW437">
        <v>932589</v>
      </c>
      <c r="BX437">
        <v>42948</v>
      </c>
      <c r="BY437">
        <v>217.00499903480409</v>
      </c>
      <c r="BZ437">
        <v>0</v>
      </c>
      <c r="CA437">
        <v>0</v>
      </c>
      <c r="CB437">
        <v>0</v>
      </c>
      <c r="CC437">
        <v>188.59658577599998</v>
      </c>
      <c r="CD437">
        <v>7.6001733290207847</v>
      </c>
      <c r="CE437">
        <v>0</v>
      </c>
      <c r="CF437">
        <v>0</v>
      </c>
      <c r="CG437">
        <v>538310.84217413736</v>
      </c>
      <c r="CH437">
        <v>363621.47487008275</v>
      </c>
      <c r="CI437">
        <v>249679.55277429422</v>
      </c>
      <c r="CJ437">
        <v>165625.80531916232</v>
      </c>
      <c r="CK437">
        <v>1067126.5241736255</v>
      </c>
      <c r="CL437">
        <v>4200000</v>
      </c>
      <c r="CM437">
        <v>2770000</v>
      </c>
      <c r="CN437">
        <v>1790000</v>
      </c>
      <c r="CO437">
        <v>35710000</v>
      </c>
      <c r="CP437">
        <v>0</v>
      </c>
      <c r="CQ437">
        <v>0</v>
      </c>
      <c r="CR437">
        <v>0</v>
      </c>
      <c r="CS437">
        <v>0</v>
      </c>
      <c r="CT437">
        <v>0</v>
      </c>
      <c r="CU437">
        <v>0</v>
      </c>
      <c r="CV437">
        <v>0</v>
      </c>
      <c r="CW437">
        <v>0</v>
      </c>
      <c r="CX437">
        <v>558.66608554809852</v>
      </c>
      <c r="CY437">
        <v>3094999.4306264967</v>
      </c>
      <c r="CZ437">
        <v>25300</v>
      </c>
      <c r="DA437">
        <v>27295.273264401778</v>
      </c>
      <c r="DB437">
        <v>27929.117429837523</v>
      </c>
      <c r="DC437">
        <v>27939.768667083008</v>
      </c>
      <c r="DD437">
        <v>-1071621.1074433401</v>
      </c>
      <c r="DE437">
        <v>-1295023.2787841046</v>
      </c>
      <c r="DF437">
        <v>-1530614.5855173434</v>
      </c>
    </row>
    <row r="438" spans="1:110" x14ac:dyDescent="0.45">
      <c r="A438">
        <v>8225</v>
      </c>
      <c r="B438" t="s">
        <v>789</v>
      </c>
      <c r="C438">
        <v>42587</v>
      </c>
      <c r="D438">
        <v>39948</v>
      </c>
      <c r="E438">
        <v>37240</v>
      </c>
      <c r="F438">
        <v>34580</v>
      </c>
      <c r="G438">
        <v>31904</v>
      </c>
      <c r="H438">
        <v>29119</v>
      </c>
      <c r="I438">
        <v>26184</v>
      </c>
      <c r="J438">
        <v>23462.46428571429</v>
      </c>
      <c r="K438">
        <v>2.5499999999999998</v>
      </c>
      <c r="L438">
        <v>2.4500000000000002</v>
      </c>
      <c r="M438">
        <v>2.37</v>
      </c>
      <c r="N438">
        <v>2.2999999999999998</v>
      </c>
      <c r="O438">
        <v>2.25</v>
      </c>
      <c r="P438">
        <v>2.2000000000000002</v>
      </c>
      <c r="Q438">
        <v>2.1865016107851583</v>
      </c>
      <c r="R438">
        <v>2.1603294578307519</v>
      </c>
      <c r="S438">
        <v>301840</v>
      </c>
      <c r="T438">
        <v>9900</v>
      </c>
      <c r="U438">
        <v>4148</v>
      </c>
      <c r="V438">
        <v>88.37019725379659</v>
      </c>
      <c r="W438">
        <v>268.27954700186854</v>
      </c>
      <c r="X438">
        <v>2245.1609684342411</v>
      </c>
      <c r="Y438">
        <v>309.8626970598732</v>
      </c>
      <c r="Z438">
        <v>18970</v>
      </c>
      <c r="AA438">
        <v>17621.734630116316</v>
      </c>
      <c r="AB438">
        <v>16014.685383121483</v>
      </c>
      <c r="AC438">
        <v>14400.300366722357</v>
      </c>
      <c r="AD438">
        <v>12814.644902107384</v>
      </c>
      <c r="AE438">
        <v>11335.946144359375</v>
      </c>
      <c r="AF438">
        <v>10308.156796292435</v>
      </c>
      <c r="AG438">
        <v>8756.0368059735229</v>
      </c>
      <c r="AH438">
        <v>2081</v>
      </c>
      <c r="AI438">
        <v>1812.5726318046161</v>
      </c>
      <c r="AJ438">
        <v>1593.4575599200964</v>
      </c>
      <c r="AK438">
        <v>1445.7570479970454</v>
      </c>
      <c r="AL438">
        <v>1369.0620926124334</v>
      </c>
      <c r="AM438">
        <v>1360.9945549671941</v>
      </c>
      <c r="AN438">
        <v>1717.7873998634545</v>
      </c>
      <c r="AO438">
        <v>1750.1347099074287</v>
      </c>
      <c r="AP438">
        <v>94.749749559341382</v>
      </c>
      <c r="AQ438">
        <v>29.895025738971515</v>
      </c>
      <c r="AR438">
        <v>3.5625596832225912</v>
      </c>
      <c r="AS438">
        <v>29.895025738971515</v>
      </c>
      <c r="AT438">
        <v>40484</v>
      </c>
      <c r="AU438">
        <v>640</v>
      </c>
      <c r="AV438">
        <v>26672.535419331925</v>
      </c>
      <c r="AW438">
        <v>10716.528069495722</v>
      </c>
      <c r="AX438">
        <v>124.64339078745425</v>
      </c>
      <c r="AY438">
        <v>890.06250694310631</v>
      </c>
      <c r="AZ438">
        <v>407.65672776361725</v>
      </c>
      <c r="BA438">
        <v>3.3132531638373988</v>
      </c>
      <c r="BB438">
        <v>66.061272509003672</v>
      </c>
      <c r="BC438">
        <v>15680</v>
      </c>
      <c r="BD438">
        <v>689950.0865834346</v>
      </c>
      <c r="BE438">
        <v>6128892.925967807</v>
      </c>
      <c r="BF438">
        <v>165516</v>
      </c>
      <c r="BG438">
        <v>152618.85054919223</v>
      </c>
      <c r="BH438">
        <v>134358.39306780632</v>
      </c>
      <c r="BI438">
        <v>91595.999999999985</v>
      </c>
      <c r="BJ438">
        <v>74851.309480966476</v>
      </c>
      <c r="BK438">
        <v>66609.232240247395</v>
      </c>
      <c r="BL438">
        <v>-747830.76077689044</v>
      </c>
      <c r="BM438">
        <v>-782239.58649228478</v>
      </c>
      <c r="BN438">
        <v>-864838.20203716541</v>
      </c>
      <c r="BO438">
        <v>251602.98837959347</v>
      </c>
      <c r="BP438">
        <v>785474.84135533869</v>
      </c>
      <c r="BQ438">
        <v>1248543.3317179009</v>
      </c>
      <c r="BR438">
        <v>2549883</v>
      </c>
      <c r="BS438">
        <v>8767932</v>
      </c>
      <c r="BT438">
        <v>937111</v>
      </c>
      <c r="BU438">
        <v>62494</v>
      </c>
      <c r="BV438">
        <v>88734</v>
      </c>
      <c r="BW438">
        <v>932589</v>
      </c>
      <c r="BX438">
        <v>42948</v>
      </c>
      <c r="BY438">
        <v>793.89792460794934</v>
      </c>
      <c r="BZ438">
        <v>0</v>
      </c>
      <c r="CA438">
        <v>0</v>
      </c>
      <c r="CB438">
        <v>0</v>
      </c>
      <c r="CC438">
        <v>0</v>
      </c>
      <c r="CD438">
        <v>6.097241976888089</v>
      </c>
      <c r="CE438">
        <v>4.9100384766779248</v>
      </c>
      <c r="CF438">
        <v>0.87091200000000002</v>
      </c>
      <c r="CG438">
        <v>632823.43278486375</v>
      </c>
      <c r="CH438">
        <v>427463.41320605151</v>
      </c>
      <c r="CI438">
        <v>293516.42081863596</v>
      </c>
      <c r="CJ438">
        <v>194705.14518435876</v>
      </c>
      <c r="CK438">
        <v>1254484.6162041095</v>
      </c>
      <c r="CL438">
        <v>17600000</v>
      </c>
      <c r="CM438">
        <v>20500000</v>
      </c>
      <c r="CN438">
        <v>15050000</v>
      </c>
      <c r="CO438">
        <v>348450000</v>
      </c>
      <c r="CP438">
        <v>15000</v>
      </c>
      <c r="CQ438">
        <v>0</v>
      </c>
      <c r="CR438">
        <v>0</v>
      </c>
      <c r="CS438">
        <v>0</v>
      </c>
      <c r="CT438">
        <v>27156000</v>
      </c>
      <c r="CU438">
        <v>0</v>
      </c>
      <c r="CV438">
        <v>0</v>
      </c>
      <c r="CW438">
        <v>0</v>
      </c>
      <c r="CX438">
        <v>49103.894318895604</v>
      </c>
      <c r="CY438">
        <v>2735480.8468831833</v>
      </c>
      <c r="CZ438">
        <v>15680</v>
      </c>
      <c r="DA438">
        <v>14458.2008785334</v>
      </c>
      <c r="DB438">
        <v>12728.313898977762</v>
      </c>
      <c r="DC438">
        <v>10444.093193775512</v>
      </c>
      <c r="DD438">
        <v>-747830.76077689044</v>
      </c>
      <c r="DE438">
        <v>-782239.58649228478</v>
      </c>
      <c r="DF438">
        <v>-864838.20203716541</v>
      </c>
    </row>
    <row r="439" spans="1:110" x14ac:dyDescent="0.45">
      <c r="A439">
        <v>8226</v>
      </c>
      <c r="B439" t="s">
        <v>790</v>
      </c>
      <c r="C439">
        <v>54276</v>
      </c>
      <c r="D439">
        <v>53812</v>
      </c>
      <c r="E439">
        <v>52850</v>
      </c>
      <c r="F439">
        <v>51462</v>
      </c>
      <c r="G439">
        <v>49638</v>
      </c>
      <c r="H439">
        <v>47430</v>
      </c>
      <c r="I439">
        <v>44994</v>
      </c>
      <c r="J439">
        <v>43428.928571428572</v>
      </c>
      <c r="K439">
        <v>2.5499999999999998</v>
      </c>
      <c r="L439">
        <v>2.4500000000000002</v>
      </c>
      <c r="M439">
        <v>2.37</v>
      </c>
      <c r="N439">
        <v>2.2999999999999998</v>
      </c>
      <c r="O439">
        <v>2.25</v>
      </c>
      <c r="P439">
        <v>2.2000000000000002</v>
      </c>
      <c r="Q439">
        <v>2.1865016107851583</v>
      </c>
      <c r="R439">
        <v>2.1603294578307519</v>
      </c>
      <c r="S439">
        <v>301840</v>
      </c>
      <c r="T439">
        <v>9900</v>
      </c>
      <c r="U439">
        <v>4148</v>
      </c>
      <c r="V439">
        <v>113.04527178003286</v>
      </c>
      <c r="W439">
        <v>343.18961874386196</v>
      </c>
      <c r="X439">
        <v>2236.8233708560638</v>
      </c>
      <c r="Y439">
        <v>308.71199539130845</v>
      </c>
      <c r="Z439">
        <v>19887</v>
      </c>
      <c r="AA439">
        <v>19328.130812469095</v>
      </c>
      <c r="AB439">
        <v>18593.705264691544</v>
      </c>
      <c r="AC439">
        <v>17737.563562330422</v>
      </c>
      <c r="AD439">
        <v>16713.251229995258</v>
      </c>
      <c r="AE439">
        <v>15633.42104311454</v>
      </c>
      <c r="AF439">
        <v>14568.492279575155</v>
      </c>
      <c r="AG439">
        <v>13654.675154345221</v>
      </c>
      <c r="AH439">
        <v>1405</v>
      </c>
      <c r="AI439">
        <v>979.12951930922338</v>
      </c>
      <c r="AJ439">
        <v>677.64499863801427</v>
      </c>
      <c r="AK439">
        <v>480.79038378371604</v>
      </c>
      <c r="AL439">
        <v>371.09481542065078</v>
      </c>
      <c r="AM439">
        <v>315.33074239174084</v>
      </c>
      <c r="AN439">
        <v>289.93147170566732</v>
      </c>
      <c r="AO439">
        <v>269.38117638779357</v>
      </c>
      <c r="AP439">
        <v>113.73384028747417</v>
      </c>
      <c r="AQ439">
        <v>7.7206372779325836</v>
      </c>
      <c r="AR439">
        <v>0.92006045873015874</v>
      </c>
      <c r="AS439">
        <v>7.7206372779325836</v>
      </c>
      <c r="AT439">
        <v>49054</v>
      </c>
      <c r="AU439">
        <v>849</v>
      </c>
      <c r="AV439">
        <v>32336.611402725295</v>
      </c>
      <c r="AW439">
        <v>13603.834879605283</v>
      </c>
      <c r="AX439">
        <v>162.57320078960606</v>
      </c>
      <c r="AY439">
        <v>1079.0727225089429</v>
      </c>
      <c r="AZ439">
        <v>517.48987882018491</v>
      </c>
      <c r="BA439">
        <v>4.3214980631411981</v>
      </c>
      <c r="BB439">
        <v>66.061272509003672</v>
      </c>
      <c r="BC439">
        <v>20370</v>
      </c>
      <c r="BD439">
        <v>1231640.7296722603</v>
      </c>
      <c r="BE439">
        <v>7194657.4798878068</v>
      </c>
      <c r="BF439">
        <v>352262.00000000006</v>
      </c>
      <c r="BG439">
        <v>358848.8607503096</v>
      </c>
      <c r="BH439">
        <v>345766.72081421525</v>
      </c>
      <c r="BI439">
        <v>136868.00000000003</v>
      </c>
      <c r="BJ439">
        <v>125604.74022055269</v>
      </c>
      <c r="BK439">
        <v>118351.29281468119</v>
      </c>
      <c r="BL439">
        <v>-867531.81250920962</v>
      </c>
      <c r="BM439">
        <v>-990828.42096461682</v>
      </c>
      <c r="BN439">
        <v>-1152263.379596947</v>
      </c>
      <c r="BO439">
        <v>673886.43572955672</v>
      </c>
      <c r="BP439">
        <v>1600738.5949294115</v>
      </c>
      <c r="BQ439">
        <v>2398421.7373611801</v>
      </c>
      <c r="BR439">
        <v>2549883</v>
      </c>
      <c r="BS439">
        <v>8767932</v>
      </c>
      <c r="BT439">
        <v>937111</v>
      </c>
      <c r="BU439">
        <v>62494</v>
      </c>
      <c r="BV439">
        <v>88734</v>
      </c>
      <c r="BW439">
        <v>932589</v>
      </c>
      <c r="BX439">
        <v>42948</v>
      </c>
      <c r="BY439">
        <v>723.76047588763765</v>
      </c>
      <c r="BZ439">
        <v>0</v>
      </c>
      <c r="CA439">
        <v>0</v>
      </c>
      <c r="CB439">
        <v>0</v>
      </c>
      <c r="CC439">
        <v>0</v>
      </c>
      <c r="CD439">
        <v>7.0194532869824471</v>
      </c>
      <c r="CE439">
        <v>0</v>
      </c>
      <c r="CF439">
        <v>0</v>
      </c>
      <c r="CG439">
        <v>599068.93613817578</v>
      </c>
      <c r="CH439">
        <v>404662.72094320552</v>
      </c>
      <c r="CI439">
        <v>277860.39651708532</v>
      </c>
      <c r="CJ439">
        <v>184319.66666107433</v>
      </c>
      <c r="CK439">
        <v>1187571.0119075081</v>
      </c>
      <c r="CL439">
        <v>20400000</v>
      </c>
      <c r="CM439">
        <v>21200000</v>
      </c>
      <c r="CN439">
        <v>7340000</v>
      </c>
      <c r="CO439">
        <v>97820000</v>
      </c>
      <c r="CP439">
        <v>0</v>
      </c>
      <c r="CQ439">
        <v>0</v>
      </c>
      <c r="CR439">
        <v>0</v>
      </c>
      <c r="CS439">
        <v>0</v>
      </c>
      <c r="CT439">
        <v>0</v>
      </c>
      <c r="CU439">
        <v>0</v>
      </c>
      <c r="CV439">
        <v>0</v>
      </c>
      <c r="CW439">
        <v>0</v>
      </c>
      <c r="CX439">
        <v>4112.6856531558269</v>
      </c>
      <c r="CY439">
        <v>2677439.5621125083</v>
      </c>
      <c r="CZ439">
        <v>20370</v>
      </c>
      <c r="DA439">
        <v>20750.893634521479</v>
      </c>
      <c r="DB439">
        <v>19994.402186399791</v>
      </c>
      <c r="DC439">
        <v>18643.914700619742</v>
      </c>
      <c r="DD439">
        <v>-867531.81250920962</v>
      </c>
      <c r="DE439">
        <v>-990828.42096461682</v>
      </c>
      <c r="DF439">
        <v>-1152263.379596947</v>
      </c>
    </row>
    <row r="440" spans="1:110" x14ac:dyDescent="0.45">
      <c r="A440">
        <v>8227</v>
      </c>
      <c r="B440" t="s">
        <v>791</v>
      </c>
      <c r="C440">
        <v>104573</v>
      </c>
      <c r="D440">
        <v>99936</v>
      </c>
      <c r="E440">
        <v>94832</v>
      </c>
      <c r="F440">
        <v>89392</v>
      </c>
      <c r="G440">
        <v>83570</v>
      </c>
      <c r="H440">
        <v>77440</v>
      </c>
      <c r="I440">
        <v>71288</v>
      </c>
      <c r="J440">
        <v>65712.678571428565</v>
      </c>
      <c r="K440">
        <v>2.5499999999999998</v>
      </c>
      <c r="L440">
        <v>2.4500000000000002</v>
      </c>
      <c r="M440">
        <v>2.37</v>
      </c>
      <c r="N440">
        <v>2.2999999999999998</v>
      </c>
      <c r="O440">
        <v>2.25</v>
      </c>
      <c r="P440">
        <v>2.2000000000000002</v>
      </c>
      <c r="Q440">
        <v>2.1865016107851583</v>
      </c>
      <c r="R440">
        <v>2.1603294578307519</v>
      </c>
      <c r="S440">
        <v>311672</v>
      </c>
      <c r="T440">
        <v>13059</v>
      </c>
      <c r="U440">
        <v>3843</v>
      </c>
      <c r="V440">
        <v>201.08490999627489</v>
      </c>
      <c r="W440">
        <v>610.46563478610381</v>
      </c>
      <c r="X440">
        <v>3195.8844872173318</v>
      </c>
      <c r="Y440">
        <v>309.79171315645425</v>
      </c>
      <c r="Z440">
        <v>48424</v>
      </c>
      <c r="AA440">
        <v>45322.446770925744</v>
      </c>
      <c r="AB440">
        <v>42128.549143209944</v>
      </c>
      <c r="AC440">
        <v>38888.666427235701</v>
      </c>
      <c r="AD440">
        <v>35477.636997808237</v>
      </c>
      <c r="AE440">
        <v>32116.904538760402</v>
      </c>
      <c r="AF440">
        <v>28925.898363395601</v>
      </c>
      <c r="AG440">
        <v>25635.057350364445</v>
      </c>
      <c r="AH440">
        <v>4221</v>
      </c>
      <c r="AI440">
        <v>3623.4862009527606</v>
      </c>
      <c r="AJ440">
        <v>3071.5277437068448</v>
      </c>
      <c r="AK440">
        <v>2599.2608857595369</v>
      </c>
      <c r="AL440">
        <v>2250.0572501897827</v>
      </c>
      <c r="AM440">
        <v>2027.7546965715046</v>
      </c>
      <c r="AN440">
        <v>1870.6850202390874</v>
      </c>
      <c r="AO440">
        <v>1744.6107160772119</v>
      </c>
      <c r="AP440">
        <v>234.15209302252561</v>
      </c>
      <c r="AQ440">
        <v>62.393522187943553</v>
      </c>
      <c r="AR440">
        <v>7.4353723118309336</v>
      </c>
      <c r="AS440">
        <v>62.393522187943553</v>
      </c>
      <c r="AT440">
        <v>98374</v>
      </c>
      <c r="AU440">
        <v>2690</v>
      </c>
      <c r="AV440">
        <v>65087.701993480456</v>
      </c>
      <c r="AW440">
        <v>35591.388047036497</v>
      </c>
      <c r="AX440">
        <v>481.07195965716852</v>
      </c>
      <c r="AY440">
        <v>2171.9766155224429</v>
      </c>
      <c r="AZ440">
        <v>1353.8964013092684</v>
      </c>
      <c r="BA440">
        <v>12.787787481532503</v>
      </c>
      <c r="BB440">
        <v>66.061272509003672</v>
      </c>
      <c r="BC440">
        <v>35660</v>
      </c>
      <c r="BD440">
        <v>1756716.0867814699</v>
      </c>
      <c r="BE440">
        <v>17891966.543356434</v>
      </c>
      <c r="BF440">
        <v>569000</v>
      </c>
      <c r="BG440">
        <v>542159.66740453022</v>
      </c>
      <c r="BH440">
        <v>491019.85270573176</v>
      </c>
      <c r="BI440">
        <v>787725.99999999977</v>
      </c>
      <c r="BJ440">
        <v>675903.79232817725</v>
      </c>
      <c r="BK440">
        <v>616618.45449313219</v>
      </c>
      <c r="BL440">
        <v>-1801985.7736480678</v>
      </c>
      <c r="BM440">
        <v>-1982092.5914141515</v>
      </c>
      <c r="BN440">
        <v>-2264473.3592159469</v>
      </c>
      <c r="BO440">
        <v>1158137.0333976299</v>
      </c>
      <c r="BP440">
        <v>3050625.8691738816</v>
      </c>
      <c r="BQ440">
        <v>4596539.7226744955</v>
      </c>
      <c r="BR440">
        <v>2549883</v>
      </c>
      <c r="BS440">
        <v>8767932</v>
      </c>
      <c r="BT440">
        <v>937111</v>
      </c>
      <c r="BU440">
        <v>62494</v>
      </c>
      <c r="BV440">
        <v>88734</v>
      </c>
      <c r="BW440">
        <v>932589</v>
      </c>
      <c r="BX440">
        <v>42948</v>
      </c>
      <c r="BY440">
        <v>1740.3361123378918</v>
      </c>
      <c r="BZ440">
        <v>0</v>
      </c>
      <c r="CA440">
        <v>0</v>
      </c>
      <c r="CB440">
        <v>4.7999832196373111</v>
      </c>
      <c r="CC440">
        <v>151.13334420799998</v>
      </c>
      <c r="CD440">
        <v>18.102027234910228</v>
      </c>
      <c r="CE440">
        <v>0</v>
      </c>
      <c r="CF440">
        <v>0</v>
      </c>
      <c r="CG440">
        <v>1642229.6412019075</v>
      </c>
      <c r="CH440">
        <v>1109303.2453097673</v>
      </c>
      <c r="CI440">
        <v>761699.61710587575</v>
      </c>
      <c r="CJ440">
        <v>505276.10728501261</v>
      </c>
      <c r="CK440">
        <v>3255492.313386824</v>
      </c>
      <c r="CL440">
        <v>85000000</v>
      </c>
      <c r="CM440">
        <v>28000000</v>
      </c>
      <c r="CN440">
        <v>4590000</v>
      </c>
      <c r="CO440">
        <v>205300000</v>
      </c>
      <c r="CP440">
        <v>0</v>
      </c>
      <c r="CQ440">
        <v>0</v>
      </c>
      <c r="CR440">
        <v>0</v>
      </c>
      <c r="CS440">
        <v>0</v>
      </c>
      <c r="CT440">
        <v>0</v>
      </c>
      <c r="CU440">
        <v>0</v>
      </c>
      <c r="CV440">
        <v>0</v>
      </c>
      <c r="CW440">
        <v>0</v>
      </c>
      <c r="CX440">
        <v>3497.7354921272258</v>
      </c>
      <c r="CY440">
        <v>7315861.743922106</v>
      </c>
      <c r="CZ440">
        <v>35660</v>
      </c>
      <c r="DA440">
        <v>33977.880034526454</v>
      </c>
      <c r="DB440">
        <v>30772.878642331096</v>
      </c>
      <c r="DC440">
        <v>26592.222947901013</v>
      </c>
      <c r="DD440">
        <v>-1801985.7736480678</v>
      </c>
      <c r="DE440">
        <v>-1982092.5914141515</v>
      </c>
      <c r="DF440">
        <v>-2264473.3592159469</v>
      </c>
    </row>
    <row r="441" spans="1:110" x14ac:dyDescent="0.45">
      <c r="A441">
        <v>8228</v>
      </c>
      <c r="B441" t="s">
        <v>792</v>
      </c>
      <c r="C441">
        <v>54087</v>
      </c>
      <c r="D441">
        <v>51649</v>
      </c>
      <c r="E441">
        <v>49014</v>
      </c>
      <c r="F441">
        <v>46188</v>
      </c>
      <c r="G441">
        <v>43188</v>
      </c>
      <c r="H441">
        <v>40050</v>
      </c>
      <c r="I441">
        <v>36941</v>
      </c>
      <c r="J441">
        <v>34067.357142857145</v>
      </c>
      <c r="K441">
        <v>2.5499999999999998</v>
      </c>
      <c r="L441">
        <v>2.4500000000000002</v>
      </c>
      <c r="M441">
        <v>2.37</v>
      </c>
      <c r="N441">
        <v>2.2999999999999998</v>
      </c>
      <c r="O441">
        <v>2.25</v>
      </c>
      <c r="P441">
        <v>2.2000000000000002</v>
      </c>
      <c r="Q441">
        <v>2.1865016107851583</v>
      </c>
      <c r="R441">
        <v>2.1603294578307519</v>
      </c>
      <c r="S441">
        <v>311672</v>
      </c>
      <c r="T441">
        <v>13059</v>
      </c>
      <c r="U441">
        <v>3843</v>
      </c>
      <c r="V441">
        <v>97.941822983469677</v>
      </c>
      <c r="W441">
        <v>297.33766268597503</v>
      </c>
      <c r="X441">
        <v>3393.7175763386222</v>
      </c>
      <c r="Y441">
        <v>328.96858010613579</v>
      </c>
      <c r="Z441">
        <v>26205</v>
      </c>
      <c r="AA441">
        <v>24761.200318929263</v>
      </c>
      <c r="AB441">
        <v>23087.055138920918</v>
      </c>
      <c r="AC441">
        <v>21338.538762192286</v>
      </c>
      <c r="AD441">
        <v>19565.557735853039</v>
      </c>
      <c r="AE441">
        <v>17859.723802527813</v>
      </c>
      <c r="AF441">
        <v>16232.676840433955</v>
      </c>
      <c r="AG441">
        <v>14521.379796371637</v>
      </c>
      <c r="AH441">
        <v>3151</v>
      </c>
      <c r="AI441">
        <v>2755.2289674211424</v>
      </c>
      <c r="AJ441">
        <v>2378.3002679669476</v>
      </c>
      <c r="AK441">
        <v>2041.3685881115655</v>
      </c>
      <c r="AL441">
        <v>1790.9709538572108</v>
      </c>
      <c r="AM441">
        <v>1644.9825549269576</v>
      </c>
      <c r="AN441">
        <v>1559.9207028292838</v>
      </c>
      <c r="AO441">
        <v>1471.7120607286965</v>
      </c>
      <c r="AP441">
        <v>102.31463568952964</v>
      </c>
      <c r="AQ441">
        <v>28.458628105867778</v>
      </c>
      <c r="AR441">
        <v>3.3913856443890729</v>
      </c>
      <c r="AS441">
        <v>28.458628105867778</v>
      </c>
      <c r="AT441">
        <v>56416</v>
      </c>
      <c r="AU441">
        <v>2439</v>
      </c>
      <c r="AV441">
        <v>37543.886993064414</v>
      </c>
      <c r="AW441">
        <v>27954.621013281343</v>
      </c>
      <c r="AX441">
        <v>416.63130675083119</v>
      </c>
      <c r="AY441">
        <v>1252.8395089585595</v>
      </c>
      <c r="AZ441">
        <v>1063.3937833452223</v>
      </c>
      <c r="BA441">
        <v>11.074835067667649</v>
      </c>
      <c r="BB441">
        <v>66.061272509003672</v>
      </c>
      <c r="BC441">
        <v>17710</v>
      </c>
      <c r="BD441">
        <v>875161.32885876449</v>
      </c>
      <c r="BE441">
        <v>9778390.9278944451</v>
      </c>
      <c r="BF441">
        <v>312094</v>
      </c>
      <c r="BG441">
        <v>297297.26065995643</v>
      </c>
      <c r="BH441">
        <v>269506.61295035196</v>
      </c>
      <c r="BI441">
        <v>619512.00000000023</v>
      </c>
      <c r="BJ441">
        <v>533878.836864679</v>
      </c>
      <c r="BK441">
        <v>489519.79903767188</v>
      </c>
      <c r="BL441">
        <v>-1041841.4677278674</v>
      </c>
      <c r="BM441">
        <v>-1130402.6472734604</v>
      </c>
      <c r="BN441">
        <v>-1253837.857683117</v>
      </c>
      <c r="BO441">
        <v>679031.6491292771</v>
      </c>
      <c r="BP441">
        <v>1723787.2013722174</v>
      </c>
      <c r="BQ441">
        <v>2586408.5920640724</v>
      </c>
      <c r="BR441">
        <v>2549883</v>
      </c>
      <c r="BS441">
        <v>8767932</v>
      </c>
      <c r="BT441">
        <v>937111</v>
      </c>
      <c r="BU441">
        <v>62494</v>
      </c>
      <c r="BV441">
        <v>88734</v>
      </c>
      <c r="BW441">
        <v>932589</v>
      </c>
      <c r="BX441">
        <v>42948</v>
      </c>
      <c r="BY441">
        <v>736.5115142325119</v>
      </c>
      <c r="BZ441">
        <v>0</v>
      </c>
      <c r="CA441">
        <v>0</v>
      </c>
      <c r="CB441">
        <v>0</v>
      </c>
      <c r="CC441">
        <v>95.989935000000003</v>
      </c>
      <c r="CD441">
        <v>53.318921326168386</v>
      </c>
      <c r="CE441">
        <v>4.6799999999999994E-2</v>
      </c>
      <c r="CF441">
        <v>0</v>
      </c>
      <c r="CG441">
        <v>959214.7394902294</v>
      </c>
      <c r="CH441">
        <v>647936.19404331001</v>
      </c>
      <c r="CI441">
        <v>444903.36884754279</v>
      </c>
      <c r="CJ441">
        <v>295128.2070790744</v>
      </c>
      <c r="CK441">
        <v>1901510.0768808117</v>
      </c>
      <c r="CL441">
        <v>28300000</v>
      </c>
      <c r="CM441">
        <v>27800000</v>
      </c>
      <c r="CN441">
        <v>7160000</v>
      </c>
      <c r="CO441">
        <v>123030000</v>
      </c>
      <c r="CP441">
        <v>0</v>
      </c>
      <c r="CQ441">
        <v>0</v>
      </c>
      <c r="CR441">
        <v>0</v>
      </c>
      <c r="CS441">
        <v>0</v>
      </c>
      <c r="CT441">
        <v>0</v>
      </c>
      <c r="CU441">
        <v>0</v>
      </c>
      <c r="CV441">
        <v>0</v>
      </c>
      <c r="CW441">
        <v>0</v>
      </c>
      <c r="CX441">
        <v>3168.4733547510518</v>
      </c>
      <c r="CY441">
        <v>3841992.7307110056</v>
      </c>
      <c r="CZ441">
        <v>17710</v>
      </c>
      <c r="DA441">
        <v>16870.348312648843</v>
      </c>
      <c r="DB441">
        <v>15293.34788669674</v>
      </c>
      <c r="DC441">
        <v>13247.721329308126</v>
      </c>
      <c r="DD441">
        <v>-1041841.4677278674</v>
      </c>
      <c r="DE441">
        <v>-1130402.6472734604</v>
      </c>
      <c r="DF441">
        <v>-1253837.857683117</v>
      </c>
    </row>
    <row r="442" spans="1:110" x14ac:dyDescent="0.45">
      <c r="A442">
        <v>8229</v>
      </c>
      <c r="B442" t="s">
        <v>793</v>
      </c>
      <c r="C442">
        <v>42810</v>
      </c>
      <c r="D442">
        <v>39467</v>
      </c>
      <c r="E442">
        <v>36110</v>
      </c>
      <c r="F442">
        <v>32795</v>
      </c>
      <c r="G442">
        <v>29545</v>
      </c>
      <c r="H442">
        <v>26273</v>
      </c>
      <c r="I442">
        <v>23073</v>
      </c>
      <c r="J442">
        <v>19781.428571428572</v>
      </c>
      <c r="K442">
        <v>2.5499999999999998</v>
      </c>
      <c r="L442">
        <v>2.4500000000000002</v>
      </c>
      <c r="M442">
        <v>2.37</v>
      </c>
      <c r="N442">
        <v>2.2999999999999998</v>
      </c>
      <c r="O442">
        <v>2.25</v>
      </c>
      <c r="P442">
        <v>2.2000000000000002</v>
      </c>
      <c r="Q442">
        <v>2.1865016107851583</v>
      </c>
      <c r="R442">
        <v>2.1603294578307519</v>
      </c>
      <c r="S442">
        <v>305593</v>
      </c>
      <c r="T442">
        <v>10943</v>
      </c>
      <c r="U442">
        <v>4510</v>
      </c>
      <c r="V442">
        <v>80.103434473227978</v>
      </c>
      <c r="W442">
        <v>243.18281254994255</v>
      </c>
      <c r="X442">
        <v>2752.1465469987534</v>
      </c>
      <c r="Y442">
        <v>373.61986424556704</v>
      </c>
      <c r="Z442">
        <v>19175</v>
      </c>
      <c r="AA442">
        <v>17239.543899835386</v>
      </c>
      <c r="AB442">
        <v>15253.007270045411</v>
      </c>
      <c r="AC442">
        <v>13334.249030867708</v>
      </c>
      <c r="AD442">
        <v>11551.277661797614</v>
      </c>
      <c r="AE442">
        <v>9967.416695987491</v>
      </c>
      <c r="AF442">
        <v>8550.8888970573116</v>
      </c>
      <c r="AG442">
        <v>6752.1707186422673</v>
      </c>
      <c r="AH442">
        <v>1719</v>
      </c>
      <c r="AI442">
        <v>1391.0151230561019</v>
      </c>
      <c r="AJ442">
        <v>1137.9068577757075</v>
      </c>
      <c r="AK442">
        <v>957.57668285726709</v>
      </c>
      <c r="AL442">
        <v>845.51531085304646</v>
      </c>
      <c r="AM442">
        <v>786.90975627502576</v>
      </c>
      <c r="AN442">
        <v>748.33186726931046</v>
      </c>
      <c r="AO442">
        <v>650.5622092027686</v>
      </c>
      <c r="AP442">
        <v>83.950470309357655</v>
      </c>
      <c r="AQ442">
        <v>21.63573934862503</v>
      </c>
      <c r="AR442">
        <v>2.5783089599298634</v>
      </c>
      <c r="AS442">
        <v>21.63573934862503</v>
      </c>
      <c r="AT442">
        <v>43889</v>
      </c>
      <c r="AU442">
        <v>954</v>
      </c>
      <c r="AV442">
        <v>28978.899539026854</v>
      </c>
      <c r="AW442">
        <v>13807.474444097155</v>
      </c>
      <c r="AX442">
        <v>175.97971163446951</v>
      </c>
      <c r="AY442">
        <v>967.02587761732593</v>
      </c>
      <c r="AZ442">
        <v>525.2363278534558</v>
      </c>
      <c r="BA442">
        <v>4.6778680575078395</v>
      </c>
      <c r="BB442">
        <v>66.061272509003672</v>
      </c>
      <c r="BC442">
        <v>13740</v>
      </c>
      <c r="BD442">
        <v>515944.87281085021</v>
      </c>
      <c r="BE442">
        <v>4784016.5162559161</v>
      </c>
      <c r="BF442">
        <v>124678</v>
      </c>
      <c r="BG442">
        <v>110357.43427365297</v>
      </c>
      <c r="BH442">
        <v>92429.112011876423</v>
      </c>
      <c r="BI442">
        <v>215299.99999999997</v>
      </c>
      <c r="BJ442">
        <v>166527.82886983626</v>
      </c>
      <c r="BK442">
        <v>144260.78178372071</v>
      </c>
      <c r="BL442">
        <v>-756049.26124738483</v>
      </c>
      <c r="BM442">
        <v>-713626.1546751759</v>
      </c>
      <c r="BN442">
        <v>-770448.19705211022</v>
      </c>
      <c r="BO442">
        <v>33420.682666413486</v>
      </c>
      <c r="BP442">
        <v>353194.52033780608</v>
      </c>
      <c r="BQ442">
        <v>660028.9060395672</v>
      </c>
      <c r="BR442">
        <v>2549883</v>
      </c>
      <c r="BS442">
        <v>8767932</v>
      </c>
      <c r="BT442">
        <v>937111</v>
      </c>
      <c r="BU442">
        <v>62494</v>
      </c>
      <c r="BV442">
        <v>88734</v>
      </c>
      <c r="BW442">
        <v>932589</v>
      </c>
      <c r="BX442">
        <v>42948</v>
      </c>
      <c r="BY442">
        <v>1496.4785044393313</v>
      </c>
      <c r="BZ442">
        <v>0</v>
      </c>
      <c r="CA442">
        <v>0.19294052933151432</v>
      </c>
      <c r="CB442">
        <v>0</v>
      </c>
      <c r="CC442">
        <v>0</v>
      </c>
      <c r="CD442">
        <v>26.215565361170267</v>
      </c>
      <c r="CE442">
        <v>0</v>
      </c>
      <c r="CF442">
        <v>0</v>
      </c>
      <c r="CG442">
        <v>580870.85968517873</v>
      </c>
      <c r="CH442">
        <v>392370.17381019291</v>
      </c>
      <c r="CI442">
        <v>269419.75732842326</v>
      </c>
      <c r="CJ442">
        <v>178720.53910939052</v>
      </c>
      <c r="CK442">
        <v>1151495.85133021</v>
      </c>
      <c r="CL442">
        <v>76700000</v>
      </c>
      <c r="CM442">
        <v>10800000</v>
      </c>
      <c r="CN442">
        <v>5810000</v>
      </c>
      <c r="CO442">
        <v>205810000</v>
      </c>
      <c r="CP442">
        <v>0</v>
      </c>
      <c r="CQ442">
        <v>0</v>
      </c>
      <c r="CR442">
        <v>0</v>
      </c>
      <c r="CS442">
        <v>0</v>
      </c>
      <c r="CT442">
        <v>0</v>
      </c>
      <c r="CU442">
        <v>0</v>
      </c>
      <c r="CV442">
        <v>0</v>
      </c>
      <c r="CW442">
        <v>0</v>
      </c>
      <c r="CX442">
        <v>4409.9535448579372</v>
      </c>
      <c r="CY442">
        <v>2294610.8782380004</v>
      </c>
      <c r="CZ442">
        <v>13740</v>
      </c>
      <c r="DA442">
        <v>12161.818018575786</v>
      </c>
      <c r="DB442">
        <v>10186.047250061618</v>
      </c>
      <c r="DC442">
        <v>7810.0958884879283</v>
      </c>
      <c r="DD442">
        <v>-756049.26124738483</v>
      </c>
      <c r="DE442">
        <v>-713626.1546751759</v>
      </c>
      <c r="DF442">
        <v>-770448.19705211022</v>
      </c>
    </row>
    <row r="443" spans="1:110" x14ac:dyDescent="0.45">
      <c r="A443">
        <v>8230</v>
      </c>
      <c r="B443" t="s">
        <v>794</v>
      </c>
      <c r="C443">
        <v>42147</v>
      </c>
      <c r="D443">
        <v>40593</v>
      </c>
      <c r="E443">
        <v>38815</v>
      </c>
      <c r="F443">
        <v>36810</v>
      </c>
      <c r="G443">
        <v>34599</v>
      </c>
      <c r="H443">
        <v>32264</v>
      </c>
      <c r="I443">
        <v>29943</v>
      </c>
      <c r="J443">
        <v>27889.928571428576</v>
      </c>
      <c r="K443">
        <v>2.5499999999999998</v>
      </c>
      <c r="L443">
        <v>2.4500000000000002</v>
      </c>
      <c r="M443">
        <v>2.37</v>
      </c>
      <c r="N443">
        <v>2.2999999999999998</v>
      </c>
      <c r="O443">
        <v>2.25</v>
      </c>
      <c r="P443">
        <v>2.2000000000000002</v>
      </c>
      <c r="Q443">
        <v>2.1865016107851583</v>
      </c>
      <c r="R443">
        <v>2.1603294578307519</v>
      </c>
      <c r="S443">
        <v>305593</v>
      </c>
      <c r="T443">
        <v>10943</v>
      </c>
      <c r="U443">
        <v>4510</v>
      </c>
      <c r="V443">
        <v>84.330793645783999</v>
      </c>
      <c r="W443">
        <v>244.52390145357015</v>
      </c>
      <c r="X443">
        <v>2573.7001302262261</v>
      </c>
      <c r="Y443">
        <v>365.81622033684715</v>
      </c>
      <c r="Z443">
        <v>16684</v>
      </c>
      <c r="AA443">
        <v>15793.675131551323</v>
      </c>
      <c r="AB443">
        <v>14890.779762803544</v>
      </c>
      <c r="AC443">
        <v>13949.547419811955</v>
      </c>
      <c r="AD443">
        <v>12878.706737656448</v>
      </c>
      <c r="AE443">
        <v>11807.260239034629</v>
      </c>
      <c r="AF443">
        <v>10763.020776261503</v>
      </c>
      <c r="AG443">
        <v>9768.4851053783877</v>
      </c>
      <c r="AH443">
        <v>2221</v>
      </c>
      <c r="AI443">
        <v>1750.9606999038131</v>
      </c>
      <c r="AJ443">
        <v>1335.5827470837062</v>
      </c>
      <c r="AK443">
        <v>1048.7853108453319</v>
      </c>
      <c r="AL443">
        <v>875.10688743393075</v>
      </c>
      <c r="AM443">
        <v>776.71628665099092</v>
      </c>
      <c r="AN443">
        <v>703.29108820304396</v>
      </c>
      <c r="AO443">
        <v>643.45444281236303</v>
      </c>
      <c r="AP443">
        <v>71.587901051472784</v>
      </c>
      <c r="AQ443">
        <v>21.994838756900965</v>
      </c>
      <c r="AR443">
        <v>2.621102469638243</v>
      </c>
      <c r="AS443">
        <v>21.994838756900965</v>
      </c>
      <c r="AT443">
        <v>38534</v>
      </c>
      <c r="AU443">
        <v>1571</v>
      </c>
      <c r="AV443">
        <v>25620.733067380472</v>
      </c>
      <c r="AW443">
        <v>18295.102164258904</v>
      </c>
      <c r="AX443">
        <v>269.66870186565342</v>
      </c>
      <c r="AY443">
        <v>854.96386245848623</v>
      </c>
      <c r="AZ443">
        <v>695.94568632840867</v>
      </c>
      <c r="BA443">
        <v>7.1682956793745376</v>
      </c>
      <c r="BB443">
        <v>66.061272509003672</v>
      </c>
      <c r="BC443">
        <v>15200</v>
      </c>
      <c r="BD443">
        <v>782407.26239508518</v>
      </c>
      <c r="BE443">
        <v>5457929.4405899728</v>
      </c>
      <c r="BF443">
        <v>207322</v>
      </c>
      <c r="BG443">
        <v>200261.88825659602</v>
      </c>
      <c r="BH443">
        <v>183508.35981125271</v>
      </c>
      <c r="BI443">
        <v>259878</v>
      </c>
      <c r="BJ443">
        <v>229533.68700890901</v>
      </c>
      <c r="BK443">
        <v>211913.47306381731</v>
      </c>
      <c r="BL443">
        <v>-649094.02922663442</v>
      </c>
      <c r="BM443">
        <v>-686484.19280532119</v>
      </c>
      <c r="BN443">
        <v>-775506.83757672471</v>
      </c>
      <c r="BO443">
        <v>446849.15248639556</v>
      </c>
      <c r="BP443">
        <v>1094470.1171617247</v>
      </c>
      <c r="BQ443">
        <v>1591974.5197777934</v>
      </c>
      <c r="BR443">
        <v>2549883</v>
      </c>
      <c r="BS443">
        <v>8767932</v>
      </c>
      <c r="BT443">
        <v>937111</v>
      </c>
      <c r="BU443">
        <v>62494</v>
      </c>
      <c r="BV443">
        <v>88734</v>
      </c>
      <c r="BW443">
        <v>932589</v>
      </c>
      <c r="BX443">
        <v>42948</v>
      </c>
      <c r="BY443">
        <v>1002.6004848686782</v>
      </c>
      <c r="BZ443">
        <v>0</v>
      </c>
      <c r="CA443">
        <v>0</v>
      </c>
      <c r="CB443">
        <v>0</v>
      </c>
      <c r="CC443">
        <v>0</v>
      </c>
      <c r="CD443">
        <v>16.827010320261543</v>
      </c>
      <c r="CE443">
        <v>0</v>
      </c>
      <c r="CF443">
        <v>0</v>
      </c>
      <c r="CG443">
        <v>484597.16490158165</v>
      </c>
      <c r="CH443">
        <v>327338.63413877133</v>
      </c>
      <c r="CI443">
        <v>224766.05323356582</v>
      </c>
      <c r="CJ443">
        <v>149099.34819080532</v>
      </c>
      <c r="CK443">
        <v>960646.61472772947</v>
      </c>
      <c r="CL443">
        <v>21200000</v>
      </c>
      <c r="CM443">
        <v>24000000</v>
      </c>
      <c r="CN443">
        <v>10720000</v>
      </c>
      <c r="CO443">
        <v>156600000</v>
      </c>
      <c r="CP443">
        <v>1000</v>
      </c>
      <c r="CQ443">
        <v>0</v>
      </c>
      <c r="CR443">
        <v>0</v>
      </c>
      <c r="CS443">
        <v>0</v>
      </c>
      <c r="CT443">
        <v>1708000</v>
      </c>
      <c r="CU443">
        <v>0</v>
      </c>
      <c r="CV443">
        <v>0</v>
      </c>
      <c r="CW443">
        <v>0</v>
      </c>
      <c r="CX443">
        <v>7510.9551501466576</v>
      </c>
      <c r="CY443">
        <v>2103359.2346880846</v>
      </c>
      <c r="CZ443">
        <v>15200</v>
      </c>
      <c r="DA443">
        <v>14682.381520052186</v>
      </c>
      <c r="DB443">
        <v>13454.081424697048</v>
      </c>
      <c r="DC443">
        <v>11843.660176065316</v>
      </c>
      <c r="DD443">
        <v>-649094.02922663442</v>
      </c>
      <c r="DE443">
        <v>-686484.19280532119</v>
      </c>
      <c r="DF443">
        <v>-775506.83757672471</v>
      </c>
    </row>
    <row r="444" spans="1:110" x14ac:dyDescent="0.45">
      <c r="A444">
        <v>8231</v>
      </c>
      <c r="B444" t="s">
        <v>795</v>
      </c>
      <c r="C444">
        <v>42632</v>
      </c>
      <c r="D444">
        <v>39571</v>
      </c>
      <c r="E444">
        <v>36500</v>
      </c>
      <c r="F444">
        <v>33483</v>
      </c>
      <c r="G444">
        <v>30492</v>
      </c>
      <c r="H444">
        <v>27452</v>
      </c>
      <c r="I444">
        <v>24409</v>
      </c>
      <c r="J444">
        <v>21376.321428571428</v>
      </c>
      <c r="K444">
        <v>2.5499999999999998</v>
      </c>
      <c r="L444">
        <v>2.4500000000000002</v>
      </c>
      <c r="M444">
        <v>2.37</v>
      </c>
      <c r="N444">
        <v>2.2999999999999998</v>
      </c>
      <c r="O444">
        <v>2.25</v>
      </c>
      <c r="P444">
        <v>2.2000000000000002</v>
      </c>
      <c r="Q444">
        <v>2.1865016107851583</v>
      </c>
      <c r="R444">
        <v>2.1603294578307519</v>
      </c>
      <c r="S444">
        <v>311672</v>
      </c>
      <c r="T444">
        <v>13059</v>
      </c>
      <c r="U444">
        <v>3843</v>
      </c>
      <c r="V444">
        <v>75.18558737463843</v>
      </c>
      <c r="W444">
        <v>228.25291725905728</v>
      </c>
      <c r="X444">
        <v>3484.5933043986024</v>
      </c>
      <c r="Y444">
        <v>337.77758042909619</v>
      </c>
      <c r="Z444">
        <v>17316</v>
      </c>
      <c r="AA444">
        <v>15822.23245066418</v>
      </c>
      <c r="AB444">
        <v>14277.169790823576</v>
      </c>
      <c r="AC444">
        <v>12746.144460349991</v>
      </c>
      <c r="AD444">
        <v>11260.750826134245</v>
      </c>
      <c r="AE444">
        <v>9859.1880517032168</v>
      </c>
      <c r="AF444">
        <v>8562.5749717862655</v>
      </c>
      <c r="AG444">
        <v>7086.9804115800971</v>
      </c>
      <c r="AH444">
        <v>1510</v>
      </c>
      <c r="AI444">
        <v>1273.7072398125024</v>
      </c>
      <c r="AJ444">
        <v>1041.6712215507741</v>
      </c>
      <c r="AK444">
        <v>833.86208683734526</v>
      </c>
      <c r="AL444">
        <v>686.83244327742955</v>
      </c>
      <c r="AM444">
        <v>602.63156908974906</v>
      </c>
      <c r="AN444">
        <v>560.1778105656515</v>
      </c>
      <c r="AO444">
        <v>519.67320869701064</v>
      </c>
      <c r="AP444">
        <v>79.871541208282267</v>
      </c>
      <c r="AQ444">
        <v>26.752905916557093</v>
      </c>
      <c r="AR444">
        <v>3.1881164732742708</v>
      </c>
      <c r="AS444">
        <v>26.752905916557093</v>
      </c>
      <c r="AT444">
        <v>39682</v>
      </c>
      <c r="AU444">
        <v>555</v>
      </c>
      <c r="AV444">
        <v>26126.629578618202</v>
      </c>
      <c r="AW444">
        <v>9895.5717568852851</v>
      </c>
      <c r="AX444">
        <v>110.81803811768266</v>
      </c>
      <c r="AY444">
        <v>871.84562903848928</v>
      </c>
      <c r="AZ444">
        <v>376.42754963191624</v>
      </c>
      <c r="BA444">
        <v>2.9457495747189046</v>
      </c>
      <c r="BB444">
        <v>66.061272509003672</v>
      </c>
      <c r="BC444">
        <v>13090</v>
      </c>
      <c r="BD444">
        <v>529771.54037992225</v>
      </c>
      <c r="BE444">
        <v>7476771.7737071672</v>
      </c>
      <c r="BF444">
        <v>166330</v>
      </c>
      <c r="BG444">
        <v>149918.82621001545</v>
      </c>
      <c r="BH444">
        <v>128502.31622790796</v>
      </c>
      <c r="BI444">
        <v>143918</v>
      </c>
      <c r="BJ444">
        <v>115938.10318262933</v>
      </c>
      <c r="BK444">
        <v>102427.0590416941</v>
      </c>
      <c r="BL444">
        <v>-881804.6569115147</v>
      </c>
      <c r="BM444">
        <v>-918215.83429346676</v>
      </c>
      <c r="BN444">
        <v>-987383.47871106246</v>
      </c>
      <c r="BO444">
        <v>283707.38846941944</v>
      </c>
      <c r="BP444">
        <v>829211.40383690363</v>
      </c>
      <c r="BQ444">
        <v>1215315.5075474642</v>
      </c>
      <c r="BR444">
        <v>2549883</v>
      </c>
      <c r="BS444">
        <v>8767932</v>
      </c>
      <c r="BT444">
        <v>937111</v>
      </c>
      <c r="BU444">
        <v>62494</v>
      </c>
      <c r="BV444">
        <v>88734</v>
      </c>
      <c r="BW444">
        <v>932589</v>
      </c>
      <c r="BX444">
        <v>42948</v>
      </c>
      <c r="BY444">
        <v>1377.3004143011563</v>
      </c>
      <c r="BZ444">
        <v>0</v>
      </c>
      <c r="CA444">
        <v>0</v>
      </c>
      <c r="CB444">
        <v>0</v>
      </c>
      <c r="CC444">
        <v>0</v>
      </c>
      <c r="CD444">
        <v>5.4206641160104168</v>
      </c>
      <c r="CE444">
        <v>4.6799999999999994E-2</v>
      </c>
      <c r="CF444">
        <v>6.9245567999999995</v>
      </c>
      <c r="CG444">
        <v>829186.5480599443</v>
      </c>
      <c r="CH444">
        <v>560103.96210904245</v>
      </c>
      <c r="CI444">
        <v>384593.64045113476</v>
      </c>
      <c r="CJ444">
        <v>255121.53763720478</v>
      </c>
      <c r="CK444">
        <v>1643747.2359817298</v>
      </c>
      <c r="CL444">
        <v>32300000</v>
      </c>
      <c r="CM444">
        <v>20000000</v>
      </c>
      <c r="CN444">
        <v>5750000</v>
      </c>
      <c r="CO444">
        <v>180060000</v>
      </c>
      <c r="CP444">
        <v>26000</v>
      </c>
      <c r="CQ444">
        <v>0</v>
      </c>
      <c r="CR444">
        <v>0</v>
      </c>
      <c r="CS444">
        <v>0</v>
      </c>
      <c r="CT444">
        <v>46770000</v>
      </c>
      <c r="CU444">
        <v>0</v>
      </c>
      <c r="CV444">
        <v>0</v>
      </c>
      <c r="CW444">
        <v>0</v>
      </c>
      <c r="CX444">
        <v>19960.842360935927</v>
      </c>
      <c r="CY444">
        <v>3077165.6791122979</v>
      </c>
      <c r="CZ444">
        <v>13090</v>
      </c>
      <c r="DA444">
        <v>11798.457494673858</v>
      </c>
      <c r="DB444">
        <v>10113.000176897223</v>
      </c>
      <c r="DC444">
        <v>8019.3965429248765</v>
      </c>
      <c r="DD444">
        <v>-881804.6569115147</v>
      </c>
      <c r="DE444">
        <v>-918215.83429346676</v>
      </c>
      <c r="DF444">
        <v>-987383.47871106246</v>
      </c>
    </row>
    <row r="445" spans="1:110" x14ac:dyDescent="0.45">
      <c r="A445">
        <v>8232</v>
      </c>
      <c r="B445" t="s">
        <v>796</v>
      </c>
      <c r="C445">
        <v>94522</v>
      </c>
      <c r="D445">
        <v>93181</v>
      </c>
      <c r="E445">
        <v>91044</v>
      </c>
      <c r="F445">
        <v>88358</v>
      </c>
      <c r="G445">
        <v>85165</v>
      </c>
      <c r="H445">
        <v>81494</v>
      </c>
      <c r="I445">
        <v>77585</v>
      </c>
      <c r="J445">
        <v>74725.57142857142</v>
      </c>
      <c r="K445">
        <v>2.5499999999999998</v>
      </c>
      <c r="L445">
        <v>2.4500000000000002</v>
      </c>
      <c r="M445">
        <v>2.37</v>
      </c>
      <c r="N445">
        <v>2.2999999999999998</v>
      </c>
      <c r="O445">
        <v>2.25</v>
      </c>
      <c r="P445">
        <v>2.2000000000000002</v>
      </c>
      <c r="Q445">
        <v>2.1865016107851583</v>
      </c>
      <c r="R445">
        <v>2.1603294578307519</v>
      </c>
      <c r="S445">
        <v>273962</v>
      </c>
      <c r="T445">
        <v>12162</v>
      </c>
      <c r="U445">
        <v>3915</v>
      </c>
      <c r="V445">
        <v>216.13507731361517</v>
      </c>
      <c r="W445">
        <v>656.15583573249694</v>
      </c>
      <c r="X445">
        <v>2502.9588593954577</v>
      </c>
      <c r="Y445">
        <v>265.3986678507228</v>
      </c>
      <c r="Z445">
        <v>54125</v>
      </c>
      <c r="AA445">
        <v>52641.471538288584</v>
      </c>
      <c r="AB445">
        <v>50792.896377895995</v>
      </c>
      <c r="AC445">
        <v>48567.218808319245</v>
      </c>
      <c r="AD445">
        <v>45839.552995589496</v>
      </c>
      <c r="AE445">
        <v>42880.840537433309</v>
      </c>
      <c r="AF445">
        <v>39978.839455168614</v>
      </c>
      <c r="AG445">
        <v>37561.877832111248</v>
      </c>
      <c r="AH445">
        <v>2596</v>
      </c>
      <c r="AI445">
        <v>2253.7504321854317</v>
      </c>
      <c r="AJ445">
        <v>1983.0253972363359</v>
      </c>
      <c r="AK445">
        <v>1767.98196823487</v>
      </c>
      <c r="AL445">
        <v>1600.8309631013065</v>
      </c>
      <c r="AM445">
        <v>1468.5321300922583</v>
      </c>
      <c r="AN445">
        <v>1373.4542565422992</v>
      </c>
      <c r="AO445">
        <v>1306.8894509518161</v>
      </c>
      <c r="AP445">
        <v>256.76589158509552</v>
      </c>
      <c r="AQ445">
        <v>61.495773667253722</v>
      </c>
      <c r="AR445">
        <v>7.3283885375599853</v>
      </c>
      <c r="AS445">
        <v>61.495773667253722</v>
      </c>
      <c r="AT445">
        <v>90661</v>
      </c>
      <c r="AU445">
        <v>4427</v>
      </c>
      <c r="AV445">
        <v>60456.260582215902</v>
      </c>
      <c r="AW445">
        <v>49194.499601555508</v>
      </c>
      <c r="AX445">
        <v>749.22025082676828</v>
      </c>
      <c r="AY445">
        <v>2017.4254156285444</v>
      </c>
      <c r="AZ445">
        <v>1871.3587648431715</v>
      </c>
      <c r="BA445">
        <v>19.915667816642042</v>
      </c>
      <c r="BB445">
        <v>66.061272509003672</v>
      </c>
      <c r="BC445">
        <v>37190</v>
      </c>
      <c r="BD445">
        <v>2234400.8506559762</v>
      </c>
      <c r="BE445">
        <v>14906463.114448538</v>
      </c>
      <c r="BF445">
        <v>854425.99999999988</v>
      </c>
      <c r="BG445">
        <v>863040.57435015449</v>
      </c>
      <c r="BH445">
        <v>832177.80198948097</v>
      </c>
      <c r="BI445">
        <v>864302.00000000023</v>
      </c>
      <c r="BJ445">
        <v>797408.2624178984</v>
      </c>
      <c r="BK445">
        <v>752623.66676769499</v>
      </c>
      <c r="BL445">
        <v>-1726501.2639433718</v>
      </c>
      <c r="BM445">
        <v>-2157338.5735578015</v>
      </c>
      <c r="BN445">
        <v>-2605462.9875468039</v>
      </c>
      <c r="BO445">
        <v>1521014.4000975974</v>
      </c>
      <c r="BP445">
        <v>3487084.0434499495</v>
      </c>
      <c r="BQ445">
        <v>5025706.7893632893</v>
      </c>
      <c r="BR445">
        <v>2549883</v>
      </c>
      <c r="BS445">
        <v>8767932</v>
      </c>
      <c r="BT445">
        <v>937111</v>
      </c>
      <c r="BU445">
        <v>62494</v>
      </c>
      <c r="BV445">
        <v>88734</v>
      </c>
      <c r="BW445">
        <v>932589</v>
      </c>
      <c r="BX445">
        <v>42948</v>
      </c>
      <c r="BY445">
        <v>2243.0986772262154</v>
      </c>
      <c r="BZ445">
        <v>0</v>
      </c>
      <c r="CA445">
        <v>1171.6811722089976</v>
      </c>
      <c r="CB445">
        <v>0</v>
      </c>
      <c r="CC445">
        <v>977.01891840000008</v>
      </c>
      <c r="CD445">
        <v>16.233994009472134</v>
      </c>
      <c r="CE445">
        <v>0</v>
      </c>
      <c r="CF445">
        <v>1820.6381929411764</v>
      </c>
      <c r="CG445">
        <v>1166731.5145268242</v>
      </c>
      <c r="CH445">
        <v>788110.8847375022</v>
      </c>
      <c r="CI445">
        <v>541153.88346664095</v>
      </c>
      <c r="CJ445">
        <v>358976.32287004916</v>
      </c>
      <c r="CK445">
        <v>2312883.2789477436</v>
      </c>
      <c r="CL445">
        <v>16900000</v>
      </c>
      <c r="CM445">
        <v>8880000</v>
      </c>
      <c r="CN445">
        <v>6720000</v>
      </c>
      <c r="CO445">
        <v>146940000</v>
      </c>
      <c r="CP445">
        <v>2000</v>
      </c>
      <c r="CQ445">
        <v>0</v>
      </c>
      <c r="CR445">
        <v>0</v>
      </c>
      <c r="CS445">
        <v>0</v>
      </c>
      <c r="CT445">
        <v>3896000</v>
      </c>
      <c r="CU445">
        <v>0</v>
      </c>
      <c r="CV445">
        <v>0</v>
      </c>
      <c r="CW445">
        <v>0</v>
      </c>
      <c r="CX445">
        <v>1352.1338592251079</v>
      </c>
      <c r="CY445">
        <v>5477890.8131968509</v>
      </c>
      <c r="CZ445">
        <v>37190</v>
      </c>
      <c r="DA445">
        <v>37564.960523301314</v>
      </c>
      <c r="DB445">
        <v>36221.61832152673</v>
      </c>
      <c r="DC445">
        <v>33823.157892567746</v>
      </c>
      <c r="DD445">
        <v>-1726501.2639433718</v>
      </c>
      <c r="DE445">
        <v>-2157338.5735578015</v>
      </c>
      <c r="DF445">
        <v>-2605462.9875468039</v>
      </c>
    </row>
    <row r="446" spans="1:110" x14ac:dyDescent="0.45">
      <c r="A446">
        <v>8233</v>
      </c>
      <c r="B446" t="s">
        <v>797</v>
      </c>
      <c r="C446">
        <v>34909</v>
      </c>
      <c r="D446">
        <v>32180</v>
      </c>
      <c r="E446">
        <v>29503</v>
      </c>
      <c r="F446">
        <v>26962</v>
      </c>
      <c r="G446">
        <v>24479</v>
      </c>
      <c r="H446">
        <v>21965</v>
      </c>
      <c r="I446">
        <v>19480</v>
      </c>
      <c r="J446">
        <v>16917.821428571428</v>
      </c>
      <c r="K446">
        <v>2.5499999999999998</v>
      </c>
      <c r="L446">
        <v>2.4500000000000002</v>
      </c>
      <c r="M446">
        <v>2.37</v>
      </c>
      <c r="N446">
        <v>2.2999999999999998</v>
      </c>
      <c r="O446">
        <v>2.25</v>
      </c>
      <c r="P446">
        <v>2.2000000000000002</v>
      </c>
      <c r="Q446">
        <v>2.1865016107851583</v>
      </c>
      <c r="R446">
        <v>2.1603294578307519</v>
      </c>
      <c r="S446">
        <v>273962</v>
      </c>
      <c r="T446">
        <v>12162</v>
      </c>
      <c r="U446">
        <v>3915</v>
      </c>
      <c r="V446">
        <v>61.318682398819632</v>
      </c>
      <c r="W446">
        <v>186.15493512435302</v>
      </c>
      <c r="X446">
        <v>3258.2969257797877</v>
      </c>
      <c r="Y446">
        <v>345.49016270004699</v>
      </c>
      <c r="Z446">
        <v>16440</v>
      </c>
      <c r="AA446">
        <v>14922.579305434014</v>
      </c>
      <c r="AB446">
        <v>13423.053076881102</v>
      </c>
      <c r="AC446">
        <v>11946.788838138405</v>
      </c>
      <c r="AD446">
        <v>10543.335655429099</v>
      </c>
      <c r="AE446">
        <v>9272.8401530164483</v>
      </c>
      <c r="AF446">
        <v>8113.9568181503018</v>
      </c>
      <c r="AG446">
        <v>6715.0224511013184</v>
      </c>
      <c r="AH446">
        <v>4333</v>
      </c>
      <c r="AI446">
        <v>3673.0808082484959</v>
      </c>
      <c r="AJ446">
        <v>3075.7594636051699</v>
      </c>
      <c r="AK446">
        <v>2537.7719030534554</v>
      </c>
      <c r="AL446">
        <v>2109.6805871667384</v>
      </c>
      <c r="AM446">
        <v>1816.5577722950625</v>
      </c>
      <c r="AN446">
        <v>1626.8404090394324</v>
      </c>
      <c r="AO446">
        <v>1392.547827773649</v>
      </c>
      <c r="AP446">
        <v>69.09023080896408</v>
      </c>
      <c r="AQ446">
        <v>37.79521272104207</v>
      </c>
      <c r="AR446">
        <v>4.5040168968069398</v>
      </c>
      <c r="AS446">
        <v>37.79521272104207</v>
      </c>
      <c r="AT446">
        <v>38127</v>
      </c>
      <c r="AU446">
        <v>913</v>
      </c>
      <c r="AV446">
        <v>25194.786280108001</v>
      </c>
      <c r="AW446">
        <v>12703.771291802626</v>
      </c>
      <c r="AX446">
        <v>166.10474436361656</v>
      </c>
      <c r="AY446">
        <v>840.75001816720385</v>
      </c>
      <c r="AZ446">
        <v>483.25145994017191</v>
      </c>
      <c r="BA446">
        <v>4.4153730600094452</v>
      </c>
      <c r="BB446">
        <v>66.061272509003672</v>
      </c>
      <c r="BC446">
        <v>10240</v>
      </c>
      <c r="BD446">
        <v>403321.51070102706</v>
      </c>
      <c r="BE446">
        <v>5505825.3228486804</v>
      </c>
      <c r="BF446">
        <v>165680</v>
      </c>
      <c r="BG446">
        <v>147868.06809522526</v>
      </c>
      <c r="BH446">
        <v>125938.5408780157</v>
      </c>
      <c r="BI446">
        <v>133463.99999999997</v>
      </c>
      <c r="BJ446">
        <v>106849.23784674969</v>
      </c>
      <c r="BK446">
        <v>94297.08638933333</v>
      </c>
      <c r="BL446">
        <v>-689169.27724900772</v>
      </c>
      <c r="BM446">
        <v>-766124.68227068451</v>
      </c>
      <c r="BN446">
        <v>-868823.65910054557</v>
      </c>
      <c r="BO446">
        <v>166350.72125670034</v>
      </c>
      <c r="BP446">
        <v>610412.78387426166</v>
      </c>
      <c r="BQ446">
        <v>1000040.7559154769</v>
      </c>
      <c r="BR446">
        <v>2549883</v>
      </c>
      <c r="BS446">
        <v>8767932</v>
      </c>
      <c r="BT446">
        <v>937111</v>
      </c>
      <c r="BU446">
        <v>62494</v>
      </c>
      <c r="BV446">
        <v>88734</v>
      </c>
      <c r="BW446">
        <v>932589</v>
      </c>
      <c r="BX446">
        <v>42948</v>
      </c>
      <c r="BY446">
        <v>1436.9291248700888</v>
      </c>
      <c r="BZ446">
        <v>0</v>
      </c>
      <c r="CA446">
        <v>0</v>
      </c>
      <c r="CB446">
        <v>0</v>
      </c>
      <c r="CC446">
        <v>0</v>
      </c>
      <c r="CD446">
        <v>16.512783153134169</v>
      </c>
      <c r="CE446">
        <v>0</v>
      </c>
      <c r="CF446">
        <v>0</v>
      </c>
      <c r="CG446">
        <v>627833.63762839686</v>
      </c>
      <c r="CH446">
        <v>424092.87608893513</v>
      </c>
      <c r="CI446">
        <v>291202.05200884148</v>
      </c>
      <c r="CJ446">
        <v>193169.90053309061</v>
      </c>
      <c r="CK446">
        <v>1244593.0399167859</v>
      </c>
      <c r="CL446">
        <v>30500000</v>
      </c>
      <c r="CM446">
        <v>34800000</v>
      </c>
      <c r="CN446">
        <v>9740000</v>
      </c>
      <c r="CO446">
        <v>222480000</v>
      </c>
      <c r="CP446">
        <v>0</v>
      </c>
      <c r="CQ446">
        <v>0</v>
      </c>
      <c r="CR446">
        <v>0</v>
      </c>
      <c r="CS446">
        <v>0</v>
      </c>
      <c r="CT446">
        <v>0</v>
      </c>
      <c r="CU446">
        <v>0</v>
      </c>
      <c r="CV446">
        <v>0</v>
      </c>
      <c r="CW446">
        <v>0</v>
      </c>
      <c r="CX446">
        <v>9578.2895536724718</v>
      </c>
      <c r="CY446">
        <v>2535536.8941076291</v>
      </c>
      <c r="CZ446">
        <v>10240</v>
      </c>
      <c r="DA446">
        <v>9139.1176804388379</v>
      </c>
      <c r="DB446">
        <v>7783.7437143341431</v>
      </c>
      <c r="DC446">
        <v>6105.2640281196109</v>
      </c>
      <c r="DD446">
        <v>-689169.27724900772</v>
      </c>
      <c r="DE446">
        <v>-766124.68227068451</v>
      </c>
      <c r="DF446">
        <v>-868823.65910054557</v>
      </c>
    </row>
    <row r="447" spans="1:110" x14ac:dyDescent="0.45">
      <c r="A447">
        <v>8234</v>
      </c>
      <c r="B447" t="s">
        <v>798</v>
      </c>
      <c r="C447">
        <v>48147</v>
      </c>
      <c r="D447">
        <v>45806</v>
      </c>
      <c r="E447">
        <v>43327</v>
      </c>
      <c r="F447">
        <v>40736</v>
      </c>
      <c r="G447">
        <v>38036</v>
      </c>
      <c r="H447">
        <v>35269</v>
      </c>
      <c r="I447">
        <v>32513</v>
      </c>
      <c r="J447">
        <v>29896.321428571428</v>
      </c>
      <c r="K447">
        <v>2.5499999999999998</v>
      </c>
      <c r="L447">
        <v>2.4500000000000002</v>
      </c>
      <c r="M447">
        <v>2.37</v>
      </c>
      <c r="N447">
        <v>2.2999999999999998</v>
      </c>
      <c r="O447">
        <v>2.25</v>
      </c>
      <c r="P447">
        <v>2.2000000000000002</v>
      </c>
      <c r="Q447">
        <v>2.1865016107851583</v>
      </c>
      <c r="R447">
        <v>2.1603294578307519</v>
      </c>
      <c r="S447">
        <v>273962</v>
      </c>
      <c r="T447">
        <v>12162</v>
      </c>
      <c r="U447">
        <v>3915</v>
      </c>
      <c r="V447">
        <v>99.359799741839907</v>
      </c>
      <c r="W447">
        <v>301.64244160711064</v>
      </c>
      <c r="X447">
        <v>2773.3494088989823</v>
      </c>
      <c r="Y447">
        <v>294.06925161532877</v>
      </c>
      <c r="Z447">
        <v>21331</v>
      </c>
      <c r="AA447">
        <v>19959.215845380633</v>
      </c>
      <c r="AB447">
        <v>18543.707570892686</v>
      </c>
      <c r="AC447">
        <v>17177.728710882075</v>
      </c>
      <c r="AD447">
        <v>15727.973781566021</v>
      </c>
      <c r="AE447">
        <v>14363.286233599849</v>
      </c>
      <c r="AF447">
        <v>13073.805920516885</v>
      </c>
      <c r="AG447">
        <v>11684.605090747227</v>
      </c>
      <c r="AH447">
        <v>8088</v>
      </c>
      <c r="AI447">
        <v>7640.4666186809909</v>
      </c>
      <c r="AJ447">
        <v>7182.9538444540613</v>
      </c>
      <c r="AK447">
        <v>6758.888215510151</v>
      </c>
      <c r="AL447">
        <v>6358.1387278994816</v>
      </c>
      <c r="AM447">
        <v>6061.0497347414648</v>
      </c>
      <c r="AN447">
        <v>5826.1042959220358</v>
      </c>
      <c r="AO447">
        <v>5503.4597564618134</v>
      </c>
      <c r="AP447">
        <v>85.298134109272439</v>
      </c>
      <c r="AQ447">
        <v>66.164065974840867</v>
      </c>
      <c r="AR447">
        <v>7.8847041637689186</v>
      </c>
      <c r="AS447">
        <v>66.164065974840867</v>
      </c>
      <c r="AT447">
        <v>54543</v>
      </c>
      <c r="AU447">
        <v>1088</v>
      </c>
      <c r="AV447">
        <v>35989.858451038344</v>
      </c>
      <c r="AW447">
        <v>16337.966584831905</v>
      </c>
      <c r="AX447">
        <v>203.37589281280222</v>
      </c>
      <c r="AY447">
        <v>1200.9815765111496</v>
      </c>
      <c r="AZ447">
        <v>621.49624888700578</v>
      </c>
      <c r="BA447">
        <v>5.4061095101249146</v>
      </c>
      <c r="BB447">
        <v>66.061272509003672</v>
      </c>
      <c r="BC447">
        <v>15700</v>
      </c>
      <c r="BD447">
        <v>767693.86435104883</v>
      </c>
      <c r="BE447">
        <v>5896786.9292322351</v>
      </c>
      <c r="BF447">
        <v>216534</v>
      </c>
      <c r="BG447">
        <v>205125.83417778954</v>
      </c>
      <c r="BH447">
        <v>185669.37670630679</v>
      </c>
      <c r="BI447">
        <v>172221.99999999988</v>
      </c>
      <c r="BJ447">
        <v>148221.39391464219</v>
      </c>
      <c r="BK447">
        <v>135711.89978567042</v>
      </c>
      <c r="BL447">
        <v>-934388.84609159431</v>
      </c>
      <c r="BM447">
        <v>-981385.63144982804</v>
      </c>
      <c r="BN447">
        <v>-1069319.9951620989</v>
      </c>
      <c r="BO447">
        <v>366438.30890360009</v>
      </c>
      <c r="BP447">
        <v>1046196.3534539491</v>
      </c>
      <c r="BQ447">
        <v>1617477.484542927</v>
      </c>
      <c r="BR447">
        <v>2549883</v>
      </c>
      <c r="BS447">
        <v>8767932</v>
      </c>
      <c r="BT447">
        <v>937111</v>
      </c>
      <c r="BU447">
        <v>62494</v>
      </c>
      <c r="BV447">
        <v>88734</v>
      </c>
      <c r="BW447">
        <v>932589</v>
      </c>
      <c r="BX447">
        <v>42948</v>
      </c>
      <c r="BY447">
        <v>1704.1415904868381</v>
      </c>
      <c r="BZ447">
        <v>0</v>
      </c>
      <c r="CA447">
        <v>0</v>
      </c>
      <c r="CB447">
        <v>0</v>
      </c>
      <c r="CC447">
        <v>23.71</v>
      </c>
      <c r="CD447">
        <v>19.486808586949142</v>
      </c>
      <c r="CE447">
        <v>0.42119999999999996</v>
      </c>
      <c r="CF447">
        <v>0</v>
      </c>
      <c r="CG447">
        <v>619908.66885047872</v>
      </c>
      <c r="CH447">
        <v>418739.67007939739</v>
      </c>
      <c r="CI447">
        <v>287526.2897815209</v>
      </c>
      <c r="CJ447">
        <v>190731.57079284123</v>
      </c>
      <c r="CK447">
        <v>1228882.8893428012</v>
      </c>
      <c r="CL447">
        <v>17600000</v>
      </c>
      <c r="CM447">
        <v>68800000</v>
      </c>
      <c r="CN447">
        <v>8700000</v>
      </c>
      <c r="CO447">
        <v>207610000</v>
      </c>
      <c r="CP447">
        <v>0</v>
      </c>
      <c r="CQ447">
        <v>0</v>
      </c>
      <c r="CR447">
        <v>0</v>
      </c>
      <c r="CS447">
        <v>0</v>
      </c>
      <c r="CT447">
        <v>0</v>
      </c>
      <c r="CU447">
        <v>0</v>
      </c>
      <c r="CV447">
        <v>0</v>
      </c>
      <c r="CW447">
        <v>0</v>
      </c>
      <c r="CX447">
        <v>13399.889443218884</v>
      </c>
      <c r="CY447">
        <v>2436404.3150772494</v>
      </c>
      <c r="CZ447">
        <v>15700</v>
      </c>
      <c r="DA447">
        <v>14872.840277237272</v>
      </c>
      <c r="DB447">
        <v>13462.131648096913</v>
      </c>
      <c r="DC447">
        <v>11620.936672789912</v>
      </c>
      <c r="DD447">
        <v>-934388.84609159431</v>
      </c>
      <c r="DE447">
        <v>-981385.63144982804</v>
      </c>
      <c r="DF447">
        <v>-1069319.9951620989</v>
      </c>
    </row>
    <row r="448" spans="1:110" x14ac:dyDescent="0.45">
      <c r="A448">
        <v>8235</v>
      </c>
      <c r="B448" t="s">
        <v>799</v>
      </c>
      <c r="C448">
        <v>49136</v>
      </c>
      <c r="D448">
        <v>50834</v>
      </c>
      <c r="E448">
        <v>52078</v>
      </c>
      <c r="F448">
        <v>52868</v>
      </c>
      <c r="G448">
        <v>53180</v>
      </c>
      <c r="H448">
        <v>53140</v>
      </c>
      <c r="I448">
        <v>52884</v>
      </c>
      <c r="J448">
        <v>53489.642857142855</v>
      </c>
      <c r="K448">
        <v>2.5499999999999998</v>
      </c>
      <c r="L448">
        <v>2.4500000000000002</v>
      </c>
      <c r="M448">
        <v>2.37</v>
      </c>
      <c r="N448">
        <v>2.2999999999999998</v>
      </c>
      <c r="O448">
        <v>2.25</v>
      </c>
      <c r="P448">
        <v>2.2000000000000002</v>
      </c>
      <c r="Q448">
        <v>2.1865016107851583</v>
      </c>
      <c r="R448">
        <v>2.1603294578307519</v>
      </c>
      <c r="S448">
        <v>305593</v>
      </c>
      <c r="T448">
        <v>10943</v>
      </c>
      <c r="U448">
        <v>4510</v>
      </c>
      <c r="V448">
        <v>108.68715724692345</v>
      </c>
      <c r="W448">
        <v>322.75543567489717</v>
      </c>
      <c r="X448">
        <v>2328.0860801933932</v>
      </c>
      <c r="Y448">
        <v>323.10512106352087</v>
      </c>
      <c r="Z448">
        <v>18626</v>
      </c>
      <c r="AA448">
        <v>18824.733083746825</v>
      </c>
      <c r="AB448">
        <v>18899.174793001032</v>
      </c>
      <c r="AC448">
        <v>18993.485603784629</v>
      </c>
      <c r="AD448">
        <v>18987.039558288234</v>
      </c>
      <c r="AE448">
        <v>18723.478794780585</v>
      </c>
      <c r="AF448">
        <v>18220.644775264464</v>
      </c>
      <c r="AG448">
        <v>18163.559958902977</v>
      </c>
      <c r="AH448">
        <v>1033</v>
      </c>
      <c r="AI448">
        <v>862.75677347310318</v>
      </c>
      <c r="AJ448">
        <v>702.34557486580024</v>
      </c>
      <c r="AK448">
        <v>596.09257470207592</v>
      </c>
      <c r="AL448">
        <v>572.81434773613285</v>
      </c>
      <c r="AM448">
        <v>606.98381907468797</v>
      </c>
      <c r="AN448">
        <v>644.23613864486038</v>
      </c>
      <c r="AO448">
        <v>687.96153685664979</v>
      </c>
      <c r="AP448">
        <v>86.49306267853018</v>
      </c>
      <c r="AQ448">
        <v>14.094651774830414</v>
      </c>
      <c r="AR448">
        <v>1.6796452560538944</v>
      </c>
      <c r="AS448">
        <v>14.094651774830414</v>
      </c>
      <c r="AT448">
        <v>39328</v>
      </c>
      <c r="AU448">
        <v>1564</v>
      </c>
      <c r="AV448">
        <v>26139.117946742728</v>
      </c>
      <c r="AW448">
        <v>18340.730965041126</v>
      </c>
      <c r="AX448">
        <v>269.04315972397779</v>
      </c>
      <c r="AY448">
        <v>872.26236588280472</v>
      </c>
      <c r="AZ448">
        <v>697.68140591016447</v>
      </c>
      <c r="BA448">
        <v>7.1516676057404176</v>
      </c>
      <c r="BB448">
        <v>66.061272509003672</v>
      </c>
      <c r="BC448">
        <v>19250</v>
      </c>
      <c r="BD448">
        <v>1517536.6175362486</v>
      </c>
      <c r="BE448">
        <v>6203514.3594405176</v>
      </c>
      <c r="BF448">
        <v>445888</v>
      </c>
      <c r="BG448">
        <v>493972.3381030499</v>
      </c>
      <c r="BH448">
        <v>519082.57880373544</v>
      </c>
      <c r="BI448">
        <v>515698</v>
      </c>
      <c r="BJ448">
        <v>520320.92541898479</v>
      </c>
      <c r="BK448">
        <v>520144.33790745877</v>
      </c>
      <c r="BL448">
        <v>-847512.11814117804</v>
      </c>
      <c r="BM448">
        <v>-1018830.1000765304</v>
      </c>
      <c r="BN448">
        <v>-1208786.2718075113</v>
      </c>
      <c r="BO448">
        <v>760077.18653635634</v>
      </c>
      <c r="BP448">
        <v>1749949.9666140541</v>
      </c>
      <c r="BQ448">
        <v>2650625.9559037983</v>
      </c>
      <c r="BR448">
        <v>2549883</v>
      </c>
      <c r="BS448">
        <v>8767932</v>
      </c>
      <c r="BT448">
        <v>937111</v>
      </c>
      <c r="BU448">
        <v>62494</v>
      </c>
      <c r="BV448">
        <v>88734</v>
      </c>
      <c r="BW448">
        <v>932589</v>
      </c>
      <c r="BX448">
        <v>42948</v>
      </c>
      <c r="BY448">
        <v>641.82071061039846</v>
      </c>
      <c r="BZ448">
        <v>0</v>
      </c>
      <c r="CA448">
        <v>0</v>
      </c>
      <c r="CB448">
        <v>0</v>
      </c>
      <c r="CC448">
        <v>0</v>
      </c>
      <c r="CD448">
        <v>4.3342755024978823</v>
      </c>
      <c r="CE448">
        <v>0</v>
      </c>
      <c r="CF448">
        <v>0</v>
      </c>
      <c r="CG448">
        <v>425893.69247255905</v>
      </c>
      <c r="CH448">
        <v>287685.25629034353</v>
      </c>
      <c r="CI448">
        <v>197538.18488304302</v>
      </c>
      <c r="CJ448">
        <v>131037.64641118022</v>
      </c>
      <c r="CK448">
        <v>844275.12899450969</v>
      </c>
      <c r="CL448">
        <v>29800000</v>
      </c>
      <c r="CM448">
        <v>5510000</v>
      </c>
      <c r="CN448">
        <v>3860000</v>
      </c>
      <c r="CO448">
        <v>79160000</v>
      </c>
      <c r="CP448">
        <v>0</v>
      </c>
      <c r="CQ448">
        <v>0</v>
      </c>
      <c r="CR448">
        <v>0</v>
      </c>
      <c r="CS448">
        <v>0</v>
      </c>
      <c r="CT448">
        <v>0</v>
      </c>
      <c r="CU448">
        <v>0</v>
      </c>
      <c r="CV448">
        <v>0</v>
      </c>
      <c r="CW448">
        <v>0</v>
      </c>
      <c r="CX448">
        <v>1538.3558877411408</v>
      </c>
      <c r="CY448">
        <v>1935049.8598719097</v>
      </c>
      <c r="CZ448">
        <v>19250</v>
      </c>
      <c r="DA448">
        <v>21325.910337312758</v>
      </c>
      <c r="DB448">
        <v>22409.976590470946</v>
      </c>
      <c r="DC448">
        <v>22971.652829264218</v>
      </c>
      <c r="DD448">
        <v>-847512.11814117804</v>
      </c>
      <c r="DE448">
        <v>-1018830.1000765304</v>
      </c>
      <c r="DF448">
        <v>-1208786.2718075113</v>
      </c>
    </row>
    <row r="449" spans="1:110" x14ac:dyDescent="0.45">
      <c r="A449">
        <v>8236</v>
      </c>
      <c r="B449" t="s">
        <v>800</v>
      </c>
      <c r="C449">
        <v>50911</v>
      </c>
      <c r="D449">
        <v>49179</v>
      </c>
      <c r="E449">
        <v>47144</v>
      </c>
      <c r="F449">
        <v>44823</v>
      </c>
      <c r="G449">
        <v>42260</v>
      </c>
      <c r="H449">
        <v>39506</v>
      </c>
      <c r="I449">
        <v>36679</v>
      </c>
      <c r="J449">
        <v>34288.785714285717</v>
      </c>
      <c r="K449">
        <v>2.5499999999999998</v>
      </c>
      <c r="L449">
        <v>2.4500000000000002</v>
      </c>
      <c r="M449">
        <v>2.37</v>
      </c>
      <c r="N449">
        <v>2.2999999999999998</v>
      </c>
      <c r="O449">
        <v>2.25</v>
      </c>
      <c r="P449">
        <v>2.2000000000000002</v>
      </c>
      <c r="Q449">
        <v>2.1865016107851583</v>
      </c>
      <c r="R449">
        <v>2.1603294578307519</v>
      </c>
      <c r="S449">
        <v>297760</v>
      </c>
      <c r="T449">
        <v>10280</v>
      </c>
      <c r="U449">
        <v>4185</v>
      </c>
      <c r="V449">
        <v>98.143519211877418</v>
      </c>
      <c r="W449">
        <v>297.94998419787345</v>
      </c>
      <c r="X449">
        <v>2509.4825556444744</v>
      </c>
      <c r="Y449">
        <v>336.51527998187021</v>
      </c>
      <c r="Z449">
        <v>26374</v>
      </c>
      <c r="AA449">
        <v>25025.841693002709</v>
      </c>
      <c r="AB449">
        <v>23606.189654792284</v>
      </c>
      <c r="AC449">
        <v>22082.396851117079</v>
      </c>
      <c r="AD449">
        <v>20413.372100927212</v>
      </c>
      <c r="AE449">
        <v>18693.089232942664</v>
      </c>
      <c r="AF449">
        <v>17005.065089908581</v>
      </c>
      <c r="AG449">
        <v>15429.805162125365</v>
      </c>
      <c r="AH449">
        <v>3172</v>
      </c>
      <c r="AI449">
        <v>2754.0203514772306</v>
      </c>
      <c r="AJ449">
        <v>2421.4800374003071</v>
      </c>
      <c r="AK449">
        <v>2197.9777461878957</v>
      </c>
      <c r="AL449">
        <v>2056.7980228576262</v>
      </c>
      <c r="AM449">
        <v>1969.9253609345233</v>
      </c>
      <c r="AN449">
        <v>1896.937835242393</v>
      </c>
      <c r="AO449">
        <v>1830.9555114725622</v>
      </c>
      <c r="AP449">
        <v>110.43655619034935</v>
      </c>
      <c r="AQ449">
        <v>59.969601182080993</v>
      </c>
      <c r="AR449">
        <v>7.1465161212993715</v>
      </c>
      <c r="AS449">
        <v>59.969601182080993</v>
      </c>
      <c r="AT449">
        <v>53164</v>
      </c>
      <c r="AU449">
        <v>2171</v>
      </c>
      <c r="AV449">
        <v>35348.880261040562</v>
      </c>
      <c r="AW449">
        <v>25270.956284120712</v>
      </c>
      <c r="AX449">
        <v>372.60931150512738</v>
      </c>
      <c r="AY449">
        <v>1179.5921343109235</v>
      </c>
      <c r="AZ449">
        <v>961.30717704795188</v>
      </c>
      <c r="BA449">
        <v>9.9046485531256874</v>
      </c>
      <c r="BB449">
        <v>66.061272509003672</v>
      </c>
      <c r="BC449">
        <v>17270</v>
      </c>
      <c r="BD449">
        <v>902106.43597794871</v>
      </c>
      <c r="BE449">
        <v>6122228.9295580005</v>
      </c>
      <c r="BF449">
        <v>300350</v>
      </c>
      <c r="BG449">
        <v>291599.72595673136</v>
      </c>
      <c r="BH449">
        <v>268691.79560196609</v>
      </c>
      <c r="BI449">
        <v>349652</v>
      </c>
      <c r="BJ449">
        <v>308527.25428794039</v>
      </c>
      <c r="BK449">
        <v>285208.24471726303</v>
      </c>
      <c r="BL449">
        <v>-873174.78756571561</v>
      </c>
      <c r="BM449">
        <v>-974819.62791685248</v>
      </c>
      <c r="BN449">
        <v>-1130723.5392614212</v>
      </c>
      <c r="BO449">
        <v>486802.17711056629</v>
      </c>
      <c r="BP449">
        <v>1213113.7262989939</v>
      </c>
      <c r="BQ449">
        <v>1806907.9978216186</v>
      </c>
      <c r="BR449">
        <v>2549883</v>
      </c>
      <c r="BS449">
        <v>8767932</v>
      </c>
      <c r="BT449">
        <v>937111</v>
      </c>
      <c r="BU449">
        <v>62494</v>
      </c>
      <c r="BV449">
        <v>88734</v>
      </c>
      <c r="BW449">
        <v>932589</v>
      </c>
      <c r="BX449">
        <v>42948</v>
      </c>
      <c r="BY449">
        <v>1378.9118368685427</v>
      </c>
      <c r="BZ449">
        <v>0</v>
      </c>
      <c r="CA449">
        <v>0</v>
      </c>
      <c r="CB449">
        <v>0</v>
      </c>
      <c r="CC449">
        <v>0</v>
      </c>
      <c r="CD449">
        <v>19.048778005087669</v>
      </c>
      <c r="CE449">
        <v>2.6895959999999999</v>
      </c>
      <c r="CF449">
        <v>0</v>
      </c>
      <c r="CG449">
        <v>580870.85968517873</v>
      </c>
      <c r="CH449">
        <v>392370.17381019291</v>
      </c>
      <c r="CI449">
        <v>269419.75732842326</v>
      </c>
      <c r="CJ449">
        <v>178720.53910939052</v>
      </c>
      <c r="CK449">
        <v>1151495.85133021</v>
      </c>
      <c r="CL449">
        <v>19600000</v>
      </c>
      <c r="CM449">
        <v>34400000</v>
      </c>
      <c r="CN449">
        <v>9040000</v>
      </c>
      <c r="CO449">
        <v>144740000</v>
      </c>
      <c r="CP449">
        <v>0</v>
      </c>
      <c r="CQ449">
        <v>0</v>
      </c>
      <c r="CR449">
        <v>0</v>
      </c>
      <c r="CS449">
        <v>0</v>
      </c>
      <c r="CT449">
        <v>0</v>
      </c>
      <c r="CU449">
        <v>0</v>
      </c>
      <c r="CV449">
        <v>0</v>
      </c>
      <c r="CW449">
        <v>0</v>
      </c>
      <c r="CX449">
        <v>5802.5704537604433</v>
      </c>
      <c r="CY449">
        <v>2452585.5481598899</v>
      </c>
      <c r="CZ449">
        <v>17270</v>
      </c>
      <c r="DA449">
        <v>16766.862884210921</v>
      </c>
      <c r="DB449">
        <v>15449.666422660079</v>
      </c>
      <c r="DC449">
        <v>13655.60186348209</v>
      </c>
      <c r="DD449">
        <v>-873174.78756571561</v>
      </c>
      <c r="DE449">
        <v>-974819.62791685248</v>
      </c>
      <c r="DF449">
        <v>-1130723.5392614212</v>
      </c>
    </row>
    <row r="450" spans="1:110" x14ac:dyDescent="0.45">
      <c r="A450">
        <v>8302</v>
      </c>
      <c r="B450" t="s">
        <v>801</v>
      </c>
      <c r="C450">
        <v>32921</v>
      </c>
      <c r="D450">
        <v>31401</v>
      </c>
      <c r="E450">
        <v>29753</v>
      </c>
      <c r="F450">
        <v>27968</v>
      </c>
      <c r="G450">
        <v>26074</v>
      </c>
      <c r="H450">
        <v>24049</v>
      </c>
      <c r="I450">
        <v>21941</v>
      </c>
      <c r="J450">
        <v>20108.035714285717</v>
      </c>
      <c r="K450">
        <v>2.5499999999999998</v>
      </c>
      <c r="L450">
        <v>2.4500000000000002</v>
      </c>
      <c r="M450">
        <v>2.37</v>
      </c>
      <c r="N450">
        <v>2.2999999999999998</v>
      </c>
      <c r="O450">
        <v>2.25</v>
      </c>
      <c r="P450">
        <v>2.2000000000000002</v>
      </c>
      <c r="Q450">
        <v>2.1865016107851583</v>
      </c>
      <c r="R450">
        <v>2.1603294578307519</v>
      </c>
      <c r="S450">
        <v>297760</v>
      </c>
      <c r="T450">
        <v>10280</v>
      </c>
      <c r="U450">
        <v>4185</v>
      </c>
      <c r="V450">
        <v>63.907535374431902</v>
      </c>
      <c r="W450">
        <v>194.01433031792723</v>
      </c>
      <c r="X450">
        <v>2492.0406942691484</v>
      </c>
      <c r="Y450">
        <v>334.17637037242866</v>
      </c>
      <c r="Z450">
        <v>14765</v>
      </c>
      <c r="AA450">
        <v>13629.591489243317</v>
      </c>
      <c r="AB450">
        <v>12521.284058228357</v>
      </c>
      <c r="AC450">
        <v>11401.002537238626</v>
      </c>
      <c r="AD450">
        <v>10254.671267125022</v>
      </c>
      <c r="AE450">
        <v>9151.9098865151427</v>
      </c>
      <c r="AF450">
        <v>8131.7163227607707</v>
      </c>
      <c r="AG450">
        <v>7018.0075490625968</v>
      </c>
      <c r="AH450">
        <v>2517</v>
      </c>
      <c r="AI450">
        <v>2159.8344980407874</v>
      </c>
      <c r="AJ450">
        <v>1808.6187336452988</v>
      </c>
      <c r="AK450">
        <v>1467.4718727610807</v>
      </c>
      <c r="AL450">
        <v>1218.7950703944241</v>
      </c>
      <c r="AM450">
        <v>1054.0343095436265</v>
      </c>
      <c r="AN450">
        <v>934.88888728907466</v>
      </c>
      <c r="AO450">
        <v>817.89175223656468</v>
      </c>
      <c r="AP450">
        <v>76.673085789817875</v>
      </c>
      <c r="AQ450">
        <v>27.650654437246924</v>
      </c>
      <c r="AR450">
        <v>3.2951002475452196</v>
      </c>
      <c r="AS450">
        <v>27.650654437246924</v>
      </c>
      <c r="AT450">
        <v>34438</v>
      </c>
      <c r="AU450">
        <v>706</v>
      </c>
      <c r="AV450">
        <v>22728.3121333095</v>
      </c>
      <c r="AW450">
        <v>10475.946991179077</v>
      </c>
      <c r="AX450">
        <v>131.4004870378416</v>
      </c>
      <c r="AY450">
        <v>758.44377588853797</v>
      </c>
      <c r="AZ450">
        <v>398.50502354445206</v>
      </c>
      <c r="BA450">
        <v>3.4928693503717199</v>
      </c>
      <c r="BB450">
        <v>66.061272509003672</v>
      </c>
      <c r="BC450">
        <v>10660</v>
      </c>
      <c r="BD450">
        <v>511418.46633005858</v>
      </c>
      <c r="BE450">
        <v>3771683.3279946991</v>
      </c>
      <c r="BF450">
        <v>163250</v>
      </c>
      <c r="BG450">
        <v>154885.00366230379</v>
      </c>
      <c r="BH450">
        <v>139235.55072797334</v>
      </c>
      <c r="BI450">
        <v>319260</v>
      </c>
      <c r="BJ450">
        <v>267057.45897897647</v>
      </c>
      <c r="BK450">
        <v>240205.75754791714</v>
      </c>
      <c r="BL450">
        <v>-490511.34589068079</v>
      </c>
      <c r="BM450">
        <v>-581349.51988412091</v>
      </c>
      <c r="BN450">
        <v>-664352.97416346008</v>
      </c>
      <c r="BO450">
        <v>203756.53021490481</v>
      </c>
      <c r="BP450">
        <v>574377.96132579446</v>
      </c>
      <c r="BQ450">
        <v>871389.39430276444</v>
      </c>
      <c r="BR450">
        <v>2549883</v>
      </c>
      <c r="BS450">
        <v>8767932</v>
      </c>
      <c r="BT450">
        <v>937111</v>
      </c>
      <c r="BU450">
        <v>62494</v>
      </c>
      <c r="BV450">
        <v>88734</v>
      </c>
      <c r="BW450">
        <v>932589</v>
      </c>
      <c r="BX450">
        <v>42948</v>
      </c>
      <c r="BY450">
        <v>891.19529786322278</v>
      </c>
      <c r="BZ450">
        <v>0</v>
      </c>
      <c r="CA450">
        <v>0</v>
      </c>
      <c r="CB450">
        <v>0</v>
      </c>
      <c r="CC450">
        <v>0</v>
      </c>
      <c r="CD450">
        <v>4.0542457833438279</v>
      </c>
      <c r="CE450">
        <v>1.8427500000000001</v>
      </c>
      <c r="CF450">
        <v>0</v>
      </c>
      <c r="CG450">
        <v>392139.19582587102</v>
      </c>
      <c r="CH450">
        <v>264884.5640274976</v>
      </c>
      <c r="CI450">
        <v>181882.16058149241</v>
      </c>
      <c r="CJ450">
        <v>120652.16788789578</v>
      </c>
      <c r="CK450">
        <v>777361.52469790832</v>
      </c>
      <c r="CL450">
        <v>24100000</v>
      </c>
      <c r="CM450">
        <v>26800000</v>
      </c>
      <c r="CN450">
        <v>7120000</v>
      </c>
      <c r="CO450">
        <v>121580000</v>
      </c>
      <c r="CP450">
        <v>0</v>
      </c>
      <c r="CQ450">
        <v>0</v>
      </c>
      <c r="CR450">
        <v>0</v>
      </c>
      <c r="CS450">
        <v>0</v>
      </c>
      <c r="CT450">
        <v>0</v>
      </c>
      <c r="CU450">
        <v>0</v>
      </c>
      <c r="CV450">
        <v>0</v>
      </c>
      <c r="CW450">
        <v>0</v>
      </c>
      <c r="CX450">
        <v>5487.9054614666084</v>
      </c>
      <c r="CY450">
        <v>1609088.0032219212</v>
      </c>
      <c r="CZ450">
        <v>10660</v>
      </c>
      <c r="DA450">
        <v>10113.777268239868</v>
      </c>
      <c r="DB450">
        <v>9091.8895605525013</v>
      </c>
      <c r="DC450">
        <v>7741.5775825443861</v>
      </c>
      <c r="DD450">
        <v>-490511.34589068079</v>
      </c>
      <c r="DE450">
        <v>-581349.51988412091</v>
      </c>
      <c r="DF450">
        <v>-664352.97416346008</v>
      </c>
    </row>
    <row r="451" spans="1:110" x14ac:dyDescent="0.45">
      <c r="A451">
        <v>8309</v>
      </c>
      <c r="B451" t="s">
        <v>802</v>
      </c>
      <c r="C451">
        <v>16886</v>
      </c>
      <c r="D451">
        <v>15430</v>
      </c>
      <c r="E451">
        <v>13979</v>
      </c>
      <c r="F451">
        <v>12557</v>
      </c>
      <c r="G451">
        <v>11185</v>
      </c>
      <c r="H451">
        <v>9847</v>
      </c>
      <c r="I451">
        <v>8571</v>
      </c>
      <c r="J451">
        <v>7181.5357142857156</v>
      </c>
      <c r="K451">
        <v>2.5499999999999998</v>
      </c>
      <c r="L451">
        <v>2.4500000000000002</v>
      </c>
      <c r="M451">
        <v>2.37</v>
      </c>
      <c r="N451">
        <v>2.2999999999999998</v>
      </c>
      <c r="O451">
        <v>2.25</v>
      </c>
      <c r="P451">
        <v>2.2000000000000002</v>
      </c>
      <c r="Q451">
        <v>2.1865016107851583</v>
      </c>
      <c r="R451">
        <v>2.1603294578307519</v>
      </c>
      <c r="S451">
        <v>297760</v>
      </c>
      <c r="T451">
        <v>10280</v>
      </c>
      <c r="U451">
        <v>4185</v>
      </c>
      <c r="V451">
        <v>37.345939381429751</v>
      </c>
      <c r="W451">
        <v>113.37704351654335</v>
      </c>
      <c r="X451">
        <v>2187.3464582313782</v>
      </c>
      <c r="Y451">
        <v>293.31764197900503</v>
      </c>
      <c r="Z451">
        <v>8980</v>
      </c>
      <c r="AA451">
        <v>8016.6647940209259</v>
      </c>
      <c r="AB451">
        <v>7050.1503573276086</v>
      </c>
      <c r="AC451">
        <v>6114.9539138417776</v>
      </c>
      <c r="AD451">
        <v>5226.3607423532367</v>
      </c>
      <c r="AE451">
        <v>4415.6558128045372</v>
      </c>
      <c r="AF451">
        <v>3701.2469916322557</v>
      </c>
      <c r="AG451">
        <v>2804.5801413488616</v>
      </c>
      <c r="AH451">
        <v>507</v>
      </c>
      <c r="AI451">
        <v>415.59183862122529</v>
      </c>
      <c r="AJ451">
        <v>328.1586619218366</v>
      </c>
      <c r="AK451">
        <v>253.92572764667563</v>
      </c>
      <c r="AL451">
        <v>187.42291467848423</v>
      </c>
      <c r="AM451">
        <v>137.07402982950032</v>
      </c>
      <c r="AN451">
        <v>101.61466439817697</v>
      </c>
      <c r="AO451">
        <v>73.318361112105848</v>
      </c>
      <c r="AP451">
        <v>57.437431152367665</v>
      </c>
      <c r="AQ451">
        <v>2.2443713017245881</v>
      </c>
      <c r="AR451">
        <v>0.26745943567737174</v>
      </c>
      <c r="AS451">
        <v>2.2443713017245881</v>
      </c>
      <c r="AT451">
        <v>14362</v>
      </c>
      <c r="AU451">
        <v>849</v>
      </c>
      <c r="AV451">
        <v>9612.9073927766021</v>
      </c>
      <c r="AW451">
        <v>9036.1582120875973</v>
      </c>
      <c r="AX451">
        <v>141.87949366657335</v>
      </c>
      <c r="AY451">
        <v>320.78271969695516</v>
      </c>
      <c r="AZ451">
        <v>343.73545838781217</v>
      </c>
      <c r="BA451">
        <v>3.7714208375157399</v>
      </c>
      <c r="BB451">
        <v>66.061272509003672</v>
      </c>
      <c r="BC451">
        <v>6400</v>
      </c>
      <c r="BD451">
        <v>223164.13729287745</v>
      </c>
      <c r="BE451">
        <v>2811040.3972219084</v>
      </c>
      <c r="BF451">
        <v>100878</v>
      </c>
      <c r="BG451">
        <v>87448.966234607913</v>
      </c>
      <c r="BH451">
        <v>71693.185697873094</v>
      </c>
      <c r="BI451">
        <v>41387.999999999971</v>
      </c>
      <c r="BJ451">
        <v>31569.950732484464</v>
      </c>
      <c r="BK451">
        <v>26982.370345064846</v>
      </c>
      <c r="BL451">
        <v>-260500.03436700581</v>
      </c>
      <c r="BM451">
        <v>-344560.46873709903</v>
      </c>
      <c r="BN451">
        <v>-429891.8157152338</v>
      </c>
      <c r="BO451">
        <v>7158.2436830536462</v>
      </c>
      <c r="BP451">
        <v>184080.57708792645</v>
      </c>
      <c r="BQ451">
        <v>319780.37840508064</v>
      </c>
      <c r="BR451">
        <v>2549883</v>
      </c>
      <c r="BS451">
        <v>8767932</v>
      </c>
      <c r="BT451">
        <v>937111</v>
      </c>
      <c r="BU451">
        <v>62494</v>
      </c>
      <c r="BV451">
        <v>88734</v>
      </c>
      <c r="BW451">
        <v>932589</v>
      </c>
      <c r="BX451">
        <v>42948</v>
      </c>
      <c r="BY451">
        <v>65.12645562695333</v>
      </c>
      <c r="BZ451">
        <v>0</v>
      </c>
      <c r="CA451">
        <v>0</v>
      </c>
      <c r="CB451">
        <v>0</v>
      </c>
      <c r="CC451">
        <v>0</v>
      </c>
      <c r="CD451">
        <v>8.4930406601925359</v>
      </c>
      <c r="CE451">
        <v>0</v>
      </c>
      <c r="CF451">
        <v>0</v>
      </c>
      <c r="CG451">
        <v>319933.9247381732</v>
      </c>
      <c r="CH451">
        <v>216110.90927393141</v>
      </c>
      <c r="CI451">
        <v>148391.88251034933</v>
      </c>
      <c r="CJ451">
        <v>98436.274698956884</v>
      </c>
      <c r="CK451">
        <v>634224.59724604792</v>
      </c>
      <c r="CL451">
        <v>3240000</v>
      </c>
      <c r="CM451">
        <v>2130000</v>
      </c>
      <c r="CN451">
        <v>560000</v>
      </c>
      <c r="CO451">
        <v>23740000</v>
      </c>
      <c r="CP451">
        <v>1000</v>
      </c>
      <c r="CQ451">
        <v>0</v>
      </c>
      <c r="CR451">
        <v>0</v>
      </c>
      <c r="CS451">
        <v>0</v>
      </c>
      <c r="CT451">
        <v>1518000</v>
      </c>
      <c r="CU451">
        <v>0</v>
      </c>
      <c r="CV451">
        <v>0</v>
      </c>
      <c r="CW451">
        <v>0</v>
      </c>
      <c r="CX451">
        <v>1006.764689857704</v>
      </c>
      <c r="CY451">
        <v>1446518.4818869741</v>
      </c>
      <c r="CZ451">
        <v>6400</v>
      </c>
      <c r="DA451">
        <v>5548.0222040632316</v>
      </c>
      <c r="DB451">
        <v>4548.4286808460502</v>
      </c>
      <c r="DC451">
        <v>3378.1386403427487</v>
      </c>
      <c r="DD451">
        <v>-260500.03436700581</v>
      </c>
      <c r="DE451">
        <v>-344560.46873709903</v>
      </c>
      <c r="DF451">
        <v>-429891.8157152338</v>
      </c>
    </row>
    <row r="452" spans="1:110" x14ac:dyDescent="0.45">
      <c r="A452">
        <v>8310</v>
      </c>
      <c r="B452" t="s">
        <v>803</v>
      </c>
      <c r="C452">
        <v>19800</v>
      </c>
      <c r="D452">
        <v>18254</v>
      </c>
      <c r="E452">
        <v>16740</v>
      </c>
      <c r="F452">
        <v>15287</v>
      </c>
      <c r="G452">
        <v>13834</v>
      </c>
      <c r="H452">
        <v>12364</v>
      </c>
      <c r="I452">
        <v>10867</v>
      </c>
      <c r="J452">
        <v>9385.3928571428569</v>
      </c>
      <c r="K452">
        <v>2.5499999999999998</v>
      </c>
      <c r="L452">
        <v>2.4500000000000002</v>
      </c>
      <c r="M452">
        <v>2.37</v>
      </c>
      <c r="N452">
        <v>2.2999999999999998</v>
      </c>
      <c r="O452">
        <v>2.25</v>
      </c>
      <c r="P452">
        <v>2.2000000000000002</v>
      </c>
      <c r="Q452">
        <v>2.1865016107851583</v>
      </c>
      <c r="R452">
        <v>2.1603294578307519</v>
      </c>
      <c r="S452">
        <v>297760</v>
      </c>
      <c r="T452">
        <v>10280</v>
      </c>
      <c r="U452">
        <v>4185</v>
      </c>
      <c r="V452">
        <v>39.021844846988053</v>
      </c>
      <c r="W452">
        <v>118.46485788258656</v>
      </c>
      <c r="X452">
        <v>2454.6612837065595</v>
      </c>
      <c r="Y452">
        <v>329.1638857138945</v>
      </c>
      <c r="Z452">
        <v>6308</v>
      </c>
      <c r="AA452">
        <v>5835.1021379542153</v>
      </c>
      <c r="AB452">
        <v>5309.1144463630371</v>
      </c>
      <c r="AC452">
        <v>4750.8344069930736</v>
      </c>
      <c r="AD452">
        <v>4172.664271911256</v>
      </c>
      <c r="AE452">
        <v>3610.1501712067734</v>
      </c>
      <c r="AF452">
        <v>3115.1134510723141</v>
      </c>
      <c r="AG452">
        <v>2563.9462343148175</v>
      </c>
      <c r="AH452">
        <v>1149</v>
      </c>
      <c r="AI452">
        <v>1022.1783439992836</v>
      </c>
      <c r="AJ452">
        <v>899.73746570409912</v>
      </c>
      <c r="AK452">
        <v>788.33916321797199</v>
      </c>
      <c r="AL452">
        <v>688.93618143653339</v>
      </c>
      <c r="AM452">
        <v>623.87143815832803</v>
      </c>
      <c r="AN452">
        <v>613.3526975628298</v>
      </c>
      <c r="AO452">
        <v>600.93878184915809</v>
      </c>
      <c r="AP452">
        <v>27.824765255573702</v>
      </c>
      <c r="AQ452">
        <v>6.8228887572427475</v>
      </c>
      <c r="AR452">
        <v>0.81307668445921011</v>
      </c>
      <c r="AS452">
        <v>6.8228887572427475</v>
      </c>
      <c r="AT452">
        <v>20629</v>
      </c>
      <c r="AU452">
        <v>225</v>
      </c>
      <c r="AV452">
        <v>13566.750254023164</v>
      </c>
      <c r="AW452">
        <v>4609.6956079037136</v>
      </c>
      <c r="AX452">
        <v>47.635348052635763</v>
      </c>
      <c r="AY452">
        <v>452.72245597675294</v>
      </c>
      <c r="AZ452">
        <v>175.35282092465724</v>
      </c>
      <c r="BA452">
        <v>1.2662361529864365</v>
      </c>
      <c r="BB452">
        <v>66.061272509003672</v>
      </c>
      <c r="BC452">
        <v>7380</v>
      </c>
      <c r="BD452">
        <v>284278.36148740345</v>
      </c>
      <c r="BE452">
        <v>2220956.2555408101</v>
      </c>
      <c r="BF452">
        <v>66700</v>
      </c>
      <c r="BG452">
        <v>59501.553084255516</v>
      </c>
      <c r="BH452">
        <v>50311.838501150429</v>
      </c>
      <c r="BI452">
        <v>85556</v>
      </c>
      <c r="BJ452">
        <v>69658.144607423281</v>
      </c>
      <c r="BK452">
        <v>61180.842427002019</v>
      </c>
      <c r="BL452">
        <v>-384019.6329916704</v>
      </c>
      <c r="BM452">
        <v>-369241.2020524774</v>
      </c>
      <c r="BN452">
        <v>-394924.56314962317</v>
      </c>
      <c r="BO452">
        <v>95380.135485785082</v>
      </c>
      <c r="BP452">
        <v>286296.67127826286</v>
      </c>
      <c r="BQ452">
        <v>431865.43809498427</v>
      </c>
      <c r="BR452">
        <v>2549883</v>
      </c>
      <c r="BS452">
        <v>8767932</v>
      </c>
      <c r="BT452">
        <v>937111</v>
      </c>
      <c r="BU452">
        <v>62494</v>
      </c>
      <c r="BV452">
        <v>88734</v>
      </c>
      <c r="BW452">
        <v>932589</v>
      </c>
      <c r="BX452">
        <v>42948</v>
      </c>
      <c r="BY452">
        <v>297.83127455607905</v>
      </c>
      <c r="BZ452">
        <v>0</v>
      </c>
      <c r="CA452">
        <v>0</v>
      </c>
      <c r="CB452">
        <v>0</v>
      </c>
      <c r="CC452">
        <v>0</v>
      </c>
      <c r="CD452">
        <v>8.7567393042420072</v>
      </c>
      <c r="CE452">
        <v>0</v>
      </c>
      <c r="CF452">
        <v>0</v>
      </c>
      <c r="CG452">
        <v>250663.82727192654</v>
      </c>
      <c r="CH452">
        <v>169319.92341278662</v>
      </c>
      <c r="CI452">
        <v>116262.99785673241</v>
      </c>
      <c r="CJ452">
        <v>77123.46659899925</v>
      </c>
      <c r="CK452">
        <v>496906.24408084858</v>
      </c>
      <c r="CL452">
        <v>11500000</v>
      </c>
      <c r="CM452">
        <v>12900000</v>
      </c>
      <c r="CN452">
        <v>5620000</v>
      </c>
      <c r="CO452">
        <v>161800000</v>
      </c>
      <c r="CP452">
        <v>6000</v>
      </c>
      <c r="CQ452">
        <v>0</v>
      </c>
      <c r="CR452">
        <v>0</v>
      </c>
      <c r="CS452">
        <v>0</v>
      </c>
      <c r="CT452">
        <v>10383000</v>
      </c>
      <c r="CU452">
        <v>0</v>
      </c>
      <c r="CV452">
        <v>0</v>
      </c>
      <c r="CW452">
        <v>0</v>
      </c>
      <c r="CX452">
        <v>25265.123157588823</v>
      </c>
      <c r="CY452">
        <v>1012137.481537048</v>
      </c>
      <c r="CZ452">
        <v>7380</v>
      </c>
      <c r="DA452">
        <v>6583.5301613464126</v>
      </c>
      <c r="DB452">
        <v>5566.7371535006032</v>
      </c>
      <c r="DC452">
        <v>4303.2528846406703</v>
      </c>
      <c r="DD452">
        <v>-384019.6329916704</v>
      </c>
      <c r="DE452">
        <v>-369241.2020524774</v>
      </c>
      <c r="DF452">
        <v>-394924.56314962317</v>
      </c>
    </row>
    <row r="453" spans="1:110" x14ac:dyDescent="0.45">
      <c r="A453">
        <v>8341</v>
      </c>
      <c r="B453" t="s">
        <v>804</v>
      </c>
      <c r="C453">
        <v>37713</v>
      </c>
      <c r="D453">
        <v>37557</v>
      </c>
      <c r="E453">
        <v>36837</v>
      </c>
      <c r="F453">
        <v>35714</v>
      </c>
      <c r="G453">
        <v>34422</v>
      </c>
      <c r="H453">
        <v>33099</v>
      </c>
      <c r="I453">
        <v>31752</v>
      </c>
      <c r="J453">
        <v>30708.642857142859</v>
      </c>
      <c r="K453">
        <v>2.5499999999999998</v>
      </c>
      <c r="L453">
        <v>2.4500000000000002</v>
      </c>
      <c r="M453">
        <v>2.37</v>
      </c>
      <c r="N453">
        <v>2.2999999999999998</v>
      </c>
      <c r="O453">
        <v>2.25</v>
      </c>
      <c r="P453">
        <v>2.2000000000000002</v>
      </c>
      <c r="Q453">
        <v>2.1865016107851583</v>
      </c>
      <c r="R453">
        <v>2.1603294578307519</v>
      </c>
      <c r="S453">
        <v>301840</v>
      </c>
      <c r="T453">
        <v>9900</v>
      </c>
      <c r="U453">
        <v>4148</v>
      </c>
      <c r="V453">
        <v>80.799790911463205</v>
      </c>
      <c r="W453">
        <v>245.29685320626291</v>
      </c>
      <c r="X453">
        <v>2174.4884458578381</v>
      </c>
      <c r="Y453">
        <v>300.10892939624733</v>
      </c>
      <c r="Z453">
        <v>18311</v>
      </c>
      <c r="AA453">
        <v>18523.763106839961</v>
      </c>
      <c r="AB453">
        <v>18458.980687280025</v>
      </c>
      <c r="AC453">
        <v>17865.332215724375</v>
      </c>
      <c r="AD453">
        <v>16646.662652243562</v>
      </c>
      <c r="AE453">
        <v>15303.330143694773</v>
      </c>
      <c r="AF453">
        <v>14218.755564434079</v>
      </c>
      <c r="AG453">
        <v>13455.759496971252</v>
      </c>
      <c r="AH453">
        <v>525</v>
      </c>
      <c r="AI453">
        <v>448.38162079878629</v>
      </c>
      <c r="AJ453">
        <v>390.48155687037303</v>
      </c>
      <c r="AK453">
        <v>372.55497551666906</v>
      </c>
      <c r="AL453">
        <v>372.4354609665541</v>
      </c>
      <c r="AM453">
        <v>393.42971570122893</v>
      </c>
      <c r="AN453">
        <v>430.00933936503156</v>
      </c>
      <c r="AO453">
        <v>482.64345065728065</v>
      </c>
      <c r="AP453">
        <v>117.44440794990616</v>
      </c>
      <c r="AQ453">
        <v>5.2069414200010451</v>
      </c>
      <c r="AR453">
        <v>0.62050589077150242</v>
      </c>
      <c r="AS453">
        <v>5.2069414200010451</v>
      </c>
      <c r="AT453">
        <v>30611</v>
      </c>
      <c r="AU453">
        <v>553</v>
      </c>
      <c r="AV453">
        <v>20184.524115778513</v>
      </c>
      <c r="AW453">
        <v>8684.4183942660111</v>
      </c>
      <c r="AX453">
        <v>105.09315900162213</v>
      </c>
      <c r="AY453">
        <v>673.55756974352892</v>
      </c>
      <c r="AZ453">
        <v>330.35527571787907</v>
      </c>
      <c r="BA453">
        <v>2.7935716395388597</v>
      </c>
      <c r="BB453">
        <v>66.061272509003672</v>
      </c>
      <c r="BC453">
        <v>13570</v>
      </c>
      <c r="BD453">
        <v>831270.95991491317</v>
      </c>
      <c r="BE453">
        <v>4523767.7586665703</v>
      </c>
      <c r="BF453">
        <v>284394</v>
      </c>
      <c r="BG453">
        <v>288075.46933530603</v>
      </c>
      <c r="BH453">
        <v>279117.97903187154</v>
      </c>
      <c r="BI453">
        <v>169250</v>
      </c>
      <c r="BJ453">
        <v>163233.97465576726</v>
      </c>
      <c r="BK453">
        <v>152099.09766400926</v>
      </c>
      <c r="BL453">
        <v>-608360.54593851953</v>
      </c>
      <c r="BM453">
        <v>-759318.05434397643</v>
      </c>
      <c r="BN453">
        <v>-867264.59193365718</v>
      </c>
      <c r="BO453">
        <v>589335.43173320079</v>
      </c>
      <c r="BP453">
        <v>1209877.0232735262</v>
      </c>
      <c r="BQ453">
        <v>1607616.1257618922</v>
      </c>
      <c r="BR453">
        <v>2549883</v>
      </c>
      <c r="BS453">
        <v>8767932</v>
      </c>
      <c r="BT453">
        <v>937111</v>
      </c>
      <c r="BU453">
        <v>62494</v>
      </c>
      <c r="BV453">
        <v>88734</v>
      </c>
      <c r="BW453">
        <v>932589</v>
      </c>
      <c r="BX453">
        <v>42948</v>
      </c>
      <c r="BY453">
        <v>300.66558693847423</v>
      </c>
      <c r="BZ453">
        <v>0</v>
      </c>
      <c r="CA453">
        <v>0</v>
      </c>
      <c r="CB453">
        <v>0</v>
      </c>
      <c r="CC453">
        <v>0</v>
      </c>
      <c r="CD453">
        <v>4.9638868146266981</v>
      </c>
      <c r="CE453">
        <v>0</v>
      </c>
      <c r="CF453">
        <v>0</v>
      </c>
      <c r="CG453">
        <v>338719.03591546044</v>
      </c>
      <c r="CH453">
        <v>228799.99018542829</v>
      </c>
      <c r="CI453">
        <v>157104.80038251664</v>
      </c>
      <c r="CJ453">
        <v>104216.01926843692</v>
      </c>
      <c r="CK453">
        <v>671463.47268067824</v>
      </c>
      <c r="CL453">
        <v>4330000</v>
      </c>
      <c r="CM453">
        <v>5290000</v>
      </c>
      <c r="CN453">
        <v>1410000</v>
      </c>
      <c r="CO453">
        <v>37980000</v>
      </c>
      <c r="CP453">
        <v>3000</v>
      </c>
      <c r="CQ453">
        <v>0</v>
      </c>
      <c r="CR453">
        <v>0</v>
      </c>
      <c r="CS453">
        <v>0</v>
      </c>
      <c r="CT453">
        <v>4586000</v>
      </c>
      <c r="CU453">
        <v>0</v>
      </c>
      <c r="CV453">
        <v>0</v>
      </c>
      <c r="CW453">
        <v>0</v>
      </c>
      <c r="CX453">
        <v>1689.1850853024878</v>
      </c>
      <c r="CY453">
        <v>1570220.862753544</v>
      </c>
      <c r="CZ453">
        <v>13570</v>
      </c>
      <c r="DA453">
        <v>13745.663125382755</v>
      </c>
      <c r="DB453">
        <v>13318.252056873551</v>
      </c>
      <c r="DC453">
        <v>12583.332538767203</v>
      </c>
      <c r="DD453">
        <v>-608360.54593851953</v>
      </c>
      <c r="DE453">
        <v>-759318.05434397643</v>
      </c>
      <c r="DF453">
        <v>-867264.59193365718</v>
      </c>
    </row>
    <row r="454" spans="1:110" x14ac:dyDescent="0.45">
      <c r="A454">
        <v>8364</v>
      </c>
      <c r="B454" t="s">
        <v>805</v>
      </c>
      <c r="C454">
        <v>18053</v>
      </c>
      <c r="D454">
        <v>16097</v>
      </c>
      <c r="E454">
        <v>14276</v>
      </c>
      <c r="F454">
        <v>12578</v>
      </c>
      <c r="G454">
        <v>11000</v>
      </c>
      <c r="H454">
        <v>9469</v>
      </c>
      <c r="I454">
        <v>7973</v>
      </c>
      <c r="J454">
        <v>6302.5714285714275</v>
      </c>
      <c r="K454">
        <v>2.5499999999999998</v>
      </c>
      <c r="L454">
        <v>2.4500000000000002</v>
      </c>
      <c r="M454">
        <v>2.37</v>
      </c>
      <c r="N454">
        <v>2.2999999999999998</v>
      </c>
      <c r="O454">
        <v>2.25</v>
      </c>
      <c r="P454">
        <v>2.2000000000000002</v>
      </c>
      <c r="Q454">
        <v>2.1865016107851583</v>
      </c>
      <c r="R454">
        <v>2.1603294578307519</v>
      </c>
      <c r="S454">
        <v>301840</v>
      </c>
      <c r="T454">
        <v>9900</v>
      </c>
      <c r="U454">
        <v>4148</v>
      </c>
      <c r="V454">
        <v>36.090472467346196</v>
      </c>
      <c r="W454">
        <v>109.56562173122308</v>
      </c>
      <c r="X454">
        <v>2330.4139687438969</v>
      </c>
      <c r="Y454">
        <v>321.62876861545487</v>
      </c>
      <c r="Z454">
        <v>7981</v>
      </c>
      <c r="AA454">
        <v>7139.702635563307</v>
      </c>
      <c r="AB454">
        <v>6131.4530706469404</v>
      </c>
      <c r="AC454">
        <v>5217.8905845436466</v>
      </c>
      <c r="AD454">
        <v>4392.4193012974574</v>
      </c>
      <c r="AE454">
        <v>3680.0188812526053</v>
      </c>
      <c r="AF454">
        <v>3336.9161236785303</v>
      </c>
      <c r="AG454">
        <v>2408.5811148942653</v>
      </c>
      <c r="AH454">
        <v>1362</v>
      </c>
      <c r="AI454">
        <v>1193.6641549398785</v>
      </c>
      <c r="AJ454">
        <v>1011.1655361570756</v>
      </c>
      <c r="AK454">
        <v>841.39314319797586</v>
      </c>
      <c r="AL454">
        <v>699.97372540474817</v>
      </c>
      <c r="AM454">
        <v>592.98395110417039</v>
      </c>
      <c r="AN454">
        <v>778.00306610451184</v>
      </c>
      <c r="AO454">
        <v>642.35164244613929</v>
      </c>
      <c r="AP454">
        <v>41.570936014704394</v>
      </c>
      <c r="AQ454">
        <v>10.503657692071073</v>
      </c>
      <c r="AR454">
        <v>1.2517101589700999</v>
      </c>
      <c r="AS454">
        <v>10.503657692071073</v>
      </c>
      <c r="AT454">
        <v>16899</v>
      </c>
      <c r="AU454">
        <v>150</v>
      </c>
      <c r="AV454">
        <v>11105.388771427119</v>
      </c>
      <c r="AW454">
        <v>3487.3882559234667</v>
      </c>
      <c r="AX454">
        <v>33.633680107021661</v>
      </c>
      <c r="AY454">
        <v>370.58682330252293</v>
      </c>
      <c r="AZ454">
        <v>132.66024925532867</v>
      </c>
      <c r="BA454">
        <v>0.89404577588963496</v>
      </c>
      <c r="BB454">
        <v>66.061272509003672</v>
      </c>
      <c r="BC454">
        <v>6440</v>
      </c>
      <c r="BD454">
        <v>188908.60084952688</v>
      </c>
      <c r="BE454">
        <v>2824047.6619571582</v>
      </c>
      <c r="BF454">
        <v>43426</v>
      </c>
      <c r="BG454">
        <v>36145.540449070999</v>
      </c>
      <c r="BH454">
        <v>28448.04354566351</v>
      </c>
      <c r="BI454">
        <v>30886.000000000004</v>
      </c>
      <c r="BJ454">
        <v>22572.336247096362</v>
      </c>
      <c r="BK454">
        <v>19001.388358125881</v>
      </c>
      <c r="BL454">
        <v>-380811.9920487816</v>
      </c>
      <c r="BM454">
        <v>-416337.94203784008</v>
      </c>
      <c r="BN454">
        <v>-470099.95622083795</v>
      </c>
      <c r="BO454">
        <v>-100335.60762244835</v>
      </c>
      <c r="BP454">
        <v>34906.92230693996</v>
      </c>
      <c r="BQ454">
        <v>178720.64677404542</v>
      </c>
      <c r="BR454">
        <v>2549883</v>
      </c>
      <c r="BS454">
        <v>8767932</v>
      </c>
      <c r="BT454">
        <v>937111</v>
      </c>
      <c r="BU454">
        <v>62494</v>
      </c>
      <c r="BV454">
        <v>88734</v>
      </c>
      <c r="BW454">
        <v>932589</v>
      </c>
      <c r="BX454">
        <v>42948</v>
      </c>
      <c r="BY454">
        <v>563.31638781048832</v>
      </c>
      <c r="BZ454">
        <v>0</v>
      </c>
      <c r="CA454">
        <v>0</v>
      </c>
      <c r="CB454">
        <v>0</v>
      </c>
      <c r="CC454">
        <v>0</v>
      </c>
      <c r="CD454">
        <v>7.9388957250486856</v>
      </c>
      <c r="CE454">
        <v>10.039875791182993</v>
      </c>
      <c r="CF454">
        <v>0</v>
      </c>
      <c r="CG454">
        <v>395367.88680946728</v>
      </c>
      <c r="CH454">
        <v>267065.49980916112</v>
      </c>
      <c r="CI454">
        <v>183379.69334077116</v>
      </c>
      <c r="CJ454">
        <v>121645.56148577516</v>
      </c>
      <c r="CK454">
        <v>783761.9564132354</v>
      </c>
      <c r="CL454">
        <v>8460000</v>
      </c>
      <c r="CM454">
        <v>11300000</v>
      </c>
      <c r="CN454">
        <v>8290000</v>
      </c>
      <c r="CO454">
        <v>325760000</v>
      </c>
      <c r="CP454">
        <v>57000</v>
      </c>
      <c r="CQ454">
        <v>340</v>
      </c>
      <c r="CR454">
        <v>0</v>
      </c>
      <c r="CS454">
        <v>0</v>
      </c>
      <c r="CT454">
        <v>104970000</v>
      </c>
      <c r="CU454">
        <v>2382720</v>
      </c>
      <c r="CV454">
        <v>0</v>
      </c>
      <c r="CW454">
        <v>0</v>
      </c>
      <c r="CX454">
        <v>59235.608035258243</v>
      </c>
      <c r="CY454">
        <v>1572513.1980430468</v>
      </c>
      <c r="CZ454">
        <v>6440</v>
      </c>
      <c r="DA454">
        <v>5360.3205566254592</v>
      </c>
      <c r="DB454">
        <v>4218.7952018162614</v>
      </c>
      <c r="DC454">
        <v>2859.5967603224717</v>
      </c>
      <c r="DD454">
        <v>-380811.9920487816</v>
      </c>
      <c r="DE454">
        <v>-416337.94203784008</v>
      </c>
      <c r="DF454">
        <v>-470099.95622083795</v>
      </c>
    </row>
    <row r="455" spans="1:110" x14ac:dyDescent="0.45">
      <c r="A455">
        <v>8442</v>
      </c>
      <c r="B455" t="s">
        <v>806</v>
      </c>
      <c r="C455">
        <v>15842</v>
      </c>
      <c r="D455">
        <v>14522</v>
      </c>
      <c r="E455">
        <v>13181</v>
      </c>
      <c r="F455">
        <v>11855</v>
      </c>
      <c r="G455">
        <v>10541</v>
      </c>
      <c r="H455">
        <v>9275</v>
      </c>
      <c r="I455">
        <v>8069</v>
      </c>
      <c r="J455">
        <v>6767.1071428571431</v>
      </c>
      <c r="K455">
        <v>2.5499999999999998</v>
      </c>
      <c r="L455">
        <v>2.4500000000000002</v>
      </c>
      <c r="M455">
        <v>2.37</v>
      </c>
      <c r="N455">
        <v>2.2999999999999998</v>
      </c>
      <c r="O455">
        <v>2.25</v>
      </c>
      <c r="P455">
        <v>2.2000000000000002</v>
      </c>
      <c r="Q455">
        <v>2.1865016107851583</v>
      </c>
      <c r="R455">
        <v>2.1603294578307519</v>
      </c>
      <c r="S455">
        <v>305593</v>
      </c>
      <c r="T455">
        <v>10943</v>
      </c>
      <c r="U455">
        <v>4510</v>
      </c>
      <c r="V455">
        <v>32.051457709909066</v>
      </c>
      <c r="W455">
        <v>97.303738391220222</v>
      </c>
      <c r="X455">
        <v>2545.3041619589353</v>
      </c>
      <c r="Y455">
        <v>345.53981018627962</v>
      </c>
      <c r="Z455">
        <v>7198</v>
      </c>
      <c r="AA455">
        <v>6400.271346283077</v>
      </c>
      <c r="AB455">
        <v>5605.6466583519323</v>
      </c>
      <c r="AC455">
        <v>4829.3500635047676</v>
      </c>
      <c r="AD455">
        <v>4083.297088275805</v>
      </c>
      <c r="AE455">
        <v>3402.3013963159915</v>
      </c>
      <c r="AF455">
        <v>2796.6917124459483</v>
      </c>
      <c r="AG455">
        <v>2056.2623881232744</v>
      </c>
      <c r="AH455">
        <v>436</v>
      </c>
      <c r="AI455">
        <v>415.54931948251954</v>
      </c>
      <c r="AJ455">
        <v>398.96346474006236</v>
      </c>
      <c r="AK455">
        <v>393.67416383610293</v>
      </c>
      <c r="AL455">
        <v>390.70663627785609</v>
      </c>
      <c r="AM455">
        <v>378.50635155443723</v>
      </c>
      <c r="AN455">
        <v>354.68552139612348</v>
      </c>
      <c r="AO455">
        <v>329.07371151410092</v>
      </c>
      <c r="AP455">
        <v>41.867422050685647</v>
      </c>
      <c r="AQ455">
        <v>17.86519556172772</v>
      </c>
      <c r="AR455">
        <v>2.1289771079918789</v>
      </c>
      <c r="AS455">
        <v>17.86519556172772</v>
      </c>
      <c r="AT455">
        <v>18888</v>
      </c>
      <c r="AU455">
        <v>305</v>
      </c>
      <c r="AV455">
        <v>12445.747631581875</v>
      </c>
      <c r="AW455">
        <v>5053.7510419878454</v>
      </c>
      <c r="AX455">
        <v>59.158691046769533</v>
      </c>
      <c r="AY455">
        <v>415.31459846588712</v>
      </c>
      <c r="AZ455">
        <v>192.24468963721765</v>
      </c>
      <c r="BA455">
        <v>1.5725480431884813</v>
      </c>
      <c r="BB455">
        <v>66.061272509003672</v>
      </c>
      <c r="BC455">
        <v>5780</v>
      </c>
      <c r="BD455">
        <v>201789.00108868084</v>
      </c>
      <c r="BE455">
        <v>1881377.204912632</v>
      </c>
      <c r="BF455">
        <v>42760</v>
      </c>
      <c r="BG455">
        <v>37183.568858044469</v>
      </c>
      <c r="BH455">
        <v>30413.652952886536</v>
      </c>
      <c r="BI455">
        <v>104118</v>
      </c>
      <c r="BJ455">
        <v>78562.648785820726</v>
      </c>
      <c r="BK455">
        <v>66426.047152516534</v>
      </c>
      <c r="BL455">
        <v>-238561.00142643513</v>
      </c>
      <c r="BM455">
        <v>-230738.50933213747</v>
      </c>
      <c r="BN455">
        <v>-258884.36820364275</v>
      </c>
      <c r="BO455">
        <v>-11192.530736702494</v>
      </c>
      <c r="BP455">
        <v>99049.390836209757</v>
      </c>
      <c r="BQ455">
        <v>195537.58381977398</v>
      </c>
      <c r="BR455">
        <v>2549883</v>
      </c>
      <c r="BS455">
        <v>8767932</v>
      </c>
      <c r="BT455">
        <v>937111</v>
      </c>
      <c r="BU455">
        <v>62494</v>
      </c>
      <c r="BV455">
        <v>88734</v>
      </c>
      <c r="BW455">
        <v>932589</v>
      </c>
      <c r="BX455">
        <v>42948</v>
      </c>
      <c r="BY455">
        <v>385.28628143870515</v>
      </c>
      <c r="BZ455">
        <v>0</v>
      </c>
      <c r="CA455">
        <v>0</v>
      </c>
      <c r="CB455">
        <v>0</v>
      </c>
      <c r="CC455">
        <v>0</v>
      </c>
      <c r="CD455">
        <v>7.5536901908365701</v>
      </c>
      <c r="CE455">
        <v>0</v>
      </c>
      <c r="CF455">
        <v>0</v>
      </c>
      <c r="CG455">
        <v>229824.09455962351</v>
      </c>
      <c r="CH455">
        <v>155242.97427659476</v>
      </c>
      <c r="CI455">
        <v>106597.10459229682</v>
      </c>
      <c r="CJ455">
        <v>70711.562467232332</v>
      </c>
      <c r="CK455">
        <v>455594.36664555554</v>
      </c>
      <c r="CL455">
        <v>9020000</v>
      </c>
      <c r="CM455">
        <v>2390000</v>
      </c>
      <c r="CN455">
        <v>1860000</v>
      </c>
      <c r="CO455">
        <v>66610000</v>
      </c>
      <c r="CP455">
        <v>0</v>
      </c>
      <c r="CQ455">
        <v>0</v>
      </c>
      <c r="CR455">
        <v>0</v>
      </c>
      <c r="CS455">
        <v>0</v>
      </c>
      <c r="CT455">
        <v>0</v>
      </c>
      <c r="CU455">
        <v>0</v>
      </c>
      <c r="CV455">
        <v>0</v>
      </c>
      <c r="CW455">
        <v>0</v>
      </c>
      <c r="CX455">
        <v>1252.2756700208586</v>
      </c>
      <c r="CY455">
        <v>931275.29993434204</v>
      </c>
      <c r="CZ455">
        <v>5780</v>
      </c>
      <c r="DA455">
        <v>5026.216744609379</v>
      </c>
      <c r="DB455">
        <v>4111.1065029860656</v>
      </c>
      <c r="DC455">
        <v>3054.5733290435551</v>
      </c>
      <c r="DD455">
        <v>-238561.00142643513</v>
      </c>
      <c r="DE455">
        <v>-230738.50933213747</v>
      </c>
      <c r="DF455">
        <v>-258884.36820364275</v>
      </c>
    </row>
    <row r="456" spans="1:110" x14ac:dyDescent="0.45">
      <c r="A456">
        <v>8443</v>
      </c>
      <c r="B456" t="s">
        <v>807</v>
      </c>
      <c r="C456">
        <v>47535</v>
      </c>
      <c r="D456">
        <v>46766</v>
      </c>
      <c r="E456">
        <v>45589</v>
      </c>
      <c r="F456">
        <v>44063</v>
      </c>
      <c r="G456">
        <v>42273</v>
      </c>
      <c r="H456">
        <v>40298</v>
      </c>
      <c r="I456">
        <v>38247</v>
      </c>
      <c r="J456">
        <v>36671.428571428572</v>
      </c>
      <c r="K456">
        <v>2.5499999999999998</v>
      </c>
      <c r="L456">
        <v>2.4500000000000002</v>
      </c>
      <c r="M456">
        <v>2.37</v>
      </c>
      <c r="N456">
        <v>2.2999999999999998</v>
      </c>
      <c r="O456">
        <v>2.25</v>
      </c>
      <c r="P456">
        <v>2.2000000000000002</v>
      </c>
      <c r="Q456">
        <v>2.1865016107851583</v>
      </c>
      <c r="R456">
        <v>2.1603294578307519</v>
      </c>
      <c r="S456">
        <v>305593</v>
      </c>
      <c r="T456">
        <v>10943</v>
      </c>
      <c r="U456">
        <v>4510</v>
      </c>
      <c r="V456">
        <v>106.75389832283948</v>
      </c>
      <c r="W456">
        <v>301.93728793338539</v>
      </c>
      <c r="X456">
        <v>2293.0167121475993</v>
      </c>
      <c r="Y456">
        <v>334.12914234389433</v>
      </c>
      <c r="Z456">
        <v>20722</v>
      </c>
      <c r="AA456">
        <v>19868.976633459817</v>
      </c>
      <c r="AB456">
        <v>18876.534873088651</v>
      </c>
      <c r="AC456">
        <v>17811.667518254013</v>
      </c>
      <c r="AD456">
        <v>16672.855233979739</v>
      </c>
      <c r="AE456">
        <v>15541.599524527806</v>
      </c>
      <c r="AF456">
        <v>14445.275535372442</v>
      </c>
      <c r="AG456">
        <v>13366.110696832729</v>
      </c>
      <c r="AH456">
        <v>861</v>
      </c>
      <c r="AI456">
        <v>689.84299641162215</v>
      </c>
      <c r="AJ456">
        <v>539.97372862984344</v>
      </c>
      <c r="AK456">
        <v>425.1879986766881</v>
      </c>
      <c r="AL456">
        <v>355.40458890842137</v>
      </c>
      <c r="AM456">
        <v>312.14565751262597</v>
      </c>
      <c r="AN456">
        <v>276.22976826075342</v>
      </c>
      <c r="AO456">
        <v>244.63364267413124</v>
      </c>
      <c r="AP456">
        <v>120.22059537773059</v>
      </c>
      <c r="AQ456">
        <v>14.453751183106348</v>
      </c>
      <c r="AR456">
        <v>1.7224387657622739</v>
      </c>
      <c r="AS456">
        <v>14.453751183106348</v>
      </c>
      <c r="AT456">
        <v>38609</v>
      </c>
      <c r="AU456">
        <v>767</v>
      </c>
      <c r="AV456">
        <v>25475.143694605515</v>
      </c>
      <c r="AW456">
        <v>11538.493694474648</v>
      </c>
      <c r="AX456">
        <v>143.46688754346553</v>
      </c>
      <c r="AY456">
        <v>850.10554508898599</v>
      </c>
      <c r="AZ456">
        <v>438.92430013781558</v>
      </c>
      <c r="BA456">
        <v>3.8136167193161454</v>
      </c>
      <c r="BB456">
        <v>66.061272509003672</v>
      </c>
      <c r="BC456">
        <v>18910</v>
      </c>
      <c r="BD456">
        <v>1110918.4101608412</v>
      </c>
      <c r="BE456">
        <v>4984463.7214974854</v>
      </c>
      <c r="BF456">
        <v>393377.99999999994</v>
      </c>
      <c r="BG456">
        <v>394813.64475399262</v>
      </c>
      <c r="BH456">
        <v>377491.11901225825</v>
      </c>
      <c r="BI456">
        <v>697279.99999999977</v>
      </c>
      <c r="BJ456">
        <v>625080.98712105071</v>
      </c>
      <c r="BK456">
        <v>585115.61576712143</v>
      </c>
      <c r="BL456">
        <v>-618495.41041006427</v>
      </c>
      <c r="BM456">
        <v>-797770.22957311058</v>
      </c>
      <c r="BN456">
        <v>-1052558.1199631526</v>
      </c>
      <c r="BO456">
        <v>413815.01192844799</v>
      </c>
      <c r="BP456">
        <v>1029579.6010905327</v>
      </c>
      <c r="BQ456">
        <v>1575776.3656860373</v>
      </c>
      <c r="BR456">
        <v>2549883</v>
      </c>
      <c r="BS456">
        <v>8767932</v>
      </c>
      <c r="BT456">
        <v>937111</v>
      </c>
      <c r="BU456">
        <v>62494</v>
      </c>
      <c r="BV456">
        <v>88734</v>
      </c>
      <c r="BW456">
        <v>932589</v>
      </c>
      <c r="BX456">
        <v>42948</v>
      </c>
      <c r="BY456">
        <v>680.41393597609635</v>
      </c>
      <c r="BZ456">
        <v>0</v>
      </c>
      <c r="CA456">
        <v>0</v>
      </c>
      <c r="CB456">
        <v>0</v>
      </c>
      <c r="CC456">
        <v>0</v>
      </c>
      <c r="CD456">
        <v>21.19675321730411</v>
      </c>
      <c r="CE456">
        <v>0</v>
      </c>
      <c r="CF456">
        <v>0</v>
      </c>
      <c r="CG456">
        <v>418555.75841893122</v>
      </c>
      <c r="CH456">
        <v>282728.58405929006</v>
      </c>
      <c r="CI456">
        <v>194134.70133922767</v>
      </c>
      <c r="CJ456">
        <v>128779.93368872708</v>
      </c>
      <c r="CK456">
        <v>829728.69327785727</v>
      </c>
      <c r="CL456">
        <v>7300000</v>
      </c>
      <c r="CM456">
        <v>11200000</v>
      </c>
      <c r="CN456">
        <v>5780000</v>
      </c>
      <c r="CO456">
        <v>71400000</v>
      </c>
      <c r="CP456">
        <v>0</v>
      </c>
      <c r="CQ456">
        <v>0</v>
      </c>
      <c r="CR456">
        <v>0</v>
      </c>
      <c r="CS456">
        <v>0</v>
      </c>
      <c r="CT456">
        <v>0</v>
      </c>
      <c r="CU456">
        <v>0</v>
      </c>
      <c r="CV456">
        <v>0</v>
      </c>
      <c r="CW456">
        <v>0</v>
      </c>
      <c r="CX456">
        <v>2890.4897469662487</v>
      </c>
      <c r="CY456">
        <v>1898571.9252403728</v>
      </c>
      <c r="CZ456">
        <v>18910</v>
      </c>
      <c r="DA456">
        <v>18979.012609495196</v>
      </c>
      <c r="DB456">
        <v>18146.304726044171</v>
      </c>
      <c r="DC456">
        <v>16816.485180624262</v>
      </c>
      <c r="DD456">
        <v>-618495.41041006427</v>
      </c>
      <c r="DE456">
        <v>-797770.22957311058</v>
      </c>
      <c r="DF456">
        <v>-1052558.1199631526</v>
      </c>
    </row>
    <row r="457" spans="1:110" x14ac:dyDescent="0.45">
      <c r="A457">
        <v>8447</v>
      </c>
      <c r="B457" t="s">
        <v>808</v>
      </c>
      <c r="C457">
        <v>9168</v>
      </c>
      <c r="D457">
        <v>8308</v>
      </c>
      <c r="E457">
        <v>7478</v>
      </c>
      <c r="F457">
        <v>6667</v>
      </c>
      <c r="G457">
        <v>5904</v>
      </c>
      <c r="H457">
        <v>5161</v>
      </c>
      <c r="I457">
        <v>4452</v>
      </c>
      <c r="J457">
        <v>3665.7142857142858</v>
      </c>
      <c r="K457">
        <v>2.5499999999999998</v>
      </c>
      <c r="L457">
        <v>2.4500000000000002</v>
      </c>
      <c r="M457">
        <v>2.37</v>
      </c>
      <c r="N457">
        <v>2.2999999999999998</v>
      </c>
      <c r="O457">
        <v>2.25</v>
      </c>
      <c r="P457">
        <v>2.2000000000000002</v>
      </c>
      <c r="Q457">
        <v>2.1865016107851583</v>
      </c>
      <c r="R457">
        <v>2.1603294578307519</v>
      </c>
      <c r="S457">
        <v>305593</v>
      </c>
      <c r="T457">
        <v>10943</v>
      </c>
      <c r="U457">
        <v>4510</v>
      </c>
      <c r="V457">
        <v>16.135762157035472</v>
      </c>
      <c r="W457">
        <v>48.985914896024411</v>
      </c>
      <c r="X457">
        <v>2925.9209311478903</v>
      </c>
      <c r="Y457">
        <v>397.21074529292974</v>
      </c>
      <c r="Z457">
        <v>2990</v>
      </c>
      <c r="AA457">
        <v>2664.2422731776787</v>
      </c>
      <c r="AB457">
        <v>2337.547311220424</v>
      </c>
      <c r="AC457">
        <v>2020.2656215216211</v>
      </c>
      <c r="AD457">
        <v>1717.7854769605151</v>
      </c>
      <c r="AE457">
        <v>1436.8151074938282</v>
      </c>
      <c r="AF457">
        <v>1185.4543388969619</v>
      </c>
      <c r="AG457">
        <v>882.30244072065034</v>
      </c>
      <c r="AH457">
        <v>679</v>
      </c>
      <c r="AI457">
        <v>635.33147013871564</v>
      </c>
      <c r="AJ457">
        <v>589.63636596276706</v>
      </c>
      <c r="AK457">
        <v>551.20385013524128</v>
      </c>
      <c r="AL457">
        <v>519.44793646679796</v>
      </c>
      <c r="AM457">
        <v>483.07250758034058</v>
      </c>
      <c r="AN457">
        <v>452.1017331807293</v>
      </c>
      <c r="AO457">
        <v>387.25320610068917</v>
      </c>
      <c r="AP457">
        <v>11.571939828601526</v>
      </c>
      <c r="AQ457">
        <v>18.762944082417555</v>
      </c>
      <c r="AR457">
        <v>2.2359608822628276</v>
      </c>
      <c r="AS457">
        <v>18.762944082417555</v>
      </c>
      <c r="AT457">
        <v>9615</v>
      </c>
      <c r="AU457">
        <v>166</v>
      </c>
      <c r="AV457">
        <v>6338.1504782255515</v>
      </c>
      <c r="AW457">
        <v>2663.0063348258122</v>
      </c>
      <c r="AX457">
        <v>31.801158175929981</v>
      </c>
      <c r="AY457">
        <v>211.50408145838665</v>
      </c>
      <c r="AZ457">
        <v>101.30076097677389</v>
      </c>
      <c r="BA457">
        <v>0.84533393447042626</v>
      </c>
      <c r="BB457">
        <v>66.061272509003672</v>
      </c>
      <c r="BC457">
        <v>18910</v>
      </c>
      <c r="BD457">
        <v>625095.94953628466</v>
      </c>
      <c r="BE457">
        <v>1022864.9938986027</v>
      </c>
      <c r="BF457">
        <v>21070</v>
      </c>
      <c r="BG457">
        <v>18010.95541751272</v>
      </c>
      <c r="BH457">
        <v>14576.233285551714</v>
      </c>
      <c r="BI457">
        <v>35943.999999999985</v>
      </c>
      <c r="BJ457">
        <v>27255.939983777265</v>
      </c>
      <c r="BK457">
        <v>23175.100029557638</v>
      </c>
      <c r="BL457">
        <v>-173532.02316485741</v>
      </c>
      <c r="BM457">
        <v>-168757.59065848612</v>
      </c>
      <c r="BN457">
        <v>-251936.17752452288</v>
      </c>
      <c r="BO457">
        <v>-1444.4477635117946</v>
      </c>
      <c r="BP457">
        <v>55409.304487588059</v>
      </c>
      <c r="BQ457">
        <v>101318.51179385831</v>
      </c>
      <c r="BR457">
        <v>2549883</v>
      </c>
      <c r="BS457">
        <v>8767932</v>
      </c>
      <c r="BT457">
        <v>937111</v>
      </c>
      <c r="BU457">
        <v>62494</v>
      </c>
      <c r="BV457">
        <v>88734</v>
      </c>
      <c r="BW457">
        <v>932589</v>
      </c>
      <c r="BX457">
        <v>42948</v>
      </c>
      <c r="BY457">
        <v>138.45679705993675</v>
      </c>
      <c r="BZ457">
        <v>0</v>
      </c>
      <c r="CA457">
        <v>0</v>
      </c>
      <c r="CB457">
        <v>0</v>
      </c>
      <c r="CC457">
        <v>0</v>
      </c>
      <c r="CD457">
        <v>3.7756298942936337</v>
      </c>
      <c r="CE457">
        <v>0</v>
      </c>
      <c r="CF457">
        <v>0</v>
      </c>
      <c r="CG457">
        <v>135898.53867318734</v>
      </c>
      <c r="CH457">
        <v>91797.56971911031</v>
      </c>
      <c r="CI457">
        <v>63032.515231460318</v>
      </c>
      <c r="CJ457">
        <v>41812.839619832142</v>
      </c>
      <c r="CK457">
        <v>269399.98947240383</v>
      </c>
      <c r="CL457">
        <v>27500000</v>
      </c>
      <c r="CM457">
        <v>740000</v>
      </c>
      <c r="CN457">
        <v>200000</v>
      </c>
      <c r="CO457">
        <v>44300000</v>
      </c>
      <c r="CP457">
        <v>0</v>
      </c>
      <c r="CQ457">
        <v>0</v>
      </c>
      <c r="CR457">
        <v>0</v>
      </c>
      <c r="CS457">
        <v>0</v>
      </c>
      <c r="CT457">
        <v>0</v>
      </c>
      <c r="CU457">
        <v>0</v>
      </c>
      <c r="CV457">
        <v>0</v>
      </c>
      <c r="CW457">
        <v>0</v>
      </c>
      <c r="CX457">
        <v>0</v>
      </c>
      <c r="CY457">
        <v>507033.92730579234</v>
      </c>
      <c r="CZ457">
        <v>18910</v>
      </c>
      <c r="DA457">
        <v>16164.554672290722</v>
      </c>
      <c r="DB457">
        <v>13081.944538670283</v>
      </c>
      <c r="DC457">
        <v>9462.3661609165738</v>
      </c>
      <c r="DD457">
        <v>-173532.02316485741</v>
      </c>
      <c r="DE457">
        <v>-168757.59065848612</v>
      </c>
      <c r="DF457">
        <v>-251936.17752452288</v>
      </c>
    </row>
    <row r="458" spans="1:110" x14ac:dyDescent="0.45">
      <c r="A458">
        <v>8521</v>
      </c>
      <c r="B458" t="s">
        <v>809</v>
      </c>
      <c r="C458">
        <v>22021</v>
      </c>
      <c r="D458">
        <v>20953</v>
      </c>
      <c r="E458">
        <v>19878</v>
      </c>
      <c r="F458">
        <v>18750</v>
      </c>
      <c r="G458">
        <v>17540</v>
      </c>
      <c r="H458">
        <v>16225</v>
      </c>
      <c r="I458">
        <v>14875</v>
      </c>
      <c r="J458">
        <v>13688.142857142859</v>
      </c>
      <c r="K458">
        <v>2.5499999999999998</v>
      </c>
      <c r="L458">
        <v>2.4500000000000002</v>
      </c>
      <c r="M458">
        <v>2.37</v>
      </c>
      <c r="N458">
        <v>2.2999999999999998</v>
      </c>
      <c r="O458">
        <v>2.25</v>
      </c>
      <c r="P458">
        <v>2.2000000000000002</v>
      </c>
      <c r="Q458">
        <v>2.1865016107851583</v>
      </c>
      <c r="R458">
        <v>2.1603294578307519</v>
      </c>
      <c r="S458">
        <v>311672</v>
      </c>
      <c r="T458">
        <v>13059</v>
      </c>
      <c r="U458">
        <v>3843</v>
      </c>
      <c r="V458">
        <v>39.202341713694935</v>
      </c>
      <c r="W458">
        <v>119.01282110027981</v>
      </c>
      <c r="X458">
        <v>3452.0415504493385</v>
      </c>
      <c r="Y458">
        <v>334.62218990652747</v>
      </c>
      <c r="Z458">
        <v>9904</v>
      </c>
      <c r="AA458">
        <v>9426.0460007456186</v>
      </c>
      <c r="AB458">
        <v>8825.4800177798243</v>
      </c>
      <c r="AC458">
        <v>8157.6735667575322</v>
      </c>
      <c r="AD458">
        <v>7498.4535016467671</v>
      </c>
      <c r="AE458">
        <v>6879.5933478487432</v>
      </c>
      <c r="AF458">
        <v>6274.6906934801345</v>
      </c>
      <c r="AG458">
        <v>5650.7596171650393</v>
      </c>
      <c r="AH458">
        <v>2419</v>
      </c>
      <c r="AI458">
        <v>2440.2142735308948</v>
      </c>
      <c r="AJ458">
        <v>2428.4936804119793</v>
      </c>
      <c r="AK458">
        <v>2399.442866473898</v>
      </c>
      <c r="AL458">
        <v>2363.28611426823</v>
      </c>
      <c r="AM458">
        <v>2339.6168576742184</v>
      </c>
      <c r="AN458">
        <v>2317.2973316605512</v>
      </c>
      <c r="AO458">
        <v>2262.1668800636671</v>
      </c>
      <c r="AP458">
        <v>35.29980713243431</v>
      </c>
      <c r="AQ458">
        <v>18.044745265865689</v>
      </c>
      <c r="AR458">
        <v>2.1503738628460685</v>
      </c>
      <c r="AS458">
        <v>18.044745265865689</v>
      </c>
      <c r="AT458">
        <v>23826</v>
      </c>
      <c r="AU458">
        <v>695</v>
      </c>
      <c r="AV458">
        <v>15774.652298540133</v>
      </c>
      <c r="AW458">
        <v>8986.1556697551314</v>
      </c>
      <c r="AX458">
        <v>123.34319690216174</v>
      </c>
      <c r="AY458">
        <v>526.40014720228419</v>
      </c>
      <c r="AZ458">
        <v>341.83336167748519</v>
      </c>
      <c r="BA458">
        <v>3.2786915920056972</v>
      </c>
      <c r="BB458">
        <v>66.061272509003672</v>
      </c>
      <c r="BC458">
        <v>6420</v>
      </c>
      <c r="BD458">
        <v>314214.61104880151</v>
      </c>
      <c r="BE458">
        <v>3720700.787032227</v>
      </c>
      <c r="BF458">
        <v>114188</v>
      </c>
      <c r="BG458">
        <v>108846.32583483949</v>
      </c>
      <c r="BH458">
        <v>98469.642771918123</v>
      </c>
      <c r="BI458">
        <v>224636.00000000003</v>
      </c>
      <c r="BJ458">
        <v>194408.89204202805</v>
      </c>
      <c r="BK458">
        <v>178698.74607684731</v>
      </c>
      <c r="BL458">
        <v>-435140.7390136047</v>
      </c>
      <c r="BM458">
        <v>-456666.94883977552</v>
      </c>
      <c r="BN458">
        <v>-502691.66898412659</v>
      </c>
      <c r="BO458">
        <v>275206.91002840479</v>
      </c>
      <c r="BP458">
        <v>668647.66903891345</v>
      </c>
      <c r="BQ458">
        <v>1002785.8667999045</v>
      </c>
      <c r="BR458">
        <v>2549883</v>
      </c>
      <c r="BS458">
        <v>8767932</v>
      </c>
      <c r="BT458">
        <v>937111</v>
      </c>
      <c r="BU458">
        <v>62494</v>
      </c>
      <c r="BV458">
        <v>88734</v>
      </c>
      <c r="BW458">
        <v>932589</v>
      </c>
      <c r="BX458">
        <v>42948</v>
      </c>
      <c r="BY458">
        <v>244.40785778548172</v>
      </c>
      <c r="BZ458">
        <v>0</v>
      </c>
      <c r="CA458">
        <v>0</v>
      </c>
      <c r="CB458">
        <v>0</v>
      </c>
      <c r="CC458">
        <v>0</v>
      </c>
      <c r="CD458">
        <v>9.5198683285926329</v>
      </c>
      <c r="CE458">
        <v>0</v>
      </c>
      <c r="CF458">
        <v>0.99008372093023256</v>
      </c>
      <c r="CG458">
        <v>372767.04992429359</v>
      </c>
      <c r="CH458">
        <v>251798.94933751642</v>
      </c>
      <c r="CI458">
        <v>172896.96402581988</v>
      </c>
      <c r="CJ458">
        <v>114691.80630061949</v>
      </c>
      <c r="CK458">
        <v>738958.93440594571</v>
      </c>
      <c r="CL458">
        <v>17700000</v>
      </c>
      <c r="CM458">
        <v>17900000</v>
      </c>
      <c r="CN458">
        <v>1600000</v>
      </c>
      <c r="CO458">
        <v>58990000</v>
      </c>
      <c r="CP458">
        <v>0</v>
      </c>
      <c r="CQ458">
        <v>0</v>
      </c>
      <c r="CR458">
        <v>0</v>
      </c>
      <c r="CS458">
        <v>0</v>
      </c>
      <c r="CT458">
        <v>0</v>
      </c>
      <c r="CU458">
        <v>0</v>
      </c>
      <c r="CV458">
        <v>0</v>
      </c>
      <c r="CW458">
        <v>0</v>
      </c>
      <c r="CX458">
        <v>566.76269548357823</v>
      </c>
      <c r="CY458">
        <v>1469033.0973180104</v>
      </c>
      <c r="CZ458">
        <v>6420</v>
      </c>
      <c r="DA458">
        <v>6119.6746756197626</v>
      </c>
      <c r="DB458">
        <v>5536.2656898773448</v>
      </c>
      <c r="DC458">
        <v>4756.4117237671489</v>
      </c>
      <c r="DD458">
        <v>-435140.7390136047</v>
      </c>
      <c r="DE458">
        <v>-456666.94883977552</v>
      </c>
      <c r="DF458">
        <v>-502691.66898412659</v>
      </c>
    </row>
    <row r="459" spans="1:110" x14ac:dyDescent="0.45">
      <c r="A459">
        <v>8542</v>
      </c>
      <c r="B459" t="s">
        <v>810</v>
      </c>
      <c r="C459">
        <v>8786</v>
      </c>
      <c r="D459">
        <v>8212</v>
      </c>
      <c r="E459">
        <v>7635</v>
      </c>
      <c r="F459">
        <v>7022</v>
      </c>
      <c r="G459">
        <v>6397</v>
      </c>
      <c r="H459">
        <v>5740</v>
      </c>
      <c r="I459">
        <v>5074</v>
      </c>
      <c r="J459">
        <v>4455.4999999999991</v>
      </c>
      <c r="K459">
        <v>2.5499999999999998</v>
      </c>
      <c r="L459">
        <v>2.4500000000000002</v>
      </c>
      <c r="M459">
        <v>2.37</v>
      </c>
      <c r="N459">
        <v>2.2999999999999998</v>
      </c>
      <c r="O459">
        <v>2.25</v>
      </c>
      <c r="P459">
        <v>2.2000000000000002</v>
      </c>
      <c r="Q459">
        <v>2.1865016107851583</v>
      </c>
      <c r="R459">
        <v>2.1603294578307519</v>
      </c>
      <c r="S459">
        <v>311672</v>
      </c>
      <c r="T459">
        <v>13059</v>
      </c>
      <c r="U459">
        <v>3843</v>
      </c>
      <c r="V459">
        <v>15.819002078985845</v>
      </c>
      <c r="W459">
        <v>48.024275645595104</v>
      </c>
      <c r="X459">
        <v>3413.2107382697436</v>
      </c>
      <c r="Y459">
        <v>330.85814152602819</v>
      </c>
      <c r="Z459">
        <v>8425</v>
      </c>
      <c r="AA459">
        <v>7646.1233523897272</v>
      </c>
      <c r="AB459">
        <v>6741.5268262977852</v>
      </c>
      <c r="AC459">
        <v>5885.6952649139457</v>
      </c>
      <c r="AD459">
        <v>5067.430234362796</v>
      </c>
      <c r="AE459">
        <v>4337.1563546209318</v>
      </c>
      <c r="AF459">
        <v>3687.7506028937682</v>
      </c>
      <c r="AG459">
        <v>2874.4008933967575</v>
      </c>
      <c r="AH459">
        <v>266</v>
      </c>
      <c r="AI459">
        <v>244.7313983735686</v>
      </c>
      <c r="AJ459">
        <v>206.4828312468693</v>
      </c>
      <c r="AK459">
        <v>151.00602308419832</v>
      </c>
      <c r="AL459">
        <v>109.43853670120482</v>
      </c>
      <c r="AM459">
        <v>91.896115818681466</v>
      </c>
      <c r="AN459">
        <v>86.245019363982053</v>
      </c>
      <c r="AO459">
        <v>80.596538698572402</v>
      </c>
      <c r="AP459">
        <v>14.150469899105126</v>
      </c>
      <c r="AQ459">
        <v>2.2443713017245881</v>
      </c>
      <c r="AR459">
        <v>0.26745943567737174</v>
      </c>
      <c r="AS459">
        <v>2.2443713017245881</v>
      </c>
      <c r="AT459">
        <v>8360</v>
      </c>
      <c r="AU459">
        <v>707</v>
      </c>
      <c r="AV459">
        <v>5647.1305539786108</v>
      </c>
      <c r="AW459">
        <v>7050.8373568812913</v>
      </c>
      <c r="AX459">
        <v>116.00203639032124</v>
      </c>
      <c r="AY459">
        <v>188.44474658626623</v>
      </c>
      <c r="AZ459">
        <v>268.21385305576433</v>
      </c>
      <c r="BA459">
        <v>3.0835498910424248</v>
      </c>
      <c r="BB459">
        <v>66.061272509003672</v>
      </c>
      <c r="BC459">
        <v>6420</v>
      </c>
      <c r="BD459">
        <v>260960.97551362804</v>
      </c>
      <c r="BE459">
        <v>1193165.0580056242</v>
      </c>
      <c r="BF459">
        <v>30634</v>
      </c>
      <c r="BG459">
        <v>27903.189002308398</v>
      </c>
      <c r="BH459">
        <v>23845.699309214899</v>
      </c>
      <c r="BI459">
        <v>353964</v>
      </c>
      <c r="BJ459">
        <v>272468.03938872833</v>
      </c>
      <c r="BK459">
        <v>234587.88104894906</v>
      </c>
      <c r="BL459">
        <v>-223606.79404201877</v>
      </c>
      <c r="BM459">
        <v>-205123.70579033054</v>
      </c>
      <c r="BN459">
        <v>-217228.3182240657</v>
      </c>
      <c r="BO459">
        <v>9956.6669679076876</v>
      </c>
      <c r="BP459">
        <v>88678.920327804284</v>
      </c>
      <c r="BQ459">
        <v>146098.28867213638</v>
      </c>
      <c r="BR459">
        <v>2549883</v>
      </c>
      <c r="BS459">
        <v>8767932</v>
      </c>
      <c r="BT459">
        <v>937111</v>
      </c>
      <c r="BU459">
        <v>62494</v>
      </c>
      <c r="BV459">
        <v>88734</v>
      </c>
      <c r="BW459">
        <v>932589</v>
      </c>
      <c r="BX459">
        <v>42948</v>
      </c>
      <c r="BY459">
        <v>92.453265747813575</v>
      </c>
      <c r="BZ459">
        <v>0</v>
      </c>
      <c r="CA459">
        <v>0</v>
      </c>
      <c r="CB459">
        <v>0</v>
      </c>
      <c r="CC459">
        <v>0</v>
      </c>
      <c r="CD459">
        <v>3.4815512221278597</v>
      </c>
      <c r="CE459">
        <v>0</v>
      </c>
      <c r="CF459">
        <v>0</v>
      </c>
      <c r="CG459">
        <v>146758.68107255653</v>
      </c>
      <c r="CH459">
        <v>99133.444621069459</v>
      </c>
      <c r="CI459">
        <v>68069.670876307035</v>
      </c>
      <c r="CJ459">
        <v>45154.254449062792</v>
      </c>
      <c r="CK459">
        <v>290928.71433304949</v>
      </c>
      <c r="CL459">
        <v>9030000</v>
      </c>
      <c r="CM459">
        <v>390000</v>
      </c>
      <c r="CN459">
        <v>450000</v>
      </c>
      <c r="CO459">
        <v>23110000</v>
      </c>
      <c r="CP459">
        <v>0</v>
      </c>
      <c r="CQ459">
        <v>0</v>
      </c>
      <c r="CR459">
        <v>0</v>
      </c>
      <c r="CS459">
        <v>0</v>
      </c>
      <c r="CT459">
        <v>0</v>
      </c>
      <c r="CU459">
        <v>0</v>
      </c>
      <c r="CV459">
        <v>0</v>
      </c>
      <c r="CW459">
        <v>0</v>
      </c>
      <c r="CX459">
        <v>59.375139526851051</v>
      </c>
      <c r="CY459">
        <v>543170.52018448361</v>
      </c>
      <c r="CZ459">
        <v>6420</v>
      </c>
      <c r="DA459">
        <v>5847.7010313644951</v>
      </c>
      <c r="DB459">
        <v>4997.3685958464339</v>
      </c>
      <c r="DC459">
        <v>3950.2868413269052</v>
      </c>
      <c r="DD459">
        <v>-223606.79404201877</v>
      </c>
      <c r="DE459">
        <v>-205123.70579033054</v>
      </c>
      <c r="DF459">
        <v>-217228.3182240657</v>
      </c>
    </row>
    <row r="460" spans="1:110" x14ac:dyDescent="0.45">
      <c r="A460">
        <v>8546</v>
      </c>
      <c r="B460" t="s">
        <v>811</v>
      </c>
      <c r="C460">
        <v>24517</v>
      </c>
      <c r="D460">
        <v>23256</v>
      </c>
      <c r="E460">
        <v>21932</v>
      </c>
      <c r="F460">
        <v>20566</v>
      </c>
      <c r="G460">
        <v>19114</v>
      </c>
      <c r="H460">
        <v>17606</v>
      </c>
      <c r="I460">
        <v>16117</v>
      </c>
      <c r="J460">
        <v>14712.785714285714</v>
      </c>
      <c r="K460">
        <v>2.5499999999999998</v>
      </c>
      <c r="L460">
        <v>2.4500000000000002</v>
      </c>
      <c r="M460">
        <v>2.37</v>
      </c>
      <c r="N460">
        <v>2.2999999999999998</v>
      </c>
      <c r="O460">
        <v>2.25</v>
      </c>
      <c r="P460">
        <v>2.2000000000000002</v>
      </c>
      <c r="Q460">
        <v>2.1865016107851583</v>
      </c>
      <c r="R460">
        <v>2.1603294578307519</v>
      </c>
      <c r="S460">
        <v>311672</v>
      </c>
      <c r="T460">
        <v>13059</v>
      </c>
      <c r="U460">
        <v>3843</v>
      </c>
      <c r="V460">
        <v>46.086270413982135</v>
      </c>
      <c r="W460">
        <v>139.91146488175974</v>
      </c>
      <c r="X460">
        <v>3269.2395996006476</v>
      </c>
      <c r="Y460">
        <v>316.90235999769806</v>
      </c>
      <c r="Z460">
        <v>12677</v>
      </c>
      <c r="AA460">
        <v>11839.337752401583</v>
      </c>
      <c r="AB460">
        <v>11003.791409195241</v>
      </c>
      <c r="AC460">
        <v>10131.788865089122</v>
      </c>
      <c r="AD460">
        <v>9247.8284133400357</v>
      </c>
      <c r="AE460">
        <v>8355.0203136906403</v>
      </c>
      <c r="AF460">
        <v>7486.1646936754951</v>
      </c>
      <c r="AG460">
        <v>6615.9850390991041</v>
      </c>
      <c r="AH460">
        <v>1120</v>
      </c>
      <c r="AI460">
        <v>946.71735506970083</v>
      </c>
      <c r="AJ460">
        <v>798.03147443034891</v>
      </c>
      <c r="AK460">
        <v>671.70521894554656</v>
      </c>
      <c r="AL460">
        <v>576.58006022874019</v>
      </c>
      <c r="AM460">
        <v>500.41554354162719</v>
      </c>
      <c r="AN460">
        <v>446.81406596783989</v>
      </c>
      <c r="AO460">
        <v>398.4955838593288</v>
      </c>
      <c r="AP460">
        <v>62.756210949364643</v>
      </c>
      <c r="AQ460">
        <v>12.029830177243792</v>
      </c>
      <c r="AR460">
        <v>1.4335825752307123</v>
      </c>
      <c r="AS460">
        <v>12.029830177243792</v>
      </c>
      <c r="AT460">
        <v>24637</v>
      </c>
      <c r="AU460">
        <v>771</v>
      </c>
      <c r="AV460">
        <v>16324.273605195171</v>
      </c>
      <c r="AW460">
        <v>9732.5527401137733</v>
      </c>
      <c r="AX460">
        <v>135.76071038560988</v>
      </c>
      <c r="AY460">
        <v>544.74101020536284</v>
      </c>
      <c r="AZ460">
        <v>370.22630623392797</v>
      </c>
      <c r="BA460">
        <v>3.6087721969708286</v>
      </c>
      <c r="BB460">
        <v>66.061272509003672</v>
      </c>
      <c r="BC460">
        <v>8100</v>
      </c>
      <c r="BD460">
        <v>383917.52891649702</v>
      </c>
      <c r="BE460">
        <v>5070120.4257306308</v>
      </c>
      <c r="BF460">
        <v>179608</v>
      </c>
      <c r="BG460">
        <v>169191.57680860296</v>
      </c>
      <c r="BH460">
        <v>151424.01565187477</v>
      </c>
      <c r="BI460">
        <v>125438.00000000003</v>
      </c>
      <c r="BJ460">
        <v>107346.48831191998</v>
      </c>
      <c r="BK460">
        <v>97980.911160105912</v>
      </c>
      <c r="BL460">
        <v>-495152.14068150171</v>
      </c>
      <c r="BM460">
        <v>-585450.00228799554</v>
      </c>
      <c r="BN460">
        <v>-697874.0306988426</v>
      </c>
      <c r="BO460">
        <v>339878.01898811245</v>
      </c>
      <c r="BP460">
        <v>866272.90429834882</v>
      </c>
      <c r="BQ460">
        <v>1296949.3348364253</v>
      </c>
      <c r="BR460">
        <v>2549883</v>
      </c>
      <c r="BS460">
        <v>8767932</v>
      </c>
      <c r="BT460">
        <v>937111</v>
      </c>
      <c r="BU460">
        <v>62494</v>
      </c>
      <c r="BV460">
        <v>88734</v>
      </c>
      <c r="BW460">
        <v>932589</v>
      </c>
      <c r="BX460">
        <v>42948</v>
      </c>
      <c r="BY460">
        <v>304.30901345418459</v>
      </c>
      <c r="BZ460">
        <v>0</v>
      </c>
      <c r="CA460">
        <v>0</v>
      </c>
      <c r="CB460">
        <v>0</v>
      </c>
      <c r="CC460">
        <v>0</v>
      </c>
      <c r="CD460">
        <v>13.088343075850966</v>
      </c>
      <c r="CE460">
        <v>10.311080801023644</v>
      </c>
      <c r="CF460">
        <v>0</v>
      </c>
      <c r="CG460">
        <v>504556.34552744933</v>
      </c>
      <c r="CH460">
        <v>340820.78260723676</v>
      </c>
      <c r="CI460">
        <v>234023.52847274358</v>
      </c>
      <c r="CJ460">
        <v>155240.32679587789</v>
      </c>
      <c r="CK460">
        <v>1000212.9198770243</v>
      </c>
      <c r="CL460">
        <v>10900000</v>
      </c>
      <c r="CM460">
        <v>11300000</v>
      </c>
      <c r="CN460">
        <v>1540000</v>
      </c>
      <c r="CO460">
        <v>46590000</v>
      </c>
      <c r="CP460">
        <v>0</v>
      </c>
      <c r="CQ460">
        <v>0</v>
      </c>
      <c r="CR460">
        <v>0</v>
      </c>
      <c r="CS460">
        <v>0</v>
      </c>
      <c r="CT460">
        <v>0</v>
      </c>
      <c r="CU460">
        <v>0</v>
      </c>
      <c r="CV460">
        <v>0</v>
      </c>
      <c r="CW460">
        <v>0</v>
      </c>
      <c r="CX460">
        <v>620.74009505344281</v>
      </c>
      <c r="CY460">
        <v>2060076.8483754285</v>
      </c>
      <c r="CZ460">
        <v>8100</v>
      </c>
      <c r="DA460">
        <v>7630.2379189662151</v>
      </c>
      <c r="DB460">
        <v>6828.9526456515623</v>
      </c>
      <c r="DC460">
        <v>5811.5369918763199</v>
      </c>
      <c r="DD460">
        <v>-495152.14068150171</v>
      </c>
      <c r="DE460">
        <v>-585450.00228799554</v>
      </c>
      <c r="DF460">
        <v>-697874.0306988426</v>
      </c>
    </row>
    <row r="461" spans="1:110" x14ac:dyDescent="0.45">
      <c r="A461">
        <v>8564</v>
      </c>
      <c r="B461" t="s">
        <v>812</v>
      </c>
      <c r="C461">
        <v>16313</v>
      </c>
      <c r="D461">
        <v>15159</v>
      </c>
      <c r="E461">
        <v>13833</v>
      </c>
      <c r="F461">
        <v>12335</v>
      </c>
      <c r="G461">
        <v>10736</v>
      </c>
      <c r="H461">
        <v>9191</v>
      </c>
      <c r="I461">
        <v>7853</v>
      </c>
      <c r="J461">
        <v>6409.6785714285706</v>
      </c>
      <c r="K461">
        <v>2.5499999999999998</v>
      </c>
      <c r="L461">
        <v>2.4500000000000002</v>
      </c>
      <c r="M461">
        <v>2.37</v>
      </c>
      <c r="N461">
        <v>2.2999999999999998</v>
      </c>
      <c r="O461">
        <v>2.25</v>
      </c>
      <c r="P461">
        <v>2.2000000000000002</v>
      </c>
      <c r="Q461">
        <v>2.1865016107851583</v>
      </c>
      <c r="R461">
        <v>2.1603294578307519</v>
      </c>
      <c r="S461">
        <v>305593</v>
      </c>
      <c r="T461">
        <v>10943</v>
      </c>
      <c r="U461">
        <v>4510</v>
      </c>
      <c r="V461">
        <v>34.248921656673978</v>
      </c>
      <c r="W461">
        <v>98.813129822652201</v>
      </c>
      <c r="X461">
        <v>2452.8127721130227</v>
      </c>
      <c r="Y461">
        <v>350.37796689114629</v>
      </c>
      <c r="Z461">
        <v>3068</v>
      </c>
      <c r="AA461">
        <v>2723.355340860528</v>
      </c>
      <c r="AB461">
        <v>2387.2472634004785</v>
      </c>
      <c r="AC461">
        <v>2095.0529904460782</v>
      </c>
      <c r="AD461">
        <v>1774.2618988566267</v>
      </c>
      <c r="AE461">
        <v>1466.4249227648872</v>
      </c>
      <c r="AF461">
        <v>1193.4688164446675</v>
      </c>
      <c r="AG461">
        <v>871.06700713696716</v>
      </c>
      <c r="AH461">
        <v>262</v>
      </c>
      <c r="AI461">
        <v>208.85680713870877</v>
      </c>
      <c r="AJ461">
        <v>151.65638838755018</v>
      </c>
      <c r="AK461">
        <v>115.94146659775387</v>
      </c>
      <c r="AL461">
        <v>98.454380467031029</v>
      </c>
      <c r="AM461">
        <v>82.482136370293105</v>
      </c>
      <c r="AN461">
        <v>62.071611480434093</v>
      </c>
      <c r="AO461">
        <v>51.446522783522902</v>
      </c>
      <c r="AP461">
        <v>17.843068710871609</v>
      </c>
      <c r="AQ461">
        <v>2.8727952662074729</v>
      </c>
      <c r="AR461">
        <v>0.34234807766703579</v>
      </c>
      <c r="AS461">
        <v>2.8727952662074729</v>
      </c>
      <c r="AT461">
        <v>12119</v>
      </c>
      <c r="AU461">
        <v>90</v>
      </c>
      <c r="AV461">
        <v>7959.8965990171846</v>
      </c>
      <c r="AW461">
        <v>2353.0743905141289</v>
      </c>
      <c r="AX461">
        <v>21.361035419821075</v>
      </c>
      <c r="AY461">
        <v>265.62174950920343</v>
      </c>
      <c r="AZ461">
        <v>89.51094981515746</v>
      </c>
      <c r="BA461">
        <v>0.56781605298472515</v>
      </c>
      <c r="BB461">
        <v>66.061272509003672</v>
      </c>
      <c r="BC461">
        <v>6170</v>
      </c>
      <c r="BD461">
        <v>195453.69910913726</v>
      </c>
      <c r="BE461">
        <v>1288257.4829199261</v>
      </c>
      <c r="BF461">
        <v>47586</v>
      </c>
      <c r="BG461">
        <v>41246.400029255128</v>
      </c>
      <c r="BH461">
        <v>32130.302691470421</v>
      </c>
      <c r="BI461">
        <v>9700.0000000000091</v>
      </c>
      <c r="BJ461">
        <v>7462.1235438580743</v>
      </c>
      <c r="BK461">
        <v>6319.5353763387911</v>
      </c>
      <c r="BL461">
        <v>-296087.76495174301</v>
      </c>
      <c r="BM461">
        <v>-307807.16898462299</v>
      </c>
      <c r="BN461">
        <v>-332970.41396212834</v>
      </c>
      <c r="BO461">
        <v>-12895.515853097779</v>
      </c>
      <c r="BP461">
        <v>83867.713892030879</v>
      </c>
      <c r="BQ461">
        <v>148399.02918376715</v>
      </c>
      <c r="BR461">
        <v>2549883</v>
      </c>
      <c r="BS461">
        <v>8767932</v>
      </c>
      <c r="BT461">
        <v>937111</v>
      </c>
      <c r="BU461">
        <v>62494</v>
      </c>
      <c r="BV461">
        <v>88734</v>
      </c>
      <c r="BW461">
        <v>932589</v>
      </c>
      <c r="BX461">
        <v>42948</v>
      </c>
      <c r="BY461">
        <v>165.18882725095139</v>
      </c>
      <c r="BZ461">
        <v>0</v>
      </c>
      <c r="CA461">
        <v>0</v>
      </c>
      <c r="CB461">
        <v>0</v>
      </c>
      <c r="CC461">
        <v>0</v>
      </c>
      <c r="CD461">
        <v>2.2290746761846782</v>
      </c>
      <c r="CE461">
        <v>0</v>
      </c>
      <c r="CF461">
        <v>0</v>
      </c>
      <c r="CG461">
        <v>143823.5074511054</v>
      </c>
      <c r="CH461">
        <v>97150.775728648063</v>
      </c>
      <c r="CI461">
        <v>66708.277458780896</v>
      </c>
      <c r="CJ461">
        <v>44251.169360081534</v>
      </c>
      <c r="CK461">
        <v>285110.14004638855</v>
      </c>
      <c r="CL461">
        <v>11200000</v>
      </c>
      <c r="CM461">
        <v>580000</v>
      </c>
      <c r="CN461">
        <v>520000</v>
      </c>
      <c r="CO461">
        <v>24900000</v>
      </c>
      <c r="CP461">
        <v>0</v>
      </c>
      <c r="CQ461">
        <v>0</v>
      </c>
      <c r="CR461">
        <v>0</v>
      </c>
      <c r="CS461">
        <v>0</v>
      </c>
      <c r="CT461">
        <v>0</v>
      </c>
      <c r="CU461">
        <v>0</v>
      </c>
      <c r="CV461">
        <v>0</v>
      </c>
      <c r="CW461">
        <v>0</v>
      </c>
      <c r="CX461">
        <v>156.53445875260732</v>
      </c>
      <c r="CY461">
        <v>660290.88082780899</v>
      </c>
      <c r="CZ461">
        <v>6170</v>
      </c>
      <c r="DA461">
        <v>5348.0075690435024</v>
      </c>
      <c r="DB461">
        <v>4166.0145338202929</v>
      </c>
      <c r="DC461">
        <v>2958.6729362880246</v>
      </c>
      <c r="DD461">
        <v>-296087.76495174301</v>
      </c>
      <c r="DE461">
        <v>-307807.16898462299</v>
      </c>
      <c r="DF461">
        <v>-332970.41396212834</v>
      </c>
    </row>
    <row r="462" spans="1:110" x14ac:dyDescent="0.45">
      <c r="A462">
        <v>9000</v>
      </c>
      <c r="B462" t="s">
        <v>813</v>
      </c>
      <c r="C462">
        <v>1974255</v>
      </c>
      <c r="D462">
        <v>1930235</v>
      </c>
      <c r="E462">
        <v>1872842</v>
      </c>
      <c r="F462">
        <v>1805949</v>
      </c>
      <c r="G462">
        <v>1730414</v>
      </c>
      <c r="H462">
        <v>1647288</v>
      </c>
      <c r="I462">
        <v>1560619</v>
      </c>
      <c r="J462">
        <v>1491003.6428571427</v>
      </c>
      <c r="K462">
        <v>2.54</v>
      </c>
      <c r="L462">
        <v>2.4500000000000002</v>
      </c>
      <c r="M462">
        <v>2.37</v>
      </c>
      <c r="N462">
        <v>2.31</v>
      </c>
      <c r="O462">
        <v>2.2599999999999998</v>
      </c>
      <c r="P462">
        <v>2.21</v>
      </c>
      <c r="Q462">
        <v>2.2002525325738223</v>
      </c>
      <c r="R462">
        <v>2.17568275633091</v>
      </c>
      <c r="S462">
        <v>310792</v>
      </c>
      <c r="T462">
        <v>11144</v>
      </c>
      <c r="U462">
        <v>4033</v>
      </c>
      <c r="V462">
        <v>4699.6354612605382</v>
      </c>
      <c r="W462">
        <v>13193.148805947001</v>
      </c>
      <c r="X462">
        <v>2211.7075847597016</v>
      </c>
      <c r="Y462">
        <v>285.1218742016772</v>
      </c>
      <c r="Z462">
        <v>948984</v>
      </c>
      <c r="AA462">
        <v>913112.80329548556</v>
      </c>
      <c r="AB462">
        <v>871987.7212993158</v>
      </c>
      <c r="AC462">
        <v>827786.91434704035</v>
      </c>
      <c r="AD462">
        <v>777665.02848162758</v>
      </c>
      <c r="AE462">
        <v>725439.07180911489</v>
      </c>
      <c r="AF462">
        <v>674962.32316546421</v>
      </c>
      <c r="AG462">
        <v>627880.77328288136</v>
      </c>
      <c r="AH462">
        <v>53241</v>
      </c>
      <c r="AI462">
        <v>43959.066891592825</v>
      </c>
      <c r="AJ462">
        <v>36168.25873277105</v>
      </c>
      <c r="AK462">
        <v>30878.743332144022</v>
      </c>
      <c r="AL462">
        <v>27595.286279959786</v>
      </c>
      <c r="AM462">
        <v>25811.217411663878</v>
      </c>
      <c r="AN462">
        <v>25966.194472136358</v>
      </c>
      <c r="AO462">
        <v>25265.746769789133</v>
      </c>
      <c r="AP462">
        <v>4715.630715891667</v>
      </c>
      <c r="AQ462">
        <v>214.32478339347196</v>
      </c>
      <c r="AR462">
        <v>56.136089277777778</v>
      </c>
      <c r="AS462">
        <v>214.32478339347196</v>
      </c>
      <c r="AT462">
        <v>1666741</v>
      </c>
      <c r="AU462">
        <v>33348</v>
      </c>
      <c r="AV462">
        <v>1134373.876979508</v>
      </c>
      <c r="AW462">
        <v>515652.91087138955</v>
      </c>
      <c r="AX462">
        <v>8669.9765301426596</v>
      </c>
      <c r="AY462">
        <v>37854.056274806178</v>
      </c>
      <c r="AZ462">
        <v>19615.436729547659</v>
      </c>
      <c r="BA462">
        <v>230.46410232753794</v>
      </c>
      <c r="BB462">
        <v>66.061272509003672</v>
      </c>
      <c r="BC462">
        <v>761400</v>
      </c>
      <c r="BD462">
        <v>43752093.707851261</v>
      </c>
      <c r="BE462">
        <v>1684059.3602554838</v>
      </c>
      <c r="BF462">
        <v>47586</v>
      </c>
      <c r="BG462">
        <v>47220.284592290584</v>
      </c>
      <c r="BH462">
        <v>45020.712042482541</v>
      </c>
      <c r="BI462">
        <v>9700.0000000000091</v>
      </c>
      <c r="BJ462">
        <v>8793.5828302781156</v>
      </c>
      <c r="BK462">
        <v>8261.1378890399246</v>
      </c>
      <c r="BL462">
        <v>-16857663.312700078</v>
      </c>
      <c r="BM462">
        <v>-9068486.7485185564</v>
      </c>
      <c r="BN462">
        <v>-2485619.0215806067</v>
      </c>
      <c r="BO462">
        <v>142088.37656014913</v>
      </c>
      <c r="BP462">
        <v>355289.9446079185</v>
      </c>
      <c r="BQ462">
        <v>544200.90651932487</v>
      </c>
      <c r="BR462">
        <v>1699286</v>
      </c>
      <c r="BS462">
        <v>8767932</v>
      </c>
      <c r="BT462">
        <v>937111</v>
      </c>
      <c r="BU462">
        <v>33348</v>
      </c>
      <c r="BV462">
        <v>88734</v>
      </c>
      <c r="BW462">
        <v>932589</v>
      </c>
      <c r="BX462">
        <v>42948</v>
      </c>
      <c r="BY462">
        <v>165.18882725095139</v>
      </c>
      <c r="BZ462">
        <v>0</v>
      </c>
      <c r="CA462">
        <v>0</v>
      </c>
      <c r="CB462">
        <v>0</v>
      </c>
      <c r="CC462">
        <v>0</v>
      </c>
      <c r="CD462">
        <v>2.2290746761846782</v>
      </c>
      <c r="CE462">
        <v>0</v>
      </c>
      <c r="CF462">
        <v>0</v>
      </c>
      <c r="CG462">
        <v>152014.99097068724</v>
      </c>
      <c r="CH462">
        <v>138060.85130768528</v>
      </c>
      <c r="CI462">
        <v>192248.81010512527</v>
      </c>
      <c r="CJ462">
        <v>19728.266420106233</v>
      </c>
      <c r="CK462">
        <v>495501.50575227418</v>
      </c>
      <c r="CL462">
        <v>964000000</v>
      </c>
      <c r="CM462">
        <v>268000000</v>
      </c>
      <c r="CN462">
        <v>520000</v>
      </c>
      <c r="CO462">
        <v>24900000</v>
      </c>
      <c r="CP462">
        <v>0</v>
      </c>
      <c r="CQ462">
        <v>0</v>
      </c>
      <c r="CR462">
        <v>0</v>
      </c>
      <c r="CS462">
        <v>0</v>
      </c>
      <c r="CT462">
        <v>0</v>
      </c>
      <c r="CU462">
        <v>0</v>
      </c>
      <c r="CV462">
        <v>0</v>
      </c>
      <c r="CW462">
        <v>0</v>
      </c>
      <c r="CX462">
        <v>156.53445875260732</v>
      </c>
      <c r="CY462">
        <v>660290.88082780899</v>
      </c>
      <c r="CZ462">
        <v>761400</v>
      </c>
      <c r="DA462">
        <v>755548.36902807641</v>
      </c>
      <c r="DB462">
        <v>720354.09887669061</v>
      </c>
      <c r="DC462">
        <v>662295.6544151972</v>
      </c>
      <c r="DD462">
        <v>-16857663.312700078</v>
      </c>
      <c r="DE462">
        <v>-9068486.7485185564</v>
      </c>
      <c r="DF462">
        <v>-2485619.0215806067</v>
      </c>
    </row>
    <row r="463" spans="1:110" x14ac:dyDescent="0.45">
      <c r="A463">
        <v>9201</v>
      </c>
      <c r="B463" t="s">
        <v>814</v>
      </c>
      <c r="C463">
        <v>518594</v>
      </c>
      <c r="D463">
        <v>522399</v>
      </c>
      <c r="E463">
        <v>520882</v>
      </c>
      <c r="F463">
        <v>515222</v>
      </c>
      <c r="G463">
        <v>506181</v>
      </c>
      <c r="H463">
        <v>494514</v>
      </c>
      <c r="I463">
        <v>481029</v>
      </c>
      <c r="J463">
        <v>474487.35714285716</v>
      </c>
      <c r="K463">
        <v>2.54</v>
      </c>
      <c r="L463">
        <v>2.4500000000000002</v>
      </c>
      <c r="M463">
        <v>2.37</v>
      </c>
      <c r="N463">
        <v>2.31</v>
      </c>
      <c r="O463">
        <v>2.2599999999999998</v>
      </c>
      <c r="P463">
        <v>2.21</v>
      </c>
      <c r="Q463">
        <v>2.2002525325738223</v>
      </c>
      <c r="R463">
        <v>2.17568275633091</v>
      </c>
      <c r="S463">
        <v>328678</v>
      </c>
      <c r="T463">
        <v>10655</v>
      </c>
      <c r="U463">
        <v>4685</v>
      </c>
      <c r="V463">
        <v>1342.6703427776063</v>
      </c>
      <c r="W463">
        <v>3167.764426079983</v>
      </c>
      <c r="X463">
        <v>1944.281191977281</v>
      </c>
      <c r="Y463">
        <v>362.3528946782348</v>
      </c>
      <c r="Z463">
        <v>254797</v>
      </c>
      <c r="AA463">
        <v>252736.94198611125</v>
      </c>
      <c r="AB463">
        <v>250057.92480165005</v>
      </c>
      <c r="AC463">
        <v>245339.13941594973</v>
      </c>
      <c r="AD463">
        <v>237751.88818551518</v>
      </c>
      <c r="AE463">
        <v>228118.73629311592</v>
      </c>
      <c r="AF463">
        <v>217560.63258314074</v>
      </c>
      <c r="AG463">
        <v>211312.99319953829</v>
      </c>
      <c r="AH463">
        <v>5769</v>
      </c>
      <c r="AI463">
        <v>5074.3551669765475</v>
      </c>
      <c r="AJ463">
        <v>4528.3919201359704</v>
      </c>
      <c r="AK463">
        <v>4162.1633941950586</v>
      </c>
      <c r="AL463">
        <v>3983.7969436623616</v>
      </c>
      <c r="AM463">
        <v>3932.9881957689822</v>
      </c>
      <c r="AN463">
        <v>3995.5141336186025</v>
      </c>
      <c r="AO463">
        <v>4086.0510955638651</v>
      </c>
      <c r="AP463">
        <v>1531.6013286005689</v>
      </c>
      <c r="AQ463">
        <v>28.234974434874442</v>
      </c>
      <c r="AR463">
        <v>7.3953232124445103</v>
      </c>
      <c r="AS463">
        <v>28.234974434874442</v>
      </c>
      <c r="AT463">
        <v>412665</v>
      </c>
      <c r="AU463">
        <v>8466</v>
      </c>
      <c r="AV463">
        <v>280915.78757936577</v>
      </c>
      <c r="AW463">
        <v>129725.87939233486</v>
      </c>
      <c r="AX463">
        <v>2196.8433453349435</v>
      </c>
      <c r="AY463">
        <v>9374.1598315234351</v>
      </c>
      <c r="AZ463">
        <v>4934.7724520844176</v>
      </c>
      <c r="BA463">
        <v>58.396182247625127</v>
      </c>
      <c r="BB463">
        <v>66.061272509003672</v>
      </c>
      <c r="BC463">
        <v>218350</v>
      </c>
      <c r="BD463">
        <v>14753428.42487371</v>
      </c>
      <c r="BE463">
        <v>91196277.369550675</v>
      </c>
      <c r="BF463">
        <v>3952672</v>
      </c>
      <c r="BG463">
        <v>4134632.7848346727</v>
      </c>
      <c r="BH463">
        <v>4148020.0056247646</v>
      </c>
      <c r="BI463">
        <v>2162575.9999999991</v>
      </c>
      <c r="BJ463">
        <v>2099275.7552267248</v>
      </c>
      <c r="BK463">
        <v>2034354.468738223</v>
      </c>
      <c r="BL463">
        <v>-5365359.8901093472</v>
      </c>
      <c r="BM463">
        <v>-7075232.9860845581</v>
      </c>
      <c r="BN463">
        <v>-8905702.9583324231</v>
      </c>
      <c r="BO463">
        <v>10533694.445994414</v>
      </c>
      <c r="BP463">
        <v>23834230.309246704</v>
      </c>
      <c r="BQ463">
        <v>35207274.466226503</v>
      </c>
      <c r="BR463">
        <v>1699286</v>
      </c>
      <c r="BS463">
        <v>8767932</v>
      </c>
      <c r="BT463">
        <v>937111</v>
      </c>
      <c r="BU463">
        <v>33348</v>
      </c>
      <c r="BV463">
        <v>88734</v>
      </c>
      <c r="BW463">
        <v>932589</v>
      </c>
      <c r="BX463">
        <v>42948</v>
      </c>
      <c r="BY463">
        <v>3253.1127376026338</v>
      </c>
      <c r="BZ463">
        <v>0</v>
      </c>
      <c r="CA463">
        <v>0</v>
      </c>
      <c r="CB463">
        <v>65.77917341552579</v>
      </c>
      <c r="CC463">
        <v>347.41371504</v>
      </c>
      <c r="CD463">
        <v>89.880165204973068</v>
      </c>
      <c r="CE463">
        <v>27.461825454278436</v>
      </c>
      <c r="CF463">
        <v>2.068416</v>
      </c>
      <c r="CG463">
        <v>6332510.1952932002</v>
      </c>
      <c r="CH463">
        <v>5751220.6059030034</v>
      </c>
      <c r="CI463">
        <v>8008536.1466649333</v>
      </c>
      <c r="CJ463">
        <v>821823.21258613968</v>
      </c>
      <c r="CK463">
        <v>20641177.011051878</v>
      </c>
      <c r="CL463">
        <v>98100000</v>
      </c>
      <c r="CM463">
        <v>23300000</v>
      </c>
      <c r="CN463">
        <v>6740000</v>
      </c>
      <c r="CO463">
        <v>416850000</v>
      </c>
      <c r="CP463">
        <v>0</v>
      </c>
      <c r="CQ463">
        <v>0</v>
      </c>
      <c r="CR463">
        <v>0</v>
      </c>
      <c r="CS463">
        <v>0</v>
      </c>
      <c r="CT463">
        <v>0</v>
      </c>
      <c r="CU463">
        <v>0</v>
      </c>
      <c r="CV463">
        <v>0</v>
      </c>
      <c r="CW463">
        <v>0</v>
      </c>
      <c r="CX463">
        <v>18641.560256324752</v>
      </c>
      <c r="CY463">
        <v>31164661.779648229</v>
      </c>
      <c r="CZ463">
        <v>218350</v>
      </c>
      <c r="DA463">
        <v>228401.71624881879</v>
      </c>
      <c r="DB463">
        <v>229141.24122319469</v>
      </c>
      <c r="DC463">
        <v>223329.46164279419</v>
      </c>
      <c r="DD463">
        <v>-5365359.8901093472</v>
      </c>
      <c r="DE463">
        <v>-7075232.9860845581</v>
      </c>
      <c r="DF463">
        <v>-8905702.9583324231</v>
      </c>
    </row>
    <row r="464" spans="1:110" x14ac:dyDescent="0.45">
      <c r="A464">
        <v>9202</v>
      </c>
      <c r="B464" t="s">
        <v>815</v>
      </c>
      <c r="C464">
        <v>149452</v>
      </c>
      <c r="D464">
        <v>143267</v>
      </c>
      <c r="E464">
        <v>136218</v>
      </c>
      <c r="F464">
        <v>128622</v>
      </c>
      <c r="G464">
        <v>120604</v>
      </c>
      <c r="H464">
        <v>112437</v>
      </c>
      <c r="I464">
        <v>104541</v>
      </c>
      <c r="J464">
        <v>96969.321428571435</v>
      </c>
      <c r="K464">
        <v>2.54</v>
      </c>
      <c r="L464">
        <v>2.4500000000000002</v>
      </c>
      <c r="M464">
        <v>2.37</v>
      </c>
      <c r="N464">
        <v>2.31</v>
      </c>
      <c r="O464">
        <v>2.2599999999999998</v>
      </c>
      <c r="P464">
        <v>2.21</v>
      </c>
      <c r="Q464">
        <v>2.2002525325738223</v>
      </c>
      <c r="R464">
        <v>2.17568275633091</v>
      </c>
      <c r="S464">
        <v>270680</v>
      </c>
      <c r="T464">
        <v>11050</v>
      </c>
      <c r="U464">
        <v>4032</v>
      </c>
      <c r="V464">
        <v>366.75878411522615</v>
      </c>
      <c r="W464">
        <v>933.29958532569935</v>
      </c>
      <c r="X464">
        <v>2127.3111402806171</v>
      </c>
      <c r="Y464">
        <v>305.03432409607996</v>
      </c>
      <c r="Z464">
        <v>66129</v>
      </c>
      <c r="AA464">
        <v>62314.039161541317</v>
      </c>
      <c r="AB464">
        <v>58493.110569652847</v>
      </c>
      <c r="AC464">
        <v>54598.287082841372</v>
      </c>
      <c r="AD464">
        <v>50313.956707245401</v>
      </c>
      <c r="AE464">
        <v>45961.74907020387</v>
      </c>
      <c r="AF464">
        <v>41795.37846218772</v>
      </c>
      <c r="AG464">
        <v>37683.216048168753</v>
      </c>
      <c r="AH464">
        <v>1241</v>
      </c>
      <c r="AI464">
        <v>1014.2991176566931</v>
      </c>
      <c r="AJ464">
        <v>833.73913595703743</v>
      </c>
      <c r="AK464">
        <v>700.00261806083404</v>
      </c>
      <c r="AL464">
        <v>610.85818086416941</v>
      </c>
      <c r="AM464">
        <v>554.00934260080498</v>
      </c>
      <c r="AN464">
        <v>503.50754705129657</v>
      </c>
      <c r="AO464">
        <v>456.27420178084179</v>
      </c>
      <c r="AP464">
        <v>334.67190483301437</v>
      </c>
      <c r="AQ464">
        <v>4.9339583285293562</v>
      </c>
      <c r="AR464">
        <v>1.2923056346436292</v>
      </c>
      <c r="AS464">
        <v>4.9339583285293562</v>
      </c>
      <c r="AT464">
        <v>120968</v>
      </c>
      <c r="AU464">
        <v>1941</v>
      </c>
      <c r="AV464">
        <v>82196.262954645063</v>
      </c>
      <c r="AW464">
        <v>32718.494260999752</v>
      </c>
      <c r="AX464">
        <v>514.21726488025297</v>
      </c>
      <c r="AY464">
        <v>2742.8892947965055</v>
      </c>
      <c r="AZ464">
        <v>1244.6115216884305</v>
      </c>
      <c r="BA464">
        <v>13.668851344629802</v>
      </c>
      <c r="BB464">
        <v>66.061272509003672</v>
      </c>
      <c r="BC464">
        <v>58000</v>
      </c>
      <c r="BD464">
        <v>2920341.4516282696</v>
      </c>
      <c r="BE464">
        <v>32412977.57143889</v>
      </c>
      <c r="BF464">
        <v>870374</v>
      </c>
      <c r="BG464">
        <v>828760.61711857771</v>
      </c>
      <c r="BH464">
        <v>757256.13832092192</v>
      </c>
      <c r="BI464">
        <v>542397.99999999988</v>
      </c>
      <c r="BJ464">
        <v>475238.03809906158</v>
      </c>
      <c r="BK464">
        <v>437946.08498014539</v>
      </c>
      <c r="BL464">
        <v>-2216116.7749429247</v>
      </c>
      <c r="BM464">
        <v>-2598846.1129904273</v>
      </c>
      <c r="BN464">
        <v>-3044988.654533918</v>
      </c>
      <c r="BO464">
        <v>2423388.9714441244</v>
      </c>
      <c r="BP464">
        <v>5980906.6476378459</v>
      </c>
      <c r="BQ464">
        <v>8748719.71113481</v>
      </c>
      <c r="BR464">
        <v>1699286</v>
      </c>
      <c r="BS464">
        <v>8767932</v>
      </c>
      <c r="BT464">
        <v>937111</v>
      </c>
      <c r="BU464">
        <v>33348</v>
      </c>
      <c r="BV464">
        <v>88734</v>
      </c>
      <c r="BW464">
        <v>932589</v>
      </c>
      <c r="BX464">
        <v>42948</v>
      </c>
      <c r="BY464">
        <v>1568.7438387472746</v>
      </c>
      <c r="BZ464">
        <v>0</v>
      </c>
      <c r="CA464">
        <v>0</v>
      </c>
      <c r="CB464">
        <v>0</v>
      </c>
      <c r="CC464">
        <v>0</v>
      </c>
      <c r="CD464">
        <v>38.898734117787363</v>
      </c>
      <c r="CE464">
        <v>10.281023999999999</v>
      </c>
      <c r="CF464">
        <v>0</v>
      </c>
      <c r="CG464">
        <v>2849195.2593363095</v>
      </c>
      <c r="CH464">
        <v>2587654.8130811867</v>
      </c>
      <c r="CI464">
        <v>3603291.9836846339</v>
      </c>
      <c r="CJ464">
        <v>369764.07918827684</v>
      </c>
      <c r="CK464">
        <v>9287113.9363854807</v>
      </c>
      <c r="CL464">
        <v>19300000</v>
      </c>
      <c r="CM464">
        <v>3870000</v>
      </c>
      <c r="CN464">
        <v>3400000</v>
      </c>
      <c r="CO464">
        <v>177760000</v>
      </c>
      <c r="CP464">
        <v>0</v>
      </c>
      <c r="CQ464">
        <v>0</v>
      </c>
      <c r="CR464">
        <v>0</v>
      </c>
      <c r="CS464">
        <v>0</v>
      </c>
      <c r="CT464">
        <v>0</v>
      </c>
      <c r="CU464">
        <v>0</v>
      </c>
      <c r="CV464">
        <v>0</v>
      </c>
      <c r="CW464">
        <v>0</v>
      </c>
      <c r="CX464">
        <v>18543.280035319327</v>
      </c>
      <c r="CY464">
        <v>12412167.706500439</v>
      </c>
      <c r="CZ464">
        <v>58000</v>
      </c>
      <c r="DA464">
        <v>55226.966560211484</v>
      </c>
      <c r="DB464">
        <v>50462.04967360408</v>
      </c>
      <c r="DC464">
        <v>44206.557650403243</v>
      </c>
      <c r="DD464">
        <v>-2216116.7749429247</v>
      </c>
      <c r="DE464">
        <v>-2598846.1129904273</v>
      </c>
      <c r="DF464">
        <v>-3044988.654533918</v>
      </c>
    </row>
    <row r="465" spans="1:110" x14ac:dyDescent="0.45">
      <c r="A465">
        <v>9203</v>
      </c>
      <c r="B465" t="s">
        <v>816</v>
      </c>
      <c r="C465">
        <v>159211</v>
      </c>
      <c r="D465">
        <v>153422</v>
      </c>
      <c r="E465">
        <v>146832</v>
      </c>
      <c r="F465">
        <v>139641</v>
      </c>
      <c r="G465">
        <v>131934</v>
      </c>
      <c r="H465">
        <v>123742</v>
      </c>
      <c r="I465">
        <v>115516</v>
      </c>
      <c r="J465">
        <v>108182.32142857143</v>
      </c>
      <c r="K465">
        <v>2.54</v>
      </c>
      <c r="L465">
        <v>2.4500000000000002</v>
      </c>
      <c r="M465">
        <v>2.37</v>
      </c>
      <c r="N465">
        <v>2.31</v>
      </c>
      <c r="O465">
        <v>2.2599999999999998</v>
      </c>
      <c r="P465">
        <v>2.21</v>
      </c>
      <c r="Q465">
        <v>2.2002525325738223</v>
      </c>
      <c r="R465">
        <v>2.17568275633091</v>
      </c>
      <c r="S465">
        <v>297423</v>
      </c>
      <c r="T465">
        <v>11286</v>
      </c>
      <c r="U465">
        <v>3675</v>
      </c>
      <c r="V465">
        <v>359.47475667508996</v>
      </c>
      <c r="W465">
        <v>1039.3396382594185</v>
      </c>
      <c r="X465">
        <v>2361.5233662918858</v>
      </c>
      <c r="Y465">
        <v>265.962527995877</v>
      </c>
      <c r="Z465">
        <v>71545</v>
      </c>
      <c r="AA465">
        <v>67616.012994643403</v>
      </c>
      <c r="AB465">
        <v>63674.800599645212</v>
      </c>
      <c r="AC465">
        <v>59722.413761678188</v>
      </c>
      <c r="AD465">
        <v>55526.744734852597</v>
      </c>
      <c r="AE465">
        <v>51237.047499503366</v>
      </c>
      <c r="AF465">
        <v>47077.984566597297</v>
      </c>
      <c r="AG465">
        <v>42966.255197895822</v>
      </c>
      <c r="AH465">
        <v>4572</v>
      </c>
      <c r="AI465">
        <v>4183.8302944020807</v>
      </c>
      <c r="AJ465">
        <v>3828.4410450520209</v>
      </c>
      <c r="AK465">
        <v>3531.3740730922382</v>
      </c>
      <c r="AL465">
        <v>3376.2394216252901</v>
      </c>
      <c r="AM465">
        <v>3363.7851657962456</v>
      </c>
      <c r="AN465">
        <v>3434.6887517783766</v>
      </c>
      <c r="AO465">
        <v>3549.0446012789521</v>
      </c>
      <c r="AP465">
        <v>305.75221414971321</v>
      </c>
      <c r="AQ465">
        <v>11.523180096307271</v>
      </c>
      <c r="AR465">
        <v>3.0181589660709278</v>
      </c>
      <c r="AS465">
        <v>11.523180096307271</v>
      </c>
      <c r="AT465">
        <v>133863</v>
      </c>
      <c r="AU465">
        <v>2871</v>
      </c>
      <c r="AV465">
        <v>91160.148873912331</v>
      </c>
      <c r="AW465">
        <v>43306.170571996583</v>
      </c>
      <c r="AX465">
        <v>742.56293053121885</v>
      </c>
      <c r="AY465">
        <v>3042.0141679224544</v>
      </c>
      <c r="AZ465">
        <v>1647.3667285587499</v>
      </c>
      <c r="BA465">
        <v>19.738703860570585</v>
      </c>
      <c r="BB465">
        <v>66.061272509003672</v>
      </c>
      <c r="BC465">
        <v>57370</v>
      </c>
      <c r="BD465">
        <v>3009337.9104400757</v>
      </c>
      <c r="BE465">
        <v>29520705.715706665</v>
      </c>
      <c r="BF465">
        <v>1082320</v>
      </c>
      <c r="BG465">
        <v>1044804.6543046453</v>
      </c>
      <c r="BH465">
        <v>967740.65371169499</v>
      </c>
      <c r="BI465">
        <v>1106891.9999999995</v>
      </c>
      <c r="BJ465">
        <v>977671.69470238453</v>
      </c>
      <c r="BK465">
        <v>908987.48404345452</v>
      </c>
      <c r="BL465">
        <v>-2923715.9926107898</v>
      </c>
      <c r="BM465">
        <v>-3417853.2082281029</v>
      </c>
      <c r="BN465">
        <v>-3965615.2175498535</v>
      </c>
      <c r="BO465">
        <v>2285676.5707613789</v>
      </c>
      <c r="BP465">
        <v>5726299.0228884332</v>
      </c>
      <c r="BQ465">
        <v>8629301.3532113265</v>
      </c>
      <c r="BR465">
        <v>1699286</v>
      </c>
      <c r="BS465">
        <v>8767932</v>
      </c>
      <c r="BT465">
        <v>937111</v>
      </c>
      <c r="BU465">
        <v>33348</v>
      </c>
      <c r="BV465">
        <v>88734</v>
      </c>
      <c r="BW465">
        <v>932589</v>
      </c>
      <c r="BX465">
        <v>42948</v>
      </c>
      <c r="BY465">
        <v>2254.7820181263228</v>
      </c>
      <c r="BZ465">
        <v>0</v>
      </c>
      <c r="CA465">
        <v>0</v>
      </c>
      <c r="CB465">
        <v>0</v>
      </c>
      <c r="CC465">
        <v>128.16032687999999</v>
      </c>
      <c r="CD465">
        <v>56.654572172651669</v>
      </c>
      <c r="CE465">
        <v>11.808555796241842</v>
      </c>
      <c r="CF465">
        <v>0</v>
      </c>
      <c r="CG465">
        <v>2578670.6223435765</v>
      </c>
      <c r="CH465">
        <v>2341962.8491213876</v>
      </c>
      <c r="CI465">
        <v>3261167.5705995946</v>
      </c>
      <c r="CJ465">
        <v>334655.81731412862</v>
      </c>
      <c r="CK465">
        <v>8405323.5016589854</v>
      </c>
      <c r="CL465">
        <v>81300000</v>
      </c>
      <c r="CM465">
        <v>16500000</v>
      </c>
      <c r="CN465">
        <v>9500000</v>
      </c>
      <c r="CO465">
        <v>331500000</v>
      </c>
      <c r="CP465">
        <v>0</v>
      </c>
      <c r="CQ465">
        <v>0</v>
      </c>
      <c r="CR465">
        <v>0</v>
      </c>
      <c r="CS465">
        <v>0</v>
      </c>
      <c r="CT465">
        <v>0</v>
      </c>
      <c r="CU465">
        <v>0</v>
      </c>
      <c r="CV465">
        <v>0</v>
      </c>
      <c r="CW465">
        <v>0</v>
      </c>
      <c r="CX465">
        <v>19584.617594593117</v>
      </c>
      <c r="CY465">
        <v>11559148.025049986</v>
      </c>
      <c r="CZ465">
        <v>57370</v>
      </c>
      <c r="DA465">
        <v>55381.442657862266</v>
      </c>
      <c r="DB465">
        <v>51296.549360115248</v>
      </c>
      <c r="DC465">
        <v>45553.738160734414</v>
      </c>
      <c r="DD465">
        <v>-2923715.9926107898</v>
      </c>
      <c r="DE465">
        <v>-3417853.2082281029</v>
      </c>
      <c r="DF465">
        <v>-3965615.2175498535</v>
      </c>
    </row>
    <row r="466" spans="1:110" x14ac:dyDescent="0.45">
      <c r="A466">
        <v>9204</v>
      </c>
      <c r="B466" t="s">
        <v>817</v>
      </c>
      <c r="C466">
        <v>118919</v>
      </c>
      <c r="D466">
        <v>115532</v>
      </c>
      <c r="E466">
        <v>111579</v>
      </c>
      <c r="F466">
        <v>107266</v>
      </c>
      <c r="G466">
        <v>102599</v>
      </c>
      <c r="H466">
        <v>97613</v>
      </c>
      <c r="I466">
        <v>92525</v>
      </c>
      <c r="J466">
        <v>88096.428571428565</v>
      </c>
      <c r="K466">
        <v>2.54</v>
      </c>
      <c r="L466">
        <v>2.4500000000000002</v>
      </c>
      <c r="M466">
        <v>2.37</v>
      </c>
      <c r="N466">
        <v>2.31</v>
      </c>
      <c r="O466">
        <v>2.2599999999999998</v>
      </c>
      <c r="P466">
        <v>2.21</v>
      </c>
      <c r="Q466">
        <v>2.2002525325738223</v>
      </c>
      <c r="R466">
        <v>2.17568275633091</v>
      </c>
      <c r="S466">
        <v>297423</v>
      </c>
      <c r="T466">
        <v>11286</v>
      </c>
      <c r="U466">
        <v>3675</v>
      </c>
      <c r="V466">
        <v>283.92887984569131</v>
      </c>
      <c r="W466">
        <v>799.33349846738952</v>
      </c>
      <c r="X466">
        <v>2233.2084107269698</v>
      </c>
      <c r="Y466">
        <v>258.30220146920078</v>
      </c>
      <c r="Z466">
        <v>57230</v>
      </c>
      <c r="AA466">
        <v>54935.008286097524</v>
      </c>
      <c r="AB466">
        <v>52241.73469002753</v>
      </c>
      <c r="AC466">
        <v>49500.672599811682</v>
      </c>
      <c r="AD466">
        <v>46704.879015900406</v>
      </c>
      <c r="AE466">
        <v>43881.727235784121</v>
      </c>
      <c r="AF466">
        <v>41165.476691962329</v>
      </c>
      <c r="AG466">
        <v>38404.827584789469</v>
      </c>
      <c r="AH466">
        <v>1619</v>
      </c>
      <c r="AI466">
        <v>1449.3036163495042</v>
      </c>
      <c r="AJ466">
        <v>1354.1368514611554</v>
      </c>
      <c r="AK466">
        <v>1317.9788898130555</v>
      </c>
      <c r="AL466">
        <v>1343.4125517408222</v>
      </c>
      <c r="AM466">
        <v>1397.5815383133922</v>
      </c>
      <c r="AN466">
        <v>1618.5250602841843</v>
      </c>
      <c r="AO466">
        <v>1740.5581848964255</v>
      </c>
      <c r="AP466">
        <v>266.18927461339035</v>
      </c>
      <c r="AQ466">
        <v>7.5123494550511491</v>
      </c>
      <c r="AR466">
        <v>1.9676395469412677</v>
      </c>
      <c r="AS466">
        <v>7.5123494550511491</v>
      </c>
      <c r="AT466">
        <v>102852</v>
      </c>
      <c r="AU466">
        <v>2264</v>
      </c>
      <c r="AV466">
        <v>70058.008804446057</v>
      </c>
      <c r="AW466">
        <v>33844.264029525286</v>
      </c>
      <c r="AX466">
        <v>584.48278352954787</v>
      </c>
      <c r="AY466">
        <v>2337.8357538043647</v>
      </c>
      <c r="AZ466">
        <v>1287.435803683142</v>
      </c>
      <c r="BA466">
        <v>15.536639524192749</v>
      </c>
      <c r="BB466">
        <v>66.061272509003672</v>
      </c>
      <c r="BC466">
        <v>45950</v>
      </c>
      <c r="BD466">
        <v>2606507.4846343636</v>
      </c>
      <c r="BE466">
        <v>25901240.767552234</v>
      </c>
      <c r="BF466">
        <v>786704</v>
      </c>
      <c r="BG466">
        <v>774685.19655580143</v>
      </c>
      <c r="BH466">
        <v>736869.42702991306</v>
      </c>
      <c r="BI466">
        <v>581000.00000000023</v>
      </c>
      <c r="BJ466">
        <v>523525.73846373498</v>
      </c>
      <c r="BK466">
        <v>493957.05133816053</v>
      </c>
      <c r="BL466">
        <v>-1791258.0463028415</v>
      </c>
      <c r="BM466">
        <v>-2180749.1150291855</v>
      </c>
      <c r="BN466">
        <v>-2597803.4276188179</v>
      </c>
      <c r="BO466">
        <v>2214840.3505431935</v>
      </c>
      <c r="BP466">
        <v>5383259.5834066048</v>
      </c>
      <c r="BQ466">
        <v>8149378.6064228499</v>
      </c>
      <c r="BR466">
        <v>1699286</v>
      </c>
      <c r="BS466">
        <v>8767932</v>
      </c>
      <c r="BT466">
        <v>937111</v>
      </c>
      <c r="BU466">
        <v>33348</v>
      </c>
      <c r="BV466">
        <v>88734</v>
      </c>
      <c r="BW466">
        <v>932589</v>
      </c>
      <c r="BX466">
        <v>42948</v>
      </c>
      <c r="BY466">
        <v>2035.33480474007</v>
      </c>
      <c r="BZ466">
        <v>0</v>
      </c>
      <c r="CA466">
        <v>0</v>
      </c>
      <c r="CB466">
        <v>0</v>
      </c>
      <c r="CC466">
        <v>823.1372247999999</v>
      </c>
      <c r="CD466">
        <v>35.795358792581212</v>
      </c>
      <c r="CE466">
        <v>0.71791199999999999</v>
      </c>
      <c r="CF466">
        <v>14.62</v>
      </c>
      <c r="CG466">
        <v>2139068.0872303848</v>
      </c>
      <c r="CH466">
        <v>1942713.4076867143</v>
      </c>
      <c r="CI466">
        <v>2705215.3993364056</v>
      </c>
      <c r="CJ466">
        <v>277604.8917686377</v>
      </c>
      <c r="CK466">
        <v>6972414.0452284291</v>
      </c>
      <c r="CL466">
        <v>33100000</v>
      </c>
      <c r="CM466">
        <v>8310000</v>
      </c>
      <c r="CN466">
        <v>8410000</v>
      </c>
      <c r="CO466">
        <v>356040000</v>
      </c>
      <c r="CP466">
        <v>0</v>
      </c>
      <c r="CQ466">
        <v>340</v>
      </c>
      <c r="CR466">
        <v>0</v>
      </c>
      <c r="CS466">
        <v>0</v>
      </c>
      <c r="CT466">
        <v>155000</v>
      </c>
      <c r="CU466">
        <v>2382720</v>
      </c>
      <c r="CV466">
        <v>0</v>
      </c>
      <c r="CW466">
        <v>0</v>
      </c>
      <c r="CX466">
        <v>50955.495277110182</v>
      </c>
      <c r="CY466">
        <v>9792112.4341740496</v>
      </c>
      <c r="CZ466">
        <v>45950</v>
      </c>
      <c r="DA466">
        <v>45248.002783434531</v>
      </c>
      <c r="DB466">
        <v>43039.250050876195</v>
      </c>
      <c r="DC466">
        <v>39455.907911539478</v>
      </c>
      <c r="DD466">
        <v>-1791258.0463028415</v>
      </c>
      <c r="DE466">
        <v>-2180749.1150291855</v>
      </c>
      <c r="DF466">
        <v>-2597803.4276188179</v>
      </c>
    </row>
    <row r="467" spans="1:110" x14ac:dyDescent="0.45">
      <c r="A467">
        <v>9205</v>
      </c>
      <c r="B467" t="s">
        <v>818</v>
      </c>
      <c r="C467">
        <v>98374</v>
      </c>
      <c r="D467">
        <v>94189</v>
      </c>
      <c r="E467">
        <v>89581</v>
      </c>
      <c r="F467">
        <v>84703</v>
      </c>
      <c r="G467">
        <v>79603</v>
      </c>
      <c r="H467">
        <v>74222</v>
      </c>
      <c r="I467">
        <v>68765</v>
      </c>
      <c r="J467">
        <v>63810.035714285703</v>
      </c>
      <c r="K467">
        <v>2.54</v>
      </c>
      <c r="L467">
        <v>2.4500000000000002</v>
      </c>
      <c r="M467">
        <v>2.37</v>
      </c>
      <c r="N467">
        <v>2.31</v>
      </c>
      <c r="O467">
        <v>2.2599999999999998</v>
      </c>
      <c r="P467">
        <v>2.21</v>
      </c>
      <c r="Q467">
        <v>2.2002525325738223</v>
      </c>
      <c r="R467">
        <v>2.17568275633091</v>
      </c>
      <c r="S467">
        <v>311923</v>
      </c>
      <c r="T467">
        <v>10723</v>
      </c>
      <c r="U467">
        <v>4424</v>
      </c>
      <c r="V467">
        <v>214.55466552779239</v>
      </c>
      <c r="W467">
        <v>606.59465009291557</v>
      </c>
      <c r="X467">
        <v>2322.7699736904315</v>
      </c>
      <c r="Y467">
        <v>338.95684037562415</v>
      </c>
      <c r="Z467">
        <v>49254</v>
      </c>
      <c r="AA467">
        <v>46341.794925067043</v>
      </c>
      <c r="AB467">
        <v>43135.845161032441</v>
      </c>
      <c r="AC467">
        <v>39962.531230529508</v>
      </c>
      <c r="AD467">
        <v>36694.428004476627</v>
      </c>
      <c r="AE467">
        <v>33462.081960013813</v>
      </c>
      <c r="AF467">
        <v>30565.425300962135</v>
      </c>
      <c r="AG467">
        <v>27353.416605833732</v>
      </c>
      <c r="AH467">
        <v>3312</v>
      </c>
      <c r="AI467">
        <v>2878.6209521476021</v>
      </c>
      <c r="AJ467">
        <v>2482.8487542767839</v>
      </c>
      <c r="AK467">
        <v>2127.0029184586451</v>
      </c>
      <c r="AL467">
        <v>1877.296012324952</v>
      </c>
      <c r="AM467">
        <v>1715.7380641577852</v>
      </c>
      <c r="AN467">
        <v>1780.5100944075846</v>
      </c>
      <c r="AO467">
        <v>1684.5473500536834</v>
      </c>
      <c r="AP467">
        <v>189.71070109301908</v>
      </c>
      <c r="AQ467">
        <v>11.013868268846176</v>
      </c>
      <c r="AR467">
        <v>2.8847596747528752</v>
      </c>
      <c r="AS467">
        <v>11.013868268846176</v>
      </c>
      <c r="AT467">
        <v>87916</v>
      </c>
      <c r="AU467">
        <v>2077</v>
      </c>
      <c r="AV467">
        <v>59923.8832426273</v>
      </c>
      <c r="AW467">
        <v>30321.516574180248</v>
      </c>
      <c r="AX467">
        <v>533.62878914421731</v>
      </c>
      <c r="AY467">
        <v>1999.6599838064731</v>
      </c>
      <c r="AZ467">
        <v>1153.4304904818166</v>
      </c>
      <c r="BA467">
        <v>14.184845765001105</v>
      </c>
      <c r="BB467">
        <v>66.061272509003672</v>
      </c>
      <c r="BC467">
        <v>35090</v>
      </c>
      <c r="BD467">
        <v>1768437.109032874</v>
      </c>
      <c r="BE467">
        <v>18816632.323094852</v>
      </c>
      <c r="BF467">
        <v>559434</v>
      </c>
      <c r="BG467">
        <v>533582.48858436465</v>
      </c>
      <c r="BH467">
        <v>488714.39893765154</v>
      </c>
      <c r="BI467">
        <v>488914</v>
      </c>
      <c r="BJ467">
        <v>421611.65802135447</v>
      </c>
      <c r="BK467">
        <v>387132.60033172381</v>
      </c>
      <c r="BL467">
        <v>-1685995.6923872638</v>
      </c>
      <c r="BM467">
        <v>-1896587.6275442485</v>
      </c>
      <c r="BN467">
        <v>-2136643.555276657</v>
      </c>
      <c r="BO467">
        <v>1261319.3270886131</v>
      </c>
      <c r="BP467">
        <v>3265919.6207501311</v>
      </c>
      <c r="BQ467">
        <v>4918403.3459622692</v>
      </c>
      <c r="BR467">
        <v>1699286</v>
      </c>
      <c r="BS467">
        <v>8767932</v>
      </c>
      <c r="BT467">
        <v>937111</v>
      </c>
      <c r="BU467">
        <v>33348</v>
      </c>
      <c r="BV467">
        <v>88734</v>
      </c>
      <c r="BW467">
        <v>932589</v>
      </c>
      <c r="BX467">
        <v>42948</v>
      </c>
      <c r="BY467">
        <v>971.41130225355812</v>
      </c>
      <c r="BZ467">
        <v>0</v>
      </c>
      <c r="CA467">
        <v>0</v>
      </c>
      <c r="CB467">
        <v>0</v>
      </c>
      <c r="CC467">
        <v>14.546710943999999</v>
      </c>
      <c r="CD467">
        <v>16.584544624543213</v>
      </c>
      <c r="CE467">
        <v>0</v>
      </c>
      <c r="CF467">
        <v>41.423846000000005</v>
      </c>
      <c r="CG467">
        <v>1708462.3577052543</v>
      </c>
      <c r="CH467">
        <v>1551634.9145947404</v>
      </c>
      <c r="CI467">
        <v>2160641.2188753569</v>
      </c>
      <c r="CJ467">
        <v>221721.55750107148</v>
      </c>
      <c r="CK467">
        <v>5568830.1881179055</v>
      </c>
      <c r="CL467">
        <v>40700000</v>
      </c>
      <c r="CM467">
        <v>14700000</v>
      </c>
      <c r="CN467">
        <v>9960000</v>
      </c>
      <c r="CO467">
        <v>490640000</v>
      </c>
      <c r="CP467">
        <v>0</v>
      </c>
      <c r="CQ467">
        <v>3030</v>
      </c>
      <c r="CR467">
        <v>0</v>
      </c>
      <c r="CS467">
        <v>0</v>
      </c>
      <c r="CT467">
        <v>0</v>
      </c>
      <c r="CU467">
        <v>21234240</v>
      </c>
      <c r="CV467">
        <v>0</v>
      </c>
      <c r="CW467">
        <v>0</v>
      </c>
      <c r="CX467">
        <v>78611.646374863572</v>
      </c>
      <c r="CY467">
        <v>7352605.2685957402</v>
      </c>
      <c r="CZ467">
        <v>35090</v>
      </c>
      <c r="DA467">
        <v>33468.486942919728</v>
      </c>
      <c r="DB467">
        <v>30654.175932678729</v>
      </c>
      <c r="DC467">
        <v>26769.649476428855</v>
      </c>
      <c r="DD467">
        <v>-1685995.6923872638</v>
      </c>
      <c r="DE467">
        <v>-1896587.6275442485</v>
      </c>
      <c r="DF467">
        <v>-2136643.555276657</v>
      </c>
    </row>
    <row r="468" spans="1:110" x14ac:dyDescent="0.45">
      <c r="A468">
        <v>9206</v>
      </c>
      <c r="B468" t="s">
        <v>819</v>
      </c>
      <c r="C468">
        <v>83386</v>
      </c>
      <c r="D468">
        <v>76970</v>
      </c>
      <c r="E468">
        <v>70466</v>
      </c>
      <c r="F468">
        <v>63999</v>
      </c>
      <c r="G468">
        <v>57626</v>
      </c>
      <c r="H468">
        <v>51402</v>
      </c>
      <c r="I468">
        <v>45437</v>
      </c>
      <c r="J468">
        <v>39086.178571428572</v>
      </c>
      <c r="K468">
        <v>2.54</v>
      </c>
      <c r="L468">
        <v>2.4500000000000002</v>
      </c>
      <c r="M468">
        <v>2.37</v>
      </c>
      <c r="N468">
        <v>2.31</v>
      </c>
      <c r="O468">
        <v>2.2599999999999998</v>
      </c>
      <c r="P468">
        <v>2.21</v>
      </c>
      <c r="Q468">
        <v>2.2002525325738223</v>
      </c>
      <c r="R468">
        <v>2.17568275633091</v>
      </c>
      <c r="S468">
        <v>322453</v>
      </c>
      <c r="T468">
        <v>11454</v>
      </c>
      <c r="U468">
        <v>4057</v>
      </c>
      <c r="V468">
        <v>195.94901530589507</v>
      </c>
      <c r="W468">
        <v>638.0243880166488</v>
      </c>
      <c r="X468">
        <v>2302.7922766067759</v>
      </c>
      <c r="Y468">
        <v>250.50038568654213</v>
      </c>
      <c r="Z468">
        <v>39520</v>
      </c>
      <c r="AA468">
        <v>35751.100676180824</v>
      </c>
      <c r="AB468">
        <v>31750.01334846779</v>
      </c>
      <c r="AC468">
        <v>27950.695803806902</v>
      </c>
      <c r="AD468">
        <v>24349.211078831595</v>
      </c>
      <c r="AE468">
        <v>21079.640298658418</v>
      </c>
      <c r="AF468">
        <v>18356.895108932316</v>
      </c>
      <c r="AG468">
        <v>14673.151014224082</v>
      </c>
      <c r="AH468">
        <v>2185</v>
      </c>
      <c r="AI468">
        <v>1931.3921758447441</v>
      </c>
      <c r="AJ468">
        <v>1662.1587275923432</v>
      </c>
      <c r="AK468">
        <v>1434.1272545847742</v>
      </c>
      <c r="AL468">
        <v>1248.2664732662731</v>
      </c>
      <c r="AM468">
        <v>1099.0832400320401</v>
      </c>
      <c r="AN468">
        <v>1175.4259504290403</v>
      </c>
      <c r="AO468">
        <v>1000.3842402384388</v>
      </c>
      <c r="AP468">
        <v>210.3180067040183</v>
      </c>
      <c r="AQ468">
        <v>19.513009389603194</v>
      </c>
      <c r="AR468">
        <v>5.110860348622869</v>
      </c>
      <c r="AS468">
        <v>19.513009389603194</v>
      </c>
      <c r="AT468">
        <v>74245</v>
      </c>
      <c r="AU468">
        <v>1143</v>
      </c>
      <c r="AV468">
        <v>50435.074580986715</v>
      </c>
      <c r="AW468">
        <v>19606.936375687776</v>
      </c>
      <c r="AX468">
        <v>304.01265544302981</v>
      </c>
      <c r="AY468">
        <v>1683.0184387675265</v>
      </c>
      <c r="AZ468">
        <v>745.847859731163</v>
      </c>
      <c r="BA468">
        <v>8.0812218452148574</v>
      </c>
      <c r="BB468">
        <v>66.061272509003672</v>
      </c>
      <c r="BC468">
        <v>31620</v>
      </c>
      <c r="BD468">
        <v>1194485.9357657016</v>
      </c>
      <c r="BE468">
        <v>13607353.914459018</v>
      </c>
      <c r="BF468">
        <v>334137.99999999994</v>
      </c>
      <c r="BG468">
        <v>294667.11751922237</v>
      </c>
      <c r="BH468">
        <v>247376.36874565337</v>
      </c>
      <c r="BI468">
        <v>302246.00000000012</v>
      </c>
      <c r="BJ468">
        <v>236300.02556944761</v>
      </c>
      <c r="BK468">
        <v>205852.44964599854</v>
      </c>
      <c r="BL468">
        <v>-1402582.2350154431</v>
      </c>
      <c r="BM468">
        <v>-1569475.9410582744</v>
      </c>
      <c r="BN468">
        <v>-1783745.3811114191</v>
      </c>
      <c r="BO468">
        <v>209279.00192501955</v>
      </c>
      <c r="BP468">
        <v>1247497.0402092775</v>
      </c>
      <c r="BQ468">
        <v>2100030.5877140826</v>
      </c>
      <c r="BR468">
        <v>1699286</v>
      </c>
      <c r="BS468">
        <v>8767932</v>
      </c>
      <c r="BT468">
        <v>937111</v>
      </c>
      <c r="BU468">
        <v>33348</v>
      </c>
      <c r="BV468">
        <v>88734</v>
      </c>
      <c r="BW468">
        <v>932589</v>
      </c>
      <c r="BX468">
        <v>42948</v>
      </c>
      <c r="BY468">
        <v>1218.0921122172563</v>
      </c>
      <c r="BZ468">
        <v>0</v>
      </c>
      <c r="CA468">
        <v>0</v>
      </c>
      <c r="CB468">
        <v>3574.860556306221</v>
      </c>
      <c r="CC468">
        <v>75.370474912590012</v>
      </c>
      <c r="CD468">
        <v>44.995803019168008</v>
      </c>
      <c r="CE468">
        <v>170.0296337534846</v>
      </c>
      <c r="CF468">
        <v>70.326312000000001</v>
      </c>
      <c r="CG468">
        <v>1523252.2564613763</v>
      </c>
      <c r="CH468">
        <v>1383426.0814708872</v>
      </c>
      <c r="CI468">
        <v>1926411.546155439</v>
      </c>
      <c r="CJ468">
        <v>197685.28188310532</v>
      </c>
      <c r="CK468">
        <v>4965127.3331503393</v>
      </c>
      <c r="CL468">
        <v>41600000</v>
      </c>
      <c r="CM468">
        <v>12800000</v>
      </c>
      <c r="CN468">
        <v>5900000</v>
      </c>
      <c r="CO468">
        <v>1449830000</v>
      </c>
      <c r="CP468">
        <v>97000</v>
      </c>
      <c r="CQ468">
        <v>68290</v>
      </c>
      <c r="CR468">
        <v>0</v>
      </c>
      <c r="CS468">
        <v>0</v>
      </c>
      <c r="CT468">
        <v>233216000</v>
      </c>
      <c r="CU468">
        <v>478576320</v>
      </c>
      <c r="CV468">
        <v>0</v>
      </c>
      <c r="CW468">
        <v>0</v>
      </c>
      <c r="CX468">
        <v>277349.59604060522</v>
      </c>
      <c r="CY468">
        <v>6578164.4678595914</v>
      </c>
      <c r="CZ468">
        <v>31620</v>
      </c>
      <c r="DA468">
        <v>27884.808839335281</v>
      </c>
      <c r="DB468">
        <v>23409.611536962457</v>
      </c>
      <c r="DC468">
        <v>18081.485421021851</v>
      </c>
      <c r="DD468">
        <v>-1402582.2350154431</v>
      </c>
      <c r="DE468">
        <v>-1569475.9410582744</v>
      </c>
      <c r="DF468">
        <v>-1783745.3811114191</v>
      </c>
    </row>
    <row r="469" spans="1:110" x14ac:dyDescent="0.45">
      <c r="A469">
        <v>9208</v>
      </c>
      <c r="B469" t="s">
        <v>820</v>
      </c>
      <c r="C469">
        <v>166760</v>
      </c>
      <c r="D469">
        <v>167536</v>
      </c>
      <c r="E469">
        <v>166783</v>
      </c>
      <c r="F469">
        <v>164777</v>
      </c>
      <c r="G469">
        <v>161610</v>
      </c>
      <c r="H469">
        <v>157459</v>
      </c>
      <c r="I469">
        <v>152556</v>
      </c>
      <c r="J469">
        <v>150129.60714285716</v>
      </c>
      <c r="K469">
        <v>2.54</v>
      </c>
      <c r="L469">
        <v>2.4500000000000002</v>
      </c>
      <c r="M469">
        <v>2.37</v>
      </c>
      <c r="N469">
        <v>2.31</v>
      </c>
      <c r="O469">
        <v>2.2599999999999998</v>
      </c>
      <c r="P469">
        <v>2.21</v>
      </c>
      <c r="Q469">
        <v>2.2002525325738223</v>
      </c>
      <c r="R469">
        <v>2.17568275633091</v>
      </c>
      <c r="S469">
        <v>262424</v>
      </c>
      <c r="T469">
        <v>9881</v>
      </c>
      <c r="U469">
        <v>4183</v>
      </c>
      <c r="V469">
        <v>413.6713429330776</v>
      </c>
      <c r="W469">
        <v>1067.6846573422079</v>
      </c>
      <c r="X469">
        <v>1881.8494609299664</v>
      </c>
      <c r="Y469">
        <v>308.6627907575384</v>
      </c>
      <c r="Z469">
        <v>80218</v>
      </c>
      <c r="AA469">
        <v>80024.392622481333</v>
      </c>
      <c r="AB469">
        <v>78521.505297106836</v>
      </c>
      <c r="AC469">
        <v>76538.167018746215</v>
      </c>
      <c r="AD469">
        <v>73754.595595831575</v>
      </c>
      <c r="AE469">
        <v>70420.259498014464</v>
      </c>
      <c r="AF469">
        <v>66855.222589492128</v>
      </c>
      <c r="AG469">
        <v>64447.745425334309</v>
      </c>
      <c r="AH469">
        <v>3126</v>
      </c>
      <c r="AI469">
        <v>2709.7577699264084</v>
      </c>
      <c r="AJ469">
        <v>2287.4951990189502</v>
      </c>
      <c r="AK469">
        <v>1975.7266706806047</v>
      </c>
      <c r="AL469">
        <v>1794.800911599164</v>
      </c>
      <c r="AM469">
        <v>1723.1768439001612</v>
      </c>
      <c r="AN469">
        <v>1690.3850635036158</v>
      </c>
      <c r="AO469">
        <v>1708.3566057952808</v>
      </c>
      <c r="AP469">
        <v>403.47097682419309</v>
      </c>
      <c r="AQ469">
        <v>8.9129569805691595</v>
      </c>
      <c r="AR469">
        <v>2.3344875980659108</v>
      </c>
      <c r="AS469">
        <v>8.9129569805691595</v>
      </c>
      <c r="AT469">
        <v>130029</v>
      </c>
      <c r="AU469">
        <v>2906</v>
      </c>
      <c r="AV469">
        <v>88581.941905791711</v>
      </c>
      <c r="AW469">
        <v>43216.882340622076</v>
      </c>
      <c r="AX469">
        <v>749.42814038871256</v>
      </c>
      <c r="AY469">
        <v>2955.9794013962692</v>
      </c>
      <c r="AZ469">
        <v>1643.9702042372637</v>
      </c>
      <c r="BA469">
        <v>19.921193907873104</v>
      </c>
      <c r="BB469">
        <v>66.061272509003672</v>
      </c>
      <c r="BC469">
        <v>66840</v>
      </c>
      <c r="BD469">
        <v>4455660.5470068222</v>
      </c>
      <c r="BE469">
        <v>27633371.491774216</v>
      </c>
      <c r="BF469">
        <v>1231216</v>
      </c>
      <c r="BG469">
        <v>1284330.524551214</v>
      </c>
      <c r="BH469">
        <v>1282824.9795297594</v>
      </c>
      <c r="BI469">
        <v>828805.99999999977</v>
      </c>
      <c r="BJ469">
        <v>792699.45044628822</v>
      </c>
      <c r="BK469">
        <v>763870.2319900638</v>
      </c>
      <c r="BL469">
        <v>-2275056.7524430538</v>
      </c>
      <c r="BM469">
        <v>-2637937.1483031549</v>
      </c>
      <c r="BN469">
        <v>-3121787.8760753525</v>
      </c>
      <c r="BO469">
        <v>3086001.8332504928</v>
      </c>
      <c r="BP469">
        <v>7001985.2594863717</v>
      </c>
      <c r="BQ469">
        <v>10281557.454106448</v>
      </c>
      <c r="BR469">
        <v>1699286</v>
      </c>
      <c r="BS469">
        <v>8767932</v>
      </c>
      <c r="BT469">
        <v>937111</v>
      </c>
      <c r="BU469">
        <v>33348</v>
      </c>
      <c r="BV469">
        <v>88734</v>
      </c>
      <c r="BW469">
        <v>932589</v>
      </c>
      <c r="BX469">
        <v>42948</v>
      </c>
      <c r="BY469">
        <v>1339.7154755563004</v>
      </c>
      <c r="BZ469">
        <v>0</v>
      </c>
      <c r="CA469">
        <v>0</v>
      </c>
      <c r="CB469">
        <v>0</v>
      </c>
      <c r="CC469">
        <v>51.508893823999983</v>
      </c>
      <c r="CD469">
        <v>27.30365891162003</v>
      </c>
      <c r="CE469">
        <v>10.870439329360581</v>
      </c>
      <c r="CF469">
        <v>0</v>
      </c>
      <c r="CG469">
        <v>1965646.9036536212</v>
      </c>
      <c r="CH469">
        <v>1785211.3344601917</v>
      </c>
      <c r="CI469">
        <v>2485894.8180123954</v>
      </c>
      <c r="CJ469">
        <v>255098.56334243491</v>
      </c>
      <c r="CK469">
        <v>6407137.8376457328</v>
      </c>
      <c r="CL469">
        <v>58100000</v>
      </c>
      <c r="CM469">
        <v>20200000</v>
      </c>
      <c r="CN469">
        <v>5090000</v>
      </c>
      <c r="CO469">
        <v>171760000</v>
      </c>
      <c r="CP469">
        <v>0</v>
      </c>
      <c r="CQ469">
        <v>0</v>
      </c>
      <c r="CR469">
        <v>0</v>
      </c>
      <c r="CS469">
        <v>0</v>
      </c>
      <c r="CT469">
        <v>0</v>
      </c>
      <c r="CU469">
        <v>0</v>
      </c>
      <c r="CV469">
        <v>0</v>
      </c>
      <c r="CW469">
        <v>0</v>
      </c>
      <c r="CX469">
        <v>1291.1651799964225</v>
      </c>
      <c r="CY469">
        <v>9507286.1336534508</v>
      </c>
      <c r="CZ469">
        <v>66840</v>
      </c>
      <c r="DA469">
        <v>69723.470342330766</v>
      </c>
      <c r="DB469">
        <v>69641.737625054506</v>
      </c>
      <c r="DC469">
        <v>67447.392061658335</v>
      </c>
      <c r="DD469">
        <v>-2275056.7524430538</v>
      </c>
      <c r="DE469">
        <v>-2637937.1483031549</v>
      </c>
      <c r="DF469">
        <v>-3121787.8760753525</v>
      </c>
    </row>
    <row r="470" spans="1:110" x14ac:dyDescent="0.45">
      <c r="A470">
        <v>9209</v>
      </c>
      <c r="B470" t="s">
        <v>821</v>
      </c>
      <c r="C470">
        <v>79539</v>
      </c>
      <c r="D470">
        <v>76597</v>
      </c>
      <c r="E470">
        <v>73213</v>
      </c>
      <c r="F470">
        <v>69625</v>
      </c>
      <c r="G470">
        <v>65736</v>
      </c>
      <c r="H470">
        <v>61492</v>
      </c>
      <c r="I470">
        <v>57141</v>
      </c>
      <c r="J470">
        <v>53395.250000000007</v>
      </c>
      <c r="K470">
        <v>2.54</v>
      </c>
      <c r="L470">
        <v>2.4500000000000002</v>
      </c>
      <c r="M470">
        <v>2.37</v>
      </c>
      <c r="N470">
        <v>2.31</v>
      </c>
      <c r="O470">
        <v>2.2599999999999998</v>
      </c>
      <c r="P470">
        <v>2.21</v>
      </c>
      <c r="Q470">
        <v>2.2002525325738223</v>
      </c>
      <c r="R470">
        <v>2.17568275633091</v>
      </c>
      <c r="S470">
        <v>311923</v>
      </c>
      <c r="T470">
        <v>10723</v>
      </c>
      <c r="U470">
        <v>4424</v>
      </c>
      <c r="V470">
        <v>174.9225081113963</v>
      </c>
      <c r="W470">
        <v>508.5254695066734</v>
      </c>
      <c r="X470">
        <v>2303.5533035046328</v>
      </c>
      <c r="Y470">
        <v>326.91139949127802</v>
      </c>
      <c r="Z470">
        <v>41269</v>
      </c>
      <c r="AA470">
        <v>38872.912947927325</v>
      </c>
      <c r="AB470">
        <v>36520.205988526817</v>
      </c>
      <c r="AC470">
        <v>34081.865332130648</v>
      </c>
      <c r="AD470">
        <v>31270.552829651329</v>
      </c>
      <c r="AE470">
        <v>28431.499341494444</v>
      </c>
      <c r="AF470">
        <v>25802.908259646476</v>
      </c>
      <c r="AG470">
        <v>23189.853231499837</v>
      </c>
      <c r="AH470">
        <v>3884</v>
      </c>
      <c r="AI470">
        <v>3509.6710992226181</v>
      </c>
      <c r="AJ470">
        <v>3203.1825521648475</v>
      </c>
      <c r="AK470">
        <v>2979.3095773709606</v>
      </c>
      <c r="AL470">
        <v>2848.8635194412918</v>
      </c>
      <c r="AM470">
        <v>2802.517816913627</v>
      </c>
      <c r="AN470">
        <v>2794.7259497936234</v>
      </c>
      <c r="AO470">
        <v>2775.6444745705257</v>
      </c>
      <c r="AP470">
        <v>149.88534642906552</v>
      </c>
      <c r="AQ470">
        <v>11.777836010037817</v>
      </c>
      <c r="AR470">
        <v>3.0848586117299535</v>
      </c>
      <c r="AS470">
        <v>11.777836010037817</v>
      </c>
      <c r="AT470">
        <v>73833</v>
      </c>
      <c r="AU470">
        <v>1214</v>
      </c>
      <c r="AV470">
        <v>50176.795148766083</v>
      </c>
      <c r="AW470">
        <v>20257.550301043957</v>
      </c>
      <c r="AX470">
        <v>320.88667908507659</v>
      </c>
      <c r="AY470">
        <v>1674.3996541143242</v>
      </c>
      <c r="AZ470">
        <v>770.59721345171215</v>
      </c>
      <c r="BA470">
        <v>8.5297647793044344</v>
      </c>
      <c r="BB470">
        <v>66.061272509003672</v>
      </c>
      <c r="BC470">
        <v>28360</v>
      </c>
      <c r="BD470">
        <v>1470667.6522968996</v>
      </c>
      <c r="BE470">
        <v>12654564.574574029</v>
      </c>
      <c r="BF470">
        <v>596242</v>
      </c>
      <c r="BG470">
        <v>574817.67968205106</v>
      </c>
      <c r="BH470">
        <v>530643.97041884076</v>
      </c>
      <c r="BI470">
        <v>523812</v>
      </c>
      <c r="BJ470">
        <v>459252.69524484919</v>
      </c>
      <c r="BK470">
        <v>421370.2955769535</v>
      </c>
      <c r="BL470">
        <v>-1497189.5564405008</v>
      </c>
      <c r="BM470">
        <v>-1839100.5537803909</v>
      </c>
      <c r="BN470">
        <v>-2156941.363619118</v>
      </c>
      <c r="BO470">
        <v>953106.37133501284</v>
      </c>
      <c r="BP470">
        <v>2403755.1219556192</v>
      </c>
      <c r="BQ470">
        <v>3530247.0385777359</v>
      </c>
      <c r="BR470">
        <v>1699286</v>
      </c>
      <c r="BS470">
        <v>8767932</v>
      </c>
      <c r="BT470">
        <v>937111</v>
      </c>
      <c r="BU470">
        <v>33348</v>
      </c>
      <c r="BV470">
        <v>88734</v>
      </c>
      <c r="BW470">
        <v>932589</v>
      </c>
      <c r="BX470">
        <v>42948</v>
      </c>
      <c r="BY470">
        <v>986.77897072139865</v>
      </c>
      <c r="BZ470">
        <v>0</v>
      </c>
      <c r="CA470">
        <v>0</v>
      </c>
      <c r="CB470">
        <v>0</v>
      </c>
      <c r="CC470">
        <v>67.432947119999994</v>
      </c>
      <c r="CD470">
        <v>42.130511007250171</v>
      </c>
      <c r="CE470">
        <v>5.2342407567200278</v>
      </c>
      <c r="CF470">
        <v>28.669899999999998</v>
      </c>
      <c r="CG470">
        <v>1114362.9542177727</v>
      </c>
      <c r="CH470">
        <v>1012070.5671371541</v>
      </c>
      <c r="CI470">
        <v>1409301.4814236939</v>
      </c>
      <c r="CJ470">
        <v>144620.27138984</v>
      </c>
      <c r="CK470">
        <v>3632329.4054329977</v>
      </c>
      <c r="CL470">
        <v>67300000</v>
      </c>
      <c r="CM470">
        <v>12500000</v>
      </c>
      <c r="CN470">
        <v>2260000</v>
      </c>
      <c r="CO470">
        <v>167340000</v>
      </c>
      <c r="CP470">
        <v>1000</v>
      </c>
      <c r="CQ470">
        <v>0</v>
      </c>
      <c r="CR470">
        <v>0</v>
      </c>
      <c r="CS470">
        <v>0</v>
      </c>
      <c r="CT470">
        <v>929000</v>
      </c>
      <c r="CU470">
        <v>0</v>
      </c>
      <c r="CV470">
        <v>0</v>
      </c>
      <c r="CW470">
        <v>0</v>
      </c>
      <c r="CX470">
        <v>3354.6107082073163</v>
      </c>
      <c r="CY470">
        <v>5088404.463705739</v>
      </c>
      <c r="CZ470">
        <v>28360</v>
      </c>
      <c r="DA470">
        <v>27340.96121337136</v>
      </c>
      <c r="DB470">
        <v>25239.857308070088</v>
      </c>
      <c r="DC470">
        <v>22262.175650589506</v>
      </c>
      <c r="DD470">
        <v>-1497189.5564405008</v>
      </c>
      <c r="DE470">
        <v>-1839100.5537803909</v>
      </c>
      <c r="DF470">
        <v>-2156941.363619118</v>
      </c>
    </row>
    <row r="471" spans="1:110" x14ac:dyDescent="0.45">
      <c r="A471">
        <v>9210</v>
      </c>
      <c r="B471" t="s">
        <v>822</v>
      </c>
      <c r="C471">
        <v>75457</v>
      </c>
      <c r="D471">
        <v>72674</v>
      </c>
      <c r="E471">
        <v>69418</v>
      </c>
      <c r="F471">
        <v>65953</v>
      </c>
      <c r="G471">
        <v>62279</v>
      </c>
      <c r="H471">
        <v>58254</v>
      </c>
      <c r="I471">
        <v>53942</v>
      </c>
      <c r="J471">
        <v>50351.857142857145</v>
      </c>
      <c r="K471">
        <v>2.54</v>
      </c>
      <c r="L471">
        <v>2.4500000000000002</v>
      </c>
      <c r="M471">
        <v>2.37</v>
      </c>
      <c r="N471">
        <v>2.31</v>
      </c>
      <c r="O471">
        <v>2.2599999999999998</v>
      </c>
      <c r="P471">
        <v>2.21</v>
      </c>
      <c r="Q471">
        <v>2.2002525325738223</v>
      </c>
      <c r="R471">
        <v>2.17568275633091</v>
      </c>
      <c r="S471">
        <v>322453</v>
      </c>
      <c r="T471">
        <v>11454</v>
      </c>
      <c r="U471">
        <v>4057</v>
      </c>
      <c r="V471">
        <v>175.93896328268812</v>
      </c>
      <c r="W471">
        <v>598.0482418531376</v>
      </c>
      <c r="X471">
        <v>2320.82403928345</v>
      </c>
      <c r="Y471">
        <v>241.83316168141249</v>
      </c>
      <c r="Z471">
        <v>39649</v>
      </c>
      <c r="AA471">
        <v>38045.765551420111</v>
      </c>
      <c r="AB471">
        <v>35615.165488703722</v>
      </c>
      <c r="AC471">
        <v>33059.60724936636</v>
      </c>
      <c r="AD471">
        <v>30265.456871338291</v>
      </c>
      <c r="AE471">
        <v>27570.164674656531</v>
      </c>
      <c r="AF471">
        <v>25009.049554272664</v>
      </c>
      <c r="AG471">
        <v>22441.474388285846</v>
      </c>
      <c r="AH471">
        <v>4535</v>
      </c>
      <c r="AI471">
        <v>2355.4561206590683</v>
      </c>
      <c r="AJ471">
        <v>818.95861004648771</v>
      </c>
      <c r="AK471">
        <v>268.8834818229592</v>
      </c>
      <c r="AL471">
        <v>125.58038566525116</v>
      </c>
      <c r="AM471">
        <v>89.815548032447268</v>
      </c>
      <c r="AN471">
        <v>82.04098544530504</v>
      </c>
      <c r="AO471">
        <v>69.737699652843574</v>
      </c>
      <c r="AP471">
        <v>162.33462880754558</v>
      </c>
      <c r="AQ471">
        <v>19.099193529791055</v>
      </c>
      <c r="AR471">
        <v>5.0024734244269524</v>
      </c>
      <c r="AS471">
        <v>19.099193529791055</v>
      </c>
      <c r="AT471">
        <v>65841</v>
      </c>
      <c r="AU471">
        <v>982</v>
      </c>
      <c r="AV471">
        <v>44717.358184416102</v>
      </c>
      <c r="AW471">
        <v>17077.094074557492</v>
      </c>
      <c r="AX471">
        <v>262.01215347317651</v>
      </c>
      <c r="AY471">
        <v>1492.2182426139652</v>
      </c>
      <c r="AZ471">
        <v>649.61265859616697</v>
      </c>
      <c r="BA471">
        <v>6.9647703819224933</v>
      </c>
      <c r="BB471">
        <v>66.061272509003672</v>
      </c>
      <c r="BC471">
        <v>29560</v>
      </c>
      <c r="BD471">
        <v>1523555.6017054953</v>
      </c>
      <c r="BE471">
        <v>11742464.253184063</v>
      </c>
      <c r="BF471">
        <v>374732.00000000006</v>
      </c>
      <c r="BG471">
        <v>360686.90560001874</v>
      </c>
      <c r="BH471">
        <v>332997.73427904723</v>
      </c>
      <c r="BI471">
        <v>411654.00000000017</v>
      </c>
      <c r="BJ471">
        <v>357703.92224694462</v>
      </c>
      <c r="BK471">
        <v>327471.30205791985</v>
      </c>
      <c r="BL471">
        <v>-1278871.2155970871</v>
      </c>
      <c r="BM471">
        <v>-1280750.6407613573</v>
      </c>
      <c r="BN471">
        <v>-1395372.9354316737</v>
      </c>
      <c r="BO471">
        <v>819265.12810344528</v>
      </c>
      <c r="BP471">
        <v>2133256.0588095896</v>
      </c>
      <c r="BQ471">
        <v>3223456.6597797265</v>
      </c>
      <c r="BR471">
        <v>1699286</v>
      </c>
      <c r="BS471">
        <v>8767932</v>
      </c>
      <c r="BT471">
        <v>937111</v>
      </c>
      <c r="BU471">
        <v>33348</v>
      </c>
      <c r="BV471">
        <v>88734</v>
      </c>
      <c r="BW471">
        <v>932589</v>
      </c>
      <c r="BX471">
        <v>42948</v>
      </c>
      <c r="BY471">
        <v>1326.1691548834135</v>
      </c>
      <c r="BZ471">
        <v>0</v>
      </c>
      <c r="CA471">
        <v>0</v>
      </c>
      <c r="CB471">
        <v>0</v>
      </c>
      <c r="CC471">
        <v>11.631177600000001</v>
      </c>
      <c r="CD471">
        <v>19.731946662140583</v>
      </c>
      <c r="CE471">
        <v>22.326745353739376</v>
      </c>
      <c r="CF471">
        <v>326.71952941176471</v>
      </c>
      <c r="CG471">
        <v>1101643.3325243071</v>
      </c>
      <c r="CH471">
        <v>1000518.536721613</v>
      </c>
      <c r="CI471">
        <v>1393215.3564965304</v>
      </c>
      <c r="CJ471">
        <v>142969.53889346376</v>
      </c>
      <c r="CK471">
        <v>3590869.0753598479</v>
      </c>
      <c r="CL471">
        <v>98200000</v>
      </c>
      <c r="CM471">
        <v>11900000</v>
      </c>
      <c r="CN471">
        <v>2940000</v>
      </c>
      <c r="CO471">
        <v>354360000</v>
      </c>
      <c r="CP471">
        <v>22000</v>
      </c>
      <c r="CQ471">
        <v>0</v>
      </c>
      <c r="CR471">
        <v>0</v>
      </c>
      <c r="CS471">
        <v>0</v>
      </c>
      <c r="CT471">
        <v>39257000</v>
      </c>
      <c r="CU471">
        <v>0</v>
      </c>
      <c r="CV471">
        <v>0</v>
      </c>
      <c r="CW471">
        <v>0</v>
      </c>
      <c r="CX471">
        <v>29193.766504875341</v>
      </c>
      <c r="CY471">
        <v>4791415.8067645039</v>
      </c>
      <c r="CZ471">
        <v>29560</v>
      </c>
      <c r="DA471">
        <v>28452.080232103352</v>
      </c>
      <c r="DB471">
        <v>26267.874174846649</v>
      </c>
      <c r="DC471">
        <v>23062.764973197354</v>
      </c>
      <c r="DD471">
        <v>-1278871.2155970871</v>
      </c>
      <c r="DE471">
        <v>-1280750.6407613573</v>
      </c>
      <c r="DF471">
        <v>-1395372.9354316737</v>
      </c>
    </row>
    <row r="472" spans="1:110" x14ac:dyDescent="0.45">
      <c r="A472">
        <v>9211</v>
      </c>
      <c r="B472" t="s">
        <v>823</v>
      </c>
      <c r="C472">
        <v>33354</v>
      </c>
      <c r="D472">
        <v>31369</v>
      </c>
      <c r="E472">
        <v>29240</v>
      </c>
      <c r="F472">
        <v>27025</v>
      </c>
      <c r="G472">
        <v>24749</v>
      </c>
      <c r="H472">
        <v>22395</v>
      </c>
      <c r="I472">
        <v>20064</v>
      </c>
      <c r="J472">
        <v>17838.678571428569</v>
      </c>
      <c r="K472">
        <v>2.54</v>
      </c>
      <c r="L472">
        <v>2.4500000000000002</v>
      </c>
      <c r="M472">
        <v>2.37</v>
      </c>
      <c r="N472">
        <v>2.31</v>
      </c>
      <c r="O472">
        <v>2.2599999999999998</v>
      </c>
      <c r="P472">
        <v>2.21</v>
      </c>
      <c r="Q472">
        <v>2.2002525325738223</v>
      </c>
      <c r="R472">
        <v>2.17568275633091</v>
      </c>
      <c r="S472">
        <v>322453</v>
      </c>
      <c r="T472">
        <v>11454</v>
      </c>
      <c r="U472">
        <v>4057</v>
      </c>
      <c r="V472">
        <v>74.323655513531932</v>
      </c>
      <c r="W472">
        <v>252.63949882748739</v>
      </c>
      <c r="X472">
        <v>2428.4298967742893</v>
      </c>
      <c r="Y472">
        <v>253.04584488874585</v>
      </c>
      <c r="Z472">
        <v>14808</v>
      </c>
      <c r="AA472">
        <v>13690.760580031443</v>
      </c>
      <c r="AB472">
        <v>12494.0419870719</v>
      </c>
      <c r="AC472">
        <v>11246.844597415069</v>
      </c>
      <c r="AD472">
        <v>9944.60346546646</v>
      </c>
      <c r="AE472">
        <v>8706.2584166977977</v>
      </c>
      <c r="AF472">
        <v>7848.8115550809234</v>
      </c>
      <c r="AG472">
        <v>6571.7667956896039</v>
      </c>
      <c r="AH472">
        <v>1190</v>
      </c>
      <c r="AI472">
        <v>1127.0429169611359</v>
      </c>
      <c r="AJ472">
        <v>1058.3064551757045</v>
      </c>
      <c r="AK472">
        <v>992.77999494802657</v>
      </c>
      <c r="AL472">
        <v>957.94383999465936</v>
      </c>
      <c r="AM472">
        <v>958.05164217316872</v>
      </c>
      <c r="AN472">
        <v>1235.5483054605888</v>
      </c>
      <c r="AO472">
        <v>1206.2328571131163</v>
      </c>
      <c r="AP472">
        <v>73.028586401226462</v>
      </c>
      <c r="AQ472">
        <v>7.2258615521042833</v>
      </c>
      <c r="AR472">
        <v>1.8926024455748636</v>
      </c>
      <c r="AS472">
        <v>7.2258615521042833</v>
      </c>
      <c r="AT472">
        <v>28829</v>
      </c>
      <c r="AU472">
        <v>739</v>
      </c>
      <c r="AV472">
        <v>19666.128784425135</v>
      </c>
      <c r="AW472">
        <v>10511.596040947907</v>
      </c>
      <c r="AX472">
        <v>188.88492197729403</v>
      </c>
      <c r="AY472">
        <v>656.25871753626666</v>
      </c>
      <c r="AZ472">
        <v>399.86111339765836</v>
      </c>
      <c r="BA472">
        <v>5.0209125521113531</v>
      </c>
      <c r="BB472">
        <v>66.061272509003672</v>
      </c>
      <c r="BC472">
        <v>12080</v>
      </c>
      <c r="BD472">
        <v>511029.99275917915</v>
      </c>
      <c r="BE472">
        <v>4562762.0647510309</v>
      </c>
      <c r="BF472">
        <v>157816</v>
      </c>
      <c r="BG472">
        <v>144201.62832056743</v>
      </c>
      <c r="BH472">
        <v>124903.68021920942</v>
      </c>
      <c r="BI472">
        <v>144235.99999999997</v>
      </c>
      <c r="BJ472">
        <v>118488.66013469017</v>
      </c>
      <c r="BK472">
        <v>104769.18481337767</v>
      </c>
      <c r="BL472">
        <v>-597517.6759083654</v>
      </c>
      <c r="BM472">
        <v>-630344.70071833895</v>
      </c>
      <c r="BN472">
        <v>-697487.39605910913</v>
      </c>
      <c r="BO472">
        <v>197256.67990234867</v>
      </c>
      <c r="BP472">
        <v>607164.36344550597</v>
      </c>
      <c r="BQ472">
        <v>947814.76047905837</v>
      </c>
      <c r="BR472">
        <v>1699286</v>
      </c>
      <c r="BS472">
        <v>8767932</v>
      </c>
      <c r="BT472">
        <v>937111</v>
      </c>
      <c r="BU472">
        <v>33348</v>
      </c>
      <c r="BV472">
        <v>88734</v>
      </c>
      <c r="BW472">
        <v>932589</v>
      </c>
      <c r="BX472">
        <v>42948</v>
      </c>
      <c r="BY472">
        <v>854.30968071130269</v>
      </c>
      <c r="BZ472">
        <v>0</v>
      </c>
      <c r="CA472">
        <v>0</v>
      </c>
      <c r="CB472">
        <v>8.6856839212484669</v>
      </c>
      <c r="CC472">
        <v>0</v>
      </c>
      <c r="CD472">
        <v>4.3050697125116857</v>
      </c>
      <c r="CE472">
        <v>12.77226682087127</v>
      </c>
      <c r="CF472">
        <v>112.2</v>
      </c>
      <c r="CG472">
        <v>474969.28811453504</v>
      </c>
      <c r="CH472">
        <v>431369.72112666559</v>
      </c>
      <c r="CI472">
        <v>600679.44545091188</v>
      </c>
      <c r="CJ472">
        <v>61640.767120780903</v>
      </c>
      <c r="CK472">
        <v>1548189.3985851668</v>
      </c>
      <c r="CL472">
        <v>27300000</v>
      </c>
      <c r="CM472">
        <v>2620000</v>
      </c>
      <c r="CN472">
        <v>1800000</v>
      </c>
      <c r="CO472">
        <v>170460000</v>
      </c>
      <c r="CP472">
        <v>79000</v>
      </c>
      <c r="CQ472">
        <v>10</v>
      </c>
      <c r="CR472">
        <v>0</v>
      </c>
      <c r="CS472">
        <v>0</v>
      </c>
      <c r="CT472">
        <v>251514000</v>
      </c>
      <c r="CU472">
        <v>70080</v>
      </c>
      <c r="CV472">
        <v>0</v>
      </c>
      <c r="CW472">
        <v>0</v>
      </c>
      <c r="CX472">
        <v>18596.583320420923</v>
      </c>
      <c r="CY472">
        <v>2061568.6172761228</v>
      </c>
      <c r="CZ472">
        <v>12080</v>
      </c>
      <c r="DA472">
        <v>11037.890138594659</v>
      </c>
      <c r="DB472">
        <v>9560.7318462516469</v>
      </c>
      <c r="DC472">
        <v>7735.6970786405827</v>
      </c>
      <c r="DD472">
        <v>-597517.6759083654</v>
      </c>
      <c r="DE472">
        <v>-630344.70071833895</v>
      </c>
      <c r="DF472">
        <v>-697487.39605910913</v>
      </c>
    </row>
    <row r="473" spans="1:110" x14ac:dyDescent="0.45">
      <c r="A473">
        <v>9213</v>
      </c>
      <c r="B473" t="s">
        <v>824</v>
      </c>
      <c r="C473">
        <v>117146</v>
      </c>
      <c r="D473">
        <v>115416</v>
      </c>
      <c r="E473">
        <v>112582</v>
      </c>
      <c r="F473">
        <v>108939</v>
      </c>
      <c r="G473">
        <v>104474</v>
      </c>
      <c r="H473">
        <v>99281</v>
      </c>
      <c r="I473">
        <v>93603</v>
      </c>
      <c r="J473">
        <v>89638.464285714275</v>
      </c>
      <c r="K473">
        <v>2.54</v>
      </c>
      <c r="L473">
        <v>2.4500000000000002</v>
      </c>
      <c r="M473">
        <v>2.37</v>
      </c>
      <c r="N473">
        <v>2.31</v>
      </c>
      <c r="O473">
        <v>2.2599999999999998</v>
      </c>
      <c r="P473">
        <v>2.21</v>
      </c>
      <c r="Q473">
        <v>2.2002525325738223</v>
      </c>
      <c r="R473">
        <v>2.17568275633091</v>
      </c>
      <c r="S473">
        <v>322453</v>
      </c>
      <c r="T473">
        <v>11454</v>
      </c>
      <c r="U473">
        <v>4057</v>
      </c>
      <c r="V473">
        <v>280.72046659551711</v>
      </c>
      <c r="W473">
        <v>954.21945410633646</v>
      </c>
      <c r="X473">
        <v>2258.1776002805432</v>
      </c>
      <c r="Y473">
        <v>235.30531374649013</v>
      </c>
      <c r="Z473">
        <v>55088</v>
      </c>
      <c r="AA473">
        <v>53549.215952407772</v>
      </c>
      <c r="AB473">
        <v>51144.817722437569</v>
      </c>
      <c r="AC473">
        <v>48492.663056524623</v>
      </c>
      <c r="AD473">
        <v>45424.733831841688</v>
      </c>
      <c r="AE473">
        <v>42149.543598639</v>
      </c>
      <c r="AF473">
        <v>38806.585396590846</v>
      </c>
      <c r="AG473">
        <v>35950.046939303866</v>
      </c>
      <c r="AH473">
        <v>3744</v>
      </c>
      <c r="AI473">
        <v>3206.6013568044746</v>
      </c>
      <c r="AJ473">
        <v>2671.3283767712101</v>
      </c>
      <c r="AK473">
        <v>2212.1389642781578</v>
      </c>
      <c r="AL473">
        <v>1853.6996289035737</v>
      </c>
      <c r="AM473">
        <v>1598.1595604804083</v>
      </c>
      <c r="AN473">
        <v>1424.4912805578103</v>
      </c>
      <c r="AO473">
        <v>1291.5573356568223</v>
      </c>
      <c r="AP473">
        <v>281.85700135134107</v>
      </c>
      <c r="AQ473">
        <v>15.024698910102298</v>
      </c>
      <c r="AR473">
        <v>3.9352790938825355</v>
      </c>
      <c r="AS473">
        <v>15.024698910102298</v>
      </c>
      <c r="AT473">
        <v>106292</v>
      </c>
      <c r="AU473">
        <v>2072</v>
      </c>
      <c r="AV473">
        <v>72326.427247582469</v>
      </c>
      <c r="AW473">
        <v>32347.501072841071</v>
      </c>
      <c r="AX473">
        <v>539.78235557506775</v>
      </c>
      <c r="AY473">
        <v>2413.5328772518269</v>
      </c>
      <c r="AZ473">
        <v>1230.4989408108743</v>
      </c>
      <c r="BA473">
        <v>14.348419006366672</v>
      </c>
      <c r="BB473">
        <v>66.061272509003672</v>
      </c>
      <c r="BC473">
        <v>46160</v>
      </c>
      <c r="BD473">
        <v>2666930.1339534805</v>
      </c>
      <c r="BE473">
        <v>20036076.328934856</v>
      </c>
      <c r="BF473">
        <v>752580</v>
      </c>
      <c r="BG473">
        <v>753397.44442238985</v>
      </c>
      <c r="BH473">
        <v>717672.99961469299</v>
      </c>
      <c r="BI473">
        <v>804398.00000000023</v>
      </c>
      <c r="BJ473">
        <v>728440.1925139369</v>
      </c>
      <c r="BK473">
        <v>682354.80940263602</v>
      </c>
      <c r="BL473">
        <v>-1627574.7272155387</v>
      </c>
      <c r="BM473">
        <v>-1888524.377522748</v>
      </c>
      <c r="BN473">
        <v>-2133489.7856202177</v>
      </c>
      <c r="BO473">
        <v>1768417.3834915459</v>
      </c>
      <c r="BP473">
        <v>4307189.2248109579</v>
      </c>
      <c r="BQ473">
        <v>6418197.708576262</v>
      </c>
      <c r="BR473">
        <v>1699286</v>
      </c>
      <c r="BS473">
        <v>8767932</v>
      </c>
      <c r="BT473">
        <v>937111</v>
      </c>
      <c r="BU473">
        <v>33348</v>
      </c>
      <c r="BV473">
        <v>88734</v>
      </c>
      <c r="BW473">
        <v>932589</v>
      </c>
      <c r="BX473">
        <v>42948</v>
      </c>
      <c r="BY473">
        <v>2409.5867906444005</v>
      </c>
      <c r="BZ473">
        <v>0</v>
      </c>
      <c r="CA473">
        <v>0</v>
      </c>
      <c r="CB473">
        <v>1079.0413701954747</v>
      </c>
      <c r="CC473">
        <v>112.85148169600001</v>
      </c>
      <c r="CD473">
        <v>28.56083064281696</v>
      </c>
      <c r="CE473">
        <v>225.08649261722132</v>
      </c>
      <c r="CF473">
        <v>227.00546954856364</v>
      </c>
      <c r="CG473">
        <v>1720251.275372369</v>
      </c>
      <c r="CH473">
        <v>1562341.6744920711</v>
      </c>
      <c r="CI473">
        <v>2175550.3102712645</v>
      </c>
      <c r="CJ473">
        <v>223251.50469283483</v>
      </c>
      <c r="CK473">
        <v>5607256.8355027763</v>
      </c>
      <c r="CL473">
        <v>68700000</v>
      </c>
      <c r="CM473">
        <v>27500000</v>
      </c>
      <c r="CN473">
        <v>3350000</v>
      </c>
      <c r="CO473">
        <v>592740000</v>
      </c>
      <c r="CP473">
        <v>196000</v>
      </c>
      <c r="CQ473">
        <v>50</v>
      </c>
      <c r="CR473">
        <v>0</v>
      </c>
      <c r="CS473">
        <v>0</v>
      </c>
      <c r="CT473">
        <v>586091000</v>
      </c>
      <c r="CU473">
        <v>350400</v>
      </c>
      <c r="CV473">
        <v>0</v>
      </c>
      <c r="CW473">
        <v>0</v>
      </c>
      <c r="CX473">
        <v>71827.064437028064</v>
      </c>
      <c r="CY473">
        <v>7610370.7186092325</v>
      </c>
      <c r="CZ473">
        <v>46160</v>
      </c>
      <c r="DA473">
        <v>46210.138502933267</v>
      </c>
      <c r="DB473">
        <v>44018.955675428828</v>
      </c>
      <c r="DC473">
        <v>40370.553467464575</v>
      </c>
      <c r="DD473">
        <v>-1627574.7272155387</v>
      </c>
      <c r="DE473">
        <v>-1888524.377522748</v>
      </c>
      <c r="DF473">
        <v>-2133489.7856202177</v>
      </c>
    </row>
    <row r="474" spans="1:110" x14ac:dyDescent="0.45">
      <c r="A474">
        <v>9214</v>
      </c>
      <c r="B474" t="s">
        <v>825</v>
      </c>
      <c r="C474">
        <v>44901</v>
      </c>
      <c r="D474">
        <v>44722</v>
      </c>
      <c r="E474">
        <v>44233</v>
      </c>
      <c r="F474">
        <v>43519</v>
      </c>
      <c r="G474">
        <v>42631</v>
      </c>
      <c r="H474">
        <v>41533</v>
      </c>
      <c r="I474">
        <v>40274</v>
      </c>
      <c r="J474">
        <v>39493.249999999993</v>
      </c>
      <c r="K474">
        <v>2.54</v>
      </c>
      <c r="L474">
        <v>2.4500000000000002</v>
      </c>
      <c r="M474">
        <v>2.37</v>
      </c>
      <c r="N474">
        <v>2.31</v>
      </c>
      <c r="O474">
        <v>2.2599999999999998</v>
      </c>
      <c r="P474">
        <v>2.21</v>
      </c>
      <c r="Q474">
        <v>2.2002525325738223</v>
      </c>
      <c r="R474">
        <v>2.17568275633091</v>
      </c>
      <c r="S474">
        <v>322453</v>
      </c>
      <c r="T474">
        <v>11454</v>
      </c>
      <c r="U474">
        <v>4057</v>
      </c>
      <c r="V474">
        <v>96.789464477535034</v>
      </c>
      <c r="W474">
        <v>329.00483202058422</v>
      </c>
      <c r="X474">
        <v>2510.3405108433276</v>
      </c>
      <c r="Y474">
        <v>261.58104723079737</v>
      </c>
      <c r="Z474">
        <v>19487</v>
      </c>
      <c r="AA474">
        <v>19086.469958417834</v>
      </c>
      <c r="AB474">
        <v>18642.582652553556</v>
      </c>
      <c r="AC474">
        <v>18181.65282104164</v>
      </c>
      <c r="AD474">
        <v>17540.915414235442</v>
      </c>
      <c r="AE474">
        <v>16776.323571104349</v>
      </c>
      <c r="AF474">
        <v>15942.467115190944</v>
      </c>
      <c r="AG474">
        <v>15348.473708740279</v>
      </c>
      <c r="AH474">
        <v>1930</v>
      </c>
      <c r="AI474">
        <v>1283.8175223271239</v>
      </c>
      <c r="AJ474">
        <v>717.77344339482624</v>
      </c>
      <c r="AK474">
        <v>362.11742596210149</v>
      </c>
      <c r="AL474">
        <v>190.9732139055096</v>
      </c>
      <c r="AM474">
        <v>117.90772227963302</v>
      </c>
      <c r="AN474">
        <v>95.086015322670903</v>
      </c>
      <c r="AO474">
        <v>81.6884461942999</v>
      </c>
      <c r="AP474">
        <v>82.537275731844844</v>
      </c>
      <c r="AQ474">
        <v>8.6901330560549308</v>
      </c>
      <c r="AR474">
        <v>2.2761254081142632</v>
      </c>
      <c r="AS474">
        <v>8.6901330560549308</v>
      </c>
      <c r="AT474">
        <v>37838</v>
      </c>
      <c r="AU474">
        <v>553</v>
      </c>
      <c r="AV474">
        <v>25695.339910956158</v>
      </c>
      <c r="AW474">
        <v>9702.6160966879561</v>
      </c>
      <c r="AX474">
        <v>147.85293644909368</v>
      </c>
      <c r="AY474">
        <v>857.45349282860695</v>
      </c>
      <c r="AZ474">
        <v>369.08751631800982</v>
      </c>
      <c r="BA474">
        <v>3.9302060572787059</v>
      </c>
      <c r="BB474">
        <v>66.061272509003672</v>
      </c>
      <c r="BC474">
        <v>16010</v>
      </c>
      <c r="BD474">
        <v>1051744.9581584642</v>
      </c>
      <c r="BE474">
        <v>6365287.6217375947</v>
      </c>
      <c r="BF474">
        <v>303038</v>
      </c>
      <c r="BG474">
        <v>312758.33009446919</v>
      </c>
      <c r="BH474">
        <v>311991.66122800665</v>
      </c>
      <c r="BI474">
        <v>207592</v>
      </c>
      <c r="BJ474">
        <v>197750.85076751147</v>
      </c>
      <c r="BK474">
        <v>190781.93718404137</v>
      </c>
      <c r="BL474">
        <v>-819150.82201484474</v>
      </c>
      <c r="BM474">
        <v>-875800.27548384084</v>
      </c>
      <c r="BN474">
        <v>-932047.66229486419</v>
      </c>
      <c r="BO474">
        <v>664830.20557433274</v>
      </c>
      <c r="BP474">
        <v>1554519.7077716417</v>
      </c>
      <c r="BQ474">
        <v>2327969.9482183997</v>
      </c>
      <c r="BR474">
        <v>1699286</v>
      </c>
      <c r="BS474">
        <v>8767932</v>
      </c>
      <c r="BT474">
        <v>937111</v>
      </c>
      <c r="BU474">
        <v>33348</v>
      </c>
      <c r="BV474">
        <v>88734</v>
      </c>
      <c r="BW474">
        <v>932589</v>
      </c>
      <c r="BX474">
        <v>42948</v>
      </c>
      <c r="BY474">
        <v>581.47187960597364</v>
      </c>
      <c r="BZ474">
        <v>0</v>
      </c>
      <c r="CA474">
        <v>0</v>
      </c>
      <c r="CB474">
        <v>0</v>
      </c>
      <c r="CC474">
        <v>0</v>
      </c>
      <c r="CD474">
        <v>24.586094402947495</v>
      </c>
      <c r="CE474">
        <v>35.157911743424336</v>
      </c>
      <c r="CF474">
        <v>45.942500000000003</v>
      </c>
      <c r="CG474">
        <v>499167.59279966488</v>
      </c>
      <c r="CH474">
        <v>453346.75460013386</v>
      </c>
      <c r="CI474">
        <v>631282.31726356444</v>
      </c>
      <c r="CJ474">
        <v>64781.185040716184</v>
      </c>
      <c r="CK474">
        <v>1627065.1484804268</v>
      </c>
      <c r="CL474">
        <v>48400000</v>
      </c>
      <c r="CM474">
        <v>4190000</v>
      </c>
      <c r="CN474">
        <v>1920000</v>
      </c>
      <c r="CO474">
        <v>125630000</v>
      </c>
      <c r="CP474">
        <v>0</v>
      </c>
      <c r="CQ474">
        <v>0</v>
      </c>
      <c r="CR474">
        <v>0</v>
      </c>
      <c r="CS474">
        <v>0</v>
      </c>
      <c r="CT474">
        <v>0</v>
      </c>
      <c r="CU474">
        <v>0</v>
      </c>
      <c r="CV474">
        <v>0</v>
      </c>
      <c r="CW474">
        <v>0</v>
      </c>
      <c r="CX474">
        <v>4852.7896828684607</v>
      </c>
      <c r="CY474">
        <v>2253755.7244495931</v>
      </c>
      <c r="CZ474">
        <v>16010</v>
      </c>
      <c r="DA474">
        <v>16523.541155935727</v>
      </c>
      <c r="DB474">
        <v>16483.036768525355</v>
      </c>
      <c r="DC474">
        <v>15920.749301568767</v>
      </c>
      <c r="DD474">
        <v>-819150.82201484474</v>
      </c>
      <c r="DE474">
        <v>-875800.27548384084</v>
      </c>
      <c r="DF474">
        <v>-932047.66229486419</v>
      </c>
    </row>
    <row r="475" spans="1:110" x14ac:dyDescent="0.45">
      <c r="A475">
        <v>9215</v>
      </c>
      <c r="B475" t="s">
        <v>826</v>
      </c>
      <c r="C475">
        <v>27047</v>
      </c>
      <c r="D475">
        <v>24898</v>
      </c>
      <c r="E475">
        <v>22806</v>
      </c>
      <c r="F475">
        <v>20771</v>
      </c>
      <c r="G475">
        <v>18760</v>
      </c>
      <c r="H475">
        <v>16721</v>
      </c>
      <c r="I475">
        <v>14734</v>
      </c>
      <c r="J475">
        <v>12686.178571428571</v>
      </c>
      <c r="K475">
        <v>2.54</v>
      </c>
      <c r="L475">
        <v>2.4500000000000002</v>
      </c>
      <c r="M475">
        <v>2.37</v>
      </c>
      <c r="N475">
        <v>2.31</v>
      </c>
      <c r="O475">
        <v>2.2599999999999998</v>
      </c>
      <c r="P475">
        <v>2.21</v>
      </c>
      <c r="Q475">
        <v>2.2002525325738223</v>
      </c>
      <c r="R475">
        <v>2.17568275633091</v>
      </c>
      <c r="S475">
        <v>322453</v>
      </c>
      <c r="T475">
        <v>11454</v>
      </c>
      <c r="U475">
        <v>4057</v>
      </c>
      <c r="V475">
        <v>56.093883362438241</v>
      </c>
      <c r="W475">
        <v>190.67321813031322</v>
      </c>
      <c r="X475">
        <v>2609.2056009029252</v>
      </c>
      <c r="Y475">
        <v>271.88293005531864</v>
      </c>
      <c r="Z475">
        <v>12238</v>
      </c>
      <c r="AA475">
        <v>10925.066662712932</v>
      </c>
      <c r="AB475">
        <v>9677.3449705681633</v>
      </c>
      <c r="AC475">
        <v>8497.3521750979999</v>
      </c>
      <c r="AD475">
        <v>7370.4280479703393</v>
      </c>
      <c r="AE475">
        <v>6356.5372893141403</v>
      </c>
      <c r="AF475">
        <v>5460.5604368291224</v>
      </c>
      <c r="AG475">
        <v>4326.0434766421686</v>
      </c>
      <c r="AH475">
        <v>1562</v>
      </c>
      <c r="AI475">
        <v>707.05533577878055</v>
      </c>
      <c r="AJ475">
        <v>208.54034071697214</v>
      </c>
      <c r="AK475">
        <v>75.17395495708206</v>
      </c>
      <c r="AL475">
        <v>45.459293201279166</v>
      </c>
      <c r="AM475">
        <v>35.940031551994409</v>
      </c>
      <c r="AN475">
        <v>30.07866927296465</v>
      </c>
      <c r="AO475">
        <v>21.813367868984553</v>
      </c>
      <c r="AP475">
        <v>42.735075343858689</v>
      </c>
      <c r="AQ475">
        <v>6.4937258001289591</v>
      </c>
      <c r="AR475">
        <v>1.7008409643051636</v>
      </c>
      <c r="AS475">
        <v>6.4937258001289591</v>
      </c>
      <c r="AT475">
        <v>25025</v>
      </c>
      <c r="AU475">
        <v>312</v>
      </c>
      <c r="AV475">
        <v>16979.178342159175</v>
      </c>
      <c r="AW475">
        <v>5889.3869446459557</v>
      </c>
      <c r="AX475">
        <v>84.889340907132066</v>
      </c>
      <c r="AY475">
        <v>566.59518127785168</v>
      </c>
      <c r="AZ475">
        <v>224.03227937433215</v>
      </c>
      <c r="BA475">
        <v>2.2565165754856578</v>
      </c>
      <c r="BB475">
        <v>66.061272509003672</v>
      </c>
      <c r="BC475">
        <v>8980</v>
      </c>
      <c r="BD475">
        <v>340376.95129260945</v>
      </c>
      <c r="BE475">
        <v>4498404.8623115849</v>
      </c>
      <c r="BF475">
        <v>85654</v>
      </c>
      <c r="BG475">
        <v>75786.996631103393</v>
      </c>
      <c r="BH475">
        <v>63770.415118116303</v>
      </c>
      <c r="BI475">
        <v>44544</v>
      </c>
      <c r="BJ475">
        <v>34645.651781640845</v>
      </c>
      <c r="BK475">
        <v>30050.923907796518</v>
      </c>
      <c r="BL475">
        <v>-578705.09035026934</v>
      </c>
      <c r="BM475">
        <v>-583541.6310394404</v>
      </c>
      <c r="BN475">
        <v>-607757.02478314051</v>
      </c>
      <c r="BO475">
        <v>45322.196008223109</v>
      </c>
      <c r="BP475">
        <v>336922.23109822581</v>
      </c>
      <c r="BQ475">
        <v>584886.0379748079</v>
      </c>
      <c r="BR475">
        <v>1699286</v>
      </c>
      <c r="BS475">
        <v>8767932</v>
      </c>
      <c r="BT475">
        <v>937111</v>
      </c>
      <c r="BU475">
        <v>33348</v>
      </c>
      <c r="BV475">
        <v>88734</v>
      </c>
      <c r="BW475">
        <v>932589</v>
      </c>
      <c r="BX475">
        <v>42948</v>
      </c>
      <c r="BY475">
        <v>1341.7535045554437</v>
      </c>
      <c r="BZ475">
        <v>0</v>
      </c>
      <c r="CA475">
        <v>0</v>
      </c>
      <c r="CB475">
        <v>0</v>
      </c>
      <c r="CC475">
        <v>0</v>
      </c>
      <c r="CD475">
        <v>17.622290861250935</v>
      </c>
      <c r="CE475">
        <v>5.0420396552976525</v>
      </c>
      <c r="CF475">
        <v>0</v>
      </c>
      <c r="CG475">
        <v>493273.13396610762</v>
      </c>
      <c r="CH475">
        <v>447993.37465146853</v>
      </c>
      <c r="CI475">
        <v>623827.77156561054</v>
      </c>
      <c r="CJ475">
        <v>64016.211444834516</v>
      </c>
      <c r="CK475">
        <v>1607851.8247879916</v>
      </c>
      <c r="CL475">
        <v>25300000</v>
      </c>
      <c r="CM475">
        <v>12500000</v>
      </c>
      <c r="CN475">
        <v>7450000</v>
      </c>
      <c r="CO475">
        <v>174350000</v>
      </c>
      <c r="CP475">
        <v>0</v>
      </c>
      <c r="CQ475">
        <v>0</v>
      </c>
      <c r="CR475">
        <v>0</v>
      </c>
      <c r="CS475">
        <v>0</v>
      </c>
      <c r="CT475">
        <v>0</v>
      </c>
      <c r="CU475">
        <v>0</v>
      </c>
      <c r="CV475">
        <v>0</v>
      </c>
      <c r="CW475">
        <v>0</v>
      </c>
      <c r="CX475">
        <v>15696.463771849532</v>
      </c>
      <c r="CY475">
        <v>2122081.2959363572</v>
      </c>
      <c r="CZ475">
        <v>8980</v>
      </c>
      <c r="DA475">
        <v>7945.5393764133423</v>
      </c>
      <c r="DB475">
        <v>6685.7161108726323</v>
      </c>
      <c r="DC475">
        <v>5152.4431541372223</v>
      </c>
      <c r="DD475">
        <v>-578705.09035026934</v>
      </c>
      <c r="DE475">
        <v>-583541.6310394404</v>
      </c>
      <c r="DF475">
        <v>-607757.02478314051</v>
      </c>
    </row>
    <row r="476" spans="1:110" x14ac:dyDescent="0.45">
      <c r="A476">
        <v>9216</v>
      </c>
      <c r="B476" t="s">
        <v>827</v>
      </c>
      <c r="C476">
        <v>59431</v>
      </c>
      <c r="D476">
        <v>58874</v>
      </c>
      <c r="E476">
        <v>57968</v>
      </c>
      <c r="F476">
        <v>56783</v>
      </c>
      <c r="G476">
        <v>55305</v>
      </c>
      <c r="H476">
        <v>53531</v>
      </c>
      <c r="I476">
        <v>51588</v>
      </c>
      <c r="J476">
        <v>50270.928571428572</v>
      </c>
      <c r="K476">
        <v>2.54</v>
      </c>
      <c r="L476">
        <v>2.4500000000000002</v>
      </c>
      <c r="M476">
        <v>2.37</v>
      </c>
      <c r="N476">
        <v>2.31</v>
      </c>
      <c r="O476">
        <v>2.2599999999999998</v>
      </c>
      <c r="P476">
        <v>2.21</v>
      </c>
      <c r="Q476">
        <v>2.2002525325738223</v>
      </c>
      <c r="R476">
        <v>2.17568275633091</v>
      </c>
      <c r="S476">
        <v>297423</v>
      </c>
      <c r="T476">
        <v>11286</v>
      </c>
      <c r="U476">
        <v>3675</v>
      </c>
      <c r="V476">
        <v>134.10770216470382</v>
      </c>
      <c r="W476">
        <v>351.11610360682522</v>
      </c>
      <c r="X476">
        <v>2362.9084313762996</v>
      </c>
      <c r="Y476">
        <v>293.87805867538117</v>
      </c>
      <c r="Z476">
        <v>24943</v>
      </c>
      <c r="AA476">
        <v>24440.602371433539</v>
      </c>
      <c r="AB476">
        <v>23666.60029040301</v>
      </c>
      <c r="AC476">
        <v>22784.213609412953</v>
      </c>
      <c r="AD476">
        <v>21745.826844282274</v>
      </c>
      <c r="AE476">
        <v>20682.375288100378</v>
      </c>
      <c r="AF476">
        <v>19620.703726436852</v>
      </c>
      <c r="AG476">
        <v>18698.880781941833</v>
      </c>
      <c r="AH476">
        <v>2015</v>
      </c>
      <c r="AI476">
        <v>1720.3051641313011</v>
      </c>
      <c r="AJ476">
        <v>1442.9712488475027</v>
      </c>
      <c r="AK476">
        <v>1212.9569014356914</v>
      </c>
      <c r="AL476">
        <v>1051.1186254930174</v>
      </c>
      <c r="AM476">
        <v>959.35081639614111</v>
      </c>
      <c r="AN476">
        <v>905.18846687008465</v>
      </c>
      <c r="AO476">
        <v>882.90066875869047</v>
      </c>
      <c r="AP476">
        <v>128.62972109097868</v>
      </c>
      <c r="AQ476">
        <v>4.5838064471498532</v>
      </c>
      <c r="AR476">
        <v>1.2005936218624684</v>
      </c>
      <c r="AS476">
        <v>4.5838064471498532</v>
      </c>
      <c r="AT476">
        <v>45850</v>
      </c>
      <c r="AU476">
        <v>1331</v>
      </c>
      <c r="AV476">
        <v>31320.724130997656</v>
      </c>
      <c r="AW476">
        <v>18246.422728923884</v>
      </c>
      <c r="AX476">
        <v>337.76695156850127</v>
      </c>
      <c r="AY476">
        <v>1045.1725642513916</v>
      </c>
      <c r="AZ476">
        <v>694.09392060826451</v>
      </c>
      <c r="BA476">
        <v>8.9784738192206817</v>
      </c>
      <c r="BB476">
        <v>66.061272509003672</v>
      </c>
      <c r="BC476">
        <v>22610</v>
      </c>
      <c r="BD476">
        <v>1436188.2717493013</v>
      </c>
      <c r="BE476">
        <v>9198822.1424693093</v>
      </c>
      <c r="BF476">
        <v>435660</v>
      </c>
      <c r="BG476">
        <v>445652.74083018588</v>
      </c>
      <c r="BH476">
        <v>439140.31666214997</v>
      </c>
      <c r="BI476">
        <v>226176.00000000006</v>
      </c>
      <c r="BJ476">
        <v>210847.59773947942</v>
      </c>
      <c r="BK476">
        <v>201238.25336158872</v>
      </c>
      <c r="BL476">
        <v>-1073844.5638144147</v>
      </c>
      <c r="BM476">
        <v>-1178146.335596825</v>
      </c>
      <c r="BN476">
        <v>-1277875.098276047</v>
      </c>
      <c r="BO476">
        <v>919926.96047137072</v>
      </c>
      <c r="BP476">
        <v>2145085.4680474261</v>
      </c>
      <c r="BQ476">
        <v>3201396.9539619973</v>
      </c>
      <c r="BR476">
        <v>1699286</v>
      </c>
      <c r="BS476">
        <v>8767932</v>
      </c>
      <c r="BT476">
        <v>937111</v>
      </c>
      <c r="BU476">
        <v>33348</v>
      </c>
      <c r="BV476">
        <v>88734</v>
      </c>
      <c r="BW476">
        <v>932589</v>
      </c>
      <c r="BX476">
        <v>42948</v>
      </c>
      <c r="BY476">
        <v>602.14447186466521</v>
      </c>
      <c r="BZ476">
        <v>0</v>
      </c>
      <c r="CA476">
        <v>0</v>
      </c>
      <c r="CB476">
        <v>0</v>
      </c>
      <c r="CC476">
        <v>11.631177600000001</v>
      </c>
      <c r="CD476">
        <v>13.907417002425845</v>
      </c>
      <c r="CE476">
        <v>0</v>
      </c>
      <c r="CF476">
        <v>0</v>
      </c>
      <c r="CG476">
        <v>693064.2649561537</v>
      </c>
      <c r="CH476">
        <v>629444.77922728343</v>
      </c>
      <c r="CI476">
        <v>876497.63627520378</v>
      </c>
      <c r="CJ476">
        <v>89944.790168402702</v>
      </c>
      <c r="CK476">
        <v>2259082.3752052663</v>
      </c>
      <c r="CL476">
        <v>26700000</v>
      </c>
      <c r="CM476">
        <v>11600000</v>
      </c>
      <c r="CN476">
        <v>2480000</v>
      </c>
      <c r="CO476">
        <v>74590000</v>
      </c>
      <c r="CP476">
        <v>0</v>
      </c>
      <c r="CQ476">
        <v>0</v>
      </c>
      <c r="CR476">
        <v>0</v>
      </c>
      <c r="CS476">
        <v>0</v>
      </c>
      <c r="CT476">
        <v>0</v>
      </c>
      <c r="CU476">
        <v>0</v>
      </c>
      <c r="CV476">
        <v>0</v>
      </c>
      <c r="CW476">
        <v>0</v>
      </c>
      <c r="CX476">
        <v>714.4602985151995</v>
      </c>
      <c r="CY476">
        <v>3340071.0605088407</v>
      </c>
      <c r="CZ476">
        <v>22610</v>
      </c>
      <c r="DA476">
        <v>23128.605954575822</v>
      </c>
      <c r="DB476">
        <v>22790.622411355675</v>
      </c>
      <c r="DC476">
        <v>21740.245338954974</v>
      </c>
      <c r="DD476">
        <v>-1073844.5638144147</v>
      </c>
      <c r="DE476">
        <v>-1178146.335596825</v>
      </c>
      <c r="DF476">
        <v>-1277875.098276047</v>
      </c>
    </row>
    <row r="477" spans="1:110" x14ac:dyDescent="0.45">
      <c r="A477">
        <v>9301</v>
      </c>
      <c r="B477" t="s">
        <v>828</v>
      </c>
      <c r="C477">
        <v>31046</v>
      </c>
      <c r="D477">
        <v>30313</v>
      </c>
      <c r="E477">
        <v>29344</v>
      </c>
      <c r="F477">
        <v>28256</v>
      </c>
      <c r="G477">
        <v>26988</v>
      </c>
      <c r="H477">
        <v>25524</v>
      </c>
      <c r="I477">
        <v>23945</v>
      </c>
      <c r="J477">
        <v>22757.964285714283</v>
      </c>
      <c r="K477">
        <v>2.54</v>
      </c>
      <c r="L477">
        <v>2.4500000000000002</v>
      </c>
      <c r="M477">
        <v>2.37</v>
      </c>
      <c r="N477">
        <v>2.31</v>
      </c>
      <c r="O477">
        <v>2.2599999999999998</v>
      </c>
      <c r="P477">
        <v>2.21</v>
      </c>
      <c r="Q477">
        <v>2.2002525325738223</v>
      </c>
      <c r="R477">
        <v>2.17568275633091</v>
      </c>
      <c r="S477">
        <v>311923</v>
      </c>
      <c r="T477">
        <v>10723</v>
      </c>
      <c r="U477">
        <v>4424</v>
      </c>
      <c r="V477">
        <v>68.041089973488383</v>
      </c>
      <c r="W477">
        <v>231.28392638664502</v>
      </c>
      <c r="X477">
        <v>2311.523039209048</v>
      </c>
      <c r="Y477">
        <v>280.55812429633664</v>
      </c>
      <c r="Z477">
        <v>17622</v>
      </c>
      <c r="AA477">
        <v>17032.593935169389</v>
      </c>
      <c r="AB477">
        <v>16408.085074742077</v>
      </c>
      <c r="AC477">
        <v>15733.964993643576</v>
      </c>
      <c r="AD477">
        <v>14617.501239730489</v>
      </c>
      <c r="AE477">
        <v>13394.459404046926</v>
      </c>
      <c r="AF477">
        <v>12193.856160088817</v>
      </c>
      <c r="AG477">
        <v>11276.368454872234</v>
      </c>
      <c r="AH477">
        <v>1382</v>
      </c>
      <c r="AI477">
        <v>1185.7671465955248</v>
      </c>
      <c r="AJ477">
        <v>972.90131591937461</v>
      </c>
      <c r="AK477">
        <v>791.45005040464798</v>
      </c>
      <c r="AL477">
        <v>650.83644242461708</v>
      </c>
      <c r="AM477">
        <v>541.84355415569212</v>
      </c>
      <c r="AN477">
        <v>463.84984271377328</v>
      </c>
      <c r="AO477">
        <v>426.68575383435973</v>
      </c>
      <c r="AP477">
        <v>53.440068932793501</v>
      </c>
      <c r="AQ477">
        <v>2.8012150510360212</v>
      </c>
      <c r="AR477">
        <v>0.73369610224928627</v>
      </c>
      <c r="AS477">
        <v>2.8012150510360212</v>
      </c>
      <c r="AT477">
        <v>28108</v>
      </c>
      <c r="AU477">
        <v>1129</v>
      </c>
      <c r="AV477">
        <v>19288.339077847118</v>
      </c>
      <c r="AW477">
        <v>14259.529719725086</v>
      </c>
      <c r="AX477">
        <v>282.19031947418159</v>
      </c>
      <c r="AY477">
        <v>643.65187502775825</v>
      </c>
      <c r="AZ477">
        <v>542.43251053834229</v>
      </c>
      <c r="BA477">
        <v>7.5011435656179701</v>
      </c>
      <c r="BB477">
        <v>66.061272509003672</v>
      </c>
      <c r="BC477">
        <v>10170</v>
      </c>
      <c r="BD477">
        <v>567992.88390361099</v>
      </c>
      <c r="BE477">
        <v>4111715.4310832387</v>
      </c>
      <c r="BF477">
        <v>204978</v>
      </c>
      <c r="BG477">
        <v>202648.37156575487</v>
      </c>
      <c r="BH477">
        <v>191337.84508028079</v>
      </c>
      <c r="BI477">
        <v>157721.99999999994</v>
      </c>
      <c r="BJ477">
        <v>145696.6822653705</v>
      </c>
      <c r="BK477">
        <v>135358.21609486654</v>
      </c>
      <c r="BL477">
        <v>-564815.51190224476</v>
      </c>
      <c r="BM477">
        <v>-640486.85704980919</v>
      </c>
      <c r="BN477">
        <v>-720143.13352273684</v>
      </c>
      <c r="BO477">
        <v>411719.6254575334</v>
      </c>
      <c r="BP477">
        <v>958990.19085328793</v>
      </c>
      <c r="BQ477">
        <v>1321519.4571485147</v>
      </c>
      <c r="BR477">
        <v>1699286</v>
      </c>
      <c r="BS477">
        <v>8767932</v>
      </c>
      <c r="BT477">
        <v>937111</v>
      </c>
      <c r="BU477">
        <v>33348</v>
      </c>
      <c r="BV477">
        <v>88734</v>
      </c>
      <c r="BW477">
        <v>932589</v>
      </c>
      <c r="BX477">
        <v>42948</v>
      </c>
      <c r="BY477">
        <v>349.24797971857686</v>
      </c>
      <c r="BZ477">
        <v>0</v>
      </c>
      <c r="CA477">
        <v>0</v>
      </c>
      <c r="CB477">
        <v>0</v>
      </c>
      <c r="CC477">
        <v>18.319104719999999</v>
      </c>
      <c r="CD477">
        <v>26.999259641999345</v>
      </c>
      <c r="CE477">
        <v>0</v>
      </c>
      <c r="CF477">
        <v>0</v>
      </c>
      <c r="CG477">
        <v>344360.48974992416</v>
      </c>
      <c r="CH477">
        <v>312750.09173781768</v>
      </c>
      <c r="CI477">
        <v>435502.40656467155</v>
      </c>
      <c r="CJ477">
        <v>44690.562706771263</v>
      </c>
      <c r="CK477">
        <v>1122462.594663315</v>
      </c>
      <c r="CL477">
        <v>20200000</v>
      </c>
      <c r="CM477">
        <v>6210000</v>
      </c>
      <c r="CN477">
        <v>1350000</v>
      </c>
      <c r="CO477">
        <v>54390000</v>
      </c>
      <c r="CP477">
        <v>0</v>
      </c>
      <c r="CQ477">
        <v>0</v>
      </c>
      <c r="CR477">
        <v>0</v>
      </c>
      <c r="CS477">
        <v>0</v>
      </c>
      <c r="CT477">
        <v>0</v>
      </c>
      <c r="CU477">
        <v>0</v>
      </c>
      <c r="CV477">
        <v>0</v>
      </c>
      <c r="CW477">
        <v>0</v>
      </c>
      <c r="CX477">
        <v>336.60598915117782</v>
      </c>
      <c r="CY477">
        <v>1539307.8670859055</v>
      </c>
      <c r="CZ477">
        <v>10170</v>
      </c>
      <c r="DA477">
        <v>10054.415297367166</v>
      </c>
      <c r="DB477">
        <v>9493.2426136778377</v>
      </c>
      <c r="DC477">
        <v>8597.9706767864282</v>
      </c>
      <c r="DD477">
        <v>-564815.51190224476</v>
      </c>
      <c r="DE477">
        <v>-640486.85704980919</v>
      </c>
      <c r="DF477">
        <v>-720143.13352273684</v>
      </c>
    </row>
    <row r="478" spans="1:110" x14ac:dyDescent="0.45">
      <c r="A478">
        <v>9342</v>
      </c>
      <c r="B478" t="s">
        <v>829</v>
      </c>
      <c r="C478">
        <v>23281</v>
      </c>
      <c r="D478">
        <v>22146</v>
      </c>
      <c r="E478">
        <v>20947</v>
      </c>
      <c r="F478">
        <v>19655</v>
      </c>
      <c r="G478">
        <v>18268</v>
      </c>
      <c r="H478">
        <v>16812</v>
      </c>
      <c r="I478">
        <v>15346</v>
      </c>
      <c r="J478">
        <v>14019.142857142857</v>
      </c>
      <c r="K478">
        <v>2.54</v>
      </c>
      <c r="L478">
        <v>2.4500000000000002</v>
      </c>
      <c r="M478">
        <v>2.37</v>
      </c>
      <c r="N478">
        <v>2.31</v>
      </c>
      <c r="O478">
        <v>2.2599999999999998</v>
      </c>
      <c r="P478">
        <v>2.21</v>
      </c>
      <c r="Q478">
        <v>2.2002525325738223</v>
      </c>
      <c r="R478">
        <v>2.17568275633091</v>
      </c>
      <c r="S478">
        <v>311923</v>
      </c>
      <c r="T478">
        <v>10723</v>
      </c>
      <c r="U478">
        <v>4424</v>
      </c>
      <c r="V478">
        <v>46.722582258340516</v>
      </c>
      <c r="W478">
        <v>158.81847689157431</v>
      </c>
      <c r="X478">
        <v>2524.286408614003</v>
      </c>
      <c r="Y478">
        <v>306.38200354248443</v>
      </c>
      <c r="Z478">
        <v>8193</v>
      </c>
      <c r="AA478">
        <v>7638.5193328142113</v>
      </c>
      <c r="AB478">
        <v>6968.1744170485326</v>
      </c>
      <c r="AC478">
        <v>6328.0669672197846</v>
      </c>
      <c r="AD478">
        <v>5730.9710348736144</v>
      </c>
      <c r="AE478">
        <v>5194.5989950508138</v>
      </c>
      <c r="AF478">
        <v>4694.8889090894627</v>
      </c>
      <c r="AG478">
        <v>4097.2808779157895</v>
      </c>
      <c r="AH478">
        <v>815</v>
      </c>
      <c r="AI478">
        <v>724.07277185177679</v>
      </c>
      <c r="AJ478">
        <v>624.8811780408098</v>
      </c>
      <c r="AK478">
        <v>545.95071204057149</v>
      </c>
      <c r="AL478">
        <v>487.02328266131462</v>
      </c>
      <c r="AM478">
        <v>462.78766420105012</v>
      </c>
      <c r="AN478">
        <v>453.84821454814164</v>
      </c>
      <c r="AO478">
        <v>418.22721100116411</v>
      </c>
      <c r="AP478">
        <v>33.681753440599486</v>
      </c>
      <c r="AQ478">
        <v>2.1327432774933346</v>
      </c>
      <c r="AR478">
        <v>0.55860953239434297</v>
      </c>
      <c r="AS478">
        <v>2.1327432774933346</v>
      </c>
      <c r="AT478">
        <v>21218</v>
      </c>
      <c r="AU478">
        <v>294</v>
      </c>
      <c r="AV478">
        <v>14404.39860091216</v>
      </c>
      <c r="AW478">
        <v>5282.7486082204605</v>
      </c>
      <c r="AX478">
        <v>79.046181738899605</v>
      </c>
      <c r="AY478">
        <v>480.67478131243871</v>
      </c>
      <c r="AZ478">
        <v>200.95575705670632</v>
      </c>
      <c r="BA478">
        <v>2.1011945365179865</v>
      </c>
      <c r="BB478">
        <v>66.061272509003672</v>
      </c>
      <c r="BC478">
        <v>7810</v>
      </c>
      <c r="BD478">
        <v>367785.5391296763</v>
      </c>
      <c r="BE478">
        <v>4189968.0804641703</v>
      </c>
      <c r="BF478">
        <v>99784</v>
      </c>
      <c r="BG478">
        <v>93927.500691006499</v>
      </c>
      <c r="BH478">
        <v>83976.700277426688</v>
      </c>
      <c r="BI478">
        <v>36149.999999999985</v>
      </c>
      <c r="BJ478">
        <v>29948.162843847203</v>
      </c>
      <c r="BK478">
        <v>27122.351058363169</v>
      </c>
      <c r="BL478">
        <v>-486571.00739080901</v>
      </c>
      <c r="BM478">
        <v>-465292.57676548063</v>
      </c>
      <c r="BN478">
        <v>-494132.53489037766</v>
      </c>
      <c r="BO478">
        <v>212984.84265751299</v>
      </c>
      <c r="BP478">
        <v>567807.6198070189</v>
      </c>
      <c r="BQ478">
        <v>838900.82923607901</v>
      </c>
      <c r="BR478">
        <v>1699286</v>
      </c>
      <c r="BS478">
        <v>8767932</v>
      </c>
      <c r="BT478">
        <v>937111</v>
      </c>
      <c r="BU478">
        <v>33348</v>
      </c>
      <c r="BV478">
        <v>88734</v>
      </c>
      <c r="BW478">
        <v>932589</v>
      </c>
      <c r="BX478">
        <v>42948</v>
      </c>
      <c r="BY478">
        <v>580.01980083098636</v>
      </c>
      <c r="BZ478">
        <v>0</v>
      </c>
      <c r="CA478">
        <v>0</v>
      </c>
      <c r="CB478">
        <v>0</v>
      </c>
      <c r="CC478">
        <v>0</v>
      </c>
      <c r="CD478">
        <v>3.0171381291987185</v>
      </c>
      <c r="CE478">
        <v>0</v>
      </c>
      <c r="CF478">
        <v>0</v>
      </c>
      <c r="CG478">
        <v>457285.91161386325</v>
      </c>
      <c r="CH478">
        <v>415309.5812806696</v>
      </c>
      <c r="CI478">
        <v>578315.80835705029</v>
      </c>
      <c r="CJ478">
        <v>59345.846333135894</v>
      </c>
      <c r="CK478">
        <v>1490549.4275078615</v>
      </c>
      <c r="CL478">
        <v>13100000</v>
      </c>
      <c r="CM478">
        <v>9000000</v>
      </c>
      <c r="CN478">
        <v>2740000</v>
      </c>
      <c r="CO478">
        <v>89400000</v>
      </c>
      <c r="CP478">
        <v>5000</v>
      </c>
      <c r="CQ478">
        <v>0</v>
      </c>
      <c r="CR478">
        <v>0</v>
      </c>
      <c r="CS478">
        <v>0</v>
      </c>
      <c r="CT478">
        <v>7911000</v>
      </c>
      <c r="CU478">
        <v>0</v>
      </c>
      <c r="CV478">
        <v>0</v>
      </c>
      <c r="CW478">
        <v>0</v>
      </c>
      <c r="CX478">
        <v>8934.9426508020133</v>
      </c>
      <c r="CY478">
        <v>1604807.5636421579</v>
      </c>
      <c r="CZ478">
        <v>7810</v>
      </c>
      <c r="DA478">
        <v>7351.6172973298417</v>
      </c>
      <c r="DB478">
        <v>6572.7774910476874</v>
      </c>
      <c r="DC478">
        <v>5567.339610049894</v>
      </c>
      <c r="DD478">
        <v>-486571.00739080901</v>
      </c>
      <c r="DE478">
        <v>-465292.57676548063</v>
      </c>
      <c r="DF478">
        <v>-494132.53489037766</v>
      </c>
    </row>
    <row r="479" spans="1:110" x14ac:dyDescent="0.45">
      <c r="A479">
        <v>9343</v>
      </c>
      <c r="B479" t="s">
        <v>830</v>
      </c>
      <c r="C479">
        <v>13188</v>
      </c>
      <c r="D479">
        <v>11600</v>
      </c>
      <c r="E479">
        <v>10151</v>
      </c>
      <c r="F479">
        <v>8839</v>
      </c>
      <c r="G479">
        <v>7628</v>
      </c>
      <c r="H479">
        <v>6455</v>
      </c>
      <c r="I479">
        <v>5347</v>
      </c>
      <c r="J479">
        <v>4049.2857142857147</v>
      </c>
      <c r="K479">
        <v>2.54</v>
      </c>
      <c r="L479">
        <v>2.4500000000000002</v>
      </c>
      <c r="M479">
        <v>2.37</v>
      </c>
      <c r="N479">
        <v>2.31</v>
      </c>
      <c r="O479">
        <v>2.2599999999999998</v>
      </c>
      <c r="P479">
        <v>2.21</v>
      </c>
      <c r="Q479">
        <v>2.2002525325738223</v>
      </c>
      <c r="R479">
        <v>2.17568275633091</v>
      </c>
      <c r="S479">
        <v>311923</v>
      </c>
      <c r="T479">
        <v>10723</v>
      </c>
      <c r="U479">
        <v>4424</v>
      </c>
      <c r="V479">
        <v>27.056829522483063</v>
      </c>
      <c r="W479">
        <v>91.971039411218683</v>
      </c>
      <c r="X479">
        <v>2469.2545835588098</v>
      </c>
      <c r="Y479">
        <v>299.70258683229127</v>
      </c>
      <c r="Z479">
        <v>5014</v>
      </c>
      <c r="AA479">
        <v>4355.3272436661564</v>
      </c>
      <c r="AB479">
        <v>3716.3602780658252</v>
      </c>
      <c r="AC479">
        <v>3107.9156598068416</v>
      </c>
      <c r="AD479">
        <v>2533.7754296602866</v>
      </c>
      <c r="AE479">
        <v>2052.5749586608076</v>
      </c>
      <c r="AF479">
        <v>1708.7690809095409</v>
      </c>
      <c r="AG479">
        <v>1102.3979381485226</v>
      </c>
      <c r="AH479">
        <v>836</v>
      </c>
      <c r="AI479">
        <v>740.11053585230172</v>
      </c>
      <c r="AJ479">
        <v>648.07750388601733</v>
      </c>
      <c r="AK479">
        <v>554.85918050675389</v>
      </c>
      <c r="AL479">
        <v>470.8019611703242</v>
      </c>
      <c r="AM479">
        <v>410.97106021847571</v>
      </c>
      <c r="AN479">
        <v>426.53262132460497</v>
      </c>
      <c r="AO479">
        <v>338.54925485911264</v>
      </c>
      <c r="AP479">
        <v>24.481787789546644</v>
      </c>
      <c r="AQ479">
        <v>2.0690792990606974</v>
      </c>
      <c r="AR479">
        <v>0.54193462097958645</v>
      </c>
      <c r="AS479">
        <v>2.0690792990606974</v>
      </c>
      <c r="AT479">
        <v>13073</v>
      </c>
      <c r="AU479">
        <v>92</v>
      </c>
      <c r="AV479">
        <v>8850.0616850380993</v>
      </c>
      <c r="AW479">
        <v>2379.5806064659669</v>
      </c>
      <c r="AX479">
        <v>27.309962618028734</v>
      </c>
      <c r="AY479">
        <v>295.32655842972133</v>
      </c>
      <c r="AZ479">
        <v>90.519246269965379</v>
      </c>
      <c r="BA479">
        <v>0.72594960291767341</v>
      </c>
      <c r="BB479">
        <v>66.061272509003672</v>
      </c>
      <c r="BC479">
        <v>7810</v>
      </c>
      <c r="BD479">
        <v>202809.79015624919</v>
      </c>
      <c r="BE479">
        <v>1727749.0917626126</v>
      </c>
      <c r="BF479">
        <v>31544</v>
      </c>
      <c r="BG479">
        <v>25492.710449320799</v>
      </c>
      <c r="BH479">
        <v>19459.372523014517</v>
      </c>
      <c r="BI479">
        <v>133126</v>
      </c>
      <c r="BJ479">
        <v>94997.311793079105</v>
      </c>
      <c r="BK479">
        <v>77448.000799365618</v>
      </c>
      <c r="BL479">
        <v>-335229.96571480937</v>
      </c>
      <c r="BM479">
        <v>-327768.12358044309</v>
      </c>
      <c r="BN479">
        <v>-362455.23386770661</v>
      </c>
      <c r="BO479">
        <v>-79757.12212352152</v>
      </c>
      <c r="BP479">
        <v>-38246.428651353111</v>
      </c>
      <c r="BQ479">
        <v>-2891.9055441161618</v>
      </c>
      <c r="BR479">
        <v>1699286</v>
      </c>
      <c r="BS479">
        <v>8767932</v>
      </c>
      <c r="BT479">
        <v>937111</v>
      </c>
      <c r="BU479">
        <v>33348</v>
      </c>
      <c r="BV479">
        <v>88734</v>
      </c>
      <c r="BW479">
        <v>932589</v>
      </c>
      <c r="BX479">
        <v>42948</v>
      </c>
      <c r="BY479">
        <v>76.946590020757043</v>
      </c>
      <c r="BZ479">
        <v>0</v>
      </c>
      <c r="CA479">
        <v>0</v>
      </c>
      <c r="CB479">
        <v>0</v>
      </c>
      <c r="CC479">
        <v>0</v>
      </c>
      <c r="CD479">
        <v>9.3492429878775241</v>
      </c>
      <c r="CE479">
        <v>0</v>
      </c>
      <c r="CF479">
        <v>0</v>
      </c>
      <c r="CG479">
        <v>240742.10814949655</v>
      </c>
      <c r="CH479">
        <v>218643.30737706894</v>
      </c>
      <c r="CI479">
        <v>304459.34008485149</v>
      </c>
      <c r="CJ479">
        <v>31243.132126535587</v>
      </c>
      <c r="CK479">
        <v>784712.58870156074</v>
      </c>
      <c r="CL479">
        <v>10700000</v>
      </c>
      <c r="CM479">
        <v>8370000</v>
      </c>
      <c r="CN479">
        <v>6240000</v>
      </c>
      <c r="CO479">
        <v>172690000</v>
      </c>
      <c r="CP479">
        <v>19000</v>
      </c>
      <c r="CQ479">
        <v>0</v>
      </c>
      <c r="CR479">
        <v>0</v>
      </c>
      <c r="CS479">
        <v>0</v>
      </c>
      <c r="CT479">
        <v>33391000</v>
      </c>
      <c r="CU479">
        <v>0</v>
      </c>
      <c r="CV479">
        <v>0</v>
      </c>
      <c r="CW479">
        <v>0</v>
      </c>
      <c r="CX479">
        <v>21344.571763854772</v>
      </c>
      <c r="CY479">
        <v>968334.77612102218</v>
      </c>
      <c r="CZ479">
        <v>7810</v>
      </c>
      <c r="DA479">
        <v>6311.7571839080465</v>
      </c>
      <c r="DB479">
        <v>4817.9590224684043</v>
      </c>
      <c r="DC479">
        <v>3070.0254847287069</v>
      </c>
      <c r="DD479">
        <v>-335229.96571480937</v>
      </c>
      <c r="DE479">
        <v>-327768.12358044309</v>
      </c>
      <c r="DF479">
        <v>-362455.23386770661</v>
      </c>
    </row>
    <row r="480" spans="1:110" x14ac:dyDescent="0.45">
      <c r="A480">
        <v>9344</v>
      </c>
      <c r="B480" t="s">
        <v>831</v>
      </c>
      <c r="C480">
        <v>11720</v>
      </c>
      <c r="D480">
        <v>11230</v>
      </c>
      <c r="E480">
        <v>10739</v>
      </c>
      <c r="F480">
        <v>10231</v>
      </c>
      <c r="G480">
        <v>9689</v>
      </c>
      <c r="H480">
        <v>9082</v>
      </c>
      <c r="I480">
        <v>8428</v>
      </c>
      <c r="J480">
        <v>7884.3571428571422</v>
      </c>
      <c r="K480">
        <v>2.54</v>
      </c>
      <c r="L480">
        <v>2.4500000000000002</v>
      </c>
      <c r="M480">
        <v>2.37</v>
      </c>
      <c r="N480">
        <v>2.31</v>
      </c>
      <c r="O480">
        <v>2.2599999999999998</v>
      </c>
      <c r="P480">
        <v>2.21</v>
      </c>
      <c r="Q480">
        <v>2.2002525325738223</v>
      </c>
      <c r="R480">
        <v>2.17568275633091</v>
      </c>
      <c r="S480">
        <v>311923</v>
      </c>
      <c r="T480">
        <v>10723</v>
      </c>
      <c r="U480">
        <v>4424</v>
      </c>
      <c r="V480">
        <v>25.377876453667586</v>
      </c>
      <c r="W480">
        <v>86.263975369095675</v>
      </c>
      <c r="X480">
        <v>2339.5706705984176</v>
      </c>
      <c r="Y480">
        <v>283.9623693417372</v>
      </c>
      <c r="Z480">
        <v>5352</v>
      </c>
      <c r="AA480">
        <v>5116.4961035387896</v>
      </c>
      <c r="AB480">
        <v>4810.6597194126753</v>
      </c>
      <c r="AC480">
        <v>4474.9888880112139</v>
      </c>
      <c r="AD480">
        <v>4118.6440788181753</v>
      </c>
      <c r="AE480">
        <v>3766.9709116705685</v>
      </c>
      <c r="AF480">
        <v>3456.9821847552903</v>
      </c>
      <c r="AG480">
        <v>3119.3611700544316</v>
      </c>
      <c r="AH480">
        <v>813</v>
      </c>
      <c r="AI480">
        <v>756.74187778408407</v>
      </c>
      <c r="AJ480">
        <v>705.1281089504663</v>
      </c>
      <c r="AK480">
        <v>642.30546631676464</v>
      </c>
      <c r="AL480">
        <v>593.63928223060009</v>
      </c>
      <c r="AM480">
        <v>569.57119664415131</v>
      </c>
      <c r="AN480">
        <v>574.88951589481451</v>
      </c>
      <c r="AO480">
        <v>577.31247388804763</v>
      </c>
      <c r="AP480">
        <v>13.954310316362022</v>
      </c>
      <c r="AQ480">
        <v>8.053493271728561</v>
      </c>
      <c r="AR480">
        <v>2.1093762939666982</v>
      </c>
      <c r="AS480">
        <v>8.053493271728561</v>
      </c>
      <c r="AT480">
        <v>11317</v>
      </c>
      <c r="AU480">
        <v>480</v>
      </c>
      <c r="AV480">
        <v>7773.0806765848838</v>
      </c>
      <c r="AW480">
        <v>5991.0009598326751</v>
      </c>
      <c r="AX480">
        <v>119.721217348134</v>
      </c>
      <c r="AY480">
        <v>259.38770217763755</v>
      </c>
      <c r="AZ480">
        <v>227.89767651203496</v>
      </c>
      <c r="BA480">
        <v>3.1824126385776697</v>
      </c>
      <c r="BB480">
        <v>66.061272509003672</v>
      </c>
      <c r="BC480">
        <v>7810</v>
      </c>
      <c r="BD480">
        <v>407901.23094976472</v>
      </c>
      <c r="BE480">
        <v>1760066.6373353917</v>
      </c>
      <c r="BF480">
        <v>80370</v>
      </c>
      <c r="BG480">
        <v>77658.035699829998</v>
      </c>
      <c r="BH480">
        <v>72055.895568995446</v>
      </c>
      <c r="BI480">
        <v>204002.00000000009</v>
      </c>
      <c r="BJ480">
        <v>178424.19199746058</v>
      </c>
      <c r="BK480">
        <v>164216.21601273946</v>
      </c>
      <c r="BL480">
        <v>-302489.70572082582</v>
      </c>
      <c r="BM480">
        <v>-284474.15163875115</v>
      </c>
      <c r="BN480">
        <v>-310951.64137068123</v>
      </c>
      <c r="BO480">
        <v>134069.61145152152</v>
      </c>
      <c r="BP480">
        <v>326494.21443506971</v>
      </c>
      <c r="BQ480">
        <v>485981.07934090146</v>
      </c>
      <c r="BR480">
        <v>1699286</v>
      </c>
      <c r="BS480">
        <v>8767932</v>
      </c>
      <c r="BT480">
        <v>937111</v>
      </c>
      <c r="BU480">
        <v>33348</v>
      </c>
      <c r="BV480">
        <v>88734</v>
      </c>
      <c r="BW480">
        <v>932589</v>
      </c>
      <c r="BX480">
        <v>42948</v>
      </c>
      <c r="BY480">
        <v>228.93291168095962</v>
      </c>
      <c r="BZ480">
        <v>0</v>
      </c>
      <c r="CA480">
        <v>0</v>
      </c>
      <c r="CB480">
        <v>0</v>
      </c>
      <c r="CC480">
        <v>0</v>
      </c>
      <c r="CD480">
        <v>7.1364378981316934</v>
      </c>
      <c r="CE480">
        <v>0</v>
      </c>
      <c r="CF480">
        <v>0</v>
      </c>
      <c r="CG480">
        <v>167526.72474320635</v>
      </c>
      <c r="CH480">
        <v>152148.69327785724</v>
      </c>
      <c r="CI480">
        <v>211866.03562605643</v>
      </c>
      <c r="CJ480">
        <v>21741.354830321157</v>
      </c>
      <c r="CK480">
        <v>546062.88389026129</v>
      </c>
      <c r="CL480">
        <v>13200000</v>
      </c>
      <c r="CM480">
        <v>5950000</v>
      </c>
      <c r="CN480">
        <v>2820000</v>
      </c>
      <c r="CO480">
        <v>64250000</v>
      </c>
      <c r="CP480">
        <v>0</v>
      </c>
      <c r="CQ480">
        <v>0</v>
      </c>
      <c r="CR480">
        <v>0</v>
      </c>
      <c r="CS480">
        <v>0</v>
      </c>
      <c r="CT480">
        <v>0</v>
      </c>
      <c r="CU480">
        <v>0</v>
      </c>
      <c r="CV480">
        <v>0</v>
      </c>
      <c r="CW480">
        <v>0</v>
      </c>
      <c r="CX480">
        <v>5978.7635215899681</v>
      </c>
      <c r="CY480">
        <v>707756.1805290276</v>
      </c>
      <c r="CZ480">
        <v>7810</v>
      </c>
      <c r="DA480">
        <v>7546.4633422380521</v>
      </c>
      <c r="DB480">
        <v>7002.0722209015121</v>
      </c>
      <c r="DC480">
        <v>6174.5893691976753</v>
      </c>
      <c r="DD480">
        <v>-302489.70572082582</v>
      </c>
      <c r="DE480">
        <v>-284474.15163875115</v>
      </c>
      <c r="DF480">
        <v>-310951.64137068123</v>
      </c>
    </row>
    <row r="481" spans="1:110" x14ac:dyDescent="0.45">
      <c r="A481">
        <v>9345</v>
      </c>
      <c r="B481" t="s">
        <v>832</v>
      </c>
      <c r="C481">
        <v>15189</v>
      </c>
      <c r="D481">
        <v>14256</v>
      </c>
      <c r="E481">
        <v>13283</v>
      </c>
      <c r="F481">
        <v>12285</v>
      </c>
      <c r="G481">
        <v>11242</v>
      </c>
      <c r="H481">
        <v>10161</v>
      </c>
      <c r="I481">
        <v>9122</v>
      </c>
      <c r="J481">
        <v>8106.5714285714275</v>
      </c>
      <c r="K481">
        <v>2.54</v>
      </c>
      <c r="L481">
        <v>2.4500000000000002</v>
      </c>
      <c r="M481">
        <v>2.37</v>
      </c>
      <c r="N481">
        <v>2.31</v>
      </c>
      <c r="O481">
        <v>2.2599999999999998</v>
      </c>
      <c r="P481">
        <v>2.21</v>
      </c>
      <c r="Q481">
        <v>2.2002525325738223</v>
      </c>
      <c r="R481">
        <v>2.17568275633091</v>
      </c>
      <c r="S481">
        <v>311923</v>
      </c>
      <c r="T481">
        <v>10723</v>
      </c>
      <c r="U481">
        <v>4424</v>
      </c>
      <c r="V481">
        <v>30.445216952497521</v>
      </c>
      <c r="W481">
        <v>103.48877890125699</v>
      </c>
      <c r="X481">
        <v>2527.3997857596928</v>
      </c>
      <c r="Y481">
        <v>306.75988567361838</v>
      </c>
      <c r="Z481">
        <v>22807</v>
      </c>
      <c r="AA481">
        <v>20229.065648774027</v>
      </c>
      <c r="AB481">
        <v>18112.834684086516</v>
      </c>
      <c r="AC481">
        <v>16033.753560757925</v>
      </c>
      <c r="AD481">
        <v>14062.793442648239</v>
      </c>
      <c r="AE481">
        <v>12233.604158365673</v>
      </c>
      <c r="AF481">
        <v>10622.436458771685</v>
      </c>
      <c r="AG481">
        <v>8598.1353005146138</v>
      </c>
      <c r="AH481">
        <v>1507</v>
      </c>
      <c r="AI481">
        <v>1210.0301265033872</v>
      </c>
      <c r="AJ481">
        <v>957.02596901346794</v>
      </c>
      <c r="AK481">
        <v>723.36329958962585</v>
      </c>
      <c r="AL481">
        <v>531.46980660524605</v>
      </c>
      <c r="AM481">
        <v>392.68267997087884</v>
      </c>
      <c r="AN481">
        <v>319.11452008970548</v>
      </c>
      <c r="AO481">
        <v>257.32143182504672</v>
      </c>
      <c r="AP481">
        <v>130.78306875594828</v>
      </c>
      <c r="AQ481">
        <v>3.4378548353623901</v>
      </c>
      <c r="AR481">
        <v>0.90044521639685138</v>
      </c>
      <c r="AS481">
        <v>3.4378548353623901</v>
      </c>
      <c r="AT481">
        <v>16641</v>
      </c>
      <c r="AU481">
        <v>464</v>
      </c>
      <c r="AV481">
        <v>11362.353935596977</v>
      </c>
      <c r="AW481">
        <v>6435.10306773701</v>
      </c>
      <c r="AX481">
        <v>118.01196164617758</v>
      </c>
      <c r="AY481">
        <v>379.16175083087109</v>
      </c>
      <c r="AZ481">
        <v>244.79132069671584</v>
      </c>
      <c r="BA481">
        <v>3.1369774428040622</v>
      </c>
      <c r="BB481">
        <v>66.061272509003672</v>
      </c>
      <c r="BC481">
        <v>4830</v>
      </c>
      <c r="BD481">
        <v>204316.8138416287</v>
      </c>
      <c r="BE481">
        <v>1843825.8227382533</v>
      </c>
      <c r="BF481">
        <v>112800</v>
      </c>
      <c r="BG481">
        <v>103095.73002754821</v>
      </c>
      <c r="BH481">
        <v>89129.542026600859</v>
      </c>
      <c r="BI481">
        <v>156552</v>
      </c>
      <c r="BJ481">
        <v>124084.6330238638</v>
      </c>
      <c r="BK481">
        <v>108831.44467756925</v>
      </c>
      <c r="BL481">
        <v>-375731.49695041636</v>
      </c>
      <c r="BM481">
        <v>-435053.51193069119</v>
      </c>
      <c r="BN481">
        <v>-494864.37053905113</v>
      </c>
      <c r="BO481">
        <v>42325.984204316977</v>
      </c>
      <c r="BP481">
        <v>181828.06966900767</v>
      </c>
      <c r="BQ481">
        <v>311257.42433072906</v>
      </c>
      <c r="BR481">
        <v>1699286</v>
      </c>
      <c r="BS481">
        <v>8767932</v>
      </c>
      <c r="BT481">
        <v>937111</v>
      </c>
      <c r="BU481">
        <v>33348</v>
      </c>
      <c r="BV481">
        <v>88734</v>
      </c>
      <c r="BW481">
        <v>932589</v>
      </c>
      <c r="BX481">
        <v>42948</v>
      </c>
      <c r="BY481">
        <v>472.62350503697377</v>
      </c>
      <c r="BZ481">
        <v>0</v>
      </c>
      <c r="CA481">
        <v>0</v>
      </c>
      <c r="CB481">
        <v>0</v>
      </c>
      <c r="CC481">
        <v>0</v>
      </c>
      <c r="CD481">
        <v>13.821591656656697</v>
      </c>
      <c r="CE481">
        <v>1.9947461576198513</v>
      </c>
      <c r="CF481">
        <v>0</v>
      </c>
      <c r="CG481">
        <v>205375.35514815297</v>
      </c>
      <c r="CH481">
        <v>186523.02768507684</v>
      </c>
      <c r="CI481">
        <v>259732.06589712843</v>
      </c>
      <c r="CJ481">
        <v>26653.290551245565</v>
      </c>
      <c r="CK481">
        <v>669432.64654694998</v>
      </c>
      <c r="CL481">
        <v>31900000</v>
      </c>
      <c r="CM481">
        <v>5770000</v>
      </c>
      <c r="CN481">
        <v>1310000</v>
      </c>
      <c r="CO481">
        <v>70160000</v>
      </c>
      <c r="CP481">
        <v>0</v>
      </c>
      <c r="CQ481">
        <v>0</v>
      </c>
      <c r="CR481">
        <v>0</v>
      </c>
      <c r="CS481">
        <v>0</v>
      </c>
      <c r="CT481">
        <v>0</v>
      </c>
      <c r="CU481">
        <v>0</v>
      </c>
      <c r="CV481">
        <v>0</v>
      </c>
      <c r="CW481">
        <v>0</v>
      </c>
      <c r="CX481">
        <v>1824.9998187312158</v>
      </c>
      <c r="CY481">
        <v>862946.243181283</v>
      </c>
      <c r="CZ481">
        <v>4830</v>
      </c>
      <c r="DA481">
        <v>4414.4714187327827</v>
      </c>
      <c r="DB481">
        <v>3816.4511346496647</v>
      </c>
      <c r="DC481">
        <v>3092.8379984473022</v>
      </c>
      <c r="DD481">
        <v>-375731.49695041636</v>
      </c>
      <c r="DE481">
        <v>-435053.51193069119</v>
      </c>
      <c r="DF481">
        <v>-494864.37053905113</v>
      </c>
    </row>
    <row r="482" spans="1:110" x14ac:dyDescent="0.45">
      <c r="A482">
        <v>9361</v>
      </c>
      <c r="B482" t="s">
        <v>833</v>
      </c>
      <c r="C482">
        <v>39951</v>
      </c>
      <c r="D482">
        <v>39919</v>
      </c>
      <c r="E482">
        <v>39543</v>
      </c>
      <c r="F482">
        <v>38857</v>
      </c>
      <c r="G482">
        <v>37881</v>
      </c>
      <c r="H482">
        <v>36715</v>
      </c>
      <c r="I482">
        <v>35490</v>
      </c>
      <c r="J482">
        <v>34723.821428571428</v>
      </c>
      <c r="K482">
        <v>2.54</v>
      </c>
      <c r="L482">
        <v>2.4500000000000002</v>
      </c>
      <c r="M482">
        <v>2.37</v>
      </c>
      <c r="N482">
        <v>2.31</v>
      </c>
      <c r="O482">
        <v>2.2599999999999998</v>
      </c>
      <c r="P482">
        <v>2.21</v>
      </c>
      <c r="Q482">
        <v>2.2002525325738223</v>
      </c>
      <c r="R482">
        <v>2.17568275633091</v>
      </c>
      <c r="S482">
        <v>311923</v>
      </c>
      <c r="T482">
        <v>10723</v>
      </c>
      <c r="U482">
        <v>4424</v>
      </c>
      <c r="V482">
        <v>94.277736399803771</v>
      </c>
      <c r="W482">
        <v>320.46701565021715</v>
      </c>
      <c r="X482">
        <v>2146.7543089082369</v>
      </c>
      <c r="Y482">
        <v>260.55953240183305</v>
      </c>
      <c r="Z482">
        <v>17380</v>
      </c>
      <c r="AA482">
        <v>17052.068314512075</v>
      </c>
      <c r="AB482">
        <v>16584.730251866269</v>
      </c>
      <c r="AC482">
        <v>16077.356275551076</v>
      </c>
      <c r="AD482">
        <v>15499.898103305277</v>
      </c>
      <c r="AE482">
        <v>14855.97378050979</v>
      </c>
      <c r="AF482">
        <v>14197.751014058244</v>
      </c>
      <c r="AG482">
        <v>13640.738241396997</v>
      </c>
      <c r="AH482">
        <v>1427</v>
      </c>
      <c r="AI482">
        <v>1259.1187855852022</v>
      </c>
      <c r="AJ482">
        <v>1102.8163975031771</v>
      </c>
      <c r="AK482">
        <v>987.31768789377395</v>
      </c>
      <c r="AL482">
        <v>904.83777514945632</v>
      </c>
      <c r="AM482">
        <v>870.27979211255604</v>
      </c>
      <c r="AN482">
        <v>856.88239885006146</v>
      </c>
      <c r="AO482">
        <v>854.30035677103956</v>
      </c>
      <c r="AP482">
        <v>81.402716209441508</v>
      </c>
      <c r="AQ482">
        <v>2.5147271480891558</v>
      </c>
      <c r="AR482">
        <v>0.65865900088288198</v>
      </c>
      <c r="AS482">
        <v>2.5147271480891558</v>
      </c>
      <c r="AT482">
        <v>32781</v>
      </c>
      <c r="AU482">
        <v>641</v>
      </c>
      <c r="AV482">
        <v>22306.396601427958</v>
      </c>
      <c r="AW482">
        <v>9995.6216914331653</v>
      </c>
      <c r="AX482">
        <v>166.94791431988818</v>
      </c>
      <c r="AY482">
        <v>744.3644545896509</v>
      </c>
      <c r="AZ482">
        <v>380.23344914211759</v>
      </c>
      <c r="BA482">
        <v>4.4377860857432632</v>
      </c>
      <c r="BB482">
        <v>66.061272509003672</v>
      </c>
      <c r="BC482">
        <v>15380</v>
      </c>
      <c r="BD482">
        <v>995225.84568913106</v>
      </c>
      <c r="BE482">
        <v>7079733.7091457983</v>
      </c>
      <c r="BF482">
        <v>256300</v>
      </c>
      <c r="BG482">
        <v>264601.51389897871</v>
      </c>
      <c r="BH482">
        <v>261328.21140411147</v>
      </c>
      <c r="BI482">
        <v>694424</v>
      </c>
      <c r="BJ482">
        <v>654730.08015055791</v>
      </c>
      <c r="BK482">
        <v>631213.82356470148</v>
      </c>
      <c r="BL482">
        <v>-511992.46675011818</v>
      </c>
      <c r="BM482">
        <v>-584952.33972226223</v>
      </c>
      <c r="BN482">
        <v>-698600.82729463151</v>
      </c>
      <c r="BO482">
        <v>740350.33671424398</v>
      </c>
      <c r="BP482">
        <v>1714807.5856218468</v>
      </c>
      <c r="BQ482">
        <v>2564969.2924999767</v>
      </c>
      <c r="BR482">
        <v>1699286</v>
      </c>
      <c r="BS482">
        <v>8767932</v>
      </c>
      <c r="BT482">
        <v>937111</v>
      </c>
      <c r="BU482">
        <v>33348</v>
      </c>
      <c r="BV482">
        <v>88734</v>
      </c>
      <c r="BW482">
        <v>932589</v>
      </c>
      <c r="BX482">
        <v>42948</v>
      </c>
      <c r="BY482">
        <v>756.23915140539668</v>
      </c>
      <c r="BZ482">
        <v>0</v>
      </c>
      <c r="CA482">
        <v>0</v>
      </c>
      <c r="CB482">
        <v>0</v>
      </c>
      <c r="CC482">
        <v>0</v>
      </c>
      <c r="CD482">
        <v>25.782103292034328</v>
      </c>
      <c r="CE482">
        <v>0</v>
      </c>
      <c r="CF482">
        <v>0</v>
      </c>
      <c r="CG482">
        <v>558112.18113523745</v>
      </c>
      <c r="CH482">
        <v>506880.55408678734</v>
      </c>
      <c r="CI482">
        <v>705827.77424310276</v>
      </c>
      <c r="CJ482">
        <v>72430.920999532886</v>
      </c>
      <c r="CK482">
        <v>1819198.3854047779</v>
      </c>
      <c r="CL482">
        <v>19200000</v>
      </c>
      <c r="CM482">
        <v>8850000</v>
      </c>
      <c r="CN482">
        <v>3360000</v>
      </c>
      <c r="CO482">
        <v>61060000</v>
      </c>
      <c r="CP482">
        <v>0</v>
      </c>
      <c r="CQ482">
        <v>0</v>
      </c>
      <c r="CR482">
        <v>0</v>
      </c>
      <c r="CS482">
        <v>0</v>
      </c>
      <c r="CT482">
        <v>0</v>
      </c>
      <c r="CU482">
        <v>0</v>
      </c>
      <c r="CV482">
        <v>0</v>
      </c>
      <c r="CW482">
        <v>0</v>
      </c>
      <c r="CX482">
        <v>954.9485689304463</v>
      </c>
      <c r="CY482">
        <v>2466599.8245541966</v>
      </c>
      <c r="CZ482">
        <v>15380</v>
      </c>
      <c r="DA482">
        <v>15878.155613602394</v>
      </c>
      <c r="DB482">
        <v>15681.731921167515</v>
      </c>
      <c r="DC482">
        <v>15065.193386238345</v>
      </c>
      <c r="DD482">
        <v>-511992.46675011818</v>
      </c>
      <c r="DE482">
        <v>-584952.33972226223</v>
      </c>
      <c r="DF482">
        <v>-698600.82729463151</v>
      </c>
    </row>
    <row r="483" spans="1:110" x14ac:dyDescent="0.45">
      <c r="A483">
        <v>9364</v>
      </c>
      <c r="B483" t="s">
        <v>834</v>
      </c>
      <c r="C483">
        <v>25292</v>
      </c>
      <c r="D483">
        <v>24670</v>
      </c>
      <c r="E483">
        <v>23801</v>
      </c>
      <c r="F483">
        <v>22692</v>
      </c>
      <c r="G483">
        <v>21394</v>
      </c>
      <c r="H483">
        <v>19999</v>
      </c>
      <c r="I483">
        <v>18625</v>
      </c>
      <c r="J483">
        <v>17491.071428571428</v>
      </c>
      <c r="K483">
        <v>2.54</v>
      </c>
      <c r="L483">
        <v>2.4500000000000002</v>
      </c>
      <c r="M483">
        <v>2.37</v>
      </c>
      <c r="N483">
        <v>2.31</v>
      </c>
      <c r="O483">
        <v>2.2599999999999998</v>
      </c>
      <c r="P483">
        <v>2.21</v>
      </c>
      <c r="Q483">
        <v>2.2002525325738223</v>
      </c>
      <c r="R483">
        <v>2.17568275633091</v>
      </c>
      <c r="S483">
        <v>297423</v>
      </c>
      <c r="T483">
        <v>11286</v>
      </c>
      <c r="U483">
        <v>3675</v>
      </c>
      <c r="V483">
        <v>59.25029602984619</v>
      </c>
      <c r="W483">
        <v>201.40243359848256</v>
      </c>
      <c r="X483">
        <v>2276.0417489499737</v>
      </c>
      <c r="Y483">
        <v>218.03355304296204</v>
      </c>
      <c r="Z483">
        <v>9432</v>
      </c>
      <c r="AA483">
        <v>8881.2153000662929</v>
      </c>
      <c r="AB483">
        <v>8312.2832680116117</v>
      </c>
      <c r="AC483">
        <v>7717.9424379128986</v>
      </c>
      <c r="AD483">
        <v>7103.603473878663</v>
      </c>
      <c r="AE483">
        <v>6512.0984652488587</v>
      </c>
      <c r="AF483">
        <v>5979.8201054103174</v>
      </c>
      <c r="AG483">
        <v>5391.569437072797</v>
      </c>
      <c r="AH483">
        <v>550</v>
      </c>
      <c r="AI483">
        <v>447.88098194514674</v>
      </c>
      <c r="AJ483">
        <v>356.24757659926109</v>
      </c>
      <c r="AK483">
        <v>282.01092925596117</v>
      </c>
      <c r="AL483">
        <v>223.88751885663777</v>
      </c>
      <c r="AM483">
        <v>186.65944300096672</v>
      </c>
      <c r="AN483">
        <v>165.08575273803064</v>
      </c>
      <c r="AO483">
        <v>146.48018246835571</v>
      </c>
      <c r="AP483">
        <v>38.860593165311272</v>
      </c>
      <c r="AQ483">
        <v>0.50931182746109482</v>
      </c>
      <c r="AR483">
        <v>0.13339929131805206</v>
      </c>
      <c r="AS483">
        <v>0.50931182746109482</v>
      </c>
      <c r="AT483">
        <v>17750</v>
      </c>
      <c r="AU483">
        <v>220</v>
      </c>
      <c r="AV483">
        <v>12042.810842796705</v>
      </c>
      <c r="AW483">
        <v>4164.5356903902702</v>
      </c>
      <c r="AX483">
        <v>59.8995527623821</v>
      </c>
      <c r="AY483">
        <v>401.86859782412603</v>
      </c>
      <c r="AZ483">
        <v>158.41893766244587</v>
      </c>
      <c r="BA483">
        <v>1.5922415255922544</v>
      </c>
      <c r="BB483">
        <v>66.061272509003672</v>
      </c>
      <c r="BC483">
        <v>9680</v>
      </c>
      <c r="BD483">
        <v>510552.10470531596</v>
      </c>
      <c r="BE483">
        <v>3035161.5663305782</v>
      </c>
      <c r="BF483">
        <v>167280</v>
      </c>
      <c r="BG483">
        <v>163193.08398128019</v>
      </c>
      <c r="BH483">
        <v>150333.91288079575</v>
      </c>
      <c r="BI483">
        <v>124440</v>
      </c>
      <c r="BJ483">
        <v>108140.6907190632</v>
      </c>
      <c r="BK483">
        <v>99532.821401465466</v>
      </c>
      <c r="BL483">
        <v>-380502.3279095937</v>
      </c>
      <c r="BM483">
        <v>-445394.89310531202</v>
      </c>
      <c r="BN483">
        <v>-530886.41828401084</v>
      </c>
      <c r="BO483">
        <v>220312.62987792259</v>
      </c>
      <c r="BP483">
        <v>552114.1667812306</v>
      </c>
      <c r="BQ483">
        <v>829045.29316065018</v>
      </c>
      <c r="BR483">
        <v>1699286</v>
      </c>
      <c r="BS483">
        <v>8767932</v>
      </c>
      <c r="BT483">
        <v>937111</v>
      </c>
      <c r="BU483">
        <v>33348</v>
      </c>
      <c r="BV483">
        <v>88734</v>
      </c>
      <c r="BW483">
        <v>932589</v>
      </c>
      <c r="BX483">
        <v>42948</v>
      </c>
      <c r="BY483">
        <v>258.82417669241215</v>
      </c>
      <c r="BZ483">
        <v>0</v>
      </c>
      <c r="CA483">
        <v>0</v>
      </c>
      <c r="CB483">
        <v>0</v>
      </c>
      <c r="CC483">
        <v>0</v>
      </c>
      <c r="CD483">
        <v>9.6670650645605001</v>
      </c>
      <c r="CE483">
        <v>3.9302639999999998</v>
      </c>
      <c r="CF483">
        <v>0</v>
      </c>
      <c r="CG483">
        <v>234537.41464048889</v>
      </c>
      <c r="CH483">
        <v>213008.17058900013</v>
      </c>
      <c r="CI483">
        <v>296612.44987647899</v>
      </c>
      <c r="CJ483">
        <v>30437.896762449618</v>
      </c>
      <c r="CK483">
        <v>764488.03744636581</v>
      </c>
      <c r="CL483">
        <v>7990000</v>
      </c>
      <c r="CM483">
        <v>3790000</v>
      </c>
      <c r="CN483">
        <v>1030000</v>
      </c>
      <c r="CO483">
        <v>30260000</v>
      </c>
      <c r="CP483">
        <v>0</v>
      </c>
      <c r="CQ483">
        <v>0</v>
      </c>
      <c r="CR483">
        <v>0</v>
      </c>
      <c r="CS483">
        <v>0</v>
      </c>
      <c r="CT483">
        <v>0</v>
      </c>
      <c r="CU483">
        <v>0</v>
      </c>
      <c r="CV483">
        <v>0</v>
      </c>
      <c r="CW483">
        <v>0</v>
      </c>
      <c r="CX483">
        <v>492.6507287147291</v>
      </c>
      <c r="CY483">
        <v>1249464.4930861439</v>
      </c>
      <c r="CZ483">
        <v>9680</v>
      </c>
      <c r="DA483">
        <v>9443.5022294284572</v>
      </c>
      <c r="DB483">
        <v>8699.3799419303123</v>
      </c>
      <c r="DC483">
        <v>7728.4630664014439</v>
      </c>
      <c r="DD483">
        <v>-380502.3279095937</v>
      </c>
      <c r="DE483">
        <v>-445394.89310531202</v>
      </c>
      <c r="DF483">
        <v>-530886.41828401084</v>
      </c>
    </row>
    <row r="484" spans="1:110" x14ac:dyDescent="0.45">
      <c r="A484">
        <v>9367</v>
      </c>
      <c r="B484" t="s">
        <v>835</v>
      </c>
      <c r="C484">
        <v>18625</v>
      </c>
      <c r="D484">
        <v>18625</v>
      </c>
      <c r="E484">
        <v>18625</v>
      </c>
      <c r="F484">
        <v>18625</v>
      </c>
      <c r="G484">
        <v>18625</v>
      </c>
      <c r="H484">
        <v>18625</v>
      </c>
      <c r="I484">
        <v>18625</v>
      </c>
      <c r="J484">
        <v>17491.071428571428</v>
      </c>
      <c r="K484">
        <v>2.54</v>
      </c>
      <c r="L484">
        <v>2.4500000000000002</v>
      </c>
      <c r="M484">
        <v>2.37</v>
      </c>
      <c r="N484">
        <v>2.31</v>
      </c>
      <c r="O484">
        <v>2.2599999999999998</v>
      </c>
      <c r="P484">
        <v>2.21</v>
      </c>
      <c r="Q484">
        <v>2.2002525325738223</v>
      </c>
      <c r="R484">
        <v>2.17568275633091</v>
      </c>
      <c r="S484">
        <v>297423</v>
      </c>
      <c r="T484">
        <v>11286</v>
      </c>
      <c r="U484">
        <v>3675</v>
      </c>
      <c r="V484">
        <v>0</v>
      </c>
      <c r="W484">
        <v>0</v>
      </c>
      <c r="X484" t="e">
        <v>#DIV/0!</v>
      </c>
      <c r="Y484" t="e">
        <v>#DIV/0!</v>
      </c>
      <c r="Z484">
        <v>9432</v>
      </c>
      <c r="AA484">
        <v>8881.2153000662929</v>
      </c>
      <c r="AB484">
        <v>8312.2832680116117</v>
      </c>
      <c r="AC484">
        <v>7717.9424379128986</v>
      </c>
      <c r="AD484">
        <v>7103.603473878663</v>
      </c>
      <c r="AE484">
        <v>6512.0984652488587</v>
      </c>
      <c r="AF484">
        <v>5979.8201054103174</v>
      </c>
      <c r="AG484">
        <v>5391.569437072797</v>
      </c>
      <c r="AH484">
        <v>550</v>
      </c>
      <c r="AI484">
        <v>447.88098194514674</v>
      </c>
      <c r="AJ484">
        <v>356.24757659926109</v>
      </c>
      <c r="AK484">
        <v>282.01092925596117</v>
      </c>
      <c r="AL484">
        <v>223.88751885663777</v>
      </c>
      <c r="AM484">
        <v>186.65944300096672</v>
      </c>
      <c r="AN484">
        <v>165.08575273803064</v>
      </c>
      <c r="AO484">
        <v>146.48018246835571</v>
      </c>
      <c r="AP484">
        <v>0</v>
      </c>
      <c r="AQ484">
        <v>0</v>
      </c>
      <c r="AR484">
        <v>0</v>
      </c>
      <c r="AS484">
        <v>0</v>
      </c>
      <c r="AT484">
        <v>17970</v>
      </c>
      <c r="AU484">
        <v>17970</v>
      </c>
      <c r="AV484">
        <v>17147.239411550672</v>
      </c>
      <c r="AW484">
        <v>178473.96110241691</v>
      </c>
      <c r="AX484">
        <v>4319.7108115203282</v>
      </c>
      <c r="AY484">
        <v>572.2033791634459</v>
      </c>
      <c r="AZ484">
        <v>6789.1494803359401</v>
      </c>
      <c r="BA484">
        <v>114.82594803231976</v>
      </c>
      <c r="BB484">
        <v>66.061272509003672</v>
      </c>
      <c r="BC484">
        <v>9680</v>
      </c>
      <c r="BD484">
        <v>676258.81466202112</v>
      </c>
      <c r="BE484">
        <v>3035161.5663305782</v>
      </c>
      <c r="BF484">
        <v>157720</v>
      </c>
      <c r="BG484">
        <v>167278.78787878787</v>
      </c>
      <c r="BH484">
        <v>174847.96380090498</v>
      </c>
      <c r="BI484">
        <v>92070</v>
      </c>
      <c r="BJ484">
        <v>80010.554439924061</v>
      </c>
      <c r="BK484">
        <v>73641.810241344618</v>
      </c>
      <c r="BL484">
        <v>-437338.82970147987</v>
      </c>
      <c r="BM484">
        <v>-408965.38364245009</v>
      </c>
      <c r="BN484">
        <v>-468133.75114492257</v>
      </c>
      <c r="BO484">
        <v>220312.62987792259</v>
      </c>
      <c r="BP484">
        <v>552114.1667812306</v>
      </c>
      <c r="BQ484">
        <v>829045.29316065018</v>
      </c>
      <c r="BR484">
        <v>1699286</v>
      </c>
      <c r="BS484">
        <v>8767932</v>
      </c>
      <c r="BT484">
        <v>937111</v>
      </c>
      <c r="BU484">
        <v>33348</v>
      </c>
      <c r="BV484">
        <v>88734</v>
      </c>
      <c r="BW484">
        <v>932589</v>
      </c>
      <c r="BX484">
        <v>42948</v>
      </c>
      <c r="BY484">
        <v>258.82417669241215</v>
      </c>
      <c r="BZ484">
        <v>0</v>
      </c>
      <c r="CA484">
        <v>0</v>
      </c>
      <c r="CB484">
        <v>0</v>
      </c>
      <c r="CC484">
        <v>0</v>
      </c>
      <c r="CD484">
        <v>9.6670650645605001</v>
      </c>
      <c r="CE484">
        <v>3.9302639999999998</v>
      </c>
      <c r="CF484">
        <v>0</v>
      </c>
      <c r="CG484">
        <v>234537.41464048889</v>
      </c>
      <c r="CH484">
        <v>213008.17058900013</v>
      </c>
      <c r="CI484">
        <v>296612.44987647899</v>
      </c>
      <c r="CJ484">
        <v>30437.896762449618</v>
      </c>
      <c r="CK484">
        <v>764488.03744636581</v>
      </c>
      <c r="CL484" t="e">
        <v>#VALUE!</v>
      </c>
      <c r="CM484" t="e">
        <v>#VALUE!</v>
      </c>
      <c r="CN484">
        <v>1030000</v>
      </c>
      <c r="CO484">
        <v>30260000</v>
      </c>
      <c r="CP484">
        <v>0</v>
      </c>
      <c r="CQ484">
        <v>0</v>
      </c>
      <c r="CR484">
        <v>0</v>
      </c>
      <c r="CS484">
        <v>0</v>
      </c>
      <c r="CT484">
        <v>0</v>
      </c>
      <c r="CU484">
        <v>0</v>
      </c>
      <c r="CV484">
        <v>0</v>
      </c>
      <c r="CW484">
        <v>0</v>
      </c>
      <c r="CX484">
        <v>492.6507287147291</v>
      </c>
      <c r="CY484">
        <v>1249464.4930861439</v>
      </c>
      <c r="CZ484">
        <v>9680</v>
      </c>
      <c r="DA484">
        <v>10266.666666666666</v>
      </c>
      <c r="DB484">
        <v>10731.221719457013</v>
      </c>
      <c r="DC484">
        <v>10236.842085805294</v>
      </c>
      <c r="DD484">
        <v>-437338.82970147987</v>
      </c>
      <c r="DE484">
        <v>-408965.38364245009</v>
      </c>
      <c r="DF484">
        <v>-468133.75114492257</v>
      </c>
    </row>
    <row r="485" spans="1:110" x14ac:dyDescent="0.45">
      <c r="A485">
        <v>9384</v>
      </c>
      <c r="B485" t="s">
        <v>836</v>
      </c>
      <c r="C485">
        <v>11495</v>
      </c>
      <c r="D485">
        <v>10432</v>
      </c>
      <c r="E485">
        <v>9416</v>
      </c>
      <c r="F485">
        <v>8446</v>
      </c>
      <c r="G485">
        <v>7506</v>
      </c>
      <c r="H485">
        <v>6570</v>
      </c>
      <c r="I485">
        <v>5689</v>
      </c>
      <c r="J485">
        <v>4722.8571428571431</v>
      </c>
      <c r="K485">
        <v>2.54</v>
      </c>
      <c r="L485">
        <v>2.4500000000000002</v>
      </c>
      <c r="M485">
        <v>2.37</v>
      </c>
      <c r="N485">
        <v>2.31</v>
      </c>
      <c r="O485">
        <v>2.2599999999999998</v>
      </c>
      <c r="P485">
        <v>2.21</v>
      </c>
      <c r="Q485">
        <v>2.2002525325738223</v>
      </c>
      <c r="R485">
        <v>2.17568275633091</v>
      </c>
      <c r="S485">
        <v>322453</v>
      </c>
      <c r="T485">
        <v>11454</v>
      </c>
      <c r="U485">
        <v>4057</v>
      </c>
      <c r="V485">
        <v>21.893802292551719</v>
      </c>
      <c r="W485">
        <v>74.420979436503913</v>
      </c>
      <c r="X485">
        <v>2841.1390665127005</v>
      </c>
      <c r="Y485">
        <v>296.05072663909431</v>
      </c>
      <c r="Z485">
        <v>4452</v>
      </c>
      <c r="AA485">
        <v>3968.197349657481</v>
      </c>
      <c r="AB485">
        <v>3490.0288329760288</v>
      </c>
      <c r="AC485">
        <v>3026.1223968242066</v>
      </c>
      <c r="AD485">
        <v>2586.1188527772624</v>
      </c>
      <c r="AE485">
        <v>2207.6651914914855</v>
      </c>
      <c r="AF485">
        <v>1882.988342149135</v>
      </c>
      <c r="AG485">
        <v>1448.4135827909006</v>
      </c>
      <c r="AH485">
        <v>804</v>
      </c>
      <c r="AI485">
        <v>699.16060585094306</v>
      </c>
      <c r="AJ485">
        <v>582.5788333449467</v>
      </c>
      <c r="AK485">
        <v>469.38605391024328</v>
      </c>
      <c r="AL485">
        <v>372.31668144259635</v>
      </c>
      <c r="AM485">
        <v>310.55181761887974</v>
      </c>
      <c r="AN485">
        <v>272.41876790394201</v>
      </c>
      <c r="AO485">
        <v>221.84116523582324</v>
      </c>
      <c r="AP485">
        <v>13.900283672438054</v>
      </c>
      <c r="AQ485">
        <v>1.5915994608159212</v>
      </c>
      <c r="AR485">
        <v>0.41687278536891265</v>
      </c>
      <c r="AS485">
        <v>1.5915994608159212</v>
      </c>
      <c r="AT485">
        <v>11401</v>
      </c>
      <c r="AU485">
        <v>194</v>
      </c>
      <c r="AV485">
        <v>7749.9280721637115</v>
      </c>
      <c r="AW485">
        <v>3192.2955019317233</v>
      </c>
      <c r="AX485">
        <v>51.119291103822917</v>
      </c>
      <c r="AY485">
        <v>258.61509976810305</v>
      </c>
      <c r="AZ485">
        <v>121.43492089348275</v>
      </c>
      <c r="BA485">
        <v>1.3588458394210663</v>
      </c>
      <c r="BB485">
        <v>66.061272509003672</v>
      </c>
      <c r="BC485">
        <v>9680</v>
      </c>
      <c r="BD485">
        <v>326009.33647991624</v>
      </c>
      <c r="BE485">
        <v>1405060.7785017334</v>
      </c>
      <c r="BF485">
        <v>31808</v>
      </c>
      <c r="BG485">
        <v>27313.286856292994</v>
      </c>
      <c r="BH485">
        <v>22207.924104044643</v>
      </c>
      <c r="BI485">
        <v>19797.999999999993</v>
      </c>
      <c r="BJ485">
        <v>15097.830559636081</v>
      </c>
      <c r="BK485">
        <v>12902.579316450479</v>
      </c>
      <c r="BL485">
        <v>-440545.20795584912</v>
      </c>
      <c r="BM485">
        <v>-405534.38789681281</v>
      </c>
      <c r="BN485">
        <v>-399865.68860767235</v>
      </c>
      <c r="BO485">
        <v>-305.87776584224775</v>
      </c>
      <c r="BP485">
        <v>82145.107144100126</v>
      </c>
      <c r="BQ485">
        <v>157016.02892429405</v>
      </c>
      <c r="BR485">
        <v>1699286</v>
      </c>
      <c r="BS485">
        <v>8767932</v>
      </c>
      <c r="BT485">
        <v>937111</v>
      </c>
      <c r="BU485">
        <v>33348</v>
      </c>
      <c r="BV485">
        <v>88734</v>
      </c>
      <c r="BW485">
        <v>932589</v>
      </c>
      <c r="BX485">
        <v>42948</v>
      </c>
      <c r="BY485">
        <v>724.66665619558421</v>
      </c>
      <c r="BZ485">
        <v>0</v>
      </c>
      <c r="CA485">
        <v>0</v>
      </c>
      <c r="CB485">
        <v>101.14710889882269</v>
      </c>
      <c r="CC485">
        <v>0</v>
      </c>
      <c r="CD485">
        <v>7.2458519605402687</v>
      </c>
      <c r="CE485">
        <v>14.282748671262031</v>
      </c>
      <c r="CF485">
        <v>98.763199999999998</v>
      </c>
      <c r="CG485">
        <v>177764.46903306898</v>
      </c>
      <c r="CH485">
        <v>161446.66897817072</v>
      </c>
      <c r="CI485">
        <v>224813.40446987099</v>
      </c>
      <c r="CJ485">
        <v>23069.993181063004</v>
      </c>
      <c r="CK485">
        <v>579433.39346133289</v>
      </c>
      <c r="CL485">
        <v>22900000</v>
      </c>
      <c r="CM485">
        <v>4270000</v>
      </c>
      <c r="CN485">
        <v>1060000</v>
      </c>
      <c r="CO485">
        <v>176060000</v>
      </c>
      <c r="CP485">
        <v>42000</v>
      </c>
      <c r="CQ485">
        <v>0</v>
      </c>
      <c r="CR485">
        <v>0</v>
      </c>
      <c r="CS485">
        <v>0</v>
      </c>
      <c r="CT485">
        <v>81604000</v>
      </c>
      <c r="CU485">
        <v>0</v>
      </c>
      <c r="CV485">
        <v>0</v>
      </c>
      <c r="CW485">
        <v>0</v>
      </c>
      <c r="CX485">
        <v>21573.73127665689</v>
      </c>
      <c r="CY485">
        <v>692876.3383812618</v>
      </c>
      <c r="CZ485">
        <v>9680</v>
      </c>
      <c r="DA485">
        <v>8312.1421267893675</v>
      </c>
      <c r="DB485">
        <v>6758.4477278405475</v>
      </c>
      <c r="DC485">
        <v>4934.9539313745963</v>
      </c>
      <c r="DD485">
        <v>-440545.20795584912</v>
      </c>
      <c r="DE485">
        <v>-405534.38789681281</v>
      </c>
      <c r="DF485">
        <v>-399865.68860767235</v>
      </c>
    </row>
    <row r="486" spans="1:110" x14ac:dyDescent="0.45">
      <c r="A486">
        <v>9386</v>
      </c>
      <c r="B486" t="s">
        <v>837</v>
      </c>
      <c r="C486">
        <v>29639</v>
      </c>
      <c r="D486">
        <v>28754</v>
      </c>
      <c r="E486">
        <v>27728</v>
      </c>
      <c r="F486">
        <v>26709</v>
      </c>
      <c r="G486">
        <v>25566</v>
      </c>
      <c r="H486">
        <v>24270</v>
      </c>
      <c r="I486">
        <v>22896</v>
      </c>
      <c r="J486">
        <v>21776.035714285714</v>
      </c>
      <c r="K486">
        <v>2.54</v>
      </c>
      <c r="L486">
        <v>2.4500000000000002</v>
      </c>
      <c r="M486">
        <v>2.37</v>
      </c>
      <c r="N486">
        <v>2.31</v>
      </c>
      <c r="O486">
        <v>2.2599999999999998</v>
      </c>
      <c r="P486">
        <v>2.21</v>
      </c>
      <c r="Q486">
        <v>2.2002525325738223</v>
      </c>
      <c r="R486">
        <v>2.17568275633091</v>
      </c>
      <c r="S486">
        <v>322453</v>
      </c>
      <c r="T486">
        <v>11454</v>
      </c>
      <c r="U486">
        <v>4057</v>
      </c>
      <c r="V486">
        <v>71.068549323696686</v>
      </c>
      <c r="W486">
        <v>195.53255192656013</v>
      </c>
      <c r="X486">
        <v>2256.7882105128338</v>
      </c>
      <c r="Y486">
        <v>290.53403487097791</v>
      </c>
      <c r="Z486">
        <v>11672</v>
      </c>
      <c r="AA486">
        <v>11411.081439760454</v>
      </c>
      <c r="AB486">
        <v>10864.333581015037</v>
      </c>
      <c r="AC486">
        <v>10263.802790500864</v>
      </c>
      <c r="AD486">
        <v>9586.159127257346</v>
      </c>
      <c r="AE486">
        <v>8912.7527151236663</v>
      </c>
      <c r="AF486">
        <v>8254.961428484834</v>
      </c>
      <c r="AG486">
        <v>7643.8834965833412</v>
      </c>
      <c r="AH486">
        <v>1453</v>
      </c>
      <c r="AI486">
        <v>1290.914841077614</v>
      </c>
      <c r="AJ486">
        <v>1094.6414901300093</v>
      </c>
      <c r="AK486">
        <v>904.86636297006487</v>
      </c>
      <c r="AL486">
        <v>755.79387469934795</v>
      </c>
      <c r="AM486">
        <v>654.3985424569662</v>
      </c>
      <c r="AN486">
        <v>579.25632124681397</v>
      </c>
      <c r="AO486">
        <v>539.66936983613436</v>
      </c>
      <c r="AP486">
        <v>57.715891894776114</v>
      </c>
      <c r="AQ486">
        <v>5.9844139726678645</v>
      </c>
      <c r="AR486">
        <v>1.5674416729871117</v>
      </c>
      <c r="AS486">
        <v>5.9844139726678645</v>
      </c>
      <c r="AT486">
        <v>26239</v>
      </c>
      <c r="AU486">
        <v>329</v>
      </c>
      <c r="AV486">
        <v>17803.384115398945</v>
      </c>
      <c r="AW486">
        <v>6193.396288164</v>
      </c>
      <c r="AX486">
        <v>89.454879861464576</v>
      </c>
      <c r="AY486">
        <v>594.09892793086271</v>
      </c>
      <c r="AZ486">
        <v>235.59679480175853</v>
      </c>
      <c r="BA486">
        <v>2.3778770927942712</v>
      </c>
      <c r="BB486">
        <v>66.061272509003672</v>
      </c>
      <c r="BC486">
        <v>11740</v>
      </c>
      <c r="BD486">
        <v>661402.90544332028</v>
      </c>
      <c r="BE486">
        <v>3575576.5523653994</v>
      </c>
      <c r="BF486">
        <v>214610</v>
      </c>
      <c r="BG486">
        <v>211428.44647701186</v>
      </c>
      <c r="BH486">
        <v>200814.59475085427</v>
      </c>
      <c r="BI486">
        <v>31885.999999999949</v>
      </c>
      <c r="BJ486">
        <v>28680.157748903093</v>
      </c>
      <c r="BK486">
        <v>26786.617162040329</v>
      </c>
      <c r="BL486">
        <v>-478548.4232185029</v>
      </c>
      <c r="BM486">
        <v>-554571.01219072356</v>
      </c>
      <c r="BN486">
        <v>-645563.30662008002</v>
      </c>
      <c r="BO486">
        <v>296983.48820784502</v>
      </c>
      <c r="BP486">
        <v>737536.38778861123</v>
      </c>
      <c r="BQ486">
        <v>1126967.0692616913</v>
      </c>
      <c r="BR486">
        <v>1699286</v>
      </c>
      <c r="BS486">
        <v>8767932</v>
      </c>
      <c r="BT486">
        <v>937111</v>
      </c>
      <c r="BU486">
        <v>33348</v>
      </c>
      <c r="BV486">
        <v>88734</v>
      </c>
      <c r="BW486">
        <v>932589</v>
      </c>
      <c r="BX486">
        <v>42948</v>
      </c>
      <c r="BY486">
        <v>328.3499348970002</v>
      </c>
      <c r="BZ486">
        <v>0</v>
      </c>
      <c r="CA486">
        <v>0</v>
      </c>
      <c r="CB486">
        <v>0</v>
      </c>
      <c r="CC486">
        <v>0</v>
      </c>
      <c r="CD486">
        <v>20.766290607688433</v>
      </c>
      <c r="CE486">
        <v>7.2846793942206238</v>
      </c>
      <c r="CF486">
        <v>0</v>
      </c>
      <c r="CG486">
        <v>310855.14480128291</v>
      </c>
      <c r="CH486">
        <v>282320.35308224621</v>
      </c>
      <c r="CI486">
        <v>393129.19943946024</v>
      </c>
      <c r="CJ486">
        <v>40342.291740707034</v>
      </c>
      <c r="CK486">
        <v>1013250.0178852627</v>
      </c>
      <c r="CL486">
        <v>35500000</v>
      </c>
      <c r="CM486">
        <v>3870000</v>
      </c>
      <c r="CN486">
        <v>920000</v>
      </c>
      <c r="CO486">
        <v>70870000</v>
      </c>
      <c r="CP486">
        <v>0</v>
      </c>
      <c r="CQ486">
        <v>0</v>
      </c>
      <c r="CR486">
        <v>0</v>
      </c>
      <c r="CS486">
        <v>0</v>
      </c>
      <c r="CT486">
        <v>0</v>
      </c>
      <c r="CU486">
        <v>0</v>
      </c>
      <c r="CV486">
        <v>0</v>
      </c>
      <c r="CW486">
        <v>0</v>
      </c>
      <c r="CX486">
        <v>1067.0638839758426</v>
      </c>
      <c r="CY486">
        <v>1368963.8504123553</v>
      </c>
      <c r="CZ486">
        <v>11740</v>
      </c>
      <c r="DA486">
        <v>11565.956673221748</v>
      </c>
      <c r="DB486">
        <v>10985.337786566466</v>
      </c>
      <c r="DC486">
        <v>10011.961325043745</v>
      </c>
      <c r="DD486">
        <v>-478548.4232185029</v>
      </c>
      <c r="DE486">
        <v>-554571.01219072356</v>
      </c>
      <c r="DF486">
        <v>-645563.30662008002</v>
      </c>
    </row>
    <row r="487" spans="1:110" x14ac:dyDescent="0.45">
      <c r="A487">
        <v>9407</v>
      </c>
      <c r="B487" t="s">
        <v>838</v>
      </c>
      <c r="C487">
        <v>24919</v>
      </c>
      <c r="D487">
        <v>23575</v>
      </c>
      <c r="E487">
        <v>22037</v>
      </c>
      <c r="F487">
        <v>20421</v>
      </c>
      <c r="G487">
        <v>18751</v>
      </c>
      <c r="H487">
        <v>17008</v>
      </c>
      <c r="I487">
        <v>15241</v>
      </c>
      <c r="J487">
        <v>13617.642857142855</v>
      </c>
      <c r="K487">
        <v>2.54</v>
      </c>
      <c r="L487">
        <v>2.4500000000000002</v>
      </c>
      <c r="M487">
        <v>2.37</v>
      </c>
      <c r="N487">
        <v>2.31</v>
      </c>
      <c r="O487">
        <v>2.2599999999999998</v>
      </c>
      <c r="P487">
        <v>2.21</v>
      </c>
      <c r="Q487">
        <v>2.2002525325738223</v>
      </c>
      <c r="R487">
        <v>2.17568275633091</v>
      </c>
      <c r="S487">
        <v>322453</v>
      </c>
      <c r="T487">
        <v>11454</v>
      </c>
      <c r="U487">
        <v>4057</v>
      </c>
      <c r="V487">
        <v>51.972285518383771</v>
      </c>
      <c r="W487">
        <v>176.66316431237647</v>
      </c>
      <c r="X487">
        <v>2594.5587113738629</v>
      </c>
      <c r="Y487">
        <v>270.35670336012066</v>
      </c>
      <c r="Z487">
        <v>13562</v>
      </c>
      <c r="AA487">
        <v>12444.678017534305</v>
      </c>
      <c r="AB487">
        <v>11187.575875338889</v>
      </c>
      <c r="AC487">
        <v>9922.966556800513</v>
      </c>
      <c r="AD487">
        <v>8717.0388255832149</v>
      </c>
      <c r="AE487">
        <v>7638.4193494352994</v>
      </c>
      <c r="AF487">
        <v>6655.5708042628412</v>
      </c>
      <c r="AG487">
        <v>5466.1928743997387</v>
      </c>
      <c r="AH487">
        <v>1770</v>
      </c>
      <c r="AI487">
        <v>1410.1799924453633</v>
      </c>
      <c r="AJ487">
        <v>1063.4181173441793</v>
      </c>
      <c r="AK487">
        <v>775.93563948716474</v>
      </c>
      <c r="AL487">
        <v>552.19282608918354</v>
      </c>
      <c r="AM487">
        <v>391.63683419007083</v>
      </c>
      <c r="AN487">
        <v>305.73387405728812</v>
      </c>
      <c r="AO487">
        <v>213.88304686611087</v>
      </c>
      <c r="AP487">
        <v>78.917490588938975</v>
      </c>
      <c r="AQ487">
        <v>16.170650521889758</v>
      </c>
      <c r="AR487">
        <v>4.2354274993481527</v>
      </c>
      <c r="AS487">
        <v>16.170650521889758</v>
      </c>
      <c r="AT487">
        <v>25468</v>
      </c>
      <c r="AU487">
        <v>389</v>
      </c>
      <c r="AV487">
        <v>17299.705668656552</v>
      </c>
      <c r="AW487">
        <v>6695.4633984113498</v>
      </c>
      <c r="AX487">
        <v>103.54541469069882</v>
      </c>
      <c r="AY487">
        <v>577.29117816306905</v>
      </c>
      <c r="AZ487">
        <v>254.69542767556774</v>
      </c>
      <c r="BA487">
        <v>2.7524297169500995</v>
      </c>
      <c r="BB487">
        <v>66.061272509003672</v>
      </c>
      <c r="BC487">
        <v>7390</v>
      </c>
      <c r="BD487">
        <v>317550.00703013863</v>
      </c>
      <c r="BE487">
        <v>4679031.0475978581</v>
      </c>
      <c r="BF487">
        <v>115448</v>
      </c>
      <c r="BG487">
        <v>106063.46769497736</v>
      </c>
      <c r="BH487">
        <v>92334.025533221691</v>
      </c>
      <c r="BI487">
        <v>134010.00000000003</v>
      </c>
      <c r="BJ487">
        <v>106855.05453843065</v>
      </c>
      <c r="BK487">
        <v>93869.071692371479</v>
      </c>
      <c r="BL487">
        <v>-493966.38916861283</v>
      </c>
      <c r="BM487">
        <v>-552621.69280122197</v>
      </c>
      <c r="BN487">
        <v>-582531.69852459105</v>
      </c>
      <c r="BO487">
        <v>174978.99159797793</v>
      </c>
      <c r="BP487">
        <v>569069.01002819464</v>
      </c>
      <c r="BQ487">
        <v>827852.73882358614</v>
      </c>
      <c r="BR487">
        <v>1699286</v>
      </c>
      <c r="BS487">
        <v>8767932</v>
      </c>
      <c r="BT487">
        <v>937111</v>
      </c>
      <c r="BU487">
        <v>33348</v>
      </c>
      <c r="BV487">
        <v>88734</v>
      </c>
      <c r="BW487">
        <v>932589</v>
      </c>
      <c r="BX487">
        <v>42948</v>
      </c>
      <c r="BY487">
        <v>1230.1794870425874</v>
      </c>
      <c r="BZ487">
        <v>0</v>
      </c>
      <c r="CA487">
        <v>0</v>
      </c>
      <c r="CB487">
        <v>41.548708095724379</v>
      </c>
      <c r="CC487">
        <v>0</v>
      </c>
      <c r="CD487">
        <v>2.6660296679632496</v>
      </c>
      <c r="CE487">
        <v>96.125558326272952</v>
      </c>
      <c r="CF487">
        <v>6.1806902872777014</v>
      </c>
      <c r="CG487">
        <v>507543.9290368252</v>
      </c>
      <c r="CH487">
        <v>460954.18926402676</v>
      </c>
      <c r="CI487">
        <v>641875.61904486723</v>
      </c>
      <c r="CJ487">
        <v>65868.252782232244</v>
      </c>
      <c r="CK487">
        <v>1654368.2926749398</v>
      </c>
      <c r="CL487">
        <v>36000000</v>
      </c>
      <c r="CM487">
        <v>19600000</v>
      </c>
      <c r="CN487">
        <v>5430000</v>
      </c>
      <c r="CO487">
        <v>372340000</v>
      </c>
      <c r="CP487">
        <v>79000</v>
      </c>
      <c r="CQ487">
        <v>30</v>
      </c>
      <c r="CR487">
        <v>0</v>
      </c>
      <c r="CS487">
        <v>0</v>
      </c>
      <c r="CT487">
        <v>206262000</v>
      </c>
      <c r="CU487">
        <v>210240</v>
      </c>
      <c r="CV487">
        <v>0</v>
      </c>
      <c r="CW487">
        <v>0</v>
      </c>
      <c r="CX487">
        <v>41412.397670669146</v>
      </c>
      <c r="CY487">
        <v>2189625.8399920929</v>
      </c>
      <c r="CZ487">
        <v>7390</v>
      </c>
      <c r="DA487">
        <v>6789.2819820688346</v>
      </c>
      <c r="DB487">
        <v>5910.4397537463474</v>
      </c>
      <c r="DC487">
        <v>4806.9011535746431</v>
      </c>
      <c r="DD487">
        <v>-493966.38916861283</v>
      </c>
      <c r="DE487">
        <v>-552621.69280122197</v>
      </c>
      <c r="DF487">
        <v>-582531.69852459105</v>
      </c>
    </row>
    <row r="488" spans="1:110" x14ac:dyDescent="0.45">
      <c r="A488">
        <v>9411</v>
      </c>
      <c r="B488" t="s">
        <v>839</v>
      </c>
      <c r="C488">
        <v>16964</v>
      </c>
      <c r="D488">
        <v>15475</v>
      </c>
      <c r="E488">
        <v>14052</v>
      </c>
      <c r="F488">
        <v>12713</v>
      </c>
      <c r="G488">
        <v>11410</v>
      </c>
      <c r="H488">
        <v>10096</v>
      </c>
      <c r="I488">
        <v>8775</v>
      </c>
      <c r="J488">
        <v>7419.0357142857138</v>
      </c>
      <c r="K488">
        <v>2.54</v>
      </c>
      <c r="L488">
        <v>2.4500000000000002</v>
      </c>
      <c r="M488">
        <v>2.37</v>
      </c>
      <c r="N488">
        <v>2.31</v>
      </c>
      <c r="O488">
        <v>2.2599999999999998</v>
      </c>
      <c r="P488">
        <v>2.21</v>
      </c>
      <c r="Q488">
        <v>2.2002525325738223</v>
      </c>
      <c r="R488">
        <v>2.17568275633091</v>
      </c>
      <c r="S488">
        <v>278178</v>
      </c>
      <c r="T488">
        <v>10615</v>
      </c>
      <c r="U488">
        <v>3712</v>
      </c>
      <c r="V488">
        <v>34.692438620800267</v>
      </c>
      <c r="W488">
        <v>117.92585073626501</v>
      </c>
      <c r="X488">
        <v>2452.228655813698</v>
      </c>
      <c r="Y488">
        <v>252.2753066587083</v>
      </c>
      <c r="Z488">
        <v>7323</v>
      </c>
      <c r="AA488">
        <v>6653.47593351866</v>
      </c>
      <c r="AB488">
        <v>5896.9617489048878</v>
      </c>
      <c r="AC488">
        <v>5143.9280656585697</v>
      </c>
      <c r="AD488">
        <v>4450.3042456559015</v>
      </c>
      <c r="AE488">
        <v>3836.0098442103531</v>
      </c>
      <c r="AF488">
        <v>3446.1973301616558</v>
      </c>
      <c r="AG488">
        <v>2728.2875112442034</v>
      </c>
      <c r="AH488">
        <v>1200</v>
      </c>
      <c r="AI488">
        <v>1083.5806169133916</v>
      </c>
      <c r="AJ488">
        <v>962.26958142752949</v>
      </c>
      <c r="AK488">
        <v>849.56183010827101</v>
      </c>
      <c r="AL488">
        <v>744.17782694283835</v>
      </c>
      <c r="AM488">
        <v>671.72929869736208</v>
      </c>
      <c r="AN488">
        <v>782.86636897343146</v>
      </c>
      <c r="AO488">
        <v>716.68539378116668</v>
      </c>
      <c r="AP488">
        <v>25.770709151732738</v>
      </c>
      <c r="AQ488">
        <v>4.520142468717216</v>
      </c>
      <c r="AR488">
        <v>1.1839187104477118</v>
      </c>
      <c r="AS488">
        <v>4.520142468717216</v>
      </c>
      <c r="AT488">
        <v>16584</v>
      </c>
      <c r="AU488">
        <v>244</v>
      </c>
      <c r="AV488">
        <v>11262.452928460661</v>
      </c>
      <c r="AW488">
        <v>4268.5195037104004</v>
      </c>
      <c r="AX488">
        <v>65.192582556738131</v>
      </c>
      <c r="AY488">
        <v>375.82805422273225</v>
      </c>
      <c r="AZ488">
        <v>162.37448192114363</v>
      </c>
      <c r="BA488">
        <v>1.7329401025616553</v>
      </c>
      <c r="BB488">
        <v>66.061272509003672</v>
      </c>
      <c r="BC488">
        <v>5350</v>
      </c>
      <c r="BD488">
        <v>190804.24638472628</v>
      </c>
      <c r="BE488">
        <v>2401637.9306989252</v>
      </c>
      <c r="BF488">
        <v>48842.000000000007</v>
      </c>
      <c r="BG488">
        <v>42556.404973809178</v>
      </c>
      <c r="BH488">
        <v>35325.306132354774</v>
      </c>
      <c r="BI488">
        <v>28946.000000000004</v>
      </c>
      <c r="BJ488">
        <v>22378.699987242599</v>
      </c>
      <c r="BK488">
        <v>19361.084038163895</v>
      </c>
      <c r="BL488">
        <v>-377623.67520438065</v>
      </c>
      <c r="BM488">
        <v>-374930.21795229823</v>
      </c>
      <c r="BN488">
        <v>-401829.5650479683</v>
      </c>
      <c r="BO488">
        <v>18522.510437657591</v>
      </c>
      <c r="BP488">
        <v>173983.08601459395</v>
      </c>
      <c r="BQ488">
        <v>331853.86310776207</v>
      </c>
      <c r="BR488">
        <v>1699286</v>
      </c>
      <c r="BS488">
        <v>8767932</v>
      </c>
      <c r="BT488">
        <v>937111</v>
      </c>
      <c r="BU488">
        <v>33348</v>
      </c>
      <c r="BV488">
        <v>88734</v>
      </c>
      <c r="BW488">
        <v>932589</v>
      </c>
      <c r="BX488">
        <v>42948</v>
      </c>
      <c r="BY488">
        <v>907.40119003251186</v>
      </c>
      <c r="BZ488">
        <v>0</v>
      </c>
      <c r="CA488">
        <v>0</v>
      </c>
      <c r="CB488">
        <v>0</v>
      </c>
      <c r="CC488">
        <v>134.25286744800002</v>
      </c>
      <c r="CD488">
        <v>11.073457695488514</v>
      </c>
      <c r="CE488">
        <v>15.580671778090387</v>
      </c>
      <c r="CF488">
        <v>104.47680800000001</v>
      </c>
      <c r="CG488">
        <v>311475.6141521837</v>
      </c>
      <c r="CH488">
        <v>282883.8667610531</v>
      </c>
      <c r="CI488">
        <v>393913.88846029749</v>
      </c>
      <c r="CJ488">
        <v>40422.815277115631</v>
      </c>
      <c r="CK488">
        <v>1015272.4730107822</v>
      </c>
      <c r="CL488">
        <v>19300000</v>
      </c>
      <c r="CM488">
        <v>9410000</v>
      </c>
      <c r="CN488">
        <v>5500000</v>
      </c>
      <c r="CO488">
        <v>192780000</v>
      </c>
      <c r="CP488">
        <v>5000</v>
      </c>
      <c r="CQ488">
        <v>0</v>
      </c>
      <c r="CR488">
        <v>0</v>
      </c>
      <c r="CS488">
        <v>0</v>
      </c>
      <c r="CT488">
        <v>7736000</v>
      </c>
      <c r="CU488">
        <v>0</v>
      </c>
      <c r="CV488">
        <v>0</v>
      </c>
      <c r="CW488">
        <v>0</v>
      </c>
      <c r="CX488">
        <v>23599.578398235313</v>
      </c>
      <c r="CY488">
        <v>1172374.0192017844</v>
      </c>
      <c r="CZ488">
        <v>5350</v>
      </c>
      <c r="DA488">
        <v>4661.4955695892686</v>
      </c>
      <c r="DB488">
        <v>3869.4236068977111</v>
      </c>
      <c r="DC488">
        <v>2888.2920225116923</v>
      </c>
      <c r="DD488">
        <v>-377623.67520438065</v>
      </c>
      <c r="DE488">
        <v>-374930.21795229823</v>
      </c>
      <c r="DF488">
        <v>-401829.5650479683</v>
      </c>
    </row>
    <row r="489" spans="1:110" x14ac:dyDescent="0.45">
      <c r="A489">
        <v>10000</v>
      </c>
      <c r="B489" t="s">
        <v>840</v>
      </c>
      <c r="C489">
        <v>1973115</v>
      </c>
      <c r="D489">
        <v>1926268</v>
      </c>
      <c r="E489">
        <v>1865565</v>
      </c>
      <c r="F489">
        <v>1796233</v>
      </c>
      <c r="G489">
        <v>1719914</v>
      </c>
      <c r="H489">
        <v>1637642</v>
      </c>
      <c r="I489">
        <v>1552950</v>
      </c>
      <c r="J489">
        <v>1482114.357142857</v>
      </c>
      <c r="K489">
        <v>2.5</v>
      </c>
      <c r="L489">
        <v>2.4</v>
      </c>
      <c r="M489">
        <v>2.3199999999999998</v>
      </c>
      <c r="N489">
        <v>2.25</v>
      </c>
      <c r="O489">
        <v>2.2000000000000002</v>
      </c>
      <c r="P489">
        <v>2.15</v>
      </c>
      <c r="Q489">
        <v>2.1365016107851584</v>
      </c>
      <c r="R489">
        <v>2.1103294578307521</v>
      </c>
      <c r="S489">
        <v>278178</v>
      </c>
      <c r="T489">
        <v>10615</v>
      </c>
      <c r="U489">
        <v>3712</v>
      </c>
      <c r="V489">
        <v>4102.184800970007</v>
      </c>
      <c r="W489">
        <v>12870.57293423207</v>
      </c>
      <c r="X489">
        <v>2450.7466230245791</v>
      </c>
      <c r="Y489">
        <v>273.15158387778183</v>
      </c>
      <c r="Z489">
        <v>969484</v>
      </c>
      <c r="AA489">
        <v>939544.17368057766</v>
      </c>
      <c r="AB489">
        <v>899387.95959378011</v>
      </c>
      <c r="AC489">
        <v>853987.2449217675</v>
      </c>
      <c r="AD489">
        <v>801249.62592802627</v>
      </c>
      <c r="AE489">
        <v>746443.30795135524</v>
      </c>
      <c r="AF489">
        <v>694979.60397580394</v>
      </c>
      <c r="AG489">
        <v>646649.34526541794</v>
      </c>
      <c r="AH489">
        <v>47942</v>
      </c>
      <c r="AI489">
        <v>41230.385696926052</v>
      </c>
      <c r="AJ489">
        <v>35299.910010966836</v>
      </c>
      <c r="AK489">
        <v>30668.961906374028</v>
      </c>
      <c r="AL489">
        <v>27480.633085798258</v>
      </c>
      <c r="AM489">
        <v>25436.961201108519</v>
      </c>
      <c r="AN489">
        <v>25475.399120785572</v>
      </c>
      <c r="AO489">
        <v>24146.670974849807</v>
      </c>
      <c r="AP489">
        <v>4512.9736157361112</v>
      </c>
      <c r="AQ489">
        <v>193.30209801630983</v>
      </c>
      <c r="AR489">
        <v>38.71780583333333</v>
      </c>
      <c r="AS489">
        <v>193.30209801630983</v>
      </c>
      <c r="AT489">
        <v>1735414</v>
      </c>
      <c r="AU489">
        <v>34879</v>
      </c>
      <c r="AV489">
        <v>1098908.1949723209</v>
      </c>
      <c r="AW489">
        <v>521918.35813351464</v>
      </c>
      <c r="AX489">
        <v>6970.9216337521939</v>
      </c>
      <c r="AY489">
        <v>36670.566466226344</v>
      </c>
      <c r="AZ489">
        <v>19853.774343398894</v>
      </c>
      <c r="BA489">
        <v>185.30006293937211</v>
      </c>
      <c r="BB489">
        <v>66.061272509003672</v>
      </c>
      <c r="BC489">
        <v>786500</v>
      </c>
      <c r="BD489">
        <v>45464419.129992358</v>
      </c>
      <c r="BE489">
        <v>3062083.7010130184</v>
      </c>
      <c r="BF489">
        <v>48842.000000000007</v>
      </c>
      <c r="BG489">
        <v>48581.187213686433</v>
      </c>
      <c r="BH489">
        <v>46352.000128263455</v>
      </c>
      <c r="BI489">
        <v>28946.000000000004</v>
      </c>
      <c r="BJ489">
        <v>26310.114504429381</v>
      </c>
      <c r="BK489">
        <v>24685.344576462354</v>
      </c>
      <c r="BL489">
        <v>78006.462511956692</v>
      </c>
      <c r="BM489">
        <v>5363454.4436907619</v>
      </c>
      <c r="BN489">
        <v>9504354.859337084</v>
      </c>
      <c r="BO489">
        <v>273318.30389792752</v>
      </c>
      <c r="BP489">
        <v>661653.82837409992</v>
      </c>
      <c r="BQ489">
        <v>992299.63342185528</v>
      </c>
      <c r="BR489">
        <v>1766143</v>
      </c>
      <c r="BS489">
        <v>8767932</v>
      </c>
      <c r="BT489">
        <v>937111</v>
      </c>
      <c r="BU489">
        <v>34879</v>
      </c>
      <c r="BV489">
        <v>88734</v>
      </c>
      <c r="BW489">
        <v>932589</v>
      </c>
      <c r="BX489">
        <v>42948</v>
      </c>
      <c r="BY489">
        <v>907.40119003251186</v>
      </c>
      <c r="BZ489">
        <v>0</v>
      </c>
      <c r="CA489">
        <v>0</v>
      </c>
      <c r="CB489">
        <v>0</v>
      </c>
      <c r="CC489">
        <v>134.25286744800002</v>
      </c>
      <c r="CD489">
        <v>11.073457695488514</v>
      </c>
      <c r="CE489">
        <v>15.580671778090387</v>
      </c>
      <c r="CF489">
        <v>104.47680800000001</v>
      </c>
      <c r="CG489">
        <v>354244.12729371543</v>
      </c>
      <c r="CH489">
        <v>276452.36992134032</v>
      </c>
      <c r="CI489">
        <v>1049450.862329765</v>
      </c>
      <c r="CJ489">
        <v>29584.760482176986</v>
      </c>
      <c r="CK489">
        <v>662811.07094511483</v>
      </c>
      <c r="CL489">
        <v>261000000</v>
      </c>
      <c r="CM489">
        <v>423000000</v>
      </c>
      <c r="CN489">
        <v>5500000</v>
      </c>
      <c r="CO489">
        <v>192780000</v>
      </c>
      <c r="CP489">
        <v>5000</v>
      </c>
      <c r="CQ489">
        <v>0</v>
      </c>
      <c r="CR489">
        <v>0</v>
      </c>
      <c r="CS489">
        <v>0</v>
      </c>
      <c r="CT489">
        <v>7736000</v>
      </c>
      <c r="CU489">
        <v>0</v>
      </c>
      <c r="CV489">
        <v>0</v>
      </c>
      <c r="CW489">
        <v>0</v>
      </c>
      <c r="CX489">
        <v>23599.578398235313</v>
      </c>
      <c r="CY489">
        <v>1172374.0192017844</v>
      </c>
      <c r="CZ489">
        <v>786500</v>
      </c>
      <c r="DA489">
        <v>782300.14625863754</v>
      </c>
      <c r="DB489">
        <v>746403.67103884357</v>
      </c>
      <c r="DC489">
        <v>688215.91536547965</v>
      </c>
      <c r="DD489">
        <v>78006.462511956692</v>
      </c>
      <c r="DE489">
        <v>5363454.4436907619</v>
      </c>
      <c r="DF489">
        <v>9504354.859337084</v>
      </c>
    </row>
    <row r="490" spans="1:110" x14ac:dyDescent="0.45">
      <c r="A490">
        <v>10201</v>
      </c>
      <c r="B490" t="s">
        <v>841</v>
      </c>
      <c r="C490">
        <v>336154</v>
      </c>
      <c r="D490">
        <v>330610</v>
      </c>
      <c r="E490">
        <v>322740</v>
      </c>
      <c r="F490">
        <v>313137</v>
      </c>
      <c r="G490">
        <v>301863</v>
      </c>
      <c r="H490">
        <v>289150</v>
      </c>
      <c r="I490">
        <v>275661</v>
      </c>
      <c r="J490">
        <v>265472.57142857142</v>
      </c>
      <c r="K490">
        <v>2.5</v>
      </c>
      <c r="L490">
        <v>2.4</v>
      </c>
      <c r="M490">
        <v>2.3199999999999998</v>
      </c>
      <c r="N490">
        <v>2.25</v>
      </c>
      <c r="O490">
        <v>2.2000000000000002</v>
      </c>
      <c r="P490">
        <v>2.15</v>
      </c>
      <c r="Q490">
        <v>2.1365016107851584</v>
      </c>
      <c r="R490">
        <v>2.1103294578307521</v>
      </c>
      <c r="S490">
        <v>252491</v>
      </c>
      <c r="T490">
        <v>9720</v>
      </c>
      <c r="U490">
        <v>3837</v>
      </c>
      <c r="V490">
        <v>727.383233637996</v>
      </c>
      <c r="W490">
        <v>2137.8771850324697</v>
      </c>
      <c r="X490">
        <v>2156.1675192262423</v>
      </c>
      <c r="Y490">
        <v>289.59333837064969</v>
      </c>
      <c r="Z490">
        <v>173973</v>
      </c>
      <c r="AA490">
        <v>170911.28432221664</v>
      </c>
      <c r="AB490">
        <v>163807.948170863</v>
      </c>
      <c r="AC490">
        <v>155913.94896558719</v>
      </c>
      <c r="AD490">
        <v>146677.38963644061</v>
      </c>
      <c r="AE490">
        <v>137013.3301361443</v>
      </c>
      <c r="AF490">
        <v>127998.65681907305</v>
      </c>
      <c r="AG490">
        <v>119506.91385446506</v>
      </c>
      <c r="AH490">
        <v>6876</v>
      </c>
      <c r="AI490">
        <v>6155.6852334986452</v>
      </c>
      <c r="AJ490">
        <v>5497.2711773394667</v>
      </c>
      <c r="AK490">
        <v>5054.4794935754089</v>
      </c>
      <c r="AL490">
        <v>4807.3466425302813</v>
      </c>
      <c r="AM490">
        <v>4676.5974064909306</v>
      </c>
      <c r="AN490">
        <v>4873.3610056042089</v>
      </c>
      <c r="AO490">
        <v>4842.1137296419502</v>
      </c>
      <c r="AP490">
        <v>948.57475223055042</v>
      </c>
      <c r="AQ490">
        <v>53.228881159906763</v>
      </c>
      <c r="AR490">
        <v>10.661578465128486</v>
      </c>
      <c r="AS490">
        <v>53.228881159906763</v>
      </c>
      <c r="AT490">
        <v>289187</v>
      </c>
      <c r="AU490">
        <v>5595</v>
      </c>
      <c r="AV490">
        <v>183069.70610436786</v>
      </c>
      <c r="AW490">
        <v>84955.326188832201</v>
      </c>
      <c r="AX490">
        <v>1125.2782858314638</v>
      </c>
      <c r="AY490">
        <v>6109.036092702755</v>
      </c>
      <c r="AZ490">
        <v>3231.7006082231769</v>
      </c>
      <c r="BA490">
        <v>29.911989855011957</v>
      </c>
      <c r="BB490">
        <v>66.061272509003672</v>
      </c>
      <c r="BC490">
        <v>139180</v>
      </c>
      <c r="BD490">
        <v>8396309.1073290929</v>
      </c>
      <c r="BE490">
        <v>67597238.455235034</v>
      </c>
      <c r="BF490">
        <v>2424518</v>
      </c>
      <c r="BG490">
        <v>2449472.3263978702</v>
      </c>
      <c r="BH490">
        <v>2367038.9565728749</v>
      </c>
      <c r="BI490">
        <v>1700148</v>
      </c>
      <c r="BJ490">
        <v>1550961.3046157886</v>
      </c>
      <c r="BK490">
        <v>1459080.1983880438</v>
      </c>
      <c r="BL490">
        <v>-2150378.5862654299</v>
      </c>
      <c r="BM490">
        <v>-3487168.8231374957</v>
      </c>
      <c r="BN490">
        <v>-4989656.8978505339</v>
      </c>
      <c r="BO490">
        <v>6145155.9544362724</v>
      </c>
      <c r="BP490">
        <v>14757489.451901384</v>
      </c>
      <c r="BQ490">
        <v>22027017.044366963</v>
      </c>
      <c r="BR490">
        <v>1766143</v>
      </c>
      <c r="BS490">
        <v>8767932</v>
      </c>
      <c r="BT490">
        <v>937111</v>
      </c>
      <c r="BU490">
        <v>34879</v>
      </c>
      <c r="BV490">
        <v>88734</v>
      </c>
      <c r="BW490">
        <v>932589</v>
      </c>
      <c r="BX490">
        <v>42948</v>
      </c>
      <c r="BY490">
        <v>3864.5370097259715</v>
      </c>
      <c r="BZ490">
        <v>0</v>
      </c>
      <c r="CA490">
        <v>4.9847903999999998E-2</v>
      </c>
      <c r="CB490">
        <v>1765.0127684439806</v>
      </c>
      <c r="CC490">
        <v>528.49988328000006</v>
      </c>
      <c r="CD490">
        <v>61.032951180580447</v>
      </c>
      <c r="CE490">
        <v>17.252214216095386</v>
      </c>
      <c r="CF490">
        <v>0.94951354309165525</v>
      </c>
      <c r="CG490">
        <v>5896541.6885782592</v>
      </c>
      <c r="CH490">
        <v>4601665.3447464537</v>
      </c>
      <c r="CI490">
        <v>17468548.616787881</v>
      </c>
      <c r="CJ490">
        <v>492450.71432085836</v>
      </c>
      <c r="CK490">
        <v>11032767.547444979</v>
      </c>
      <c r="CL490">
        <v>38400000</v>
      </c>
      <c r="CM490">
        <v>46300000</v>
      </c>
      <c r="CN490">
        <v>11750000</v>
      </c>
      <c r="CO490">
        <v>311590000</v>
      </c>
      <c r="CP490">
        <v>0</v>
      </c>
      <c r="CQ490">
        <v>16760</v>
      </c>
      <c r="CR490">
        <v>25890</v>
      </c>
      <c r="CS490">
        <v>5400</v>
      </c>
      <c r="CT490">
        <v>0</v>
      </c>
      <c r="CU490">
        <v>117454080</v>
      </c>
      <c r="CV490">
        <v>179034830</v>
      </c>
      <c r="CW490">
        <v>33120650</v>
      </c>
      <c r="CX490">
        <v>16049.254246241328</v>
      </c>
      <c r="CY490">
        <v>25266163.82769417</v>
      </c>
      <c r="CZ490">
        <v>139180</v>
      </c>
      <c r="DA490">
        <v>140612.50870814553</v>
      </c>
      <c r="DB490">
        <v>135880.40261025602</v>
      </c>
      <c r="DC490">
        <v>127098.80976308376</v>
      </c>
      <c r="DD490">
        <v>-2150378.5862654299</v>
      </c>
      <c r="DE490">
        <v>-3487168.8231374957</v>
      </c>
      <c r="DF490">
        <v>-4989656.8978505339</v>
      </c>
    </row>
    <row r="491" spans="1:110" x14ac:dyDescent="0.45">
      <c r="A491">
        <v>10202</v>
      </c>
      <c r="B491" t="s">
        <v>842</v>
      </c>
      <c r="C491">
        <v>370884</v>
      </c>
      <c r="D491">
        <v>368628</v>
      </c>
      <c r="E491">
        <v>363297</v>
      </c>
      <c r="F491">
        <v>355869</v>
      </c>
      <c r="G491">
        <v>346827</v>
      </c>
      <c r="H491">
        <v>336450</v>
      </c>
      <c r="I491">
        <v>325277</v>
      </c>
      <c r="J491">
        <v>317503.89285714284</v>
      </c>
      <c r="K491">
        <v>2.5</v>
      </c>
      <c r="L491">
        <v>2.4</v>
      </c>
      <c r="M491">
        <v>2.3199999999999998</v>
      </c>
      <c r="N491">
        <v>2.25</v>
      </c>
      <c r="O491">
        <v>2.2000000000000002</v>
      </c>
      <c r="P491">
        <v>2.15</v>
      </c>
      <c r="Q491">
        <v>2.1365016107851584</v>
      </c>
      <c r="R491">
        <v>2.1103294578307521</v>
      </c>
      <c r="S491">
        <v>288267</v>
      </c>
      <c r="T491">
        <v>10537</v>
      </c>
      <c r="U491">
        <v>4130</v>
      </c>
      <c r="V491">
        <v>795.74861881625384</v>
      </c>
      <c r="W491">
        <v>2385.2372816963598</v>
      </c>
      <c r="X491">
        <v>2357.3302114309427</v>
      </c>
      <c r="Y491">
        <v>308.24624755030806</v>
      </c>
      <c r="Z491">
        <v>180696</v>
      </c>
      <c r="AA491">
        <v>177862.42256334852</v>
      </c>
      <c r="AB491">
        <v>173562.19999455661</v>
      </c>
      <c r="AC491">
        <v>168105.56487056823</v>
      </c>
      <c r="AD491">
        <v>160816.84911182069</v>
      </c>
      <c r="AE491">
        <v>152598.6009643127</v>
      </c>
      <c r="AF491">
        <v>144536.93870253611</v>
      </c>
      <c r="AG491">
        <v>138209.27676619869</v>
      </c>
      <c r="AH491">
        <v>4908</v>
      </c>
      <c r="AI491">
        <v>4134.4636227138435</v>
      </c>
      <c r="AJ491">
        <v>3519.897011189456</v>
      </c>
      <c r="AK491">
        <v>3127.2462670797072</v>
      </c>
      <c r="AL491">
        <v>2924.2806452993855</v>
      </c>
      <c r="AM491">
        <v>2833.2494093250211</v>
      </c>
      <c r="AN491">
        <v>2900.9286688753123</v>
      </c>
      <c r="AO491">
        <v>2916.4491447438745</v>
      </c>
      <c r="AP491">
        <v>936.71153904062578</v>
      </c>
      <c r="AQ491">
        <v>14.769624906627536</v>
      </c>
      <c r="AR491">
        <v>2.9583096884841846</v>
      </c>
      <c r="AS491">
        <v>14.769624906627536</v>
      </c>
      <c r="AT491">
        <v>304565</v>
      </c>
      <c r="AU491">
        <v>5076</v>
      </c>
      <c r="AV491">
        <v>192613.59833196926</v>
      </c>
      <c r="AW491">
        <v>81892.167658356659</v>
      </c>
      <c r="AX491">
        <v>1048.4716495439156</v>
      </c>
      <c r="AY491">
        <v>6427.5157763378138</v>
      </c>
      <c r="AZ491">
        <v>3115.1780577238874</v>
      </c>
      <c r="BA491">
        <v>27.870326602145433</v>
      </c>
      <c r="BB491">
        <v>66.061272509003672</v>
      </c>
      <c r="BC491">
        <v>152560</v>
      </c>
      <c r="BD491">
        <v>9872095.092746079</v>
      </c>
      <c r="BE491">
        <v>73071159.203790978</v>
      </c>
      <c r="BF491">
        <v>2762022</v>
      </c>
      <c r="BG491">
        <v>2844184.0398971322</v>
      </c>
      <c r="BH491">
        <v>2814052.062014495</v>
      </c>
      <c r="BI491">
        <v>1896940</v>
      </c>
      <c r="BJ491">
        <v>1792881.0685798419</v>
      </c>
      <c r="BK491">
        <v>1715145.3879783135</v>
      </c>
      <c r="BL491">
        <v>-2550538.2785575334</v>
      </c>
      <c r="BM491">
        <v>-4092769.0779022109</v>
      </c>
      <c r="BN491">
        <v>-5684848.1075088866</v>
      </c>
      <c r="BO491">
        <v>7746018.1135160662</v>
      </c>
      <c r="BP491">
        <v>17717148.454381682</v>
      </c>
      <c r="BQ491">
        <v>26071491.672495201</v>
      </c>
      <c r="BR491">
        <v>1766143</v>
      </c>
      <c r="BS491">
        <v>8767932</v>
      </c>
      <c r="BT491">
        <v>937111</v>
      </c>
      <c r="BU491">
        <v>34879</v>
      </c>
      <c r="BV491">
        <v>88734</v>
      </c>
      <c r="BW491">
        <v>932589</v>
      </c>
      <c r="BX491">
        <v>42948</v>
      </c>
      <c r="BY491">
        <v>3078.5482774053812</v>
      </c>
      <c r="BZ491">
        <v>0</v>
      </c>
      <c r="CA491">
        <v>0</v>
      </c>
      <c r="CB491">
        <v>136.38510084677873</v>
      </c>
      <c r="CC491">
        <v>0</v>
      </c>
      <c r="CD491">
        <v>119.9154936453489</v>
      </c>
      <c r="CE491">
        <v>47.340767124851297</v>
      </c>
      <c r="CF491">
        <v>1.1418825718194254</v>
      </c>
      <c r="CG491">
        <v>6116003.6877582306</v>
      </c>
      <c r="CH491">
        <v>4772933.6456339769</v>
      </c>
      <c r="CI491">
        <v>18118706.421936404</v>
      </c>
      <c r="CJ491">
        <v>510779.12171121105</v>
      </c>
      <c r="CK491">
        <v>11443393.529644044</v>
      </c>
      <c r="CL491">
        <v>27400000</v>
      </c>
      <c r="CM491">
        <v>34200000</v>
      </c>
      <c r="CN491">
        <v>18510000</v>
      </c>
      <c r="CO491">
        <v>459160000</v>
      </c>
      <c r="CP491">
        <v>4000</v>
      </c>
      <c r="CQ491">
        <v>28750</v>
      </c>
      <c r="CR491">
        <v>0</v>
      </c>
      <c r="CS491">
        <v>0</v>
      </c>
      <c r="CT491">
        <v>6575000</v>
      </c>
      <c r="CU491">
        <v>201480000</v>
      </c>
      <c r="CV491">
        <v>0</v>
      </c>
      <c r="CW491">
        <v>0</v>
      </c>
      <c r="CX491">
        <v>48771.400102684674</v>
      </c>
      <c r="CY491">
        <v>25630311.452639185</v>
      </c>
      <c r="CZ491">
        <v>152560</v>
      </c>
      <c r="DA491">
        <v>157098.21179074841</v>
      </c>
      <c r="DB491">
        <v>155433.87510343196</v>
      </c>
      <c r="DC491">
        <v>149438.46398660552</v>
      </c>
      <c r="DD491">
        <v>-2550538.2785575334</v>
      </c>
      <c r="DE491">
        <v>-4092769.0779022109</v>
      </c>
      <c r="DF491">
        <v>-5684848.1075088866</v>
      </c>
    </row>
    <row r="492" spans="1:110" x14ac:dyDescent="0.45">
      <c r="A492">
        <v>10203</v>
      </c>
      <c r="B492" t="s">
        <v>843</v>
      </c>
      <c r="C492">
        <v>114714</v>
      </c>
      <c r="D492">
        <v>107032</v>
      </c>
      <c r="E492">
        <v>98884</v>
      </c>
      <c r="F492">
        <v>90646</v>
      </c>
      <c r="G492">
        <v>82547</v>
      </c>
      <c r="H492">
        <v>74771</v>
      </c>
      <c r="I492">
        <v>67448</v>
      </c>
      <c r="J492">
        <v>59495.964285714297</v>
      </c>
      <c r="K492">
        <v>2.5</v>
      </c>
      <c r="L492">
        <v>2.4</v>
      </c>
      <c r="M492">
        <v>2.3199999999999998</v>
      </c>
      <c r="N492">
        <v>2.25</v>
      </c>
      <c r="O492">
        <v>2.2000000000000002</v>
      </c>
      <c r="P492">
        <v>2.15</v>
      </c>
      <c r="Q492">
        <v>2.1365016107851584</v>
      </c>
      <c r="R492">
        <v>2.1103294578307521</v>
      </c>
      <c r="S492">
        <v>274627</v>
      </c>
      <c r="T492">
        <v>10485</v>
      </c>
      <c r="U492">
        <v>3853</v>
      </c>
      <c r="V492">
        <v>237.22363511339839</v>
      </c>
      <c r="W492">
        <v>675.68834085860362</v>
      </c>
      <c r="X492">
        <v>2433.7061478887699</v>
      </c>
      <c r="Y492">
        <v>313.98597153594585</v>
      </c>
      <c r="Z492">
        <v>51033</v>
      </c>
      <c r="AA492">
        <v>46734.496797418389</v>
      </c>
      <c r="AB492">
        <v>42586.273917863611</v>
      </c>
      <c r="AC492">
        <v>38456.609774405668</v>
      </c>
      <c r="AD492">
        <v>34237.360662546307</v>
      </c>
      <c r="AE492">
        <v>30148.290331181237</v>
      </c>
      <c r="AF492">
        <v>26455.349442778705</v>
      </c>
      <c r="AG492">
        <v>22311.45528656778</v>
      </c>
      <c r="AH492">
        <v>1375</v>
      </c>
      <c r="AI492">
        <v>1053.4529903896173</v>
      </c>
      <c r="AJ492">
        <v>880.26778747224978</v>
      </c>
      <c r="AK492">
        <v>766.51746619065523</v>
      </c>
      <c r="AL492">
        <v>681.12151047263546</v>
      </c>
      <c r="AM492">
        <v>619.53741061973176</v>
      </c>
      <c r="AN492">
        <v>613.94669963169918</v>
      </c>
      <c r="AO492">
        <v>530.22334082242651</v>
      </c>
      <c r="AP492">
        <v>248.93311609270995</v>
      </c>
      <c r="AQ492">
        <v>6.6172154599585724</v>
      </c>
      <c r="AR492">
        <v>1.3254075665251723</v>
      </c>
      <c r="AS492">
        <v>6.6172154599585724</v>
      </c>
      <c r="AT492">
        <v>94228</v>
      </c>
      <c r="AU492">
        <v>945</v>
      </c>
      <c r="AV492">
        <v>59445.445117843912</v>
      </c>
      <c r="AW492">
        <v>19529.507480157285</v>
      </c>
      <c r="AX492">
        <v>219.71442303307924</v>
      </c>
      <c r="AY492">
        <v>1983.6945035824513</v>
      </c>
      <c r="AZ492">
        <v>742.90246454518308</v>
      </c>
      <c r="BA492">
        <v>5.8404180330460882</v>
      </c>
      <c r="BB492">
        <v>66.061272509003672</v>
      </c>
      <c r="BC492">
        <v>49700</v>
      </c>
      <c r="BD492">
        <v>2075573.7586986602</v>
      </c>
      <c r="BE492">
        <v>23952966.701273866</v>
      </c>
      <c r="BF492">
        <v>466014</v>
      </c>
      <c r="BG492">
        <v>420981.18986471329</v>
      </c>
      <c r="BH492">
        <v>363405.33109680738</v>
      </c>
      <c r="BI492">
        <v>432262.00000000006</v>
      </c>
      <c r="BJ492">
        <v>355697.22995760205</v>
      </c>
      <c r="BK492">
        <v>316672.07328379998</v>
      </c>
      <c r="BL492">
        <v>-711192.34121092455</v>
      </c>
      <c r="BM492">
        <v>-1048331.7566530784</v>
      </c>
      <c r="BN492">
        <v>-1476823.2928751057</v>
      </c>
      <c r="BO492">
        <v>1042151.1323864069</v>
      </c>
      <c r="BP492">
        <v>3033460.9074939284</v>
      </c>
      <c r="BQ492">
        <v>4545825.2498292997</v>
      </c>
      <c r="BR492">
        <v>1766143</v>
      </c>
      <c r="BS492">
        <v>8767932</v>
      </c>
      <c r="BT492">
        <v>937111</v>
      </c>
      <c r="BU492">
        <v>34879</v>
      </c>
      <c r="BV492">
        <v>88734</v>
      </c>
      <c r="BW492">
        <v>932589</v>
      </c>
      <c r="BX492">
        <v>42948</v>
      </c>
      <c r="BY492">
        <v>1368.8891523348841</v>
      </c>
      <c r="BZ492">
        <v>0</v>
      </c>
      <c r="CA492">
        <v>0</v>
      </c>
      <c r="CB492">
        <v>107.46419700928779</v>
      </c>
      <c r="CC492">
        <v>173.64877750400001</v>
      </c>
      <c r="CD492">
        <v>18.808208818649206</v>
      </c>
      <c r="CE492">
        <v>0.157248</v>
      </c>
      <c r="CF492">
        <v>3.5380799999999999</v>
      </c>
      <c r="CG492">
        <v>2689644.4047410288</v>
      </c>
      <c r="CH492">
        <v>2099000.4142533639</v>
      </c>
      <c r="CI492">
        <v>7968091.557310557</v>
      </c>
      <c r="CJ492">
        <v>224626.12465700714</v>
      </c>
      <c r="CK492">
        <v>5032478.8783014044</v>
      </c>
      <c r="CL492">
        <v>4610000</v>
      </c>
      <c r="CM492">
        <v>10200000</v>
      </c>
      <c r="CN492">
        <v>4930000</v>
      </c>
      <c r="CO492">
        <v>274450000</v>
      </c>
      <c r="CP492">
        <v>0</v>
      </c>
      <c r="CQ492">
        <v>17620</v>
      </c>
      <c r="CR492">
        <v>5230</v>
      </c>
      <c r="CS492">
        <v>1660</v>
      </c>
      <c r="CT492">
        <v>0</v>
      </c>
      <c r="CU492">
        <v>123480960</v>
      </c>
      <c r="CV492">
        <v>35983030</v>
      </c>
      <c r="CW492">
        <v>10177400</v>
      </c>
      <c r="CX492">
        <v>42919.066221750596</v>
      </c>
      <c r="CY492">
        <v>10055240.725649469</v>
      </c>
      <c r="CZ492">
        <v>49700</v>
      </c>
      <c r="DA492">
        <v>44897.288785908262</v>
      </c>
      <c r="DB492">
        <v>38756.872015671899</v>
      </c>
      <c r="DC492">
        <v>31418.918828967071</v>
      </c>
      <c r="DD492">
        <v>-711192.34121092455</v>
      </c>
      <c r="DE492">
        <v>-1048331.7566530784</v>
      </c>
      <c r="DF492">
        <v>-1476823.2928751057</v>
      </c>
    </row>
    <row r="493" spans="1:110" x14ac:dyDescent="0.45">
      <c r="A493">
        <v>10204</v>
      </c>
      <c r="B493" t="s">
        <v>844</v>
      </c>
      <c r="C493">
        <v>208814</v>
      </c>
      <c r="D493">
        <v>208691</v>
      </c>
      <c r="E493">
        <v>206809</v>
      </c>
      <c r="F493">
        <v>203688</v>
      </c>
      <c r="G493">
        <v>199517</v>
      </c>
      <c r="H493">
        <v>194370</v>
      </c>
      <c r="I493">
        <v>188505</v>
      </c>
      <c r="J493">
        <v>185045.67857142855</v>
      </c>
      <c r="K493">
        <v>2.5</v>
      </c>
      <c r="L493">
        <v>2.4</v>
      </c>
      <c r="M493">
        <v>2.3199999999999998</v>
      </c>
      <c r="N493">
        <v>2.25</v>
      </c>
      <c r="O493">
        <v>2.2000000000000002</v>
      </c>
      <c r="P493">
        <v>2.15</v>
      </c>
      <c r="Q493">
        <v>2.1365016107851584</v>
      </c>
      <c r="R493">
        <v>2.1103294578307521</v>
      </c>
      <c r="S493">
        <v>292345</v>
      </c>
      <c r="T493">
        <v>10745</v>
      </c>
      <c r="U493">
        <v>4010</v>
      </c>
      <c r="V493">
        <v>432.89152244814903</v>
      </c>
      <c r="W493">
        <v>1351.0270043218493</v>
      </c>
      <c r="X493">
        <v>2487.8728978320396</v>
      </c>
      <c r="Y493">
        <v>297.49604257669682</v>
      </c>
      <c r="Z493">
        <v>101486</v>
      </c>
      <c r="AA493">
        <v>101456.05365507012</v>
      </c>
      <c r="AB493">
        <v>100232.83529190482</v>
      </c>
      <c r="AC493">
        <v>97885.344632258304</v>
      </c>
      <c r="AD493">
        <v>94140.689847412737</v>
      </c>
      <c r="AE493">
        <v>89614.268827114123</v>
      </c>
      <c r="AF493">
        <v>84876.211091370307</v>
      </c>
      <c r="AG493">
        <v>81932.469874580594</v>
      </c>
      <c r="AH493">
        <v>3885</v>
      </c>
      <c r="AI493">
        <v>3267.489211437985</v>
      </c>
      <c r="AJ493">
        <v>2717.5168431504508</v>
      </c>
      <c r="AK493">
        <v>2306.1078034119405</v>
      </c>
      <c r="AL493">
        <v>2008.9126726467216</v>
      </c>
      <c r="AM493">
        <v>1792.8714113480992</v>
      </c>
      <c r="AN493">
        <v>1623.7349040331899</v>
      </c>
      <c r="AO493">
        <v>1526.5865799303963</v>
      </c>
      <c r="AP493">
        <v>440.47937808949774</v>
      </c>
      <c r="AQ493">
        <v>11.116921972730403</v>
      </c>
      <c r="AR493">
        <v>2.2266847117622892</v>
      </c>
      <c r="AS493">
        <v>11.116921972730403</v>
      </c>
      <c r="AT493">
        <v>186190</v>
      </c>
      <c r="AU493">
        <v>5561</v>
      </c>
      <c r="AV493">
        <v>118326.02568426477</v>
      </c>
      <c r="AW493">
        <v>72882.800786556007</v>
      </c>
      <c r="AX493">
        <v>1052.2900204777309</v>
      </c>
      <c r="AY493">
        <v>3948.5394770839148</v>
      </c>
      <c r="AZ493">
        <v>2772.4617419205906</v>
      </c>
      <c r="BA493">
        <v>27.971826003736179</v>
      </c>
      <c r="BB493">
        <v>66.061272509003672</v>
      </c>
      <c r="BC493">
        <v>82030</v>
      </c>
      <c r="BD493">
        <v>5464568.247940422</v>
      </c>
      <c r="BE493">
        <v>41790753.783150956</v>
      </c>
      <c r="BF493">
        <v>1707676</v>
      </c>
      <c r="BG493">
        <v>1777853.2999851457</v>
      </c>
      <c r="BH493">
        <v>1775430.8877228412</v>
      </c>
      <c r="BI493">
        <v>1368379.9999999991</v>
      </c>
      <c r="BJ493">
        <v>1320220.362042397</v>
      </c>
      <c r="BK493">
        <v>1269714.6452331478</v>
      </c>
      <c r="BL493">
        <v>-1446174.333791431</v>
      </c>
      <c r="BM493">
        <v>-2415331.6884183092</v>
      </c>
      <c r="BN493">
        <v>-3402342.1223846106</v>
      </c>
      <c r="BO493">
        <v>4934688.6781691201</v>
      </c>
      <c r="BP493">
        <v>10699760.468404185</v>
      </c>
      <c r="BQ493">
        <v>15337633.874696579</v>
      </c>
      <c r="BR493">
        <v>1766143</v>
      </c>
      <c r="BS493">
        <v>8767932</v>
      </c>
      <c r="BT493">
        <v>937111</v>
      </c>
      <c r="BU493">
        <v>34879</v>
      </c>
      <c r="BV493">
        <v>88734</v>
      </c>
      <c r="BW493">
        <v>932589</v>
      </c>
      <c r="BX493">
        <v>42948</v>
      </c>
      <c r="BY493">
        <v>2586.9236345338722</v>
      </c>
      <c r="BZ493">
        <v>0</v>
      </c>
      <c r="CA493">
        <v>0.77176211732605726</v>
      </c>
      <c r="CB493">
        <v>0</v>
      </c>
      <c r="CC493">
        <v>106.9601100456</v>
      </c>
      <c r="CD493">
        <v>80.714841824196071</v>
      </c>
      <c r="CE493">
        <v>2.5430929174483889</v>
      </c>
      <c r="CF493">
        <v>18.257400000000001</v>
      </c>
      <c r="CG493">
        <v>3371670.1996202637</v>
      </c>
      <c r="CH493">
        <v>2631253.8316417611</v>
      </c>
      <c r="CI493">
        <v>9988598.0482303146</v>
      </c>
      <c r="CJ493">
        <v>281585.62865307101</v>
      </c>
      <c r="CK493">
        <v>6308588.2409875672</v>
      </c>
      <c r="CL493">
        <v>17500000</v>
      </c>
      <c r="CM493">
        <v>27700000</v>
      </c>
      <c r="CN493">
        <v>6850000</v>
      </c>
      <c r="CO493">
        <v>139440000</v>
      </c>
      <c r="CP493">
        <v>0</v>
      </c>
      <c r="CQ493">
        <v>0</v>
      </c>
      <c r="CR493">
        <v>0</v>
      </c>
      <c r="CS493">
        <v>0</v>
      </c>
      <c r="CT493">
        <v>0</v>
      </c>
      <c r="CU493">
        <v>0</v>
      </c>
      <c r="CV493">
        <v>0</v>
      </c>
      <c r="CW493">
        <v>0</v>
      </c>
      <c r="CX493">
        <v>54.693478211018707</v>
      </c>
      <c r="CY493">
        <v>14078207.627623482</v>
      </c>
      <c r="CZ493">
        <v>82030</v>
      </c>
      <c r="DA493">
        <v>85401.039891514243</v>
      </c>
      <c r="DB493">
        <v>85284.676788749537</v>
      </c>
      <c r="DC493">
        <v>82719.69401127781</v>
      </c>
      <c r="DD493">
        <v>-1446174.333791431</v>
      </c>
      <c r="DE493">
        <v>-2415331.6884183092</v>
      </c>
      <c r="DF493">
        <v>-3402342.1223846106</v>
      </c>
    </row>
    <row r="494" spans="1:110" x14ac:dyDescent="0.45">
      <c r="A494">
        <v>10205</v>
      </c>
      <c r="B494" t="s">
        <v>845</v>
      </c>
      <c r="C494">
        <v>219807</v>
      </c>
      <c r="D494">
        <v>220650</v>
      </c>
      <c r="E494">
        <v>219130</v>
      </c>
      <c r="F494">
        <v>215858</v>
      </c>
      <c r="G494">
        <v>211298</v>
      </c>
      <c r="H494">
        <v>205917</v>
      </c>
      <c r="I494">
        <v>200107</v>
      </c>
      <c r="J494">
        <v>196664.21428571426</v>
      </c>
      <c r="K494">
        <v>2.5</v>
      </c>
      <c r="L494">
        <v>2.4</v>
      </c>
      <c r="M494">
        <v>2.3199999999999998</v>
      </c>
      <c r="N494">
        <v>2.25</v>
      </c>
      <c r="O494">
        <v>2.2000000000000002</v>
      </c>
      <c r="P494">
        <v>2.15</v>
      </c>
      <c r="Q494">
        <v>2.1365016107851584</v>
      </c>
      <c r="R494">
        <v>2.1103294578307521</v>
      </c>
      <c r="S494">
        <v>294660</v>
      </c>
      <c r="T494">
        <v>11921</v>
      </c>
      <c r="U494">
        <v>2906</v>
      </c>
      <c r="V494">
        <v>466.51338792963486</v>
      </c>
      <c r="W494">
        <v>1480.4398532530645</v>
      </c>
      <c r="X494">
        <v>2696.0710476967265</v>
      </c>
      <c r="Y494">
        <v>207.10357633663986</v>
      </c>
      <c r="Z494">
        <v>122257</v>
      </c>
      <c r="AA494">
        <v>121767.89795052617</v>
      </c>
      <c r="AB494">
        <v>120840.70636630814</v>
      </c>
      <c r="AC494">
        <v>118489.55552380443</v>
      </c>
      <c r="AD494">
        <v>114290.25571095561</v>
      </c>
      <c r="AE494">
        <v>109321.13241374002</v>
      </c>
      <c r="AF494">
        <v>104240.12583316927</v>
      </c>
      <c r="AG494">
        <v>101104.01070127323</v>
      </c>
      <c r="AH494">
        <v>3983</v>
      </c>
      <c r="AI494">
        <v>3315.1485834768546</v>
      </c>
      <c r="AJ494">
        <v>2771.0783398229469</v>
      </c>
      <c r="AK494">
        <v>2406.5350994244623</v>
      </c>
      <c r="AL494">
        <v>2207.2854275867594</v>
      </c>
      <c r="AM494">
        <v>2121.8567491224953</v>
      </c>
      <c r="AN494">
        <v>2084.6875199648402</v>
      </c>
      <c r="AO494">
        <v>2130.0518876934361</v>
      </c>
      <c r="AP494">
        <v>481.78466770344676</v>
      </c>
      <c r="AQ494">
        <v>11.037515387210899</v>
      </c>
      <c r="AR494">
        <v>2.2107798209639871</v>
      </c>
      <c r="AS494">
        <v>11.037515387210899</v>
      </c>
      <c r="AT494">
        <v>195508</v>
      </c>
      <c r="AU494">
        <v>5411</v>
      </c>
      <c r="AV494">
        <v>124147.46502151125</v>
      </c>
      <c r="AW494">
        <v>72553.792233973494</v>
      </c>
      <c r="AX494">
        <v>1033.275915889109</v>
      </c>
      <c r="AY494">
        <v>4142.8009077678298</v>
      </c>
      <c r="AZ494">
        <v>2759.9462565803519</v>
      </c>
      <c r="BA494">
        <v>27.466395737536072</v>
      </c>
      <c r="BB494">
        <v>66.061272509003672</v>
      </c>
      <c r="BC494">
        <v>86690</v>
      </c>
      <c r="BD494">
        <v>5804947.9239311563</v>
      </c>
      <c r="BE494">
        <v>48084459.164034858</v>
      </c>
      <c r="BF494">
        <v>1764792</v>
      </c>
      <c r="BG494">
        <v>1841562.5181889869</v>
      </c>
      <c r="BH494">
        <v>1838461.6660787635</v>
      </c>
      <c r="BI494">
        <v>1494810</v>
      </c>
      <c r="BJ494">
        <v>1454565.4107004544</v>
      </c>
      <c r="BK494">
        <v>1403015.2446969736</v>
      </c>
      <c r="BL494">
        <v>-1362121.8944787262</v>
      </c>
      <c r="BM494">
        <v>-2434727.17641275</v>
      </c>
      <c r="BN494">
        <v>-3474503.1830736892</v>
      </c>
      <c r="BO494">
        <v>5903285.7620846294</v>
      </c>
      <c r="BP494">
        <v>12644245.008455697</v>
      </c>
      <c r="BQ494">
        <v>17924842.019242313</v>
      </c>
      <c r="BR494">
        <v>1766143</v>
      </c>
      <c r="BS494">
        <v>8767932</v>
      </c>
      <c r="BT494">
        <v>937111</v>
      </c>
      <c r="BU494">
        <v>34879</v>
      </c>
      <c r="BV494">
        <v>88734</v>
      </c>
      <c r="BW494">
        <v>932589</v>
      </c>
      <c r="BX494">
        <v>42948</v>
      </c>
      <c r="BY494">
        <v>3306.9656951825582</v>
      </c>
      <c r="BZ494">
        <v>0</v>
      </c>
      <c r="CA494">
        <v>0</v>
      </c>
      <c r="CB494">
        <v>7.4594997970915404</v>
      </c>
      <c r="CC494">
        <v>0</v>
      </c>
      <c r="CD494">
        <v>86.389874418757074</v>
      </c>
      <c r="CE494">
        <v>0</v>
      </c>
      <c r="CF494">
        <v>0</v>
      </c>
      <c r="CG494">
        <v>3707214.1887201872</v>
      </c>
      <c r="CH494">
        <v>2893112.6003620746</v>
      </c>
      <c r="CI494">
        <v>10982649.612050639</v>
      </c>
      <c r="CJ494">
        <v>309608.64381098963</v>
      </c>
      <c r="CK494">
        <v>6936410.2812951412</v>
      </c>
      <c r="CL494">
        <v>25700000</v>
      </c>
      <c r="CM494">
        <v>35600000</v>
      </c>
      <c r="CN494">
        <v>9030000</v>
      </c>
      <c r="CO494">
        <v>175540000</v>
      </c>
      <c r="CP494">
        <v>0</v>
      </c>
      <c r="CQ494">
        <v>0</v>
      </c>
      <c r="CR494">
        <v>0</v>
      </c>
      <c r="CS494">
        <v>0</v>
      </c>
      <c r="CT494">
        <v>0</v>
      </c>
      <c r="CU494">
        <v>0</v>
      </c>
      <c r="CV494">
        <v>0</v>
      </c>
      <c r="CW494">
        <v>0</v>
      </c>
      <c r="CX494">
        <v>2091.4786067893551</v>
      </c>
      <c r="CY494">
        <v>15955928.897033241</v>
      </c>
      <c r="CZ494">
        <v>86690</v>
      </c>
      <c r="DA494">
        <v>90461.116495203547</v>
      </c>
      <c r="DB494">
        <v>90308.79663573271</v>
      </c>
      <c r="DC494">
        <v>87872.17841042926</v>
      </c>
      <c r="DD494">
        <v>-1362121.8944787262</v>
      </c>
      <c r="DE494">
        <v>-2434727.17641275</v>
      </c>
      <c r="DF494">
        <v>-3474503.1830736892</v>
      </c>
    </row>
    <row r="495" spans="1:110" x14ac:dyDescent="0.45">
      <c r="A495">
        <v>10206</v>
      </c>
      <c r="B495" t="s">
        <v>846</v>
      </c>
      <c r="C495">
        <v>48676</v>
      </c>
      <c r="D495">
        <v>45815</v>
      </c>
      <c r="E495">
        <v>42863</v>
      </c>
      <c r="F495">
        <v>39948</v>
      </c>
      <c r="G495">
        <v>37026</v>
      </c>
      <c r="H495">
        <v>34068</v>
      </c>
      <c r="I495">
        <v>31112</v>
      </c>
      <c r="J495">
        <v>28182.607142857145</v>
      </c>
      <c r="K495">
        <v>2.5</v>
      </c>
      <c r="L495">
        <v>2.4</v>
      </c>
      <c r="M495">
        <v>2.3199999999999998</v>
      </c>
      <c r="N495">
        <v>2.25</v>
      </c>
      <c r="O495">
        <v>2.2000000000000002</v>
      </c>
      <c r="P495">
        <v>2.15</v>
      </c>
      <c r="Q495">
        <v>2.1365016107851584</v>
      </c>
      <c r="R495">
        <v>2.1103294578307521</v>
      </c>
      <c r="S495">
        <v>269821</v>
      </c>
      <c r="T495">
        <v>10567</v>
      </c>
      <c r="U495">
        <v>3347</v>
      </c>
      <c r="V495">
        <v>99.188992487486217</v>
      </c>
      <c r="W495">
        <v>312.4072228863098</v>
      </c>
      <c r="X495">
        <v>2489.1114827197002</v>
      </c>
      <c r="Y495">
        <v>250.31724246804185</v>
      </c>
      <c r="Z495">
        <v>23606</v>
      </c>
      <c r="AA495">
        <v>22154.076907163068</v>
      </c>
      <c r="AB495">
        <v>20462.192772617727</v>
      </c>
      <c r="AC495">
        <v>18729.823422512007</v>
      </c>
      <c r="AD495">
        <v>16980.259213590722</v>
      </c>
      <c r="AE495">
        <v>15293.502203657223</v>
      </c>
      <c r="AF495">
        <v>13843.25678410569</v>
      </c>
      <c r="AG495">
        <v>12117.579233569742</v>
      </c>
      <c r="AH495">
        <v>2691</v>
      </c>
      <c r="AI495">
        <v>2448.0383998759571</v>
      </c>
      <c r="AJ495">
        <v>2232.0351668299563</v>
      </c>
      <c r="AK495">
        <v>2049.3967422900137</v>
      </c>
      <c r="AL495">
        <v>1911.6416914263252</v>
      </c>
      <c r="AM495">
        <v>1811.8360363977256</v>
      </c>
      <c r="AN495">
        <v>1870.9727194409643</v>
      </c>
      <c r="AO495">
        <v>1761.2535950492243</v>
      </c>
      <c r="AP495">
        <v>118.74011017464071</v>
      </c>
      <c r="AQ495">
        <v>8.8670687163444875</v>
      </c>
      <c r="AR495">
        <v>1.776046139143731</v>
      </c>
      <c r="AS495">
        <v>8.8670687163444875</v>
      </c>
      <c r="AT495">
        <v>46333</v>
      </c>
      <c r="AU495">
        <v>583</v>
      </c>
      <c r="AV495">
        <v>29257.71558349971</v>
      </c>
      <c r="AW495">
        <v>10701.512955665945</v>
      </c>
      <c r="AX495">
        <v>127.83907810043107</v>
      </c>
      <c r="AY495">
        <v>976.3299690213853</v>
      </c>
      <c r="AZ495">
        <v>407.08555283353252</v>
      </c>
      <c r="BA495">
        <v>3.3982004765947251</v>
      </c>
      <c r="BB495">
        <v>66.061272509003672</v>
      </c>
      <c r="BC495">
        <v>18840</v>
      </c>
      <c r="BD495">
        <v>870687.46042964235</v>
      </c>
      <c r="BE495">
        <v>9705144.0631742273</v>
      </c>
      <c r="BF495">
        <v>222984</v>
      </c>
      <c r="BG495">
        <v>207390.93791989522</v>
      </c>
      <c r="BH495">
        <v>185091.05516676011</v>
      </c>
      <c r="BI495">
        <v>142363.99999999994</v>
      </c>
      <c r="BJ495">
        <v>120359.45315601732</v>
      </c>
      <c r="BK495">
        <v>109116.60335989982</v>
      </c>
      <c r="BL495">
        <v>-262578.17087513302</v>
      </c>
      <c r="BM495">
        <v>-433379.06224964501</v>
      </c>
      <c r="BN495">
        <v>-620455.83978786552</v>
      </c>
      <c r="BO495">
        <v>552441.20044291019</v>
      </c>
      <c r="BP495">
        <v>1561806.4144052207</v>
      </c>
      <c r="BQ495">
        <v>2429171.7593813315</v>
      </c>
      <c r="BR495">
        <v>1766143</v>
      </c>
      <c r="BS495">
        <v>8767932</v>
      </c>
      <c r="BT495">
        <v>937111</v>
      </c>
      <c r="BU495">
        <v>34879</v>
      </c>
      <c r="BV495">
        <v>88734</v>
      </c>
      <c r="BW495">
        <v>932589</v>
      </c>
      <c r="BX495">
        <v>42948</v>
      </c>
      <c r="BY495">
        <v>542.52019322248952</v>
      </c>
      <c r="BZ495">
        <v>0</v>
      </c>
      <c r="CA495">
        <v>0</v>
      </c>
      <c r="CB495">
        <v>3211.6210149986114</v>
      </c>
      <c r="CC495">
        <v>4.65247104</v>
      </c>
      <c r="CD495">
        <v>37.588783482705864</v>
      </c>
      <c r="CE495">
        <v>27.726978065715269</v>
      </c>
      <c r="CF495">
        <v>144.64304680000001</v>
      </c>
      <c r="CG495">
        <v>1120244.1276469587</v>
      </c>
      <c r="CH495">
        <v>874239.31723133021</v>
      </c>
      <c r="CI495">
        <v>3318731.5616504024</v>
      </c>
      <c r="CJ495">
        <v>93557.384990948136</v>
      </c>
      <c r="CK495">
        <v>2096040.9863055176</v>
      </c>
      <c r="CL495">
        <v>7820000</v>
      </c>
      <c r="CM495">
        <v>24200000</v>
      </c>
      <c r="CN495">
        <v>5660000</v>
      </c>
      <c r="CO495">
        <v>443460000</v>
      </c>
      <c r="CP495">
        <v>11000</v>
      </c>
      <c r="CQ495">
        <v>61090</v>
      </c>
      <c r="CR495">
        <v>0</v>
      </c>
      <c r="CS495">
        <v>30</v>
      </c>
      <c r="CT495">
        <v>21227000</v>
      </c>
      <c r="CU495">
        <v>428118720</v>
      </c>
      <c r="CV495">
        <v>0</v>
      </c>
      <c r="CW495">
        <v>209220</v>
      </c>
      <c r="CX495">
        <v>64612.133036946492</v>
      </c>
      <c r="CY495">
        <v>4221531.5629531061</v>
      </c>
      <c r="CZ495">
        <v>18840</v>
      </c>
      <c r="DA495">
        <v>17522.536461857471</v>
      </c>
      <c r="DB495">
        <v>15638.411183500884</v>
      </c>
      <c r="DC495">
        <v>13179.998316123474</v>
      </c>
      <c r="DD495">
        <v>-262578.17087513302</v>
      </c>
      <c r="DE495">
        <v>-433379.06224964501</v>
      </c>
      <c r="DF495">
        <v>-620455.83978786552</v>
      </c>
    </row>
    <row r="496" spans="1:110" x14ac:dyDescent="0.45">
      <c r="A496">
        <v>10207</v>
      </c>
      <c r="B496" t="s">
        <v>847</v>
      </c>
      <c r="C496">
        <v>76667</v>
      </c>
      <c r="D496">
        <v>73950</v>
      </c>
      <c r="E496">
        <v>70789</v>
      </c>
      <c r="F496">
        <v>67328</v>
      </c>
      <c r="G496">
        <v>63677</v>
      </c>
      <c r="H496">
        <v>59877</v>
      </c>
      <c r="I496">
        <v>56122</v>
      </c>
      <c r="J496">
        <v>52661.535714285717</v>
      </c>
      <c r="K496">
        <v>2.5</v>
      </c>
      <c r="L496">
        <v>2.4</v>
      </c>
      <c r="M496">
        <v>2.3199999999999998</v>
      </c>
      <c r="N496">
        <v>2.25</v>
      </c>
      <c r="O496">
        <v>2.2000000000000002</v>
      </c>
      <c r="P496">
        <v>2.15</v>
      </c>
      <c r="Q496">
        <v>2.1365016107851584</v>
      </c>
      <c r="R496">
        <v>2.1103294578307521</v>
      </c>
      <c r="S496">
        <v>274627</v>
      </c>
      <c r="T496">
        <v>10485</v>
      </c>
      <c r="U496">
        <v>3853</v>
      </c>
      <c r="V496">
        <v>158.37818250629203</v>
      </c>
      <c r="W496">
        <v>477.17110831835566</v>
      </c>
      <c r="X496">
        <v>2436.2552435823727</v>
      </c>
      <c r="Y496">
        <v>297.1492070835958</v>
      </c>
      <c r="Z496">
        <v>36270</v>
      </c>
      <c r="AA496">
        <v>34849.051797818131</v>
      </c>
      <c r="AB496">
        <v>33192.01052371267</v>
      </c>
      <c r="AC496">
        <v>31297.58305899064</v>
      </c>
      <c r="AD496">
        <v>29034.404713858399</v>
      </c>
      <c r="AE496">
        <v>26588.20253853187</v>
      </c>
      <c r="AF496">
        <v>24300.267018209175</v>
      </c>
      <c r="AG496">
        <v>22237.51072772406</v>
      </c>
      <c r="AH496">
        <v>1519</v>
      </c>
      <c r="AI496">
        <v>1286.1048160836888</v>
      </c>
      <c r="AJ496">
        <v>1082.4762929317969</v>
      </c>
      <c r="AK496">
        <v>936.29920651003715</v>
      </c>
      <c r="AL496">
        <v>842.61354048322278</v>
      </c>
      <c r="AM496">
        <v>774.99784613176746</v>
      </c>
      <c r="AN496">
        <v>746.5168869583116</v>
      </c>
      <c r="AO496">
        <v>719.40272767585941</v>
      </c>
      <c r="AP496">
        <v>172.95960152568006</v>
      </c>
      <c r="AQ496">
        <v>5.7437430192440413</v>
      </c>
      <c r="AR496">
        <v>1.1504537677438496</v>
      </c>
      <c r="AS496">
        <v>5.7437430192440413</v>
      </c>
      <c r="AT496">
        <v>62073</v>
      </c>
      <c r="AU496">
        <v>1498</v>
      </c>
      <c r="AV496">
        <v>39364.824465761638</v>
      </c>
      <c r="AW496">
        <v>20993.27573337459</v>
      </c>
      <c r="AX496">
        <v>291.24884633257267</v>
      </c>
      <c r="AY496">
        <v>1313.6041924224658</v>
      </c>
      <c r="AZ496">
        <v>798.5842088975694</v>
      </c>
      <c r="BA496">
        <v>7.7419360583739607</v>
      </c>
      <c r="BB496">
        <v>66.061272509003672</v>
      </c>
      <c r="BC496">
        <v>29920</v>
      </c>
      <c r="BD496">
        <v>1600754.9233134573</v>
      </c>
      <c r="BE496">
        <v>14677942.445453366</v>
      </c>
      <c r="BF496">
        <v>541938</v>
      </c>
      <c r="BG496">
        <v>526303.0215226505</v>
      </c>
      <c r="BH496">
        <v>489828.71457710268</v>
      </c>
      <c r="BI496">
        <v>471113.99999999988</v>
      </c>
      <c r="BJ496">
        <v>423102.74697851227</v>
      </c>
      <c r="BK496">
        <v>392507.50986633968</v>
      </c>
      <c r="BL496">
        <v>-662631.20589202456</v>
      </c>
      <c r="BM496">
        <v>-995766.95778728137</v>
      </c>
      <c r="BN496">
        <v>-1335708.6851992605</v>
      </c>
      <c r="BO496">
        <v>1292430.1915534725</v>
      </c>
      <c r="BP496">
        <v>3022135.8699177932</v>
      </c>
      <c r="BQ496">
        <v>4380547.3633439802</v>
      </c>
      <c r="BR496">
        <v>1766143</v>
      </c>
      <c r="BS496">
        <v>8767932</v>
      </c>
      <c r="BT496">
        <v>937111</v>
      </c>
      <c r="BU496">
        <v>34879</v>
      </c>
      <c r="BV496">
        <v>88734</v>
      </c>
      <c r="BW496">
        <v>932589</v>
      </c>
      <c r="BX496">
        <v>42948</v>
      </c>
      <c r="BY496">
        <v>625.44032373583093</v>
      </c>
      <c r="BZ496">
        <v>0</v>
      </c>
      <c r="CA496">
        <v>0</v>
      </c>
      <c r="CB496">
        <v>0</v>
      </c>
      <c r="CC496">
        <v>0</v>
      </c>
      <c r="CD496">
        <v>25.753747295568235</v>
      </c>
      <c r="CE496">
        <v>0.23633999999999997</v>
      </c>
      <c r="CF496">
        <v>0</v>
      </c>
      <c r="CG496">
        <v>1371813.9112728741</v>
      </c>
      <c r="CH496">
        <v>1070564.5560300509</v>
      </c>
      <c r="CI496">
        <v>4064008.9170698472</v>
      </c>
      <c r="CJ496">
        <v>114567.27963615948</v>
      </c>
      <c r="CK496">
        <v>2566742.4739388512</v>
      </c>
      <c r="CL496">
        <v>22300000</v>
      </c>
      <c r="CM496">
        <v>970000</v>
      </c>
      <c r="CN496">
        <v>2030000</v>
      </c>
      <c r="CO496">
        <v>60970000</v>
      </c>
      <c r="CP496">
        <v>0</v>
      </c>
      <c r="CQ496">
        <v>0</v>
      </c>
      <c r="CR496">
        <v>0</v>
      </c>
      <c r="CS496">
        <v>0</v>
      </c>
      <c r="CT496">
        <v>0</v>
      </c>
      <c r="CU496">
        <v>0</v>
      </c>
      <c r="CV496">
        <v>0</v>
      </c>
      <c r="CW496">
        <v>0</v>
      </c>
      <c r="CX496">
        <v>96.260521651392921</v>
      </c>
      <c r="CY496">
        <v>5550313.4513647966</v>
      </c>
      <c r="CZ496">
        <v>29920</v>
      </c>
      <c r="DA496">
        <v>29056.804291187738</v>
      </c>
      <c r="DB496">
        <v>27043.084522854853</v>
      </c>
      <c r="DC496">
        <v>24231.36676780312</v>
      </c>
      <c r="DD496">
        <v>-662631.20589202456</v>
      </c>
      <c r="DE496">
        <v>-995766.95778728137</v>
      </c>
      <c r="DF496">
        <v>-1335708.6851992605</v>
      </c>
    </row>
    <row r="497" spans="1:110" x14ac:dyDescent="0.45">
      <c r="A497">
        <v>10208</v>
      </c>
      <c r="B497" t="s">
        <v>848</v>
      </c>
      <c r="C497">
        <v>78391</v>
      </c>
      <c r="D497">
        <v>73357</v>
      </c>
      <c r="E497">
        <v>68161</v>
      </c>
      <c r="F497">
        <v>62862</v>
      </c>
      <c r="G497">
        <v>57502</v>
      </c>
      <c r="H497">
        <v>52123</v>
      </c>
      <c r="I497">
        <v>46870</v>
      </c>
      <c r="J497">
        <v>41595.357142857145</v>
      </c>
      <c r="K497">
        <v>2.5</v>
      </c>
      <c r="L497">
        <v>2.4</v>
      </c>
      <c r="M497">
        <v>2.3199999999999998</v>
      </c>
      <c r="N497">
        <v>2.25</v>
      </c>
      <c r="O497">
        <v>2.2000000000000002</v>
      </c>
      <c r="P497">
        <v>2.15</v>
      </c>
      <c r="Q497">
        <v>2.1365016107851584</v>
      </c>
      <c r="R497">
        <v>2.1103294578307521</v>
      </c>
      <c r="S497">
        <v>264719</v>
      </c>
      <c r="T497">
        <v>10127</v>
      </c>
      <c r="U497">
        <v>3803</v>
      </c>
      <c r="V497">
        <v>149.45153456252336</v>
      </c>
      <c r="W497">
        <v>506.42903531806849</v>
      </c>
      <c r="X497">
        <v>2549.6928919159718</v>
      </c>
      <c r="Y497">
        <v>282.56292009427472</v>
      </c>
      <c r="Z497">
        <v>36327</v>
      </c>
      <c r="AA497">
        <v>33244.586881501025</v>
      </c>
      <c r="AB497">
        <v>30071.064216983374</v>
      </c>
      <c r="AC497">
        <v>26999.701588467673</v>
      </c>
      <c r="AD497">
        <v>24067.221761933903</v>
      </c>
      <c r="AE497">
        <v>21319.824954724285</v>
      </c>
      <c r="AF497">
        <v>18887.255268333334</v>
      </c>
      <c r="AG497">
        <v>15906.204057946263</v>
      </c>
      <c r="AH497">
        <v>2514</v>
      </c>
      <c r="AI497">
        <v>2232.1285216820697</v>
      </c>
      <c r="AJ497">
        <v>1999.1916100009344</v>
      </c>
      <c r="AK497">
        <v>1810.3138397874686</v>
      </c>
      <c r="AL497">
        <v>1696.8801075265014</v>
      </c>
      <c r="AM497">
        <v>1641.2680552352499</v>
      </c>
      <c r="AN497">
        <v>1745.4031437561641</v>
      </c>
      <c r="AO497">
        <v>1676.6486838652631</v>
      </c>
      <c r="AP497">
        <v>179.71904156532767</v>
      </c>
      <c r="AQ497">
        <v>12.069800998964435</v>
      </c>
      <c r="AR497">
        <v>2.4175434013419141</v>
      </c>
      <c r="AS497">
        <v>12.069800998964435</v>
      </c>
      <c r="AT497">
        <v>75553</v>
      </c>
      <c r="AU497">
        <v>1084</v>
      </c>
      <c r="AV497">
        <v>47740.364848364239</v>
      </c>
      <c r="AW497">
        <v>18688.31022071165</v>
      </c>
      <c r="AX497">
        <v>230.77380256291437</v>
      </c>
      <c r="AY497">
        <v>1593.0959749899146</v>
      </c>
      <c r="AZ497">
        <v>710.9033207958712</v>
      </c>
      <c r="BA497">
        <v>6.1343969113950312</v>
      </c>
      <c r="BB497">
        <v>66.061272509003672</v>
      </c>
      <c r="BC497">
        <v>29140</v>
      </c>
      <c r="BD497">
        <v>1241368.6071277545</v>
      </c>
      <c r="BE497">
        <v>13240521.622646958</v>
      </c>
      <c r="BF497">
        <v>386230</v>
      </c>
      <c r="BG497">
        <v>353037.92336109711</v>
      </c>
      <c r="BH497">
        <v>306342.05956153898</v>
      </c>
      <c r="BI497">
        <v>278337.99999999988</v>
      </c>
      <c r="BJ497">
        <v>226053.13061997059</v>
      </c>
      <c r="BK497">
        <v>201501.14647689366</v>
      </c>
      <c r="BL497">
        <v>-430518.12211414496</v>
      </c>
      <c r="BM497">
        <v>-751117.05970034841</v>
      </c>
      <c r="BN497">
        <v>-1093705.248399924</v>
      </c>
      <c r="BO497">
        <v>494182.59426662698</v>
      </c>
      <c r="BP497">
        <v>1671962.1554660005</v>
      </c>
      <c r="BQ497">
        <v>2673708.6057956284</v>
      </c>
      <c r="BR497">
        <v>1766143</v>
      </c>
      <c r="BS497">
        <v>8767932</v>
      </c>
      <c r="BT497">
        <v>937111</v>
      </c>
      <c r="BU497">
        <v>34879</v>
      </c>
      <c r="BV497">
        <v>88734</v>
      </c>
      <c r="BW497">
        <v>932589</v>
      </c>
      <c r="BX497">
        <v>42948</v>
      </c>
      <c r="BY497">
        <v>1304.2707344339135</v>
      </c>
      <c r="BZ497">
        <v>0</v>
      </c>
      <c r="CA497">
        <v>0</v>
      </c>
      <c r="CB497">
        <v>956.39304985375838</v>
      </c>
      <c r="CC497">
        <v>0</v>
      </c>
      <c r="CD497">
        <v>65.312380294468468</v>
      </c>
      <c r="CE497">
        <v>65.01709275954137</v>
      </c>
      <c r="CF497">
        <v>2.1570451436388507</v>
      </c>
      <c r="CG497">
        <v>1531294.3351142679</v>
      </c>
      <c r="CH497">
        <v>1195023.1926878656</v>
      </c>
      <c r="CI497">
        <v>4536470.8590748813</v>
      </c>
      <c r="CJ497">
        <v>127886.31523172124</v>
      </c>
      <c r="CK497">
        <v>2865139.4899420305</v>
      </c>
      <c r="CL497">
        <v>8650000</v>
      </c>
      <c r="CM497">
        <v>30700000</v>
      </c>
      <c r="CN497">
        <v>7720000</v>
      </c>
      <c r="CO497">
        <v>240270000</v>
      </c>
      <c r="CP497">
        <v>17000</v>
      </c>
      <c r="CQ497">
        <v>23460</v>
      </c>
      <c r="CR497">
        <v>0</v>
      </c>
      <c r="CS497">
        <v>90</v>
      </c>
      <c r="CT497">
        <v>30235000</v>
      </c>
      <c r="CU497">
        <v>164407680</v>
      </c>
      <c r="CV497">
        <v>0</v>
      </c>
      <c r="CW497">
        <v>561200</v>
      </c>
      <c r="CX497">
        <v>27418.934496747897</v>
      </c>
      <c r="CY497">
        <v>5837107.1388337286</v>
      </c>
      <c r="CZ497">
        <v>29140</v>
      </c>
      <c r="DA497">
        <v>26635.748353940318</v>
      </c>
      <c r="DB497">
        <v>23112.672800205175</v>
      </c>
      <c r="DC497">
        <v>18791.170075607686</v>
      </c>
      <c r="DD497">
        <v>-430518.12211414496</v>
      </c>
      <c r="DE497">
        <v>-751117.05970034841</v>
      </c>
      <c r="DF497">
        <v>-1093705.248399924</v>
      </c>
    </row>
    <row r="498" spans="1:110" x14ac:dyDescent="0.45">
      <c r="A498">
        <v>10209</v>
      </c>
      <c r="B498" t="s">
        <v>849</v>
      </c>
      <c r="C498">
        <v>65708</v>
      </c>
      <c r="D498">
        <v>63080</v>
      </c>
      <c r="E498">
        <v>60137</v>
      </c>
      <c r="F498">
        <v>56953</v>
      </c>
      <c r="G498">
        <v>53594</v>
      </c>
      <c r="H498">
        <v>50069</v>
      </c>
      <c r="I498">
        <v>46532</v>
      </c>
      <c r="J498">
        <v>43314.392857142855</v>
      </c>
      <c r="K498">
        <v>2.5</v>
      </c>
      <c r="L498">
        <v>2.4</v>
      </c>
      <c r="M498">
        <v>2.3199999999999998</v>
      </c>
      <c r="N498">
        <v>2.25</v>
      </c>
      <c r="O498">
        <v>2.2000000000000002</v>
      </c>
      <c r="P498">
        <v>2.15</v>
      </c>
      <c r="Q498">
        <v>2.1365016107851584</v>
      </c>
      <c r="R498">
        <v>2.1103294578307521</v>
      </c>
      <c r="S498">
        <v>290727</v>
      </c>
      <c r="T498">
        <v>10958</v>
      </c>
      <c r="U498">
        <v>3792</v>
      </c>
      <c r="V498">
        <v>129.36676119489778</v>
      </c>
      <c r="W498">
        <v>424.69759120707101</v>
      </c>
      <c r="X498">
        <v>2671.5793417701407</v>
      </c>
      <c r="Y498">
        <v>281.60996378641278</v>
      </c>
      <c r="Z498">
        <v>30416</v>
      </c>
      <c r="AA498">
        <v>28646.693374946241</v>
      </c>
      <c r="AB498">
        <v>26770.42326754762</v>
      </c>
      <c r="AC498">
        <v>24906.892457622951</v>
      </c>
      <c r="AD498">
        <v>22900.508125643475</v>
      </c>
      <c r="AE498">
        <v>20888.595413974519</v>
      </c>
      <c r="AF498">
        <v>19089.673152029187</v>
      </c>
      <c r="AG498">
        <v>17155.439561211413</v>
      </c>
      <c r="AH498">
        <v>1416</v>
      </c>
      <c r="AI498">
        <v>1150.0565361643035</v>
      </c>
      <c r="AJ498">
        <v>928.1067944173019</v>
      </c>
      <c r="AK498">
        <v>763.52393656116328</v>
      </c>
      <c r="AL498">
        <v>662.76976385253033</v>
      </c>
      <c r="AM498">
        <v>595.8956974844142</v>
      </c>
      <c r="AN498">
        <v>626.17764625278232</v>
      </c>
      <c r="AO498">
        <v>587.30738845914675</v>
      </c>
      <c r="AP498">
        <v>117.51635638684508</v>
      </c>
      <c r="AQ498">
        <v>4.5261753746116637</v>
      </c>
      <c r="AR498">
        <v>0.90657877550321775</v>
      </c>
      <c r="AS498">
        <v>4.5261753746116637</v>
      </c>
      <c r="AT498">
        <v>59601</v>
      </c>
      <c r="AU498">
        <v>1089</v>
      </c>
      <c r="AV498">
        <v>37715.377042933564</v>
      </c>
      <c r="AW498">
        <v>16913.848766384031</v>
      </c>
      <c r="AX498">
        <v>221.18749612605285</v>
      </c>
      <c r="AY498">
        <v>1258.562131922693</v>
      </c>
      <c r="AZ498">
        <v>643.4028070732486</v>
      </c>
      <c r="BA498">
        <v>5.8795750557732793</v>
      </c>
      <c r="BB498">
        <v>66.061272509003672</v>
      </c>
      <c r="BC498">
        <v>24620</v>
      </c>
      <c r="BD498">
        <v>1270095.8900688479</v>
      </c>
      <c r="BE498">
        <v>11966325.868776724</v>
      </c>
      <c r="BF498">
        <v>368897.99999999994</v>
      </c>
      <c r="BG498">
        <v>355271.15272035502</v>
      </c>
      <c r="BH498">
        <v>326855.88996475487</v>
      </c>
      <c r="BI498">
        <v>341092.00000000006</v>
      </c>
      <c r="BJ498">
        <v>296562.7359137212</v>
      </c>
      <c r="BK498">
        <v>272673.01029666024</v>
      </c>
      <c r="BL498">
        <v>-436362.13738164422</v>
      </c>
      <c r="BM498">
        <v>-660916.49045119435</v>
      </c>
      <c r="BN498">
        <v>-917860.94877472543</v>
      </c>
      <c r="BO498">
        <v>844865.19530985132</v>
      </c>
      <c r="BP498">
        <v>2171081.4365722341</v>
      </c>
      <c r="BQ498">
        <v>3251399.8561124736</v>
      </c>
      <c r="BR498">
        <v>1766143</v>
      </c>
      <c r="BS498">
        <v>8767932</v>
      </c>
      <c r="BT498">
        <v>937111</v>
      </c>
      <c r="BU498">
        <v>34879</v>
      </c>
      <c r="BV498">
        <v>88734</v>
      </c>
      <c r="BW498">
        <v>932589</v>
      </c>
      <c r="BX498">
        <v>42948</v>
      </c>
      <c r="BY498">
        <v>1196.4163754507242</v>
      </c>
      <c r="BZ498">
        <v>0</v>
      </c>
      <c r="CA498">
        <v>0</v>
      </c>
      <c r="CB498">
        <v>0</v>
      </c>
      <c r="CC498">
        <v>0</v>
      </c>
      <c r="CD498">
        <v>10.685621744762539</v>
      </c>
      <c r="CE498">
        <v>4.8672E-2</v>
      </c>
      <c r="CF498">
        <v>104.6888568</v>
      </c>
      <c r="CG498">
        <v>1185871.0277232844</v>
      </c>
      <c r="CH498">
        <v>925454.59691795299</v>
      </c>
      <c r="CI498">
        <v>3513151.7413250403</v>
      </c>
      <c r="CJ498">
        <v>99038.227072307622</v>
      </c>
      <c r="CK498">
        <v>2218832.6787316045</v>
      </c>
      <c r="CL498">
        <v>8580000</v>
      </c>
      <c r="CM498">
        <v>9740000</v>
      </c>
      <c r="CN498">
        <v>6160000</v>
      </c>
      <c r="CO498">
        <v>180290000</v>
      </c>
      <c r="CP498">
        <v>0</v>
      </c>
      <c r="CQ498">
        <v>1230</v>
      </c>
      <c r="CR498">
        <v>0</v>
      </c>
      <c r="CS498">
        <v>0</v>
      </c>
      <c r="CT498">
        <v>0</v>
      </c>
      <c r="CU498">
        <v>8619840</v>
      </c>
      <c r="CV498">
        <v>0</v>
      </c>
      <c r="CW498">
        <v>0</v>
      </c>
      <c r="CX498">
        <v>24350.856700154483</v>
      </c>
      <c r="CY498">
        <v>4797495.5387110179</v>
      </c>
      <c r="CZ498">
        <v>24620</v>
      </c>
      <c r="DA498">
        <v>23710.5535404777</v>
      </c>
      <c r="DB498">
        <v>21814.138355134117</v>
      </c>
      <c r="DC498">
        <v>19226.028228501698</v>
      </c>
      <c r="DD498">
        <v>-436362.13738164422</v>
      </c>
      <c r="DE498">
        <v>-660916.49045119435</v>
      </c>
      <c r="DF498">
        <v>-917860.94877472543</v>
      </c>
    </row>
    <row r="499" spans="1:110" x14ac:dyDescent="0.45">
      <c r="A499">
        <v>10210</v>
      </c>
      <c r="B499" t="s">
        <v>850</v>
      </c>
      <c r="C499">
        <v>49746</v>
      </c>
      <c r="D499">
        <v>47370</v>
      </c>
      <c r="E499">
        <v>44758</v>
      </c>
      <c r="F499">
        <v>42041</v>
      </c>
      <c r="G499">
        <v>39180</v>
      </c>
      <c r="H499">
        <v>36133</v>
      </c>
      <c r="I499">
        <v>33046</v>
      </c>
      <c r="J499">
        <v>30254.857142857141</v>
      </c>
      <c r="K499">
        <v>2.5</v>
      </c>
      <c r="L499">
        <v>2.4</v>
      </c>
      <c r="M499">
        <v>2.3199999999999998</v>
      </c>
      <c r="N499">
        <v>2.25</v>
      </c>
      <c r="O499">
        <v>2.2000000000000002</v>
      </c>
      <c r="P499">
        <v>2.15</v>
      </c>
      <c r="Q499">
        <v>2.1365016107851584</v>
      </c>
      <c r="R499">
        <v>2.1103294578307521</v>
      </c>
      <c r="S499">
        <v>290727</v>
      </c>
      <c r="T499">
        <v>10958</v>
      </c>
      <c r="U499">
        <v>3792</v>
      </c>
      <c r="V499">
        <v>95.749170919146309</v>
      </c>
      <c r="W499">
        <v>320.00307635064155</v>
      </c>
      <c r="X499">
        <v>2732.7234077144208</v>
      </c>
      <c r="Y499">
        <v>282.95252780877985</v>
      </c>
      <c r="Z499">
        <v>26445</v>
      </c>
      <c r="AA499">
        <v>24539.648041186367</v>
      </c>
      <c r="AB499">
        <v>22558.825943201828</v>
      </c>
      <c r="AC499">
        <v>20583.35654694499</v>
      </c>
      <c r="AD499">
        <v>18531.207086508071</v>
      </c>
      <c r="AE499">
        <v>16575.905082669011</v>
      </c>
      <c r="AF499">
        <v>14867.409730961224</v>
      </c>
      <c r="AG499">
        <v>12877.977196203296</v>
      </c>
      <c r="AH499">
        <v>1782</v>
      </c>
      <c r="AI499">
        <v>1468.1078726061633</v>
      </c>
      <c r="AJ499">
        <v>1189.6693948090715</v>
      </c>
      <c r="AK499">
        <v>977.95868215144867</v>
      </c>
      <c r="AL499">
        <v>827.83596678599258</v>
      </c>
      <c r="AM499">
        <v>723.64733471765294</v>
      </c>
      <c r="AN499">
        <v>746.64955759446354</v>
      </c>
      <c r="AO499">
        <v>678.78245245094104</v>
      </c>
      <c r="AP499">
        <v>111.54875703341814</v>
      </c>
      <c r="AQ499">
        <v>7.6759699335519445</v>
      </c>
      <c r="AR499">
        <v>1.5374727771691996</v>
      </c>
      <c r="AS499">
        <v>7.6759699335519445</v>
      </c>
      <c r="AT499">
        <v>45147</v>
      </c>
      <c r="AU499">
        <v>389</v>
      </c>
      <c r="AV499">
        <v>28466.87589242934</v>
      </c>
      <c r="AW499">
        <v>8764.9913705083745</v>
      </c>
      <c r="AX499">
        <v>94.598247862752459</v>
      </c>
      <c r="AY499">
        <v>949.93964853036698</v>
      </c>
      <c r="AZ499">
        <v>333.42027173413857</v>
      </c>
      <c r="BA499">
        <v>2.5145973809329853</v>
      </c>
      <c r="BB499">
        <v>66.061272509003672</v>
      </c>
      <c r="BC499">
        <v>18680</v>
      </c>
      <c r="BD499">
        <v>896347.7018198896</v>
      </c>
      <c r="BE499">
        <v>11616798.118368108</v>
      </c>
      <c r="BF499">
        <v>235062</v>
      </c>
      <c r="BG499">
        <v>222526.02163394558</v>
      </c>
      <c r="BH499">
        <v>200150.11552204075</v>
      </c>
      <c r="BI499">
        <v>250599.99999999997</v>
      </c>
      <c r="BJ499">
        <v>210198.17162850563</v>
      </c>
      <c r="BK499">
        <v>189241.52816229273</v>
      </c>
      <c r="BL499">
        <v>-337386.30881083524</v>
      </c>
      <c r="BM499">
        <v>-470097.22947337688</v>
      </c>
      <c r="BN499">
        <v>-639357.82429167896</v>
      </c>
      <c r="BO499">
        <v>654332.175180085</v>
      </c>
      <c r="BP499">
        <v>1724248.4216781016</v>
      </c>
      <c r="BQ499">
        <v>2552581.6048927279</v>
      </c>
      <c r="BR499">
        <v>1766143</v>
      </c>
      <c r="BS499">
        <v>8767932</v>
      </c>
      <c r="BT499">
        <v>937111</v>
      </c>
      <c r="BU499">
        <v>34879</v>
      </c>
      <c r="BV499">
        <v>88734</v>
      </c>
      <c r="BW499">
        <v>932589</v>
      </c>
      <c r="BX499">
        <v>42948</v>
      </c>
      <c r="BY499">
        <v>690.77610961190283</v>
      </c>
      <c r="BZ499">
        <v>0</v>
      </c>
      <c r="CA499">
        <v>0</v>
      </c>
      <c r="CB499">
        <v>0</v>
      </c>
      <c r="CC499">
        <v>0</v>
      </c>
      <c r="CD499">
        <v>16.245808282783244</v>
      </c>
      <c r="CE499">
        <v>0</v>
      </c>
      <c r="CF499">
        <v>5.9874699999999992</v>
      </c>
      <c r="CG499">
        <v>1137180.101860204</v>
      </c>
      <c r="CH499">
        <v>887456.16360207158</v>
      </c>
      <c r="CI499">
        <v>3368904.5112438574</v>
      </c>
      <c r="CJ499">
        <v>94971.795850653813</v>
      </c>
      <c r="CK499">
        <v>2127729.1649961206</v>
      </c>
      <c r="CL499">
        <v>5360000</v>
      </c>
      <c r="CM499">
        <v>15400000</v>
      </c>
      <c r="CN499">
        <v>9610000</v>
      </c>
      <c r="CO499">
        <v>122850000</v>
      </c>
      <c r="CP499">
        <v>0</v>
      </c>
      <c r="CQ499">
        <v>740</v>
      </c>
      <c r="CR499">
        <v>0</v>
      </c>
      <c r="CS499">
        <v>0</v>
      </c>
      <c r="CT499">
        <v>0</v>
      </c>
      <c r="CU499">
        <v>5185920</v>
      </c>
      <c r="CV499">
        <v>0</v>
      </c>
      <c r="CW499">
        <v>0</v>
      </c>
      <c r="CX499">
        <v>10768.918407127367</v>
      </c>
      <c r="CY499">
        <v>4842483.1575702801</v>
      </c>
      <c r="CZ499">
        <v>18680</v>
      </c>
      <c r="DA499">
        <v>17683.785912321444</v>
      </c>
      <c r="DB499">
        <v>15905.608554133469</v>
      </c>
      <c r="DC499">
        <v>13568.429244194833</v>
      </c>
      <c r="DD499">
        <v>-337386.30881083524</v>
      </c>
      <c r="DE499">
        <v>-470097.22947337688</v>
      </c>
      <c r="DF499">
        <v>-639357.82429167896</v>
      </c>
    </row>
    <row r="500" spans="1:110" x14ac:dyDescent="0.45">
      <c r="A500">
        <v>10211</v>
      </c>
      <c r="B500" t="s">
        <v>851</v>
      </c>
      <c r="C500">
        <v>58531</v>
      </c>
      <c r="D500">
        <v>55794</v>
      </c>
      <c r="E500">
        <v>52794</v>
      </c>
      <c r="F500">
        <v>49599</v>
      </c>
      <c r="G500">
        <v>46261</v>
      </c>
      <c r="H500">
        <v>42710</v>
      </c>
      <c r="I500">
        <v>39148</v>
      </c>
      <c r="J500">
        <v>35903.357142857152</v>
      </c>
      <c r="K500">
        <v>2.5</v>
      </c>
      <c r="L500">
        <v>2.4</v>
      </c>
      <c r="M500">
        <v>2.3199999999999998</v>
      </c>
      <c r="N500">
        <v>2.25</v>
      </c>
      <c r="O500">
        <v>2.2000000000000002</v>
      </c>
      <c r="P500">
        <v>2.15</v>
      </c>
      <c r="Q500">
        <v>2.1365016107851584</v>
      </c>
      <c r="R500">
        <v>2.1103294578307521</v>
      </c>
      <c r="S500">
        <v>290727</v>
      </c>
      <c r="T500">
        <v>10958</v>
      </c>
      <c r="U500">
        <v>3792</v>
      </c>
      <c r="V500">
        <v>115.58004370011599</v>
      </c>
      <c r="W500">
        <v>414.15234792841113</v>
      </c>
      <c r="X500">
        <v>2663.6405834798197</v>
      </c>
      <c r="Y500">
        <v>257.2381528026865</v>
      </c>
      <c r="Z500">
        <v>24829</v>
      </c>
      <c r="AA500">
        <v>23230.757596312455</v>
      </c>
      <c r="AB500">
        <v>21491.392658753542</v>
      </c>
      <c r="AC500">
        <v>19715.644012817706</v>
      </c>
      <c r="AD500">
        <v>17927.929205221964</v>
      </c>
      <c r="AE500">
        <v>16167.057736896819</v>
      </c>
      <c r="AF500">
        <v>14506.510878748655</v>
      </c>
      <c r="AG500">
        <v>12747.664763658515</v>
      </c>
      <c r="AH500">
        <v>1382</v>
      </c>
      <c r="AI500">
        <v>1096.4224092826876</v>
      </c>
      <c r="AJ500">
        <v>864.79273579419873</v>
      </c>
      <c r="AK500">
        <v>686.23900502690606</v>
      </c>
      <c r="AL500">
        <v>572.66491524844548</v>
      </c>
      <c r="AM500">
        <v>511.26179726931855</v>
      </c>
      <c r="AN500">
        <v>492.10076657829921</v>
      </c>
      <c r="AO500">
        <v>463.36712434495234</v>
      </c>
      <c r="AP500">
        <v>107.97107684203917</v>
      </c>
      <c r="AQ500">
        <v>7.2259992822747616</v>
      </c>
      <c r="AR500">
        <v>1.447345062645488</v>
      </c>
      <c r="AS500">
        <v>7.2259992822747616</v>
      </c>
      <c r="AT500">
        <v>53051</v>
      </c>
      <c r="AU500">
        <v>652</v>
      </c>
      <c r="AV500">
        <v>33496.26854873234</v>
      </c>
      <c r="AW500">
        <v>12108.969136869</v>
      </c>
      <c r="AX500">
        <v>143.77577624515243</v>
      </c>
      <c r="AY500">
        <v>1117.7704814711981</v>
      </c>
      <c r="AZ500">
        <v>460.62518596649676</v>
      </c>
      <c r="BA500">
        <v>3.8218275555399677</v>
      </c>
      <c r="BB500">
        <v>66.061272509003672</v>
      </c>
      <c r="BC500">
        <v>22620</v>
      </c>
      <c r="BD500">
        <v>1093573.7506476967</v>
      </c>
      <c r="BE500">
        <v>8816735.9589835051</v>
      </c>
      <c r="BF500">
        <v>274924</v>
      </c>
      <c r="BG500">
        <v>260691.45740402193</v>
      </c>
      <c r="BH500">
        <v>234924.06615364994</v>
      </c>
      <c r="BI500">
        <v>200677.99999999994</v>
      </c>
      <c r="BJ500">
        <v>170312.82741430125</v>
      </c>
      <c r="BK500">
        <v>154869.72226926518</v>
      </c>
      <c r="BL500">
        <v>-341991.59871007944</v>
      </c>
      <c r="BM500">
        <v>-512181.48189584329</v>
      </c>
      <c r="BN500">
        <v>-723587.01819208823</v>
      </c>
      <c r="BO500">
        <v>506196.20844079368</v>
      </c>
      <c r="BP500">
        <v>1365122.1269871984</v>
      </c>
      <c r="BQ500">
        <v>2121224.0276595503</v>
      </c>
      <c r="BR500">
        <v>1766143</v>
      </c>
      <c r="BS500">
        <v>8767932</v>
      </c>
      <c r="BT500">
        <v>937111</v>
      </c>
      <c r="BU500">
        <v>34879</v>
      </c>
      <c r="BV500">
        <v>88734</v>
      </c>
      <c r="BW500">
        <v>932589</v>
      </c>
      <c r="BX500">
        <v>42948</v>
      </c>
      <c r="BY500">
        <v>1366.5456277286103</v>
      </c>
      <c r="BZ500">
        <v>0</v>
      </c>
      <c r="CA500">
        <v>0</v>
      </c>
      <c r="CB500">
        <v>0</v>
      </c>
      <c r="CC500">
        <v>0</v>
      </c>
      <c r="CD500">
        <v>10.070010783294885</v>
      </c>
      <c r="CE500">
        <v>0.59926432231153259</v>
      </c>
      <c r="CF500">
        <v>0</v>
      </c>
      <c r="CG500">
        <v>932184.24732071324</v>
      </c>
      <c r="CH500">
        <v>727477.25232288952</v>
      </c>
      <c r="CI500">
        <v>2761602.7672064137</v>
      </c>
      <c r="CJ500">
        <v>77851.531069633071</v>
      </c>
      <c r="CK500">
        <v>1744170.1687619456</v>
      </c>
      <c r="CL500">
        <v>9910000</v>
      </c>
      <c r="CM500">
        <v>25200000</v>
      </c>
      <c r="CN500">
        <v>12190000</v>
      </c>
      <c r="CO500">
        <v>276310000</v>
      </c>
      <c r="CP500">
        <v>0</v>
      </c>
      <c r="CQ500">
        <v>22670</v>
      </c>
      <c r="CR500">
        <v>0</v>
      </c>
      <c r="CS500">
        <v>0</v>
      </c>
      <c r="CT500">
        <v>0</v>
      </c>
      <c r="CU500">
        <v>158871360</v>
      </c>
      <c r="CV500">
        <v>0</v>
      </c>
      <c r="CW500">
        <v>0</v>
      </c>
      <c r="CX500">
        <v>38422.924799890803</v>
      </c>
      <c r="CY500">
        <v>3598708.8358350466</v>
      </c>
      <c r="CZ500">
        <v>22620</v>
      </c>
      <c r="DA500">
        <v>21448.985052156146</v>
      </c>
      <c r="DB500">
        <v>19328.914086786026</v>
      </c>
      <c r="DC500">
        <v>16553.931056938851</v>
      </c>
      <c r="DD500">
        <v>-341991.59871007944</v>
      </c>
      <c r="DE500">
        <v>-512181.48189584329</v>
      </c>
      <c r="DF500">
        <v>-723587.01819208823</v>
      </c>
    </row>
    <row r="501" spans="1:110" x14ac:dyDescent="0.45">
      <c r="A501">
        <v>10212</v>
      </c>
      <c r="B501" t="s">
        <v>852</v>
      </c>
      <c r="C501">
        <v>50906</v>
      </c>
      <c r="D501">
        <v>49395</v>
      </c>
      <c r="E501">
        <v>47544</v>
      </c>
      <c r="F501">
        <v>45444</v>
      </c>
      <c r="G501">
        <v>43181</v>
      </c>
      <c r="H501">
        <v>40747</v>
      </c>
      <c r="I501">
        <v>38280</v>
      </c>
      <c r="J501">
        <v>36153.678571428572</v>
      </c>
      <c r="K501">
        <v>2.5</v>
      </c>
      <c r="L501">
        <v>2.4</v>
      </c>
      <c r="M501">
        <v>2.3199999999999998</v>
      </c>
      <c r="N501">
        <v>2.25</v>
      </c>
      <c r="O501">
        <v>2.2000000000000002</v>
      </c>
      <c r="P501">
        <v>2.15</v>
      </c>
      <c r="Q501">
        <v>2.1365016107851584</v>
      </c>
      <c r="R501">
        <v>2.1103294578307521</v>
      </c>
      <c r="S501">
        <v>274627</v>
      </c>
      <c r="T501">
        <v>10485</v>
      </c>
      <c r="U501">
        <v>3853</v>
      </c>
      <c r="V501">
        <v>100.38657486876457</v>
      </c>
      <c r="W501">
        <v>338.35863402432994</v>
      </c>
      <c r="X501">
        <v>2552.1312698927127</v>
      </c>
      <c r="Y501">
        <v>278.24793923606586</v>
      </c>
      <c r="Z501">
        <v>20979</v>
      </c>
      <c r="AA501">
        <v>20299.89833983485</v>
      </c>
      <c r="AB501">
        <v>19422.930414599869</v>
      </c>
      <c r="AC501">
        <v>18437.505817636327</v>
      </c>
      <c r="AD501">
        <v>17231.706309029832</v>
      </c>
      <c r="AE501">
        <v>15919.770695892728</v>
      </c>
      <c r="AF501">
        <v>14644.923577226695</v>
      </c>
      <c r="AG501">
        <v>13544.35745031435</v>
      </c>
      <c r="AH501">
        <v>1062</v>
      </c>
      <c r="AI501">
        <v>939.32990382797186</v>
      </c>
      <c r="AJ501">
        <v>821.22654414301132</v>
      </c>
      <c r="AK501">
        <v>718.93153609592844</v>
      </c>
      <c r="AL501">
        <v>631.40361559074518</v>
      </c>
      <c r="AM501">
        <v>561.15219810896349</v>
      </c>
      <c r="AN501">
        <v>541.4379506178675</v>
      </c>
      <c r="AO501">
        <v>496.78319095759844</v>
      </c>
      <c r="AP501">
        <v>99.483984396091813</v>
      </c>
      <c r="AQ501">
        <v>1.191098782792543</v>
      </c>
      <c r="AR501">
        <v>0.238573361974531</v>
      </c>
      <c r="AS501">
        <v>1.191098782792543</v>
      </c>
      <c r="AT501">
        <v>45057</v>
      </c>
      <c r="AU501">
        <v>1157</v>
      </c>
      <c r="AV501">
        <v>28590.094022478366</v>
      </c>
      <c r="AW501">
        <v>15885.014252476958</v>
      </c>
      <c r="AX501">
        <v>223.06422744015151</v>
      </c>
      <c r="AY501">
        <v>954.05143753010304</v>
      </c>
      <c r="AZ501">
        <v>604.26594216422347</v>
      </c>
      <c r="BA501">
        <v>5.9294620648222667</v>
      </c>
      <c r="BB501">
        <v>66.061272509003672</v>
      </c>
      <c r="BC501">
        <v>19000</v>
      </c>
      <c r="BD501">
        <v>1044794.8405069751</v>
      </c>
      <c r="BE501">
        <v>10442178.555545857</v>
      </c>
      <c r="BF501">
        <v>288612</v>
      </c>
      <c r="BG501">
        <v>283228.31548132398</v>
      </c>
      <c r="BH501">
        <v>265766.24216837686</v>
      </c>
      <c r="BI501">
        <v>172968</v>
      </c>
      <c r="BJ501">
        <v>157099.23532015408</v>
      </c>
      <c r="BK501">
        <v>146825.0592669973</v>
      </c>
      <c r="BL501">
        <v>-314313.63237174996</v>
      </c>
      <c r="BM501">
        <v>-504073.61533203232</v>
      </c>
      <c r="BN501">
        <v>-703473.41875136923</v>
      </c>
      <c r="BO501">
        <v>968177.50269369408</v>
      </c>
      <c r="BP501">
        <v>2207794.2240238898</v>
      </c>
      <c r="BQ501">
        <v>3145067.9078564052</v>
      </c>
      <c r="BR501">
        <v>1766143</v>
      </c>
      <c r="BS501">
        <v>8767932</v>
      </c>
      <c r="BT501">
        <v>937111</v>
      </c>
      <c r="BU501">
        <v>34879</v>
      </c>
      <c r="BV501">
        <v>88734</v>
      </c>
      <c r="BW501">
        <v>932589</v>
      </c>
      <c r="BX501">
        <v>42948</v>
      </c>
      <c r="BY501">
        <v>616.34974010755525</v>
      </c>
      <c r="BZ501">
        <v>0</v>
      </c>
      <c r="CA501">
        <v>0</v>
      </c>
      <c r="CB501">
        <v>364.78347522360178</v>
      </c>
      <c r="CC501">
        <v>0</v>
      </c>
      <c r="CD501">
        <v>28.60173149131235</v>
      </c>
      <c r="CE501">
        <v>0</v>
      </c>
      <c r="CF501">
        <v>9.7860672000000015</v>
      </c>
      <c r="CG501">
        <v>1021803.7775324699</v>
      </c>
      <c r="CH501">
        <v>797416.39770139602</v>
      </c>
      <c r="CI501">
        <v>3027101.2921384457</v>
      </c>
      <c r="CJ501">
        <v>85336.121868908915</v>
      </c>
      <c r="CK501">
        <v>1911853.4476663871</v>
      </c>
      <c r="CL501">
        <v>2240000</v>
      </c>
      <c r="CM501">
        <v>7800000</v>
      </c>
      <c r="CN501">
        <v>3710000</v>
      </c>
      <c r="CO501">
        <v>208420000</v>
      </c>
      <c r="CP501">
        <v>0</v>
      </c>
      <c r="CQ501">
        <v>12610</v>
      </c>
      <c r="CR501">
        <v>0</v>
      </c>
      <c r="CS501">
        <v>0</v>
      </c>
      <c r="CT501">
        <v>310000</v>
      </c>
      <c r="CU501">
        <v>88370880</v>
      </c>
      <c r="CV501">
        <v>0</v>
      </c>
      <c r="CW501">
        <v>0</v>
      </c>
      <c r="CX501">
        <v>36443.358401565987</v>
      </c>
      <c r="CY501">
        <v>3817959.8757818197</v>
      </c>
      <c r="CZ501">
        <v>19000</v>
      </c>
      <c r="DA501">
        <v>18645.579512096363</v>
      </c>
      <c r="DB501">
        <v>17496.010565046363</v>
      </c>
      <c r="DC501">
        <v>15815.542159963345</v>
      </c>
      <c r="DD501">
        <v>-314313.63237174996</v>
      </c>
      <c r="DE501">
        <v>-504073.61533203232</v>
      </c>
      <c r="DF501">
        <v>-703473.41875136923</v>
      </c>
    </row>
    <row r="502" spans="1:110" x14ac:dyDescent="0.45">
      <c r="A502">
        <v>10344</v>
      </c>
      <c r="B502" t="s">
        <v>853</v>
      </c>
      <c r="C502">
        <v>14329</v>
      </c>
      <c r="D502">
        <v>14146</v>
      </c>
      <c r="E502">
        <v>13860</v>
      </c>
      <c r="F502">
        <v>13498</v>
      </c>
      <c r="G502">
        <v>13048</v>
      </c>
      <c r="H502">
        <v>12513</v>
      </c>
      <c r="I502">
        <v>11904</v>
      </c>
      <c r="J502">
        <v>11498.535714285714</v>
      </c>
      <c r="K502">
        <v>2.5</v>
      </c>
      <c r="L502">
        <v>2.4</v>
      </c>
      <c r="M502">
        <v>2.3199999999999998</v>
      </c>
      <c r="N502">
        <v>2.25</v>
      </c>
      <c r="O502">
        <v>2.2000000000000002</v>
      </c>
      <c r="P502">
        <v>2.15</v>
      </c>
      <c r="Q502">
        <v>2.1365016107851584</v>
      </c>
      <c r="R502">
        <v>2.1103294578307521</v>
      </c>
      <c r="S502">
        <v>264719</v>
      </c>
      <c r="T502">
        <v>10127</v>
      </c>
      <c r="U502">
        <v>3803</v>
      </c>
      <c r="V502">
        <v>26.43494383902074</v>
      </c>
      <c r="W502">
        <v>94.723048268540666</v>
      </c>
      <c r="X502">
        <v>2634.8720944579936</v>
      </c>
      <c r="Y502">
        <v>276.13902041924837</v>
      </c>
      <c r="Z502">
        <v>5461</v>
      </c>
      <c r="AA502">
        <v>5357.7553187895228</v>
      </c>
      <c r="AB502">
        <v>5202.9867807021838</v>
      </c>
      <c r="AC502">
        <v>4996.0072386308038</v>
      </c>
      <c r="AD502">
        <v>4744.629764174816</v>
      </c>
      <c r="AE502">
        <v>4482.051129631177</v>
      </c>
      <c r="AF502">
        <v>4201.5348583638142</v>
      </c>
      <c r="AG502">
        <v>3984.5737685040867</v>
      </c>
      <c r="AH502">
        <v>455</v>
      </c>
      <c r="AI502">
        <v>395.16647679870078</v>
      </c>
      <c r="AJ502">
        <v>329.52449203788535</v>
      </c>
      <c r="AK502">
        <v>268.41133939255047</v>
      </c>
      <c r="AL502">
        <v>214.325733661188</v>
      </c>
      <c r="AM502">
        <v>180.73316275188481</v>
      </c>
      <c r="AN502">
        <v>153.3149001978019</v>
      </c>
      <c r="AO502">
        <v>134.8414683253533</v>
      </c>
      <c r="AP502">
        <v>22.567459557290007</v>
      </c>
      <c r="AQ502">
        <v>1.3763808156713833</v>
      </c>
      <c r="AR502">
        <v>0.27568477383723583</v>
      </c>
      <c r="AS502">
        <v>1.3763808156713833</v>
      </c>
      <c r="AT502">
        <v>14910</v>
      </c>
      <c r="AU502">
        <v>134</v>
      </c>
      <c r="AV502">
        <v>9402.6086994468151</v>
      </c>
      <c r="AW502">
        <v>2946.0289783678077</v>
      </c>
      <c r="AX502">
        <v>32.167109769865483</v>
      </c>
      <c r="AY502">
        <v>313.76505230054022</v>
      </c>
      <c r="AZ502">
        <v>112.0669423371114</v>
      </c>
      <c r="BA502">
        <v>0.85506160850719648</v>
      </c>
      <c r="BB502">
        <v>66.061272509003672</v>
      </c>
      <c r="BC502">
        <v>19000</v>
      </c>
      <c r="BD502">
        <v>1160300.2910917306</v>
      </c>
      <c r="BE502">
        <v>1876629.2759400862</v>
      </c>
      <c r="BF502">
        <v>114754</v>
      </c>
      <c r="BG502">
        <v>116797.17174230644</v>
      </c>
      <c r="BH502">
        <v>113310.04326311324</v>
      </c>
      <c r="BI502">
        <v>32597.999999999993</v>
      </c>
      <c r="BJ502">
        <v>30397.02903074749</v>
      </c>
      <c r="BK502">
        <v>28867.582009608115</v>
      </c>
      <c r="BL502">
        <v>-94694.219815601362</v>
      </c>
      <c r="BM502">
        <v>-80222.824786726618</v>
      </c>
      <c r="BN502">
        <v>-95222.625522332499</v>
      </c>
      <c r="BO502">
        <v>199286.64696638135</v>
      </c>
      <c r="BP502">
        <v>442384.94496297883</v>
      </c>
      <c r="BQ502">
        <v>637556.17866539257</v>
      </c>
      <c r="BR502">
        <v>1766143</v>
      </c>
      <c r="BS502">
        <v>8767932</v>
      </c>
      <c r="BT502">
        <v>937111</v>
      </c>
      <c r="BU502">
        <v>34879</v>
      </c>
      <c r="BV502">
        <v>88734</v>
      </c>
      <c r="BW502">
        <v>932589</v>
      </c>
      <c r="BX502">
        <v>42948</v>
      </c>
      <c r="BY502">
        <v>214.7462652917088</v>
      </c>
      <c r="BZ502">
        <v>0</v>
      </c>
      <c r="CA502">
        <v>0</v>
      </c>
      <c r="CB502">
        <v>0</v>
      </c>
      <c r="CC502">
        <v>0</v>
      </c>
      <c r="CD502">
        <v>12.694038663689627</v>
      </c>
      <c r="CE502">
        <v>0</v>
      </c>
      <c r="CF502">
        <v>0</v>
      </c>
      <c r="CG502">
        <v>192999.53947177524</v>
      </c>
      <c r="CH502">
        <v>150616.97843324021</v>
      </c>
      <c r="CI502">
        <v>571762.57140874653</v>
      </c>
      <c r="CJ502">
        <v>16118.390422062561</v>
      </c>
      <c r="CK502">
        <v>361113.20299499785</v>
      </c>
      <c r="CL502">
        <v>1850000</v>
      </c>
      <c r="CM502">
        <v>4380000</v>
      </c>
      <c r="CN502">
        <v>1850000</v>
      </c>
      <c r="CO502">
        <v>27920000</v>
      </c>
      <c r="CP502">
        <v>2000</v>
      </c>
      <c r="CQ502">
        <v>300</v>
      </c>
      <c r="CR502">
        <v>0</v>
      </c>
      <c r="CS502">
        <v>0</v>
      </c>
      <c r="CT502">
        <v>3122000</v>
      </c>
      <c r="CU502">
        <v>2102400</v>
      </c>
      <c r="CV502">
        <v>0</v>
      </c>
      <c r="CW502">
        <v>0</v>
      </c>
      <c r="CX502">
        <v>2032.4096503214553</v>
      </c>
      <c r="CY502">
        <v>663950.47163656796</v>
      </c>
      <c r="CZ502">
        <v>19000</v>
      </c>
      <c r="DA502">
        <v>19338.291154154296</v>
      </c>
      <c r="DB502">
        <v>18760.921815354162</v>
      </c>
      <c r="DC502">
        <v>17564.001525002262</v>
      </c>
      <c r="DD502">
        <v>-94694.219815601362</v>
      </c>
      <c r="DE502">
        <v>-80222.824786726618</v>
      </c>
      <c r="DF502">
        <v>-95222.625522332499</v>
      </c>
    </row>
    <row r="503" spans="1:110" x14ac:dyDescent="0.45">
      <c r="A503">
        <v>10345</v>
      </c>
      <c r="B503" t="s">
        <v>854</v>
      </c>
      <c r="C503">
        <v>21080</v>
      </c>
      <c r="D503">
        <v>22167</v>
      </c>
      <c r="E503">
        <v>22956</v>
      </c>
      <c r="F503">
        <v>23493</v>
      </c>
      <c r="G503">
        <v>23775</v>
      </c>
      <c r="H503">
        <v>23789</v>
      </c>
      <c r="I503">
        <v>23573</v>
      </c>
      <c r="J503">
        <v>23985.214285714286</v>
      </c>
      <c r="K503">
        <v>2.5</v>
      </c>
      <c r="L503">
        <v>2.4</v>
      </c>
      <c r="M503">
        <v>2.3199999999999998</v>
      </c>
      <c r="N503">
        <v>2.25</v>
      </c>
      <c r="O503">
        <v>2.2000000000000002</v>
      </c>
      <c r="P503">
        <v>2.15</v>
      </c>
      <c r="Q503">
        <v>2.1365016107851584</v>
      </c>
      <c r="R503">
        <v>2.1103294578307521</v>
      </c>
      <c r="S503">
        <v>264719</v>
      </c>
      <c r="T503">
        <v>10127</v>
      </c>
      <c r="U503">
        <v>3803</v>
      </c>
      <c r="V503">
        <v>40.487305197517372</v>
      </c>
      <c r="W503">
        <v>145.07619111437623</v>
      </c>
      <c r="X503">
        <v>2530.8929873229317</v>
      </c>
      <c r="Y503">
        <v>265.24183537230198</v>
      </c>
      <c r="Z503">
        <v>6494</v>
      </c>
      <c r="AA503">
        <v>6793.8545029006664</v>
      </c>
      <c r="AB503">
        <v>6983.996260089496</v>
      </c>
      <c r="AC503">
        <v>7090.3335225335977</v>
      </c>
      <c r="AD503">
        <v>7088.228964991371</v>
      </c>
      <c r="AE503">
        <v>6997.0759668020964</v>
      </c>
      <c r="AF503">
        <v>6819.7625173714587</v>
      </c>
      <c r="AG503">
        <v>6866.1535128076857</v>
      </c>
      <c r="AH503">
        <v>376</v>
      </c>
      <c r="AI503">
        <v>294.23066137279858</v>
      </c>
      <c r="AJ503">
        <v>222.58020918871773</v>
      </c>
      <c r="AK503">
        <v>163.0270078965288</v>
      </c>
      <c r="AL503">
        <v>121.67164034989771</v>
      </c>
      <c r="AM503">
        <v>97.984965174732608</v>
      </c>
      <c r="AN503">
        <v>82.078913812168636</v>
      </c>
      <c r="AO503">
        <v>76.271112792909349</v>
      </c>
      <c r="AP503">
        <v>34.697019159852573</v>
      </c>
      <c r="AQ503">
        <v>0.21175089471867434</v>
      </c>
      <c r="AR503">
        <v>4.2413042128805513E-2</v>
      </c>
      <c r="AS503">
        <v>0.21175089471867434</v>
      </c>
      <c r="AT503">
        <v>18377</v>
      </c>
      <c r="AU503">
        <v>178</v>
      </c>
      <c r="AV503">
        <v>11591.989293718398</v>
      </c>
      <c r="AW503">
        <v>3750.2852888088214</v>
      </c>
      <c r="AX503">
        <v>41.795850997502342</v>
      </c>
      <c r="AY503">
        <v>386.82468273138289</v>
      </c>
      <c r="AZ503">
        <v>142.66085238628756</v>
      </c>
      <c r="BA503">
        <v>1.1110114597964678</v>
      </c>
      <c r="BB503">
        <v>66.061272509003672</v>
      </c>
      <c r="BC503">
        <v>8020</v>
      </c>
      <c r="BD503">
        <v>651957.01906917524</v>
      </c>
      <c r="BE503">
        <v>3317617.8144127117</v>
      </c>
      <c r="BF503">
        <v>213004</v>
      </c>
      <c r="BG503">
        <v>240795.31902377409</v>
      </c>
      <c r="BH503">
        <v>255170.11300896684</v>
      </c>
      <c r="BI503">
        <v>65007.999999999956</v>
      </c>
      <c r="BJ503">
        <v>67844.903277817968</v>
      </c>
      <c r="BK503">
        <v>67824.76550821359</v>
      </c>
      <c r="BL503">
        <v>-163040.83652756095</v>
      </c>
      <c r="BM503">
        <v>-301133.28801181866</v>
      </c>
      <c r="BN503">
        <v>-436193.97824567859</v>
      </c>
      <c r="BO503">
        <v>473968.78789522755</v>
      </c>
      <c r="BP503">
        <v>1017336.2189689192</v>
      </c>
      <c r="BQ503">
        <v>1480630.2443878977</v>
      </c>
      <c r="BR503">
        <v>1766143</v>
      </c>
      <c r="BS503">
        <v>8767932</v>
      </c>
      <c r="BT503">
        <v>937111</v>
      </c>
      <c r="BU503">
        <v>34879</v>
      </c>
      <c r="BV503">
        <v>88734</v>
      </c>
      <c r="BW503">
        <v>932589</v>
      </c>
      <c r="BX503">
        <v>42948</v>
      </c>
      <c r="BY503">
        <v>157.10107269885532</v>
      </c>
      <c r="BZ503">
        <v>0</v>
      </c>
      <c r="CA503">
        <v>4.0028490010799995</v>
      </c>
      <c r="CB503">
        <v>24.387285186620829</v>
      </c>
      <c r="CC503">
        <v>0</v>
      </c>
      <c r="CD503">
        <v>2.3928620980272299</v>
      </c>
      <c r="CE503">
        <v>8.9215475984129409</v>
      </c>
      <c r="CF503">
        <v>0</v>
      </c>
      <c r="CG503">
        <v>254039.6131986804</v>
      </c>
      <c r="CH503">
        <v>198252.69556112055</v>
      </c>
      <c r="CI503">
        <v>752594.24390182353</v>
      </c>
      <c r="CJ503">
        <v>21216.16289558509</v>
      </c>
      <c r="CK503">
        <v>475322.6803590465</v>
      </c>
      <c r="CL503">
        <v>1980000</v>
      </c>
      <c r="CM503">
        <v>3520000</v>
      </c>
      <c r="CN503">
        <v>1650000</v>
      </c>
      <c r="CO503">
        <v>20460000</v>
      </c>
      <c r="CP503">
        <v>0</v>
      </c>
      <c r="CQ503">
        <v>1880</v>
      </c>
      <c r="CR503">
        <v>0</v>
      </c>
      <c r="CS503">
        <v>0</v>
      </c>
      <c r="CT503">
        <v>310000</v>
      </c>
      <c r="CU503">
        <v>13175040</v>
      </c>
      <c r="CV503">
        <v>0</v>
      </c>
      <c r="CW503">
        <v>0</v>
      </c>
      <c r="CX503">
        <v>763.52095582582115</v>
      </c>
      <c r="CY503">
        <v>1066138.7571269618</v>
      </c>
      <c r="CZ503">
        <v>8020</v>
      </c>
      <c r="DA503">
        <v>9066.395272251546</v>
      </c>
      <c r="DB503">
        <v>9607.6332197137799</v>
      </c>
      <c r="DC503">
        <v>9868.9745793243419</v>
      </c>
      <c r="DD503">
        <v>-163040.83652756095</v>
      </c>
      <c r="DE503">
        <v>-301133.28801181866</v>
      </c>
      <c r="DF503">
        <v>-436193.97824567859</v>
      </c>
    </row>
    <row r="504" spans="1:110" x14ac:dyDescent="0.45">
      <c r="A504">
        <v>10366</v>
      </c>
      <c r="B504" t="s">
        <v>855</v>
      </c>
      <c r="C504">
        <v>1230</v>
      </c>
      <c r="D504">
        <v>1040</v>
      </c>
      <c r="E504">
        <v>881</v>
      </c>
      <c r="F504">
        <v>750</v>
      </c>
      <c r="G504">
        <v>645</v>
      </c>
      <c r="H504">
        <v>555</v>
      </c>
      <c r="I504">
        <v>478</v>
      </c>
      <c r="J504">
        <v>354.35714285714278</v>
      </c>
      <c r="K504">
        <v>2.5</v>
      </c>
      <c r="L504">
        <v>2.4</v>
      </c>
      <c r="M504">
        <v>2.3199999999999998</v>
      </c>
      <c r="N504">
        <v>2.25</v>
      </c>
      <c r="O504">
        <v>2.2000000000000002</v>
      </c>
      <c r="P504">
        <v>2.15</v>
      </c>
      <c r="Q504">
        <v>2.1365016107851584</v>
      </c>
      <c r="R504">
        <v>2.1103294578307521</v>
      </c>
      <c r="S504">
        <v>290727</v>
      </c>
      <c r="T504">
        <v>10958</v>
      </c>
      <c r="U504">
        <v>3792</v>
      </c>
      <c r="V504">
        <v>2.8127566642899224</v>
      </c>
      <c r="W504">
        <v>10.078814122007364</v>
      </c>
      <c r="X504">
        <v>2300.0934571186035</v>
      </c>
      <c r="Y504">
        <v>222.12898986910838</v>
      </c>
      <c r="Z504">
        <v>635</v>
      </c>
      <c r="AA504">
        <v>604.9977729540434</v>
      </c>
      <c r="AB504">
        <v>530.25149684222504</v>
      </c>
      <c r="AC504">
        <v>477.43626149427155</v>
      </c>
      <c r="AD504">
        <v>435.83876699357455</v>
      </c>
      <c r="AE504">
        <v>399.81939286482202</v>
      </c>
      <c r="AF504">
        <v>477.03578497480657</v>
      </c>
      <c r="AG504">
        <v>339.88367470324704</v>
      </c>
      <c r="AH504">
        <v>154</v>
      </c>
      <c r="AI504">
        <v>201.99269545009039</v>
      </c>
      <c r="AJ504">
        <v>232.56925944387046</v>
      </c>
      <c r="AK504">
        <v>259.8731295481723</v>
      </c>
      <c r="AL504">
        <v>278.29766089822641</v>
      </c>
      <c r="AM504">
        <v>285.65703423323913</v>
      </c>
      <c r="AN504">
        <v>394.74777164270438</v>
      </c>
      <c r="AO504">
        <v>293.29091955016906</v>
      </c>
      <c r="AP504">
        <v>1.9364104053942621</v>
      </c>
      <c r="AQ504">
        <v>2.4616041511045892</v>
      </c>
      <c r="AR504">
        <v>0.49305161474736403</v>
      </c>
      <c r="AS504">
        <v>2.4616041511045892</v>
      </c>
      <c r="AT504">
        <v>1175</v>
      </c>
      <c r="AU504">
        <v>3</v>
      </c>
      <c r="AV504">
        <v>739.21381836688761</v>
      </c>
      <c r="AW504">
        <v>161.97615957579561</v>
      </c>
      <c r="AX504">
        <v>1.2697963836502726</v>
      </c>
      <c r="AY504">
        <v>24.667565118903035</v>
      </c>
      <c r="AZ504">
        <v>6.161573110263264</v>
      </c>
      <c r="BA504">
        <v>3.3753549698697836E-2</v>
      </c>
      <c r="BB504">
        <v>66.061272509003672</v>
      </c>
      <c r="BC504">
        <v>8020</v>
      </c>
      <c r="BD504">
        <v>205300.56088270462</v>
      </c>
      <c r="BE504">
        <v>280436.26406563085</v>
      </c>
      <c r="BF504">
        <v>704</v>
      </c>
      <c r="BG504">
        <v>541.53846153846155</v>
      </c>
      <c r="BH504">
        <v>419.37745974955283</v>
      </c>
      <c r="BI504">
        <v>8426</v>
      </c>
      <c r="BJ504">
        <v>6649.4095006467342</v>
      </c>
      <c r="BK504">
        <v>6070.0677173679751</v>
      </c>
      <c r="BL504">
        <v>-142131.21026502876</v>
      </c>
      <c r="BM504">
        <v>-167659.82267228153</v>
      </c>
      <c r="BN504">
        <v>-175545.92032069631</v>
      </c>
      <c r="BO504">
        <v>349.88502488823724</v>
      </c>
      <c r="BP504">
        <v>28354.064280332837</v>
      </c>
      <c r="BQ504">
        <v>57209.722266615907</v>
      </c>
      <c r="BR504">
        <v>1766143</v>
      </c>
      <c r="BS504">
        <v>8767932</v>
      </c>
      <c r="BT504">
        <v>937111</v>
      </c>
      <c r="BU504">
        <v>34879</v>
      </c>
      <c r="BV504">
        <v>88734</v>
      </c>
      <c r="BW504">
        <v>932589</v>
      </c>
      <c r="BX504">
        <v>42948</v>
      </c>
      <c r="BY504">
        <v>0.27228831345330928</v>
      </c>
      <c r="BZ504">
        <v>0</v>
      </c>
      <c r="CA504">
        <v>0</v>
      </c>
      <c r="CB504">
        <v>12.342813993353083</v>
      </c>
      <c r="CC504">
        <v>0</v>
      </c>
      <c r="CD504">
        <v>1.9933267570182336</v>
      </c>
      <c r="CE504">
        <v>0</v>
      </c>
      <c r="CF504">
        <v>19.866652941176469</v>
      </c>
      <c r="CG504">
        <v>39164.440368129894</v>
      </c>
      <c r="CH504">
        <v>30563.957232339417</v>
      </c>
      <c r="CI504">
        <v>116024.94593486446</v>
      </c>
      <c r="CJ504">
        <v>3270.8251130693679</v>
      </c>
      <c r="CK504">
        <v>73278.913222019662</v>
      </c>
      <c r="CL504">
        <v>0</v>
      </c>
      <c r="CM504">
        <v>650000</v>
      </c>
      <c r="CN504">
        <v>510000</v>
      </c>
      <c r="CO504">
        <v>181850000</v>
      </c>
      <c r="CP504">
        <v>0</v>
      </c>
      <c r="CQ504">
        <v>3450</v>
      </c>
      <c r="CR504">
        <v>0</v>
      </c>
      <c r="CS504">
        <v>0</v>
      </c>
      <c r="CT504">
        <v>0</v>
      </c>
      <c r="CU504">
        <v>24177600</v>
      </c>
      <c r="CV504">
        <v>0</v>
      </c>
      <c r="CW504">
        <v>0</v>
      </c>
      <c r="CX504">
        <v>39535.589147823077</v>
      </c>
      <c r="CY504">
        <v>125888.40225663158</v>
      </c>
      <c r="CZ504">
        <v>8020</v>
      </c>
      <c r="DA504">
        <v>6169.2307692307686</v>
      </c>
      <c r="DB504">
        <v>4777.5670840787116</v>
      </c>
      <c r="DC504">
        <v>3107.729431865298</v>
      </c>
      <c r="DD504">
        <v>-142131.21026502876</v>
      </c>
      <c r="DE504">
        <v>-167659.82267228153</v>
      </c>
      <c r="DF504">
        <v>-175545.92032069631</v>
      </c>
    </row>
    <row r="505" spans="1:110" x14ac:dyDescent="0.45">
      <c r="A505">
        <v>10367</v>
      </c>
      <c r="B505" t="s">
        <v>856</v>
      </c>
      <c r="C505">
        <v>1954</v>
      </c>
      <c r="D505">
        <v>1628</v>
      </c>
      <c r="E505">
        <v>1341</v>
      </c>
      <c r="F505">
        <v>1092</v>
      </c>
      <c r="G505">
        <v>881</v>
      </c>
      <c r="H505">
        <v>691</v>
      </c>
      <c r="I505">
        <v>532</v>
      </c>
      <c r="J505">
        <v>296.28571428571428</v>
      </c>
      <c r="K505">
        <v>2.5</v>
      </c>
      <c r="L505">
        <v>2.4</v>
      </c>
      <c r="M505">
        <v>2.3199999999999998</v>
      </c>
      <c r="N505">
        <v>2.25</v>
      </c>
      <c r="O505">
        <v>2.2000000000000002</v>
      </c>
      <c r="P505">
        <v>2.15</v>
      </c>
      <c r="Q505">
        <v>2.1365016107851584</v>
      </c>
      <c r="R505">
        <v>2.1103294578307521</v>
      </c>
      <c r="S505">
        <v>290727</v>
      </c>
      <c r="T505">
        <v>10958</v>
      </c>
      <c r="U505">
        <v>3792</v>
      </c>
      <c r="V505">
        <v>4.3465958682259478</v>
      </c>
      <c r="W505">
        <v>15.57494552426701</v>
      </c>
      <c r="X505">
        <v>2364.5463419158013</v>
      </c>
      <c r="Y505">
        <v>228.35345616192006</v>
      </c>
      <c r="Z505">
        <v>830</v>
      </c>
      <c r="AA505">
        <v>654.50980443990545</v>
      </c>
      <c r="AB505">
        <v>507.76179691194693</v>
      </c>
      <c r="AC505">
        <v>391.31627080309318</v>
      </c>
      <c r="AD505">
        <v>299.1347746965879</v>
      </c>
      <c r="AE505">
        <v>228.43902938081033</v>
      </c>
      <c r="AF505">
        <v>190.07182263487971</v>
      </c>
      <c r="AG505">
        <v>67.891168945811373</v>
      </c>
      <c r="AH505">
        <v>64</v>
      </c>
      <c r="AI505">
        <v>49.723648806715303</v>
      </c>
      <c r="AJ505">
        <v>39.122662450903462</v>
      </c>
      <c r="AK505">
        <v>29.467147839903749</v>
      </c>
      <c r="AL505">
        <v>22.247977109167</v>
      </c>
      <c r="AM505">
        <v>18.460693146675418</v>
      </c>
      <c r="AN505">
        <v>26.446808808661007</v>
      </c>
      <c r="AO505">
        <v>12.290499936620563</v>
      </c>
      <c r="AP505">
        <v>4.5782788766942399</v>
      </c>
      <c r="AQ505">
        <v>0.42350178943734867</v>
      </c>
      <c r="AR505">
        <v>8.4826084257611026E-2</v>
      </c>
      <c r="AS505">
        <v>0.42350178943734867</v>
      </c>
      <c r="AT505">
        <v>2078</v>
      </c>
      <c r="AU505">
        <v>7</v>
      </c>
      <c r="AV505">
        <v>1307.7041682890624</v>
      </c>
      <c r="AW505">
        <v>302.18840939677034</v>
      </c>
      <c r="AX505">
        <v>2.5292176154223647</v>
      </c>
      <c r="AY505">
        <v>43.638088095806005</v>
      </c>
      <c r="AZ505">
        <v>11.495247093453143</v>
      </c>
      <c r="BA505">
        <v>6.7231308562691133E-2</v>
      </c>
      <c r="BB505">
        <v>66.061272509003672</v>
      </c>
      <c r="BC505">
        <v>8020</v>
      </c>
      <c r="BD505">
        <v>109657.56433388256</v>
      </c>
      <c r="BE505">
        <v>462040.44506793475</v>
      </c>
      <c r="BF505">
        <v>4982</v>
      </c>
      <c r="BG505">
        <v>3564.5169533169528</v>
      </c>
      <c r="BH505">
        <v>2360.4790583395234</v>
      </c>
      <c r="BI505">
        <v>5388</v>
      </c>
      <c r="BJ505">
        <v>3221.3605553110579</v>
      </c>
      <c r="BK505">
        <v>2462.5118755011699</v>
      </c>
      <c r="BL505">
        <v>-174887.44948833552</v>
      </c>
      <c r="BM505">
        <v>-239547.52514096891</v>
      </c>
      <c r="BN505">
        <v>-280430.99695988686</v>
      </c>
      <c r="BO505">
        <v>-98174.168578764191</v>
      </c>
      <c r="BP505">
        <v>-117565.78074704827</v>
      </c>
      <c r="BQ505">
        <v>-118831.78901337777</v>
      </c>
      <c r="BR505">
        <v>1766143</v>
      </c>
      <c r="BS505">
        <v>8767932</v>
      </c>
      <c r="BT505">
        <v>937111</v>
      </c>
      <c r="BU505">
        <v>34879</v>
      </c>
      <c r="BV505">
        <v>88734</v>
      </c>
      <c r="BW505">
        <v>932589</v>
      </c>
      <c r="BX505">
        <v>42948</v>
      </c>
      <c r="BY505">
        <v>40.997620731673166</v>
      </c>
      <c r="BZ505">
        <v>0</v>
      </c>
      <c r="CA505">
        <v>0</v>
      </c>
      <c r="CB505">
        <v>0</v>
      </c>
      <c r="CC505">
        <v>0</v>
      </c>
      <c r="CD505">
        <v>3.2728858543181474</v>
      </c>
      <c r="CE505">
        <v>0</v>
      </c>
      <c r="CF505">
        <v>0</v>
      </c>
      <c r="CG505">
        <v>93147.858172849476</v>
      </c>
      <c r="CH505">
        <v>72692.655039077537</v>
      </c>
      <c r="CI505">
        <v>275951.22276400198</v>
      </c>
      <c r="CJ505">
        <v>7779.2597283811992</v>
      </c>
      <c r="CK505">
        <v>174284.98279831704</v>
      </c>
      <c r="CL505">
        <v>0</v>
      </c>
      <c r="CM505">
        <v>990000</v>
      </c>
      <c r="CN505">
        <v>790000</v>
      </c>
      <c r="CO505">
        <v>114600000</v>
      </c>
      <c r="CP505">
        <v>0</v>
      </c>
      <c r="CQ505">
        <v>2050</v>
      </c>
      <c r="CR505">
        <v>0</v>
      </c>
      <c r="CS505">
        <v>0</v>
      </c>
      <c r="CT505">
        <v>0</v>
      </c>
      <c r="CU505">
        <v>14366400</v>
      </c>
      <c r="CV505">
        <v>0</v>
      </c>
      <c r="CW505">
        <v>0</v>
      </c>
      <c r="CX505">
        <v>23451.898239507744</v>
      </c>
      <c r="CY505">
        <v>355180.35437612026</v>
      </c>
      <c r="CZ505">
        <v>8020</v>
      </c>
      <c r="DA505">
        <v>5738.1425061425061</v>
      </c>
      <c r="DB505">
        <v>3799.8880063996344</v>
      </c>
      <c r="DC505">
        <v>1659.9372093375439</v>
      </c>
      <c r="DD505">
        <v>-174887.44948833552</v>
      </c>
      <c r="DE505">
        <v>-239547.52514096891</v>
      </c>
      <c r="DF505">
        <v>-280430.99695988686</v>
      </c>
    </row>
    <row r="506" spans="1:110" x14ac:dyDescent="0.45">
      <c r="A506">
        <v>10382</v>
      </c>
      <c r="B506" t="s">
        <v>857</v>
      </c>
      <c r="C506">
        <v>7564</v>
      </c>
      <c r="D506">
        <v>6434</v>
      </c>
      <c r="E506">
        <v>5450</v>
      </c>
      <c r="F506">
        <v>4593</v>
      </c>
      <c r="G506">
        <v>3830</v>
      </c>
      <c r="H506">
        <v>3131</v>
      </c>
      <c r="I506">
        <v>2503</v>
      </c>
      <c r="J506">
        <v>1666.9642857142858</v>
      </c>
      <c r="K506">
        <v>2.5</v>
      </c>
      <c r="L506">
        <v>2.4</v>
      </c>
      <c r="M506">
        <v>2.3199999999999998</v>
      </c>
      <c r="N506">
        <v>2.25</v>
      </c>
      <c r="O506">
        <v>2.2000000000000002</v>
      </c>
      <c r="P506">
        <v>2.15</v>
      </c>
      <c r="Q506">
        <v>2.1365016107851584</v>
      </c>
      <c r="R506">
        <v>2.1103294578307521</v>
      </c>
      <c r="S506">
        <v>290727</v>
      </c>
      <c r="T506">
        <v>10958</v>
      </c>
      <c r="U506">
        <v>3792</v>
      </c>
      <c r="V506">
        <v>15.070457754120891</v>
      </c>
      <c r="W506">
        <v>54.001238132589791</v>
      </c>
      <c r="X506">
        <v>2639.9615996482262</v>
      </c>
      <c r="Y506">
        <v>254.95138104419107</v>
      </c>
      <c r="Z506">
        <v>3329</v>
      </c>
      <c r="AA506">
        <v>2812.1969921392956</v>
      </c>
      <c r="AB506">
        <v>2292.1632668755196</v>
      </c>
      <c r="AC506">
        <v>1831.7757986428969</v>
      </c>
      <c r="AD506">
        <v>1438.7728885445356</v>
      </c>
      <c r="AE506">
        <v>1113.6075326880391</v>
      </c>
      <c r="AF506">
        <v>909.72063903658511</v>
      </c>
      <c r="AG506">
        <v>445.07664265278476</v>
      </c>
      <c r="AH506">
        <v>485</v>
      </c>
      <c r="AI506">
        <v>426.7225350955336</v>
      </c>
      <c r="AJ506">
        <v>364.78080142167852</v>
      </c>
      <c r="AK506">
        <v>306.11847829520804</v>
      </c>
      <c r="AL506">
        <v>253.84131563959804</v>
      </c>
      <c r="AM506">
        <v>212.35261582639123</v>
      </c>
      <c r="AN506">
        <v>234.81188898230332</v>
      </c>
      <c r="AO506">
        <v>151.78168285218922</v>
      </c>
      <c r="AP506">
        <v>13.929197525791439</v>
      </c>
      <c r="AQ506">
        <v>1.4028496775112174</v>
      </c>
      <c r="AR506">
        <v>0.28098640410333647</v>
      </c>
      <c r="AS506">
        <v>1.4028496775112174</v>
      </c>
      <c r="AT506">
        <v>7723</v>
      </c>
      <c r="AU506">
        <v>66</v>
      </c>
      <c r="AV506">
        <v>4869.5137363525482</v>
      </c>
      <c r="AW506">
        <v>1494.3218085040883</v>
      </c>
      <c r="AX506">
        <v>16.0913164319103</v>
      </c>
      <c r="AY506">
        <v>162.49567338208453</v>
      </c>
      <c r="AZ506">
        <v>56.844001595495513</v>
      </c>
      <c r="BA506">
        <v>0.4277371206087392</v>
      </c>
      <c r="BB506">
        <v>66.061272509003672</v>
      </c>
      <c r="BC506">
        <v>8020</v>
      </c>
      <c r="BD506">
        <v>156108.84931010607</v>
      </c>
      <c r="BE506">
        <v>1244251.3267097676</v>
      </c>
      <c r="BF506">
        <v>18180</v>
      </c>
      <c r="BG506">
        <v>13843.24774634753</v>
      </c>
      <c r="BH506">
        <v>9875.7178072883144</v>
      </c>
      <c r="BI506">
        <v>10315.999999999995</v>
      </c>
      <c r="BJ506">
        <v>6719.5147394084524</v>
      </c>
      <c r="BK506">
        <v>5277.8596804253457</v>
      </c>
      <c r="BL506">
        <v>-163727.02253818873</v>
      </c>
      <c r="BM506">
        <v>-226246.17641569173</v>
      </c>
      <c r="BN506">
        <v>-264971.68152564269</v>
      </c>
      <c r="BO506">
        <v>-149444.83189988416</v>
      </c>
      <c r="BP506">
        <v>-174903.95206399448</v>
      </c>
      <c r="BQ506">
        <v>-174485.3232029028</v>
      </c>
      <c r="BR506">
        <v>1766143</v>
      </c>
      <c r="BS506">
        <v>8767932</v>
      </c>
      <c r="BT506">
        <v>937111</v>
      </c>
      <c r="BU506">
        <v>34879</v>
      </c>
      <c r="BV506">
        <v>88734</v>
      </c>
      <c r="BW506">
        <v>932589</v>
      </c>
      <c r="BX506">
        <v>42948</v>
      </c>
      <c r="BY506">
        <v>55.037874023385996</v>
      </c>
      <c r="BZ506">
        <v>0</v>
      </c>
      <c r="CA506">
        <v>0</v>
      </c>
      <c r="CB506">
        <v>0</v>
      </c>
      <c r="CC506">
        <v>0</v>
      </c>
      <c r="CD506">
        <v>4.3893658449164956</v>
      </c>
      <c r="CE506">
        <v>0</v>
      </c>
      <c r="CF506">
        <v>23.451839999999997</v>
      </c>
      <c r="CG506">
        <v>234633.80941267009</v>
      </c>
      <c r="CH506">
        <v>183108.39242797939</v>
      </c>
      <c r="CI506">
        <v>695104.40582598979</v>
      </c>
      <c r="CJ506">
        <v>19595.483785505672</v>
      </c>
      <c r="CK506">
        <v>439013.30894273042</v>
      </c>
      <c r="CL506">
        <v>350000</v>
      </c>
      <c r="CM506">
        <v>5260000</v>
      </c>
      <c r="CN506">
        <v>2880000</v>
      </c>
      <c r="CO506">
        <v>188380000</v>
      </c>
      <c r="CP506">
        <v>3000</v>
      </c>
      <c r="CQ506">
        <v>9250</v>
      </c>
      <c r="CR506">
        <v>0</v>
      </c>
      <c r="CS506">
        <v>0</v>
      </c>
      <c r="CT506">
        <v>4039000</v>
      </c>
      <c r="CU506">
        <v>64824000</v>
      </c>
      <c r="CV506">
        <v>0</v>
      </c>
      <c r="CW506">
        <v>0</v>
      </c>
      <c r="CX506">
        <v>38550.683754246282</v>
      </c>
      <c r="CY506">
        <v>770299.77661002637</v>
      </c>
      <c r="CZ506">
        <v>8020</v>
      </c>
      <c r="DA506">
        <v>6106.8672676406586</v>
      </c>
      <c r="DB506">
        <v>4356.6147862735033</v>
      </c>
      <c r="DC506">
        <v>2363.0917689154348</v>
      </c>
      <c r="DD506">
        <v>-163727.02253818873</v>
      </c>
      <c r="DE506">
        <v>-226246.17641569173</v>
      </c>
      <c r="DF506">
        <v>-264971.68152564269</v>
      </c>
    </row>
    <row r="507" spans="1:110" x14ac:dyDescent="0.45">
      <c r="A507">
        <v>10383</v>
      </c>
      <c r="B507" t="s">
        <v>858</v>
      </c>
      <c r="C507">
        <v>1979</v>
      </c>
      <c r="D507">
        <v>1590</v>
      </c>
      <c r="E507">
        <v>1268</v>
      </c>
      <c r="F507">
        <v>996</v>
      </c>
      <c r="G507">
        <v>789</v>
      </c>
      <c r="H507">
        <v>609</v>
      </c>
      <c r="I507">
        <v>455</v>
      </c>
      <c r="J507">
        <v>204.53571428571428</v>
      </c>
      <c r="K507">
        <v>2.5</v>
      </c>
      <c r="L507">
        <v>2.4</v>
      </c>
      <c r="M507">
        <v>2.3199999999999998</v>
      </c>
      <c r="N507">
        <v>2.25</v>
      </c>
      <c r="O507">
        <v>2.2000000000000002</v>
      </c>
      <c r="P507">
        <v>2.15</v>
      </c>
      <c r="Q507">
        <v>2.1365016107851584</v>
      </c>
      <c r="R507">
        <v>2.1103294578307521</v>
      </c>
      <c r="S507">
        <v>290727</v>
      </c>
      <c r="T507">
        <v>10958</v>
      </c>
      <c r="U507">
        <v>3792</v>
      </c>
      <c r="V507">
        <v>4.5568204672318426</v>
      </c>
      <c r="W507">
        <v>16.328233103016323</v>
      </c>
      <c r="X507">
        <v>2284.3171976716808</v>
      </c>
      <c r="Y507">
        <v>220.6054150056556</v>
      </c>
      <c r="Z507">
        <v>553</v>
      </c>
      <c r="AA507">
        <v>442.50064714935968</v>
      </c>
      <c r="AB507">
        <v>343.57615181440434</v>
      </c>
      <c r="AC507">
        <v>253.30791950132095</v>
      </c>
      <c r="AD507">
        <v>193.18057122453638</v>
      </c>
      <c r="AE507">
        <v>143.92180937211444</v>
      </c>
      <c r="AF507">
        <v>149.79498240429967</v>
      </c>
      <c r="AG507">
        <v>6.031566708790729</v>
      </c>
      <c r="AH507">
        <v>73</v>
      </c>
      <c r="AI507">
        <v>65.944384699289927</v>
      </c>
      <c r="AJ507">
        <v>58.550290645137487</v>
      </c>
      <c r="AK507">
        <v>49.551367228616868</v>
      </c>
      <c r="AL507">
        <v>45.019820041080393</v>
      </c>
      <c r="AM507">
        <v>40.605070342505996</v>
      </c>
      <c r="AN507">
        <v>76.29029579596687</v>
      </c>
      <c r="AO507">
        <v>3.8585465551036484</v>
      </c>
      <c r="AP507">
        <v>2.5914786094495694</v>
      </c>
      <c r="AQ507">
        <v>0.87347244071453167</v>
      </c>
      <c r="AR507">
        <v>0.17495379878132272</v>
      </c>
      <c r="AS507">
        <v>0.87347244071453167</v>
      </c>
      <c r="AT507">
        <v>1694</v>
      </c>
      <c r="AU507">
        <v>11</v>
      </c>
      <c r="AV507">
        <v>1067.2886940509061</v>
      </c>
      <c r="AW507">
        <v>295.49268687348984</v>
      </c>
      <c r="AX507">
        <v>2.9477114704191898</v>
      </c>
      <c r="AY507">
        <v>35.615423720478738</v>
      </c>
      <c r="AZ507">
        <v>11.240541808667553</v>
      </c>
      <c r="BA507">
        <v>7.835565362707704E-2</v>
      </c>
      <c r="BB507">
        <v>66.061272509003672</v>
      </c>
      <c r="BC507">
        <v>8020</v>
      </c>
      <c r="BD507">
        <v>77509.388618790064</v>
      </c>
      <c r="BE507">
        <v>286241.67311177991</v>
      </c>
      <c r="BF507">
        <v>456</v>
      </c>
      <c r="BG507">
        <v>304.68830188679249</v>
      </c>
      <c r="BH507">
        <v>194.96551118911805</v>
      </c>
      <c r="BI507">
        <v>4904</v>
      </c>
      <c r="BJ507">
        <v>2807.2773344785273</v>
      </c>
      <c r="BK507">
        <v>2140.9178209978068</v>
      </c>
      <c r="BL507">
        <v>-195423.12627154979</v>
      </c>
      <c r="BM507">
        <v>-256263.1171114938</v>
      </c>
      <c r="BN507">
        <v>-302627.83047639875</v>
      </c>
      <c r="BO507">
        <v>-65169.197930635069</v>
      </c>
      <c r="BP507">
        <v>-98514.607388394361</v>
      </c>
      <c r="BQ507">
        <v>-96462.094526364119</v>
      </c>
      <c r="BR507">
        <v>1766143</v>
      </c>
      <c r="BS507">
        <v>8767932</v>
      </c>
      <c r="BT507">
        <v>937111</v>
      </c>
      <c r="BU507">
        <v>34879</v>
      </c>
      <c r="BV507">
        <v>88734</v>
      </c>
      <c r="BW507">
        <v>932589</v>
      </c>
      <c r="BX507">
        <v>42948</v>
      </c>
      <c r="BY507">
        <v>1.9544294693795441</v>
      </c>
      <c r="BZ507">
        <v>0</v>
      </c>
      <c r="CA507">
        <v>0</v>
      </c>
      <c r="CB507">
        <v>0</v>
      </c>
      <c r="CC507">
        <v>0</v>
      </c>
      <c r="CD507">
        <v>3.5572323203847955</v>
      </c>
      <c r="CE507">
        <v>0</v>
      </c>
      <c r="CF507">
        <v>0</v>
      </c>
      <c r="CG507">
        <v>59628.742542468033</v>
      </c>
      <c r="CH507">
        <v>46534.313263651908</v>
      </c>
      <c r="CI507">
        <v>176650.59336028915</v>
      </c>
      <c r="CJ507">
        <v>4979.9049018803889</v>
      </c>
      <c r="CK507">
        <v>111568.79580649841</v>
      </c>
      <c r="CL507">
        <v>0</v>
      </c>
      <c r="CM507">
        <v>1150000</v>
      </c>
      <c r="CN507">
        <v>1540000</v>
      </c>
      <c r="CO507">
        <v>118830000</v>
      </c>
      <c r="CP507">
        <v>0</v>
      </c>
      <c r="CQ507">
        <v>6460</v>
      </c>
      <c r="CR507">
        <v>0</v>
      </c>
      <c r="CS507">
        <v>0</v>
      </c>
      <c r="CT507">
        <v>169000</v>
      </c>
      <c r="CU507">
        <v>45271680</v>
      </c>
      <c r="CV507">
        <v>0</v>
      </c>
      <c r="CW507">
        <v>0</v>
      </c>
      <c r="CX507">
        <v>24467.001204114011</v>
      </c>
      <c r="CY507">
        <v>199729.68734855385</v>
      </c>
      <c r="CZ507">
        <v>8020</v>
      </c>
      <c r="DA507">
        <v>5358.7723270440256</v>
      </c>
      <c r="DB507">
        <v>3428.9986836331727</v>
      </c>
      <c r="DC507">
        <v>1173.2954221889397</v>
      </c>
      <c r="DD507">
        <v>-195423.12627154979</v>
      </c>
      <c r="DE507">
        <v>-256263.1171114938</v>
      </c>
      <c r="DF507">
        <v>-302627.83047639875</v>
      </c>
    </row>
    <row r="508" spans="1:110" x14ac:dyDescent="0.45">
      <c r="A508">
        <v>10384</v>
      </c>
      <c r="B508" t="s">
        <v>859</v>
      </c>
      <c r="C508">
        <v>13200</v>
      </c>
      <c r="D508">
        <v>12608</v>
      </c>
      <c r="E508">
        <v>11983</v>
      </c>
      <c r="F508">
        <v>11324</v>
      </c>
      <c r="G508">
        <v>10627</v>
      </c>
      <c r="H508">
        <v>9854</v>
      </c>
      <c r="I508">
        <v>9066</v>
      </c>
      <c r="J508">
        <v>8377.9285714285706</v>
      </c>
      <c r="K508">
        <v>2.5</v>
      </c>
      <c r="L508">
        <v>2.4</v>
      </c>
      <c r="M508">
        <v>2.3199999999999998</v>
      </c>
      <c r="N508">
        <v>2.25</v>
      </c>
      <c r="O508">
        <v>2.2000000000000002</v>
      </c>
      <c r="P508">
        <v>2.15</v>
      </c>
      <c r="Q508">
        <v>2.1365016107851584</v>
      </c>
      <c r="R508">
        <v>2.1103294578307521</v>
      </c>
      <c r="S508">
        <v>290727</v>
      </c>
      <c r="T508">
        <v>10958</v>
      </c>
      <c r="U508">
        <v>3792</v>
      </c>
      <c r="V508">
        <v>23.94962637039</v>
      </c>
      <c r="W508">
        <v>85.817531087291457</v>
      </c>
      <c r="X508">
        <v>2898.9967077665688</v>
      </c>
      <c r="Y508">
        <v>279.9674110358784</v>
      </c>
      <c r="Z508">
        <v>5616</v>
      </c>
      <c r="AA508">
        <v>5308.338551123411</v>
      </c>
      <c r="AB508">
        <v>4924.1309630785672</v>
      </c>
      <c r="AC508">
        <v>4536.2470100450464</v>
      </c>
      <c r="AD508">
        <v>4179.2995603605705</v>
      </c>
      <c r="AE508">
        <v>3837.1127276134366</v>
      </c>
      <c r="AF508">
        <v>3502.2756247393854</v>
      </c>
      <c r="AG508">
        <v>3139.9650459040636</v>
      </c>
      <c r="AH508">
        <v>664</v>
      </c>
      <c r="AI508">
        <v>554.56812739127179</v>
      </c>
      <c r="AJ508">
        <v>447.98155992414809</v>
      </c>
      <c r="AK508">
        <v>351.98364626105314</v>
      </c>
      <c r="AL508">
        <v>276.80350579830866</v>
      </c>
      <c r="AM508">
        <v>229.6529650785229</v>
      </c>
      <c r="AN508">
        <v>204.16020867474833</v>
      </c>
      <c r="AO508">
        <v>185.85162336443327</v>
      </c>
      <c r="AP508">
        <v>13.921998974098523</v>
      </c>
      <c r="AQ508">
        <v>0.29115748023817722</v>
      </c>
      <c r="AR508">
        <v>5.8317932927107567E-2</v>
      </c>
      <c r="AS508">
        <v>0.29115748023817722</v>
      </c>
      <c r="AT508">
        <v>12410</v>
      </c>
      <c r="AU508">
        <v>206</v>
      </c>
      <c r="AV508">
        <v>7848.1624057360541</v>
      </c>
      <c r="AW508">
        <v>3329.1252223526853</v>
      </c>
      <c r="AX508">
        <v>42.582805365194879</v>
      </c>
      <c r="AY508">
        <v>261.89317947941208</v>
      </c>
      <c r="AZ508">
        <v>126.63992345829615</v>
      </c>
      <c r="BA508">
        <v>1.1319301706248592</v>
      </c>
      <c r="BB508">
        <v>66.061272509003672</v>
      </c>
      <c r="BC508">
        <v>8020</v>
      </c>
      <c r="BD508">
        <v>400380.33351053571</v>
      </c>
      <c r="BE508">
        <v>3350059.4626233857</v>
      </c>
      <c r="BF508">
        <v>76814</v>
      </c>
      <c r="BG508">
        <v>73590.671404399312</v>
      </c>
      <c r="BH508">
        <v>67016.157124306454</v>
      </c>
      <c r="BI508">
        <v>35734</v>
      </c>
      <c r="BJ508">
        <v>30536.53211750117</v>
      </c>
      <c r="BK508">
        <v>28133.678560934837</v>
      </c>
      <c r="BL508">
        <v>-118209.39653985412</v>
      </c>
      <c r="BM508">
        <v>-170198.65387080115</v>
      </c>
      <c r="BN508">
        <v>-196222.06030028296</v>
      </c>
      <c r="BO508">
        <v>225434.36254713032</v>
      </c>
      <c r="BP508">
        <v>542040.27638652199</v>
      </c>
      <c r="BQ508">
        <v>814038.36643055617</v>
      </c>
      <c r="BR508">
        <v>1766143</v>
      </c>
      <c r="BS508">
        <v>8767932</v>
      </c>
      <c r="BT508">
        <v>937111</v>
      </c>
      <c r="BU508">
        <v>34879</v>
      </c>
      <c r="BV508">
        <v>88734</v>
      </c>
      <c r="BW508">
        <v>932589</v>
      </c>
      <c r="BX508">
        <v>42948</v>
      </c>
      <c r="BY508">
        <v>145.92784116383262</v>
      </c>
      <c r="BZ508">
        <v>0</v>
      </c>
      <c r="CA508">
        <v>0</v>
      </c>
      <c r="CB508">
        <v>0</v>
      </c>
      <c r="CC508">
        <v>0</v>
      </c>
      <c r="CD508">
        <v>13.510752436345475</v>
      </c>
      <c r="CE508">
        <v>0</v>
      </c>
      <c r="CF508">
        <v>0</v>
      </c>
      <c r="CG508">
        <v>331309.99554661231</v>
      </c>
      <c r="CH508">
        <v>258554.55712762804</v>
      </c>
      <c r="CI508">
        <v>981508.32642196154</v>
      </c>
      <c r="CJ508">
        <v>27669.412442992223</v>
      </c>
      <c r="CK508">
        <v>619899.99563492311</v>
      </c>
      <c r="CL508">
        <v>1710000</v>
      </c>
      <c r="CM508">
        <v>7710000</v>
      </c>
      <c r="CN508">
        <v>4140000</v>
      </c>
      <c r="CO508">
        <v>58610000</v>
      </c>
      <c r="CP508">
        <v>0</v>
      </c>
      <c r="CQ508">
        <v>790</v>
      </c>
      <c r="CR508">
        <v>0</v>
      </c>
      <c r="CS508">
        <v>0</v>
      </c>
      <c r="CT508">
        <v>0</v>
      </c>
      <c r="CU508">
        <v>5536320</v>
      </c>
      <c r="CV508">
        <v>0</v>
      </c>
      <c r="CW508">
        <v>0</v>
      </c>
      <c r="CX508">
        <v>7407.6964625386472</v>
      </c>
      <c r="CY508">
        <v>1285240.7366245929</v>
      </c>
      <c r="CZ508">
        <v>8020</v>
      </c>
      <c r="DA508">
        <v>7683.4585448392545</v>
      </c>
      <c r="DB508">
        <v>6997.0263251091956</v>
      </c>
      <c r="DC508">
        <v>6060.7420702646441</v>
      </c>
      <c r="DD508">
        <v>-118209.39653985412</v>
      </c>
      <c r="DE508">
        <v>-170198.65387080115</v>
      </c>
      <c r="DF508">
        <v>-196222.06030028296</v>
      </c>
    </row>
    <row r="509" spans="1:110" x14ac:dyDescent="0.45">
      <c r="A509">
        <v>10421</v>
      </c>
      <c r="B509" t="s">
        <v>860</v>
      </c>
      <c r="C509">
        <v>16850</v>
      </c>
      <c r="D509">
        <v>15504</v>
      </c>
      <c r="E509">
        <v>14135</v>
      </c>
      <c r="F509">
        <v>12819</v>
      </c>
      <c r="G509">
        <v>11573</v>
      </c>
      <c r="H509">
        <v>10334</v>
      </c>
      <c r="I509">
        <v>9119</v>
      </c>
      <c r="J509">
        <v>7829.892857142856</v>
      </c>
      <c r="K509">
        <v>2.5</v>
      </c>
      <c r="L509">
        <v>2.4</v>
      </c>
      <c r="M509">
        <v>2.3199999999999998</v>
      </c>
      <c r="N509">
        <v>2.25</v>
      </c>
      <c r="O509">
        <v>2.2000000000000002</v>
      </c>
      <c r="P509">
        <v>2.15</v>
      </c>
      <c r="Q509">
        <v>2.1365016107851584</v>
      </c>
      <c r="R509">
        <v>2.1103294578307521</v>
      </c>
      <c r="S509">
        <v>269821</v>
      </c>
      <c r="T509">
        <v>10567</v>
      </c>
      <c r="U509">
        <v>3347</v>
      </c>
      <c r="V509">
        <v>33.284288845390869</v>
      </c>
      <c r="W509">
        <v>119.26597302741996</v>
      </c>
      <c r="X509">
        <v>2567.7549067368795</v>
      </c>
      <c r="Y509">
        <v>226.97618870535959</v>
      </c>
      <c r="Z509">
        <v>7690</v>
      </c>
      <c r="AA509">
        <v>7021.4513614958078</v>
      </c>
      <c r="AB509">
        <v>6262.5787960445132</v>
      </c>
      <c r="AC509">
        <v>5543.5319011435586</v>
      </c>
      <c r="AD509">
        <v>4848.9751792805228</v>
      </c>
      <c r="AE509">
        <v>4215.0710011990232</v>
      </c>
      <c r="AF509">
        <v>3803.8595489980339</v>
      </c>
      <c r="AG509">
        <v>3092.9907567043506</v>
      </c>
      <c r="AH509">
        <v>804</v>
      </c>
      <c r="AI509">
        <v>703.22867095215327</v>
      </c>
      <c r="AJ509">
        <v>609.1700841279395</v>
      </c>
      <c r="AK509">
        <v>529.86973226225257</v>
      </c>
      <c r="AL509">
        <v>480.39998577029593</v>
      </c>
      <c r="AM509">
        <v>454.11490343869701</v>
      </c>
      <c r="AN509">
        <v>587.67984692591835</v>
      </c>
      <c r="AO509">
        <v>556.44200131811476</v>
      </c>
      <c r="AP509">
        <v>40.58543444465743</v>
      </c>
      <c r="AQ509">
        <v>3.4938897628581267</v>
      </c>
      <c r="AR509">
        <v>0.69981519512529089</v>
      </c>
      <c r="AS509">
        <v>3.4938897628581267</v>
      </c>
      <c r="AT509">
        <v>16367</v>
      </c>
      <c r="AU509">
        <v>153</v>
      </c>
      <c r="AV509">
        <v>10322.810806038606</v>
      </c>
      <c r="AW509">
        <v>3288.7426003927158</v>
      </c>
      <c r="AX509">
        <v>36.298765000835949</v>
      </c>
      <c r="AY509">
        <v>344.47219659750829</v>
      </c>
      <c r="AZ509">
        <v>125.10376851893891</v>
      </c>
      <c r="BA509">
        <v>0.96488868942512118</v>
      </c>
      <c r="BB509">
        <v>66.061272509003672</v>
      </c>
      <c r="BC509">
        <v>6400</v>
      </c>
      <c r="BD509">
        <v>242828.66323969272</v>
      </c>
      <c r="BE509">
        <v>3110161.0611677812</v>
      </c>
      <c r="BF509">
        <v>53978</v>
      </c>
      <c r="BG509">
        <v>47605.365118679052</v>
      </c>
      <c r="BH509">
        <v>40161.901648786814</v>
      </c>
      <c r="BI509">
        <v>36388</v>
      </c>
      <c r="BJ509">
        <v>28728.823776376485</v>
      </c>
      <c r="BK509">
        <v>25129.350007499161</v>
      </c>
      <c r="BL509">
        <v>-110527.6135365598</v>
      </c>
      <c r="BM509">
        <v>-155416.89066921372</v>
      </c>
      <c r="BN509">
        <v>-219313.98167903363</v>
      </c>
      <c r="BO509">
        <v>71430.249740068801</v>
      </c>
      <c r="BP509">
        <v>321321.24788162508</v>
      </c>
      <c r="BQ509">
        <v>511094.66573492414</v>
      </c>
      <c r="BR509">
        <v>1766143</v>
      </c>
      <c r="BS509">
        <v>8767932</v>
      </c>
      <c r="BT509">
        <v>937111</v>
      </c>
      <c r="BU509">
        <v>34879</v>
      </c>
      <c r="BV509">
        <v>88734</v>
      </c>
      <c r="BW509">
        <v>932589</v>
      </c>
      <c r="BX509">
        <v>42948</v>
      </c>
      <c r="BY509">
        <v>351.53026911831421</v>
      </c>
      <c r="BZ509">
        <v>0</v>
      </c>
      <c r="CA509">
        <v>0</v>
      </c>
      <c r="CB509">
        <v>998.57349507040317</v>
      </c>
      <c r="CC509">
        <v>0</v>
      </c>
      <c r="CD509">
        <v>19.677936049632688</v>
      </c>
      <c r="CE509">
        <v>94.727584128791179</v>
      </c>
      <c r="CF509">
        <v>6.0396700000000001</v>
      </c>
      <c r="CG509">
        <v>385999.07894355047</v>
      </c>
      <c r="CH509">
        <v>301233.95686648041</v>
      </c>
      <c r="CI509">
        <v>1143525.1428174931</v>
      </c>
      <c r="CJ509">
        <v>32236.780844125122</v>
      </c>
      <c r="CK509">
        <v>722226.40598999569</v>
      </c>
      <c r="CL509">
        <v>4180000</v>
      </c>
      <c r="CM509">
        <v>7950000</v>
      </c>
      <c r="CN509">
        <v>4570000</v>
      </c>
      <c r="CO509">
        <v>439280000</v>
      </c>
      <c r="CP509">
        <v>0</v>
      </c>
      <c r="CQ509">
        <v>26810</v>
      </c>
      <c r="CR509">
        <v>25940</v>
      </c>
      <c r="CS509">
        <v>3070</v>
      </c>
      <c r="CT509">
        <v>155000</v>
      </c>
      <c r="CU509">
        <v>187884480</v>
      </c>
      <c r="CV509">
        <v>181306560</v>
      </c>
      <c r="CW509">
        <v>18818130</v>
      </c>
      <c r="CX509">
        <v>72138.861382103642</v>
      </c>
      <c r="CY509">
        <v>1471934.0302092708</v>
      </c>
      <c r="CZ509">
        <v>6400</v>
      </c>
      <c r="DA509">
        <v>5644.4169246646024</v>
      </c>
      <c r="DB509">
        <v>4761.8691050471598</v>
      </c>
      <c r="DC509">
        <v>3675.8096539329745</v>
      </c>
      <c r="DD509">
        <v>-110527.6135365598</v>
      </c>
      <c r="DE509">
        <v>-155416.89066921372</v>
      </c>
      <c r="DF509">
        <v>-219313.98167903363</v>
      </c>
    </row>
    <row r="510" spans="1:110" x14ac:dyDescent="0.45">
      <c r="A510">
        <v>10424</v>
      </c>
      <c r="B510" t="s">
        <v>861</v>
      </c>
      <c r="C510">
        <v>5536</v>
      </c>
      <c r="D510">
        <v>5029</v>
      </c>
      <c r="E510">
        <v>4559</v>
      </c>
      <c r="F510">
        <v>4118</v>
      </c>
      <c r="G510">
        <v>3679</v>
      </c>
      <c r="H510">
        <v>3250</v>
      </c>
      <c r="I510">
        <v>2822</v>
      </c>
      <c r="J510">
        <v>2372.7142857142858</v>
      </c>
      <c r="K510">
        <v>2.5</v>
      </c>
      <c r="L510">
        <v>2.4</v>
      </c>
      <c r="M510">
        <v>2.3199999999999998</v>
      </c>
      <c r="N510">
        <v>2.25</v>
      </c>
      <c r="O510">
        <v>2.2000000000000002</v>
      </c>
      <c r="P510">
        <v>2.15</v>
      </c>
      <c r="Q510">
        <v>2.1365016107851584</v>
      </c>
      <c r="R510">
        <v>2.1103294578307521</v>
      </c>
      <c r="S510">
        <v>269821</v>
      </c>
      <c r="T510">
        <v>10567</v>
      </c>
      <c r="U510">
        <v>3347</v>
      </c>
      <c r="V510">
        <v>12.108190277178323</v>
      </c>
      <c r="W510">
        <v>43.386689188908221</v>
      </c>
      <c r="X510">
        <v>2319.0482737064822</v>
      </c>
      <c r="Y510">
        <v>204.99181491529259</v>
      </c>
      <c r="Z510">
        <v>3903</v>
      </c>
      <c r="AA510">
        <v>3511.6660653873564</v>
      </c>
      <c r="AB510">
        <v>3098.6417500000643</v>
      </c>
      <c r="AC510">
        <v>2703.9351032005552</v>
      </c>
      <c r="AD510">
        <v>2314.7799631498797</v>
      </c>
      <c r="AE510">
        <v>1961.3807237665605</v>
      </c>
      <c r="AF510">
        <v>1653.2277329450721</v>
      </c>
      <c r="AG510">
        <v>1264.4445899381544</v>
      </c>
      <c r="AH510">
        <v>462</v>
      </c>
      <c r="AI510">
        <v>404.69068123559612</v>
      </c>
      <c r="AJ510">
        <v>351.68292474162041</v>
      </c>
      <c r="AK510">
        <v>299.9406244606825</v>
      </c>
      <c r="AL510">
        <v>260.88326574653502</v>
      </c>
      <c r="AM510">
        <v>232.17983749196668</v>
      </c>
      <c r="AN510">
        <v>219.09189064760992</v>
      </c>
      <c r="AO510">
        <v>179.37870912314867</v>
      </c>
      <c r="AP510">
        <v>18.529072057564424</v>
      </c>
      <c r="AQ510">
        <v>2.2498532563859146</v>
      </c>
      <c r="AR510">
        <v>0.4506385726185585</v>
      </c>
      <c r="AS510">
        <v>2.2498532563859146</v>
      </c>
      <c r="AT510">
        <v>6991</v>
      </c>
      <c r="AU510">
        <v>145</v>
      </c>
      <c r="AV510">
        <v>4427.9302702240111</v>
      </c>
      <c r="AW510">
        <v>2144.2207032014176</v>
      </c>
      <c r="AX510">
        <v>28.833675262863821</v>
      </c>
      <c r="AY510">
        <v>147.76003311737526</v>
      </c>
      <c r="AZ510">
        <v>81.566155549781925</v>
      </c>
      <c r="BA510">
        <v>0.76645271912290935</v>
      </c>
      <c r="BB510">
        <v>66.061272509003672</v>
      </c>
      <c r="BC510">
        <v>6400</v>
      </c>
      <c r="BD510">
        <v>226856.74633231558</v>
      </c>
      <c r="BE510">
        <v>1116018.5619123981</v>
      </c>
      <c r="BF510">
        <v>26662</v>
      </c>
      <c r="BG510">
        <v>23287.676224564188</v>
      </c>
      <c r="BH510">
        <v>19233.894574259986</v>
      </c>
      <c r="BI510">
        <v>62353.999999999985</v>
      </c>
      <c r="BJ510">
        <v>48011.731834863327</v>
      </c>
      <c r="BK510">
        <v>41101.79815925251</v>
      </c>
      <c r="BL510">
        <v>-86805.107432513381</v>
      </c>
      <c r="BM510">
        <v>-113357.22697091615</v>
      </c>
      <c r="BN510">
        <v>-162724.20261776916</v>
      </c>
      <c r="BO510">
        <v>12292.816773144994</v>
      </c>
      <c r="BP510">
        <v>95800.846274066484</v>
      </c>
      <c r="BQ510">
        <v>149942.82592468458</v>
      </c>
      <c r="BR510">
        <v>1766143</v>
      </c>
      <c r="BS510">
        <v>8767932</v>
      </c>
      <c r="BT510">
        <v>937111</v>
      </c>
      <c r="BU510">
        <v>34879</v>
      </c>
      <c r="BV510">
        <v>88734</v>
      </c>
      <c r="BW510">
        <v>932589</v>
      </c>
      <c r="BX510">
        <v>42948</v>
      </c>
      <c r="BY510">
        <v>193.94104517118635</v>
      </c>
      <c r="BZ510">
        <v>0</v>
      </c>
      <c r="CA510">
        <v>0</v>
      </c>
      <c r="CB510">
        <v>806.29992807529072</v>
      </c>
      <c r="CC510">
        <v>0</v>
      </c>
      <c r="CD510">
        <v>6.9955033641498723</v>
      </c>
      <c r="CE510">
        <v>7.0625797319090413</v>
      </c>
      <c r="CF510">
        <v>0</v>
      </c>
      <c r="CG510">
        <v>159127.59104528453</v>
      </c>
      <c r="CH510">
        <v>124183.28569175745</v>
      </c>
      <c r="CI510">
        <v>471416.67222183669</v>
      </c>
      <c r="CJ510">
        <v>13289.568702651217</v>
      </c>
      <c r="CK510">
        <v>297736.84561379161</v>
      </c>
      <c r="CL510">
        <v>370000</v>
      </c>
      <c r="CM510">
        <v>12100000</v>
      </c>
      <c r="CN510">
        <v>1420000</v>
      </c>
      <c r="CO510">
        <v>133850000</v>
      </c>
      <c r="CP510">
        <v>0</v>
      </c>
      <c r="CQ510">
        <v>6520</v>
      </c>
      <c r="CR510">
        <v>72450</v>
      </c>
      <c r="CS510">
        <v>5990</v>
      </c>
      <c r="CT510">
        <v>0</v>
      </c>
      <c r="CU510">
        <v>45692160</v>
      </c>
      <c r="CV510">
        <v>506888170</v>
      </c>
      <c r="CW510">
        <v>36748830</v>
      </c>
      <c r="CX510">
        <v>19032.567375078521</v>
      </c>
      <c r="CY510">
        <v>537400.06125978101</v>
      </c>
      <c r="CZ510">
        <v>6400</v>
      </c>
      <c r="DA510">
        <v>5590.0205474912163</v>
      </c>
      <c r="DB510">
        <v>4616.942662788385</v>
      </c>
      <c r="DC510">
        <v>3434.0353692308404</v>
      </c>
      <c r="DD510">
        <v>-86805.107432513381</v>
      </c>
      <c r="DE510">
        <v>-113357.22697091615</v>
      </c>
      <c r="DF510">
        <v>-162724.20261776916</v>
      </c>
    </row>
    <row r="511" spans="1:110" x14ac:dyDescent="0.45">
      <c r="A511">
        <v>10425</v>
      </c>
      <c r="B511" t="s">
        <v>862</v>
      </c>
      <c r="C511">
        <v>9780</v>
      </c>
      <c r="D511">
        <v>9295</v>
      </c>
      <c r="E511">
        <v>8775</v>
      </c>
      <c r="F511">
        <v>8247</v>
      </c>
      <c r="G511">
        <v>7707</v>
      </c>
      <c r="H511">
        <v>7136</v>
      </c>
      <c r="I511">
        <v>6547</v>
      </c>
      <c r="J511">
        <v>6008.25</v>
      </c>
      <c r="K511">
        <v>2.5</v>
      </c>
      <c r="L511">
        <v>2.4</v>
      </c>
      <c r="M511">
        <v>2.3199999999999998</v>
      </c>
      <c r="N511">
        <v>2.25</v>
      </c>
      <c r="O511">
        <v>2.2000000000000002</v>
      </c>
      <c r="P511">
        <v>2.15</v>
      </c>
      <c r="Q511">
        <v>2.1365016107851584</v>
      </c>
      <c r="R511">
        <v>2.1103294578307521</v>
      </c>
      <c r="S511">
        <v>269821</v>
      </c>
      <c r="T511">
        <v>10567</v>
      </c>
      <c r="U511">
        <v>3347</v>
      </c>
      <c r="V511">
        <v>19.317216004386133</v>
      </c>
      <c r="W511">
        <v>69.218440377253202</v>
      </c>
      <c r="X511">
        <v>2567.9541393923751</v>
      </c>
      <c r="Y511">
        <v>226.99379983666003</v>
      </c>
      <c r="Z511">
        <v>5648</v>
      </c>
      <c r="AA511">
        <v>5302.4281870925306</v>
      </c>
      <c r="AB511">
        <v>4917.6803266908455</v>
      </c>
      <c r="AC511">
        <v>4536.3033025210843</v>
      </c>
      <c r="AD511">
        <v>4132.468160575987</v>
      </c>
      <c r="AE511">
        <v>3762.7538830100857</v>
      </c>
      <c r="AF511">
        <v>3409.0225961658148</v>
      </c>
      <c r="AG511">
        <v>3029.8847091621724</v>
      </c>
      <c r="AH511">
        <v>1918</v>
      </c>
      <c r="AI511">
        <v>1785.2670255073915</v>
      </c>
      <c r="AJ511">
        <v>1613.1849074632025</v>
      </c>
      <c r="AK511">
        <v>1417.5979751939446</v>
      </c>
      <c r="AL511">
        <v>1219.6966828973007</v>
      </c>
      <c r="AM511">
        <v>1037.7774282615644</v>
      </c>
      <c r="AN511">
        <v>886.58957792728927</v>
      </c>
      <c r="AO511">
        <v>748.94062607786498</v>
      </c>
      <c r="AP511">
        <v>21.257323149179388</v>
      </c>
      <c r="AQ511">
        <v>6.6701531836382415</v>
      </c>
      <c r="AR511">
        <v>1.3360108270573736</v>
      </c>
      <c r="AS511">
        <v>6.6701531836382415</v>
      </c>
      <c r="AT511">
        <v>12644</v>
      </c>
      <c r="AU511">
        <v>195</v>
      </c>
      <c r="AV511">
        <v>7992.6611467909133</v>
      </c>
      <c r="AW511">
        <v>3253.709124973931</v>
      </c>
      <c r="AX511">
        <v>40.894851456875699</v>
      </c>
      <c r="AY511">
        <v>266.71510246841279</v>
      </c>
      <c r="AZ511">
        <v>123.77109511400833</v>
      </c>
      <c r="BA511">
        <v>1.087061216147466</v>
      </c>
      <c r="BB511">
        <v>66.061272509003672</v>
      </c>
      <c r="BC511">
        <v>6400</v>
      </c>
      <c r="BD511">
        <v>310803.92203711288</v>
      </c>
      <c r="BE511">
        <v>2102653.9951309711</v>
      </c>
      <c r="BF511">
        <v>46274.000000000007</v>
      </c>
      <c r="BG511">
        <v>43793.77334050565</v>
      </c>
      <c r="BH511">
        <v>39656.581237724706</v>
      </c>
      <c r="BI511">
        <v>41923.999999999985</v>
      </c>
      <c r="BJ511">
        <v>35866.582807823914</v>
      </c>
      <c r="BK511">
        <v>32673.63348469698</v>
      </c>
      <c r="BL511">
        <v>-75569.947183417331</v>
      </c>
      <c r="BM511">
        <v>-96145.727262761677</v>
      </c>
      <c r="BN511">
        <v>-139317.81069237803</v>
      </c>
      <c r="BO511">
        <v>147724.23652980989</v>
      </c>
      <c r="BP511">
        <v>395193.46457799652</v>
      </c>
      <c r="BQ511">
        <v>559493.1543436104</v>
      </c>
      <c r="BR511">
        <v>1766143</v>
      </c>
      <c r="BS511">
        <v>8767932</v>
      </c>
      <c r="BT511">
        <v>937111</v>
      </c>
      <c r="BU511">
        <v>34879</v>
      </c>
      <c r="BV511">
        <v>88734</v>
      </c>
      <c r="BW511">
        <v>932589</v>
      </c>
      <c r="BX511">
        <v>42948</v>
      </c>
      <c r="BY511">
        <v>593.47855279003397</v>
      </c>
      <c r="BZ511">
        <v>0</v>
      </c>
      <c r="CA511">
        <v>0</v>
      </c>
      <c r="CB511">
        <v>1495.2890499378757</v>
      </c>
      <c r="CC511">
        <v>0</v>
      </c>
      <c r="CD511">
        <v>4.9443304755094299</v>
      </c>
      <c r="CE511">
        <v>26.451527186831044</v>
      </c>
      <c r="CF511">
        <v>0</v>
      </c>
      <c r="CG511">
        <v>244160.29490762058</v>
      </c>
      <c r="CH511">
        <v>190542.8685115214</v>
      </c>
      <c r="CI511">
        <v>723326.68997230823</v>
      </c>
      <c r="CJ511">
        <v>20391.089894090113</v>
      </c>
      <c r="CK511">
        <v>456837.90945619467</v>
      </c>
      <c r="CL511">
        <v>970000</v>
      </c>
      <c r="CM511">
        <v>39200000</v>
      </c>
      <c r="CN511">
        <v>2100000</v>
      </c>
      <c r="CO511">
        <v>337580000</v>
      </c>
      <c r="CP511">
        <v>0</v>
      </c>
      <c r="CQ511">
        <v>29290</v>
      </c>
      <c r="CR511">
        <v>511250</v>
      </c>
      <c r="CS511">
        <v>32310.000000000004</v>
      </c>
      <c r="CT511">
        <v>0</v>
      </c>
      <c r="CU511">
        <v>205264320</v>
      </c>
      <c r="CV511">
        <v>3574032590</v>
      </c>
      <c r="CW511">
        <v>198149940</v>
      </c>
      <c r="CX511">
        <v>48110.544576428554</v>
      </c>
      <c r="CY511">
        <v>896681.6376146226</v>
      </c>
      <c r="CZ511">
        <v>6400</v>
      </c>
      <c r="DA511">
        <v>6056.9682625067244</v>
      </c>
      <c r="DB511">
        <v>5484.7672542126929</v>
      </c>
      <c r="DC511">
        <v>4704.7825485764379</v>
      </c>
      <c r="DD511">
        <v>-75569.947183417331</v>
      </c>
      <c r="DE511">
        <v>-96145.727262761677</v>
      </c>
      <c r="DF511">
        <v>-139317.81069237803</v>
      </c>
    </row>
    <row r="512" spans="1:110" x14ac:dyDescent="0.45">
      <c r="A512">
        <v>10426</v>
      </c>
      <c r="B512" t="s">
        <v>863</v>
      </c>
      <c r="C512">
        <v>6518</v>
      </c>
      <c r="D512">
        <v>5940</v>
      </c>
      <c r="E512">
        <v>5398</v>
      </c>
      <c r="F512">
        <v>4872</v>
      </c>
      <c r="G512">
        <v>4353</v>
      </c>
      <c r="H512">
        <v>3891</v>
      </c>
      <c r="I512">
        <v>3479</v>
      </c>
      <c r="J512">
        <v>2969.7142857142858</v>
      </c>
      <c r="K512">
        <v>2.5</v>
      </c>
      <c r="L512">
        <v>2.4</v>
      </c>
      <c r="M512">
        <v>2.3199999999999998</v>
      </c>
      <c r="N512">
        <v>2.25</v>
      </c>
      <c r="O512">
        <v>2.2000000000000002</v>
      </c>
      <c r="P512">
        <v>2.15</v>
      </c>
      <c r="Q512">
        <v>2.1365016107851584</v>
      </c>
      <c r="R512">
        <v>2.1103294578307521</v>
      </c>
      <c r="S512">
        <v>269821</v>
      </c>
      <c r="T512">
        <v>10567</v>
      </c>
      <c r="U512">
        <v>3347</v>
      </c>
      <c r="V512">
        <v>17.14572925900416</v>
      </c>
      <c r="W512">
        <v>61.437457559589973</v>
      </c>
      <c r="X512">
        <v>1928.1967177125584</v>
      </c>
      <c r="Y512">
        <v>170.44256868610375</v>
      </c>
      <c r="Z512">
        <v>4342</v>
      </c>
      <c r="AA512">
        <v>3893.7735377011791</v>
      </c>
      <c r="AB512">
        <v>3489.0310048716301</v>
      </c>
      <c r="AC512">
        <v>3110.6802714048499</v>
      </c>
      <c r="AD512">
        <v>2758.3225315737095</v>
      </c>
      <c r="AE512">
        <v>2465.7032100852293</v>
      </c>
      <c r="AF512">
        <v>2197.3566480856462</v>
      </c>
      <c r="AG512">
        <v>1836.5665001589971</v>
      </c>
      <c r="AH512">
        <v>48</v>
      </c>
      <c r="AI512">
        <v>35.933356390232589</v>
      </c>
      <c r="AJ512">
        <v>22.089822761259541</v>
      </c>
      <c r="AK512">
        <v>11.333994909303296</v>
      </c>
      <c r="AL512">
        <v>5.4363013718192512</v>
      </c>
      <c r="AM512">
        <v>2.0114252132773487</v>
      </c>
      <c r="AN512">
        <v>1.0223024025017047</v>
      </c>
      <c r="AO512">
        <v>0.30264950858987749</v>
      </c>
      <c r="AP512">
        <v>34.689820608159657</v>
      </c>
      <c r="AQ512">
        <v>0.89994130255436589</v>
      </c>
      <c r="AR512">
        <v>0.18025542904742342</v>
      </c>
      <c r="AS512">
        <v>0.89994130255436589</v>
      </c>
      <c r="AT512">
        <v>4717</v>
      </c>
      <c r="AU512">
        <v>56</v>
      </c>
      <c r="AV512">
        <v>2977.8403018081763</v>
      </c>
      <c r="AW512">
        <v>1058.3516988703186</v>
      </c>
      <c r="AX512">
        <v>12.453692535451099</v>
      </c>
      <c r="AY512">
        <v>99.370530871338843</v>
      </c>
      <c r="AZ512">
        <v>40.259698625026921</v>
      </c>
      <c r="BA512">
        <v>0.33104231146040619</v>
      </c>
      <c r="BB512">
        <v>66.061272509003672</v>
      </c>
      <c r="BC512">
        <v>6400</v>
      </c>
      <c r="BD512">
        <v>240389.84235982577</v>
      </c>
      <c r="BE512">
        <v>2257800.5895888461</v>
      </c>
      <c r="BF512">
        <v>10280</v>
      </c>
      <c r="BG512">
        <v>8993.7885521885546</v>
      </c>
      <c r="BH512">
        <v>7516.9330514446792</v>
      </c>
      <c r="BI512">
        <v>30088</v>
      </c>
      <c r="BJ512">
        <v>24036.87505187721</v>
      </c>
      <c r="BK512">
        <v>21314.133327586165</v>
      </c>
      <c r="BL512">
        <v>-69813.676090880355</v>
      </c>
      <c r="BM512">
        <v>-78528.726707543363</v>
      </c>
      <c r="BN512">
        <v>-106798.25739506804</v>
      </c>
      <c r="BO512">
        <v>82053.297170842299</v>
      </c>
      <c r="BP512">
        <v>288507.69104229496</v>
      </c>
      <c r="BQ512">
        <v>421739.31930658512</v>
      </c>
      <c r="BR512">
        <v>1766143</v>
      </c>
      <c r="BS512">
        <v>8767932</v>
      </c>
      <c r="BT512">
        <v>937111</v>
      </c>
      <c r="BU512">
        <v>34879</v>
      </c>
      <c r="BV512">
        <v>88734</v>
      </c>
      <c r="BW512">
        <v>932589</v>
      </c>
      <c r="BX512">
        <v>42948</v>
      </c>
      <c r="BY512">
        <v>23.587646229243848</v>
      </c>
      <c r="BZ512">
        <v>0</v>
      </c>
      <c r="CA512">
        <v>0</v>
      </c>
      <c r="CB512">
        <v>0</v>
      </c>
      <c r="CC512">
        <v>0</v>
      </c>
      <c r="CD512">
        <v>10.674598455706084</v>
      </c>
      <c r="CE512">
        <v>147.71963501647349</v>
      </c>
      <c r="CF512">
        <v>0</v>
      </c>
      <c r="CG512">
        <v>253686.78040257111</v>
      </c>
      <c r="CH512">
        <v>197977.34459506342</v>
      </c>
      <c r="CI512">
        <v>751548.97411862656</v>
      </c>
      <c r="CJ512">
        <v>21186.696002674555</v>
      </c>
      <c r="CK512">
        <v>474662.50996965892</v>
      </c>
      <c r="CL512">
        <v>0</v>
      </c>
      <c r="CM512">
        <v>910000</v>
      </c>
      <c r="CN512">
        <v>290000</v>
      </c>
      <c r="CO512">
        <v>49750000</v>
      </c>
      <c r="CP512">
        <v>0</v>
      </c>
      <c r="CQ512">
        <v>4070.0000000000005</v>
      </c>
      <c r="CR512">
        <v>142080</v>
      </c>
      <c r="CS512">
        <v>3960</v>
      </c>
      <c r="CT512">
        <v>0</v>
      </c>
      <c r="CU512">
        <v>28522560.000000007</v>
      </c>
      <c r="CV512">
        <v>994611670</v>
      </c>
      <c r="CW512">
        <v>24257950</v>
      </c>
      <c r="CX512">
        <v>5916.2292417496492</v>
      </c>
      <c r="CY512">
        <v>1042243.8703727922</v>
      </c>
      <c r="CZ512">
        <v>6400</v>
      </c>
      <c r="DA512">
        <v>5599.2457912457921</v>
      </c>
      <c r="DB512">
        <v>4679.8026779422134</v>
      </c>
      <c r="DC512">
        <v>3638.8920956232319</v>
      </c>
      <c r="DD512">
        <v>-69813.676090880355</v>
      </c>
      <c r="DE512">
        <v>-78528.726707543363</v>
      </c>
      <c r="DF512">
        <v>-106798.25739506804</v>
      </c>
    </row>
    <row r="513" spans="1:110" x14ac:dyDescent="0.45">
      <c r="A513">
        <v>10428</v>
      </c>
      <c r="B513" t="s">
        <v>864</v>
      </c>
      <c r="C513">
        <v>3674</v>
      </c>
      <c r="D513">
        <v>3493</v>
      </c>
      <c r="E513">
        <v>3301</v>
      </c>
      <c r="F513">
        <v>3099</v>
      </c>
      <c r="G513">
        <v>2910</v>
      </c>
      <c r="H513">
        <v>2702</v>
      </c>
      <c r="I513">
        <v>2481</v>
      </c>
      <c r="J513">
        <v>2282.7142857142849</v>
      </c>
      <c r="K513">
        <v>2.5</v>
      </c>
      <c r="L513">
        <v>2.4</v>
      </c>
      <c r="M513">
        <v>2.3199999999999998</v>
      </c>
      <c r="N513">
        <v>2.25</v>
      </c>
      <c r="O513">
        <v>2.2000000000000002</v>
      </c>
      <c r="P513">
        <v>2.15</v>
      </c>
      <c r="Q513">
        <v>2.1365016107851584</v>
      </c>
      <c r="R513">
        <v>2.1103294578307521</v>
      </c>
      <c r="S513">
        <v>269821</v>
      </c>
      <c r="T513">
        <v>10567</v>
      </c>
      <c r="U513">
        <v>3347</v>
      </c>
      <c r="V513">
        <v>6.1187893451381292</v>
      </c>
      <c r="W513">
        <v>21.925160197579668</v>
      </c>
      <c r="X513">
        <v>3045.5560387623245</v>
      </c>
      <c r="Y513">
        <v>269.21132556429762</v>
      </c>
      <c r="Z513">
        <v>1440</v>
      </c>
      <c r="AA513">
        <v>1379.1681424572496</v>
      </c>
      <c r="AB513">
        <v>1291.251169444316</v>
      </c>
      <c r="AC513">
        <v>1205.6994045570984</v>
      </c>
      <c r="AD513">
        <v>1102.9869391417433</v>
      </c>
      <c r="AE513">
        <v>1002.2823227352703</v>
      </c>
      <c r="AF513">
        <v>927.41763539341662</v>
      </c>
      <c r="AG513">
        <v>834.557060011045</v>
      </c>
      <c r="AH513">
        <v>332</v>
      </c>
      <c r="AI513">
        <v>292.87260286562173</v>
      </c>
      <c r="AJ513">
        <v>247.7429061911246</v>
      </c>
      <c r="AK513">
        <v>216.47294800298857</v>
      </c>
      <c r="AL513">
        <v>183.10595998578606</v>
      </c>
      <c r="AM513">
        <v>156.53093217199108</v>
      </c>
      <c r="AN513">
        <v>154.13599179710945</v>
      </c>
      <c r="AO513">
        <v>139.5542972540195</v>
      </c>
      <c r="AP513">
        <v>5.1757586672062246</v>
      </c>
      <c r="AQ513">
        <v>0.23821975655850863</v>
      </c>
      <c r="AR513">
        <v>4.7714672394906198E-2</v>
      </c>
      <c r="AS513">
        <v>0.23821975655850863</v>
      </c>
      <c r="AT513">
        <v>3839</v>
      </c>
      <c r="AU513">
        <v>74</v>
      </c>
      <c r="AV513">
        <v>2430.2130535455494</v>
      </c>
      <c r="AW513">
        <v>1125.2464148757874</v>
      </c>
      <c r="AX513">
        <v>14.892305924319079</v>
      </c>
      <c r="AY513">
        <v>81.096209596814987</v>
      </c>
      <c r="AZ513">
        <v>42.804373621874952</v>
      </c>
      <c r="BA513">
        <v>0.39586519115742036</v>
      </c>
      <c r="BB513">
        <v>66.061272509003672</v>
      </c>
      <c r="BC513">
        <v>6400</v>
      </c>
      <c r="BD513">
        <v>314225.09094912471</v>
      </c>
      <c r="BE513">
        <v>445438.83267705049</v>
      </c>
      <c r="BF513">
        <v>9970</v>
      </c>
      <c r="BG513">
        <v>9435.1079301460049</v>
      </c>
      <c r="BH513">
        <v>8609.0394742974331</v>
      </c>
      <c r="BI513">
        <v>11068.000000000002</v>
      </c>
      <c r="BJ513">
        <v>9675.8912846274761</v>
      </c>
      <c r="BK513">
        <v>8851.6106677683256</v>
      </c>
      <c r="BL513">
        <v>-39287.699194237823</v>
      </c>
      <c r="BM513">
        <v>-22735.104334673553</v>
      </c>
      <c r="BN513">
        <v>-34186.434606579191</v>
      </c>
      <c r="BO513">
        <v>32454.315242427401</v>
      </c>
      <c r="BP513">
        <v>86276.78568408775</v>
      </c>
      <c r="BQ513">
        <v>128102.53503472745</v>
      </c>
      <c r="BR513">
        <v>1766143</v>
      </c>
      <c r="BS513">
        <v>8767932</v>
      </c>
      <c r="BT513">
        <v>937111</v>
      </c>
      <c r="BU513">
        <v>34879</v>
      </c>
      <c r="BV513">
        <v>88734</v>
      </c>
      <c r="BW513">
        <v>932589</v>
      </c>
      <c r="BX513">
        <v>42948</v>
      </c>
      <c r="BY513">
        <v>480.9427136601048</v>
      </c>
      <c r="BZ513">
        <v>0</v>
      </c>
      <c r="CA513">
        <v>0</v>
      </c>
      <c r="CB513">
        <v>0</v>
      </c>
      <c r="CC513">
        <v>0</v>
      </c>
      <c r="CD513">
        <v>3.3657336799725637</v>
      </c>
      <c r="CE513">
        <v>0.61574409117509954</v>
      </c>
      <c r="CF513">
        <v>65.016000000000005</v>
      </c>
      <c r="CG513">
        <v>57158.912969703088</v>
      </c>
      <c r="CH513">
        <v>44606.856501252121</v>
      </c>
      <c r="CI513">
        <v>169333.70487791029</v>
      </c>
      <c r="CJ513">
        <v>4773.6366515066456</v>
      </c>
      <c r="CK513">
        <v>106947.60308078547</v>
      </c>
      <c r="CL513">
        <v>1580000</v>
      </c>
      <c r="CM513">
        <v>3660000</v>
      </c>
      <c r="CN513">
        <v>920000</v>
      </c>
      <c r="CO513">
        <v>64180000.000000007</v>
      </c>
      <c r="CP513">
        <v>18000</v>
      </c>
      <c r="CQ513">
        <v>890</v>
      </c>
      <c r="CR513">
        <v>0</v>
      </c>
      <c r="CS513">
        <v>0</v>
      </c>
      <c r="CT513">
        <v>32436000</v>
      </c>
      <c r="CU513">
        <v>6237120</v>
      </c>
      <c r="CV513">
        <v>0</v>
      </c>
      <c r="CW513">
        <v>0</v>
      </c>
      <c r="CX513">
        <v>9757.8846791868164</v>
      </c>
      <c r="CY513">
        <v>184367.39240970163</v>
      </c>
      <c r="CZ513">
        <v>6400</v>
      </c>
      <c r="DA513">
        <v>6056.6389922702547</v>
      </c>
      <c r="DB513">
        <v>5526.3643566202172</v>
      </c>
      <c r="DC513">
        <v>4756.5703628596939</v>
      </c>
      <c r="DD513">
        <v>-39287.699194237823</v>
      </c>
      <c r="DE513">
        <v>-22735.104334673553</v>
      </c>
      <c r="DF513">
        <v>-34186.434606579191</v>
      </c>
    </row>
    <row r="514" spans="1:110" x14ac:dyDescent="0.45">
      <c r="A514">
        <v>10429</v>
      </c>
      <c r="B514" t="s">
        <v>865</v>
      </c>
      <c r="C514">
        <v>14033</v>
      </c>
      <c r="D514">
        <v>12542</v>
      </c>
      <c r="E514">
        <v>11157</v>
      </c>
      <c r="F514">
        <v>9866</v>
      </c>
      <c r="G514">
        <v>8648</v>
      </c>
      <c r="H514">
        <v>7448</v>
      </c>
      <c r="I514">
        <v>6295</v>
      </c>
      <c r="J514">
        <v>5012.4642857142862</v>
      </c>
      <c r="K514">
        <v>2.5</v>
      </c>
      <c r="L514">
        <v>2.4</v>
      </c>
      <c r="M514">
        <v>2.3199999999999998</v>
      </c>
      <c r="N514">
        <v>2.25</v>
      </c>
      <c r="O514">
        <v>2.2000000000000002</v>
      </c>
      <c r="P514">
        <v>2.15</v>
      </c>
      <c r="Q514">
        <v>2.1365016107851584</v>
      </c>
      <c r="R514">
        <v>2.1103294578307521</v>
      </c>
      <c r="S514">
        <v>269821</v>
      </c>
      <c r="T514">
        <v>10567</v>
      </c>
      <c r="U514">
        <v>3347</v>
      </c>
      <c r="V514">
        <v>26.611518736208243</v>
      </c>
      <c r="W514">
        <v>95.355760507732768</v>
      </c>
      <c r="X514">
        <v>2674.69218820473</v>
      </c>
      <c r="Y514">
        <v>236.42888861624411</v>
      </c>
      <c r="Z514">
        <v>6946</v>
      </c>
      <c r="AA514">
        <v>6070.1665160875391</v>
      </c>
      <c r="AB514">
        <v>5221.7817817538707</v>
      </c>
      <c r="AC514">
        <v>4442.5490252197624</v>
      </c>
      <c r="AD514">
        <v>3717.8077713117978</v>
      </c>
      <c r="AE514">
        <v>3077.0911168876273</v>
      </c>
      <c r="AF514">
        <v>2548.7041119139822</v>
      </c>
      <c r="AG514">
        <v>1802.7312764227122</v>
      </c>
      <c r="AH514">
        <v>1176</v>
      </c>
      <c r="AI514">
        <v>977.73028747291232</v>
      </c>
      <c r="AJ514">
        <v>811.64653532225805</v>
      </c>
      <c r="AK514">
        <v>659.49126406573805</v>
      </c>
      <c r="AL514">
        <v>528.4391617778648</v>
      </c>
      <c r="AM514">
        <v>427.18790570090016</v>
      </c>
      <c r="AN514">
        <v>365.78421863652636</v>
      </c>
      <c r="AO514">
        <v>287.06627548127011</v>
      </c>
      <c r="AP514">
        <v>29.276509735087224</v>
      </c>
      <c r="AQ514">
        <v>6.828966354677247</v>
      </c>
      <c r="AR514">
        <v>1.3678206086539775</v>
      </c>
      <c r="AS514">
        <v>6.828966354677247</v>
      </c>
      <c r="AT514">
        <v>14510</v>
      </c>
      <c r="AU514">
        <v>211</v>
      </c>
      <c r="AV514">
        <v>9169.2258339823802</v>
      </c>
      <c r="AW514">
        <v>3615.2563995390501</v>
      </c>
      <c r="AX514">
        <v>44.791697844842375</v>
      </c>
      <c r="AY514">
        <v>305.97706607999197</v>
      </c>
      <c r="AZ514">
        <v>137.52435343846545</v>
      </c>
      <c r="BA514">
        <v>1.1906466412739019</v>
      </c>
      <c r="BB514">
        <v>66.061272509003672</v>
      </c>
      <c r="BC514">
        <v>6400</v>
      </c>
      <c r="BD514">
        <v>192164.15667393879</v>
      </c>
      <c r="BE514">
        <v>1817583.9083247706</v>
      </c>
      <c r="BF514">
        <v>38158</v>
      </c>
      <c r="BG514">
        <v>32017.590219529047</v>
      </c>
      <c r="BH514">
        <v>25294.800413865229</v>
      </c>
      <c r="BI514">
        <v>95307.999999999956</v>
      </c>
      <c r="BJ514">
        <v>69752.693171348059</v>
      </c>
      <c r="BK514">
        <v>58373.493071252458</v>
      </c>
      <c r="BL514">
        <v>-112828.81649517058</v>
      </c>
      <c r="BM514">
        <v>-158316.86275079532</v>
      </c>
      <c r="BN514">
        <v>-223703.612110716</v>
      </c>
      <c r="BO514">
        <v>-53131.331620290643</v>
      </c>
      <c r="BP514">
        <v>33336.213005152065</v>
      </c>
      <c r="BQ514">
        <v>110754.24830511399</v>
      </c>
      <c r="BR514">
        <v>1766143</v>
      </c>
      <c r="BS514">
        <v>8767932</v>
      </c>
      <c r="BT514">
        <v>937111</v>
      </c>
      <c r="BU514">
        <v>34879</v>
      </c>
      <c r="BV514">
        <v>88734</v>
      </c>
      <c r="BW514">
        <v>932589</v>
      </c>
      <c r="BX514">
        <v>42948</v>
      </c>
      <c r="BY514">
        <v>172.83634612709284</v>
      </c>
      <c r="BZ514">
        <v>0</v>
      </c>
      <c r="CA514">
        <v>0</v>
      </c>
      <c r="CB514">
        <v>4127.7880777374221</v>
      </c>
      <c r="CC514">
        <v>632.73606144000007</v>
      </c>
      <c r="CD514">
        <v>16.193241093040413</v>
      </c>
      <c r="CE514">
        <v>4.3034669145996931</v>
      </c>
      <c r="CF514">
        <v>0.16156800000000002</v>
      </c>
      <c r="CG514">
        <v>266741.59385861439</v>
      </c>
      <c r="CH514">
        <v>208165.33033917658</v>
      </c>
      <c r="CI514">
        <v>790223.95609691471</v>
      </c>
      <c r="CJ514">
        <v>22276.971040364344</v>
      </c>
      <c r="CK514">
        <v>499088.81437699881</v>
      </c>
      <c r="CL514">
        <v>4530000</v>
      </c>
      <c r="CM514">
        <v>14200000</v>
      </c>
      <c r="CN514">
        <v>6390000</v>
      </c>
      <c r="CO514">
        <v>253910000</v>
      </c>
      <c r="CP514">
        <v>0</v>
      </c>
      <c r="CQ514">
        <v>13710</v>
      </c>
      <c r="CR514">
        <v>0</v>
      </c>
      <c r="CS514">
        <v>0</v>
      </c>
      <c r="CT514">
        <v>0</v>
      </c>
      <c r="CU514">
        <v>96079680</v>
      </c>
      <c r="CV514">
        <v>0</v>
      </c>
      <c r="CW514">
        <v>0</v>
      </c>
      <c r="CX514">
        <v>38300.745634573665</v>
      </c>
      <c r="CY514">
        <v>973668.58917310019</v>
      </c>
      <c r="CZ514">
        <v>6400</v>
      </c>
      <c r="DA514">
        <v>5370.1079041088597</v>
      </c>
      <c r="DB514">
        <v>4242.536890003078</v>
      </c>
      <c r="DC514">
        <v>2908.8776127911888</v>
      </c>
      <c r="DD514">
        <v>-112828.81649517058</v>
      </c>
      <c r="DE514">
        <v>-158316.86275079532</v>
      </c>
      <c r="DF514">
        <v>-223703.612110716</v>
      </c>
    </row>
    <row r="515" spans="1:110" x14ac:dyDescent="0.45">
      <c r="A515">
        <v>10443</v>
      </c>
      <c r="B515" t="s">
        <v>866</v>
      </c>
      <c r="C515">
        <v>4390</v>
      </c>
      <c r="D515">
        <v>3886</v>
      </c>
      <c r="E515">
        <v>3432</v>
      </c>
      <c r="F515">
        <v>3000</v>
      </c>
      <c r="G515">
        <v>2606</v>
      </c>
      <c r="H515">
        <v>2221</v>
      </c>
      <c r="I515">
        <v>1852</v>
      </c>
      <c r="J515">
        <v>1431.6428571428571</v>
      </c>
      <c r="K515">
        <v>2.5</v>
      </c>
      <c r="L515">
        <v>2.4</v>
      </c>
      <c r="M515">
        <v>2.3199999999999998</v>
      </c>
      <c r="N515">
        <v>2.25</v>
      </c>
      <c r="O515">
        <v>2.2000000000000002</v>
      </c>
      <c r="P515">
        <v>2.15</v>
      </c>
      <c r="Q515">
        <v>2.1365016107851584</v>
      </c>
      <c r="R515">
        <v>2.1103294578307521</v>
      </c>
      <c r="S515">
        <v>269821</v>
      </c>
      <c r="T515">
        <v>10567</v>
      </c>
      <c r="U515">
        <v>3347</v>
      </c>
      <c r="V515">
        <v>7.9956076992971248</v>
      </c>
      <c r="W515">
        <v>28.650272103808373</v>
      </c>
      <c r="X515">
        <v>2784.8768020418788</v>
      </c>
      <c r="Y515">
        <v>246.16863583164704</v>
      </c>
      <c r="Z515">
        <v>2500</v>
      </c>
      <c r="AA515">
        <v>2228.2087780640618</v>
      </c>
      <c r="AB515">
        <v>1907.080137743638</v>
      </c>
      <c r="AC515">
        <v>1584.6543247320758</v>
      </c>
      <c r="AD515">
        <v>1289.1367204906996</v>
      </c>
      <c r="AE515">
        <v>1035.5368901106272</v>
      </c>
      <c r="AF515">
        <v>833.17188907359491</v>
      </c>
      <c r="AG515">
        <v>543.16156678659991</v>
      </c>
      <c r="AH515">
        <v>523</v>
      </c>
      <c r="AI515">
        <v>412.08559090898052</v>
      </c>
      <c r="AJ515">
        <v>299.21031898001979</v>
      </c>
      <c r="AK515">
        <v>203.41822152113937</v>
      </c>
      <c r="AL515">
        <v>133.55295941068917</v>
      </c>
      <c r="AM515">
        <v>86.021965739365882</v>
      </c>
      <c r="AN515">
        <v>58.937024834750012</v>
      </c>
      <c r="AO515">
        <v>31.292115405568421</v>
      </c>
      <c r="AP515">
        <v>10.430701403034519</v>
      </c>
      <c r="AQ515">
        <v>0.66172154599585731</v>
      </c>
      <c r="AR515">
        <v>0.13254075665251722</v>
      </c>
      <c r="AS515">
        <v>0.66172154599585731</v>
      </c>
      <c r="AT515">
        <v>5382</v>
      </c>
      <c r="AU515">
        <v>58</v>
      </c>
      <c r="AV515">
        <v>3396.2745936754259</v>
      </c>
      <c r="AW515">
        <v>1152.8283382295231</v>
      </c>
      <c r="AX515">
        <v>13.222904312907866</v>
      </c>
      <c r="AY515">
        <v>113.33368319094896</v>
      </c>
      <c r="AZ515">
        <v>43.853589986251059</v>
      </c>
      <c r="BA515">
        <v>0.3514893912391131</v>
      </c>
      <c r="BB515">
        <v>66.061272509003672</v>
      </c>
      <c r="BC515">
        <v>6400</v>
      </c>
      <c r="BD515">
        <v>177141.28225602239</v>
      </c>
      <c r="BE515">
        <v>1537402.011530007</v>
      </c>
      <c r="BF515">
        <v>7254</v>
      </c>
      <c r="BG515">
        <v>5973.4431291816763</v>
      </c>
      <c r="BH515">
        <v>4628.0292522950604</v>
      </c>
      <c r="BI515">
        <v>31632.000000000004</v>
      </c>
      <c r="BJ515">
        <v>22496.000416745461</v>
      </c>
      <c r="BK515">
        <v>18300.786328465598</v>
      </c>
      <c r="BL515">
        <v>-88524.812174833671</v>
      </c>
      <c r="BM515">
        <v>-111896.03919893841</v>
      </c>
      <c r="BN515">
        <v>-161111.56827671482</v>
      </c>
      <c r="BO515">
        <v>-34321.501749323914</v>
      </c>
      <c r="BP515">
        <v>16345.67525363178</v>
      </c>
      <c r="BQ515">
        <v>-24971.125898387749</v>
      </c>
      <c r="BR515">
        <v>1766143</v>
      </c>
      <c r="BS515">
        <v>8767932</v>
      </c>
      <c r="BT515">
        <v>937111</v>
      </c>
      <c r="BU515">
        <v>34879</v>
      </c>
      <c r="BV515">
        <v>88734</v>
      </c>
      <c r="BW515">
        <v>932589</v>
      </c>
      <c r="BX515">
        <v>42948</v>
      </c>
      <c r="BY515">
        <v>58.345329141726857</v>
      </c>
      <c r="BZ515">
        <v>0</v>
      </c>
      <c r="CA515">
        <v>0</v>
      </c>
      <c r="CB515">
        <v>2678.7096742475583</v>
      </c>
      <c r="CC515">
        <v>0</v>
      </c>
      <c r="CD515">
        <v>1.6027137055643836</v>
      </c>
      <c r="CE515">
        <v>46.473096227815162</v>
      </c>
      <c r="CF515">
        <v>0</v>
      </c>
      <c r="CG515">
        <v>149953.93834644329</v>
      </c>
      <c r="CH515">
        <v>117024.16057427254</v>
      </c>
      <c r="CI515">
        <v>444239.65785871528</v>
      </c>
      <c r="CJ515">
        <v>12523.429486977309</v>
      </c>
      <c r="CK515">
        <v>280572.41548971494</v>
      </c>
      <c r="CL515">
        <v>1240000</v>
      </c>
      <c r="CM515">
        <v>5500000</v>
      </c>
      <c r="CN515">
        <v>2590000</v>
      </c>
      <c r="CO515">
        <v>391760000</v>
      </c>
      <c r="CP515">
        <v>3000</v>
      </c>
      <c r="CQ515">
        <v>28360</v>
      </c>
      <c r="CR515">
        <v>0</v>
      </c>
      <c r="CS515">
        <v>0</v>
      </c>
      <c r="CT515">
        <v>4534000</v>
      </c>
      <c r="CU515">
        <v>198746880</v>
      </c>
      <c r="CV515">
        <v>0</v>
      </c>
      <c r="CW515">
        <v>0</v>
      </c>
      <c r="CX515">
        <v>68564.664030188826</v>
      </c>
      <c r="CY515">
        <v>930724.59576905891</v>
      </c>
      <c r="CZ515">
        <v>6400</v>
      </c>
      <c r="DA515">
        <v>5270.2007205352529</v>
      </c>
      <c r="DB515">
        <v>4083.179930340279</v>
      </c>
      <c r="DC515">
        <v>2681.4694226769448</v>
      </c>
      <c r="DD515">
        <v>-88524.812174833671</v>
      </c>
      <c r="DE515">
        <v>-111896.03919893841</v>
      </c>
      <c r="DF515">
        <v>-161111.56827671482</v>
      </c>
    </row>
    <row r="516" spans="1:110" x14ac:dyDescent="0.45">
      <c r="A516">
        <v>10444</v>
      </c>
      <c r="B516" t="s">
        <v>867</v>
      </c>
      <c r="C516">
        <v>3647</v>
      </c>
      <c r="D516">
        <v>3456</v>
      </c>
      <c r="E516">
        <v>3263</v>
      </c>
      <c r="F516">
        <v>3067</v>
      </c>
      <c r="G516">
        <v>2876</v>
      </c>
      <c r="H516">
        <v>2687</v>
      </c>
      <c r="I516">
        <v>2473</v>
      </c>
      <c r="J516">
        <v>2278.4642857142858</v>
      </c>
      <c r="K516">
        <v>2.5</v>
      </c>
      <c r="L516">
        <v>2.4</v>
      </c>
      <c r="M516">
        <v>2.3199999999999998</v>
      </c>
      <c r="N516">
        <v>2.25</v>
      </c>
      <c r="O516">
        <v>2.2000000000000002</v>
      </c>
      <c r="P516">
        <v>2.15</v>
      </c>
      <c r="Q516">
        <v>2.1365016107851584</v>
      </c>
      <c r="R516">
        <v>2.1103294578307521</v>
      </c>
      <c r="S516">
        <v>269821</v>
      </c>
      <c r="T516">
        <v>10567</v>
      </c>
      <c r="U516">
        <v>3347</v>
      </c>
      <c r="V516">
        <v>4.980733593323972</v>
      </c>
      <c r="W516">
        <v>17.847220385494321</v>
      </c>
      <c r="X516">
        <v>3713.9443765461369</v>
      </c>
      <c r="Y516">
        <v>328.29338089880474</v>
      </c>
      <c r="Z516">
        <v>1772</v>
      </c>
      <c r="AA516">
        <v>1702.2370583817817</v>
      </c>
      <c r="AB516">
        <v>1563.7026799581934</v>
      </c>
      <c r="AC516">
        <v>1385.4366926830414</v>
      </c>
      <c r="AD516">
        <v>1231.5922445448716</v>
      </c>
      <c r="AE516">
        <v>1110.3633059420572</v>
      </c>
      <c r="AF516">
        <v>1048.1060321153745</v>
      </c>
      <c r="AG516">
        <v>895.58949885757602</v>
      </c>
      <c r="AH516">
        <v>444</v>
      </c>
      <c r="AI516">
        <v>389.54890150644576</v>
      </c>
      <c r="AJ516">
        <v>316.38041478187586</v>
      </c>
      <c r="AK516">
        <v>242.12017623005508</v>
      </c>
      <c r="AL516">
        <v>182.77606800248304</v>
      </c>
      <c r="AM516">
        <v>140.01916812910054</v>
      </c>
      <c r="AN516">
        <v>153.50575555946071</v>
      </c>
      <c r="AO516">
        <v>121.33809955037991</v>
      </c>
      <c r="AP516">
        <v>8.7246446518135521</v>
      </c>
      <c r="AQ516">
        <v>1.9851646379875718</v>
      </c>
      <c r="AR516">
        <v>0.39762226995755168</v>
      </c>
      <c r="AS516">
        <v>1.9851646379875718</v>
      </c>
      <c r="AT516">
        <v>3479</v>
      </c>
      <c r="AU516">
        <v>4</v>
      </c>
      <c r="AV516">
        <v>2187.5590391506234</v>
      </c>
      <c r="AW516">
        <v>434.25648972680347</v>
      </c>
      <c r="AX516">
        <v>2.9425827877729369</v>
      </c>
      <c r="AY516">
        <v>72.998845136456296</v>
      </c>
      <c r="AZ516">
        <v>16.519116869207604</v>
      </c>
      <c r="BA516">
        <v>7.8219323702989924E-2</v>
      </c>
      <c r="BB516">
        <v>66.061272509003672</v>
      </c>
      <c r="BC516">
        <v>6400</v>
      </c>
      <c r="BD516">
        <v>316997.89711786824</v>
      </c>
      <c r="BE516">
        <v>578774.25449073978</v>
      </c>
      <c r="BF516">
        <v>17186</v>
      </c>
      <c r="BG516">
        <v>16268.3524691358</v>
      </c>
      <c r="BH516">
        <v>14915.627260981913</v>
      </c>
      <c r="BI516">
        <v>23554</v>
      </c>
      <c r="BJ516">
        <v>19170.406200930829</v>
      </c>
      <c r="BK516">
        <v>17041.647392864903</v>
      </c>
      <c r="BL516">
        <v>-46395.846723874332</v>
      </c>
      <c r="BM516">
        <v>-34924.221510953677</v>
      </c>
      <c r="BN516">
        <v>-51769.460763510026</v>
      </c>
      <c r="BO516">
        <v>30953.511702475022</v>
      </c>
      <c r="BP516">
        <v>73448.523251025239</v>
      </c>
      <c r="BQ516">
        <v>112624.39038036522</v>
      </c>
      <c r="BR516">
        <v>1766143</v>
      </c>
      <c r="BS516">
        <v>8767932</v>
      </c>
      <c r="BT516">
        <v>937111</v>
      </c>
      <c r="BU516">
        <v>34879</v>
      </c>
      <c r="BV516">
        <v>88734</v>
      </c>
      <c r="BW516">
        <v>932589</v>
      </c>
      <c r="BX516">
        <v>42948</v>
      </c>
      <c r="BY516">
        <v>27.589107397219951</v>
      </c>
      <c r="BZ516">
        <v>0</v>
      </c>
      <c r="CA516">
        <v>0</v>
      </c>
      <c r="CB516">
        <v>0</v>
      </c>
      <c r="CC516">
        <v>0</v>
      </c>
      <c r="CD516">
        <v>2.7506168350120603</v>
      </c>
      <c r="CE516">
        <v>0</v>
      </c>
      <c r="CF516">
        <v>0</v>
      </c>
      <c r="CG516">
        <v>59981.575338577313</v>
      </c>
      <c r="CH516">
        <v>46809.664229709015</v>
      </c>
      <c r="CI516">
        <v>177695.86314348612</v>
      </c>
      <c r="CJ516">
        <v>5009.3717947909245</v>
      </c>
      <c r="CK516">
        <v>112228.96619588598</v>
      </c>
      <c r="CL516">
        <v>1990000</v>
      </c>
      <c r="CM516">
        <v>3100000</v>
      </c>
      <c r="CN516">
        <v>480000</v>
      </c>
      <c r="CO516">
        <v>85250000</v>
      </c>
      <c r="CP516">
        <v>0</v>
      </c>
      <c r="CQ516">
        <v>14060</v>
      </c>
      <c r="CR516">
        <v>0</v>
      </c>
      <c r="CS516">
        <v>0</v>
      </c>
      <c r="CT516">
        <v>183000</v>
      </c>
      <c r="CU516">
        <v>98532480</v>
      </c>
      <c r="CV516">
        <v>0</v>
      </c>
      <c r="CW516">
        <v>0</v>
      </c>
      <c r="CX516">
        <v>13517.694204051606</v>
      </c>
      <c r="CY516">
        <v>282767.6026148625</v>
      </c>
      <c r="CZ516">
        <v>6400</v>
      </c>
      <c r="DA516">
        <v>6058.2716049382716</v>
      </c>
      <c r="DB516">
        <v>5554.5219638242897</v>
      </c>
      <c r="DC516">
        <v>4798.5436107768546</v>
      </c>
      <c r="DD516">
        <v>-46395.846723874332</v>
      </c>
      <c r="DE516">
        <v>-34924.221510953677</v>
      </c>
      <c r="DF516">
        <v>-51769.460763510026</v>
      </c>
    </row>
    <row r="517" spans="1:110" x14ac:dyDescent="0.45">
      <c r="A517">
        <v>10448</v>
      </c>
      <c r="B517" t="s">
        <v>741</v>
      </c>
      <c r="C517">
        <v>7347</v>
      </c>
      <c r="D517">
        <v>7038</v>
      </c>
      <c r="E517">
        <v>6702</v>
      </c>
      <c r="F517">
        <v>6380</v>
      </c>
      <c r="G517">
        <v>6029</v>
      </c>
      <c r="H517">
        <v>5655</v>
      </c>
      <c r="I517">
        <v>5253</v>
      </c>
      <c r="J517">
        <v>4905.8214285714284</v>
      </c>
      <c r="K517">
        <v>2.5</v>
      </c>
      <c r="L517">
        <v>2.4</v>
      </c>
      <c r="M517">
        <v>2.3199999999999998</v>
      </c>
      <c r="N517">
        <v>2.25</v>
      </c>
      <c r="O517">
        <v>2.2000000000000002</v>
      </c>
      <c r="P517">
        <v>2.15</v>
      </c>
      <c r="Q517">
        <v>2.1365016107851584</v>
      </c>
      <c r="R517">
        <v>2.1103294578307521</v>
      </c>
      <c r="S517">
        <v>269821</v>
      </c>
      <c r="T517">
        <v>10567</v>
      </c>
      <c r="U517">
        <v>3347</v>
      </c>
      <c r="V517">
        <v>13.308002979314882</v>
      </c>
      <c r="W517">
        <v>47.685919676772173</v>
      </c>
      <c r="X517">
        <v>2800.2067310867465</v>
      </c>
      <c r="Y517">
        <v>247.52372188701727</v>
      </c>
      <c r="Z517">
        <v>4341</v>
      </c>
      <c r="AA517">
        <v>4130.4600596282307</v>
      </c>
      <c r="AB517">
        <v>3876.2245660346111</v>
      </c>
      <c r="AC517">
        <v>3592.330276700352</v>
      </c>
      <c r="AD517">
        <v>3324.9407268164919</v>
      </c>
      <c r="AE517">
        <v>3088.2580494737545</v>
      </c>
      <c r="AF517">
        <v>2879.028016284667</v>
      </c>
      <c r="AG517">
        <v>2625.6111533168969</v>
      </c>
      <c r="AH517">
        <v>2240</v>
      </c>
      <c r="AI517">
        <v>2061.5893264250776</v>
      </c>
      <c r="AJ517">
        <v>1840.0480660074709</v>
      </c>
      <c r="AK517">
        <v>1625.5280008337927</v>
      </c>
      <c r="AL517">
        <v>1459.8850106336461</v>
      </c>
      <c r="AM517">
        <v>1347.5772264498596</v>
      </c>
      <c r="AN517">
        <v>1274.8512045416312</v>
      </c>
      <c r="AO517">
        <v>1175.3981225179855</v>
      </c>
      <c r="AP517">
        <v>8.9046084441364393</v>
      </c>
      <c r="AQ517">
        <v>9.7405411570590203</v>
      </c>
      <c r="AR517">
        <v>1.9509999379250533</v>
      </c>
      <c r="AS517">
        <v>9.7405411570590203</v>
      </c>
      <c r="AT517">
        <v>8930</v>
      </c>
      <c r="AU517">
        <v>127</v>
      </c>
      <c r="AV517">
        <v>5642.4177200671429</v>
      </c>
      <c r="AW517">
        <v>2198.4365999832485</v>
      </c>
      <c r="AX517">
        <v>27.088320573885941</v>
      </c>
      <c r="AY517">
        <v>188.28747931864055</v>
      </c>
      <c r="AZ517">
        <v>83.628528263362767</v>
      </c>
      <c r="BA517">
        <v>0.72005794513015586</v>
      </c>
      <c r="BB517">
        <v>66.061272509003672</v>
      </c>
      <c r="BC517">
        <v>6400</v>
      </c>
      <c r="BD517">
        <v>335158.59632721433</v>
      </c>
      <c r="BE517">
        <v>861706.91000819881</v>
      </c>
      <c r="BF517">
        <v>34080</v>
      </c>
      <c r="BG517">
        <v>32953.361750497301</v>
      </c>
      <c r="BH517">
        <v>30567.203949324925</v>
      </c>
      <c r="BI517">
        <v>43112</v>
      </c>
      <c r="BJ517">
        <v>37495.228292570668</v>
      </c>
      <c r="BK517">
        <v>34704.328947660753</v>
      </c>
      <c r="BL517">
        <v>-54691.764876635105</v>
      </c>
      <c r="BM517">
        <v>-56229.176721542375</v>
      </c>
      <c r="BN517">
        <v>-82839.347523868375</v>
      </c>
      <c r="BO517">
        <v>64250.997595895198</v>
      </c>
      <c r="BP517">
        <v>164023.67857192823</v>
      </c>
      <c r="BQ517">
        <v>256821.70988098701</v>
      </c>
      <c r="BR517">
        <v>1766143</v>
      </c>
      <c r="BS517">
        <v>8767932</v>
      </c>
      <c r="BT517">
        <v>937111</v>
      </c>
      <c r="BU517">
        <v>34879</v>
      </c>
      <c r="BV517">
        <v>88734</v>
      </c>
      <c r="BW517">
        <v>932589</v>
      </c>
      <c r="BX517">
        <v>42948</v>
      </c>
      <c r="BY517">
        <v>738.48686402269811</v>
      </c>
      <c r="BZ517">
        <v>0</v>
      </c>
      <c r="CA517">
        <v>0</v>
      </c>
      <c r="CB517">
        <v>0</v>
      </c>
      <c r="CC517">
        <v>14.538971999999999</v>
      </c>
      <c r="CD517">
        <v>6.5805896432567028</v>
      </c>
      <c r="CE517">
        <v>3.9326721151694319</v>
      </c>
      <c r="CF517">
        <v>0</v>
      </c>
      <c r="CG517">
        <v>110083.83238609483</v>
      </c>
      <c r="CH517">
        <v>85909.501409818899</v>
      </c>
      <c r="CI517">
        <v>326124.17235745688</v>
      </c>
      <c r="CJ517">
        <v>9193.6705880868722</v>
      </c>
      <c r="CK517">
        <v>205973.16148892016</v>
      </c>
      <c r="CL517">
        <v>640000</v>
      </c>
      <c r="CM517">
        <v>22900000</v>
      </c>
      <c r="CN517">
        <v>310000</v>
      </c>
      <c r="CO517">
        <v>64140000</v>
      </c>
      <c r="CP517">
        <v>0</v>
      </c>
      <c r="CQ517">
        <v>2990</v>
      </c>
      <c r="CR517">
        <v>0</v>
      </c>
      <c r="CS517">
        <v>0</v>
      </c>
      <c r="CT517">
        <v>0</v>
      </c>
      <c r="CU517">
        <v>20953920</v>
      </c>
      <c r="CV517">
        <v>0</v>
      </c>
      <c r="CW517">
        <v>0</v>
      </c>
      <c r="CX517">
        <v>4653.6324309030115</v>
      </c>
      <c r="CY517">
        <v>337431.14766603126</v>
      </c>
      <c r="CZ517">
        <v>6400</v>
      </c>
      <c r="DA517">
        <v>6188.4247418774276</v>
      </c>
      <c r="DB517">
        <v>5740.3199904835546</v>
      </c>
      <c r="DC517">
        <v>5073.4505043258841</v>
      </c>
      <c r="DD517">
        <v>-54691.764876635105</v>
      </c>
      <c r="DE517">
        <v>-56229.176721542375</v>
      </c>
      <c r="DF517">
        <v>-82839.347523868375</v>
      </c>
    </row>
    <row r="518" spans="1:110" x14ac:dyDescent="0.45">
      <c r="A518">
        <v>10449</v>
      </c>
      <c r="B518" t="s">
        <v>868</v>
      </c>
      <c r="C518">
        <v>19347</v>
      </c>
      <c r="D518">
        <v>17400</v>
      </c>
      <c r="E518">
        <v>15583</v>
      </c>
      <c r="F518">
        <v>13883</v>
      </c>
      <c r="G518">
        <v>12267</v>
      </c>
      <c r="H518">
        <v>10719</v>
      </c>
      <c r="I518">
        <v>9251</v>
      </c>
      <c r="J518">
        <v>7573.6428571428578</v>
      </c>
      <c r="K518">
        <v>2.5</v>
      </c>
      <c r="L518">
        <v>2.4</v>
      </c>
      <c r="M518">
        <v>2.3199999999999998</v>
      </c>
      <c r="N518">
        <v>2.25</v>
      </c>
      <c r="O518">
        <v>2.2000000000000002</v>
      </c>
      <c r="P518">
        <v>2.15</v>
      </c>
      <c r="Q518">
        <v>2.1365016107851584</v>
      </c>
      <c r="R518">
        <v>2.1103294578307521</v>
      </c>
      <c r="S518">
        <v>269821</v>
      </c>
      <c r="T518">
        <v>10567</v>
      </c>
      <c r="U518">
        <v>3347</v>
      </c>
      <c r="V518">
        <v>38.910545957674181</v>
      </c>
      <c r="W518">
        <v>139.4262664353962</v>
      </c>
      <c r="X518">
        <v>2521.9661432338748</v>
      </c>
      <c r="Y518">
        <v>222.92869998352884</v>
      </c>
      <c r="Z518">
        <v>9261</v>
      </c>
      <c r="AA518">
        <v>8195.9349805118363</v>
      </c>
      <c r="AB518">
        <v>7132.1834432004343</v>
      </c>
      <c r="AC518">
        <v>6126.8179808245941</v>
      </c>
      <c r="AD518">
        <v>5222.3898812325733</v>
      </c>
      <c r="AE518">
        <v>4426.9417234797093</v>
      </c>
      <c r="AF518">
        <v>3727.5227188302724</v>
      </c>
      <c r="AG518">
        <v>2792.3335164742907</v>
      </c>
      <c r="AH518">
        <v>1005</v>
      </c>
      <c r="AI518">
        <v>815.03801051262406</v>
      </c>
      <c r="AJ518">
        <v>637.08510067948953</v>
      </c>
      <c r="AK518">
        <v>474.52118588042072</v>
      </c>
      <c r="AL518">
        <v>350.0810924941764</v>
      </c>
      <c r="AM518">
        <v>255.85454924023998</v>
      </c>
      <c r="AN518">
        <v>195.99559955594654</v>
      </c>
      <c r="AO518">
        <v>135.21542205118527</v>
      </c>
      <c r="AP518">
        <v>48.561429720407773</v>
      </c>
      <c r="AQ518">
        <v>2.5939484603037606</v>
      </c>
      <c r="AR518">
        <v>0.51955976607786747</v>
      </c>
      <c r="AS518">
        <v>2.5939484603037606</v>
      </c>
      <c r="AT518">
        <v>18657</v>
      </c>
      <c r="AU518">
        <v>148</v>
      </c>
      <c r="AV518">
        <v>11760.952170382689</v>
      </c>
      <c r="AW518">
        <v>3503.7194252197787</v>
      </c>
      <c r="AX518">
        <v>36.958303899621569</v>
      </c>
      <c r="AY518">
        <v>392.46297392567027</v>
      </c>
      <c r="AZ518">
        <v>133.28148693536039</v>
      </c>
      <c r="BA518">
        <v>0.98242046009719453</v>
      </c>
      <c r="BB518">
        <v>66.061272509003672</v>
      </c>
      <c r="BC518">
        <v>7400</v>
      </c>
      <c r="BD518">
        <v>241988.76807543021</v>
      </c>
      <c r="BE518">
        <v>3494063.9730242346</v>
      </c>
      <c r="BF518">
        <v>63256</v>
      </c>
      <c r="BG518">
        <v>53834.976122605367</v>
      </c>
      <c r="BH518">
        <v>43499.025757818774</v>
      </c>
      <c r="BI518">
        <v>31745.999999999985</v>
      </c>
      <c r="BJ518">
        <v>23731.516182319789</v>
      </c>
      <c r="BK518">
        <v>20228.319229449964</v>
      </c>
      <c r="BL518">
        <v>-125740.946900838</v>
      </c>
      <c r="BM518">
        <v>-187341.39276432182</v>
      </c>
      <c r="BN518">
        <v>-285679.79923116451</v>
      </c>
      <c r="BO518">
        <v>-24517.400261100382</v>
      </c>
      <c r="BP518">
        <v>181342.89243919961</v>
      </c>
      <c r="BQ518">
        <v>335446.67115218355</v>
      </c>
      <c r="BR518">
        <v>1766143</v>
      </c>
      <c r="BS518">
        <v>8767932</v>
      </c>
      <c r="BT518">
        <v>937111</v>
      </c>
      <c r="BU518">
        <v>34879</v>
      </c>
      <c r="BV518">
        <v>88734</v>
      </c>
      <c r="BW518">
        <v>932589</v>
      </c>
      <c r="BX518">
        <v>42948</v>
      </c>
      <c r="BY518">
        <v>497.81872951346367</v>
      </c>
      <c r="BZ518">
        <v>0</v>
      </c>
      <c r="CA518">
        <v>0</v>
      </c>
      <c r="CB518">
        <v>2047.1905287898514</v>
      </c>
      <c r="CC518">
        <v>0</v>
      </c>
      <c r="CD518">
        <v>23.272887799189586</v>
      </c>
      <c r="CE518">
        <v>140.45042202391267</v>
      </c>
      <c r="CF518">
        <v>0</v>
      </c>
      <c r="CG518">
        <v>459388.30053428037</v>
      </c>
      <c r="CH518">
        <v>358506.95780635963</v>
      </c>
      <c r="CI518">
        <v>1360941.2577224644</v>
      </c>
      <c r="CJ518">
        <v>38365.894569516371</v>
      </c>
      <c r="CK518">
        <v>859541.84698260913</v>
      </c>
      <c r="CL518">
        <v>6780000</v>
      </c>
      <c r="CM518">
        <v>10400000</v>
      </c>
      <c r="CN518">
        <v>4980000</v>
      </c>
      <c r="CO518">
        <v>781080000</v>
      </c>
      <c r="CP518">
        <v>38000</v>
      </c>
      <c r="CQ518">
        <v>54200</v>
      </c>
      <c r="CR518">
        <v>0</v>
      </c>
      <c r="CS518">
        <v>0</v>
      </c>
      <c r="CT518">
        <v>74952000</v>
      </c>
      <c r="CU518">
        <v>379833600</v>
      </c>
      <c r="CV518">
        <v>0</v>
      </c>
      <c r="CW518">
        <v>0</v>
      </c>
      <c r="CX518">
        <v>116892.9042752563</v>
      </c>
      <c r="CY518">
        <v>1814266.0557131201</v>
      </c>
      <c r="CZ518">
        <v>7400</v>
      </c>
      <c r="DA518">
        <v>6297.8819923371657</v>
      </c>
      <c r="DB518">
        <v>5088.7313552526066</v>
      </c>
      <c r="DC518">
        <v>3663.0957728289127</v>
      </c>
      <c r="DD518">
        <v>-125740.946900838</v>
      </c>
      <c r="DE518">
        <v>-187341.39276432182</v>
      </c>
      <c r="DF518">
        <v>-285679.79923116451</v>
      </c>
    </row>
    <row r="519" spans="1:110" x14ac:dyDescent="0.45">
      <c r="A519">
        <v>10464</v>
      </c>
      <c r="B519" t="s">
        <v>869</v>
      </c>
      <c r="C519">
        <v>36654</v>
      </c>
      <c r="D519">
        <v>35438</v>
      </c>
      <c r="E519">
        <v>34034</v>
      </c>
      <c r="F519">
        <v>32441</v>
      </c>
      <c r="G519">
        <v>30596</v>
      </c>
      <c r="H519">
        <v>28486</v>
      </c>
      <c r="I519">
        <v>26219</v>
      </c>
      <c r="J519">
        <v>24481.607142857141</v>
      </c>
      <c r="K519">
        <v>2.5</v>
      </c>
      <c r="L519">
        <v>2.4</v>
      </c>
      <c r="M519">
        <v>2.3199999999999998</v>
      </c>
      <c r="N519">
        <v>2.25</v>
      </c>
      <c r="O519">
        <v>2.2000000000000002</v>
      </c>
      <c r="P519">
        <v>2.15</v>
      </c>
      <c r="Q519">
        <v>2.1365016107851584</v>
      </c>
      <c r="R519">
        <v>2.1103294578307521</v>
      </c>
      <c r="S519">
        <v>264719</v>
      </c>
      <c r="T519">
        <v>10127</v>
      </c>
      <c r="U519">
        <v>3803</v>
      </c>
      <c r="V519">
        <v>77.03672197186674</v>
      </c>
      <c r="W519">
        <v>276.04193820982965</v>
      </c>
      <c r="X519">
        <v>2312.8402050267368</v>
      </c>
      <c r="Y519">
        <v>242.38953759678174</v>
      </c>
      <c r="Z519">
        <v>15780</v>
      </c>
      <c r="AA519">
        <v>15140.924046180693</v>
      </c>
      <c r="AB519">
        <v>14140.117985007064</v>
      </c>
      <c r="AC519">
        <v>13028.807272496319</v>
      </c>
      <c r="AD519">
        <v>11856.882616884237</v>
      </c>
      <c r="AE519">
        <v>10659.776072440194</v>
      </c>
      <c r="AF519">
        <v>9478.5153722507257</v>
      </c>
      <c r="AG519">
        <v>8384.1362597685657</v>
      </c>
      <c r="AH519">
        <v>484</v>
      </c>
      <c r="AI519">
        <v>441.87244686206765</v>
      </c>
      <c r="AJ519">
        <v>388.14872843902913</v>
      </c>
      <c r="AK519">
        <v>336.48094349286248</v>
      </c>
      <c r="AL519">
        <v>293.94521266226747</v>
      </c>
      <c r="AM519">
        <v>269.81162032209789</v>
      </c>
      <c r="AN519">
        <v>262.77430526571925</v>
      </c>
      <c r="AO519">
        <v>264.4316299394477</v>
      </c>
      <c r="AP519">
        <v>57.444442509465468</v>
      </c>
      <c r="AQ519">
        <v>1.7734137432688974</v>
      </c>
      <c r="AR519">
        <v>0.35520922782874614</v>
      </c>
      <c r="AS519">
        <v>1.7734137432688974</v>
      </c>
      <c r="AT519">
        <v>32223</v>
      </c>
      <c r="AU519">
        <v>1691</v>
      </c>
      <c r="AV519">
        <v>20648.669254793687</v>
      </c>
      <c r="AW519">
        <v>19377.827896388033</v>
      </c>
      <c r="AX519">
        <v>304.04336616495766</v>
      </c>
      <c r="AY519">
        <v>689.04609303246536</v>
      </c>
      <c r="AZ519">
        <v>737.13257317860075</v>
      </c>
      <c r="BA519">
        <v>8.0820381933256424</v>
      </c>
      <c r="BB519">
        <v>66.061272509003672</v>
      </c>
      <c r="BC519">
        <v>14780</v>
      </c>
      <c r="BD519">
        <v>767101.92095588427</v>
      </c>
      <c r="BE519">
        <v>4911839.0877901157</v>
      </c>
      <c r="BF519">
        <v>214058</v>
      </c>
      <c r="BG519">
        <v>209018.73553436046</v>
      </c>
      <c r="BH519">
        <v>192073.08474807622</v>
      </c>
      <c r="BI519">
        <v>153945.99999999994</v>
      </c>
      <c r="BJ519">
        <v>132470.96136630213</v>
      </c>
      <c r="BK519">
        <v>120555.36675116589</v>
      </c>
      <c r="BL519">
        <v>-220474.07274982135</v>
      </c>
      <c r="BM519">
        <v>-303584.11101330828</v>
      </c>
      <c r="BN519">
        <v>-434166.55560506391</v>
      </c>
      <c r="BO519">
        <v>355439.84102756344</v>
      </c>
      <c r="BP519">
        <v>858360.04327513371</v>
      </c>
      <c r="BQ519">
        <v>1257207.9419203238</v>
      </c>
      <c r="BR519">
        <v>1766143</v>
      </c>
      <c r="BS519">
        <v>8767932</v>
      </c>
      <c r="BT519">
        <v>937111</v>
      </c>
      <c r="BU519">
        <v>34879</v>
      </c>
      <c r="BV519">
        <v>88734</v>
      </c>
      <c r="BW519">
        <v>932589</v>
      </c>
      <c r="BX519">
        <v>42948</v>
      </c>
      <c r="BY519">
        <v>210.14974666201564</v>
      </c>
      <c r="BZ519">
        <v>0</v>
      </c>
      <c r="CA519">
        <v>0</v>
      </c>
      <c r="CB519">
        <v>0</v>
      </c>
      <c r="CC519">
        <v>0</v>
      </c>
      <c r="CD519">
        <v>18.061017806706857</v>
      </c>
      <c r="CE519">
        <v>4.6799999999999994E-2</v>
      </c>
      <c r="CF519">
        <v>0</v>
      </c>
      <c r="CG519">
        <v>463269.46129148244</v>
      </c>
      <c r="CH519">
        <v>361535.8184329879</v>
      </c>
      <c r="CI519">
        <v>1372439.2253376311</v>
      </c>
      <c r="CJ519">
        <v>38690.030391532251</v>
      </c>
      <c r="CK519">
        <v>866803.72126587236</v>
      </c>
      <c r="CL519">
        <v>6350000</v>
      </c>
      <c r="CM519">
        <v>2490000</v>
      </c>
      <c r="CN519">
        <v>540000</v>
      </c>
      <c r="CO519">
        <v>25780000</v>
      </c>
      <c r="CP519">
        <v>0</v>
      </c>
      <c r="CQ519">
        <v>0</v>
      </c>
      <c r="CR519">
        <v>0</v>
      </c>
      <c r="CS519">
        <v>0</v>
      </c>
      <c r="CT519">
        <v>0</v>
      </c>
      <c r="CU519">
        <v>0</v>
      </c>
      <c r="CV519">
        <v>0</v>
      </c>
      <c r="CW519">
        <v>0</v>
      </c>
      <c r="CX519">
        <v>41.567043440374221</v>
      </c>
      <c r="CY519">
        <v>1987723.264633121</v>
      </c>
      <c r="CZ519">
        <v>14780</v>
      </c>
      <c r="DA519">
        <v>14432.055383110408</v>
      </c>
      <c r="DB519">
        <v>13262.01399890014</v>
      </c>
      <c r="DC519">
        <v>11611.976152159858</v>
      </c>
      <c r="DD519">
        <v>-220474.07274982135</v>
      </c>
      <c r="DE519">
        <v>-303584.11101330828</v>
      </c>
      <c r="DF519">
        <v>-434166.55560506391</v>
      </c>
    </row>
    <row r="520" spans="1:110" x14ac:dyDescent="0.45">
      <c r="A520">
        <v>10521</v>
      </c>
      <c r="B520" t="s">
        <v>870</v>
      </c>
      <c r="C520">
        <v>15015</v>
      </c>
      <c r="D520">
        <v>14270</v>
      </c>
      <c r="E520">
        <v>13470</v>
      </c>
      <c r="F520">
        <v>12615</v>
      </c>
      <c r="G520">
        <v>11716</v>
      </c>
      <c r="H520">
        <v>10816</v>
      </c>
      <c r="I520">
        <v>9921</v>
      </c>
      <c r="J520">
        <v>9065.8571428571431</v>
      </c>
      <c r="K520">
        <v>2.5</v>
      </c>
      <c r="L520">
        <v>2.4</v>
      </c>
      <c r="M520">
        <v>2.3199999999999998</v>
      </c>
      <c r="N520">
        <v>2.25</v>
      </c>
      <c r="O520">
        <v>2.2000000000000002</v>
      </c>
      <c r="P520">
        <v>2.15</v>
      </c>
      <c r="Q520">
        <v>2.1365016107851584</v>
      </c>
      <c r="R520">
        <v>2.1103294578307521</v>
      </c>
      <c r="S520">
        <v>274627</v>
      </c>
      <c r="T520">
        <v>10485</v>
      </c>
      <c r="U520">
        <v>3853</v>
      </c>
      <c r="V520">
        <v>28.403615535832746</v>
      </c>
      <c r="W520">
        <v>101.77729378907668</v>
      </c>
      <c r="X520">
        <v>2660.4884826957114</v>
      </c>
      <c r="Y520">
        <v>272.84417345139082</v>
      </c>
      <c r="Z520">
        <v>7166</v>
      </c>
      <c r="AA520">
        <v>6823.1457583043566</v>
      </c>
      <c r="AB520">
        <v>6371.8950975764556</v>
      </c>
      <c r="AC520">
        <v>5881.6674284950923</v>
      </c>
      <c r="AD520">
        <v>5361.6417280738515</v>
      </c>
      <c r="AE520">
        <v>4888.8189200374572</v>
      </c>
      <c r="AF520">
        <v>4448.5487787478523</v>
      </c>
      <c r="AG520">
        <v>3977.8285536799121</v>
      </c>
      <c r="AH520">
        <v>1378</v>
      </c>
      <c r="AI520">
        <v>1131.0561236534488</v>
      </c>
      <c r="AJ520">
        <v>899.79682085497745</v>
      </c>
      <c r="AK520">
        <v>674.96824964613995</v>
      </c>
      <c r="AL520">
        <v>487.03830977982523</v>
      </c>
      <c r="AM520">
        <v>358.03790748568616</v>
      </c>
      <c r="AN520">
        <v>278.85592333735326</v>
      </c>
      <c r="AO520">
        <v>230.53078660922742</v>
      </c>
      <c r="AP520">
        <v>23.24412341642406</v>
      </c>
      <c r="AQ520">
        <v>1.7469448814290633</v>
      </c>
      <c r="AR520">
        <v>0.34990759756264544</v>
      </c>
      <c r="AS520">
        <v>1.7469448814290633</v>
      </c>
      <c r="AT520">
        <v>13863</v>
      </c>
      <c r="AU520">
        <v>214</v>
      </c>
      <c r="AV520">
        <v>8763.2753853561626</v>
      </c>
      <c r="AW520">
        <v>3569.2556161379748</v>
      </c>
      <c r="AX520">
        <v>44.87099719625914</v>
      </c>
      <c r="AY520">
        <v>292.43049960933513</v>
      </c>
      <c r="AZ520">
        <v>135.77448363788858</v>
      </c>
      <c r="BA520">
        <v>1.1927545655313532</v>
      </c>
      <c r="BB520">
        <v>66.061272509003672</v>
      </c>
      <c r="BC520">
        <v>5680</v>
      </c>
      <c r="BD520">
        <v>271107.261044588</v>
      </c>
      <c r="BE520">
        <v>2428897.5458027632</v>
      </c>
      <c r="BF520">
        <v>52688</v>
      </c>
      <c r="BG520">
        <v>49682.531744919404</v>
      </c>
      <c r="BH520">
        <v>44578.679591271328</v>
      </c>
      <c r="BI520">
        <v>240573.99999999997</v>
      </c>
      <c r="BJ520">
        <v>207378.87040162232</v>
      </c>
      <c r="BK520">
        <v>189043.53545719784</v>
      </c>
      <c r="BL520">
        <v>-76443.55141775246</v>
      </c>
      <c r="BM520">
        <v>-100180.65718896186</v>
      </c>
      <c r="BN520">
        <v>-126475.33209232305</v>
      </c>
      <c r="BO520">
        <v>169377.51726217801</v>
      </c>
      <c r="BP520">
        <v>410009.65387195291</v>
      </c>
      <c r="BQ520">
        <v>604632.8479957988</v>
      </c>
      <c r="BR520">
        <v>1766143</v>
      </c>
      <c r="BS520">
        <v>8767932</v>
      </c>
      <c r="BT520">
        <v>937111</v>
      </c>
      <c r="BU520">
        <v>34879</v>
      </c>
      <c r="BV520">
        <v>88734</v>
      </c>
      <c r="BW520">
        <v>932589</v>
      </c>
      <c r="BX520">
        <v>42948</v>
      </c>
      <c r="BY520">
        <v>265.44807447778607</v>
      </c>
      <c r="BZ520">
        <v>0</v>
      </c>
      <c r="CA520">
        <v>0</v>
      </c>
      <c r="CB520">
        <v>0</v>
      </c>
      <c r="CC520">
        <v>0</v>
      </c>
      <c r="CD520">
        <v>14.059019316580301</v>
      </c>
      <c r="CE520">
        <v>0</v>
      </c>
      <c r="CF520">
        <v>0</v>
      </c>
      <c r="CG520">
        <v>257215.10836366389</v>
      </c>
      <c r="CH520">
        <v>200730.85425563456</v>
      </c>
      <c r="CI520">
        <v>762001.67195059638</v>
      </c>
      <c r="CJ520">
        <v>21481.364931779903</v>
      </c>
      <c r="CK520">
        <v>481264.21386353456</v>
      </c>
      <c r="CL520">
        <v>20000000</v>
      </c>
      <c r="CM520">
        <v>1680000</v>
      </c>
      <c r="CN520">
        <v>1350000</v>
      </c>
      <c r="CO520">
        <v>41860000</v>
      </c>
      <c r="CP520">
        <v>0</v>
      </c>
      <c r="CQ520">
        <v>0</v>
      </c>
      <c r="CR520">
        <v>0</v>
      </c>
      <c r="CS520">
        <v>0</v>
      </c>
      <c r="CT520">
        <v>0</v>
      </c>
      <c r="CU520">
        <v>0</v>
      </c>
      <c r="CV520">
        <v>0</v>
      </c>
      <c r="CW520">
        <v>0</v>
      </c>
      <c r="CX520">
        <v>8.7509565137629934</v>
      </c>
      <c r="CY520">
        <v>975138.46413698269</v>
      </c>
      <c r="CZ520">
        <v>5680</v>
      </c>
      <c r="DA520">
        <v>5355.9971969166081</v>
      </c>
      <c r="DB520">
        <v>4805.7793060738904</v>
      </c>
      <c r="DC520">
        <v>4103.8758526432875</v>
      </c>
      <c r="DD520">
        <v>-76443.55141775246</v>
      </c>
      <c r="DE520">
        <v>-100180.65718896186</v>
      </c>
      <c r="DF520">
        <v>-126475.33209232305</v>
      </c>
    </row>
    <row r="521" spans="1:110" x14ac:dyDescent="0.45">
      <c r="A521">
        <v>10522</v>
      </c>
      <c r="B521" t="s">
        <v>871</v>
      </c>
      <c r="C521">
        <v>11044</v>
      </c>
      <c r="D521">
        <v>10770</v>
      </c>
      <c r="E521">
        <v>10450</v>
      </c>
      <c r="F521">
        <v>10083</v>
      </c>
      <c r="G521">
        <v>9646</v>
      </c>
      <c r="H521">
        <v>9159</v>
      </c>
      <c r="I521">
        <v>8683</v>
      </c>
      <c r="J521">
        <v>8286.25</v>
      </c>
      <c r="K521">
        <v>2.5</v>
      </c>
      <c r="L521">
        <v>2.4</v>
      </c>
      <c r="M521">
        <v>2.3199999999999998</v>
      </c>
      <c r="N521">
        <v>2.25</v>
      </c>
      <c r="O521">
        <v>2.2000000000000002</v>
      </c>
      <c r="P521">
        <v>2.15</v>
      </c>
      <c r="Q521">
        <v>2.1365016107851584</v>
      </c>
      <c r="R521">
        <v>2.1103294578307521</v>
      </c>
      <c r="S521">
        <v>274627</v>
      </c>
      <c r="T521">
        <v>10485</v>
      </c>
      <c r="U521">
        <v>3853</v>
      </c>
      <c r="V521">
        <v>21.338638358032071</v>
      </c>
      <c r="W521">
        <v>76.461704760242867</v>
      </c>
      <c r="X521">
        <v>2604.7699139658694</v>
      </c>
      <c r="Y521">
        <v>267.13000218928318</v>
      </c>
      <c r="Z521">
        <v>6655</v>
      </c>
      <c r="AA521">
        <v>6437.8952885853723</v>
      </c>
      <c r="AB521">
        <v>6153.4425595117045</v>
      </c>
      <c r="AC521">
        <v>5838.9883306697147</v>
      </c>
      <c r="AD521">
        <v>5461.5169276252545</v>
      </c>
      <c r="AE521">
        <v>5108.3582951815961</v>
      </c>
      <c r="AF521">
        <v>4779.1375541970538</v>
      </c>
      <c r="AG521">
        <v>4458.0039659335744</v>
      </c>
      <c r="AH521">
        <v>398</v>
      </c>
      <c r="AI521">
        <v>312.74075077268918</v>
      </c>
      <c r="AJ521">
        <v>242.32619276046003</v>
      </c>
      <c r="AK521">
        <v>178.3313381054295</v>
      </c>
      <c r="AL521">
        <v>132.13654086591194</v>
      </c>
      <c r="AM521">
        <v>105.59733853684176</v>
      </c>
      <c r="AN521">
        <v>92.996010487506751</v>
      </c>
      <c r="AO521">
        <v>84.655603233855032</v>
      </c>
      <c r="AP521">
        <v>23.402491553668199</v>
      </c>
      <c r="AQ521">
        <v>0.95287902623403453</v>
      </c>
      <c r="AR521">
        <v>0.19085868957962479</v>
      </c>
      <c r="AS521">
        <v>0.95287902623403453</v>
      </c>
      <c r="AT521">
        <v>9676</v>
      </c>
      <c r="AU521">
        <v>270</v>
      </c>
      <c r="AV521">
        <v>6144.7695657007889</v>
      </c>
      <c r="AW521">
        <v>3611.2370075077115</v>
      </c>
      <c r="AX521">
        <v>51.506805222924697</v>
      </c>
      <c r="AY521">
        <v>205.0509604074353</v>
      </c>
      <c r="AZ521">
        <v>137.37145576559334</v>
      </c>
      <c r="BA521">
        <v>1.3691466854830532</v>
      </c>
      <c r="BB521">
        <v>66.061272509003672</v>
      </c>
      <c r="BC521">
        <v>5680</v>
      </c>
      <c r="BD521">
        <v>328320.93807834742</v>
      </c>
      <c r="BE521">
        <v>1672749.5285429268</v>
      </c>
      <c r="BF521">
        <v>71788</v>
      </c>
      <c r="BG521">
        <v>71689.349823584023</v>
      </c>
      <c r="BH521">
        <v>68148.60835654597</v>
      </c>
      <c r="BI521">
        <v>88114.000000000015</v>
      </c>
      <c r="BJ521">
        <v>79916.897480587009</v>
      </c>
      <c r="BK521">
        <v>74750.53274228012</v>
      </c>
      <c r="BL521">
        <v>-74655.147636877256</v>
      </c>
      <c r="BM521">
        <v>-102558.04602077004</v>
      </c>
      <c r="BN521">
        <v>-133938.40190250287</v>
      </c>
      <c r="BO521">
        <v>158545.76538303902</v>
      </c>
      <c r="BP521">
        <v>358165.12548512919</v>
      </c>
      <c r="BQ521">
        <v>506028.08010123542</v>
      </c>
      <c r="BR521">
        <v>1766143</v>
      </c>
      <c r="BS521">
        <v>8767932</v>
      </c>
      <c r="BT521">
        <v>937111</v>
      </c>
      <c r="BU521">
        <v>34879</v>
      </c>
      <c r="BV521">
        <v>88734</v>
      </c>
      <c r="BW521">
        <v>932589</v>
      </c>
      <c r="BX521">
        <v>42948</v>
      </c>
      <c r="BY521">
        <v>149.13921268431559</v>
      </c>
      <c r="BZ521">
        <v>0</v>
      </c>
      <c r="CA521">
        <v>0</v>
      </c>
      <c r="CB521">
        <v>0</v>
      </c>
      <c r="CC521">
        <v>23.262355200000002</v>
      </c>
      <c r="CD521">
        <v>4.4346819247607732</v>
      </c>
      <c r="CE521">
        <v>0</v>
      </c>
      <c r="CF521">
        <v>0</v>
      </c>
      <c r="CG521">
        <v>153835.09910364533</v>
      </c>
      <c r="CH521">
        <v>120053.02120090078</v>
      </c>
      <c r="CI521">
        <v>455737.62547388207</v>
      </c>
      <c r="CJ521">
        <v>12847.565308993193</v>
      </c>
      <c r="CK521">
        <v>287834.28977297817</v>
      </c>
      <c r="CL521">
        <v>5980000</v>
      </c>
      <c r="CM521">
        <v>1830000</v>
      </c>
      <c r="CN521">
        <v>910000</v>
      </c>
      <c r="CO521">
        <v>19640000</v>
      </c>
      <c r="CP521">
        <v>0</v>
      </c>
      <c r="CQ521">
        <v>0</v>
      </c>
      <c r="CR521">
        <v>0</v>
      </c>
      <c r="CS521">
        <v>0</v>
      </c>
      <c r="CT521">
        <v>0</v>
      </c>
      <c r="CU521">
        <v>0</v>
      </c>
      <c r="CV521">
        <v>0</v>
      </c>
      <c r="CW521">
        <v>0</v>
      </c>
      <c r="CX521">
        <v>6.5632173853222442</v>
      </c>
      <c r="CY521">
        <v>605676.37046303949</v>
      </c>
      <c r="CZ521">
        <v>5680</v>
      </c>
      <c r="DA521">
        <v>5672.1946146703804</v>
      </c>
      <c r="DB521">
        <v>5392.0445682451254</v>
      </c>
      <c r="DC521">
        <v>4969.945712650323</v>
      </c>
      <c r="DD521">
        <v>-74655.147636877256</v>
      </c>
      <c r="DE521">
        <v>-102558.04602077004</v>
      </c>
      <c r="DF521">
        <v>-133938.40190250287</v>
      </c>
    </row>
    <row r="522" spans="1:110" x14ac:dyDescent="0.45">
      <c r="A522">
        <v>10523</v>
      </c>
      <c r="B522" t="s">
        <v>872</v>
      </c>
      <c r="C522">
        <v>11318</v>
      </c>
      <c r="D522">
        <v>11038</v>
      </c>
      <c r="E522">
        <v>10704</v>
      </c>
      <c r="F522">
        <v>10333</v>
      </c>
      <c r="G522">
        <v>9931</v>
      </c>
      <c r="H522">
        <v>9491</v>
      </c>
      <c r="I522">
        <v>9026</v>
      </c>
      <c r="J522">
        <v>8642.3214285714294</v>
      </c>
      <c r="K522">
        <v>2.5</v>
      </c>
      <c r="L522">
        <v>2.4</v>
      </c>
      <c r="M522">
        <v>2.3199999999999998</v>
      </c>
      <c r="N522">
        <v>2.25</v>
      </c>
      <c r="O522">
        <v>2.2000000000000002</v>
      </c>
      <c r="P522">
        <v>2.15</v>
      </c>
      <c r="Q522">
        <v>2.1365016107851584</v>
      </c>
      <c r="R522">
        <v>2.1103294578307521</v>
      </c>
      <c r="S522">
        <v>274627</v>
      </c>
      <c r="T522">
        <v>10485</v>
      </c>
      <c r="U522">
        <v>3853</v>
      </c>
      <c r="V522">
        <v>21.292154476587633</v>
      </c>
      <c r="W522">
        <v>76.29514132918041</v>
      </c>
      <c r="X522">
        <v>2675.221545223771</v>
      </c>
      <c r="Y522">
        <v>274.35511036918683</v>
      </c>
      <c r="Z522">
        <v>7190</v>
      </c>
      <c r="AA522">
        <v>6896.82836113757</v>
      </c>
      <c r="AB522">
        <v>6576.6877287884881</v>
      </c>
      <c r="AC522">
        <v>6233.4611770982583</v>
      </c>
      <c r="AD522">
        <v>5897.9826025605616</v>
      </c>
      <c r="AE522">
        <v>5561.0770135664234</v>
      </c>
      <c r="AF522">
        <v>5228.5895358810303</v>
      </c>
      <c r="AG522">
        <v>4897.2099226913551</v>
      </c>
      <c r="AH522">
        <v>313</v>
      </c>
      <c r="AI522">
        <v>259.02784138783238</v>
      </c>
      <c r="AJ522">
        <v>199.51028508791404</v>
      </c>
      <c r="AK522">
        <v>156.72423082533103</v>
      </c>
      <c r="AL522">
        <v>131.50817561965644</v>
      </c>
      <c r="AM522">
        <v>119.38233905994228</v>
      </c>
      <c r="AN522">
        <v>104.58441188942929</v>
      </c>
      <c r="AO522">
        <v>84.754855380895094</v>
      </c>
      <c r="AP522">
        <v>16.86620661650095</v>
      </c>
      <c r="AQ522">
        <v>1.2969742301518803</v>
      </c>
      <c r="AR522">
        <v>0.25977988303893373</v>
      </c>
      <c r="AS522">
        <v>1.2969742301518803</v>
      </c>
      <c r="AT522">
        <v>10904</v>
      </c>
      <c r="AU522">
        <v>381</v>
      </c>
      <c r="AV522">
        <v>6942.5772296567347</v>
      </c>
      <c r="AW522">
        <v>4781.9608887913628</v>
      </c>
      <c r="AX522">
        <v>70.885029858835836</v>
      </c>
      <c r="AY522">
        <v>231.67380215364523</v>
      </c>
      <c r="AZ522">
        <v>181.90579220962343</v>
      </c>
      <c r="BA522">
        <v>1.884255939803394</v>
      </c>
      <c r="BB522">
        <v>66.061272509003672</v>
      </c>
      <c r="BC522">
        <v>5680</v>
      </c>
      <c r="BD522">
        <v>334115.23281816253</v>
      </c>
      <c r="BE522">
        <v>2316376.7911352022</v>
      </c>
      <c r="BF522">
        <v>60222</v>
      </c>
      <c r="BG522">
        <v>60133.978474361291</v>
      </c>
      <c r="BH522">
        <v>57802.888322370498</v>
      </c>
      <c r="BI522">
        <v>77028</v>
      </c>
      <c r="BJ522">
        <v>69619.109307561201</v>
      </c>
      <c r="BK522">
        <v>65872.279274048895</v>
      </c>
      <c r="BL522">
        <v>-63121.953780104232</v>
      </c>
      <c r="BM522">
        <v>-75486.844529626076</v>
      </c>
      <c r="BN522">
        <v>-94677.015779289533</v>
      </c>
      <c r="BO522">
        <v>213348.21155075007</v>
      </c>
      <c r="BP522">
        <v>473085.61954303365</v>
      </c>
      <c r="BQ522">
        <v>687411.97198987193</v>
      </c>
      <c r="BR522">
        <v>1766143</v>
      </c>
      <c r="BS522">
        <v>8767932</v>
      </c>
      <c r="BT522">
        <v>937111</v>
      </c>
      <c r="BU522">
        <v>34879</v>
      </c>
      <c r="BV522">
        <v>88734</v>
      </c>
      <c r="BW522">
        <v>932589</v>
      </c>
      <c r="BX522">
        <v>42948</v>
      </c>
      <c r="BY522">
        <v>238.37526368941809</v>
      </c>
      <c r="BZ522">
        <v>0</v>
      </c>
      <c r="CA522">
        <v>0</v>
      </c>
      <c r="CB522">
        <v>0</v>
      </c>
      <c r="CC522">
        <v>0</v>
      </c>
      <c r="CD522">
        <v>7.9828652001291127</v>
      </c>
      <c r="CE522">
        <v>0</v>
      </c>
      <c r="CF522">
        <v>0</v>
      </c>
      <c r="CG522">
        <v>223343.15993717316</v>
      </c>
      <c r="CH522">
        <v>174297.16151415181</v>
      </c>
      <c r="CI522">
        <v>661655.7727636866</v>
      </c>
      <c r="CJ522">
        <v>18652.543212368557</v>
      </c>
      <c r="CK522">
        <v>417887.85648232838</v>
      </c>
      <c r="CL522">
        <v>7530000</v>
      </c>
      <c r="CM522">
        <v>1870000</v>
      </c>
      <c r="CN522">
        <v>580000</v>
      </c>
      <c r="CO522">
        <v>21730000</v>
      </c>
      <c r="CP522">
        <v>0</v>
      </c>
      <c r="CQ522">
        <v>0</v>
      </c>
      <c r="CR522">
        <v>0</v>
      </c>
      <c r="CS522">
        <v>0</v>
      </c>
      <c r="CT522">
        <v>0</v>
      </c>
      <c r="CU522">
        <v>0</v>
      </c>
      <c r="CV522">
        <v>0</v>
      </c>
      <c r="CW522">
        <v>0</v>
      </c>
      <c r="CX522">
        <v>63.444434724781701</v>
      </c>
      <c r="CY522">
        <v>811921.23349074321</v>
      </c>
      <c r="CZ522">
        <v>5680</v>
      </c>
      <c r="DA522">
        <v>5671.698012925046</v>
      </c>
      <c r="DB522">
        <v>5451.8349717887886</v>
      </c>
      <c r="DC522">
        <v>5057.6566288913837</v>
      </c>
      <c r="DD522">
        <v>-63121.953780104232</v>
      </c>
      <c r="DE522">
        <v>-75486.844529626076</v>
      </c>
      <c r="DF522">
        <v>-94677.015779289533</v>
      </c>
    </row>
    <row r="523" spans="1:110" x14ac:dyDescent="0.45">
      <c r="A523">
        <v>10524</v>
      </c>
      <c r="B523" t="s">
        <v>873</v>
      </c>
      <c r="C523">
        <v>41202</v>
      </c>
      <c r="D523">
        <v>41587</v>
      </c>
      <c r="E523">
        <v>40439</v>
      </c>
      <c r="F523">
        <v>39067</v>
      </c>
      <c r="G523">
        <v>37548</v>
      </c>
      <c r="H523">
        <v>35900</v>
      </c>
      <c r="I523">
        <v>34182</v>
      </c>
      <c r="J523">
        <v>32920.392857142862</v>
      </c>
      <c r="K523">
        <v>2.5</v>
      </c>
      <c r="L523">
        <v>2.4</v>
      </c>
      <c r="M523">
        <v>2.3199999999999998</v>
      </c>
      <c r="N523">
        <v>2.25</v>
      </c>
      <c r="O523">
        <v>2.2000000000000002</v>
      </c>
      <c r="P523">
        <v>2.15</v>
      </c>
      <c r="Q523">
        <v>2.1365016107851584</v>
      </c>
      <c r="R523">
        <v>2.1103294578307521</v>
      </c>
      <c r="S523">
        <v>274627</v>
      </c>
      <c r="T523">
        <v>10485</v>
      </c>
      <c r="U523">
        <v>3853</v>
      </c>
      <c r="V523">
        <v>99.158756739582586</v>
      </c>
      <c r="W523">
        <v>269.7596377397283</v>
      </c>
      <c r="X523">
        <v>2091.2063888072594</v>
      </c>
      <c r="Y523">
        <v>282.47601278854216</v>
      </c>
      <c r="Z523">
        <v>21788</v>
      </c>
      <c r="AA523">
        <v>21953.778995546181</v>
      </c>
      <c r="AB523">
        <v>21079.890149391471</v>
      </c>
      <c r="AC523">
        <v>19958.3361068124</v>
      </c>
      <c r="AD523">
        <v>18709.070261189579</v>
      </c>
      <c r="AE523">
        <v>17431.346895010218</v>
      </c>
      <c r="AF523">
        <v>16219.39833883903</v>
      </c>
      <c r="AG523">
        <v>15192.662897839915</v>
      </c>
      <c r="AH523">
        <v>149</v>
      </c>
      <c r="AI523">
        <v>162.01993512573102</v>
      </c>
      <c r="AJ523">
        <v>193.89295366754075</v>
      </c>
      <c r="AK523">
        <v>259.1929049753499</v>
      </c>
      <c r="AL523">
        <v>346.50900282473737</v>
      </c>
      <c r="AM523">
        <v>441.84670340746516</v>
      </c>
      <c r="AN523">
        <v>538.17405395642209</v>
      </c>
      <c r="AO523">
        <v>668.00988188489839</v>
      </c>
      <c r="AP523">
        <v>73.533205543131544</v>
      </c>
      <c r="AQ523">
        <v>0.2646886183983429</v>
      </c>
      <c r="AR523">
        <v>5.3016302661006896E-2</v>
      </c>
      <c r="AS523">
        <v>0.2646886183983429</v>
      </c>
      <c r="AT523">
        <v>34290</v>
      </c>
      <c r="AU523">
        <v>857</v>
      </c>
      <c r="AV523">
        <v>21752.585791154521</v>
      </c>
      <c r="AW523">
        <v>11870.715009908585</v>
      </c>
      <c r="AX523">
        <v>165.82406203965772</v>
      </c>
      <c r="AY523">
        <v>725.88378785082625</v>
      </c>
      <c r="AZ523">
        <v>451.56199897692255</v>
      </c>
      <c r="BA523">
        <v>4.407912001769497</v>
      </c>
      <c r="BB523">
        <v>66.061272509003672</v>
      </c>
      <c r="BC523">
        <v>18460</v>
      </c>
      <c r="BD523">
        <v>1097860.1693961411</v>
      </c>
      <c r="BE523">
        <v>6618590.6976910019</v>
      </c>
      <c r="BF523">
        <v>330330</v>
      </c>
      <c r="BG523">
        <v>331000.92778993427</v>
      </c>
      <c r="BH523">
        <v>318315.40379624447</v>
      </c>
      <c r="BI523">
        <v>241335.99999999991</v>
      </c>
      <c r="BJ523">
        <v>219400.26833880602</v>
      </c>
      <c r="BK523">
        <v>205667.19658927291</v>
      </c>
      <c r="BL523">
        <v>-310020.77384396107</v>
      </c>
      <c r="BM523">
        <v>-506392.34484533337</v>
      </c>
      <c r="BN523">
        <v>-707069.63469904126</v>
      </c>
      <c r="BO523">
        <v>628144.52082217857</v>
      </c>
      <c r="BP523">
        <v>1418518.192590462</v>
      </c>
      <c r="BQ523">
        <v>2089374.8264212841</v>
      </c>
      <c r="BR523">
        <v>1766143</v>
      </c>
      <c r="BS523">
        <v>8767932</v>
      </c>
      <c r="BT523">
        <v>937111</v>
      </c>
      <c r="BU523">
        <v>34879</v>
      </c>
      <c r="BV523">
        <v>88734</v>
      </c>
      <c r="BW523">
        <v>932589</v>
      </c>
      <c r="BX523">
        <v>42948</v>
      </c>
      <c r="BY523">
        <v>296.21212060921653</v>
      </c>
      <c r="BZ523">
        <v>0</v>
      </c>
      <c r="CA523">
        <v>0</v>
      </c>
      <c r="CB523">
        <v>0</v>
      </c>
      <c r="CC523">
        <v>0</v>
      </c>
      <c r="CD523">
        <v>48.092272194435544</v>
      </c>
      <c r="CE523">
        <v>0</v>
      </c>
      <c r="CF523">
        <v>0</v>
      </c>
      <c r="CG523">
        <v>565943.8049592824</v>
      </c>
      <c r="CH523">
        <v>441662.94955560745</v>
      </c>
      <c r="CI523">
        <v>1676612.7322479514</v>
      </c>
      <c r="CJ523">
        <v>47264.896228497892</v>
      </c>
      <c r="CK523">
        <v>1058913.3045776535</v>
      </c>
      <c r="CL523">
        <v>2050000</v>
      </c>
      <c r="CM523">
        <v>660000</v>
      </c>
      <c r="CN523">
        <v>580000</v>
      </c>
      <c r="CO523">
        <v>18030000</v>
      </c>
      <c r="CP523">
        <v>0</v>
      </c>
      <c r="CQ523">
        <v>0</v>
      </c>
      <c r="CR523">
        <v>0</v>
      </c>
      <c r="CS523">
        <v>0</v>
      </c>
      <c r="CT523">
        <v>0</v>
      </c>
      <c r="CU523">
        <v>0</v>
      </c>
      <c r="CV523">
        <v>0</v>
      </c>
      <c r="CW523">
        <v>0</v>
      </c>
      <c r="CX523">
        <v>4.3754782568814967</v>
      </c>
      <c r="CY523">
        <v>2481170.5639494378</v>
      </c>
      <c r="CZ523">
        <v>18460</v>
      </c>
      <c r="DA523">
        <v>18497.493800145876</v>
      </c>
      <c r="DB523">
        <v>17788.582187747626</v>
      </c>
      <c r="DC523">
        <v>16618.816557711794</v>
      </c>
      <c r="DD523">
        <v>-310020.77384396107</v>
      </c>
      <c r="DE523">
        <v>-506392.34484533337</v>
      </c>
      <c r="DF523">
        <v>-707069.63469904126</v>
      </c>
    </row>
    <row r="524" spans="1:110" x14ac:dyDescent="0.45">
      <c r="A524">
        <v>10525</v>
      </c>
      <c r="B524" t="s">
        <v>874</v>
      </c>
      <c r="C524">
        <v>26426</v>
      </c>
      <c r="D524">
        <v>25597</v>
      </c>
      <c r="E524">
        <v>24518</v>
      </c>
      <c r="F524">
        <v>23224</v>
      </c>
      <c r="G524">
        <v>21761</v>
      </c>
      <c r="H524">
        <v>20220</v>
      </c>
      <c r="I524">
        <v>18728</v>
      </c>
      <c r="J524">
        <v>17420.678571428572</v>
      </c>
      <c r="K524">
        <v>2.5</v>
      </c>
      <c r="L524">
        <v>2.4</v>
      </c>
      <c r="M524">
        <v>2.3199999999999998</v>
      </c>
      <c r="N524">
        <v>2.25</v>
      </c>
      <c r="O524">
        <v>2.2000000000000002</v>
      </c>
      <c r="P524">
        <v>2.15</v>
      </c>
      <c r="Q524">
        <v>2.1365016107851584</v>
      </c>
      <c r="R524">
        <v>2.1103294578307521</v>
      </c>
      <c r="S524">
        <v>274627</v>
      </c>
      <c r="T524">
        <v>10485</v>
      </c>
      <c r="U524">
        <v>3853</v>
      </c>
      <c r="V524">
        <v>50.922860171126224</v>
      </c>
      <c r="W524">
        <v>182.46940758926993</v>
      </c>
      <c r="X524">
        <v>2611.7302200438953</v>
      </c>
      <c r="Y524">
        <v>267.84381056363981</v>
      </c>
      <c r="Z524">
        <v>11827</v>
      </c>
      <c r="AA524">
        <v>11185.084727178053</v>
      </c>
      <c r="AB524">
        <v>10522.10016253574</v>
      </c>
      <c r="AC524">
        <v>9716.0916299417004</v>
      </c>
      <c r="AD524">
        <v>8804.2649976261946</v>
      </c>
      <c r="AE524">
        <v>7998.0396412379278</v>
      </c>
      <c r="AF524">
        <v>7301.2229380157942</v>
      </c>
      <c r="AG524">
        <v>6521.1981837323819</v>
      </c>
      <c r="AH524">
        <v>604</v>
      </c>
      <c r="AI524">
        <v>510.90751469305889</v>
      </c>
      <c r="AJ524">
        <v>429.35497608747494</v>
      </c>
      <c r="AK524">
        <v>350.98892140142738</v>
      </c>
      <c r="AL524">
        <v>298.27520300825455</v>
      </c>
      <c r="AM524">
        <v>273.39209165421056</v>
      </c>
      <c r="AN524">
        <v>262.65274579793009</v>
      </c>
      <c r="AO524">
        <v>252.20420050150688</v>
      </c>
      <c r="AP524">
        <v>33.703619026230236</v>
      </c>
      <c r="AQ524">
        <v>0.79406585519502881</v>
      </c>
      <c r="AR524">
        <v>0.15904890798302065</v>
      </c>
      <c r="AS524">
        <v>0.79406585519502881</v>
      </c>
      <c r="AT524">
        <v>23933</v>
      </c>
      <c r="AU524">
        <v>648</v>
      </c>
      <c r="AV524">
        <v>15194.073592218283</v>
      </c>
      <c r="AW524">
        <v>8748.0821087316617</v>
      </c>
      <c r="AX524">
        <v>124.08063944561486</v>
      </c>
      <c r="AY524">
        <v>507.02623577232407</v>
      </c>
      <c r="AZ524">
        <v>332.77704341615242</v>
      </c>
      <c r="BA524">
        <v>3.2982941864538122</v>
      </c>
      <c r="BB524">
        <v>66.061272509003672</v>
      </c>
      <c r="BC524">
        <v>9700</v>
      </c>
      <c r="BD524">
        <v>495970.27537401486</v>
      </c>
      <c r="BE524">
        <v>3904584.4147332078</v>
      </c>
      <c r="BF524">
        <v>153016</v>
      </c>
      <c r="BG524">
        <v>148085.83647562863</v>
      </c>
      <c r="BH524">
        <v>134927.88395442418</v>
      </c>
      <c r="BI524">
        <v>182404</v>
      </c>
      <c r="BJ524">
        <v>158447.97074818565</v>
      </c>
      <c r="BK524">
        <v>143578.09456059241</v>
      </c>
      <c r="BL524">
        <v>-152643.28012215579</v>
      </c>
      <c r="BM524">
        <v>-261657.94893668406</v>
      </c>
      <c r="BN524">
        <v>-373528.00500801881</v>
      </c>
      <c r="BO524">
        <v>308350.89264794765</v>
      </c>
      <c r="BP524">
        <v>693904.74302554457</v>
      </c>
      <c r="BQ524">
        <v>977857.41101165395</v>
      </c>
      <c r="BR524">
        <v>1766143</v>
      </c>
      <c r="BS524">
        <v>8767932</v>
      </c>
      <c r="BT524">
        <v>937111</v>
      </c>
      <c r="BU524">
        <v>34879</v>
      </c>
      <c r="BV524">
        <v>88734</v>
      </c>
      <c r="BW524">
        <v>932589</v>
      </c>
      <c r="BX524">
        <v>42948</v>
      </c>
      <c r="BY524">
        <v>401.06467212333376</v>
      </c>
      <c r="BZ524">
        <v>0</v>
      </c>
      <c r="CA524">
        <v>0</v>
      </c>
      <c r="CB524">
        <v>0</v>
      </c>
      <c r="CC524">
        <v>0</v>
      </c>
      <c r="CD524">
        <v>25.570871484136379</v>
      </c>
      <c r="CE524">
        <v>0</v>
      </c>
      <c r="CF524">
        <v>0</v>
      </c>
      <c r="CG524">
        <v>405404.88272956078</v>
      </c>
      <c r="CH524">
        <v>316378.25999962154</v>
      </c>
      <c r="CI524">
        <v>1201014.9808933267</v>
      </c>
      <c r="CJ524">
        <v>33857.45995420454</v>
      </c>
      <c r="CK524">
        <v>758535.77740631171</v>
      </c>
      <c r="CL524">
        <v>12200000</v>
      </c>
      <c r="CM524">
        <v>2630000</v>
      </c>
      <c r="CN524">
        <v>900000</v>
      </c>
      <c r="CO524">
        <v>31110000</v>
      </c>
      <c r="CP524">
        <v>0</v>
      </c>
      <c r="CQ524">
        <v>0</v>
      </c>
      <c r="CR524">
        <v>0</v>
      </c>
      <c r="CS524">
        <v>0</v>
      </c>
      <c r="CT524">
        <v>0</v>
      </c>
      <c r="CU524">
        <v>0</v>
      </c>
      <c r="CV524">
        <v>0</v>
      </c>
      <c r="CW524">
        <v>0</v>
      </c>
      <c r="CX524">
        <v>87.509565137629934</v>
      </c>
      <c r="CY524">
        <v>1527520.8206780243</v>
      </c>
      <c r="CZ524">
        <v>9700</v>
      </c>
      <c r="DA524">
        <v>9387.4667604276528</v>
      </c>
      <c r="DB524">
        <v>8553.3569976859562</v>
      </c>
      <c r="DC524">
        <v>7507.7311795109263</v>
      </c>
      <c r="DD524">
        <v>-152643.28012215579</v>
      </c>
      <c r="DE524">
        <v>-261657.94893668406</v>
      </c>
      <c r="DF524">
        <v>-373528.00500801881</v>
      </c>
    </row>
    <row r="525" spans="1:110" x14ac:dyDescent="0.45">
      <c r="A525">
        <v>11000</v>
      </c>
      <c r="B525" t="s">
        <v>875</v>
      </c>
      <c r="C525">
        <v>7266534</v>
      </c>
      <c r="D525">
        <v>7272830</v>
      </c>
      <c r="E525">
        <v>7202953</v>
      </c>
      <c r="F525">
        <v>7076167</v>
      </c>
      <c r="G525">
        <v>6909319</v>
      </c>
      <c r="H525">
        <v>6721414</v>
      </c>
      <c r="I525">
        <v>6524800</v>
      </c>
      <c r="J525">
        <v>6395454.7142857146</v>
      </c>
      <c r="K525">
        <v>2.41</v>
      </c>
      <c r="L525">
        <v>2.33</v>
      </c>
      <c r="M525">
        <v>2.27</v>
      </c>
      <c r="N525">
        <v>2.2200000000000002</v>
      </c>
      <c r="O525">
        <v>2.19</v>
      </c>
      <c r="P525">
        <v>2.16</v>
      </c>
      <c r="Q525">
        <v>2.1436266689832011</v>
      </c>
      <c r="R525">
        <v>2.1247987426231432</v>
      </c>
      <c r="S525">
        <v>298140</v>
      </c>
      <c r="T525">
        <v>10075</v>
      </c>
      <c r="U525">
        <v>4624</v>
      </c>
      <c r="V525">
        <v>14091.952697155621</v>
      </c>
      <c r="W525">
        <v>43124.729006859336</v>
      </c>
      <c r="X525">
        <v>2586.8151246918296</v>
      </c>
      <c r="Y525">
        <v>387.95643496074496</v>
      </c>
      <c r="Z525">
        <v>2753663</v>
      </c>
      <c r="AA525">
        <v>2720687.8408394493</v>
      </c>
      <c r="AB525">
        <v>2656631.8477028301</v>
      </c>
      <c r="AC525">
        <v>2577056.5857962905</v>
      </c>
      <c r="AD525">
        <v>2473922.0277134422</v>
      </c>
      <c r="AE525">
        <v>2356234.465919015</v>
      </c>
      <c r="AF525">
        <v>2235580.6418617191</v>
      </c>
      <c r="AG525">
        <v>2144671.7243564441</v>
      </c>
      <c r="AH525">
        <v>54931</v>
      </c>
      <c r="AI525">
        <v>45579.007087805476</v>
      </c>
      <c r="AJ525">
        <v>37801.974783996018</v>
      </c>
      <c r="AK525">
        <v>32221.519989223347</v>
      </c>
      <c r="AL525">
        <v>28655.509531424941</v>
      </c>
      <c r="AM525">
        <v>26522.014267384679</v>
      </c>
      <c r="AN525">
        <v>25969.984940437869</v>
      </c>
      <c r="AO525">
        <v>25530.312188861048</v>
      </c>
      <c r="AP525">
        <v>15870.972214083329</v>
      </c>
      <c r="AQ525">
        <v>177.75589361126916</v>
      </c>
      <c r="AR525">
        <v>77.259100027777777</v>
      </c>
      <c r="AS525">
        <v>177.75589361126916</v>
      </c>
      <c r="AT525">
        <v>3906260</v>
      </c>
      <c r="AU525">
        <v>123293</v>
      </c>
      <c r="AV525">
        <v>2348293.4673845242</v>
      </c>
      <c r="AW525">
        <v>1361377.1722437521</v>
      </c>
      <c r="AX525">
        <v>43090.575712456535</v>
      </c>
      <c r="AY525">
        <v>78362.553006621572</v>
      </c>
      <c r="AZ525">
        <v>51786.787632152329</v>
      </c>
      <c r="BA525">
        <v>1145.42765090792</v>
      </c>
      <c r="BB525">
        <v>66.061272509003672</v>
      </c>
      <c r="BC525">
        <v>3023300</v>
      </c>
      <c r="BD525">
        <v>192590247.52331236</v>
      </c>
      <c r="BE525">
        <v>4510537.3223055052</v>
      </c>
      <c r="BF525">
        <v>153016</v>
      </c>
      <c r="BG525">
        <v>156255.18200981853</v>
      </c>
      <c r="BH525">
        <v>152544.38444779837</v>
      </c>
      <c r="BI525">
        <v>182404</v>
      </c>
      <c r="BJ525">
        <v>172774.48093073082</v>
      </c>
      <c r="BK525">
        <v>165859.99568543362</v>
      </c>
      <c r="BL525">
        <v>30914021.092877477</v>
      </c>
      <c r="BM525">
        <v>53427408.678146869</v>
      </c>
      <c r="BN525">
        <v>74732239.324153647</v>
      </c>
      <c r="BO525">
        <v>485587.45375676965</v>
      </c>
      <c r="BP525">
        <v>1083512.0055225077</v>
      </c>
      <c r="BQ525">
        <v>1583810.3185839513</v>
      </c>
      <c r="BR525">
        <v>4008285</v>
      </c>
      <c r="BS525">
        <v>8767932</v>
      </c>
      <c r="BT525">
        <v>937111</v>
      </c>
      <c r="BU525">
        <v>123296</v>
      </c>
      <c r="BV525">
        <v>88734</v>
      </c>
      <c r="BW525">
        <v>932589</v>
      </c>
      <c r="BX525">
        <v>42948</v>
      </c>
      <c r="BY525">
        <v>401.06467212333376</v>
      </c>
      <c r="BZ525">
        <v>0</v>
      </c>
      <c r="CA525">
        <v>0</v>
      </c>
      <c r="CB525">
        <v>0</v>
      </c>
      <c r="CC525">
        <v>0</v>
      </c>
      <c r="CD525">
        <v>25.570871484136379</v>
      </c>
      <c r="CE525">
        <v>0</v>
      </c>
      <c r="CF525">
        <v>0</v>
      </c>
      <c r="CG525">
        <v>283815.73398763983</v>
      </c>
      <c r="CH525">
        <v>167965.03429452277</v>
      </c>
      <c r="CI525">
        <v>146692.20110025312</v>
      </c>
      <c r="CJ525">
        <v>12279.106419086138</v>
      </c>
      <c r="CK525">
        <v>400693.11481947644</v>
      </c>
      <c r="CL525">
        <v>414000000</v>
      </c>
      <c r="CM525">
        <v>334000000</v>
      </c>
      <c r="CN525">
        <v>900000</v>
      </c>
      <c r="CO525">
        <v>31110000</v>
      </c>
      <c r="CP525">
        <v>0</v>
      </c>
      <c r="CQ525">
        <v>0</v>
      </c>
      <c r="CR525">
        <v>0</v>
      </c>
      <c r="CS525">
        <v>0</v>
      </c>
      <c r="CT525">
        <v>0</v>
      </c>
      <c r="CU525">
        <v>0</v>
      </c>
      <c r="CV525">
        <v>0</v>
      </c>
      <c r="CW525">
        <v>0</v>
      </c>
      <c r="CX525">
        <v>87.509565137629934</v>
      </c>
      <c r="CY525">
        <v>1527520.8206780243</v>
      </c>
      <c r="CZ525">
        <v>3023300</v>
      </c>
      <c r="DA525">
        <v>3087299.9671294787</v>
      </c>
      <c r="DB525">
        <v>3013981.7894927906</v>
      </c>
      <c r="DC525">
        <v>2915327.5468174443</v>
      </c>
      <c r="DD525">
        <v>30914021.092877477</v>
      </c>
      <c r="DE525">
        <v>53427408.678146869</v>
      </c>
      <c r="DF525">
        <v>74732239.324153647</v>
      </c>
    </row>
    <row r="526" spans="1:110" x14ac:dyDescent="0.45">
      <c r="A526">
        <v>11100</v>
      </c>
      <c r="B526" t="s">
        <v>876</v>
      </c>
      <c r="C526">
        <v>1263979</v>
      </c>
      <c r="D526">
        <v>1295358</v>
      </c>
      <c r="E526">
        <v>1312452</v>
      </c>
      <c r="F526">
        <v>1318050</v>
      </c>
      <c r="G526">
        <v>1313817</v>
      </c>
      <c r="H526">
        <v>1302432</v>
      </c>
      <c r="I526">
        <v>1285867</v>
      </c>
      <c r="J526">
        <v>1288766.1785714289</v>
      </c>
      <c r="K526">
        <v>2.41</v>
      </c>
      <c r="L526">
        <v>2.33</v>
      </c>
      <c r="M526">
        <v>2.27</v>
      </c>
      <c r="N526">
        <v>2.2200000000000002</v>
      </c>
      <c r="O526">
        <v>2.19</v>
      </c>
      <c r="P526">
        <v>2.16</v>
      </c>
      <c r="Q526">
        <v>2.1436266689832011</v>
      </c>
      <c r="R526">
        <v>2.1247987426231432</v>
      </c>
      <c r="S526">
        <v>321564</v>
      </c>
      <c r="T526">
        <v>9625</v>
      </c>
      <c r="U526">
        <v>4475</v>
      </c>
      <c r="V526">
        <v>2551.0979602363013</v>
      </c>
      <c r="W526">
        <v>7042.6694577946046</v>
      </c>
      <c r="X526">
        <v>2374.5300209424154</v>
      </c>
      <c r="Y526">
        <v>399.90772740898882</v>
      </c>
      <c r="Z526">
        <v>504565</v>
      </c>
      <c r="AA526">
        <v>514572.1966110589</v>
      </c>
      <c r="AB526">
        <v>515021.12724071048</v>
      </c>
      <c r="AC526">
        <v>510382.3758045421</v>
      </c>
      <c r="AD526">
        <v>499217.14830462431</v>
      </c>
      <c r="AE526">
        <v>483248.33712163114</v>
      </c>
      <c r="AF526">
        <v>465496.29775168427</v>
      </c>
      <c r="AG526">
        <v>457736.81950697786</v>
      </c>
      <c r="AH526">
        <v>4122</v>
      </c>
      <c r="AI526">
        <v>3389.7385835201217</v>
      </c>
      <c r="AJ526">
        <v>2771.4898407130727</v>
      </c>
      <c r="AK526">
        <v>2319.5948753266221</v>
      </c>
      <c r="AL526">
        <v>2016.7067024024</v>
      </c>
      <c r="AM526">
        <v>1775.3201307390832</v>
      </c>
      <c r="AN526">
        <v>1569.2416224806375</v>
      </c>
      <c r="AO526">
        <v>1434.9124290070456</v>
      </c>
      <c r="AP526">
        <v>3700.70246680837</v>
      </c>
      <c r="AQ526">
        <v>12.818028383421318</v>
      </c>
      <c r="AR526">
        <v>5.5711758238482387</v>
      </c>
      <c r="AS526">
        <v>12.818028383421318</v>
      </c>
      <c r="AT526">
        <v>574261</v>
      </c>
      <c r="AU526">
        <v>16455</v>
      </c>
      <c r="AV526">
        <v>344552.34711407806</v>
      </c>
      <c r="AW526">
        <v>187792.75660273619</v>
      </c>
      <c r="AX526">
        <v>5812.4388742168085</v>
      </c>
      <c r="AY526">
        <v>11497.711823196783</v>
      </c>
      <c r="AZ526">
        <v>7143.6364611680847</v>
      </c>
      <c r="BA526">
        <v>154.50543641298881</v>
      </c>
      <c r="BB526">
        <v>66.061272509003672</v>
      </c>
      <c r="BC526">
        <v>544500</v>
      </c>
      <c r="BD526">
        <v>39243457.022769064</v>
      </c>
      <c r="BE526">
        <v>175571621.31540963</v>
      </c>
      <c r="BF526">
        <v>10122746</v>
      </c>
      <c r="BG526">
        <v>10810439.73566548</v>
      </c>
      <c r="BH526">
        <v>10979075.104524856</v>
      </c>
      <c r="BI526">
        <v>3946262.0000000028</v>
      </c>
      <c r="BJ526">
        <v>3914130.200527627</v>
      </c>
      <c r="BK526">
        <v>3828503.9010608797</v>
      </c>
      <c r="BL526">
        <v>-13712402.501375474</v>
      </c>
      <c r="BM526">
        <v>-17076116.031425111</v>
      </c>
      <c r="BN526">
        <v>-20448322.080182374</v>
      </c>
      <c r="BO526">
        <v>21835408.702945098</v>
      </c>
      <c r="BP526">
        <v>48282903.775441051</v>
      </c>
      <c r="BQ526">
        <v>70804229.408849299</v>
      </c>
      <c r="BR526">
        <v>4008285</v>
      </c>
      <c r="BS526">
        <v>8767932</v>
      </c>
      <c r="BT526">
        <v>937111</v>
      </c>
      <c r="BU526">
        <v>123296</v>
      </c>
      <c r="BV526">
        <v>88734</v>
      </c>
      <c r="BW526">
        <v>932589</v>
      </c>
      <c r="BX526">
        <v>42948</v>
      </c>
      <c r="BY526">
        <v>1389.3102918968766</v>
      </c>
      <c r="BZ526">
        <v>0</v>
      </c>
      <c r="CA526">
        <v>0</v>
      </c>
      <c r="CB526">
        <v>10.468534831399467</v>
      </c>
      <c r="CC526">
        <v>827.41358885200009</v>
      </c>
      <c r="CD526">
        <v>261.62032569957086</v>
      </c>
      <c r="CE526">
        <v>3.0260879999999997</v>
      </c>
      <c r="CF526">
        <v>0</v>
      </c>
      <c r="CG526">
        <v>8787172.2548966929</v>
      </c>
      <c r="CH526">
        <v>5200337.7980795065</v>
      </c>
      <c r="CI526">
        <v>4541713.1087383851</v>
      </c>
      <c r="CJ526">
        <v>380171.39404053113</v>
      </c>
      <c r="CK526">
        <v>12405793.61757011</v>
      </c>
      <c r="CL526">
        <v>15300000</v>
      </c>
      <c r="CM526">
        <v>17800000</v>
      </c>
      <c r="CN526">
        <v>4010000</v>
      </c>
      <c r="CO526">
        <v>217430000</v>
      </c>
      <c r="CP526">
        <v>0</v>
      </c>
      <c r="CQ526">
        <v>0</v>
      </c>
      <c r="CR526">
        <v>0</v>
      </c>
      <c r="CS526">
        <v>0</v>
      </c>
      <c r="CT526">
        <v>0</v>
      </c>
      <c r="CU526">
        <v>0</v>
      </c>
      <c r="CV526">
        <v>0</v>
      </c>
      <c r="CW526">
        <v>0</v>
      </c>
      <c r="CX526">
        <v>1240.2245396903566</v>
      </c>
      <c r="CY526">
        <v>57340403.903517812</v>
      </c>
      <c r="CZ526">
        <v>544500</v>
      </c>
      <c r="DA526">
        <v>581490.87570406811</v>
      </c>
      <c r="DB526">
        <v>590561.73042510252</v>
      </c>
      <c r="DC526">
        <v>594046.3380783418</v>
      </c>
      <c r="DD526">
        <v>-13712402.501375474</v>
      </c>
      <c r="DE526">
        <v>-17076116.031425111</v>
      </c>
      <c r="DF526">
        <v>-20448322.080182374</v>
      </c>
    </row>
    <row r="527" spans="1:110" x14ac:dyDescent="0.45">
      <c r="A527">
        <v>11201</v>
      </c>
      <c r="B527" t="s">
        <v>877</v>
      </c>
      <c r="C527">
        <v>350745</v>
      </c>
      <c r="D527">
        <v>355921</v>
      </c>
      <c r="E527">
        <v>357110</v>
      </c>
      <c r="F527">
        <v>355087</v>
      </c>
      <c r="G527">
        <v>350632</v>
      </c>
      <c r="H527">
        <v>345096</v>
      </c>
      <c r="I527">
        <v>339197</v>
      </c>
      <c r="J527">
        <v>336955.14285714284</v>
      </c>
      <c r="K527">
        <v>2.41</v>
      </c>
      <c r="L527">
        <v>2.33</v>
      </c>
      <c r="M527">
        <v>2.27</v>
      </c>
      <c r="N527">
        <v>2.2200000000000002</v>
      </c>
      <c r="O527">
        <v>2.19</v>
      </c>
      <c r="P527">
        <v>2.16</v>
      </c>
      <c r="Q527">
        <v>2.1436266689832011</v>
      </c>
      <c r="R527">
        <v>2.1247987426231432</v>
      </c>
      <c r="S527">
        <v>332105</v>
      </c>
      <c r="T527">
        <v>10817</v>
      </c>
      <c r="U527">
        <v>5229</v>
      </c>
      <c r="V527">
        <v>689.51346492589232</v>
      </c>
      <c r="W527">
        <v>2112.1331512917654</v>
      </c>
      <c r="X527">
        <v>2739.8057345134753</v>
      </c>
      <c r="Y527">
        <v>432.36749921385774</v>
      </c>
      <c r="Z527">
        <v>146911</v>
      </c>
      <c r="AA527">
        <v>147229.41681522975</v>
      </c>
      <c r="AB527">
        <v>146264.83292283749</v>
      </c>
      <c r="AC527">
        <v>144525.99149759155</v>
      </c>
      <c r="AD527">
        <v>141216.74510120763</v>
      </c>
      <c r="AE527">
        <v>136752.56037662271</v>
      </c>
      <c r="AF527">
        <v>131709.28663114534</v>
      </c>
      <c r="AG527">
        <v>129040.92199654652</v>
      </c>
      <c r="AH527">
        <v>2736</v>
      </c>
      <c r="AI527">
        <v>2334.1426042532248</v>
      </c>
      <c r="AJ527">
        <v>1949.7044122931493</v>
      </c>
      <c r="AK527">
        <v>1669.7854928757931</v>
      </c>
      <c r="AL527">
        <v>1461.5328804431963</v>
      </c>
      <c r="AM527">
        <v>1288.3020756728081</v>
      </c>
      <c r="AN527">
        <v>1128.9670624948797</v>
      </c>
      <c r="AO527">
        <v>1011.8177428457884</v>
      </c>
      <c r="AP527">
        <v>871.73923823779887</v>
      </c>
      <c r="AQ527">
        <v>6.0320133569041499</v>
      </c>
      <c r="AR527">
        <v>2.6217297994579947</v>
      </c>
      <c r="AS527">
        <v>6.0320133569041499</v>
      </c>
      <c r="AT527">
        <v>190015</v>
      </c>
      <c r="AU527">
        <v>4791</v>
      </c>
      <c r="AV527">
        <v>113744.86169294153</v>
      </c>
      <c r="AW527">
        <v>57306.962646150125</v>
      </c>
      <c r="AX527">
        <v>1718.8318302386815</v>
      </c>
      <c r="AY527">
        <v>3795.6660346934586</v>
      </c>
      <c r="AZ527">
        <v>2179.9568590595509</v>
      </c>
      <c r="BA527">
        <v>45.689747074948407</v>
      </c>
      <c r="BB527">
        <v>66.061272509003672</v>
      </c>
      <c r="BC527">
        <v>147690</v>
      </c>
      <c r="BD527">
        <v>10128721.320873389</v>
      </c>
      <c r="BE527">
        <v>45864604.67913387</v>
      </c>
      <c r="BF527">
        <v>2258704</v>
      </c>
      <c r="BG527">
        <v>2365066.8854618534</v>
      </c>
      <c r="BH527">
        <v>2362369.3716452057</v>
      </c>
      <c r="BI527">
        <v>1174161.9999999998</v>
      </c>
      <c r="BJ527">
        <v>1152602.0471965983</v>
      </c>
      <c r="BK527">
        <v>1126210.640836908</v>
      </c>
      <c r="BL527">
        <v>-2992631.927836379</v>
      </c>
      <c r="BM527">
        <v>-3450345.5204477087</v>
      </c>
      <c r="BN527">
        <v>-3994893.2934869733</v>
      </c>
      <c r="BO527">
        <v>5393683.3921345286</v>
      </c>
      <c r="BP527">
        <v>12182239.028360533</v>
      </c>
      <c r="BQ527">
        <v>18048378.101519484</v>
      </c>
      <c r="BR527">
        <v>4008285</v>
      </c>
      <c r="BS527">
        <v>8767932</v>
      </c>
      <c r="BT527">
        <v>937111</v>
      </c>
      <c r="BU527">
        <v>123296</v>
      </c>
      <c r="BV527">
        <v>88734</v>
      </c>
      <c r="BW527">
        <v>932589</v>
      </c>
      <c r="BX527">
        <v>42948</v>
      </c>
      <c r="BY527">
        <v>826.74254099910149</v>
      </c>
      <c r="BZ527">
        <v>0</v>
      </c>
      <c r="CA527">
        <v>0</v>
      </c>
      <c r="CB527">
        <v>0</v>
      </c>
      <c r="CC527">
        <v>184.229222744</v>
      </c>
      <c r="CD527">
        <v>86.482807024993946</v>
      </c>
      <c r="CE527">
        <v>4.6799999999999994E-2</v>
      </c>
      <c r="CF527">
        <v>0</v>
      </c>
      <c r="CG527">
        <v>2485178.502741205</v>
      </c>
      <c r="CH527">
        <v>1470753.8816685758</v>
      </c>
      <c r="CI527">
        <v>1284482.3631589615</v>
      </c>
      <c r="CJ527">
        <v>107519.66029802058</v>
      </c>
      <c r="CK527">
        <v>3508593.0619658423</v>
      </c>
      <c r="CL527">
        <v>19100000</v>
      </c>
      <c r="CM527">
        <v>13400000</v>
      </c>
      <c r="CN527">
        <v>3330000</v>
      </c>
      <c r="CO527">
        <v>109130000</v>
      </c>
      <c r="CP527">
        <v>0</v>
      </c>
      <c r="CQ527">
        <v>0</v>
      </c>
      <c r="CR527">
        <v>0</v>
      </c>
      <c r="CS527">
        <v>0</v>
      </c>
      <c r="CT527">
        <v>0</v>
      </c>
      <c r="CU527">
        <v>0</v>
      </c>
      <c r="CV527">
        <v>0</v>
      </c>
      <c r="CW527">
        <v>0</v>
      </c>
      <c r="CX527">
        <v>836.68076321843989</v>
      </c>
      <c r="CY527">
        <v>15135433.111999692</v>
      </c>
      <c r="CZ527">
        <v>147690</v>
      </c>
      <c r="DA527">
        <v>154644.75571560557</v>
      </c>
      <c r="DB527">
        <v>154468.3732345099</v>
      </c>
      <c r="DC527">
        <v>153323.13375424183</v>
      </c>
      <c r="DD527">
        <v>-2992631.927836379</v>
      </c>
      <c r="DE527">
        <v>-3450345.5204477087</v>
      </c>
      <c r="DF527">
        <v>-3994893.2934869733</v>
      </c>
    </row>
    <row r="528" spans="1:110" x14ac:dyDescent="0.45">
      <c r="A528">
        <v>11202</v>
      </c>
      <c r="B528" t="s">
        <v>878</v>
      </c>
      <c r="C528">
        <v>198742</v>
      </c>
      <c r="D528">
        <v>192900</v>
      </c>
      <c r="E528">
        <v>185836</v>
      </c>
      <c r="F528">
        <v>177802</v>
      </c>
      <c r="G528">
        <v>168985</v>
      </c>
      <c r="H528">
        <v>159597</v>
      </c>
      <c r="I528">
        <v>150068</v>
      </c>
      <c r="J528">
        <v>141872.32142857142</v>
      </c>
      <c r="K528">
        <v>2.41</v>
      </c>
      <c r="L528">
        <v>2.33</v>
      </c>
      <c r="M528">
        <v>2.27</v>
      </c>
      <c r="N528">
        <v>2.2200000000000002</v>
      </c>
      <c r="O528">
        <v>2.19</v>
      </c>
      <c r="P528">
        <v>2.16</v>
      </c>
      <c r="Q528">
        <v>2.1436266689832011</v>
      </c>
      <c r="R528">
        <v>2.1247987426231432</v>
      </c>
      <c r="S528">
        <v>287548</v>
      </c>
      <c r="T528">
        <v>10262</v>
      </c>
      <c r="U528">
        <v>5216</v>
      </c>
      <c r="V528">
        <v>359.24122918374684</v>
      </c>
      <c r="W528">
        <v>1335.3814985211616</v>
      </c>
      <c r="X528">
        <v>2826.8300284332413</v>
      </c>
      <c r="Y528">
        <v>386.5325637373968</v>
      </c>
      <c r="Z528">
        <v>92413</v>
      </c>
      <c r="AA528">
        <v>87739.24718819416</v>
      </c>
      <c r="AB528">
        <v>82865.618979817809</v>
      </c>
      <c r="AC528">
        <v>77830.494714248402</v>
      </c>
      <c r="AD528">
        <v>72411.049869530121</v>
      </c>
      <c r="AE528">
        <v>66970.930469474755</v>
      </c>
      <c r="AF528">
        <v>61719.650758960313</v>
      </c>
      <c r="AG528">
        <v>56549.006062754219</v>
      </c>
      <c r="AH528">
        <v>2768</v>
      </c>
      <c r="AI528">
        <v>2160.1189646592302</v>
      </c>
      <c r="AJ528">
        <v>1648.3772659397969</v>
      </c>
      <c r="AK528">
        <v>1291.0040136829059</v>
      </c>
      <c r="AL528">
        <v>1062.6998848291682</v>
      </c>
      <c r="AM528">
        <v>920.95270967930674</v>
      </c>
      <c r="AN528">
        <v>826.63917353136299</v>
      </c>
      <c r="AO528">
        <v>763.14766211503854</v>
      </c>
      <c r="AP528">
        <v>576.76793548650426</v>
      </c>
      <c r="AQ528">
        <v>6.0589419879617576</v>
      </c>
      <c r="AR528">
        <v>2.6334339503484321</v>
      </c>
      <c r="AS528">
        <v>6.0589419879617576</v>
      </c>
      <c r="AT528">
        <v>151366</v>
      </c>
      <c r="AU528">
        <v>3264</v>
      </c>
      <c r="AV528">
        <v>90387.135795093171</v>
      </c>
      <c r="AW528">
        <v>41567.694403543486</v>
      </c>
      <c r="AX528">
        <v>1196.4499033932418</v>
      </c>
      <c r="AY528">
        <v>3016.2187214822588</v>
      </c>
      <c r="AZ528">
        <v>1581.2350951107942</v>
      </c>
      <c r="BA528">
        <v>31.803863829012684</v>
      </c>
      <c r="BB528">
        <v>66.061272509003672</v>
      </c>
      <c r="BC528">
        <v>77050</v>
      </c>
      <c r="BD528">
        <v>4105094.3749191137</v>
      </c>
      <c r="BE528">
        <v>30410808.932363816</v>
      </c>
      <c r="BF528">
        <v>1195248</v>
      </c>
      <c r="BG528">
        <v>1156286.3169725249</v>
      </c>
      <c r="BH528">
        <v>1066725.5353965787</v>
      </c>
      <c r="BI528">
        <v>857956.00000000047</v>
      </c>
      <c r="BJ528">
        <v>761063.51562180649</v>
      </c>
      <c r="BK528">
        <v>708069.61186489393</v>
      </c>
      <c r="BL528">
        <v>-2548842.3435049104</v>
      </c>
      <c r="BM528">
        <v>-3156975.3927500853</v>
      </c>
      <c r="BN528">
        <v>-3639421.8682591142</v>
      </c>
      <c r="BO528">
        <v>2354747.2673473451</v>
      </c>
      <c r="BP528">
        <v>5949437.0277661122</v>
      </c>
      <c r="BQ528">
        <v>9068806.4927845336</v>
      </c>
      <c r="BR528">
        <v>4008285</v>
      </c>
      <c r="BS528">
        <v>8767932</v>
      </c>
      <c r="BT528">
        <v>937111</v>
      </c>
      <c r="BU528">
        <v>123296</v>
      </c>
      <c r="BV528">
        <v>88734</v>
      </c>
      <c r="BW528">
        <v>932589</v>
      </c>
      <c r="BX528">
        <v>42948</v>
      </c>
      <c r="BY528">
        <v>1122.5156091221438</v>
      </c>
      <c r="BZ528">
        <v>0</v>
      </c>
      <c r="CA528">
        <v>0</v>
      </c>
      <c r="CB528">
        <v>0</v>
      </c>
      <c r="CC528">
        <v>940.44025899600013</v>
      </c>
      <c r="CD528">
        <v>23.939335913073119</v>
      </c>
      <c r="CE528">
        <v>0.15443999999999999</v>
      </c>
      <c r="CF528">
        <v>13.904312995896031</v>
      </c>
      <c r="CG528">
        <v>1978064.7500200346</v>
      </c>
      <c r="CH528">
        <v>1170638.8116888932</v>
      </c>
      <c r="CI528">
        <v>1022376.9768588573</v>
      </c>
      <c r="CJ528">
        <v>85579.70774938364</v>
      </c>
      <c r="CK528">
        <v>2792646.1823101547</v>
      </c>
      <c r="CL528">
        <v>37600000</v>
      </c>
      <c r="CM528">
        <v>19200000</v>
      </c>
      <c r="CN528">
        <v>5520000</v>
      </c>
      <c r="CO528">
        <v>159820000</v>
      </c>
      <c r="CP528">
        <v>0</v>
      </c>
      <c r="CQ528">
        <v>0</v>
      </c>
      <c r="CR528">
        <v>0</v>
      </c>
      <c r="CS528">
        <v>0</v>
      </c>
      <c r="CT528">
        <v>0</v>
      </c>
      <c r="CU528">
        <v>0</v>
      </c>
      <c r="CV528">
        <v>0</v>
      </c>
      <c r="CW528">
        <v>0</v>
      </c>
      <c r="CX528">
        <v>1334.3847542004701</v>
      </c>
      <c r="CY528">
        <v>11920001.882405981</v>
      </c>
      <c r="CZ528">
        <v>77050</v>
      </c>
      <c r="DA528">
        <v>74538.389290534702</v>
      </c>
      <c r="DB528">
        <v>68764.978065059622</v>
      </c>
      <c r="DC528">
        <v>62140.709965276845</v>
      </c>
      <c r="DD528">
        <v>-2548842.3435049104</v>
      </c>
      <c r="DE528">
        <v>-3156975.3927500853</v>
      </c>
      <c r="DF528">
        <v>-3639421.8682591142</v>
      </c>
    </row>
    <row r="529" spans="1:110" x14ac:dyDescent="0.45">
      <c r="A529">
        <v>11203</v>
      </c>
      <c r="B529" t="s">
        <v>879</v>
      </c>
      <c r="C529">
        <v>578112</v>
      </c>
      <c r="D529">
        <v>589253</v>
      </c>
      <c r="E529">
        <v>594768</v>
      </c>
      <c r="F529">
        <v>596282</v>
      </c>
      <c r="G529">
        <v>595017</v>
      </c>
      <c r="H529">
        <v>591906</v>
      </c>
      <c r="I529">
        <v>587179</v>
      </c>
      <c r="J529">
        <v>588348.85714285704</v>
      </c>
      <c r="K529">
        <v>2.41</v>
      </c>
      <c r="L529">
        <v>2.33</v>
      </c>
      <c r="M529">
        <v>2.27</v>
      </c>
      <c r="N529">
        <v>2.2200000000000002</v>
      </c>
      <c r="O529">
        <v>2.19</v>
      </c>
      <c r="P529">
        <v>2.16</v>
      </c>
      <c r="Q529">
        <v>2.1436266689832011</v>
      </c>
      <c r="R529">
        <v>2.1247987426231432</v>
      </c>
      <c r="S529">
        <v>287958</v>
      </c>
      <c r="T529">
        <v>9940</v>
      </c>
      <c r="U529">
        <v>5086</v>
      </c>
      <c r="V529">
        <v>1172.3840081732728</v>
      </c>
      <c r="W529">
        <v>3035.4986355863361</v>
      </c>
      <c r="X529">
        <v>2440.577967036058</v>
      </c>
      <c r="Y529">
        <v>482.30581881153307</v>
      </c>
      <c r="Z529">
        <v>197414</v>
      </c>
      <c r="AA529">
        <v>200856.98840427303</v>
      </c>
      <c r="AB529">
        <v>202204.65320987685</v>
      </c>
      <c r="AC529">
        <v>202413.47491625056</v>
      </c>
      <c r="AD529">
        <v>200429.39652021107</v>
      </c>
      <c r="AE529">
        <v>196438.06929823168</v>
      </c>
      <c r="AF529">
        <v>191053.75862010015</v>
      </c>
      <c r="AG529">
        <v>189787.06707984884</v>
      </c>
      <c r="AH529">
        <v>1828</v>
      </c>
      <c r="AI529">
        <v>1598.1029400941111</v>
      </c>
      <c r="AJ529">
        <v>1380.4425820949896</v>
      </c>
      <c r="AK529">
        <v>1194.00131300001</v>
      </c>
      <c r="AL529">
        <v>1040.5343803261001</v>
      </c>
      <c r="AM529">
        <v>915.04756339386483</v>
      </c>
      <c r="AN529">
        <v>805.88055236643777</v>
      </c>
      <c r="AO529">
        <v>734.14274138175381</v>
      </c>
      <c r="AP529">
        <v>1078.8600126610174</v>
      </c>
      <c r="AQ529">
        <v>6.9745154439204233</v>
      </c>
      <c r="AR529">
        <v>3.031375080623306</v>
      </c>
      <c r="AS529">
        <v>6.9745154439204233</v>
      </c>
      <c r="AT529">
        <v>247464</v>
      </c>
      <c r="AU529">
        <v>10247</v>
      </c>
      <c r="AV529">
        <v>149744.99199722568</v>
      </c>
      <c r="AW529">
        <v>104248.36650372483</v>
      </c>
      <c r="AX529">
        <v>3491.6561949775055</v>
      </c>
      <c r="AY529">
        <v>4996.9903829474206</v>
      </c>
      <c r="AZ529">
        <v>3965.6078618016923</v>
      </c>
      <c r="BA529">
        <v>92.814716143024754</v>
      </c>
      <c r="BB529">
        <v>66.061272509003672</v>
      </c>
      <c r="BC529">
        <v>255650</v>
      </c>
      <c r="BD529">
        <v>18491151.820476819</v>
      </c>
      <c r="BE529">
        <v>107397741.90284097</v>
      </c>
      <c r="BF529">
        <v>3803428.0000000005</v>
      </c>
      <c r="BG529">
        <v>4039504.0055842879</v>
      </c>
      <c r="BH529">
        <v>4121243.8234568937</v>
      </c>
      <c r="BI529">
        <v>1487412.0000000007</v>
      </c>
      <c r="BJ529">
        <v>1498938.2940769275</v>
      </c>
      <c r="BK529">
        <v>1484245.5415934043</v>
      </c>
      <c r="BL529">
        <v>-563397.75017060339</v>
      </c>
      <c r="BM529">
        <v>-2172249.8964400478</v>
      </c>
      <c r="BN529">
        <v>-3589839.5453662835</v>
      </c>
      <c r="BO529">
        <v>14022474.142169043</v>
      </c>
      <c r="BP529">
        <v>30447165.807641909</v>
      </c>
      <c r="BQ529">
        <v>44065482.285908744</v>
      </c>
      <c r="BR529">
        <v>4008285</v>
      </c>
      <c r="BS529">
        <v>8767932</v>
      </c>
      <c r="BT529">
        <v>937111</v>
      </c>
      <c r="BU529">
        <v>123296</v>
      </c>
      <c r="BV529">
        <v>88734</v>
      </c>
      <c r="BW529">
        <v>932589</v>
      </c>
      <c r="BX529">
        <v>42948</v>
      </c>
      <c r="BY529">
        <v>595.15817004416238</v>
      </c>
      <c r="BZ529">
        <v>0</v>
      </c>
      <c r="CA529">
        <v>0</v>
      </c>
      <c r="CB529">
        <v>0</v>
      </c>
      <c r="CC529">
        <v>383.68359456167991</v>
      </c>
      <c r="CD529">
        <v>53.590936193882506</v>
      </c>
      <c r="CE529">
        <v>0.47033999999999998</v>
      </c>
      <c r="CF529">
        <v>0</v>
      </c>
      <c r="CG529">
        <v>5674832.6132567776</v>
      </c>
      <c r="CH529">
        <v>3358423.5838836953</v>
      </c>
      <c r="CI529">
        <v>2933078.0052891346</v>
      </c>
      <c r="CJ529">
        <v>245518.00772157087</v>
      </c>
      <c r="CK529">
        <v>8011769.9041450415</v>
      </c>
      <c r="CL529">
        <v>40000</v>
      </c>
      <c r="CM529">
        <v>3930000</v>
      </c>
      <c r="CN529">
        <v>280000</v>
      </c>
      <c r="CO529">
        <v>61950000</v>
      </c>
      <c r="CP529">
        <v>0</v>
      </c>
      <c r="CQ529">
        <v>0</v>
      </c>
      <c r="CR529">
        <v>0</v>
      </c>
      <c r="CS529">
        <v>0</v>
      </c>
      <c r="CT529">
        <v>0</v>
      </c>
      <c r="CU529">
        <v>0</v>
      </c>
      <c r="CV529">
        <v>0</v>
      </c>
      <c r="CW529">
        <v>0</v>
      </c>
      <c r="CX529">
        <v>164.10780243191266</v>
      </c>
      <c r="CY529">
        <v>32311519.388129633</v>
      </c>
      <c r="CZ529">
        <v>255650</v>
      </c>
      <c r="DA529">
        <v>271518.00928731216</v>
      </c>
      <c r="DB529">
        <v>277012.20674264233</v>
      </c>
      <c r="DC529">
        <v>279909.10738143302</v>
      </c>
      <c r="DD529">
        <v>-563397.75017060339</v>
      </c>
      <c r="DE529">
        <v>-2172249.8964400478</v>
      </c>
      <c r="DF529">
        <v>-3589839.5453662835</v>
      </c>
    </row>
    <row r="530" spans="1:110" x14ac:dyDescent="0.45">
      <c r="A530">
        <v>11206</v>
      </c>
      <c r="B530" t="s">
        <v>880</v>
      </c>
      <c r="C530">
        <v>82113</v>
      </c>
      <c r="D530">
        <v>77978</v>
      </c>
      <c r="E530">
        <v>73376</v>
      </c>
      <c r="F530">
        <v>68393</v>
      </c>
      <c r="G530">
        <v>63109</v>
      </c>
      <c r="H530">
        <v>57653</v>
      </c>
      <c r="I530">
        <v>52349</v>
      </c>
      <c r="J530">
        <v>47341.535714285717</v>
      </c>
      <c r="K530">
        <v>2.41</v>
      </c>
      <c r="L530">
        <v>2.33</v>
      </c>
      <c r="M530">
        <v>2.27</v>
      </c>
      <c r="N530">
        <v>2.2200000000000002</v>
      </c>
      <c r="O530">
        <v>2.19</v>
      </c>
      <c r="P530">
        <v>2.16</v>
      </c>
      <c r="Q530">
        <v>2.1436266689832011</v>
      </c>
      <c r="R530">
        <v>2.1247987426231432</v>
      </c>
      <c r="S530">
        <v>290164</v>
      </c>
      <c r="T530">
        <v>10614</v>
      </c>
      <c r="U530">
        <v>4196</v>
      </c>
      <c r="V530">
        <v>143.15101509208955</v>
      </c>
      <c r="W530">
        <v>512.45132576331628</v>
      </c>
      <c r="X530">
        <v>3031.5223481413441</v>
      </c>
      <c r="Y530">
        <v>334.77959630851228</v>
      </c>
      <c r="Z530">
        <v>34256</v>
      </c>
      <c r="AA530">
        <v>31763.387006123667</v>
      </c>
      <c r="AB530">
        <v>29174.94280193821</v>
      </c>
      <c r="AC530">
        <v>26500.889073832157</v>
      </c>
      <c r="AD530">
        <v>23732.713809663295</v>
      </c>
      <c r="AE530">
        <v>21056.563599254729</v>
      </c>
      <c r="AF530">
        <v>18593.265603852735</v>
      </c>
      <c r="AG530">
        <v>15944.740124198781</v>
      </c>
      <c r="AH530">
        <v>1112</v>
      </c>
      <c r="AI530">
        <v>860.71975539325831</v>
      </c>
      <c r="AJ530">
        <v>660.22877910493878</v>
      </c>
      <c r="AK530">
        <v>507.92383198087896</v>
      </c>
      <c r="AL530">
        <v>408.53340587412026</v>
      </c>
      <c r="AM530">
        <v>339.6074301759844</v>
      </c>
      <c r="AN530">
        <v>280.80218368039255</v>
      </c>
      <c r="AO530">
        <v>230.81019616461657</v>
      </c>
      <c r="AP530">
        <v>182.86608224218674</v>
      </c>
      <c r="AQ530">
        <v>3.1506498337401139</v>
      </c>
      <c r="AR530">
        <v>1.3693856541811846</v>
      </c>
      <c r="AS530">
        <v>3.1506498337401139</v>
      </c>
      <c r="AT530">
        <v>64075</v>
      </c>
      <c r="AU530">
        <v>1466</v>
      </c>
      <c r="AV530">
        <v>38295.81680988639</v>
      </c>
      <c r="AW530">
        <v>18219.144587884668</v>
      </c>
      <c r="AX530">
        <v>532.83540514802326</v>
      </c>
      <c r="AY530">
        <v>1277.9314069459087</v>
      </c>
      <c r="AZ530">
        <v>693.05626012313269</v>
      </c>
      <c r="BA530">
        <v>14.163756142688035</v>
      </c>
      <c r="BB530">
        <v>66.061272509003672</v>
      </c>
      <c r="BC530">
        <v>31100</v>
      </c>
      <c r="BD530">
        <v>1367778.25256503</v>
      </c>
      <c r="BE530">
        <v>12460252.928054102</v>
      </c>
      <c r="BF530">
        <v>475438</v>
      </c>
      <c r="BG530">
        <v>437659.53935159347</v>
      </c>
      <c r="BH530">
        <v>379180.39883174549</v>
      </c>
      <c r="BI530">
        <v>218990.00000000015</v>
      </c>
      <c r="BJ530">
        <v>182708.15065029633</v>
      </c>
      <c r="BK530">
        <v>163623.19913100559</v>
      </c>
      <c r="BL530">
        <v>-1239984.0495691416</v>
      </c>
      <c r="BM530">
        <v>-1525725.094359037</v>
      </c>
      <c r="BN530">
        <v>-1792902.1460552835</v>
      </c>
      <c r="BO530">
        <v>668779.29718761612</v>
      </c>
      <c r="BP530">
        <v>1835161.2303301087</v>
      </c>
      <c r="BQ530">
        <v>2743344.5970709343</v>
      </c>
      <c r="BR530">
        <v>4008285</v>
      </c>
      <c r="BS530">
        <v>8767932</v>
      </c>
      <c r="BT530">
        <v>937111</v>
      </c>
      <c r="BU530">
        <v>123296</v>
      </c>
      <c r="BV530">
        <v>88734</v>
      </c>
      <c r="BW530">
        <v>932589</v>
      </c>
      <c r="BX530">
        <v>42948</v>
      </c>
      <c r="BY530">
        <v>500.39786675915389</v>
      </c>
      <c r="BZ530">
        <v>0</v>
      </c>
      <c r="CA530">
        <v>0</v>
      </c>
      <c r="CB530">
        <v>0</v>
      </c>
      <c r="CC530">
        <v>0</v>
      </c>
      <c r="CD530">
        <v>16.31716436172869</v>
      </c>
      <c r="CE530">
        <v>0.20591999999999999</v>
      </c>
      <c r="CF530">
        <v>5.7222</v>
      </c>
      <c r="CG530">
        <v>939383.14739338064</v>
      </c>
      <c r="CH530">
        <v>555936.48861798958</v>
      </c>
      <c r="CI530">
        <v>485526.9284458335</v>
      </c>
      <c r="CJ530">
        <v>40641.811759603639</v>
      </c>
      <c r="CK530">
        <v>1326227.9509647249</v>
      </c>
      <c r="CL530">
        <v>26600000</v>
      </c>
      <c r="CM530">
        <v>3900000</v>
      </c>
      <c r="CN530">
        <v>880000</v>
      </c>
      <c r="CO530">
        <v>67490000</v>
      </c>
      <c r="CP530">
        <v>0</v>
      </c>
      <c r="CQ530">
        <v>0</v>
      </c>
      <c r="CR530">
        <v>0</v>
      </c>
      <c r="CS530">
        <v>0</v>
      </c>
      <c r="CT530">
        <v>0</v>
      </c>
      <c r="CU530">
        <v>0</v>
      </c>
      <c r="CV530">
        <v>0</v>
      </c>
      <c r="CW530">
        <v>0</v>
      </c>
      <c r="CX530">
        <v>43.044669490337746</v>
      </c>
      <c r="CY530">
        <v>5272783.7459566677</v>
      </c>
      <c r="CZ530">
        <v>31100</v>
      </c>
      <c r="DA530">
        <v>28628.783719085466</v>
      </c>
      <c r="DB530">
        <v>24803.46628512505</v>
      </c>
      <c r="DC530">
        <v>20704.691275491426</v>
      </c>
      <c r="DD530">
        <v>-1239984.0495691416</v>
      </c>
      <c r="DE530">
        <v>-1525725.094359037</v>
      </c>
      <c r="DF530">
        <v>-1792902.1460552835</v>
      </c>
    </row>
    <row r="531" spans="1:110" x14ac:dyDescent="0.45">
      <c r="A531">
        <v>11207</v>
      </c>
      <c r="B531" t="s">
        <v>881</v>
      </c>
      <c r="C531">
        <v>63555</v>
      </c>
      <c r="D531">
        <v>59734</v>
      </c>
      <c r="E531">
        <v>55881</v>
      </c>
      <c r="F531">
        <v>52111</v>
      </c>
      <c r="G531">
        <v>48404</v>
      </c>
      <c r="H531">
        <v>44719</v>
      </c>
      <c r="I531">
        <v>41073</v>
      </c>
      <c r="J531">
        <v>37324.678571428565</v>
      </c>
      <c r="K531">
        <v>2.41</v>
      </c>
      <c r="L531">
        <v>2.33</v>
      </c>
      <c r="M531">
        <v>2.27</v>
      </c>
      <c r="N531">
        <v>2.2200000000000002</v>
      </c>
      <c r="O531">
        <v>2.19</v>
      </c>
      <c r="P531">
        <v>2.16</v>
      </c>
      <c r="Q531">
        <v>2.1436266689832011</v>
      </c>
      <c r="R531">
        <v>2.1247987426231432</v>
      </c>
      <c r="S531">
        <v>273232</v>
      </c>
      <c r="T531">
        <v>11075</v>
      </c>
      <c r="U531">
        <v>3976</v>
      </c>
      <c r="V531">
        <v>109.3160224510135</v>
      </c>
      <c r="W531">
        <v>443.41668999261265</v>
      </c>
      <c r="X531">
        <v>3206.0762006078812</v>
      </c>
      <c r="Y531">
        <v>283.75809936364698</v>
      </c>
      <c r="Z531">
        <v>28155</v>
      </c>
      <c r="AA531">
        <v>26199.817579690574</v>
      </c>
      <c r="AB531">
        <v>24141.444439201849</v>
      </c>
      <c r="AC531">
        <v>22131.920340807097</v>
      </c>
      <c r="AD531">
        <v>20155.825392510742</v>
      </c>
      <c r="AE531">
        <v>18284.186918324776</v>
      </c>
      <c r="AF531">
        <v>17046.714866827217</v>
      </c>
      <c r="AG531">
        <v>15116.016294267569</v>
      </c>
      <c r="AH531">
        <v>806</v>
      </c>
      <c r="AI531">
        <v>760.14886082369901</v>
      </c>
      <c r="AJ531">
        <v>753.40695452155467</v>
      </c>
      <c r="AK531">
        <v>791.31022250263777</v>
      </c>
      <c r="AL531">
        <v>866.4552377842424</v>
      </c>
      <c r="AM531">
        <v>957.43597103175125</v>
      </c>
      <c r="AN531">
        <v>1530.7072347283925</v>
      </c>
      <c r="AO531">
        <v>1654.0626644439576</v>
      </c>
      <c r="AP531">
        <v>160.06600662444501</v>
      </c>
      <c r="AQ531">
        <v>5.4395834736367776</v>
      </c>
      <c r="AR531">
        <v>2.3642384798683702</v>
      </c>
      <c r="AS531">
        <v>5.4395834736367776</v>
      </c>
      <c r="AT531">
        <v>53548</v>
      </c>
      <c r="AU531">
        <v>1183</v>
      </c>
      <c r="AV531">
        <v>31987.187274648943</v>
      </c>
      <c r="AW531">
        <v>14914.414014372207</v>
      </c>
      <c r="AX531">
        <v>432.1150486769132</v>
      </c>
      <c r="AY531">
        <v>1067.4124393550351</v>
      </c>
      <c r="AZ531">
        <v>567.3443091067187</v>
      </c>
      <c r="BA531">
        <v>11.486421727822894</v>
      </c>
      <c r="BB531">
        <v>66.061272509003672</v>
      </c>
      <c r="BC531">
        <v>23870</v>
      </c>
      <c r="BD531">
        <v>1080468.1099412115</v>
      </c>
      <c r="BE531">
        <v>12490088.057789119</v>
      </c>
      <c r="BF531">
        <v>291754</v>
      </c>
      <c r="BG531">
        <v>267133.02078418521</v>
      </c>
      <c r="BH531">
        <v>235607.69723846708</v>
      </c>
      <c r="BI531">
        <v>195482.00000000012</v>
      </c>
      <c r="BJ531">
        <v>165130.61737557148</v>
      </c>
      <c r="BK531">
        <v>150386.58370022592</v>
      </c>
      <c r="BL531">
        <v>-1176954.8391651383</v>
      </c>
      <c r="BM531">
        <v>-1326907.0612278846</v>
      </c>
      <c r="BN531">
        <v>-1473155.1507897237</v>
      </c>
      <c r="BO531">
        <v>688367.33066825569</v>
      </c>
      <c r="BP531">
        <v>1970936.1356945913</v>
      </c>
      <c r="BQ531">
        <v>3096367.9508897681</v>
      </c>
      <c r="BR531">
        <v>4008285</v>
      </c>
      <c r="BS531">
        <v>8767932</v>
      </c>
      <c r="BT531">
        <v>937111</v>
      </c>
      <c r="BU531">
        <v>123296</v>
      </c>
      <c r="BV531">
        <v>88734</v>
      </c>
      <c r="BW531">
        <v>932589</v>
      </c>
      <c r="BX531">
        <v>42948</v>
      </c>
      <c r="BY531">
        <v>614.33840563247725</v>
      </c>
      <c r="BZ531">
        <v>0</v>
      </c>
      <c r="CA531">
        <v>0</v>
      </c>
      <c r="CB531">
        <v>1544.8823189252407</v>
      </c>
      <c r="CC531">
        <v>59.913235264000001</v>
      </c>
      <c r="CD531">
        <v>38.362342906458252</v>
      </c>
      <c r="CE531">
        <v>0</v>
      </c>
      <c r="CF531">
        <v>50.49</v>
      </c>
      <c r="CG531">
        <v>949510.60178284382</v>
      </c>
      <c r="CH531">
        <v>561930.01899751567</v>
      </c>
      <c r="CI531">
        <v>490761.37600467628</v>
      </c>
      <c r="CJ531">
        <v>41079.96960397486</v>
      </c>
      <c r="CK531">
        <v>1340525.9646353938</v>
      </c>
      <c r="CL531">
        <v>1590000</v>
      </c>
      <c r="CM531">
        <v>9030000</v>
      </c>
      <c r="CN531">
        <v>7610000</v>
      </c>
      <c r="CO531">
        <v>577830000</v>
      </c>
      <c r="CP531">
        <v>0</v>
      </c>
      <c r="CQ531">
        <v>6500</v>
      </c>
      <c r="CR531">
        <v>0</v>
      </c>
      <c r="CS531">
        <v>0</v>
      </c>
      <c r="CT531">
        <v>0</v>
      </c>
      <c r="CU531">
        <v>45552000</v>
      </c>
      <c r="CV531">
        <v>0</v>
      </c>
      <c r="CW531">
        <v>0</v>
      </c>
      <c r="CX531">
        <v>134670.62908420793</v>
      </c>
      <c r="CY531">
        <v>5177664.7918936163</v>
      </c>
      <c r="CZ531">
        <v>23870</v>
      </c>
      <c r="DA531">
        <v>21855.622223237733</v>
      </c>
      <c r="DB531">
        <v>19276.362048445641</v>
      </c>
      <c r="DC531">
        <v>16355.544919210442</v>
      </c>
      <c r="DD531">
        <v>-1176954.8391651383</v>
      </c>
      <c r="DE531">
        <v>-1326907.0612278846</v>
      </c>
      <c r="DF531">
        <v>-1473155.1507897237</v>
      </c>
    </row>
    <row r="532" spans="1:110" x14ac:dyDescent="0.45">
      <c r="A532">
        <v>11208</v>
      </c>
      <c r="B532" t="s">
        <v>882</v>
      </c>
      <c r="C532">
        <v>340386</v>
      </c>
      <c r="D532">
        <v>338016</v>
      </c>
      <c r="E532">
        <v>332327</v>
      </c>
      <c r="F532">
        <v>324100</v>
      </c>
      <c r="G532">
        <v>314103</v>
      </c>
      <c r="H532">
        <v>303237</v>
      </c>
      <c r="I532">
        <v>292000</v>
      </c>
      <c r="J532">
        <v>283680.71428571426</v>
      </c>
      <c r="K532">
        <v>2.41</v>
      </c>
      <c r="L532">
        <v>2.33</v>
      </c>
      <c r="M532">
        <v>2.27</v>
      </c>
      <c r="N532">
        <v>2.2200000000000002</v>
      </c>
      <c r="O532">
        <v>2.19</v>
      </c>
      <c r="P532">
        <v>2.16</v>
      </c>
      <c r="Q532">
        <v>2.1436266689832011</v>
      </c>
      <c r="R532">
        <v>2.1247987426231432</v>
      </c>
      <c r="S532">
        <v>310119</v>
      </c>
      <c r="T532">
        <v>9747</v>
      </c>
      <c r="U532">
        <v>4853</v>
      </c>
      <c r="V532">
        <v>685.38045420838989</v>
      </c>
      <c r="W532">
        <v>1920.4591624480659</v>
      </c>
      <c r="X532">
        <v>2410.3224391492395</v>
      </c>
      <c r="Y532">
        <v>428.2931293971518</v>
      </c>
      <c r="Z532">
        <v>117558</v>
      </c>
      <c r="AA532">
        <v>116159.04546684498</v>
      </c>
      <c r="AB532">
        <v>111663.23015661555</v>
      </c>
      <c r="AC532">
        <v>106660.71109710484</v>
      </c>
      <c r="AD532">
        <v>100886.96219509422</v>
      </c>
      <c r="AE532">
        <v>94651.392913563803</v>
      </c>
      <c r="AF532">
        <v>88429.907671107707</v>
      </c>
      <c r="AG532">
        <v>83076.221502629371</v>
      </c>
      <c r="AH532">
        <v>2006</v>
      </c>
      <c r="AI532">
        <v>1787.2878631593121</v>
      </c>
      <c r="AJ532">
        <v>1545.4754289816506</v>
      </c>
      <c r="AK532">
        <v>1338.636138540583</v>
      </c>
      <c r="AL532">
        <v>1175.4221500207195</v>
      </c>
      <c r="AM532">
        <v>1046.0092508863784</v>
      </c>
      <c r="AN532">
        <v>921.13789417773523</v>
      </c>
      <c r="AO532">
        <v>839.73806390071866</v>
      </c>
      <c r="AP532">
        <v>711.40724458463797</v>
      </c>
      <c r="AQ532">
        <v>5.8704415705585031</v>
      </c>
      <c r="AR532">
        <v>2.5515048941153697</v>
      </c>
      <c r="AS532">
        <v>5.8704415705585031</v>
      </c>
      <c r="AT532">
        <v>155445</v>
      </c>
      <c r="AU532">
        <v>5429</v>
      </c>
      <c r="AV532">
        <v>93657.633787795028</v>
      </c>
      <c r="AW532">
        <v>58037.139787885928</v>
      </c>
      <c r="AX532">
        <v>1878.1885121072257</v>
      </c>
      <c r="AY532">
        <v>3125.35523949872</v>
      </c>
      <c r="AZ532">
        <v>2207.7327975311805</v>
      </c>
      <c r="BA532">
        <v>49.925744082442584</v>
      </c>
      <c r="BB532">
        <v>66.061272509003672</v>
      </c>
      <c r="BC532">
        <v>148510</v>
      </c>
      <c r="BD532">
        <v>9028868.0700290855</v>
      </c>
      <c r="BE532">
        <v>38106121.264245011</v>
      </c>
      <c r="BF532">
        <v>1842376</v>
      </c>
      <c r="BG532">
        <v>1854056.5960841554</v>
      </c>
      <c r="BH532">
        <v>1782893.3731864763</v>
      </c>
      <c r="BI532">
        <v>1204434</v>
      </c>
      <c r="BJ532">
        <v>1105947.3361994703</v>
      </c>
      <c r="BK532">
        <v>1046080.2853202587</v>
      </c>
      <c r="BL532">
        <v>-1418668.6615448259</v>
      </c>
      <c r="BM532">
        <v>-1968405.7992081828</v>
      </c>
      <c r="BN532">
        <v>-2727201.6360338647</v>
      </c>
      <c r="BO532">
        <v>3525045.1365672871</v>
      </c>
      <c r="BP532">
        <v>8457827.3483099509</v>
      </c>
      <c r="BQ532">
        <v>12752886.571075264</v>
      </c>
      <c r="BR532">
        <v>4008285</v>
      </c>
      <c r="BS532">
        <v>8767932</v>
      </c>
      <c r="BT532">
        <v>937111</v>
      </c>
      <c r="BU532">
        <v>123296</v>
      </c>
      <c r="BV532">
        <v>88734</v>
      </c>
      <c r="BW532">
        <v>932589</v>
      </c>
      <c r="BX532">
        <v>42948</v>
      </c>
      <c r="BY532">
        <v>491.43110358297213</v>
      </c>
      <c r="BZ532">
        <v>0</v>
      </c>
      <c r="CA532">
        <v>0</v>
      </c>
      <c r="CB532">
        <v>0</v>
      </c>
      <c r="CC532">
        <v>113.68133501540001</v>
      </c>
      <c r="CD532">
        <v>51.860726834763625</v>
      </c>
      <c r="CE532">
        <v>0</v>
      </c>
      <c r="CF532">
        <v>0</v>
      </c>
      <c r="CG532">
        <v>2217912.5112924441</v>
      </c>
      <c r="CH532">
        <v>1312583.1531162052</v>
      </c>
      <c r="CI532">
        <v>1146344.0153865735</v>
      </c>
      <c r="CJ532">
        <v>95956.567917297158</v>
      </c>
      <c r="CK532">
        <v>3131264.9938764833</v>
      </c>
      <c r="CL532">
        <v>20000</v>
      </c>
      <c r="CM532">
        <v>14400000</v>
      </c>
      <c r="CN532">
        <v>2350000</v>
      </c>
      <c r="CO532">
        <v>72110000</v>
      </c>
      <c r="CP532">
        <v>0</v>
      </c>
      <c r="CQ532">
        <v>0</v>
      </c>
      <c r="CR532">
        <v>0</v>
      </c>
      <c r="CS532">
        <v>0</v>
      </c>
      <c r="CT532">
        <v>0</v>
      </c>
      <c r="CU532">
        <v>0</v>
      </c>
      <c r="CV532">
        <v>0</v>
      </c>
      <c r="CW532">
        <v>0</v>
      </c>
      <c r="CX532">
        <v>1775.5926164764321</v>
      </c>
      <c r="CY532">
        <v>13919712.780451994</v>
      </c>
      <c r="CZ532">
        <v>148510</v>
      </c>
      <c r="DA532">
        <v>149451.54793834587</v>
      </c>
      <c r="DB532">
        <v>143715.23231518627</v>
      </c>
      <c r="DC532">
        <v>136674.14700191427</v>
      </c>
      <c r="DD532">
        <v>-1418668.6615448259</v>
      </c>
      <c r="DE532">
        <v>-1968405.7992081828</v>
      </c>
      <c r="DF532">
        <v>-2727201.6360338647</v>
      </c>
    </row>
    <row r="533" spans="1:110" x14ac:dyDescent="0.45">
      <c r="A533">
        <v>11209</v>
      </c>
      <c r="B533" t="s">
        <v>883</v>
      </c>
      <c r="C533">
        <v>80715</v>
      </c>
      <c r="D533">
        <v>77674</v>
      </c>
      <c r="E533">
        <v>74084</v>
      </c>
      <c r="F533">
        <v>70011</v>
      </c>
      <c r="G533">
        <v>65495</v>
      </c>
      <c r="H533">
        <v>60740</v>
      </c>
      <c r="I533">
        <v>55900</v>
      </c>
      <c r="J533">
        <v>51724.928571428572</v>
      </c>
      <c r="K533">
        <v>2.41</v>
      </c>
      <c r="L533">
        <v>2.33</v>
      </c>
      <c r="M533">
        <v>2.27</v>
      </c>
      <c r="N533">
        <v>2.2200000000000002</v>
      </c>
      <c r="O533">
        <v>2.19</v>
      </c>
      <c r="P533">
        <v>2.16</v>
      </c>
      <c r="Q533">
        <v>2.1436266689832011</v>
      </c>
      <c r="R533">
        <v>2.1247987426231432</v>
      </c>
      <c r="S533">
        <v>295080</v>
      </c>
      <c r="T533">
        <v>9553</v>
      </c>
      <c r="U533">
        <v>4688</v>
      </c>
      <c r="V533">
        <v>148.77950685524382</v>
      </c>
      <c r="W533">
        <v>510.24541168307815</v>
      </c>
      <c r="X533">
        <v>2580.5668704332679</v>
      </c>
      <c r="Y533">
        <v>369.25548022340018</v>
      </c>
      <c r="Z533">
        <v>29570</v>
      </c>
      <c r="AA533">
        <v>27732.153381319731</v>
      </c>
      <c r="AB533">
        <v>25532.804756861602</v>
      </c>
      <c r="AC533">
        <v>23414.417574203173</v>
      </c>
      <c r="AD533">
        <v>21292.161168021794</v>
      </c>
      <c r="AE533">
        <v>19218.359394331812</v>
      </c>
      <c r="AF533">
        <v>17351.127754286241</v>
      </c>
      <c r="AG533">
        <v>15234.191383854479</v>
      </c>
      <c r="AH533">
        <v>431</v>
      </c>
      <c r="AI533">
        <v>404.29148116039966</v>
      </c>
      <c r="AJ533">
        <v>393.85165368890148</v>
      </c>
      <c r="AK533">
        <v>400.45580843462835</v>
      </c>
      <c r="AL533">
        <v>415.02376976589539</v>
      </c>
      <c r="AM533">
        <v>423.81126192008287</v>
      </c>
      <c r="AN533">
        <v>562.86500008505539</v>
      </c>
      <c r="AO533">
        <v>556.7992913275707</v>
      </c>
      <c r="AP533">
        <v>174.15500705174077</v>
      </c>
      <c r="AQ533">
        <v>1.0502166112467046</v>
      </c>
      <c r="AR533">
        <v>0.45646188472706151</v>
      </c>
      <c r="AS533">
        <v>1.0502166112467046</v>
      </c>
      <c r="AT533">
        <v>53223</v>
      </c>
      <c r="AU533">
        <v>1312</v>
      </c>
      <c r="AV533">
        <v>31847.776780817818</v>
      </c>
      <c r="AW533">
        <v>15830.260098659375</v>
      </c>
      <c r="AX533">
        <v>472.07626825957755</v>
      </c>
      <c r="AY533">
        <v>1062.7603111758906</v>
      </c>
      <c r="AZ533">
        <v>602.18309415300257</v>
      </c>
      <c r="BA533">
        <v>12.548665272198535</v>
      </c>
      <c r="BB533">
        <v>66.061272509003672</v>
      </c>
      <c r="BC533">
        <v>31700</v>
      </c>
      <c r="BD533">
        <v>1529214.9900048298</v>
      </c>
      <c r="BE533">
        <v>11171365.943400571</v>
      </c>
      <c r="BF533">
        <v>489308</v>
      </c>
      <c r="BG533">
        <v>462887.94773373671</v>
      </c>
      <c r="BH533">
        <v>412746.69376472803</v>
      </c>
      <c r="BI533">
        <v>512345.99999999988</v>
      </c>
      <c r="BJ533">
        <v>432576.69253168581</v>
      </c>
      <c r="BK533">
        <v>393368.42890604812</v>
      </c>
      <c r="BL533">
        <v>-993566.3619294914</v>
      </c>
      <c r="BM533">
        <v>-1241300.5372623312</v>
      </c>
      <c r="BN533">
        <v>-1518756.0104324108</v>
      </c>
      <c r="BO533">
        <v>607097.98437082767</v>
      </c>
      <c r="BP533">
        <v>1746145.3999169907</v>
      </c>
      <c r="BQ533">
        <v>2722712.0590607403</v>
      </c>
      <c r="BR533">
        <v>4008285</v>
      </c>
      <c r="BS533">
        <v>8767932</v>
      </c>
      <c r="BT533">
        <v>937111</v>
      </c>
      <c r="BU533">
        <v>123296</v>
      </c>
      <c r="BV533">
        <v>88734</v>
      </c>
      <c r="BW533">
        <v>932589</v>
      </c>
      <c r="BX533">
        <v>42948</v>
      </c>
      <c r="BY533">
        <v>240.30443541675427</v>
      </c>
      <c r="BZ533">
        <v>0</v>
      </c>
      <c r="CA533">
        <v>0</v>
      </c>
      <c r="CB533">
        <v>0</v>
      </c>
      <c r="CC533">
        <v>18.338328787999998</v>
      </c>
      <c r="CD533">
        <v>15.602075744842875</v>
      </c>
      <c r="CE533">
        <v>0</v>
      </c>
      <c r="CF533">
        <v>55.801720179480164</v>
      </c>
      <c r="CG533">
        <v>800315.90785026376</v>
      </c>
      <c r="CH533">
        <v>473635.08365035139</v>
      </c>
      <c r="CI533">
        <v>413649.02660123596</v>
      </c>
      <c r="CJ533">
        <v>34625.156482018356</v>
      </c>
      <c r="CK533">
        <v>1129891.8120235889</v>
      </c>
      <c r="CL533">
        <v>310000</v>
      </c>
      <c r="CM533">
        <v>4760000</v>
      </c>
      <c r="CN533">
        <v>3740000</v>
      </c>
      <c r="CO533">
        <v>193050000</v>
      </c>
      <c r="CP533">
        <v>5000</v>
      </c>
      <c r="CQ533">
        <v>1130</v>
      </c>
      <c r="CR533">
        <v>0</v>
      </c>
      <c r="CS533">
        <v>0</v>
      </c>
      <c r="CT533">
        <v>8641000</v>
      </c>
      <c r="CU533">
        <v>7919040</v>
      </c>
      <c r="CV533">
        <v>0</v>
      </c>
      <c r="CW533">
        <v>0</v>
      </c>
      <c r="CX533">
        <v>39291.712369148925</v>
      </c>
      <c r="CY533">
        <v>4650939.1364040878</v>
      </c>
      <c r="CZ533">
        <v>31700</v>
      </c>
      <c r="DA533">
        <v>29988.367129005564</v>
      </c>
      <c r="DB533">
        <v>26739.947420319877</v>
      </c>
      <c r="DC533">
        <v>23148.433748326737</v>
      </c>
      <c r="DD533">
        <v>-993566.3619294914</v>
      </c>
      <c r="DE533">
        <v>-1241300.5372623312</v>
      </c>
      <c r="DF533">
        <v>-1518756.0104324108</v>
      </c>
    </row>
    <row r="534" spans="1:110" x14ac:dyDescent="0.45">
      <c r="A534">
        <v>11210</v>
      </c>
      <c r="B534" t="s">
        <v>884</v>
      </c>
      <c r="C534">
        <v>112229</v>
      </c>
      <c r="D534">
        <v>108423</v>
      </c>
      <c r="E534">
        <v>103908</v>
      </c>
      <c r="F534">
        <v>98709</v>
      </c>
      <c r="G534">
        <v>92809</v>
      </c>
      <c r="H534">
        <v>86317</v>
      </c>
      <c r="I534">
        <v>79642</v>
      </c>
      <c r="J534">
        <v>74175.142857142855</v>
      </c>
      <c r="K534">
        <v>2.41</v>
      </c>
      <c r="L534">
        <v>2.33</v>
      </c>
      <c r="M534">
        <v>2.27</v>
      </c>
      <c r="N534">
        <v>2.2200000000000002</v>
      </c>
      <c r="O534">
        <v>2.19</v>
      </c>
      <c r="P534">
        <v>2.16</v>
      </c>
      <c r="Q534">
        <v>2.1436266689832011</v>
      </c>
      <c r="R534">
        <v>2.1247987426231432</v>
      </c>
      <c r="S534">
        <v>290164</v>
      </c>
      <c r="T534">
        <v>10614</v>
      </c>
      <c r="U534">
        <v>4196</v>
      </c>
      <c r="V534">
        <v>194.12789370041472</v>
      </c>
      <c r="W534">
        <v>819.28875376322981</v>
      </c>
      <c r="X534">
        <v>3055.3462734873492</v>
      </c>
      <c r="Y534">
        <v>286.19878307656597</v>
      </c>
      <c r="Z534">
        <v>50518</v>
      </c>
      <c r="AA534">
        <v>47717.85059042697</v>
      </c>
      <c r="AB534">
        <v>44595.009737292807</v>
      </c>
      <c r="AC534">
        <v>41311.039422551265</v>
      </c>
      <c r="AD534">
        <v>37857.586544780745</v>
      </c>
      <c r="AE534">
        <v>34457.192474388918</v>
      </c>
      <c r="AF534">
        <v>31182.233769733615</v>
      </c>
      <c r="AG534">
        <v>27916.645211593648</v>
      </c>
      <c r="AH534">
        <v>2630</v>
      </c>
      <c r="AI534">
        <v>2074.2436090794172</v>
      </c>
      <c r="AJ534">
        <v>1587.0834822194884</v>
      </c>
      <c r="AK534">
        <v>1188.0182350292328</v>
      </c>
      <c r="AL534">
        <v>915.79033441947911</v>
      </c>
      <c r="AM534">
        <v>749.97575432659642</v>
      </c>
      <c r="AN534">
        <v>648.58655802605517</v>
      </c>
      <c r="AO534">
        <v>572.20553822391207</v>
      </c>
      <c r="AP534">
        <v>204.10348406622253</v>
      </c>
      <c r="AQ534">
        <v>10.152093908718145</v>
      </c>
      <c r="AR534">
        <v>4.412464885694928</v>
      </c>
      <c r="AS534">
        <v>10.152093908718145</v>
      </c>
      <c r="AT534">
        <v>86607</v>
      </c>
      <c r="AU534">
        <v>2959</v>
      </c>
      <c r="AV534">
        <v>52155.400641228473</v>
      </c>
      <c r="AW534">
        <v>31849.467864802777</v>
      </c>
      <c r="AX534">
        <v>1025.8680476595184</v>
      </c>
      <c r="AY534">
        <v>1740.425719397794</v>
      </c>
      <c r="AZ534">
        <v>1211.5537575770975</v>
      </c>
      <c r="BA534">
        <v>27.269480821358648</v>
      </c>
      <c r="BB534">
        <v>66.061272509003672</v>
      </c>
      <c r="BC534">
        <v>41920</v>
      </c>
      <c r="BD534">
        <v>2077510.8519112435</v>
      </c>
      <c r="BE534">
        <v>15616389.822434012</v>
      </c>
      <c r="BF534">
        <v>804492</v>
      </c>
      <c r="BG534">
        <v>768705.53598854924</v>
      </c>
      <c r="BH534">
        <v>690873.95012589579</v>
      </c>
      <c r="BI534">
        <v>972302.00000000023</v>
      </c>
      <c r="BJ534">
        <v>841756.40259629826</v>
      </c>
      <c r="BK534">
        <v>771388.62411476567</v>
      </c>
      <c r="BL534">
        <v>-1912898.652041663</v>
      </c>
      <c r="BM534">
        <v>-2317664.8036675151</v>
      </c>
      <c r="BN534">
        <v>-2772051.4674444976</v>
      </c>
      <c r="BO534">
        <v>1116028.2920017913</v>
      </c>
      <c r="BP534">
        <v>2801766.6887605675</v>
      </c>
      <c r="BQ534">
        <v>4176929.7319847662</v>
      </c>
      <c r="BR534">
        <v>4008285</v>
      </c>
      <c r="BS534">
        <v>8767932</v>
      </c>
      <c r="BT534">
        <v>937111</v>
      </c>
      <c r="BU534">
        <v>123296</v>
      </c>
      <c r="BV534">
        <v>88734</v>
      </c>
      <c r="BW534">
        <v>932589</v>
      </c>
      <c r="BX534">
        <v>42948</v>
      </c>
      <c r="BY534">
        <v>881.6093129406562</v>
      </c>
      <c r="BZ534">
        <v>0</v>
      </c>
      <c r="CA534">
        <v>0</v>
      </c>
      <c r="CB534">
        <v>0</v>
      </c>
      <c r="CC534">
        <v>0</v>
      </c>
      <c r="CD534">
        <v>53.138438440447395</v>
      </c>
      <c r="CE534">
        <v>4.6799999999999994E-2</v>
      </c>
      <c r="CF534">
        <v>0</v>
      </c>
      <c r="CG534">
        <v>1113031.9385102743</v>
      </c>
      <c r="CH534">
        <v>658703.60707669239</v>
      </c>
      <c r="CI534">
        <v>575278.55366208928</v>
      </c>
      <c r="CJ534">
        <v>48154.615774066267</v>
      </c>
      <c r="CK534">
        <v>1571386.5756105839</v>
      </c>
      <c r="CL534">
        <v>55600000</v>
      </c>
      <c r="CM534">
        <v>9630000</v>
      </c>
      <c r="CN534">
        <v>5520000</v>
      </c>
      <c r="CO534">
        <v>133300000</v>
      </c>
      <c r="CP534">
        <v>0</v>
      </c>
      <c r="CQ534">
        <v>0</v>
      </c>
      <c r="CR534">
        <v>0</v>
      </c>
      <c r="CS534">
        <v>0</v>
      </c>
      <c r="CT534">
        <v>0</v>
      </c>
      <c r="CU534">
        <v>0</v>
      </c>
      <c r="CV534">
        <v>0</v>
      </c>
      <c r="CW534">
        <v>0</v>
      </c>
      <c r="CX534">
        <v>40.35437764719164</v>
      </c>
      <c r="CY534">
        <v>6267914.2836842332</v>
      </c>
      <c r="CZ534">
        <v>41920</v>
      </c>
      <c r="DA534">
        <v>40055.259802011686</v>
      </c>
      <c r="DB534">
        <v>35999.656913030274</v>
      </c>
      <c r="DC534">
        <v>31448.241503796249</v>
      </c>
      <c r="DD534">
        <v>-1912898.652041663</v>
      </c>
      <c r="DE534">
        <v>-2317664.8036675151</v>
      </c>
      <c r="DF534">
        <v>-2772051.4674444976</v>
      </c>
    </row>
    <row r="535" spans="1:110" x14ac:dyDescent="0.45">
      <c r="A535">
        <v>11211</v>
      </c>
      <c r="B535" t="s">
        <v>885</v>
      </c>
      <c r="C535">
        <v>77881</v>
      </c>
      <c r="D535">
        <v>76120</v>
      </c>
      <c r="E535">
        <v>73914</v>
      </c>
      <c r="F535">
        <v>71356</v>
      </c>
      <c r="G535">
        <v>68516</v>
      </c>
      <c r="H535">
        <v>65356</v>
      </c>
      <c r="I535">
        <v>61994</v>
      </c>
      <c r="J535">
        <v>59330.178571428572</v>
      </c>
      <c r="K535">
        <v>2.41</v>
      </c>
      <c r="L535">
        <v>2.33</v>
      </c>
      <c r="M535">
        <v>2.27</v>
      </c>
      <c r="N535">
        <v>2.2200000000000002</v>
      </c>
      <c r="O535">
        <v>2.19</v>
      </c>
      <c r="P535">
        <v>2.16</v>
      </c>
      <c r="Q535">
        <v>2.1436266689832011</v>
      </c>
      <c r="R535">
        <v>2.1247987426231432</v>
      </c>
      <c r="S535">
        <v>273232</v>
      </c>
      <c r="T535">
        <v>11075</v>
      </c>
      <c r="U535">
        <v>3976</v>
      </c>
      <c r="V535">
        <v>145.04582053227455</v>
      </c>
      <c r="W535">
        <v>543.51608572103157</v>
      </c>
      <c r="X535">
        <v>2960.971576369247</v>
      </c>
      <c r="Y535">
        <v>283.68063906494393</v>
      </c>
      <c r="Z535">
        <v>37405</v>
      </c>
      <c r="AA535">
        <v>36243.584481279519</v>
      </c>
      <c r="AB535">
        <v>34547.817908350575</v>
      </c>
      <c r="AC535">
        <v>32684.909213656047</v>
      </c>
      <c r="AD535">
        <v>30569.268541309375</v>
      </c>
      <c r="AE535">
        <v>28353.065084539357</v>
      </c>
      <c r="AF535">
        <v>26195.640280403488</v>
      </c>
      <c r="AG535">
        <v>24242.724850969193</v>
      </c>
      <c r="AH535">
        <v>1908</v>
      </c>
      <c r="AI535">
        <v>1580.4611930356318</v>
      </c>
      <c r="AJ535">
        <v>1302.8096042273633</v>
      </c>
      <c r="AK535">
        <v>1094.9654782632863</v>
      </c>
      <c r="AL535">
        <v>948.83411829793272</v>
      </c>
      <c r="AM535">
        <v>842.47039664703277</v>
      </c>
      <c r="AN535">
        <v>754.3578189462994</v>
      </c>
      <c r="AO535">
        <v>693.54892050208196</v>
      </c>
      <c r="AP535">
        <v>202.29975952774276</v>
      </c>
      <c r="AQ535">
        <v>3.2045070958553294</v>
      </c>
      <c r="AR535">
        <v>1.3927939559620597</v>
      </c>
      <c r="AS535">
        <v>3.2045070958553294</v>
      </c>
      <c r="AT535">
        <v>65446</v>
      </c>
      <c r="AU535">
        <v>1484</v>
      </c>
      <c r="AV535">
        <v>39109.852356193682</v>
      </c>
      <c r="AW535">
        <v>18510.188990344803</v>
      </c>
      <c r="AX535">
        <v>540.05625830017266</v>
      </c>
      <c r="AY535">
        <v>1305.0957731261831</v>
      </c>
      <c r="AZ535">
        <v>704.1275891927163</v>
      </c>
      <c r="BA535">
        <v>14.355699850259031</v>
      </c>
      <c r="BB535">
        <v>66.061272509003672</v>
      </c>
      <c r="BC535">
        <v>31090</v>
      </c>
      <c r="BD535">
        <v>1755426.5125254819</v>
      </c>
      <c r="BE535">
        <v>14308052.653275484</v>
      </c>
      <c r="BF535">
        <v>515937.99999999994</v>
      </c>
      <c r="BG535">
        <v>507612.3498236544</v>
      </c>
      <c r="BH535">
        <v>477844.25634135178</v>
      </c>
      <c r="BI535">
        <v>425478.00000000012</v>
      </c>
      <c r="BJ535">
        <v>383701.28124581673</v>
      </c>
      <c r="BK535">
        <v>358864.9253811349</v>
      </c>
      <c r="BL535">
        <v>-1088883.4951899298</v>
      </c>
      <c r="BM535">
        <v>-1315268.2282298952</v>
      </c>
      <c r="BN535">
        <v>-1557843.7955026694</v>
      </c>
      <c r="BO535">
        <v>1248779.9499565708</v>
      </c>
      <c r="BP535">
        <v>3009769.752508942</v>
      </c>
      <c r="BQ535">
        <v>4495445.2156915069</v>
      </c>
      <c r="BR535">
        <v>4008285</v>
      </c>
      <c r="BS535">
        <v>8767932</v>
      </c>
      <c r="BT535">
        <v>937111</v>
      </c>
      <c r="BU535">
        <v>123296</v>
      </c>
      <c r="BV535">
        <v>88734</v>
      </c>
      <c r="BW535">
        <v>932589</v>
      </c>
      <c r="BX535">
        <v>42948</v>
      </c>
      <c r="BY535">
        <v>967.88034394223166</v>
      </c>
      <c r="BZ535">
        <v>0</v>
      </c>
      <c r="CA535">
        <v>0</v>
      </c>
      <c r="CB535">
        <v>0</v>
      </c>
      <c r="CC535">
        <v>104.27733872</v>
      </c>
      <c r="CD535">
        <v>80.909734871969704</v>
      </c>
      <c r="CE535">
        <v>0.93600000000000005</v>
      </c>
      <c r="CF535">
        <v>0</v>
      </c>
      <c r="CG535">
        <v>908259.75097698148</v>
      </c>
      <c r="CH535">
        <v>537517.34647603147</v>
      </c>
      <c r="CI535">
        <v>469440.57741134096</v>
      </c>
      <c r="CJ535">
        <v>39295.277896414038</v>
      </c>
      <c r="CK535">
        <v>1282287.7138304743</v>
      </c>
      <c r="CL535">
        <v>7370000</v>
      </c>
      <c r="CM535">
        <v>12200000</v>
      </c>
      <c r="CN535">
        <v>2890000</v>
      </c>
      <c r="CO535">
        <v>89690000</v>
      </c>
      <c r="CP535">
        <v>0</v>
      </c>
      <c r="CQ535">
        <v>0</v>
      </c>
      <c r="CR535">
        <v>0</v>
      </c>
      <c r="CS535">
        <v>0</v>
      </c>
      <c r="CT535">
        <v>0</v>
      </c>
      <c r="CU535">
        <v>0</v>
      </c>
      <c r="CV535">
        <v>0</v>
      </c>
      <c r="CW535">
        <v>0</v>
      </c>
      <c r="CX535">
        <v>6610.0470586099909</v>
      </c>
      <c r="CY535">
        <v>5459435.4524769653</v>
      </c>
      <c r="CZ535">
        <v>31090</v>
      </c>
      <c r="DA535">
        <v>30588.303160491025</v>
      </c>
      <c r="DB535">
        <v>28794.50230386719</v>
      </c>
      <c r="DC535">
        <v>26572.702066649261</v>
      </c>
      <c r="DD535">
        <v>-1088883.4951899298</v>
      </c>
      <c r="DE535">
        <v>-1315268.2282298952</v>
      </c>
      <c r="DF535">
        <v>-1557843.7955026694</v>
      </c>
    </row>
    <row r="536" spans="1:110" x14ac:dyDescent="0.45">
      <c r="A536">
        <v>11212</v>
      </c>
      <c r="B536" t="s">
        <v>886</v>
      </c>
      <c r="C536">
        <v>91437</v>
      </c>
      <c r="D536">
        <v>91327</v>
      </c>
      <c r="E536">
        <v>90444</v>
      </c>
      <c r="F536">
        <v>88815</v>
      </c>
      <c r="G536">
        <v>86560</v>
      </c>
      <c r="H536">
        <v>83848</v>
      </c>
      <c r="I536">
        <v>81029</v>
      </c>
      <c r="J536">
        <v>79240.92857142858</v>
      </c>
      <c r="K536">
        <v>2.41</v>
      </c>
      <c r="L536">
        <v>2.33</v>
      </c>
      <c r="M536">
        <v>2.27</v>
      </c>
      <c r="N536">
        <v>2.2200000000000002</v>
      </c>
      <c r="O536">
        <v>2.19</v>
      </c>
      <c r="P536">
        <v>2.16</v>
      </c>
      <c r="Q536">
        <v>2.1436266689832011</v>
      </c>
      <c r="R536">
        <v>2.1247987426231432</v>
      </c>
      <c r="S536">
        <v>313107</v>
      </c>
      <c r="T536">
        <v>10527</v>
      </c>
      <c r="U536">
        <v>4924</v>
      </c>
      <c r="V536">
        <v>178.47453294878443</v>
      </c>
      <c r="W536">
        <v>705.93673155888393</v>
      </c>
      <c r="X536">
        <v>2685.4343571423587</v>
      </c>
      <c r="Y536">
        <v>317.56924499412031</v>
      </c>
      <c r="Z536">
        <v>41657</v>
      </c>
      <c r="AA536">
        <v>40680.844778818791</v>
      </c>
      <c r="AB536">
        <v>39288.543983757954</v>
      </c>
      <c r="AC536">
        <v>37816.319118647021</v>
      </c>
      <c r="AD536">
        <v>36243.180925298388</v>
      </c>
      <c r="AE536">
        <v>34535.505334649904</v>
      </c>
      <c r="AF536">
        <v>32774.422782524285</v>
      </c>
      <c r="AG536">
        <v>31246.210491016573</v>
      </c>
      <c r="AH536">
        <v>688</v>
      </c>
      <c r="AI536">
        <v>558.50101878617329</v>
      </c>
      <c r="AJ536">
        <v>462.82954640242053</v>
      </c>
      <c r="AK536">
        <v>403.99665499596546</v>
      </c>
      <c r="AL536">
        <v>380.47882749386059</v>
      </c>
      <c r="AM536">
        <v>370.52118385475541</v>
      </c>
      <c r="AN536">
        <v>343.7871772973179</v>
      </c>
      <c r="AO536">
        <v>324.77719647632586</v>
      </c>
      <c r="AP536">
        <v>221.62537958288294</v>
      </c>
      <c r="AQ536">
        <v>1.5887892323988608</v>
      </c>
      <c r="AR536">
        <v>0.69054490253581102</v>
      </c>
      <c r="AS536">
        <v>1.5887892323988608</v>
      </c>
      <c r="AT536">
        <v>63499</v>
      </c>
      <c r="AU536">
        <v>1556</v>
      </c>
      <c r="AV536">
        <v>37993.024794511162</v>
      </c>
      <c r="AW536">
        <v>18817.85086964224</v>
      </c>
      <c r="AX536">
        <v>560.30971944573753</v>
      </c>
      <c r="AY536">
        <v>1267.8272373928373</v>
      </c>
      <c r="AZ536">
        <v>715.83104708119072</v>
      </c>
      <c r="BA536">
        <v>14.894074518945876</v>
      </c>
      <c r="BB536">
        <v>66.061272509003672</v>
      </c>
      <c r="BC536">
        <v>37830</v>
      </c>
      <c r="BD536">
        <v>2377780.499612892</v>
      </c>
      <c r="BE536">
        <v>14063419.043804891</v>
      </c>
      <c r="BF536">
        <v>652204</v>
      </c>
      <c r="BG536">
        <v>665692.29916909814</v>
      </c>
      <c r="BH536">
        <v>645920.61286163807</v>
      </c>
      <c r="BI536">
        <v>615413.99999999988</v>
      </c>
      <c r="BJ536">
        <v>572079.86561282957</v>
      </c>
      <c r="BK536">
        <v>548281.65607747762</v>
      </c>
      <c r="BL536">
        <v>-1046926.1589742447</v>
      </c>
      <c r="BM536">
        <v>-1253449.9918228118</v>
      </c>
      <c r="BN536">
        <v>-1577005.2963842307</v>
      </c>
      <c r="BO536">
        <v>1340827.3373093335</v>
      </c>
      <c r="BP536">
        <v>3183724.7472041473</v>
      </c>
      <c r="BQ536">
        <v>4862451.6160418708</v>
      </c>
      <c r="BR536">
        <v>4008285</v>
      </c>
      <c r="BS536">
        <v>8767932</v>
      </c>
      <c r="BT536">
        <v>937111</v>
      </c>
      <c r="BU536">
        <v>123296</v>
      </c>
      <c r="BV536">
        <v>88734</v>
      </c>
      <c r="BW536">
        <v>932589</v>
      </c>
      <c r="BX536">
        <v>42948</v>
      </c>
      <c r="BY536">
        <v>578.70924614362684</v>
      </c>
      <c r="BZ536">
        <v>0</v>
      </c>
      <c r="CA536">
        <v>0</v>
      </c>
      <c r="CB536">
        <v>0</v>
      </c>
      <c r="CC536">
        <v>0</v>
      </c>
      <c r="CD536">
        <v>32.765665594008723</v>
      </c>
      <c r="CE536">
        <v>0.14039999999999997</v>
      </c>
      <c r="CF536">
        <v>2.8571823529411771</v>
      </c>
      <c r="CG536">
        <v>832921.37076268194</v>
      </c>
      <c r="CH536">
        <v>492931.3277990694</v>
      </c>
      <c r="CI536">
        <v>430501.39435165672</v>
      </c>
      <c r="CJ536">
        <v>36035.811005359843</v>
      </c>
      <c r="CK536">
        <v>1175924.4414023277</v>
      </c>
      <c r="CL536">
        <v>7290000</v>
      </c>
      <c r="CM536">
        <v>7220000</v>
      </c>
      <c r="CN536">
        <v>6520000</v>
      </c>
      <c r="CO536">
        <v>65349999.999999993</v>
      </c>
      <c r="CP536">
        <v>0</v>
      </c>
      <c r="CQ536">
        <v>0</v>
      </c>
      <c r="CR536">
        <v>0</v>
      </c>
      <c r="CS536">
        <v>0</v>
      </c>
      <c r="CT536">
        <v>0</v>
      </c>
      <c r="CU536">
        <v>0</v>
      </c>
      <c r="CV536">
        <v>0</v>
      </c>
      <c r="CW536">
        <v>0</v>
      </c>
      <c r="CX536">
        <v>1253.6759989060868</v>
      </c>
      <c r="CY536">
        <v>4983334.2156924903</v>
      </c>
      <c r="CZ536">
        <v>37830</v>
      </c>
      <c r="DA536">
        <v>38612.366188442538</v>
      </c>
      <c r="DB536">
        <v>37465.542659284161</v>
      </c>
      <c r="DC536">
        <v>35993.561875285064</v>
      </c>
      <c r="DD536">
        <v>-1046926.1589742447</v>
      </c>
      <c r="DE536">
        <v>-1253449.9918228118</v>
      </c>
      <c r="DF536">
        <v>-1577005.2963842307</v>
      </c>
    </row>
    <row r="537" spans="1:110" x14ac:dyDescent="0.45">
      <c r="A537">
        <v>11214</v>
      </c>
      <c r="B537" t="s">
        <v>887</v>
      </c>
      <c r="C537">
        <v>232709</v>
      </c>
      <c r="D537">
        <v>226219</v>
      </c>
      <c r="E537">
        <v>217391</v>
      </c>
      <c r="F537">
        <v>206692</v>
      </c>
      <c r="G537">
        <v>194981</v>
      </c>
      <c r="H537">
        <v>183379</v>
      </c>
      <c r="I537">
        <v>172578</v>
      </c>
      <c r="J537">
        <v>162275.03571428574</v>
      </c>
      <c r="K537">
        <v>2.41</v>
      </c>
      <c r="L537">
        <v>2.33</v>
      </c>
      <c r="M537">
        <v>2.27</v>
      </c>
      <c r="N537">
        <v>2.2200000000000002</v>
      </c>
      <c r="O537">
        <v>2.19</v>
      </c>
      <c r="P537">
        <v>2.16</v>
      </c>
      <c r="Q537">
        <v>2.1436266689832011</v>
      </c>
      <c r="R537">
        <v>2.1247987426231432</v>
      </c>
      <c r="S537">
        <v>292680</v>
      </c>
      <c r="T537">
        <v>9749</v>
      </c>
      <c r="U537">
        <v>4926</v>
      </c>
      <c r="V537">
        <v>443.15796229482208</v>
      </c>
      <c r="W537">
        <v>1234.7592661099338</v>
      </c>
      <c r="X537">
        <v>2549.0531854286473</v>
      </c>
      <c r="Y537">
        <v>462.2633868787924</v>
      </c>
      <c r="Z537">
        <v>75100</v>
      </c>
      <c r="AA537">
        <v>71188.722434917479</v>
      </c>
      <c r="AB537">
        <v>66979.550236087773</v>
      </c>
      <c r="AC537">
        <v>62770.965668590987</v>
      </c>
      <c r="AD537">
        <v>58177.0616360243</v>
      </c>
      <c r="AE537">
        <v>53417.317168797155</v>
      </c>
      <c r="AF537">
        <v>48874.405508942109</v>
      </c>
      <c r="AG537">
        <v>44423.69517667489</v>
      </c>
      <c r="AH537">
        <v>1224</v>
      </c>
      <c r="AI537">
        <v>931.11373018433198</v>
      </c>
      <c r="AJ537">
        <v>696.84062926575859</v>
      </c>
      <c r="AK537">
        <v>532.41360642709571</v>
      </c>
      <c r="AL537">
        <v>435.57105596482103</v>
      </c>
      <c r="AM537">
        <v>368.64635909770186</v>
      </c>
      <c r="AN537">
        <v>307.08456258694991</v>
      </c>
      <c r="AO537">
        <v>263.0264511874085</v>
      </c>
      <c r="AP537">
        <v>462.06934144741638</v>
      </c>
      <c r="AQ537">
        <v>6.3012996674802277</v>
      </c>
      <c r="AR537">
        <v>2.7387713083623693</v>
      </c>
      <c r="AS537">
        <v>6.3012996674802277</v>
      </c>
      <c r="AT537">
        <v>121520</v>
      </c>
      <c r="AU537">
        <v>3242</v>
      </c>
      <c r="AV537">
        <v>72814.620978267689</v>
      </c>
      <c r="AW537">
        <v>37964.990068650899</v>
      </c>
      <c r="AX537">
        <v>1154.9089526944158</v>
      </c>
      <c r="AY537">
        <v>2429.8239020447927</v>
      </c>
      <c r="AZ537">
        <v>1444.1882222114803</v>
      </c>
      <c r="BA537">
        <v>30.699628093269585</v>
      </c>
      <c r="BB537">
        <v>66.061272509003672</v>
      </c>
      <c r="BC537">
        <v>95680</v>
      </c>
      <c r="BD537">
        <v>4971974.0944729438</v>
      </c>
      <c r="BE537">
        <v>28912293.230483651</v>
      </c>
      <c r="BF537">
        <v>1338168</v>
      </c>
      <c r="BG537">
        <v>1283240.8497969499</v>
      </c>
      <c r="BH537">
        <v>1170127.8929803027</v>
      </c>
      <c r="BI537">
        <v>841717.99999999988</v>
      </c>
      <c r="BJ537">
        <v>742188.50786286499</v>
      </c>
      <c r="BK537">
        <v>687871.31291644531</v>
      </c>
      <c r="BL537">
        <v>-1918727.4425679483</v>
      </c>
      <c r="BM537">
        <v>-2740167.4307143651</v>
      </c>
      <c r="BN537">
        <v>-3445300.7366908649</v>
      </c>
      <c r="BO537">
        <v>2175549.7992975321</v>
      </c>
      <c r="BP537">
        <v>5596956.0114794839</v>
      </c>
      <c r="BQ537">
        <v>8461354.2898332812</v>
      </c>
      <c r="BR537">
        <v>4008285</v>
      </c>
      <c r="BS537">
        <v>8767932</v>
      </c>
      <c r="BT537">
        <v>937111</v>
      </c>
      <c r="BU537">
        <v>123296</v>
      </c>
      <c r="BV537">
        <v>88734</v>
      </c>
      <c r="BW537">
        <v>932589</v>
      </c>
      <c r="BX537">
        <v>42948</v>
      </c>
      <c r="BY537">
        <v>443.26230874204481</v>
      </c>
      <c r="BZ537">
        <v>0</v>
      </c>
      <c r="CA537">
        <v>0</v>
      </c>
      <c r="CB537">
        <v>0</v>
      </c>
      <c r="CC537">
        <v>77.626923694187994</v>
      </c>
      <c r="CD537">
        <v>22.468096005316937</v>
      </c>
      <c r="CE537">
        <v>6.9109793710716962</v>
      </c>
      <c r="CF537">
        <v>0</v>
      </c>
      <c r="CG537">
        <v>1839738.5437249274</v>
      </c>
      <c r="CH537">
        <v>1088775.957724635</v>
      </c>
      <c r="CI537">
        <v>950882.08337222401</v>
      </c>
      <c r="CJ537">
        <v>79595.112801874289</v>
      </c>
      <c r="CK537">
        <v>2597356.2394912625</v>
      </c>
      <c r="CL537">
        <v>17300000</v>
      </c>
      <c r="CM537">
        <v>4340000</v>
      </c>
      <c r="CN537">
        <v>1600000</v>
      </c>
      <c r="CO537">
        <v>66000000</v>
      </c>
      <c r="CP537">
        <v>0</v>
      </c>
      <c r="CQ537">
        <v>0</v>
      </c>
      <c r="CR537">
        <v>0</v>
      </c>
      <c r="CS537">
        <v>0</v>
      </c>
      <c r="CT537">
        <v>0</v>
      </c>
      <c r="CU537">
        <v>0</v>
      </c>
      <c r="CV537">
        <v>0</v>
      </c>
      <c r="CW537">
        <v>0</v>
      </c>
      <c r="CX537">
        <v>156.03692690247436</v>
      </c>
      <c r="CY537">
        <v>11293820.540848758</v>
      </c>
      <c r="CZ537">
        <v>95680</v>
      </c>
      <c r="DA537">
        <v>91752.668206512317</v>
      </c>
      <c r="DB537">
        <v>83665.008280242371</v>
      </c>
      <c r="DC537">
        <v>75263.068748718084</v>
      </c>
      <c r="DD537">
        <v>-1918727.4425679483</v>
      </c>
      <c r="DE537">
        <v>-2740167.4307143651</v>
      </c>
      <c r="DF537">
        <v>-3445300.7366908649</v>
      </c>
    </row>
    <row r="538" spans="1:110" x14ac:dyDescent="0.45">
      <c r="A538">
        <v>11215</v>
      </c>
      <c r="B538" t="s">
        <v>888</v>
      </c>
      <c r="C538">
        <v>152405</v>
      </c>
      <c r="D538">
        <v>148660</v>
      </c>
      <c r="E538">
        <v>143260</v>
      </c>
      <c r="F538">
        <v>136582</v>
      </c>
      <c r="G538">
        <v>128990</v>
      </c>
      <c r="H538">
        <v>121161</v>
      </c>
      <c r="I538">
        <v>113445</v>
      </c>
      <c r="J538">
        <v>106796.85714285716</v>
      </c>
      <c r="K538">
        <v>2.41</v>
      </c>
      <c r="L538">
        <v>2.33</v>
      </c>
      <c r="M538">
        <v>2.27</v>
      </c>
      <c r="N538">
        <v>2.2200000000000002</v>
      </c>
      <c r="O538">
        <v>2.19</v>
      </c>
      <c r="P538">
        <v>2.16</v>
      </c>
      <c r="Q538">
        <v>2.1436266689832011</v>
      </c>
      <c r="R538">
        <v>2.1247987426231432</v>
      </c>
      <c r="S538">
        <v>287632</v>
      </c>
      <c r="T538">
        <v>9152</v>
      </c>
      <c r="U538">
        <v>4654</v>
      </c>
      <c r="V538">
        <v>290.01228571175102</v>
      </c>
      <c r="W538">
        <v>830.42989072202136</v>
      </c>
      <c r="X538">
        <v>2394.7657267456771</v>
      </c>
      <c r="Y538">
        <v>425.29161940687857</v>
      </c>
      <c r="Z538">
        <v>64163</v>
      </c>
      <c r="AA538">
        <v>60414.974098714141</v>
      </c>
      <c r="AB538">
        <v>56465.731496666303</v>
      </c>
      <c r="AC538">
        <v>52222.192011186671</v>
      </c>
      <c r="AD538">
        <v>47740.184780338328</v>
      </c>
      <c r="AE538">
        <v>43426.029928893731</v>
      </c>
      <c r="AF538">
        <v>39503.156133712968</v>
      </c>
      <c r="AG538">
        <v>35295.540138963603</v>
      </c>
      <c r="AH538">
        <v>1268</v>
      </c>
      <c r="AI538">
        <v>1084.707491372398</v>
      </c>
      <c r="AJ538">
        <v>921.64143795235975</v>
      </c>
      <c r="AK538">
        <v>785.64988979170698</v>
      </c>
      <c r="AL538">
        <v>679.63750935456005</v>
      </c>
      <c r="AM538">
        <v>590.9272632572098</v>
      </c>
      <c r="AN538">
        <v>504.46121945377678</v>
      </c>
      <c r="AO538">
        <v>435.83939804652414</v>
      </c>
      <c r="AP538">
        <v>339.74855661668818</v>
      </c>
      <c r="AQ538">
        <v>2.2889336398966638</v>
      </c>
      <c r="AR538">
        <v>0.99485282568718536</v>
      </c>
      <c r="AS538">
        <v>2.2889336398966638</v>
      </c>
      <c r="AT538">
        <v>86112</v>
      </c>
      <c r="AU538">
        <v>2524</v>
      </c>
      <c r="AV538">
        <v>51689.280552424934</v>
      </c>
      <c r="AW538">
        <v>28577.775057751678</v>
      </c>
      <c r="AX538">
        <v>889.26747972503608</v>
      </c>
      <c r="AY538">
        <v>1724.8712920344199</v>
      </c>
      <c r="AZ538">
        <v>1087.0985631968738</v>
      </c>
      <c r="BA538">
        <v>23.63838364860375</v>
      </c>
      <c r="BB538">
        <v>66.061272509003672</v>
      </c>
      <c r="BC538">
        <v>62630</v>
      </c>
      <c r="BD538">
        <v>3259356.093684664</v>
      </c>
      <c r="BE538">
        <v>16994871.422104694</v>
      </c>
      <c r="BF538">
        <v>794952</v>
      </c>
      <c r="BG538">
        <v>766554.77329949336</v>
      </c>
      <c r="BH538">
        <v>698894.7801089735</v>
      </c>
      <c r="BI538">
        <v>565469.99999999988</v>
      </c>
      <c r="BJ538">
        <v>488787.47954630386</v>
      </c>
      <c r="BK538">
        <v>446836.94217312388</v>
      </c>
      <c r="BL538">
        <v>-945662.37079545902</v>
      </c>
      <c r="BM538">
        <v>-1408785.3588437596</v>
      </c>
      <c r="BN538">
        <v>-1918690.1050923504</v>
      </c>
      <c r="BO538">
        <v>1171342.8666673508</v>
      </c>
      <c r="BP538">
        <v>2991621.8122926168</v>
      </c>
      <c r="BQ538">
        <v>4525224.2631121371</v>
      </c>
      <c r="BR538">
        <v>4008285</v>
      </c>
      <c r="BS538">
        <v>8767932</v>
      </c>
      <c r="BT538">
        <v>937111</v>
      </c>
      <c r="BU538">
        <v>123296</v>
      </c>
      <c r="BV538">
        <v>88734</v>
      </c>
      <c r="BW538">
        <v>932589</v>
      </c>
      <c r="BX538">
        <v>42948</v>
      </c>
      <c r="BY538">
        <v>260.53441256842024</v>
      </c>
      <c r="BZ538">
        <v>0</v>
      </c>
      <c r="CA538">
        <v>0</v>
      </c>
      <c r="CB538">
        <v>0</v>
      </c>
      <c r="CC538">
        <v>0</v>
      </c>
      <c r="CD538">
        <v>44.374509218229775</v>
      </c>
      <c r="CE538">
        <v>0</v>
      </c>
      <c r="CF538">
        <v>0</v>
      </c>
      <c r="CG538">
        <v>1120195.2599076994</v>
      </c>
      <c r="CH538">
        <v>662942.93344269868</v>
      </c>
      <c r="CI538">
        <v>578980.96778907569</v>
      </c>
      <c r="CJ538">
        <v>48464.532298133716</v>
      </c>
      <c r="CK538">
        <v>1581499.8047922766</v>
      </c>
      <c r="CL538">
        <v>750000</v>
      </c>
      <c r="CM538">
        <v>10100000</v>
      </c>
      <c r="CN538">
        <v>1830000</v>
      </c>
      <c r="CO538">
        <v>48990000</v>
      </c>
      <c r="CP538">
        <v>0</v>
      </c>
      <c r="CQ538">
        <v>0</v>
      </c>
      <c r="CR538">
        <v>0</v>
      </c>
      <c r="CS538">
        <v>0</v>
      </c>
      <c r="CT538">
        <v>0</v>
      </c>
      <c r="CU538">
        <v>0</v>
      </c>
      <c r="CV538">
        <v>0</v>
      </c>
      <c r="CW538">
        <v>0</v>
      </c>
      <c r="CX538">
        <v>1307.481835769009</v>
      </c>
      <c r="CY538">
        <v>6801014.4312434429</v>
      </c>
      <c r="CZ538">
        <v>62630</v>
      </c>
      <c r="DA538">
        <v>60392.734972359678</v>
      </c>
      <c r="DB538">
        <v>55062.167373910634</v>
      </c>
      <c r="DC538">
        <v>49338.378900291958</v>
      </c>
      <c r="DD538">
        <v>-945662.37079545902</v>
      </c>
      <c r="DE538">
        <v>-1408785.3588437596</v>
      </c>
      <c r="DF538">
        <v>-1918690.1050923504</v>
      </c>
    </row>
    <row r="539" spans="1:110" x14ac:dyDescent="0.45">
      <c r="A539">
        <v>11216</v>
      </c>
      <c r="B539" t="s">
        <v>889</v>
      </c>
      <c r="C539">
        <v>54874</v>
      </c>
      <c r="D539">
        <v>53085</v>
      </c>
      <c r="E539">
        <v>50995</v>
      </c>
      <c r="F539">
        <v>48680</v>
      </c>
      <c r="G539">
        <v>46153</v>
      </c>
      <c r="H539">
        <v>43407</v>
      </c>
      <c r="I539">
        <v>40593</v>
      </c>
      <c r="J539">
        <v>38198.678571428572</v>
      </c>
      <c r="K539">
        <v>2.41</v>
      </c>
      <c r="L539">
        <v>2.33</v>
      </c>
      <c r="M539">
        <v>2.27</v>
      </c>
      <c r="N539">
        <v>2.2200000000000002</v>
      </c>
      <c r="O539">
        <v>2.19</v>
      </c>
      <c r="P539">
        <v>2.16</v>
      </c>
      <c r="Q539">
        <v>2.1436266689832011</v>
      </c>
      <c r="R539">
        <v>2.1247987426231432</v>
      </c>
      <c r="S539">
        <v>290164</v>
      </c>
      <c r="T539">
        <v>10614</v>
      </c>
      <c r="U539">
        <v>4196</v>
      </c>
      <c r="V539">
        <v>96.107400039704928</v>
      </c>
      <c r="W539">
        <v>510.6927931156477</v>
      </c>
      <c r="X539">
        <v>3017.5402873811845</v>
      </c>
      <c r="Y539">
        <v>224.49494832249923</v>
      </c>
      <c r="Z539">
        <v>25710</v>
      </c>
      <c r="AA539">
        <v>24612.594111282691</v>
      </c>
      <c r="AB539">
        <v>23193.423890051581</v>
      </c>
      <c r="AC539">
        <v>21628.593065401939</v>
      </c>
      <c r="AD539">
        <v>19982.698481699383</v>
      </c>
      <c r="AE539">
        <v>18373.035305107507</v>
      </c>
      <c r="AF539">
        <v>16828.299565502806</v>
      </c>
      <c r="AG539">
        <v>15290.0027911041</v>
      </c>
      <c r="AH539">
        <v>932</v>
      </c>
      <c r="AI539">
        <v>752.55580728489781</v>
      </c>
      <c r="AJ539">
        <v>599.79882420456499</v>
      </c>
      <c r="AK539">
        <v>500.51560379180631</v>
      </c>
      <c r="AL539">
        <v>452.68740593815397</v>
      </c>
      <c r="AM539">
        <v>430.19340366469976</v>
      </c>
      <c r="AN539">
        <v>411.18256749919021</v>
      </c>
      <c r="AO539">
        <v>393.47513418648737</v>
      </c>
      <c r="AP539">
        <v>120.40069096718523</v>
      </c>
      <c r="AQ539">
        <v>4.2816523381596419</v>
      </c>
      <c r="AR539">
        <v>1.8609599915795587</v>
      </c>
      <c r="AS539">
        <v>4.2816523381596419</v>
      </c>
      <c r="AT539">
        <v>41579</v>
      </c>
      <c r="AU539">
        <v>945</v>
      </c>
      <c r="AV539">
        <v>24848.059714776482</v>
      </c>
      <c r="AW539">
        <v>11776.023642289365</v>
      </c>
      <c r="AX539">
        <v>343.79165772657007</v>
      </c>
      <c r="AY539">
        <v>829.17975268209113</v>
      </c>
      <c r="AZ539">
        <v>447.95993935268746</v>
      </c>
      <c r="BA539">
        <v>9.1386217148556046</v>
      </c>
      <c r="BB539">
        <v>66.061272509003672</v>
      </c>
      <c r="BC539">
        <v>21000</v>
      </c>
      <c r="BD539">
        <v>1094664.0807845956</v>
      </c>
      <c r="BE539">
        <v>8072898.9407752035</v>
      </c>
      <c r="BF539">
        <v>359986</v>
      </c>
      <c r="BG539">
        <v>346471.33195699222</v>
      </c>
      <c r="BH539">
        <v>317523.39594832185</v>
      </c>
      <c r="BI539">
        <v>498127.99999999994</v>
      </c>
      <c r="BJ539">
        <v>437735.56569332536</v>
      </c>
      <c r="BK539">
        <v>404424.72598729242</v>
      </c>
      <c r="BL539">
        <v>-927245.28629053803</v>
      </c>
      <c r="BM539">
        <v>-1101661.5767950339</v>
      </c>
      <c r="BN539">
        <v>-1268348.854203552</v>
      </c>
      <c r="BO539">
        <v>630756.99685652368</v>
      </c>
      <c r="BP539">
        <v>1502242.5957210176</v>
      </c>
      <c r="BQ539">
        <v>2223479.5816241093</v>
      </c>
      <c r="BR539">
        <v>4008285</v>
      </c>
      <c r="BS539">
        <v>8767932</v>
      </c>
      <c r="BT539">
        <v>937111</v>
      </c>
      <c r="BU539">
        <v>123296</v>
      </c>
      <c r="BV539">
        <v>88734</v>
      </c>
      <c r="BW539">
        <v>932589</v>
      </c>
      <c r="BX539">
        <v>42948</v>
      </c>
      <c r="BY539">
        <v>640.6625930212582</v>
      </c>
      <c r="BZ539">
        <v>0</v>
      </c>
      <c r="CA539">
        <v>0</v>
      </c>
      <c r="CB539">
        <v>0</v>
      </c>
      <c r="CC539">
        <v>0</v>
      </c>
      <c r="CD539">
        <v>36.872048879068736</v>
      </c>
      <c r="CE539">
        <v>12.506407888369969</v>
      </c>
      <c r="CF539">
        <v>1.0785225718194253</v>
      </c>
      <c r="CG539">
        <v>557751.02466848632</v>
      </c>
      <c r="CH539">
        <v>330082.72187731281</v>
      </c>
      <c r="CI539">
        <v>288277.62409431819</v>
      </c>
      <c r="CJ539">
        <v>24130.741770493038</v>
      </c>
      <c r="CK539">
        <v>787436.94800903206</v>
      </c>
      <c r="CL539">
        <v>21700000</v>
      </c>
      <c r="CM539">
        <v>3840000</v>
      </c>
      <c r="CN539">
        <v>2370000</v>
      </c>
      <c r="CO539">
        <v>58640000</v>
      </c>
      <c r="CP539">
        <v>0</v>
      </c>
      <c r="CQ539">
        <v>0</v>
      </c>
      <c r="CR539">
        <v>0</v>
      </c>
      <c r="CS539">
        <v>0</v>
      </c>
      <c r="CT539">
        <v>0</v>
      </c>
      <c r="CU539">
        <v>0</v>
      </c>
      <c r="CV539">
        <v>0</v>
      </c>
      <c r="CW539">
        <v>0</v>
      </c>
      <c r="CX539">
        <v>34.973793960899421</v>
      </c>
      <c r="CY539">
        <v>3141547.2660752023</v>
      </c>
      <c r="CZ539">
        <v>21000</v>
      </c>
      <c r="DA539">
        <v>20211.613704690844</v>
      </c>
      <c r="DB539">
        <v>18522.91843270227</v>
      </c>
      <c r="DC539">
        <v>16570.435887916039</v>
      </c>
      <c r="DD539">
        <v>-927245.28629053803</v>
      </c>
      <c r="DE539">
        <v>-1101661.5767950339</v>
      </c>
      <c r="DF539">
        <v>-1268348.854203552</v>
      </c>
    </row>
    <row r="540" spans="1:110" x14ac:dyDescent="0.45">
      <c r="A540">
        <v>11217</v>
      </c>
      <c r="B540" t="s">
        <v>890</v>
      </c>
      <c r="C540">
        <v>118072</v>
      </c>
      <c r="D540">
        <v>115731</v>
      </c>
      <c r="E540">
        <v>112410</v>
      </c>
      <c r="F540">
        <v>108237</v>
      </c>
      <c r="G540">
        <v>103339</v>
      </c>
      <c r="H540">
        <v>98004</v>
      </c>
      <c r="I540">
        <v>92619</v>
      </c>
      <c r="J540">
        <v>88301.71428571429</v>
      </c>
      <c r="K540">
        <v>2.41</v>
      </c>
      <c r="L540">
        <v>2.33</v>
      </c>
      <c r="M540">
        <v>2.27</v>
      </c>
      <c r="N540">
        <v>2.2200000000000002</v>
      </c>
      <c r="O540">
        <v>2.19</v>
      </c>
      <c r="P540">
        <v>2.16</v>
      </c>
      <c r="Q540">
        <v>2.1436266689832011</v>
      </c>
      <c r="R540">
        <v>2.1247987426231432</v>
      </c>
      <c r="S540">
        <v>320519</v>
      </c>
      <c r="T540">
        <v>10058</v>
      </c>
      <c r="U540">
        <v>4493</v>
      </c>
      <c r="V540">
        <v>212.5549824648559</v>
      </c>
      <c r="W540">
        <v>688.96205411895164</v>
      </c>
      <c r="X540">
        <v>2781.9637382893538</v>
      </c>
      <c r="Y540">
        <v>383.40011501239474</v>
      </c>
      <c r="Z540">
        <v>36953</v>
      </c>
      <c r="AA540">
        <v>35259.812927442486</v>
      </c>
      <c r="AB540">
        <v>33386.88941916047</v>
      </c>
      <c r="AC540">
        <v>31455.460115808393</v>
      </c>
      <c r="AD540">
        <v>29417.763125101254</v>
      </c>
      <c r="AE540">
        <v>27371.165684467818</v>
      </c>
      <c r="AF540">
        <v>25412.793136385131</v>
      </c>
      <c r="AG540">
        <v>23463.596097515961</v>
      </c>
      <c r="AH540">
        <v>1835</v>
      </c>
      <c r="AI540">
        <v>1489.9937051058353</v>
      </c>
      <c r="AJ540">
        <v>1176.1331146677883</v>
      </c>
      <c r="AK540">
        <v>921.04680308471791</v>
      </c>
      <c r="AL540">
        <v>739.27455347636726</v>
      </c>
      <c r="AM540">
        <v>607.03902516762241</v>
      </c>
      <c r="AN540">
        <v>506.91977569454622</v>
      </c>
      <c r="AO540">
        <v>422.46248348378953</v>
      </c>
      <c r="AP540">
        <v>197.4538083483248</v>
      </c>
      <c r="AQ540">
        <v>6.6244432401715212</v>
      </c>
      <c r="AR540">
        <v>2.8792211190476191</v>
      </c>
      <c r="AS540">
        <v>6.6244432401715212</v>
      </c>
      <c r="AT540">
        <v>71253</v>
      </c>
      <c r="AU540">
        <v>1406</v>
      </c>
      <c r="AV540">
        <v>42495.788294839571</v>
      </c>
      <c r="AW540">
        <v>18603.100576780227</v>
      </c>
      <c r="AX540">
        <v>522.40937059129658</v>
      </c>
      <c r="AY540">
        <v>1418.0844553987963</v>
      </c>
      <c r="AZ540">
        <v>707.66194594071976</v>
      </c>
      <c r="BA540">
        <v>13.886612751745965</v>
      </c>
      <c r="BB540">
        <v>66.061272509003672</v>
      </c>
      <c r="BC540">
        <v>45230</v>
      </c>
      <c r="BD540">
        <v>2499948.5593035314</v>
      </c>
      <c r="BE540">
        <v>14305887.38652874</v>
      </c>
      <c r="BF540">
        <v>773252</v>
      </c>
      <c r="BG540">
        <v>759014.44164017809</v>
      </c>
      <c r="BH540">
        <v>706345.71961032227</v>
      </c>
      <c r="BI540">
        <v>249926.00000000006</v>
      </c>
      <c r="BJ540">
        <v>222960.26757376653</v>
      </c>
      <c r="BK540">
        <v>208516.81436692586</v>
      </c>
      <c r="BL540">
        <v>-1624546.8053358276</v>
      </c>
      <c r="BM540">
        <v>-1931346.8635393661</v>
      </c>
      <c r="BN540">
        <v>-2275285.1964871855</v>
      </c>
      <c r="BO540">
        <v>1169141.1014406234</v>
      </c>
      <c r="BP540">
        <v>2898015.3420715351</v>
      </c>
      <c r="BQ540">
        <v>4400788.651940926</v>
      </c>
      <c r="BR540">
        <v>4008285</v>
      </c>
      <c r="BS540">
        <v>8767932</v>
      </c>
      <c r="BT540">
        <v>937111</v>
      </c>
      <c r="BU540">
        <v>123296</v>
      </c>
      <c r="BV540">
        <v>88734</v>
      </c>
      <c r="BW540">
        <v>932589</v>
      </c>
      <c r="BX540">
        <v>42948</v>
      </c>
      <c r="BY540">
        <v>333.57808167808474</v>
      </c>
      <c r="BZ540">
        <v>0</v>
      </c>
      <c r="CA540">
        <v>0</v>
      </c>
      <c r="CB540">
        <v>0</v>
      </c>
      <c r="CC540">
        <v>0</v>
      </c>
      <c r="CD540">
        <v>42.669638405453291</v>
      </c>
      <c r="CE540">
        <v>0.25739999999999996</v>
      </c>
      <c r="CF540">
        <v>1.0785225718194253</v>
      </c>
      <c r="CG540">
        <v>914682.03912639711</v>
      </c>
      <c r="CH540">
        <v>541318.12183865777</v>
      </c>
      <c r="CI540">
        <v>472759.98318036326</v>
      </c>
      <c r="CJ540">
        <v>39573.134090405547</v>
      </c>
      <c r="CK540">
        <v>1291354.7468899228</v>
      </c>
      <c r="CL540">
        <v>23600000</v>
      </c>
      <c r="CM540">
        <v>6510000</v>
      </c>
      <c r="CN540">
        <v>2280000</v>
      </c>
      <c r="CO540">
        <v>67440000</v>
      </c>
      <c r="CP540">
        <v>0</v>
      </c>
      <c r="CQ540">
        <v>0</v>
      </c>
      <c r="CR540">
        <v>0</v>
      </c>
      <c r="CS540">
        <v>0</v>
      </c>
      <c r="CT540">
        <v>0</v>
      </c>
      <c r="CU540">
        <v>0</v>
      </c>
      <c r="CV540">
        <v>0</v>
      </c>
      <c r="CW540">
        <v>0</v>
      </c>
      <c r="CX540">
        <v>64.567004235506616</v>
      </c>
      <c r="CY540">
        <v>5555915.0107746059</v>
      </c>
      <c r="CZ540">
        <v>45230</v>
      </c>
      <c r="DA540">
        <v>44397.19935465444</v>
      </c>
      <c r="DB540">
        <v>41316.436165667699</v>
      </c>
      <c r="DC540">
        <v>37842.876232255541</v>
      </c>
      <c r="DD540">
        <v>-1624546.8053358276</v>
      </c>
      <c r="DE540">
        <v>-1931346.8635393661</v>
      </c>
      <c r="DF540">
        <v>-2275285.1964871855</v>
      </c>
    </row>
    <row r="541" spans="1:110" x14ac:dyDescent="0.45">
      <c r="A541">
        <v>11218</v>
      </c>
      <c r="B541" t="s">
        <v>891</v>
      </c>
      <c r="C541">
        <v>143811</v>
      </c>
      <c r="D541">
        <v>141685</v>
      </c>
      <c r="E541">
        <v>138521</v>
      </c>
      <c r="F541">
        <v>134471</v>
      </c>
      <c r="G541">
        <v>129647</v>
      </c>
      <c r="H541">
        <v>124199</v>
      </c>
      <c r="I541">
        <v>118551</v>
      </c>
      <c r="J541">
        <v>114278.64285714286</v>
      </c>
      <c r="K541">
        <v>2.41</v>
      </c>
      <c r="L541">
        <v>2.33</v>
      </c>
      <c r="M541">
        <v>2.27</v>
      </c>
      <c r="N541">
        <v>2.2200000000000002</v>
      </c>
      <c r="O541">
        <v>2.19</v>
      </c>
      <c r="P541">
        <v>2.16</v>
      </c>
      <c r="Q541">
        <v>2.1436266689832011</v>
      </c>
      <c r="R541">
        <v>2.1247987426231432</v>
      </c>
      <c r="S541">
        <v>273232</v>
      </c>
      <c r="T541">
        <v>11075</v>
      </c>
      <c r="U541">
        <v>3976</v>
      </c>
      <c r="V541">
        <v>249.96478867459322</v>
      </c>
      <c r="W541">
        <v>995.94136643077695</v>
      </c>
      <c r="X541">
        <v>3172.6430178379055</v>
      </c>
      <c r="Y541">
        <v>285.87021889839747</v>
      </c>
      <c r="Z541">
        <v>62549</v>
      </c>
      <c r="AA541">
        <v>60457.573904129385</v>
      </c>
      <c r="AB541">
        <v>58145.492435637534</v>
      </c>
      <c r="AC541">
        <v>55664.917573833984</v>
      </c>
      <c r="AD541">
        <v>52821.95622745029</v>
      </c>
      <c r="AE541">
        <v>49790.250826157891</v>
      </c>
      <c r="AF541">
        <v>46735.405850064017</v>
      </c>
      <c r="AG541">
        <v>44073.530885484564</v>
      </c>
      <c r="AH541">
        <v>5678</v>
      </c>
      <c r="AI541">
        <v>4991.1282647920807</v>
      </c>
      <c r="AJ541">
        <v>4375.4650368391094</v>
      </c>
      <c r="AK541">
        <v>3894.854507691246</v>
      </c>
      <c r="AL541">
        <v>3562.5989240642098</v>
      </c>
      <c r="AM541">
        <v>3360.4746458091317</v>
      </c>
      <c r="AN541">
        <v>3205.3813669112465</v>
      </c>
      <c r="AO541">
        <v>3115.2784639273464</v>
      </c>
      <c r="AP541">
        <v>298.26289223165395</v>
      </c>
      <c r="AQ541">
        <v>23.562552175406836</v>
      </c>
      <c r="AR541">
        <v>10.241132029132791</v>
      </c>
      <c r="AS541">
        <v>23.562552175406836</v>
      </c>
      <c r="AT541">
        <v>116232</v>
      </c>
      <c r="AU541">
        <v>2508</v>
      </c>
      <c r="AV541">
        <v>69407.765966681691</v>
      </c>
      <c r="AW541">
        <v>31931.242381287819</v>
      </c>
      <c r="AX541">
        <v>919.24393379965352</v>
      </c>
      <c r="AY541">
        <v>2316.1371503081682</v>
      </c>
      <c r="AZ541">
        <v>1214.6644601841886</v>
      </c>
      <c r="BA541">
        <v>24.435213554111662</v>
      </c>
      <c r="BB541">
        <v>66.061272509003672</v>
      </c>
      <c r="BC541">
        <v>53950</v>
      </c>
      <c r="BD541">
        <v>3152228.5929731047</v>
      </c>
      <c r="BE541">
        <v>21721079.159502205</v>
      </c>
      <c r="BF541">
        <v>956946</v>
      </c>
      <c r="BG541">
        <v>953224.37245412101</v>
      </c>
      <c r="BH541">
        <v>904865.07455839054</v>
      </c>
      <c r="BI541">
        <v>542676</v>
      </c>
      <c r="BJ541">
        <v>499656.41785759217</v>
      </c>
      <c r="BK541">
        <v>474137.58221829543</v>
      </c>
      <c r="BL541">
        <v>-2208615.0791288237</v>
      </c>
      <c r="BM541">
        <v>-2576568.8515810403</v>
      </c>
      <c r="BN541">
        <v>-2959063.702634844</v>
      </c>
      <c r="BO541">
        <v>2057647.2600273881</v>
      </c>
      <c r="BP541">
        <v>4896297.1232011104</v>
      </c>
      <c r="BQ541">
        <v>7327557.4080590717</v>
      </c>
      <c r="BR541">
        <v>4008285</v>
      </c>
      <c r="BS541">
        <v>8767932</v>
      </c>
      <c r="BT541">
        <v>937111</v>
      </c>
      <c r="BU541">
        <v>123296</v>
      </c>
      <c r="BV541">
        <v>88734</v>
      </c>
      <c r="BW541">
        <v>932589</v>
      </c>
      <c r="BX541">
        <v>42948</v>
      </c>
      <c r="BY541">
        <v>1122.2713141138026</v>
      </c>
      <c r="BZ541">
        <v>0</v>
      </c>
      <c r="CA541">
        <v>0</v>
      </c>
      <c r="CB541">
        <v>0</v>
      </c>
      <c r="CC541">
        <v>21.51767856</v>
      </c>
      <c r="CD541">
        <v>44.869718641682276</v>
      </c>
      <c r="CE541">
        <v>0</v>
      </c>
      <c r="CF541">
        <v>0</v>
      </c>
      <c r="CG541">
        <v>1448719.9998585794</v>
      </c>
      <c r="CH541">
        <v>857367.21160781209</v>
      </c>
      <c r="CI541">
        <v>748781.33981982991</v>
      </c>
      <c r="CJ541">
        <v>62677.94529846841</v>
      </c>
      <c r="CK541">
        <v>2045313.4189871449</v>
      </c>
      <c r="CL541">
        <v>16500000</v>
      </c>
      <c r="CM541">
        <v>42200000</v>
      </c>
      <c r="CN541">
        <v>8260000</v>
      </c>
      <c r="CO541">
        <v>138370000</v>
      </c>
      <c r="CP541">
        <v>0</v>
      </c>
      <c r="CQ541">
        <v>0</v>
      </c>
      <c r="CR541">
        <v>0</v>
      </c>
      <c r="CS541">
        <v>0</v>
      </c>
      <c r="CT541">
        <v>0</v>
      </c>
      <c r="CU541">
        <v>0</v>
      </c>
      <c r="CV541">
        <v>0</v>
      </c>
      <c r="CW541">
        <v>0</v>
      </c>
      <c r="CX541">
        <v>1086.8779046310283</v>
      </c>
      <c r="CY541">
        <v>7979758.3641476939</v>
      </c>
      <c r="CZ541">
        <v>53950</v>
      </c>
      <c r="DA541">
        <v>53740.184810741499</v>
      </c>
      <c r="DB541">
        <v>51013.819768748879</v>
      </c>
      <c r="DC541">
        <v>47716.740432807725</v>
      </c>
      <c r="DD541">
        <v>-2208615.0791288237</v>
      </c>
      <c r="DE541">
        <v>-2576568.8515810403</v>
      </c>
      <c r="DF541">
        <v>-2959063.702634844</v>
      </c>
    </row>
    <row r="542" spans="1:110" x14ac:dyDescent="0.45">
      <c r="A542">
        <v>11219</v>
      </c>
      <c r="B542" t="s">
        <v>892</v>
      </c>
      <c r="C542">
        <v>225196</v>
      </c>
      <c r="D542">
        <v>224432</v>
      </c>
      <c r="E542">
        <v>221182</v>
      </c>
      <c r="F542">
        <v>216278</v>
      </c>
      <c r="G542">
        <v>210699</v>
      </c>
      <c r="H542">
        <v>205344</v>
      </c>
      <c r="I542">
        <v>200265</v>
      </c>
      <c r="J542">
        <v>195856</v>
      </c>
      <c r="K542">
        <v>2.41</v>
      </c>
      <c r="L542">
        <v>2.33</v>
      </c>
      <c r="M542">
        <v>2.27</v>
      </c>
      <c r="N542">
        <v>2.2200000000000002</v>
      </c>
      <c r="O542">
        <v>2.19</v>
      </c>
      <c r="P542">
        <v>2.16</v>
      </c>
      <c r="Q542">
        <v>2.1436266689832011</v>
      </c>
      <c r="R542">
        <v>2.1247987426231432</v>
      </c>
      <c r="S542">
        <v>301098</v>
      </c>
      <c r="T542">
        <v>10289</v>
      </c>
      <c r="U542">
        <v>4566</v>
      </c>
      <c r="V542">
        <v>430.62384151905803</v>
      </c>
      <c r="W542">
        <v>1190.5093486888145</v>
      </c>
      <c r="X542">
        <v>2679.1681519303229</v>
      </c>
      <c r="Y542">
        <v>430.05893260302776</v>
      </c>
      <c r="Z542">
        <v>74901</v>
      </c>
      <c r="AA542">
        <v>73849.03962962488</v>
      </c>
      <c r="AB542">
        <v>72104.797691673099</v>
      </c>
      <c r="AC542">
        <v>69917.564233289959</v>
      </c>
      <c r="AD542">
        <v>67063.10185400171</v>
      </c>
      <c r="AE542">
        <v>63962.732705410468</v>
      </c>
      <c r="AF542">
        <v>60891.161004168585</v>
      </c>
      <c r="AG542">
        <v>58425.038195671274</v>
      </c>
      <c r="AH542">
        <v>821</v>
      </c>
      <c r="AI542">
        <v>677.01587001553389</v>
      </c>
      <c r="AJ542">
        <v>564.76712706600165</v>
      </c>
      <c r="AK542">
        <v>499.69366153085622</v>
      </c>
      <c r="AL542">
        <v>452.07912586268657</v>
      </c>
      <c r="AM542">
        <v>407.49870827351765</v>
      </c>
      <c r="AN542">
        <v>362.61199416634969</v>
      </c>
      <c r="AO542">
        <v>332.52017607857448</v>
      </c>
      <c r="AP542">
        <v>453.18371226937558</v>
      </c>
      <c r="AQ542">
        <v>4.6586531729661509</v>
      </c>
      <c r="AR542">
        <v>2.0248181040456834</v>
      </c>
      <c r="AS542">
        <v>4.6586531729661509</v>
      </c>
      <c r="AT542">
        <v>116209</v>
      </c>
      <c r="AU542">
        <v>2461</v>
      </c>
      <c r="AV542">
        <v>69375.341956976714</v>
      </c>
      <c r="AW542">
        <v>31581.262654815691</v>
      </c>
      <c r="AX542">
        <v>904.52019296289973</v>
      </c>
      <c r="AY542">
        <v>2315.0551611043124</v>
      </c>
      <c r="AZ542">
        <v>1201.3512313891888</v>
      </c>
      <c r="BA542">
        <v>24.043829136512787</v>
      </c>
      <c r="BB542">
        <v>66.061272509003672</v>
      </c>
      <c r="BC542">
        <v>91280</v>
      </c>
      <c r="BD542">
        <v>5770491.2622824665</v>
      </c>
      <c r="BE542">
        <v>27831744.444085736</v>
      </c>
      <c r="BF542">
        <v>1514028</v>
      </c>
      <c r="BG542">
        <v>1531314.584133592</v>
      </c>
      <c r="BH542">
        <v>1494284.5798103656</v>
      </c>
      <c r="BI542">
        <v>631013.9999999993</v>
      </c>
      <c r="BJ542">
        <v>597420.92921417847</v>
      </c>
      <c r="BK542">
        <v>573030.554839132</v>
      </c>
      <c r="BL542">
        <v>-1776081.929350879</v>
      </c>
      <c r="BM542">
        <v>-2567690.4693963937</v>
      </c>
      <c r="BN542">
        <v>-3172519.7384538073</v>
      </c>
      <c r="BO542">
        <v>3001984.813774718</v>
      </c>
      <c r="BP542">
        <v>6812334.4534740783</v>
      </c>
      <c r="BQ542">
        <v>10000489.662089398</v>
      </c>
      <c r="BR542">
        <v>4008285</v>
      </c>
      <c r="BS542">
        <v>8767932</v>
      </c>
      <c r="BT542">
        <v>937111</v>
      </c>
      <c r="BU542">
        <v>123296</v>
      </c>
      <c r="BV542">
        <v>88734</v>
      </c>
      <c r="BW542">
        <v>932589</v>
      </c>
      <c r="BX542">
        <v>42948</v>
      </c>
      <c r="BY542">
        <v>359.59891598436661</v>
      </c>
      <c r="BZ542">
        <v>0</v>
      </c>
      <c r="CA542">
        <v>0</v>
      </c>
      <c r="CB542">
        <v>0</v>
      </c>
      <c r="CC542">
        <v>55.501183624000006</v>
      </c>
      <c r="CD542">
        <v>26.867863096620816</v>
      </c>
      <c r="CE542">
        <v>0.14742</v>
      </c>
      <c r="CF542">
        <v>0</v>
      </c>
      <c r="CG542">
        <v>1479596.3851923086</v>
      </c>
      <c r="CH542">
        <v>875640.1700819768</v>
      </c>
      <c r="CI542">
        <v>764740.02140166773</v>
      </c>
      <c r="CJ542">
        <v>64013.792384966029</v>
      </c>
      <c r="CK542">
        <v>2088904.9240806475</v>
      </c>
      <c r="CL542">
        <v>970000</v>
      </c>
      <c r="CM542">
        <v>6090000</v>
      </c>
      <c r="CN542">
        <v>1900000</v>
      </c>
      <c r="CO542">
        <v>45510000</v>
      </c>
      <c r="CP542">
        <v>0</v>
      </c>
      <c r="CQ542">
        <v>0</v>
      </c>
      <c r="CR542">
        <v>0</v>
      </c>
      <c r="CS542">
        <v>0</v>
      </c>
      <c r="CT542">
        <v>0</v>
      </c>
      <c r="CU542">
        <v>0</v>
      </c>
      <c r="CV542">
        <v>0</v>
      </c>
      <c r="CW542">
        <v>0</v>
      </c>
      <c r="CX542">
        <v>556.89041153124469</v>
      </c>
      <c r="CY542">
        <v>9689437.4679695554</v>
      </c>
      <c r="CZ542">
        <v>91280</v>
      </c>
      <c r="DA542">
        <v>92322.199615670426</v>
      </c>
      <c r="DB542">
        <v>90089.678952496368</v>
      </c>
      <c r="DC542">
        <v>87350.59200526285</v>
      </c>
      <c r="DD542">
        <v>-1776081.929350879</v>
      </c>
      <c r="DE542">
        <v>-2567690.4693963937</v>
      </c>
      <c r="DF542">
        <v>-3172519.7384538073</v>
      </c>
    </row>
    <row r="543" spans="1:110" x14ac:dyDescent="0.45">
      <c r="A543">
        <v>11221</v>
      </c>
      <c r="B543" t="s">
        <v>893</v>
      </c>
      <c r="C543">
        <v>247034</v>
      </c>
      <c r="D543">
        <v>247119</v>
      </c>
      <c r="E543">
        <v>243644</v>
      </c>
      <c r="F543">
        <v>237817</v>
      </c>
      <c r="G543">
        <v>231292</v>
      </c>
      <c r="H543">
        <v>225036</v>
      </c>
      <c r="I543">
        <v>219300</v>
      </c>
      <c r="J543">
        <v>214310</v>
      </c>
      <c r="K543">
        <v>2.41</v>
      </c>
      <c r="L543">
        <v>2.33</v>
      </c>
      <c r="M543">
        <v>2.27</v>
      </c>
      <c r="N543">
        <v>2.2200000000000002</v>
      </c>
      <c r="O543">
        <v>2.19</v>
      </c>
      <c r="P543">
        <v>2.16</v>
      </c>
      <c r="Q543">
        <v>2.1436266689832011</v>
      </c>
      <c r="R543">
        <v>2.1247987426231432</v>
      </c>
      <c r="S543">
        <v>287799</v>
      </c>
      <c r="T543">
        <v>8821</v>
      </c>
      <c r="U543">
        <v>4733</v>
      </c>
      <c r="V543">
        <v>502.9305704366912</v>
      </c>
      <c r="W543">
        <v>1273.3559175750745</v>
      </c>
      <c r="X543">
        <v>2157.4002328997685</v>
      </c>
      <c r="Y543">
        <v>457.20148003329729</v>
      </c>
      <c r="Z543">
        <v>81685</v>
      </c>
      <c r="AA543">
        <v>83267.30237891998</v>
      </c>
      <c r="AB543">
        <v>81670.739284745054</v>
      </c>
      <c r="AC543">
        <v>79405.470198625975</v>
      </c>
      <c r="AD543">
        <v>76162.568287359405</v>
      </c>
      <c r="AE543">
        <v>72241.191698719049</v>
      </c>
      <c r="AF543">
        <v>68196.539947219047</v>
      </c>
      <c r="AG543">
        <v>65450.573920460345</v>
      </c>
      <c r="AH543">
        <v>558</v>
      </c>
      <c r="AI543">
        <v>488.70587944084167</v>
      </c>
      <c r="AJ543">
        <v>414.44559508833925</v>
      </c>
      <c r="AK543">
        <v>350.28641254617304</v>
      </c>
      <c r="AL543">
        <v>298.64245042737542</v>
      </c>
      <c r="AM543">
        <v>260.29873537886721</v>
      </c>
      <c r="AN543">
        <v>229.09011107535559</v>
      </c>
      <c r="AO543">
        <v>211.53894559596327</v>
      </c>
      <c r="AP543">
        <v>444.01547187332409</v>
      </c>
      <c r="AQ543">
        <v>0.67321577644019526</v>
      </c>
      <c r="AR543">
        <v>0.29260377226093687</v>
      </c>
      <c r="AS543">
        <v>0.67321577644019526</v>
      </c>
      <c r="AT543">
        <v>102030</v>
      </c>
      <c r="AU543">
        <v>4101</v>
      </c>
      <c r="AV543">
        <v>61690.439182317576</v>
      </c>
      <c r="AW543">
        <v>42066.50973322794</v>
      </c>
      <c r="AX543">
        <v>1400.8860214658757</v>
      </c>
      <c r="AY543">
        <v>2058.6099555139376</v>
      </c>
      <c r="AZ543">
        <v>1600.2100302519907</v>
      </c>
      <c r="BA543">
        <v>37.238156098562911</v>
      </c>
      <c r="BB543">
        <v>66.061272509003672</v>
      </c>
      <c r="BC543">
        <v>107600</v>
      </c>
      <c r="BD543">
        <v>6759796.550026794</v>
      </c>
      <c r="BE543">
        <v>31564534.180447485</v>
      </c>
      <c r="BF543">
        <v>1510968</v>
      </c>
      <c r="BG543">
        <v>1526142.095881369</v>
      </c>
      <c r="BH543">
        <v>1484237.1526430584</v>
      </c>
      <c r="BI543">
        <v>554604.00000000023</v>
      </c>
      <c r="BJ543">
        <v>528882.16786025767</v>
      </c>
      <c r="BK543">
        <v>507282.7366283962</v>
      </c>
      <c r="BL543">
        <v>-582879.61878642254</v>
      </c>
      <c r="BM543">
        <v>-1406330.9287097249</v>
      </c>
      <c r="BN543">
        <v>-2017668.6623343667</v>
      </c>
      <c r="BO543">
        <v>3580467.2359264009</v>
      </c>
      <c r="BP543">
        <v>7978297.4881505519</v>
      </c>
      <c r="BQ543">
        <v>11509068.310581025</v>
      </c>
      <c r="BR543">
        <v>4008285</v>
      </c>
      <c r="BS543">
        <v>8767932</v>
      </c>
      <c r="BT543">
        <v>937111</v>
      </c>
      <c r="BU543">
        <v>123296</v>
      </c>
      <c r="BV543">
        <v>88734</v>
      </c>
      <c r="BW543">
        <v>932589</v>
      </c>
      <c r="BX543">
        <v>42948</v>
      </c>
      <c r="BY543">
        <v>263.21489759860447</v>
      </c>
      <c r="BZ543">
        <v>0</v>
      </c>
      <c r="CA543">
        <v>0</v>
      </c>
      <c r="CB543">
        <v>0</v>
      </c>
      <c r="CC543">
        <v>0</v>
      </c>
      <c r="CD543">
        <v>15.108799696511184</v>
      </c>
      <c r="CE543">
        <v>6.0839999999999998E-2</v>
      </c>
      <c r="CF543">
        <v>0</v>
      </c>
      <c r="CG543">
        <v>1824917.8787647372</v>
      </c>
      <c r="CH543">
        <v>1080004.9376570359</v>
      </c>
      <c r="CI543">
        <v>943221.91621294175</v>
      </c>
      <c r="CJ543">
        <v>78953.906200355428</v>
      </c>
      <c r="CK543">
        <v>2576432.3170463811</v>
      </c>
      <c r="CL543">
        <v>580000</v>
      </c>
      <c r="CM543">
        <v>1220000</v>
      </c>
      <c r="CN543">
        <v>190000</v>
      </c>
      <c r="CO543">
        <v>27460000</v>
      </c>
      <c r="CP543">
        <v>0</v>
      </c>
      <c r="CQ543">
        <v>0</v>
      </c>
      <c r="CR543">
        <v>0</v>
      </c>
      <c r="CS543">
        <v>0</v>
      </c>
      <c r="CT543">
        <v>0</v>
      </c>
      <c r="CU543">
        <v>0</v>
      </c>
      <c r="CV543">
        <v>0</v>
      </c>
      <c r="CW543">
        <v>0</v>
      </c>
      <c r="CX543">
        <v>0</v>
      </c>
      <c r="CY543">
        <v>10636339.969109334</v>
      </c>
      <c r="CZ543">
        <v>107600</v>
      </c>
      <c r="DA543">
        <v>108680.58722410756</v>
      </c>
      <c r="DB543">
        <v>105696.42614826595</v>
      </c>
      <c r="DC543">
        <v>102326.16317079696</v>
      </c>
      <c r="DD543">
        <v>-582879.61878642254</v>
      </c>
      <c r="DE543">
        <v>-1406330.9287097249</v>
      </c>
      <c r="DF543">
        <v>-2017668.6623343667</v>
      </c>
    </row>
    <row r="544" spans="1:110" x14ac:dyDescent="0.45">
      <c r="A544">
        <v>11222</v>
      </c>
      <c r="B544" t="s">
        <v>894</v>
      </c>
      <c r="C544">
        <v>337498</v>
      </c>
      <c r="D544">
        <v>344720</v>
      </c>
      <c r="E544">
        <v>347549</v>
      </c>
      <c r="F544">
        <v>347039</v>
      </c>
      <c r="G544">
        <v>344284</v>
      </c>
      <c r="H544">
        <v>340557</v>
      </c>
      <c r="I544">
        <v>336241</v>
      </c>
      <c r="J544">
        <v>335692.3571428571</v>
      </c>
      <c r="K544">
        <v>2.41</v>
      </c>
      <c r="L544">
        <v>2.33</v>
      </c>
      <c r="M544">
        <v>2.27</v>
      </c>
      <c r="N544">
        <v>2.2200000000000002</v>
      </c>
      <c r="O544">
        <v>2.19</v>
      </c>
      <c r="P544">
        <v>2.16</v>
      </c>
      <c r="Q544">
        <v>2.1436266689832011</v>
      </c>
      <c r="R544">
        <v>2.1247987426231432</v>
      </c>
      <c r="S544">
        <v>282592</v>
      </c>
      <c r="T544">
        <v>9786</v>
      </c>
      <c r="U544">
        <v>4899</v>
      </c>
      <c r="V544">
        <v>653.13280778792523</v>
      </c>
      <c r="W544">
        <v>1832.5044491788308</v>
      </c>
      <c r="X544">
        <v>2517.9037168338609</v>
      </c>
      <c r="Y544">
        <v>449.26005789872852</v>
      </c>
      <c r="Z544">
        <v>119151</v>
      </c>
      <c r="AA544">
        <v>119880.99557072461</v>
      </c>
      <c r="AB544">
        <v>119858.38116678894</v>
      </c>
      <c r="AC544">
        <v>119006.74586805794</v>
      </c>
      <c r="AD544">
        <v>116736.49843508015</v>
      </c>
      <c r="AE544">
        <v>113370.96996870299</v>
      </c>
      <c r="AF544">
        <v>109436.7336271431</v>
      </c>
      <c r="AG544">
        <v>107768.94581421035</v>
      </c>
      <c r="AH544">
        <v>1125</v>
      </c>
      <c r="AI544">
        <v>932.37914798379109</v>
      </c>
      <c r="AJ544">
        <v>786.13479472805147</v>
      </c>
      <c r="AK544">
        <v>692.28667910629895</v>
      </c>
      <c r="AL544">
        <v>646.66378401036218</v>
      </c>
      <c r="AM544">
        <v>630.11469565411335</v>
      </c>
      <c r="AN544">
        <v>617.5067046987599</v>
      </c>
      <c r="AO544">
        <v>620.2975259346814</v>
      </c>
      <c r="AP544">
        <v>715.23912021707645</v>
      </c>
      <c r="AQ544">
        <v>3.5007220374890156</v>
      </c>
      <c r="AR544">
        <v>1.5215396157568719</v>
      </c>
      <c r="AS544">
        <v>3.5007220374890156</v>
      </c>
      <c r="AT544">
        <v>157320</v>
      </c>
      <c r="AU544">
        <v>6117</v>
      </c>
      <c r="AV544">
        <v>95037.530949943393</v>
      </c>
      <c r="AW544">
        <v>63337.557803430565</v>
      </c>
      <c r="AX544">
        <v>2095.5055348537285</v>
      </c>
      <c r="AY544">
        <v>3171.402407799611</v>
      </c>
      <c r="AZ544">
        <v>2409.3606988424986</v>
      </c>
      <c r="BA544">
        <v>55.702434756706943</v>
      </c>
      <c r="BB544">
        <v>66.061272509003672</v>
      </c>
      <c r="BC544">
        <v>139430</v>
      </c>
      <c r="BD544">
        <v>9835948.7064648978</v>
      </c>
      <c r="BE544">
        <v>46882173.515598409</v>
      </c>
      <c r="BF544">
        <v>2279252</v>
      </c>
      <c r="BG544">
        <v>2408280.6337526832</v>
      </c>
      <c r="BH544">
        <v>2428945.9164363667</v>
      </c>
      <c r="BI544">
        <v>994481.99999999977</v>
      </c>
      <c r="BJ544">
        <v>987229.59449011716</v>
      </c>
      <c r="BK544">
        <v>968396.58266122662</v>
      </c>
      <c r="BL544">
        <v>-1990354.2515035216</v>
      </c>
      <c r="BM544">
        <v>-2714722.9338132758</v>
      </c>
      <c r="BN544">
        <v>-3501852.8204444386</v>
      </c>
      <c r="BO544">
        <v>5806073.7383905761</v>
      </c>
      <c r="BP544">
        <v>12934503.22605552</v>
      </c>
      <c r="BQ544">
        <v>18988974.455563545</v>
      </c>
      <c r="BR544">
        <v>4008285</v>
      </c>
      <c r="BS544">
        <v>8767932</v>
      </c>
      <c r="BT544">
        <v>937111</v>
      </c>
      <c r="BU544">
        <v>123296</v>
      </c>
      <c r="BV544">
        <v>88734</v>
      </c>
      <c r="BW544">
        <v>932589</v>
      </c>
      <c r="BX544">
        <v>42948</v>
      </c>
      <c r="BY544">
        <v>536.89485702433933</v>
      </c>
      <c r="BZ544">
        <v>0</v>
      </c>
      <c r="CA544">
        <v>0</v>
      </c>
      <c r="CB544">
        <v>0</v>
      </c>
      <c r="CC544">
        <v>0</v>
      </c>
      <c r="CD544">
        <v>51.687688929176417</v>
      </c>
      <c r="CE544">
        <v>0.18719999999999998</v>
      </c>
      <c r="CF544">
        <v>0</v>
      </c>
      <c r="CG544">
        <v>2481720.3475838271</v>
      </c>
      <c r="CH544">
        <v>1468707.3103194693</v>
      </c>
      <c r="CI544">
        <v>1282694.9908217958</v>
      </c>
      <c r="CJ544">
        <v>107370.04542433284</v>
      </c>
      <c r="CK544">
        <v>3503710.8133953698</v>
      </c>
      <c r="CL544">
        <v>5690000</v>
      </c>
      <c r="CM544">
        <v>3780000</v>
      </c>
      <c r="CN544">
        <v>1960000</v>
      </c>
      <c r="CO544">
        <v>60240000</v>
      </c>
      <c r="CP544">
        <v>0</v>
      </c>
      <c r="CQ544">
        <v>0</v>
      </c>
      <c r="CR544">
        <v>0</v>
      </c>
      <c r="CS544">
        <v>0</v>
      </c>
      <c r="CT544">
        <v>0</v>
      </c>
      <c r="CU544">
        <v>0</v>
      </c>
      <c r="CV544">
        <v>0</v>
      </c>
      <c r="CW544">
        <v>0</v>
      </c>
      <c r="CX544">
        <v>34.973793960899421</v>
      </c>
      <c r="CY544">
        <v>15216622.611201476</v>
      </c>
      <c r="CZ544">
        <v>139430</v>
      </c>
      <c r="DA544">
        <v>147323.14319089625</v>
      </c>
      <c r="DB544">
        <v>148587.31247300547</v>
      </c>
      <c r="DC544">
        <v>148891.29943908256</v>
      </c>
      <c r="DD544">
        <v>-1990354.2515035216</v>
      </c>
      <c r="DE544">
        <v>-2714722.9338132758</v>
      </c>
      <c r="DF544">
        <v>-3501852.8204444386</v>
      </c>
    </row>
    <row r="545" spans="1:110" x14ac:dyDescent="0.45">
      <c r="A545">
        <v>11223</v>
      </c>
      <c r="B545" t="s">
        <v>895</v>
      </c>
      <c r="C545">
        <v>72260</v>
      </c>
      <c r="D545">
        <v>72680</v>
      </c>
      <c r="E545">
        <v>72845</v>
      </c>
      <c r="F545">
        <v>72780</v>
      </c>
      <c r="G545">
        <v>72441</v>
      </c>
      <c r="H545">
        <v>71854</v>
      </c>
      <c r="I545">
        <v>71047</v>
      </c>
      <c r="J545">
        <v>70843.607142857145</v>
      </c>
      <c r="K545">
        <v>2.41</v>
      </c>
      <c r="L545">
        <v>2.33</v>
      </c>
      <c r="M545">
        <v>2.27</v>
      </c>
      <c r="N545">
        <v>2.2200000000000002</v>
      </c>
      <c r="O545">
        <v>2.19</v>
      </c>
      <c r="P545">
        <v>2.16</v>
      </c>
      <c r="Q545">
        <v>2.1436266689832011</v>
      </c>
      <c r="R545">
        <v>2.1247987426231432</v>
      </c>
      <c r="S545">
        <v>287958</v>
      </c>
      <c r="T545">
        <v>9940</v>
      </c>
      <c r="U545">
        <v>5086</v>
      </c>
      <c r="V545">
        <v>164.96689504823894</v>
      </c>
      <c r="W545">
        <v>422.72368954526701</v>
      </c>
      <c r="X545">
        <v>2167.9623950713585</v>
      </c>
      <c r="Y545">
        <v>432.89436244167001</v>
      </c>
      <c r="Z545">
        <v>24677</v>
      </c>
      <c r="AA545">
        <v>24685.103271495042</v>
      </c>
      <c r="AB545">
        <v>24537.909217340777</v>
      </c>
      <c r="AC545">
        <v>24297.531378823325</v>
      </c>
      <c r="AD545">
        <v>23945.859133419668</v>
      </c>
      <c r="AE545">
        <v>23484.510791034088</v>
      </c>
      <c r="AF545">
        <v>22941.604151704185</v>
      </c>
      <c r="AG545">
        <v>22640.1294167997</v>
      </c>
      <c r="AH545">
        <v>51</v>
      </c>
      <c r="AI545">
        <v>50.421574528347129</v>
      </c>
      <c r="AJ545">
        <v>52.205385521787854</v>
      </c>
      <c r="AK545">
        <v>46.427510767431215</v>
      </c>
      <c r="AL545">
        <v>45.914075980746993</v>
      </c>
      <c r="AM545">
        <v>39.688420348406027</v>
      </c>
      <c r="AN545">
        <v>32.334481081939977</v>
      </c>
      <c r="AO545">
        <v>23.473315917883976</v>
      </c>
      <c r="AP545">
        <v>161.07177007677703</v>
      </c>
      <c r="AQ545">
        <v>0</v>
      </c>
      <c r="AR545">
        <v>0</v>
      </c>
      <c r="AS545">
        <v>0</v>
      </c>
      <c r="AT545">
        <v>22091</v>
      </c>
      <c r="AU545">
        <v>401</v>
      </c>
      <c r="AV545">
        <v>13161.19670959118</v>
      </c>
      <c r="AW545">
        <v>5509.6429760648098</v>
      </c>
      <c r="AX545">
        <v>151.04907118300756</v>
      </c>
      <c r="AY545">
        <v>439.18913419905766</v>
      </c>
      <c r="AZ545">
        <v>209.58681880950536</v>
      </c>
      <c r="BA545">
        <v>4.0151652633167423</v>
      </c>
      <c r="BB545">
        <v>66.061272509003672</v>
      </c>
      <c r="BC545">
        <v>34770</v>
      </c>
      <c r="BD545">
        <v>2455135.655273227</v>
      </c>
      <c r="BE545">
        <v>12214469.243394459</v>
      </c>
      <c r="BF545">
        <v>494996</v>
      </c>
      <c r="BG545">
        <v>520237.63734400325</v>
      </c>
      <c r="BH545">
        <v>527885.69134052866</v>
      </c>
      <c r="BI545">
        <v>120581.99999999997</v>
      </c>
      <c r="BJ545">
        <v>118688.78556017598</v>
      </c>
      <c r="BK545">
        <v>116970.93401915241</v>
      </c>
      <c r="BL545">
        <v>-5563.3953925743699</v>
      </c>
      <c r="BM545">
        <v>-180796.90693842387</v>
      </c>
      <c r="BN545">
        <v>-411616.18540170137</v>
      </c>
      <c r="BO545">
        <v>1447696.4642519699</v>
      </c>
      <c r="BP545">
        <v>3294479.3216600702</v>
      </c>
      <c r="BQ545">
        <v>4950560.9475163734</v>
      </c>
      <c r="BR545">
        <v>4008285</v>
      </c>
      <c r="BS545">
        <v>8767932</v>
      </c>
      <c r="BT545">
        <v>937111</v>
      </c>
      <c r="BU545">
        <v>123296</v>
      </c>
      <c r="BV545">
        <v>88734</v>
      </c>
      <c r="BW545">
        <v>932589</v>
      </c>
      <c r="BX545">
        <v>42948</v>
      </c>
      <c r="BY545">
        <v>50.938463744466603</v>
      </c>
      <c r="BZ545">
        <v>0</v>
      </c>
      <c r="CA545">
        <v>0</v>
      </c>
      <c r="CB545">
        <v>0</v>
      </c>
      <c r="CC545">
        <v>0</v>
      </c>
      <c r="CD545">
        <v>12.663623479243393</v>
      </c>
      <c r="CE545">
        <v>0</v>
      </c>
      <c r="CF545">
        <v>0</v>
      </c>
      <c r="CG545">
        <v>640499.73736288084</v>
      </c>
      <c r="CH545">
        <v>379054.25058807444</v>
      </c>
      <c r="CI545">
        <v>331046.89073364349</v>
      </c>
      <c r="CJ545">
        <v>27710.811962306663</v>
      </c>
      <c r="CK545">
        <v>904262.18165961921</v>
      </c>
      <c r="CL545">
        <v>0</v>
      </c>
      <c r="CM545">
        <v>10000</v>
      </c>
      <c r="CN545">
        <v>10000</v>
      </c>
      <c r="CO545">
        <v>5110000</v>
      </c>
      <c r="CP545">
        <v>0</v>
      </c>
      <c r="CQ545">
        <v>0</v>
      </c>
      <c r="CR545">
        <v>0</v>
      </c>
      <c r="CS545">
        <v>0</v>
      </c>
      <c r="CT545">
        <v>0</v>
      </c>
      <c r="CU545">
        <v>0</v>
      </c>
      <c r="CV545">
        <v>0</v>
      </c>
      <c r="CW545">
        <v>0</v>
      </c>
      <c r="CX545">
        <v>0</v>
      </c>
      <c r="CY545">
        <v>3969255.0817299965</v>
      </c>
      <c r="CZ545">
        <v>34770</v>
      </c>
      <c r="DA545">
        <v>36543.048126552523</v>
      </c>
      <c r="DB545">
        <v>37080.270321194883</v>
      </c>
      <c r="DC545">
        <v>37164.52260193156</v>
      </c>
      <c r="DD545">
        <v>-5563.3953925743699</v>
      </c>
      <c r="DE545">
        <v>-180796.90693842387</v>
      </c>
      <c r="DF545">
        <v>-411616.18540170137</v>
      </c>
    </row>
    <row r="546" spans="1:110" x14ac:dyDescent="0.45">
      <c r="A546">
        <v>11224</v>
      </c>
      <c r="B546" t="s">
        <v>896</v>
      </c>
      <c r="C546">
        <v>136150</v>
      </c>
      <c r="D546">
        <v>143687</v>
      </c>
      <c r="E546">
        <v>149177</v>
      </c>
      <c r="F546">
        <v>153176</v>
      </c>
      <c r="G546">
        <v>155865</v>
      </c>
      <c r="H546">
        <v>157324</v>
      </c>
      <c r="I546">
        <v>157599</v>
      </c>
      <c r="J546">
        <v>161110.03571428568</v>
      </c>
      <c r="K546">
        <v>2.41</v>
      </c>
      <c r="L546">
        <v>2.33</v>
      </c>
      <c r="M546">
        <v>2.27</v>
      </c>
      <c r="N546">
        <v>2.2200000000000002</v>
      </c>
      <c r="O546">
        <v>2.19</v>
      </c>
      <c r="P546">
        <v>2.16</v>
      </c>
      <c r="Q546">
        <v>2.1436266689832011</v>
      </c>
      <c r="R546">
        <v>2.1247987426231432</v>
      </c>
      <c r="S546">
        <v>287958</v>
      </c>
      <c r="T546">
        <v>9940</v>
      </c>
      <c r="U546">
        <v>5086</v>
      </c>
      <c r="V546">
        <v>288.4430557282019</v>
      </c>
      <c r="W546">
        <v>749.12953192123177</v>
      </c>
      <c r="X546">
        <v>2336.1899201729143</v>
      </c>
      <c r="Y546">
        <v>460.25793749412878</v>
      </c>
      <c r="Z546">
        <v>59853</v>
      </c>
      <c r="AA546">
        <v>65274.188521587253</v>
      </c>
      <c r="AB546">
        <v>67638.045189769415</v>
      </c>
      <c r="AC546">
        <v>69169.227148330538</v>
      </c>
      <c r="AD546">
        <v>69539.184980908627</v>
      </c>
      <c r="AE546">
        <v>68763.045057905765</v>
      </c>
      <c r="AF546">
        <v>67202.103474513569</v>
      </c>
      <c r="AG546">
        <v>68051.957943601985</v>
      </c>
      <c r="AH546">
        <v>134</v>
      </c>
      <c r="AI546">
        <v>196.34171342946709</v>
      </c>
      <c r="AJ546">
        <v>314.84511045767272</v>
      </c>
      <c r="AK546">
        <v>554.27926832284436</v>
      </c>
      <c r="AL546">
        <v>789.69952705305332</v>
      </c>
      <c r="AM546">
        <v>1229.5813856596965</v>
      </c>
      <c r="AN546">
        <v>1920.8838673878226</v>
      </c>
      <c r="AO546">
        <v>2848.4813552947644</v>
      </c>
      <c r="AP546">
        <v>305.22842754615181</v>
      </c>
      <c r="AQ546">
        <v>4.6317245419085431</v>
      </c>
      <c r="AR546">
        <v>2.0131139531552456</v>
      </c>
      <c r="AS546">
        <v>4.6317245419085431</v>
      </c>
      <c r="AT546">
        <v>54675</v>
      </c>
      <c r="AU546">
        <v>5253</v>
      </c>
      <c r="AV546">
        <v>34286.111557096752</v>
      </c>
      <c r="AW546">
        <v>45121.501311610089</v>
      </c>
      <c r="AX546">
        <v>1706.1241338070931</v>
      </c>
      <c r="AY546">
        <v>1144.1275426603186</v>
      </c>
      <c r="AZ546">
        <v>1716.4219098936478</v>
      </c>
      <c r="BA546">
        <v>45.351952867481423</v>
      </c>
      <c r="BB546">
        <v>66.061272509003672</v>
      </c>
      <c r="BC546">
        <v>59170</v>
      </c>
      <c r="BD546">
        <v>4806088.2513361182</v>
      </c>
      <c r="BE546">
        <v>26320967.854944285</v>
      </c>
      <c r="BF546">
        <v>700255.99999999988</v>
      </c>
      <c r="BG546">
        <v>783489.23219583184</v>
      </c>
      <c r="BH546">
        <v>827059.03643542074</v>
      </c>
      <c r="BI546">
        <v>571952.00000000047</v>
      </c>
      <c r="BJ546">
        <v>606081.49564139498</v>
      </c>
      <c r="BK546">
        <v>609323.17703263462</v>
      </c>
      <c r="BL546">
        <v>311921.64932061499</v>
      </c>
      <c r="BM546">
        <v>288399.4911639411</v>
      </c>
      <c r="BN546">
        <v>288000.83406140842</v>
      </c>
      <c r="BO546">
        <v>3993535.0726957098</v>
      </c>
      <c r="BP546">
        <v>8382048.1668209434</v>
      </c>
      <c r="BQ546">
        <v>11910294.586336775</v>
      </c>
      <c r="BR546">
        <v>4008285</v>
      </c>
      <c r="BS546">
        <v>8767932</v>
      </c>
      <c r="BT546">
        <v>937111</v>
      </c>
      <c r="BU546">
        <v>123296</v>
      </c>
      <c r="BV546">
        <v>88734</v>
      </c>
      <c r="BW546">
        <v>932589</v>
      </c>
      <c r="BX546">
        <v>42948</v>
      </c>
      <c r="BY546">
        <v>130.21537818861717</v>
      </c>
      <c r="BZ546">
        <v>0</v>
      </c>
      <c r="CA546">
        <v>0</v>
      </c>
      <c r="CB546">
        <v>0</v>
      </c>
      <c r="CC546">
        <v>103.574498448</v>
      </c>
      <c r="CD546">
        <v>22.690850343348636</v>
      </c>
      <c r="CE546">
        <v>1.4054345745288535</v>
      </c>
      <c r="CF546">
        <v>0</v>
      </c>
      <c r="CG546">
        <v>1255804.3442934386</v>
      </c>
      <c r="CH546">
        <v>743197.76706123038</v>
      </c>
      <c r="CI546">
        <v>649071.49729650735</v>
      </c>
      <c r="CJ546">
        <v>54331.57270203127</v>
      </c>
      <c r="CK546">
        <v>1772953.6951629403</v>
      </c>
      <c r="CL546">
        <v>0</v>
      </c>
      <c r="CM546">
        <v>50000</v>
      </c>
      <c r="CN546">
        <v>20000</v>
      </c>
      <c r="CO546">
        <v>18190000</v>
      </c>
      <c r="CP546">
        <v>0</v>
      </c>
      <c r="CQ546">
        <v>0</v>
      </c>
      <c r="CR546">
        <v>0</v>
      </c>
      <c r="CS546">
        <v>0</v>
      </c>
      <c r="CT546">
        <v>0</v>
      </c>
      <c r="CU546">
        <v>0</v>
      </c>
      <c r="CV546">
        <v>0</v>
      </c>
      <c r="CW546">
        <v>0</v>
      </c>
      <c r="CX546">
        <v>0</v>
      </c>
      <c r="CY546">
        <v>7456476.0596745275</v>
      </c>
      <c r="CZ546">
        <v>59170</v>
      </c>
      <c r="DA546">
        <v>66203.014139153951</v>
      </c>
      <c r="DB546">
        <v>69884.561054648366</v>
      </c>
      <c r="DC546">
        <v>72751.978107613395</v>
      </c>
      <c r="DD546">
        <v>311921.64932061499</v>
      </c>
      <c r="DE546">
        <v>288399.4911639411</v>
      </c>
      <c r="DF546">
        <v>288000.83406140842</v>
      </c>
    </row>
    <row r="547" spans="1:110" x14ac:dyDescent="0.45">
      <c r="A547">
        <v>11225</v>
      </c>
      <c r="B547" t="s">
        <v>897</v>
      </c>
      <c r="C547">
        <v>148390</v>
      </c>
      <c r="D547">
        <v>145460</v>
      </c>
      <c r="E547">
        <v>140961</v>
      </c>
      <c r="F547">
        <v>135136</v>
      </c>
      <c r="G547">
        <v>128386</v>
      </c>
      <c r="H547">
        <v>121086</v>
      </c>
      <c r="I547">
        <v>113627</v>
      </c>
      <c r="J547">
        <v>107712.28571428572</v>
      </c>
      <c r="K547">
        <v>2.41</v>
      </c>
      <c r="L547">
        <v>2.33</v>
      </c>
      <c r="M547">
        <v>2.27</v>
      </c>
      <c r="N547">
        <v>2.2200000000000002</v>
      </c>
      <c r="O547">
        <v>2.19</v>
      </c>
      <c r="P547">
        <v>2.16</v>
      </c>
      <c r="Q547">
        <v>2.1436266689832011</v>
      </c>
      <c r="R547">
        <v>2.1247987426231432</v>
      </c>
      <c r="S547">
        <v>295080</v>
      </c>
      <c r="T547">
        <v>9553</v>
      </c>
      <c r="U547">
        <v>4688</v>
      </c>
      <c r="V547">
        <v>276.74251302518979</v>
      </c>
      <c r="W547">
        <v>808.19039997970049</v>
      </c>
      <c r="X547">
        <v>2550.5435047592027</v>
      </c>
      <c r="Y547">
        <v>428.59071072115103</v>
      </c>
      <c r="Z547">
        <v>53892</v>
      </c>
      <c r="AA547">
        <v>51164.432697383934</v>
      </c>
      <c r="AB547">
        <v>48190.102117608185</v>
      </c>
      <c r="AC547">
        <v>45112.351517815667</v>
      </c>
      <c r="AD547">
        <v>41790.529004471609</v>
      </c>
      <c r="AE547">
        <v>38365.313326382056</v>
      </c>
      <c r="AF547">
        <v>34990.329654058594</v>
      </c>
      <c r="AG547">
        <v>31812.580885915664</v>
      </c>
      <c r="AH547">
        <v>701</v>
      </c>
      <c r="AI547">
        <v>631.72400340579065</v>
      </c>
      <c r="AJ547">
        <v>559.45190970584292</v>
      </c>
      <c r="AK547">
        <v>491.25245865987642</v>
      </c>
      <c r="AL547">
        <v>437.05956225687351</v>
      </c>
      <c r="AM547">
        <v>396.89930172044296</v>
      </c>
      <c r="AN547">
        <v>361.17337311398978</v>
      </c>
      <c r="AO547">
        <v>341.89635494436436</v>
      </c>
      <c r="AP547">
        <v>262.22996193529582</v>
      </c>
      <c r="AQ547">
        <v>1.9927186982629779</v>
      </c>
      <c r="AR547">
        <v>0.86610716589237324</v>
      </c>
      <c r="AS547">
        <v>1.9927186982629779</v>
      </c>
      <c r="AT547">
        <v>86396</v>
      </c>
      <c r="AU547">
        <v>3044</v>
      </c>
      <c r="AV547">
        <v>52065.393118214386</v>
      </c>
      <c r="AW547">
        <v>32453.295103132172</v>
      </c>
      <c r="AX547">
        <v>1052.2027389030836</v>
      </c>
      <c r="AY547">
        <v>1737.4221683548139</v>
      </c>
      <c r="AZ547">
        <v>1234.5233457231477</v>
      </c>
      <c r="BA547">
        <v>27.969505897138326</v>
      </c>
      <c r="BB547">
        <v>66.061272509003672</v>
      </c>
      <c r="BC547">
        <v>59400</v>
      </c>
      <c r="BD547">
        <v>3186347.6563564544</v>
      </c>
      <c r="BE547">
        <v>18248938.349215303</v>
      </c>
      <c r="BF547">
        <v>811396</v>
      </c>
      <c r="BG547">
        <v>791158.11214773147</v>
      </c>
      <c r="BH547">
        <v>728593.64993583574</v>
      </c>
      <c r="BI547">
        <v>414097.99999999988</v>
      </c>
      <c r="BJ547">
        <v>365115.63900872867</v>
      </c>
      <c r="BK547">
        <v>338230.55523839541</v>
      </c>
      <c r="BL547">
        <v>-1208153.5094895731</v>
      </c>
      <c r="BM547">
        <v>-1579228.7195604281</v>
      </c>
      <c r="BN547">
        <v>-1972332.0507691293</v>
      </c>
      <c r="BO547">
        <v>1405954.3128790129</v>
      </c>
      <c r="BP547">
        <v>3488656.3120760871</v>
      </c>
      <c r="BQ547">
        <v>5223388.475495453</v>
      </c>
      <c r="BR547">
        <v>4008285</v>
      </c>
      <c r="BS547">
        <v>8767932</v>
      </c>
      <c r="BT547">
        <v>937111</v>
      </c>
      <c r="BU547">
        <v>123296</v>
      </c>
      <c r="BV547">
        <v>88734</v>
      </c>
      <c r="BW547">
        <v>932589</v>
      </c>
      <c r="BX547">
        <v>42948</v>
      </c>
      <c r="BY547">
        <v>254.87073284110144</v>
      </c>
      <c r="BZ547">
        <v>0</v>
      </c>
      <c r="CA547">
        <v>0</v>
      </c>
      <c r="CB547">
        <v>0</v>
      </c>
      <c r="CC547">
        <v>0</v>
      </c>
      <c r="CD547">
        <v>33.027047903059945</v>
      </c>
      <c r="CE547">
        <v>0</v>
      </c>
      <c r="CF547">
        <v>0</v>
      </c>
      <c r="CG547">
        <v>1172314.5983510346</v>
      </c>
      <c r="CH547">
        <v>693787.68734708882</v>
      </c>
      <c r="CI547">
        <v>605919.22229921794</v>
      </c>
      <c r="CJ547">
        <v>50719.442180141697</v>
      </c>
      <c r="CK547">
        <v>1655082.265390109</v>
      </c>
      <c r="CL547">
        <v>10000</v>
      </c>
      <c r="CM547">
        <v>8430000</v>
      </c>
      <c r="CN547">
        <v>680000</v>
      </c>
      <c r="CO547">
        <v>44690000</v>
      </c>
      <c r="CP547">
        <v>0</v>
      </c>
      <c r="CQ547">
        <v>0</v>
      </c>
      <c r="CR547">
        <v>0</v>
      </c>
      <c r="CS547">
        <v>0</v>
      </c>
      <c r="CT547">
        <v>0</v>
      </c>
      <c r="CU547">
        <v>0</v>
      </c>
      <c r="CV547">
        <v>0</v>
      </c>
      <c r="CW547">
        <v>0</v>
      </c>
      <c r="CX547">
        <v>1899.346041261153</v>
      </c>
      <c r="CY547">
        <v>7020051.7172429357</v>
      </c>
      <c r="CZ547">
        <v>59400</v>
      </c>
      <c r="DA547">
        <v>57918.441626006592</v>
      </c>
      <c r="DB547">
        <v>53338.274783445624</v>
      </c>
      <c r="DC547">
        <v>48233.216457072915</v>
      </c>
      <c r="DD547">
        <v>-1208153.5094895731</v>
      </c>
      <c r="DE547">
        <v>-1579228.7195604281</v>
      </c>
      <c r="DF547">
        <v>-1972332.0507691293</v>
      </c>
    </row>
    <row r="548" spans="1:110" x14ac:dyDescent="0.45">
      <c r="A548">
        <v>11227</v>
      </c>
      <c r="B548" t="s">
        <v>898</v>
      </c>
      <c r="C548">
        <v>136299</v>
      </c>
      <c r="D548">
        <v>140353</v>
      </c>
      <c r="E548">
        <v>142732</v>
      </c>
      <c r="F548">
        <v>143979</v>
      </c>
      <c r="G548">
        <v>144427</v>
      </c>
      <c r="H548">
        <v>144172</v>
      </c>
      <c r="I548">
        <v>143157</v>
      </c>
      <c r="J548">
        <v>144225.10714285713</v>
      </c>
      <c r="K548">
        <v>2.41</v>
      </c>
      <c r="L548">
        <v>2.33</v>
      </c>
      <c r="M548">
        <v>2.27</v>
      </c>
      <c r="N548">
        <v>2.2200000000000002</v>
      </c>
      <c r="O548">
        <v>2.19</v>
      </c>
      <c r="P548">
        <v>2.16</v>
      </c>
      <c r="Q548">
        <v>2.1436266689832011</v>
      </c>
      <c r="R548">
        <v>2.1247987426231432</v>
      </c>
      <c r="S548">
        <v>288245</v>
      </c>
      <c r="T548">
        <v>9372</v>
      </c>
      <c r="U548">
        <v>5096</v>
      </c>
      <c r="V548">
        <v>285.87054857197097</v>
      </c>
      <c r="W548">
        <v>749.03322233556719</v>
      </c>
      <c r="X548">
        <v>2224.9473465647766</v>
      </c>
      <c r="Y548">
        <v>461.72693674562953</v>
      </c>
      <c r="Z548">
        <v>46637</v>
      </c>
      <c r="AA548">
        <v>48326.018408616219</v>
      </c>
      <c r="AB548">
        <v>48988.804615946501</v>
      </c>
      <c r="AC548">
        <v>49163.60693289998</v>
      </c>
      <c r="AD548">
        <v>48764.344552836104</v>
      </c>
      <c r="AE548">
        <v>47783.167526525998</v>
      </c>
      <c r="AF548">
        <v>46347.313073599886</v>
      </c>
      <c r="AG548">
        <v>46193.350891201946</v>
      </c>
      <c r="AH548">
        <v>442</v>
      </c>
      <c r="AI548">
        <v>409.94209062054227</v>
      </c>
      <c r="AJ548">
        <v>381.34602852305807</v>
      </c>
      <c r="AK548">
        <v>361.89945309669696</v>
      </c>
      <c r="AL548">
        <v>356.61905720809375</v>
      </c>
      <c r="AM548">
        <v>349.84225159012385</v>
      </c>
      <c r="AN548">
        <v>350.85870778459321</v>
      </c>
      <c r="AO548">
        <v>365.32327388636611</v>
      </c>
      <c r="AP548">
        <v>260.65066395229502</v>
      </c>
      <c r="AQ548">
        <v>0.91557345595866557</v>
      </c>
      <c r="AR548">
        <v>0.39794113027487416</v>
      </c>
      <c r="AS548">
        <v>0.91557345595866557</v>
      </c>
      <c r="AT548">
        <v>53213</v>
      </c>
      <c r="AU548">
        <v>2040</v>
      </c>
      <c r="AV548">
        <v>32134.471303505579</v>
      </c>
      <c r="AW548">
        <v>21209.007162088539</v>
      </c>
      <c r="AX548">
        <v>699.71226706412153</v>
      </c>
      <c r="AY548">
        <v>1072.3273073979813</v>
      </c>
      <c r="AZ548">
        <v>806.79063244584802</v>
      </c>
      <c r="BA548">
        <v>18.59965352338109</v>
      </c>
      <c r="BB548">
        <v>66.061272509003672</v>
      </c>
      <c r="BC548">
        <v>61200</v>
      </c>
      <c r="BD548">
        <v>4555705.564404686</v>
      </c>
      <c r="BE548">
        <v>17075615.916588996</v>
      </c>
      <c r="BF548">
        <v>969838</v>
      </c>
      <c r="BG548">
        <v>1044190.1593512959</v>
      </c>
      <c r="BH548">
        <v>1074634.0313513731</v>
      </c>
      <c r="BI548">
        <v>510785.99999999988</v>
      </c>
      <c r="BJ548">
        <v>519638.96380817756</v>
      </c>
      <c r="BK548">
        <v>515418.92580837937</v>
      </c>
      <c r="BL548">
        <v>-59973.377904513851</v>
      </c>
      <c r="BM548">
        <v>-416192.2410222413</v>
      </c>
      <c r="BN548">
        <v>-832567.96700386424</v>
      </c>
      <c r="BO548">
        <v>2286103.9765723459</v>
      </c>
      <c r="BP548">
        <v>4960164.4869123362</v>
      </c>
      <c r="BQ548">
        <v>7248578.6172528286</v>
      </c>
      <c r="BR548">
        <v>4008285</v>
      </c>
      <c r="BS548">
        <v>8767932</v>
      </c>
      <c r="BT548">
        <v>937111</v>
      </c>
      <c r="BU548">
        <v>123296</v>
      </c>
      <c r="BV548">
        <v>88734</v>
      </c>
      <c r="BW548">
        <v>932589</v>
      </c>
      <c r="BX548">
        <v>42948</v>
      </c>
      <c r="BY548">
        <v>164.28168255381712</v>
      </c>
      <c r="BZ548">
        <v>0</v>
      </c>
      <c r="CA548">
        <v>0</v>
      </c>
      <c r="CB548">
        <v>2.8799899317823865</v>
      </c>
      <c r="CC548">
        <v>0</v>
      </c>
      <c r="CD548">
        <v>21.461397485929666</v>
      </c>
      <c r="CE548">
        <v>0</v>
      </c>
      <c r="CF548">
        <v>0</v>
      </c>
      <c r="CG548">
        <v>868984.98883247771</v>
      </c>
      <c r="CH548">
        <v>514274.14329689392</v>
      </c>
      <c r="CI548">
        <v>449141.13443924329</v>
      </c>
      <c r="CJ548">
        <v>37596.080402389067</v>
      </c>
      <c r="CK548">
        <v>1226839.3193515388</v>
      </c>
      <c r="CL548">
        <v>90000</v>
      </c>
      <c r="CM548">
        <v>1580000</v>
      </c>
      <c r="CN548">
        <v>330000</v>
      </c>
      <c r="CO548">
        <v>18340000</v>
      </c>
      <c r="CP548">
        <v>0</v>
      </c>
      <c r="CQ548">
        <v>0</v>
      </c>
      <c r="CR548">
        <v>0</v>
      </c>
      <c r="CS548">
        <v>0</v>
      </c>
      <c r="CT548">
        <v>0</v>
      </c>
      <c r="CU548">
        <v>0</v>
      </c>
      <c r="CV548">
        <v>0</v>
      </c>
      <c r="CW548">
        <v>0</v>
      </c>
      <c r="CX548">
        <v>45.734961333483859</v>
      </c>
      <c r="CY548">
        <v>5260474.3827279136</v>
      </c>
      <c r="CZ548">
        <v>61200</v>
      </c>
      <c r="DA548">
        <v>65891.86828346517</v>
      </c>
      <c r="DB548">
        <v>67812.977753711471</v>
      </c>
      <c r="DC548">
        <v>68961.819707359959</v>
      </c>
      <c r="DD548">
        <v>-59973.377904513851</v>
      </c>
      <c r="DE548">
        <v>-416192.2410222413</v>
      </c>
      <c r="DF548">
        <v>-832567.96700386424</v>
      </c>
    </row>
    <row r="549" spans="1:110" x14ac:dyDescent="0.45">
      <c r="A549">
        <v>11228</v>
      </c>
      <c r="B549" t="s">
        <v>899</v>
      </c>
      <c r="C549">
        <v>72676</v>
      </c>
      <c r="D549">
        <v>74512</v>
      </c>
      <c r="E549">
        <v>75568</v>
      </c>
      <c r="F549">
        <v>75997</v>
      </c>
      <c r="G549">
        <v>75928</v>
      </c>
      <c r="H549">
        <v>75565</v>
      </c>
      <c r="I549">
        <v>75116</v>
      </c>
      <c r="J549">
        <v>75465.5</v>
      </c>
      <c r="K549">
        <v>2.41</v>
      </c>
      <c r="L549">
        <v>2.33</v>
      </c>
      <c r="M549">
        <v>2.27</v>
      </c>
      <c r="N549">
        <v>2.2200000000000002</v>
      </c>
      <c r="O549">
        <v>2.19</v>
      </c>
      <c r="P549">
        <v>2.16</v>
      </c>
      <c r="Q549">
        <v>2.1436266689832011</v>
      </c>
      <c r="R549">
        <v>2.1247987426231432</v>
      </c>
      <c r="S549">
        <v>288245</v>
      </c>
      <c r="T549">
        <v>9372</v>
      </c>
      <c r="U549">
        <v>5096</v>
      </c>
      <c r="V549">
        <v>147.169683931999</v>
      </c>
      <c r="W549">
        <v>381.2739217387284</v>
      </c>
      <c r="X549">
        <v>2304.4598316793708</v>
      </c>
      <c r="Y549">
        <v>483.66820331201194</v>
      </c>
      <c r="Z549">
        <v>20295</v>
      </c>
      <c r="AA549">
        <v>20572.299412321565</v>
      </c>
      <c r="AB549">
        <v>20622.651441487295</v>
      </c>
      <c r="AC549">
        <v>20574.593889875767</v>
      </c>
      <c r="AD549">
        <v>20384.118532674176</v>
      </c>
      <c r="AE549">
        <v>20019.289070021354</v>
      </c>
      <c r="AF549">
        <v>19504.943105784245</v>
      </c>
      <c r="AG549">
        <v>19357.32268689086</v>
      </c>
      <c r="AH549">
        <v>194</v>
      </c>
      <c r="AI549">
        <v>198.45711156284099</v>
      </c>
      <c r="AJ549">
        <v>209.54191554255479</v>
      </c>
      <c r="AK549">
        <v>222.38065274190271</v>
      </c>
      <c r="AL549">
        <v>232.06313472556795</v>
      </c>
      <c r="AM549">
        <v>242.12373310883368</v>
      </c>
      <c r="AN549">
        <v>251.29313481240661</v>
      </c>
      <c r="AO549">
        <v>262.17869489246885</v>
      </c>
      <c r="AP549">
        <v>106.32831472918421</v>
      </c>
      <c r="AQ549">
        <v>1.3195029218227827</v>
      </c>
      <c r="AR549">
        <v>0.57350339363143632</v>
      </c>
      <c r="AS549">
        <v>1.3195029218227827</v>
      </c>
      <c r="AT549">
        <v>28703</v>
      </c>
      <c r="AU549">
        <v>906</v>
      </c>
      <c r="AV549">
        <v>17255.160893439574</v>
      </c>
      <c r="AW549">
        <v>10003.694619182887</v>
      </c>
      <c r="AX549">
        <v>316.64277730761626</v>
      </c>
      <c r="AY549">
        <v>575.8047190140785</v>
      </c>
      <c r="AZ549">
        <v>380.54054331371702</v>
      </c>
      <c r="BA549">
        <v>8.4169539764022332</v>
      </c>
      <c r="BB549">
        <v>66.061272509003672</v>
      </c>
      <c r="BC549">
        <v>32160</v>
      </c>
      <c r="BD549">
        <v>2359518.1843279917</v>
      </c>
      <c r="BE549">
        <v>10537738.340883717</v>
      </c>
      <c r="BF549">
        <v>404478</v>
      </c>
      <c r="BG549">
        <v>432980.24272999377</v>
      </c>
      <c r="BH549">
        <v>442477.85568655608</v>
      </c>
      <c r="BI549">
        <v>86610.000000000073</v>
      </c>
      <c r="BJ549">
        <v>86619.659819594686</v>
      </c>
      <c r="BK549">
        <v>85817.752830172336</v>
      </c>
      <c r="BL549">
        <v>-164243.033854343</v>
      </c>
      <c r="BM549">
        <v>-213458.04973625718</v>
      </c>
      <c r="BN549">
        <v>-312880.94638147485</v>
      </c>
      <c r="BO549">
        <v>1323556.6910017347</v>
      </c>
      <c r="BP549">
        <v>2947310.7499463251</v>
      </c>
      <c r="BQ549">
        <v>4364837.4521458764</v>
      </c>
      <c r="BR549">
        <v>4008285</v>
      </c>
      <c r="BS549">
        <v>8767932</v>
      </c>
      <c r="BT549">
        <v>937111</v>
      </c>
      <c r="BU549">
        <v>123296</v>
      </c>
      <c r="BV549">
        <v>88734</v>
      </c>
      <c r="BW549">
        <v>932589</v>
      </c>
      <c r="BX549">
        <v>42948</v>
      </c>
      <c r="BY549">
        <v>71.926932049468178</v>
      </c>
      <c r="BZ549">
        <v>0</v>
      </c>
      <c r="CA549">
        <v>0</v>
      </c>
      <c r="CB549">
        <v>0</v>
      </c>
      <c r="CC549">
        <v>0</v>
      </c>
      <c r="CD549">
        <v>10.603115053714497</v>
      </c>
      <c r="CE549">
        <v>4.6799999999999994E-2</v>
      </c>
      <c r="CF549">
        <v>0</v>
      </c>
      <c r="CG549">
        <v>519958.32902000163</v>
      </c>
      <c r="CH549">
        <v>307716.62070493511</v>
      </c>
      <c r="CI549">
        <v>268744.19783814868</v>
      </c>
      <c r="CJ549">
        <v>22495.664936619949</v>
      </c>
      <c r="CK549">
        <v>734080.94577458478</v>
      </c>
      <c r="CL549">
        <v>710000</v>
      </c>
      <c r="CM549">
        <v>420000</v>
      </c>
      <c r="CN549">
        <v>90000</v>
      </c>
      <c r="CO549">
        <v>9050000</v>
      </c>
      <c r="CP549">
        <v>0</v>
      </c>
      <c r="CQ549">
        <v>0</v>
      </c>
      <c r="CR549">
        <v>0</v>
      </c>
      <c r="CS549">
        <v>0</v>
      </c>
      <c r="CT549">
        <v>0</v>
      </c>
      <c r="CU549">
        <v>0</v>
      </c>
      <c r="CV549">
        <v>0</v>
      </c>
      <c r="CW549">
        <v>0</v>
      </c>
      <c r="CX549">
        <v>0</v>
      </c>
      <c r="CY549">
        <v>3315933.1328727896</v>
      </c>
      <c r="CZ549">
        <v>32160</v>
      </c>
      <c r="DA549">
        <v>34426.210093494818</v>
      </c>
      <c r="DB549">
        <v>35181.364224703546</v>
      </c>
      <c r="DC549">
        <v>35717.11677225725</v>
      </c>
      <c r="DD549">
        <v>-164243.033854343</v>
      </c>
      <c r="DE549">
        <v>-213458.04973625718</v>
      </c>
      <c r="DF549">
        <v>-312880.94638147485</v>
      </c>
    </row>
    <row r="550" spans="1:110" x14ac:dyDescent="0.45">
      <c r="A550">
        <v>11229</v>
      </c>
      <c r="B550" t="s">
        <v>900</v>
      </c>
      <c r="C550">
        <v>80826</v>
      </c>
      <c r="D550">
        <v>81076</v>
      </c>
      <c r="E550">
        <v>80960</v>
      </c>
      <c r="F550">
        <v>80477</v>
      </c>
      <c r="G550">
        <v>79723</v>
      </c>
      <c r="H550">
        <v>78707</v>
      </c>
      <c r="I550">
        <v>77451</v>
      </c>
      <c r="J550">
        <v>76876.000000000015</v>
      </c>
      <c r="K550">
        <v>2.41</v>
      </c>
      <c r="L550">
        <v>2.33</v>
      </c>
      <c r="M550">
        <v>2.27</v>
      </c>
      <c r="N550">
        <v>2.2200000000000002</v>
      </c>
      <c r="O550">
        <v>2.19</v>
      </c>
      <c r="P550">
        <v>2.16</v>
      </c>
      <c r="Q550">
        <v>2.1436266689832011</v>
      </c>
      <c r="R550">
        <v>2.1247987426231432</v>
      </c>
      <c r="S550">
        <v>288245</v>
      </c>
      <c r="T550">
        <v>9372</v>
      </c>
      <c r="U550">
        <v>5096</v>
      </c>
      <c r="V550">
        <v>175.62127958817504</v>
      </c>
      <c r="W550">
        <v>449.69176021018319</v>
      </c>
      <c r="X550">
        <v>2147.6842526257656</v>
      </c>
      <c r="Y550">
        <v>456.06818723175695</v>
      </c>
      <c r="Z550">
        <v>32413</v>
      </c>
      <c r="AA550">
        <v>32477.566003836033</v>
      </c>
      <c r="AB550">
        <v>32562.02855906414</v>
      </c>
      <c r="AC550">
        <v>32169.452173761936</v>
      </c>
      <c r="AD550">
        <v>31336.417060798034</v>
      </c>
      <c r="AE550">
        <v>30389.067239671982</v>
      </c>
      <c r="AF550">
        <v>29395.134516949125</v>
      </c>
      <c r="AG550">
        <v>28877.756348537976</v>
      </c>
      <c r="AH550">
        <v>324</v>
      </c>
      <c r="AI550">
        <v>285.74073087370539</v>
      </c>
      <c r="AJ550">
        <v>248.8280214225546</v>
      </c>
      <c r="AK550">
        <v>218.1030881581336</v>
      </c>
      <c r="AL550">
        <v>194.04846029351248</v>
      </c>
      <c r="AM550">
        <v>176.095443483347</v>
      </c>
      <c r="AN550">
        <v>161.33694680055262</v>
      </c>
      <c r="AO550">
        <v>151.83890655272387</v>
      </c>
      <c r="AP550">
        <v>175.48494219532029</v>
      </c>
      <c r="AQ550">
        <v>0.16157178634564687</v>
      </c>
      <c r="AR550">
        <v>7.0224905342624849E-2</v>
      </c>
      <c r="AS550">
        <v>0.16157178634564687</v>
      </c>
      <c r="AT550">
        <v>28412</v>
      </c>
      <c r="AU550">
        <v>1278</v>
      </c>
      <c r="AV550">
        <v>17233.418999111625</v>
      </c>
      <c r="AW550">
        <v>12719.222849113779</v>
      </c>
      <c r="AX550">
        <v>432.63025427691787</v>
      </c>
      <c r="AY550">
        <v>575.07919200035485</v>
      </c>
      <c r="AZ550">
        <v>483.83923718028819</v>
      </c>
      <c r="BA550">
        <v>11.500116850953432</v>
      </c>
      <c r="BB550">
        <v>66.061272509003672</v>
      </c>
      <c r="BC550">
        <v>36470</v>
      </c>
      <c r="BD550">
        <v>2505066.6359983361</v>
      </c>
      <c r="BE550">
        <v>7629504.482838423</v>
      </c>
      <c r="BF550">
        <v>521733.99999999994</v>
      </c>
      <c r="BG550">
        <v>543540.05064839602</v>
      </c>
      <c r="BH550">
        <v>546351.7700558278</v>
      </c>
      <c r="BI550">
        <v>367674.00000000012</v>
      </c>
      <c r="BJ550">
        <v>364185.88625572249</v>
      </c>
      <c r="BK550">
        <v>354755.21179915412</v>
      </c>
      <c r="BL550">
        <v>-41920.591417720076</v>
      </c>
      <c r="BM550">
        <v>-251757.17083952948</v>
      </c>
      <c r="BN550">
        <v>-425010.33539736411</v>
      </c>
      <c r="BO550">
        <v>976513.65073229466</v>
      </c>
      <c r="BP550">
        <v>2091674.8078707433</v>
      </c>
      <c r="BQ550">
        <v>3006780.2008380671</v>
      </c>
      <c r="BR550">
        <v>4008285</v>
      </c>
      <c r="BS550">
        <v>8767932</v>
      </c>
      <c r="BT550">
        <v>937111</v>
      </c>
      <c r="BU550">
        <v>123296</v>
      </c>
      <c r="BV550">
        <v>88734</v>
      </c>
      <c r="BW550">
        <v>932589</v>
      </c>
      <c r="BX550">
        <v>42948</v>
      </c>
      <c r="BY550">
        <v>83.137418074120362</v>
      </c>
      <c r="BZ550">
        <v>0</v>
      </c>
      <c r="CA550">
        <v>0</v>
      </c>
      <c r="CB550">
        <v>0</v>
      </c>
      <c r="CC550">
        <v>0</v>
      </c>
      <c r="CD550">
        <v>0</v>
      </c>
      <c r="CE550">
        <v>4.6799999999999994E-2</v>
      </c>
      <c r="CF550">
        <v>0</v>
      </c>
      <c r="CG550">
        <v>403863.12016517943</v>
      </c>
      <c r="CH550">
        <v>239010.29684207548</v>
      </c>
      <c r="CI550">
        <v>208739.55509043852</v>
      </c>
      <c r="CJ550">
        <v>17472.879891388893</v>
      </c>
      <c r="CK550">
        <v>570176.88662301481</v>
      </c>
      <c r="CL550">
        <v>0</v>
      </c>
      <c r="CM550">
        <v>990000</v>
      </c>
      <c r="CN550">
        <v>140000</v>
      </c>
      <c r="CO550">
        <v>11040000</v>
      </c>
      <c r="CP550">
        <v>0</v>
      </c>
      <c r="CQ550">
        <v>0</v>
      </c>
      <c r="CR550">
        <v>0</v>
      </c>
      <c r="CS550">
        <v>0</v>
      </c>
      <c r="CT550">
        <v>0</v>
      </c>
      <c r="CU550">
        <v>0</v>
      </c>
      <c r="CV550">
        <v>0</v>
      </c>
      <c r="CW550">
        <v>0</v>
      </c>
      <c r="CX550">
        <v>10.761167372584437</v>
      </c>
      <c r="CY550">
        <v>2438783.4277261263</v>
      </c>
      <c r="CZ550">
        <v>36470</v>
      </c>
      <c r="DA550">
        <v>37994.276100746749</v>
      </c>
      <c r="DB550">
        <v>38190.819563103112</v>
      </c>
      <c r="DC550">
        <v>37920.350923559847</v>
      </c>
      <c r="DD550">
        <v>-41920.591417720076</v>
      </c>
      <c r="DE550">
        <v>-251757.17083952948</v>
      </c>
      <c r="DF550">
        <v>-425010.33539736411</v>
      </c>
    </row>
    <row r="551" spans="1:110" x14ac:dyDescent="0.45">
      <c r="A551">
        <v>11230</v>
      </c>
      <c r="B551" t="s">
        <v>901</v>
      </c>
      <c r="C551">
        <v>162122</v>
      </c>
      <c r="D551">
        <v>164229</v>
      </c>
      <c r="E551">
        <v>164641</v>
      </c>
      <c r="F551">
        <v>163772</v>
      </c>
      <c r="G551">
        <v>162219</v>
      </c>
      <c r="H551">
        <v>160533</v>
      </c>
      <c r="I551">
        <v>158710</v>
      </c>
      <c r="J551">
        <v>157993.92857142858</v>
      </c>
      <c r="K551">
        <v>2.41</v>
      </c>
      <c r="L551">
        <v>2.33</v>
      </c>
      <c r="M551">
        <v>2.27</v>
      </c>
      <c r="N551">
        <v>2.2200000000000002</v>
      </c>
      <c r="O551">
        <v>2.19</v>
      </c>
      <c r="P551">
        <v>2.16</v>
      </c>
      <c r="Q551">
        <v>2.1436266689832011</v>
      </c>
      <c r="R551">
        <v>2.1247987426231432</v>
      </c>
      <c r="S551">
        <v>294684</v>
      </c>
      <c r="T551">
        <v>8594</v>
      </c>
      <c r="U551">
        <v>5055</v>
      </c>
      <c r="V551">
        <v>318.86327513318219</v>
      </c>
      <c r="W551">
        <v>856.91220438731693</v>
      </c>
      <c r="X551">
        <v>2175.6899367962606</v>
      </c>
      <c r="Y551">
        <v>476.20175092259683</v>
      </c>
      <c r="Z551">
        <v>54587</v>
      </c>
      <c r="AA551">
        <v>54330.175339511923</v>
      </c>
      <c r="AB551">
        <v>53979.644360807724</v>
      </c>
      <c r="AC551">
        <v>53384.021374692209</v>
      </c>
      <c r="AD551">
        <v>52321.87762045917</v>
      </c>
      <c r="AE551">
        <v>50861.217948630307</v>
      </c>
      <c r="AF551">
        <v>49199.714026811678</v>
      </c>
      <c r="AG551">
        <v>48293.859728464391</v>
      </c>
      <c r="AH551">
        <v>764</v>
      </c>
      <c r="AI551">
        <v>643.62925678116756</v>
      </c>
      <c r="AJ551">
        <v>542.93054081433036</v>
      </c>
      <c r="AK551">
        <v>453.87880379073863</v>
      </c>
      <c r="AL551">
        <v>379.34160069719837</v>
      </c>
      <c r="AM551">
        <v>316.59266763194438</v>
      </c>
      <c r="AN551">
        <v>261.75777707660967</v>
      </c>
      <c r="AO551">
        <v>222.15711664481964</v>
      </c>
      <c r="AP551">
        <v>289.485320284029</v>
      </c>
      <c r="AQ551">
        <v>1.0502166112467046</v>
      </c>
      <c r="AR551">
        <v>0.45646188472706151</v>
      </c>
      <c r="AS551">
        <v>1.0502166112467046</v>
      </c>
      <c r="AT551">
        <v>69792</v>
      </c>
      <c r="AU551">
        <v>2982</v>
      </c>
      <c r="AV551">
        <v>42269.409889265109</v>
      </c>
      <c r="AW551">
        <v>30081.298075055391</v>
      </c>
      <c r="AX551">
        <v>1013.5322023717117</v>
      </c>
      <c r="AY551">
        <v>1410.5302080047766</v>
      </c>
      <c r="AZ551">
        <v>1144.2925787751069</v>
      </c>
      <c r="BA551">
        <v>26.941571108936515</v>
      </c>
      <c r="BB551">
        <v>66.061272509003672</v>
      </c>
      <c r="BC551">
        <v>67330</v>
      </c>
      <c r="BD551">
        <v>4692283.2399322446</v>
      </c>
      <c r="BE551">
        <v>20930525.791487761</v>
      </c>
      <c r="BF551">
        <v>919646</v>
      </c>
      <c r="BG551">
        <v>962528.14414699678</v>
      </c>
      <c r="BH551">
        <v>969699.85217947722</v>
      </c>
      <c r="BI551">
        <v>843380</v>
      </c>
      <c r="BJ551">
        <v>828692.63104042795</v>
      </c>
      <c r="BK551">
        <v>812204.72549167508</v>
      </c>
      <c r="BL551">
        <v>-588813.09126526676</v>
      </c>
      <c r="BM551">
        <v>-841937.15230331291</v>
      </c>
      <c r="BN551">
        <v>-1102657.0650616959</v>
      </c>
      <c r="BO551">
        <v>2509858.8295818269</v>
      </c>
      <c r="BP551">
        <v>5663610.8943969654</v>
      </c>
      <c r="BQ551">
        <v>8367329.3060649252</v>
      </c>
      <c r="BR551">
        <v>4008285</v>
      </c>
      <c r="BS551">
        <v>8767932</v>
      </c>
      <c r="BT551">
        <v>937111</v>
      </c>
      <c r="BU551">
        <v>123296</v>
      </c>
      <c r="BV551">
        <v>88734</v>
      </c>
      <c r="BW551">
        <v>932589</v>
      </c>
      <c r="BX551">
        <v>42948</v>
      </c>
      <c r="BY551">
        <v>180.73082379623645</v>
      </c>
      <c r="BZ551">
        <v>0</v>
      </c>
      <c r="CA551">
        <v>0</v>
      </c>
      <c r="CB551">
        <v>0</v>
      </c>
      <c r="CC551">
        <v>0</v>
      </c>
      <c r="CD551">
        <v>9.0295513772055358</v>
      </c>
      <c r="CE551">
        <v>0</v>
      </c>
      <c r="CF551">
        <v>0</v>
      </c>
      <c r="CG551">
        <v>1193804.5625433102</v>
      </c>
      <c r="CH551">
        <v>706505.66644510755</v>
      </c>
      <c r="CI551">
        <v>617026.46468017704</v>
      </c>
      <c r="CJ551">
        <v>51649.191752344042</v>
      </c>
      <c r="CK551">
        <v>1685421.9529351869</v>
      </c>
      <c r="CL551">
        <v>0</v>
      </c>
      <c r="CM551">
        <v>3240000</v>
      </c>
      <c r="CN551">
        <v>200000</v>
      </c>
      <c r="CO551">
        <v>22780000</v>
      </c>
      <c r="CP551">
        <v>0</v>
      </c>
      <c r="CQ551">
        <v>0</v>
      </c>
      <c r="CR551">
        <v>0</v>
      </c>
      <c r="CS551">
        <v>0</v>
      </c>
      <c r="CT551">
        <v>0</v>
      </c>
      <c r="CU551">
        <v>0</v>
      </c>
      <c r="CV551">
        <v>0</v>
      </c>
      <c r="CW551">
        <v>0</v>
      </c>
      <c r="CX551">
        <v>347.04764776584813</v>
      </c>
      <c r="CY551">
        <v>6879889.9618573543</v>
      </c>
      <c r="CZ551">
        <v>67330</v>
      </c>
      <c r="DA551">
        <v>70469.52843313328</v>
      </c>
      <c r="DB551">
        <v>70994.590361121765</v>
      </c>
      <c r="DC551">
        <v>71029.259075999798</v>
      </c>
      <c r="DD551">
        <v>-588813.09126526676</v>
      </c>
      <c r="DE551">
        <v>-841937.15230331291</v>
      </c>
      <c r="DF551">
        <v>-1102657.0650616959</v>
      </c>
    </row>
    <row r="552" spans="1:110" x14ac:dyDescent="0.45">
      <c r="A552">
        <v>11231</v>
      </c>
      <c r="B552" t="s">
        <v>902</v>
      </c>
      <c r="C552">
        <v>73936</v>
      </c>
      <c r="D552">
        <v>72560</v>
      </c>
      <c r="E552">
        <v>70464</v>
      </c>
      <c r="F552">
        <v>67918</v>
      </c>
      <c r="G552">
        <v>65173</v>
      </c>
      <c r="H552">
        <v>62455</v>
      </c>
      <c r="I552">
        <v>59892</v>
      </c>
      <c r="J552">
        <v>57476.535714285725</v>
      </c>
      <c r="K552">
        <v>2.41</v>
      </c>
      <c r="L552">
        <v>2.33</v>
      </c>
      <c r="M552">
        <v>2.27</v>
      </c>
      <c r="N552">
        <v>2.2200000000000002</v>
      </c>
      <c r="O552">
        <v>2.19</v>
      </c>
      <c r="P552">
        <v>2.16</v>
      </c>
      <c r="Q552">
        <v>2.1436266689832011</v>
      </c>
      <c r="R552">
        <v>2.1247987426231432</v>
      </c>
      <c r="S552">
        <v>320519</v>
      </c>
      <c r="T552">
        <v>10058</v>
      </c>
      <c r="U552">
        <v>4493</v>
      </c>
      <c r="V552">
        <v>135.46549527204621</v>
      </c>
      <c r="W552">
        <v>406.2121838885945</v>
      </c>
      <c r="X552">
        <v>2733.3994127774367</v>
      </c>
      <c r="Y552">
        <v>407.19611685940669</v>
      </c>
      <c r="Z552">
        <v>26051</v>
      </c>
      <c r="AA552">
        <v>24904.302580312444</v>
      </c>
      <c r="AB552">
        <v>23852.64089417857</v>
      </c>
      <c r="AC552">
        <v>22726.900380572919</v>
      </c>
      <c r="AD552">
        <v>21442.451732436275</v>
      </c>
      <c r="AE552">
        <v>20101.769488206657</v>
      </c>
      <c r="AF552">
        <v>18868.486360501462</v>
      </c>
      <c r="AG552">
        <v>17668.387125141839</v>
      </c>
      <c r="AH552">
        <v>505</v>
      </c>
      <c r="AI552">
        <v>411.04806727651942</v>
      </c>
      <c r="AJ552">
        <v>345.15653814879636</v>
      </c>
      <c r="AK552">
        <v>308.264182073261</v>
      </c>
      <c r="AL552">
        <v>293.86044234137853</v>
      </c>
      <c r="AM552">
        <v>293.25283307636801</v>
      </c>
      <c r="AN552">
        <v>338.99113935269952</v>
      </c>
      <c r="AO552">
        <v>350.83178221553402</v>
      </c>
      <c r="AP552">
        <v>127.17504810479349</v>
      </c>
      <c r="AQ552">
        <v>1.5349319702836453</v>
      </c>
      <c r="AR552">
        <v>0.66713660075493619</v>
      </c>
      <c r="AS552">
        <v>1.5349319702836453</v>
      </c>
      <c r="AT552">
        <v>42484</v>
      </c>
      <c r="AU552">
        <v>1086</v>
      </c>
      <c r="AV552">
        <v>25437.298196376716</v>
      </c>
      <c r="AW552">
        <v>12922.322282173242</v>
      </c>
      <c r="AX552">
        <v>388.93376429322922</v>
      </c>
      <c r="AY552">
        <v>848.84264081309095</v>
      </c>
      <c r="AZ552">
        <v>491.56513961387014</v>
      </c>
      <c r="BA552">
        <v>10.338582871715618</v>
      </c>
      <c r="BB552">
        <v>66.061272509003672</v>
      </c>
      <c r="BC552">
        <v>29140</v>
      </c>
      <c r="BD552">
        <v>1672121.8147279278</v>
      </c>
      <c r="BE552">
        <v>9441862.778556345</v>
      </c>
      <c r="BF552">
        <v>483703.99999999994</v>
      </c>
      <c r="BG552">
        <v>475193.22482890822</v>
      </c>
      <c r="BH552">
        <v>449109.03004665347</v>
      </c>
      <c r="BI552">
        <v>341316.00000000006</v>
      </c>
      <c r="BJ552">
        <v>311474.48137848277</v>
      </c>
      <c r="BK552">
        <v>293870.98200829857</v>
      </c>
      <c r="BL552">
        <v>-964133.42518590461</v>
      </c>
      <c r="BM552">
        <v>-1147011.6261604757</v>
      </c>
      <c r="BN552">
        <v>-1343553.4338114995</v>
      </c>
      <c r="BO552">
        <v>860498.39851745591</v>
      </c>
      <c r="BP552">
        <v>2066671.5864266497</v>
      </c>
      <c r="BQ552">
        <v>3085075.951513004</v>
      </c>
      <c r="BR552">
        <v>4008285</v>
      </c>
      <c r="BS552">
        <v>8767932</v>
      </c>
      <c r="BT552">
        <v>937111</v>
      </c>
      <c r="BU552">
        <v>123296</v>
      </c>
      <c r="BV552">
        <v>88734</v>
      </c>
      <c r="BW552">
        <v>932589</v>
      </c>
      <c r="BX552">
        <v>42948</v>
      </c>
      <c r="BY552">
        <v>234.14631484242079</v>
      </c>
      <c r="BZ552">
        <v>0</v>
      </c>
      <c r="CA552">
        <v>0</v>
      </c>
      <c r="CB552">
        <v>0</v>
      </c>
      <c r="CC552">
        <v>0</v>
      </c>
      <c r="CD552">
        <v>8.5849007073681278</v>
      </c>
      <c r="CE552">
        <v>0.26207999999999998</v>
      </c>
      <c r="CF552">
        <v>0</v>
      </c>
      <c r="CG552">
        <v>558739.06899916567</v>
      </c>
      <c r="CH552">
        <v>330667.45654848608</v>
      </c>
      <c r="CI552">
        <v>288788.30190493696</v>
      </c>
      <c r="CJ552">
        <v>24173.488877260963</v>
      </c>
      <c r="CK552">
        <v>788831.87617202417</v>
      </c>
      <c r="CL552">
        <v>2480000</v>
      </c>
      <c r="CM552">
        <v>4310000</v>
      </c>
      <c r="CN552">
        <v>2260000</v>
      </c>
      <c r="CO552">
        <v>25350000</v>
      </c>
      <c r="CP552">
        <v>0</v>
      </c>
      <c r="CQ552">
        <v>0</v>
      </c>
      <c r="CR552">
        <v>0</v>
      </c>
      <c r="CS552">
        <v>0</v>
      </c>
      <c r="CT552">
        <v>0</v>
      </c>
      <c r="CU552">
        <v>0</v>
      </c>
      <c r="CV552">
        <v>0</v>
      </c>
      <c r="CW552">
        <v>0</v>
      </c>
      <c r="CX552">
        <v>225.98451482427319</v>
      </c>
      <c r="CY552">
        <v>3520267.2628407907</v>
      </c>
      <c r="CZ552">
        <v>29140</v>
      </c>
      <c r="DA552">
        <v>28627.281501733261</v>
      </c>
      <c r="DB552">
        <v>27055.879495640896</v>
      </c>
      <c r="DC552">
        <v>25311.680372188253</v>
      </c>
      <c r="DD552">
        <v>-964133.42518590461</v>
      </c>
      <c r="DE552">
        <v>-1147011.6261604757</v>
      </c>
      <c r="DF552">
        <v>-1343553.4338114995</v>
      </c>
    </row>
    <row r="553" spans="1:110" x14ac:dyDescent="0.45">
      <c r="A553">
        <v>11232</v>
      </c>
      <c r="B553" t="s">
        <v>903</v>
      </c>
      <c r="C553">
        <v>152311</v>
      </c>
      <c r="D553">
        <v>148961</v>
      </c>
      <c r="E553">
        <v>144335</v>
      </c>
      <c r="F553">
        <v>138536</v>
      </c>
      <c r="G553">
        <v>131741</v>
      </c>
      <c r="H553">
        <v>124452</v>
      </c>
      <c r="I553">
        <v>117316</v>
      </c>
      <c r="J553">
        <v>111366.10714285714</v>
      </c>
      <c r="K553">
        <v>2.41</v>
      </c>
      <c r="L553">
        <v>2.33</v>
      </c>
      <c r="M553">
        <v>2.27</v>
      </c>
      <c r="N553">
        <v>2.2200000000000002</v>
      </c>
      <c r="O553">
        <v>2.19</v>
      </c>
      <c r="P553">
        <v>2.16</v>
      </c>
      <c r="Q553">
        <v>2.1436266689832011</v>
      </c>
      <c r="R553">
        <v>2.1247987426231432</v>
      </c>
      <c r="S553">
        <v>275168</v>
      </c>
      <c r="T553">
        <v>10257</v>
      </c>
      <c r="U553">
        <v>4146</v>
      </c>
      <c r="V553">
        <v>280.3944590524398</v>
      </c>
      <c r="W553">
        <v>973.8759547503164</v>
      </c>
      <c r="X553">
        <v>2774.2551525763265</v>
      </c>
      <c r="Y553">
        <v>322.86511856869271</v>
      </c>
      <c r="Z553">
        <v>62787</v>
      </c>
      <c r="AA553">
        <v>59535.062686600424</v>
      </c>
      <c r="AB553">
        <v>56192.814469843725</v>
      </c>
      <c r="AC553">
        <v>52834.567999558269</v>
      </c>
      <c r="AD553">
        <v>49207.954064844445</v>
      </c>
      <c r="AE553">
        <v>45562.947941417486</v>
      </c>
      <c r="AF553">
        <v>42146.098132043109</v>
      </c>
      <c r="AG553">
        <v>38675.260356204664</v>
      </c>
      <c r="AH553">
        <v>1801</v>
      </c>
      <c r="AI553">
        <v>1328.2768130513382</v>
      </c>
      <c r="AJ553">
        <v>957.76505778746491</v>
      </c>
      <c r="AK553">
        <v>700.47354692631006</v>
      </c>
      <c r="AL553">
        <v>539.080331488149</v>
      </c>
      <c r="AM553">
        <v>441.24009615020481</v>
      </c>
      <c r="AN553">
        <v>367.97939560090316</v>
      </c>
      <c r="AO553">
        <v>309.38287839479534</v>
      </c>
      <c r="AP553">
        <v>330.72993392428947</v>
      </c>
      <c r="AQ553">
        <v>4.8471535903694054</v>
      </c>
      <c r="AR553">
        <v>2.1067471602787458</v>
      </c>
      <c r="AS553">
        <v>4.8471535903694054</v>
      </c>
      <c r="AT553">
        <v>95133</v>
      </c>
      <c r="AU553">
        <v>2806</v>
      </c>
      <c r="AV553">
        <v>57111.262406619928</v>
      </c>
      <c r="AW553">
        <v>31701.530315307937</v>
      </c>
      <c r="AX553">
        <v>987.9261485170714</v>
      </c>
      <c r="AY553">
        <v>1905.8028265089069</v>
      </c>
      <c r="AZ553">
        <v>1205.926213194314</v>
      </c>
      <c r="BA553">
        <v>26.260914570219999</v>
      </c>
      <c r="BB553">
        <v>66.061272509003672</v>
      </c>
      <c r="BC553">
        <v>59450</v>
      </c>
      <c r="BD553">
        <v>3219714.5794498506</v>
      </c>
      <c r="BE553">
        <v>18408826.249015618</v>
      </c>
      <c r="BF553">
        <v>996092.00000000012</v>
      </c>
      <c r="BG553">
        <v>972282.48767985776</v>
      </c>
      <c r="BH553">
        <v>897699.37573369336</v>
      </c>
      <c r="BI553">
        <v>1279801.9999999998</v>
      </c>
      <c r="BJ553">
        <v>1135764.0815953894</v>
      </c>
      <c r="BK553">
        <v>1057804.1776761271</v>
      </c>
      <c r="BL553">
        <v>-1829882.5852952669</v>
      </c>
      <c r="BM553">
        <v>-2368287.7383113429</v>
      </c>
      <c r="BN553">
        <v>-2842890.131284229</v>
      </c>
      <c r="BO553">
        <v>1431373.466174731</v>
      </c>
      <c r="BP553">
        <v>3609411.095072696</v>
      </c>
      <c r="BQ553">
        <v>5477383.0186130684</v>
      </c>
      <c r="BR553">
        <v>4008285</v>
      </c>
      <c r="BS553">
        <v>8767932</v>
      </c>
      <c r="BT553">
        <v>937111</v>
      </c>
      <c r="BU553">
        <v>123296</v>
      </c>
      <c r="BV553">
        <v>88734</v>
      </c>
      <c r="BW553">
        <v>932589</v>
      </c>
      <c r="BX553">
        <v>42948</v>
      </c>
      <c r="BY553">
        <v>583.80976244902445</v>
      </c>
      <c r="BZ553">
        <v>0</v>
      </c>
      <c r="CA553">
        <v>0</v>
      </c>
      <c r="CB553">
        <v>0</v>
      </c>
      <c r="CC553">
        <v>0</v>
      </c>
      <c r="CD553">
        <v>10.265298621817541</v>
      </c>
      <c r="CE553">
        <v>22.527353930826873</v>
      </c>
      <c r="CF553">
        <v>4.2380999999999993</v>
      </c>
      <c r="CG553">
        <v>1142426.2573479845</v>
      </c>
      <c r="CH553">
        <v>676099.46354409726</v>
      </c>
      <c r="CI553">
        <v>590471.21852799889</v>
      </c>
      <c r="CJ553">
        <v>49426.342200412</v>
      </c>
      <c r="CK553">
        <v>1612885.6884595985</v>
      </c>
      <c r="CL553">
        <v>22700000</v>
      </c>
      <c r="CM553">
        <v>7770000</v>
      </c>
      <c r="CN553">
        <v>3920000</v>
      </c>
      <c r="CO553">
        <v>82410000</v>
      </c>
      <c r="CP553">
        <v>0</v>
      </c>
      <c r="CQ553">
        <v>0</v>
      </c>
      <c r="CR553">
        <v>0</v>
      </c>
      <c r="CS553">
        <v>0</v>
      </c>
      <c r="CT553">
        <v>0</v>
      </c>
      <c r="CU553">
        <v>0</v>
      </c>
      <c r="CV553">
        <v>0</v>
      </c>
      <c r="CW553">
        <v>0</v>
      </c>
      <c r="CX553">
        <v>61.87671239236051</v>
      </c>
      <c r="CY553">
        <v>7176264.251958739</v>
      </c>
      <c r="CZ553">
        <v>59450</v>
      </c>
      <c r="DA553">
        <v>58028.971111671948</v>
      </c>
      <c r="DB553">
        <v>53577.609184059365</v>
      </c>
      <c r="DC553">
        <v>48738.30698630619</v>
      </c>
      <c r="DD553">
        <v>-1829882.5852952669</v>
      </c>
      <c r="DE553">
        <v>-2368287.7383113429</v>
      </c>
      <c r="DF553">
        <v>-2842890.131284229</v>
      </c>
    </row>
    <row r="554" spans="1:110" x14ac:dyDescent="0.45">
      <c r="A554">
        <v>11233</v>
      </c>
      <c r="B554" t="s">
        <v>904</v>
      </c>
      <c r="C554">
        <v>67409</v>
      </c>
      <c r="D554">
        <v>65228</v>
      </c>
      <c r="E554">
        <v>62368</v>
      </c>
      <c r="F554">
        <v>58941</v>
      </c>
      <c r="G554">
        <v>55142</v>
      </c>
      <c r="H554">
        <v>51243</v>
      </c>
      <c r="I554">
        <v>47518</v>
      </c>
      <c r="J554">
        <v>44129.82142857142</v>
      </c>
      <c r="K554">
        <v>2.41</v>
      </c>
      <c r="L554">
        <v>2.33</v>
      </c>
      <c r="M554">
        <v>2.27</v>
      </c>
      <c r="N554">
        <v>2.2200000000000002</v>
      </c>
      <c r="O554">
        <v>2.19</v>
      </c>
      <c r="P554">
        <v>2.16</v>
      </c>
      <c r="Q554">
        <v>2.1436266689832011</v>
      </c>
      <c r="R554">
        <v>2.1247987426231432</v>
      </c>
      <c r="S554">
        <v>320519</v>
      </c>
      <c r="T554">
        <v>10058</v>
      </c>
      <c r="U554">
        <v>4493</v>
      </c>
      <c r="V554">
        <v>123.80702134520246</v>
      </c>
      <c r="W554">
        <v>372.5711513195796</v>
      </c>
      <c r="X554">
        <v>2726.7696040544133</v>
      </c>
      <c r="Y554">
        <v>404.77090026380938</v>
      </c>
      <c r="Z554">
        <v>21867</v>
      </c>
      <c r="AA554">
        <v>20523.172895761742</v>
      </c>
      <c r="AB554">
        <v>19175.59526145766</v>
      </c>
      <c r="AC554">
        <v>17773.325315962116</v>
      </c>
      <c r="AD554">
        <v>16209.198787335376</v>
      </c>
      <c r="AE554">
        <v>14620.864869373137</v>
      </c>
      <c r="AF554">
        <v>13145.749568390402</v>
      </c>
      <c r="AG554">
        <v>11680.575661235442</v>
      </c>
      <c r="AH554">
        <v>430</v>
      </c>
      <c r="AI554">
        <v>335.14409368162637</v>
      </c>
      <c r="AJ554">
        <v>263.29970154670616</v>
      </c>
      <c r="AK554">
        <v>216.01491913769038</v>
      </c>
      <c r="AL554">
        <v>179.65832044823898</v>
      </c>
      <c r="AM554">
        <v>152.19764313262903</v>
      </c>
      <c r="AN554">
        <v>131.71964930669583</v>
      </c>
      <c r="AO554">
        <v>115.28708415238619</v>
      </c>
      <c r="AP554">
        <v>131.57214617325334</v>
      </c>
      <c r="AQ554">
        <v>1.1040738733619202</v>
      </c>
      <c r="AR554">
        <v>0.47987018650793656</v>
      </c>
      <c r="AS554">
        <v>1.1040738733619202</v>
      </c>
      <c r="AT554">
        <v>38891</v>
      </c>
      <c r="AU554">
        <v>479</v>
      </c>
      <c r="AV554">
        <v>23078.951669671318</v>
      </c>
      <c r="AW554">
        <v>8022.471010190302</v>
      </c>
      <c r="AX554">
        <v>194.95047547441197</v>
      </c>
      <c r="AY554">
        <v>770.14461721693181</v>
      </c>
      <c r="AZ554">
        <v>305.17479722763909</v>
      </c>
      <c r="BA554">
        <v>5.1821462459942529</v>
      </c>
      <c r="BB554">
        <v>66.061272509003672</v>
      </c>
      <c r="BC554">
        <v>27210</v>
      </c>
      <c r="BD554">
        <v>1333557.3725464991</v>
      </c>
      <c r="BE554">
        <v>7417753.5530757895</v>
      </c>
      <c r="BF554">
        <v>329304</v>
      </c>
      <c r="BG554">
        <v>312308.20193781814</v>
      </c>
      <c r="BH554">
        <v>279061.3306810981</v>
      </c>
      <c r="BI554">
        <v>140826</v>
      </c>
      <c r="BJ554">
        <v>121957.08352009091</v>
      </c>
      <c r="BK554">
        <v>111224.35307732993</v>
      </c>
      <c r="BL554">
        <v>-559174.25572363497</v>
      </c>
      <c r="BM554">
        <v>-690859.71502258605</v>
      </c>
      <c r="BN554">
        <v>-888044.03560903203</v>
      </c>
      <c r="BO554">
        <v>502672.97110882727</v>
      </c>
      <c r="BP554">
        <v>1307753.8748263582</v>
      </c>
      <c r="BQ554">
        <v>1963307.9677126678</v>
      </c>
      <c r="BR554">
        <v>4008285</v>
      </c>
      <c r="BS554">
        <v>8767932</v>
      </c>
      <c r="BT554">
        <v>937111</v>
      </c>
      <c r="BU554">
        <v>123296</v>
      </c>
      <c r="BV554">
        <v>88734</v>
      </c>
      <c r="BW554">
        <v>932589</v>
      </c>
      <c r="BX554">
        <v>42948</v>
      </c>
      <c r="BY554">
        <v>123.85745573474398</v>
      </c>
      <c r="BZ554">
        <v>0</v>
      </c>
      <c r="CA554">
        <v>0</v>
      </c>
      <c r="CB554">
        <v>0</v>
      </c>
      <c r="CC554">
        <v>0</v>
      </c>
      <c r="CD554">
        <v>9.4842775948420091</v>
      </c>
      <c r="CE554">
        <v>0</v>
      </c>
      <c r="CF554">
        <v>0</v>
      </c>
      <c r="CG554">
        <v>484635.74419821525</v>
      </c>
      <c r="CH554">
        <v>286812.35621049057</v>
      </c>
      <c r="CI554">
        <v>250487.46610852625</v>
      </c>
      <c r="CJ554">
        <v>20967.455869666668</v>
      </c>
      <c r="CK554">
        <v>684212.26394761773</v>
      </c>
      <c r="CL554">
        <v>2250000</v>
      </c>
      <c r="CM554">
        <v>3140000</v>
      </c>
      <c r="CN554">
        <v>740000</v>
      </c>
      <c r="CO554">
        <v>19820000</v>
      </c>
      <c r="CP554">
        <v>0</v>
      </c>
      <c r="CQ554">
        <v>0</v>
      </c>
      <c r="CR554">
        <v>0</v>
      </c>
      <c r="CS554">
        <v>0</v>
      </c>
      <c r="CT554">
        <v>0</v>
      </c>
      <c r="CU554">
        <v>0</v>
      </c>
      <c r="CV554">
        <v>0</v>
      </c>
      <c r="CW554">
        <v>0</v>
      </c>
      <c r="CX554">
        <v>207.15247192225041</v>
      </c>
      <c r="CY554">
        <v>3003058.0400553532</v>
      </c>
      <c r="CZ554">
        <v>27210</v>
      </c>
      <c r="DA554">
        <v>25805.657309744282</v>
      </c>
      <c r="DB554">
        <v>23058.507664142187</v>
      </c>
      <c r="DC554">
        <v>20186.67400578372</v>
      </c>
      <c r="DD554">
        <v>-559174.25572363497</v>
      </c>
      <c r="DE554">
        <v>-690859.71502258605</v>
      </c>
      <c r="DF554">
        <v>-888044.03560903203</v>
      </c>
    </row>
    <row r="555" spans="1:110" x14ac:dyDescent="0.45">
      <c r="A555">
        <v>11234</v>
      </c>
      <c r="B555" t="s">
        <v>905</v>
      </c>
      <c r="C555">
        <v>86717</v>
      </c>
      <c r="D555">
        <v>89342</v>
      </c>
      <c r="E555">
        <v>88745</v>
      </c>
      <c r="F555">
        <v>87516</v>
      </c>
      <c r="G555">
        <v>85933</v>
      </c>
      <c r="H555">
        <v>84291</v>
      </c>
      <c r="I555">
        <v>82576</v>
      </c>
      <c r="J555">
        <v>81671.107142857145</v>
      </c>
      <c r="K555">
        <v>2.41</v>
      </c>
      <c r="L555">
        <v>2.33</v>
      </c>
      <c r="M555">
        <v>2.27</v>
      </c>
      <c r="N555">
        <v>2.2200000000000002</v>
      </c>
      <c r="O555">
        <v>2.19</v>
      </c>
      <c r="P555">
        <v>2.16</v>
      </c>
      <c r="Q555">
        <v>2.1436266689832011</v>
      </c>
      <c r="R555">
        <v>2.1247987426231432</v>
      </c>
      <c r="S555">
        <v>285615</v>
      </c>
      <c r="T555">
        <v>10105</v>
      </c>
      <c r="U555">
        <v>4690</v>
      </c>
      <c r="V555">
        <v>178.76982004665825</v>
      </c>
      <c r="W555">
        <v>484.55505957099012</v>
      </c>
      <c r="X555">
        <v>2440.6784314574165</v>
      </c>
      <c r="Y555">
        <v>417.92481453352997</v>
      </c>
      <c r="Z555">
        <v>42581</v>
      </c>
      <c r="AA555">
        <v>43841.239795871661</v>
      </c>
      <c r="AB555">
        <v>43521.604324525695</v>
      </c>
      <c r="AC555">
        <v>42948.110469532672</v>
      </c>
      <c r="AD555">
        <v>41871.281527984407</v>
      </c>
      <c r="AE555">
        <v>40320.023405538486</v>
      </c>
      <c r="AF555">
        <v>38472.819422645436</v>
      </c>
      <c r="AG555">
        <v>37697.618786565043</v>
      </c>
      <c r="AH555">
        <v>422</v>
      </c>
      <c r="AI555">
        <v>328.31880235375326</v>
      </c>
      <c r="AJ555">
        <v>250.39982392064186</v>
      </c>
      <c r="AK555">
        <v>182.35992855736617</v>
      </c>
      <c r="AL555">
        <v>135.10748028014197</v>
      </c>
      <c r="AM555">
        <v>97.882894865792167</v>
      </c>
      <c r="AN555">
        <v>69.280553558151226</v>
      </c>
      <c r="AO555">
        <v>50.480243359294938</v>
      </c>
      <c r="AP555">
        <v>165.90109706690023</v>
      </c>
      <c r="AQ555">
        <v>0.40392946586411715</v>
      </c>
      <c r="AR555">
        <v>0.17556226335656214</v>
      </c>
      <c r="AS555">
        <v>0.40392946586411715</v>
      </c>
      <c r="AT555">
        <v>50466</v>
      </c>
      <c r="AU555">
        <v>4520</v>
      </c>
      <c r="AV555">
        <v>31514.624710750315</v>
      </c>
      <c r="AW555">
        <v>39219.511847356771</v>
      </c>
      <c r="AX555">
        <v>1472.0249084621209</v>
      </c>
      <c r="AY555">
        <v>1051.6430265977381</v>
      </c>
      <c r="AZ555">
        <v>1491.9102306734515</v>
      </c>
      <c r="BA555">
        <v>39.129160033252923</v>
      </c>
      <c r="BB555">
        <v>66.061272509003672</v>
      </c>
      <c r="BC555">
        <v>38020</v>
      </c>
      <c r="BD555">
        <v>2517734.5556424474</v>
      </c>
      <c r="BE555">
        <v>20430253.313286837</v>
      </c>
      <c r="BF555">
        <v>858164.00000000012</v>
      </c>
      <c r="BG555">
        <v>882277.14220302552</v>
      </c>
      <c r="BH555">
        <v>873369.4524293663</v>
      </c>
      <c r="BI555">
        <v>356853.99999999977</v>
      </c>
      <c r="BJ555">
        <v>349584.20621439186</v>
      </c>
      <c r="BK555">
        <v>340819.15493170783</v>
      </c>
      <c r="BL555">
        <v>-759526.00781289116</v>
      </c>
      <c r="BM555">
        <v>-1380363.55087343</v>
      </c>
      <c r="BN555">
        <v>-1895542.7069467269</v>
      </c>
      <c r="BO555">
        <v>2575733.9101294372</v>
      </c>
      <c r="BP555">
        <v>5513532.3099584216</v>
      </c>
      <c r="BQ555">
        <v>7760602.0076532187</v>
      </c>
      <c r="BR555">
        <v>4008285</v>
      </c>
      <c r="BS555">
        <v>8767932</v>
      </c>
      <c r="BT555">
        <v>937111</v>
      </c>
      <c r="BU555">
        <v>123296</v>
      </c>
      <c r="BV555">
        <v>88734</v>
      </c>
      <c r="BW555">
        <v>932589</v>
      </c>
      <c r="BX555">
        <v>42948</v>
      </c>
      <c r="BY555">
        <v>194.27309996009222</v>
      </c>
      <c r="BZ555">
        <v>0</v>
      </c>
      <c r="CA555">
        <v>0</v>
      </c>
      <c r="CB555">
        <v>0</v>
      </c>
      <c r="CC555">
        <v>0</v>
      </c>
      <c r="CD555">
        <v>19.21319189176603</v>
      </c>
      <c r="CE555">
        <v>4.6799999999999994E-2</v>
      </c>
      <c r="CF555">
        <v>0</v>
      </c>
      <c r="CG555">
        <v>1195039.6179566593</v>
      </c>
      <c r="CH555">
        <v>707236.5847840741</v>
      </c>
      <c r="CI555">
        <v>617664.81194345048</v>
      </c>
      <c r="CJ555">
        <v>51702.625635803946</v>
      </c>
      <c r="CK555">
        <v>1687165.6131389269</v>
      </c>
      <c r="CL555">
        <v>170000</v>
      </c>
      <c r="CM555">
        <v>1540000</v>
      </c>
      <c r="CN555">
        <v>270000</v>
      </c>
      <c r="CO555">
        <v>18020000</v>
      </c>
      <c r="CP555">
        <v>0</v>
      </c>
      <c r="CQ555">
        <v>0</v>
      </c>
      <c r="CR555">
        <v>0</v>
      </c>
      <c r="CS555">
        <v>0</v>
      </c>
      <c r="CT555">
        <v>0</v>
      </c>
      <c r="CU555">
        <v>0</v>
      </c>
      <c r="CV555">
        <v>0</v>
      </c>
      <c r="CW555">
        <v>0</v>
      </c>
      <c r="CX555">
        <v>0</v>
      </c>
      <c r="CY555">
        <v>6223643.1504682805</v>
      </c>
      <c r="CZ555">
        <v>38020</v>
      </c>
      <c r="DA555">
        <v>39088.30590255362</v>
      </c>
      <c r="DB555">
        <v>38693.660630560713</v>
      </c>
      <c r="DC555">
        <v>38112.11107535506</v>
      </c>
      <c r="DD555">
        <v>-759526.00781289116</v>
      </c>
      <c r="DE555">
        <v>-1380363.55087343</v>
      </c>
      <c r="DF555">
        <v>-1895542.7069467269</v>
      </c>
    </row>
    <row r="556" spans="1:110" x14ac:dyDescent="0.45">
      <c r="A556">
        <v>11235</v>
      </c>
      <c r="B556" t="s">
        <v>906</v>
      </c>
      <c r="C556">
        <v>108102</v>
      </c>
      <c r="D556">
        <v>108436</v>
      </c>
      <c r="E556">
        <v>107444</v>
      </c>
      <c r="F556">
        <v>105780</v>
      </c>
      <c r="G556">
        <v>103862</v>
      </c>
      <c r="H556">
        <v>102005</v>
      </c>
      <c r="I556">
        <v>100231</v>
      </c>
      <c r="J556">
        <v>98800.392857142855</v>
      </c>
      <c r="K556">
        <v>2.41</v>
      </c>
      <c r="L556">
        <v>2.33</v>
      </c>
      <c r="M556">
        <v>2.27</v>
      </c>
      <c r="N556">
        <v>2.2200000000000002</v>
      </c>
      <c r="O556">
        <v>2.19</v>
      </c>
      <c r="P556">
        <v>2.16</v>
      </c>
      <c r="Q556">
        <v>2.1436266689832011</v>
      </c>
      <c r="R556">
        <v>2.1247987426231432</v>
      </c>
      <c r="S556">
        <v>288245</v>
      </c>
      <c r="T556">
        <v>9372</v>
      </c>
      <c r="U556">
        <v>5096</v>
      </c>
      <c r="V556">
        <v>224.09091812642154</v>
      </c>
      <c r="W556">
        <v>610.23675240415548</v>
      </c>
      <c r="X556">
        <v>2251.1578903953132</v>
      </c>
      <c r="Y556">
        <v>449.49927087977471</v>
      </c>
      <c r="Z556">
        <v>28260</v>
      </c>
      <c r="AA556">
        <v>28222.825877044277</v>
      </c>
      <c r="AB556">
        <v>27773.916335910588</v>
      </c>
      <c r="AC556">
        <v>27205.847678347323</v>
      </c>
      <c r="AD556">
        <v>26485.533591538249</v>
      </c>
      <c r="AE556">
        <v>25638.48242020201</v>
      </c>
      <c r="AF556">
        <v>24653.285604911573</v>
      </c>
      <c r="AG556">
        <v>24001.577982032497</v>
      </c>
      <c r="AH556">
        <v>630</v>
      </c>
      <c r="AI556">
        <v>527.04573890152983</v>
      </c>
      <c r="AJ556">
        <v>442.31473460582316</v>
      </c>
      <c r="AK556">
        <v>374.01028781215774</v>
      </c>
      <c r="AL556">
        <v>332.49753016645673</v>
      </c>
      <c r="AM556">
        <v>302.96889817523777</v>
      </c>
      <c r="AN556">
        <v>277.12860193451428</v>
      </c>
      <c r="AO556">
        <v>262.22521141828912</v>
      </c>
      <c r="AP556">
        <v>156.93234694238569</v>
      </c>
      <c r="AQ556">
        <v>0.75400166961301873</v>
      </c>
      <c r="AR556">
        <v>0.32771622493224933</v>
      </c>
      <c r="AS556">
        <v>0.75400166961301873</v>
      </c>
      <c r="AT556">
        <v>44672</v>
      </c>
      <c r="AU556">
        <v>1357</v>
      </c>
      <c r="AV556">
        <v>26833.798480204423</v>
      </c>
      <c r="AW556">
        <v>15177.199098577627</v>
      </c>
      <c r="AX556">
        <v>476.21723526726464</v>
      </c>
      <c r="AY556">
        <v>895.44385528442149</v>
      </c>
      <c r="AZ556">
        <v>577.34065370989288</v>
      </c>
      <c r="BA556">
        <v>12.658739877461493</v>
      </c>
      <c r="BB556">
        <v>66.061272509003672</v>
      </c>
      <c r="BC556">
        <v>48200</v>
      </c>
      <c r="BD556">
        <v>3181392.6706281006</v>
      </c>
      <c r="BE556">
        <v>12390348.39603818</v>
      </c>
      <c r="BF556">
        <v>669674.00000000012</v>
      </c>
      <c r="BG556">
        <v>685640.49250124372</v>
      </c>
      <c r="BH556">
        <v>679537.736127079</v>
      </c>
      <c r="BI556">
        <v>154784.00000000023</v>
      </c>
      <c r="BJ556">
        <v>149206.53039462154</v>
      </c>
      <c r="BK556">
        <v>145256.07213440383</v>
      </c>
      <c r="BL556">
        <v>-305402.96335917152</v>
      </c>
      <c r="BM556">
        <v>-556756.02304174658</v>
      </c>
      <c r="BN556">
        <v>-807966.07042039046</v>
      </c>
      <c r="BO556">
        <v>1390544.7820486017</v>
      </c>
      <c r="BP556">
        <v>3199474.0037162155</v>
      </c>
      <c r="BQ556">
        <v>4799928.8141692858</v>
      </c>
      <c r="BR556">
        <v>4008285</v>
      </c>
      <c r="BS556">
        <v>8767932</v>
      </c>
      <c r="BT556">
        <v>937111</v>
      </c>
      <c r="BU556">
        <v>123296</v>
      </c>
      <c r="BV556">
        <v>88734</v>
      </c>
      <c r="BW556">
        <v>932589</v>
      </c>
      <c r="BX556">
        <v>42948</v>
      </c>
      <c r="BY556">
        <v>147.60605168422248</v>
      </c>
      <c r="BZ556">
        <v>0</v>
      </c>
      <c r="CA556">
        <v>0</v>
      </c>
      <c r="CB556">
        <v>0</v>
      </c>
      <c r="CC556">
        <v>0</v>
      </c>
      <c r="CD556">
        <v>11.001293258907765</v>
      </c>
      <c r="CE556">
        <v>4.6799999999999994E-2</v>
      </c>
      <c r="CF556">
        <v>0</v>
      </c>
      <c r="CG556">
        <v>665200.84562986426</v>
      </c>
      <c r="CH556">
        <v>393672.61736740626</v>
      </c>
      <c r="CI556">
        <v>343813.83599911374</v>
      </c>
      <c r="CJ556">
        <v>28779.489631504763</v>
      </c>
      <c r="CK556">
        <v>939135.38573442132</v>
      </c>
      <c r="CL556">
        <v>3820000</v>
      </c>
      <c r="CM556">
        <v>1750000</v>
      </c>
      <c r="CN556">
        <v>650000</v>
      </c>
      <c r="CO556">
        <v>19770000</v>
      </c>
      <c r="CP556">
        <v>0</v>
      </c>
      <c r="CQ556">
        <v>0</v>
      </c>
      <c r="CR556">
        <v>0</v>
      </c>
      <c r="CS556">
        <v>0</v>
      </c>
      <c r="CT556">
        <v>0</v>
      </c>
      <c r="CU556">
        <v>0</v>
      </c>
      <c r="CV556">
        <v>0</v>
      </c>
      <c r="CW556">
        <v>0</v>
      </c>
      <c r="CX556">
        <v>21.522334745168873</v>
      </c>
      <c r="CY556">
        <v>4196862.0830230676</v>
      </c>
      <c r="CZ556">
        <v>48200</v>
      </c>
      <c r="DA556">
        <v>49349.193396428636</v>
      </c>
      <c r="DB556">
        <v>48909.945557577572</v>
      </c>
      <c r="DC556">
        <v>48158.21054907018</v>
      </c>
      <c r="DD556">
        <v>-305402.96335917152</v>
      </c>
      <c r="DE556">
        <v>-556756.02304174658</v>
      </c>
      <c r="DF556">
        <v>-807966.07042039046</v>
      </c>
    </row>
    <row r="557" spans="1:110" x14ac:dyDescent="0.45">
      <c r="A557">
        <v>11237</v>
      </c>
      <c r="B557" t="s">
        <v>907</v>
      </c>
      <c r="C557">
        <v>136521</v>
      </c>
      <c r="D557">
        <v>139346</v>
      </c>
      <c r="E557">
        <v>140568</v>
      </c>
      <c r="F557">
        <v>140545</v>
      </c>
      <c r="G557">
        <v>139628</v>
      </c>
      <c r="H557">
        <v>138236</v>
      </c>
      <c r="I557">
        <v>136835</v>
      </c>
      <c r="J557">
        <v>136755.78571428571</v>
      </c>
      <c r="K557">
        <v>2.41</v>
      </c>
      <c r="L557">
        <v>2.33</v>
      </c>
      <c r="M557">
        <v>2.27</v>
      </c>
      <c r="N557">
        <v>2.2200000000000002</v>
      </c>
      <c r="O557">
        <v>2.19</v>
      </c>
      <c r="P557">
        <v>2.16</v>
      </c>
      <c r="Q557">
        <v>2.1436266689832011</v>
      </c>
      <c r="R557">
        <v>2.1247987426231432</v>
      </c>
      <c r="S557">
        <v>285615</v>
      </c>
      <c r="T557">
        <v>10105</v>
      </c>
      <c r="U557">
        <v>4690</v>
      </c>
      <c r="V557">
        <v>266.7447038614074</v>
      </c>
      <c r="W557">
        <v>751.10268664225498</v>
      </c>
      <c r="X557">
        <v>2575.1597561723838</v>
      </c>
      <c r="Y557">
        <v>424.46041225311996</v>
      </c>
      <c r="Z557">
        <v>54454</v>
      </c>
      <c r="AA557">
        <v>54239.48607786424</v>
      </c>
      <c r="AB557">
        <v>53886.152179924073</v>
      </c>
      <c r="AC557">
        <v>53439.496012570358</v>
      </c>
      <c r="AD557">
        <v>52863.627090031005</v>
      </c>
      <c r="AE557">
        <v>51950.368368091746</v>
      </c>
      <c r="AF557">
        <v>50719.853045197378</v>
      </c>
      <c r="AG557">
        <v>50114.944227639258</v>
      </c>
      <c r="AH557">
        <v>726</v>
      </c>
      <c r="AI557">
        <v>589.16085059052477</v>
      </c>
      <c r="AJ557">
        <v>471.661508416098</v>
      </c>
      <c r="AK557">
        <v>380.54138628868634</v>
      </c>
      <c r="AL557">
        <v>312.67953100811206</v>
      </c>
      <c r="AM557">
        <v>264.83431860653633</v>
      </c>
      <c r="AN557">
        <v>235.10090521009636</v>
      </c>
      <c r="AO557">
        <v>210.7558448910338</v>
      </c>
      <c r="AP557">
        <v>279.17832292128753</v>
      </c>
      <c r="AQ557">
        <v>0.70014440749780316</v>
      </c>
      <c r="AR557">
        <v>0.30430792315137439</v>
      </c>
      <c r="AS557">
        <v>0.70014440749780316</v>
      </c>
      <c r="AT557">
        <v>73800</v>
      </c>
      <c r="AU557">
        <v>3794</v>
      </c>
      <c r="AV557">
        <v>44954.36261101014</v>
      </c>
      <c r="AW557">
        <v>36543.927570165353</v>
      </c>
      <c r="AX557">
        <v>1272.1015158214202</v>
      </c>
      <c r="AY557">
        <v>1500.1270803294083</v>
      </c>
      <c r="AZ557">
        <v>1390.1310047690902</v>
      </c>
      <c r="BA557">
        <v>33.81482439935278</v>
      </c>
      <c r="BB557">
        <v>66.061272509003672</v>
      </c>
      <c r="BC557">
        <v>57570</v>
      </c>
      <c r="BD557">
        <v>4092912.755477923</v>
      </c>
      <c r="BE557">
        <v>25095276.971229017</v>
      </c>
      <c r="BF557">
        <v>1000304</v>
      </c>
      <c r="BG557">
        <v>1058902.1870713162</v>
      </c>
      <c r="BH557">
        <v>1070436.2978017414</v>
      </c>
      <c r="BI557">
        <v>616434.00000000023</v>
      </c>
      <c r="BJ557">
        <v>607342.07985899015</v>
      </c>
      <c r="BK557">
        <v>600797.30576420948</v>
      </c>
      <c r="BL557">
        <v>-621410.11573444167</v>
      </c>
      <c r="BM557">
        <v>-1140897.3100852771</v>
      </c>
      <c r="BN557">
        <v>-1696314.041592014</v>
      </c>
      <c r="BO557">
        <v>3095901.1303521954</v>
      </c>
      <c r="BP557">
        <v>6830546.7572853807</v>
      </c>
      <c r="BQ557">
        <v>10018389.304985842</v>
      </c>
      <c r="BR557">
        <v>4008285</v>
      </c>
      <c r="BS557">
        <v>8767932</v>
      </c>
      <c r="BT557">
        <v>937111</v>
      </c>
      <c r="BU557">
        <v>123296</v>
      </c>
      <c r="BV557">
        <v>88734</v>
      </c>
      <c r="BW557">
        <v>932589</v>
      </c>
      <c r="BX557">
        <v>42948</v>
      </c>
      <c r="BY557">
        <v>349.32691000936524</v>
      </c>
      <c r="BZ557">
        <v>0</v>
      </c>
      <c r="CA557">
        <v>0</v>
      </c>
      <c r="CB557">
        <v>0</v>
      </c>
      <c r="CC557">
        <v>0</v>
      </c>
      <c r="CD557">
        <v>53.017398836221552</v>
      </c>
      <c r="CE557">
        <v>4.2570979952847878</v>
      </c>
      <c r="CF557">
        <v>0</v>
      </c>
      <c r="CG557">
        <v>1366959.3314948641</v>
      </c>
      <c r="CH557">
        <v>808980.41756822367</v>
      </c>
      <c r="CI557">
        <v>706522.7509911235</v>
      </c>
      <c r="CJ557">
        <v>59140.622213422706</v>
      </c>
      <c r="CK557">
        <v>1929883.1134995499</v>
      </c>
      <c r="CL557">
        <v>1460000</v>
      </c>
      <c r="CM557">
        <v>1740000</v>
      </c>
      <c r="CN557">
        <v>450000</v>
      </c>
      <c r="CO557">
        <v>30130000</v>
      </c>
      <c r="CP557">
        <v>0</v>
      </c>
      <c r="CQ557">
        <v>0</v>
      </c>
      <c r="CR557">
        <v>0</v>
      </c>
      <c r="CS557">
        <v>0</v>
      </c>
      <c r="CT557">
        <v>0</v>
      </c>
      <c r="CU557">
        <v>0</v>
      </c>
      <c r="CV557">
        <v>0</v>
      </c>
      <c r="CW557">
        <v>0</v>
      </c>
      <c r="CX557">
        <v>0</v>
      </c>
      <c r="CY557">
        <v>7747114.3460244108</v>
      </c>
      <c r="CZ557">
        <v>57570</v>
      </c>
      <c r="DA557">
        <v>60942.472398086655</v>
      </c>
      <c r="DB557">
        <v>61606.289352483109</v>
      </c>
      <c r="DC557">
        <v>61956.311164307175</v>
      </c>
      <c r="DD557">
        <v>-621410.11573444167</v>
      </c>
      <c r="DE557">
        <v>-1140897.3100852771</v>
      </c>
      <c r="DF557">
        <v>-1696314.041592014</v>
      </c>
    </row>
    <row r="558" spans="1:110" x14ac:dyDescent="0.45">
      <c r="A558">
        <v>11238</v>
      </c>
      <c r="B558" t="s">
        <v>908</v>
      </c>
      <c r="C558">
        <v>62380</v>
      </c>
      <c r="D558">
        <v>61063</v>
      </c>
      <c r="E558">
        <v>59190</v>
      </c>
      <c r="F558">
        <v>56902</v>
      </c>
      <c r="G558">
        <v>54428</v>
      </c>
      <c r="H558">
        <v>52033</v>
      </c>
      <c r="I558">
        <v>49926</v>
      </c>
      <c r="J558">
        <v>47776.571428571428</v>
      </c>
      <c r="K558">
        <v>2.41</v>
      </c>
      <c r="L558">
        <v>2.33</v>
      </c>
      <c r="M558">
        <v>2.27</v>
      </c>
      <c r="N558">
        <v>2.2200000000000002</v>
      </c>
      <c r="O558">
        <v>2.19</v>
      </c>
      <c r="P558">
        <v>2.16</v>
      </c>
      <c r="Q558">
        <v>2.1436266689832011</v>
      </c>
      <c r="R558">
        <v>2.1247987426231432</v>
      </c>
      <c r="S558">
        <v>290164</v>
      </c>
      <c r="T558">
        <v>10614</v>
      </c>
      <c r="U558">
        <v>4196</v>
      </c>
      <c r="V558">
        <v>114.14676942231846</v>
      </c>
      <c r="W558">
        <v>387.61986111478654</v>
      </c>
      <c r="X558">
        <v>2888.1851626426214</v>
      </c>
      <c r="Y558">
        <v>336.23199063006354</v>
      </c>
      <c r="Z558">
        <v>20137</v>
      </c>
      <c r="AA558">
        <v>19174.077340530814</v>
      </c>
      <c r="AB558">
        <v>18310.291580296518</v>
      </c>
      <c r="AC558">
        <v>17347.159864353049</v>
      </c>
      <c r="AD558">
        <v>16293.479471373334</v>
      </c>
      <c r="AE558">
        <v>15261.456541518955</v>
      </c>
      <c r="AF558">
        <v>14366.2994337499</v>
      </c>
      <c r="AG558">
        <v>13393.789917559152</v>
      </c>
      <c r="AH558">
        <v>634</v>
      </c>
      <c r="AI558">
        <v>480.88926415829616</v>
      </c>
      <c r="AJ558">
        <v>367.68917615591761</v>
      </c>
      <c r="AK558">
        <v>288.03631628071707</v>
      </c>
      <c r="AL558">
        <v>236.60258147039494</v>
      </c>
      <c r="AM558">
        <v>206.67862761189551</v>
      </c>
      <c r="AN558">
        <v>188.5870986991425</v>
      </c>
      <c r="AO558">
        <v>178.19050635081962</v>
      </c>
      <c r="AP558">
        <v>101.14156766922402</v>
      </c>
      <c r="AQ558">
        <v>3.3660788822009762</v>
      </c>
      <c r="AR558">
        <v>1.4630188613046844</v>
      </c>
      <c r="AS558">
        <v>3.3660788822009762</v>
      </c>
      <c r="AT558">
        <v>77594</v>
      </c>
      <c r="AU558">
        <v>77594</v>
      </c>
      <c r="AV558">
        <v>76846.866413108539</v>
      </c>
      <c r="AW558">
        <v>582361.1744977698</v>
      </c>
      <c r="AX558">
        <v>24353.971646200698</v>
      </c>
      <c r="AY558">
        <v>2564.3799322054315</v>
      </c>
      <c r="AZ558">
        <v>22153.019077895162</v>
      </c>
      <c r="BA558">
        <v>647.37386474327661</v>
      </c>
      <c r="BB558">
        <v>66.061272509003672</v>
      </c>
      <c r="BC558">
        <v>25200</v>
      </c>
      <c r="BD558">
        <v>1428309.8769513923</v>
      </c>
      <c r="BE558">
        <v>6466846.9098622659</v>
      </c>
      <c r="BF558">
        <v>430064</v>
      </c>
      <c r="BG558">
        <v>420615.65293915174</v>
      </c>
      <c r="BH558">
        <v>395308.35079374613</v>
      </c>
      <c r="BI558">
        <v>211604.00000000017</v>
      </c>
      <c r="BJ558">
        <v>191442.24521183377</v>
      </c>
      <c r="BK558">
        <v>179813.88980696778</v>
      </c>
      <c r="BL558">
        <v>-938442.59851385187</v>
      </c>
      <c r="BM558">
        <v>-1092675.6203335852</v>
      </c>
      <c r="BN558">
        <v>-1251787.8169159596</v>
      </c>
      <c r="BO558">
        <v>566957.30393670592</v>
      </c>
      <c r="BP558">
        <v>1363355.7941842731</v>
      </c>
      <c r="BQ558">
        <v>2055886.7499661716</v>
      </c>
      <c r="BR558">
        <v>4008285</v>
      </c>
      <c r="BS558">
        <v>8767932</v>
      </c>
      <c r="BT558">
        <v>937111</v>
      </c>
      <c r="BU558">
        <v>123296</v>
      </c>
      <c r="BV558">
        <v>88734</v>
      </c>
      <c r="BW558">
        <v>932589</v>
      </c>
      <c r="BX558">
        <v>42948</v>
      </c>
      <c r="BY558">
        <v>174.57254318985153</v>
      </c>
      <c r="BZ558">
        <v>0</v>
      </c>
      <c r="CA558">
        <v>0</v>
      </c>
      <c r="CB558">
        <v>0</v>
      </c>
      <c r="CC558">
        <v>0</v>
      </c>
      <c r="CD558">
        <v>7.3729801812965272</v>
      </c>
      <c r="CE558">
        <v>0.56862000000000001</v>
      </c>
      <c r="CF558">
        <v>0</v>
      </c>
      <c r="CG558">
        <v>404604.15341318888</v>
      </c>
      <c r="CH558">
        <v>239448.84784545543</v>
      </c>
      <c r="CI558">
        <v>209122.56344840262</v>
      </c>
      <c r="CJ558">
        <v>17504.940221464836</v>
      </c>
      <c r="CK558">
        <v>571223.08274525881</v>
      </c>
      <c r="CL558">
        <v>5160000</v>
      </c>
      <c r="CM558">
        <v>3940000</v>
      </c>
      <c r="CN558">
        <v>2700000</v>
      </c>
      <c r="CO558">
        <v>27280000</v>
      </c>
      <c r="CP558">
        <v>0</v>
      </c>
      <c r="CQ558">
        <v>0</v>
      </c>
      <c r="CR558">
        <v>0</v>
      </c>
      <c r="CS558">
        <v>0</v>
      </c>
      <c r="CT558">
        <v>0</v>
      </c>
      <c r="CU558">
        <v>0</v>
      </c>
      <c r="CV558">
        <v>0</v>
      </c>
      <c r="CW558">
        <v>0</v>
      </c>
      <c r="CX558">
        <v>336.28648039326367</v>
      </c>
      <c r="CY558">
        <v>2416659.7625471493</v>
      </c>
      <c r="CZ558">
        <v>25200</v>
      </c>
      <c r="DA558">
        <v>24646.365317875072</v>
      </c>
      <c r="DB558">
        <v>23163.460415199603</v>
      </c>
      <c r="DC558">
        <v>21620.986437352141</v>
      </c>
      <c r="DD558">
        <v>-938442.59851385187</v>
      </c>
      <c r="DE558">
        <v>-1092675.6203335852</v>
      </c>
      <c r="DF558">
        <v>-1251787.8169159596</v>
      </c>
    </row>
    <row r="559" spans="1:110" x14ac:dyDescent="0.45">
      <c r="A559">
        <v>11239</v>
      </c>
      <c r="B559" t="s">
        <v>909</v>
      </c>
      <c r="C559">
        <v>101679</v>
      </c>
      <c r="D559">
        <v>100456</v>
      </c>
      <c r="E559">
        <v>97928</v>
      </c>
      <c r="F559">
        <v>94281</v>
      </c>
      <c r="G559">
        <v>90134</v>
      </c>
      <c r="H559">
        <v>86097</v>
      </c>
      <c r="I559">
        <v>82316</v>
      </c>
      <c r="J559">
        <v>78937.392857142826</v>
      </c>
      <c r="K559">
        <v>2.41</v>
      </c>
      <c r="L559">
        <v>2.33</v>
      </c>
      <c r="M559">
        <v>2.27</v>
      </c>
      <c r="N559">
        <v>2.2200000000000002</v>
      </c>
      <c r="O559">
        <v>2.19</v>
      </c>
      <c r="P559">
        <v>2.16</v>
      </c>
      <c r="Q559">
        <v>2.1436266689832011</v>
      </c>
      <c r="R559">
        <v>2.1247987426231432</v>
      </c>
      <c r="S559">
        <v>313107</v>
      </c>
      <c r="T559">
        <v>10527</v>
      </c>
      <c r="U559">
        <v>4924</v>
      </c>
      <c r="V559">
        <v>203.0603621218325</v>
      </c>
      <c r="W559">
        <v>690.99176541559268</v>
      </c>
      <c r="X559">
        <v>2624.6713846888338</v>
      </c>
      <c r="Y559">
        <v>360.77849467962722</v>
      </c>
      <c r="Z559">
        <v>34772</v>
      </c>
      <c r="AA559">
        <v>33516.000988744876</v>
      </c>
      <c r="AB559">
        <v>32396.738518369511</v>
      </c>
      <c r="AC559">
        <v>31071.438763793125</v>
      </c>
      <c r="AD559">
        <v>29339.859806568766</v>
      </c>
      <c r="AE559">
        <v>27379.862791565538</v>
      </c>
      <c r="AF559">
        <v>25484.435836550405</v>
      </c>
      <c r="AG559">
        <v>23921.13197604525</v>
      </c>
      <c r="AH559">
        <v>521</v>
      </c>
      <c r="AI559">
        <v>391.73504847793873</v>
      </c>
      <c r="AJ559">
        <v>294.22438318026133</v>
      </c>
      <c r="AK559">
        <v>229.70240827758664</v>
      </c>
      <c r="AL559">
        <v>202.23617531560376</v>
      </c>
      <c r="AM559">
        <v>187.79185083829776</v>
      </c>
      <c r="AN559">
        <v>177.91030095033602</v>
      </c>
      <c r="AO559">
        <v>177.00636811591369</v>
      </c>
      <c r="AP559">
        <v>179.50799600464839</v>
      </c>
      <c r="AQ559">
        <v>0.32314357269129373</v>
      </c>
      <c r="AR559">
        <v>0.1404498106852497</v>
      </c>
      <c r="AS559">
        <v>0.32314357269129373</v>
      </c>
      <c r="AT559">
        <v>59761</v>
      </c>
      <c r="AU559">
        <v>1038</v>
      </c>
      <c r="AV559">
        <v>35585.117780077082</v>
      </c>
      <c r="AW559">
        <v>14558.994050213734</v>
      </c>
      <c r="AX559">
        <v>393.9885816680997</v>
      </c>
      <c r="AY559">
        <v>1187.475380321172</v>
      </c>
      <c r="AZ559">
        <v>553.82413367013044</v>
      </c>
      <c r="BA559">
        <v>10.472949319499994</v>
      </c>
      <c r="BB559">
        <v>66.061272509003672</v>
      </c>
      <c r="BC559">
        <v>44070</v>
      </c>
      <c r="BD559">
        <v>2508620.7088769921</v>
      </c>
      <c r="BE559">
        <v>12463728.074174196</v>
      </c>
      <c r="BF559">
        <v>579276</v>
      </c>
      <c r="BG559">
        <v>570606.58754404238</v>
      </c>
      <c r="BH559">
        <v>535549.77749960171</v>
      </c>
      <c r="BI559">
        <v>712937.99999999988</v>
      </c>
      <c r="BJ559">
        <v>660938.32067913131</v>
      </c>
      <c r="BK559">
        <v>624104.91567296162</v>
      </c>
      <c r="BL559">
        <v>-595330.42513989843</v>
      </c>
      <c r="BM559">
        <v>-982462.90351257892</v>
      </c>
      <c r="BN559">
        <v>-1214576.1031054277</v>
      </c>
      <c r="BO559">
        <v>1221419.1453441214</v>
      </c>
      <c r="BP559">
        <v>2865751.3869417906</v>
      </c>
      <c r="BQ559">
        <v>4228091.9213709272</v>
      </c>
      <c r="BR559">
        <v>4008285</v>
      </c>
      <c r="BS559">
        <v>8767932</v>
      </c>
      <c r="BT559">
        <v>937111</v>
      </c>
      <c r="BU559">
        <v>123296</v>
      </c>
      <c r="BV559">
        <v>88734</v>
      </c>
      <c r="BW559">
        <v>932589</v>
      </c>
      <c r="BX559">
        <v>42948</v>
      </c>
      <c r="BY559">
        <v>245.4208376830365</v>
      </c>
      <c r="BZ559">
        <v>0</v>
      </c>
      <c r="CA559">
        <v>0</v>
      </c>
      <c r="CB559">
        <v>0</v>
      </c>
      <c r="CC559">
        <v>5.8856091719999997</v>
      </c>
      <c r="CD559">
        <v>10.167488980489241</v>
      </c>
      <c r="CE559">
        <v>0</v>
      </c>
      <c r="CF559">
        <v>0</v>
      </c>
      <c r="CG559">
        <v>731646.8268680498</v>
      </c>
      <c r="CH559">
        <v>432996.02400380891</v>
      </c>
      <c r="CI559">
        <v>378156.91876322869</v>
      </c>
      <c r="CJ559">
        <v>31654.232561647645</v>
      </c>
      <c r="CK559">
        <v>1032944.3046956391</v>
      </c>
      <c r="CL559">
        <v>6420000</v>
      </c>
      <c r="CM559">
        <v>5520000</v>
      </c>
      <c r="CN559">
        <v>2830000</v>
      </c>
      <c r="CO559">
        <v>41020000</v>
      </c>
      <c r="CP559">
        <v>0</v>
      </c>
      <c r="CQ559">
        <v>0</v>
      </c>
      <c r="CR559">
        <v>0</v>
      </c>
      <c r="CS559">
        <v>0</v>
      </c>
      <c r="CT559">
        <v>0</v>
      </c>
      <c r="CU559">
        <v>0</v>
      </c>
      <c r="CV559">
        <v>0</v>
      </c>
      <c r="CW559">
        <v>0</v>
      </c>
      <c r="CX559">
        <v>260.95830878517262</v>
      </c>
      <c r="CY559">
        <v>4508323.0954515357</v>
      </c>
      <c r="CZ559">
        <v>44070</v>
      </c>
      <c r="DA559">
        <v>43410.45082666284</v>
      </c>
      <c r="DB559">
        <v>40743.408486468361</v>
      </c>
      <c r="DC559">
        <v>37974.150566583245</v>
      </c>
      <c r="DD559">
        <v>-595330.42513989843</v>
      </c>
      <c r="DE559">
        <v>-982462.90351257892</v>
      </c>
      <c r="DF559">
        <v>-1214576.1031054277</v>
      </c>
    </row>
    <row r="560" spans="1:110" x14ac:dyDescent="0.45">
      <c r="A560">
        <v>11240</v>
      </c>
      <c r="B560" t="s">
        <v>910</v>
      </c>
      <c r="C560">
        <v>52524</v>
      </c>
      <c r="D560">
        <v>50451</v>
      </c>
      <c r="E560">
        <v>47881</v>
      </c>
      <c r="F560">
        <v>44860</v>
      </c>
      <c r="G560">
        <v>41524</v>
      </c>
      <c r="H560">
        <v>38140</v>
      </c>
      <c r="I560">
        <v>34987</v>
      </c>
      <c r="J560">
        <v>32001.642857142855</v>
      </c>
      <c r="K560">
        <v>2.41</v>
      </c>
      <c r="L560">
        <v>2.33</v>
      </c>
      <c r="M560">
        <v>2.27</v>
      </c>
      <c r="N560">
        <v>2.2200000000000002</v>
      </c>
      <c r="O560">
        <v>2.19</v>
      </c>
      <c r="P560">
        <v>2.16</v>
      </c>
      <c r="Q560">
        <v>2.1436266689832011</v>
      </c>
      <c r="R560">
        <v>2.1247987426231432</v>
      </c>
      <c r="S560">
        <v>290164</v>
      </c>
      <c r="T560">
        <v>10614</v>
      </c>
      <c r="U560">
        <v>4196</v>
      </c>
      <c r="V560">
        <v>95.695563962973864</v>
      </c>
      <c r="W560">
        <v>366.31620765939658</v>
      </c>
      <c r="X560">
        <v>2900.7431357827595</v>
      </c>
      <c r="Y560">
        <v>299.57208439314803</v>
      </c>
      <c r="Z560">
        <v>18851</v>
      </c>
      <c r="AA560">
        <v>17377.515292031123</v>
      </c>
      <c r="AB560">
        <v>15959.088833315192</v>
      </c>
      <c r="AC560">
        <v>14582.201426972735</v>
      </c>
      <c r="AD560">
        <v>13227.826561732703</v>
      </c>
      <c r="AE560">
        <v>11910.957521806284</v>
      </c>
      <c r="AF560">
        <v>10685.88835074583</v>
      </c>
      <c r="AG560">
        <v>9320.0477762689025</v>
      </c>
      <c r="AH560">
        <v>583</v>
      </c>
      <c r="AI560">
        <v>481.28227317800759</v>
      </c>
      <c r="AJ560">
        <v>390.27317707856292</v>
      </c>
      <c r="AK560">
        <v>324.52325058673387</v>
      </c>
      <c r="AL560">
        <v>288.07805114205064</v>
      </c>
      <c r="AM560">
        <v>277.71289457799992</v>
      </c>
      <c r="AN560">
        <v>269.24602417554905</v>
      </c>
      <c r="AO560">
        <v>261.37686403338131</v>
      </c>
      <c r="AP560">
        <v>105.56360202162597</v>
      </c>
      <c r="AQ560">
        <v>1.1579311354771358</v>
      </c>
      <c r="AR560">
        <v>0.50327848828881139</v>
      </c>
      <c r="AS560">
        <v>1.1579311354771358</v>
      </c>
      <c r="AT560">
        <v>33583</v>
      </c>
      <c r="AU560">
        <v>670</v>
      </c>
      <c r="AV560">
        <v>20032.079656224931</v>
      </c>
      <c r="AW560">
        <v>8822.142264764705</v>
      </c>
      <c r="AX560">
        <v>248.51228646229063</v>
      </c>
      <c r="AY560">
        <v>668.47049812822593</v>
      </c>
      <c r="AZ560">
        <v>335.59429175164934</v>
      </c>
      <c r="BA560">
        <v>6.6059188070205064</v>
      </c>
      <c r="BB560">
        <v>66.061272509003672</v>
      </c>
      <c r="BC560">
        <v>20420</v>
      </c>
      <c r="BD560">
        <v>938303.39641240088</v>
      </c>
      <c r="BE560">
        <v>8059656.8212614944</v>
      </c>
      <c r="BF560">
        <v>220818</v>
      </c>
      <c r="BG560">
        <v>206075.75942833477</v>
      </c>
      <c r="BH560">
        <v>180072.5653824723</v>
      </c>
      <c r="BI560">
        <v>513585.99999999988</v>
      </c>
      <c r="BJ560">
        <v>430971.53857822111</v>
      </c>
      <c r="BK560">
        <v>390943.49326508329</v>
      </c>
      <c r="BL560">
        <v>-569074.58458687156</v>
      </c>
      <c r="BM560">
        <v>-704512.49655577424</v>
      </c>
      <c r="BN560">
        <v>-782784.59702745767</v>
      </c>
      <c r="BO560">
        <v>432680.52296467079</v>
      </c>
      <c r="BP560">
        <v>1241959.2623126348</v>
      </c>
      <c r="BQ560">
        <v>1930316.8069879473</v>
      </c>
      <c r="BR560">
        <v>4008285</v>
      </c>
      <c r="BS560">
        <v>8767932</v>
      </c>
      <c r="BT560">
        <v>937111</v>
      </c>
      <c r="BU560">
        <v>123296</v>
      </c>
      <c r="BV560">
        <v>88734</v>
      </c>
      <c r="BW560">
        <v>932589</v>
      </c>
      <c r="BX560">
        <v>42948</v>
      </c>
      <c r="BY560">
        <v>156.92103351773451</v>
      </c>
      <c r="BZ560">
        <v>0</v>
      </c>
      <c r="CA560">
        <v>0</v>
      </c>
      <c r="CB560">
        <v>0</v>
      </c>
      <c r="CC560">
        <v>0</v>
      </c>
      <c r="CD560">
        <v>15.188103323577034</v>
      </c>
      <c r="CE560">
        <v>0</v>
      </c>
      <c r="CF560">
        <v>0</v>
      </c>
      <c r="CG560">
        <v>570101.57880197803</v>
      </c>
      <c r="CH560">
        <v>337391.90526697872</v>
      </c>
      <c r="CI560">
        <v>294661.09672705329</v>
      </c>
      <c r="CJ560">
        <v>24665.080605092087</v>
      </c>
      <c r="CK560">
        <v>804873.55004643311</v>
      </c>
      <c r="CL560">
        <v>12800000</v>
      </c>
      <c r="CM560">
        <v>1820000</v>
      </c>
      <c r="CN560">
        <v>1160000</v>
      </c>
      <c r="CO560">
        <v>33930000</v>
      </c>
      <c r="CP560">
        <v>0</v>
      </c>
      <c r="CQ560">
        <v>0</v>
      </c>
      <c r="CR560">
        <v>0</v>
      </c>
      <c r="CS560">
        <v>0</v>
      </c>
      <c r="CT560">
        <v>0</v>
      </c>
      <c r="CU560">
        <v>0</v>
      </c>
      <c r="CV560">
        <v>0</v>
      </c>
      <c r="CW560">
        <v>0</v>
      </c>
      <c r="CX560">
        <v>2.6902918431461091</v>
      </c>
      <c r="CY560">
        <v>3369940.0578809986</v>
      </c>
      <c r="CZ560">
        <v>20420</v>
      </c>
      <c r="DA560">
        <v>19056.720953575325</v>
      </c>
      <c r="DB560">
        <v>16652.092606173792</v>
      </c>
      <c r="DC560">
        <v>14203.531975326647</v>
      </c>
      <c r="DD560">
        <v>-569074.58458687156</v>
      </c>
      <c r="DE560">
        <v>-704512.49655577424</v>
      </c>
      <c r="DF560">
        <v>-782784.59702745767</v>
      </c>
    </row>
    <row r="561" spans="1:110" x14ac:dyDescent="0.45">
      <c r="A561">
        <v>11241</v>
      </c>
      <c r="B561" t="s">
        <v>911</v>
      </c>
      <c r="C561">
        <v>70255</v>
      </c>
      <c r="D561">
        <v>69747</v>
      </c>
      <c r="E561">
        <v>68308</v>
      </c>
      <c r="F561">
        <v>66065</v>
      </c>
      <c r="G561">
        <v>63360</v>
      </c>
      <c r="H561">
        <v>60541</v>
      </c>
      <c r="I561">
        <v>57806</v>
      </c>
      <c r="J561">
        <v>55637.892857142862</v>
      </c>
      <c r="K561">
        <v>2.41</v>
      </c>
      <c r="L561">
        <v>2.33</v>
      </c>
      <c r="M561">
        <v>2.27</v>
      </c>
      <c r="N561">
        <v>2.2200000000000002</v>
      </c>
      <c r="O561">
        <v>2.19</v>
      </c>
      <c r="P561">
        <v>2.16</v>
      </c>
      <c r="Q561">
        <v>2.1436266689832011</v>
      </c>
      <c r="R561">
        <v>2.1247987426231432</v>
      </c>
      <c r="S561">
        <v>313107</v>
      </c>
      <c r="T561">
        <v>10527</v>
      </c>
      <c r="U561">
        <v>4924</v>
      </c>
      <c r="V561">
        <v>135.14746888978016</v>
      </c>
      <c r="W561">
        <v>384.67709710868036</v>
      </c>
      <c r="X561">
        <v>2724.8220690648532</v>
      </c>
      <c r="Y561">
        <v>447.778416078014</v>
      </c>
      <c r="Z561">
        <v>22849</v>
      </c>
      <c r="AA561">
        <v>22136.796510738681</v>
      </c>
      <c r="AB561">
        <v>21285.623055028278</v>
      </c>
      <c r="AC561">
        <v>20259.363985417185</v>
      </c>
      <c r="AD561">
        <v>19008.676580695432</v>
      </c>
      <c r="AE561">
        <v>17723.511333168342</v>
      </c>
      <c r="AF561">
        <v>16490.021098949474</v>
      </c>
      <c r="AG561">
        <v>15394.824987695472</v>
      </c>
      <c r="AH561">
        <v>283</v>
      </c>
      <c r="AI561">
        <v>234.67783074565767</v>
      </c>
      <c r="AJ561">
        <v>198.18581021933366</v>
      </c>
      <c r="AK561">
        <v>177.31217983909815</v>
      </c>
      <c r="AL561">
        <v>165.33410084214694</v>
      </c>
      <c r="AM561">
        <v>157.50760513585044</v>
      </c>
      <c r="AN561">
        <v>151.6997314209795</v>
      </c>
      <c r="AO561">
        <v>150.11319320292247</v>
      </c>
      <c r="AP561">
        <v>143.11764563845324</v>
      </c>
      <c r="AQ561">
        <v>0.51164399009454842</v>
      </c>
      <c r="AR561">
        <v>0.22237886691831202</v>
      </c>
      <c r="AS561">
        <v>0.51164399009454842</v>
      </c>
      <c r="AT561">
        <v>40066</v>
      </c>
      <c r="AU561">
        <v>1024</v>
      </c>
      <c r="AV561">
        <v>23989.444267614428</v>
      </c>
      <c r="AW561">
        <v>12185.439256718524</v>
      </c>
      <c r="AX561">
        <v>366.73806176193477</v>
      </c>
      <c r="AY561">
        <v>800.52775521029344</v>
      </c>
      <c r="AZ561">
        <v>463.53410932557267</v>
      </c>
      <c r="BA561">
        <v>9.7485798144271048</v>
      </c>
      <c r="BB561">
        <v>66.061272509003672</v>
      </c>
      <c r="BC561">
        <v>28720</v>
      </c>
      <c r="BD561">
        <v>1659642.8244945239</v>
      </c>
      <c r="BE561">
        <v>7995287.5601701653</v>
      </c>
      <c r="BF561">
        <v>394044</v>
      </c>
      <c r="BG561">
        <v>391736.07960276504</v>
      </c>
      <c r="BH561">
        <v>368952.9158251331</v>
      </c>
      <c r="BI561">
        <v>306717.99999999994</v>
      </c>
      <c r="BJ561">
        <v>280705.09659628413</v>
      </c>
      <c r="BK561">
        <v>263376.10596227995</v>
      </c>
      <c r="BL561">
        <v>-400468.88930647285</v>
      </c>
      <c r="BM561">
        <v>-591683.12354276585</v>
      </c>
      <c r="BN561">
        <v>-757778.84464525897</v>
      </c>
      <c r="BO561">
        <v>751489.16981245019</v>
      </c>
      <c r="BP561">
        <v>1776031.7562698834</v>
      </c>
      <c r="BQ561">
        <v>2629183.7420987608</v>
      </c>
      <c r="BR561">
        <v>4008285</v>
      </c>
      <c r="BS561">
        <v>8767932</v>
      </c>
      <c r="BT561">
        <v>937111</v>
      </c>
      <c r="BU561">
        <v>123296</v>
      </c>
      <c r="BV561">
        <v>88734</v>
      </c>
      <c r="BW561">
        <v>932589</v>
      </c>
      <c r="BX561">
        <v>42948</v>
      </c>
      <c r="BY561">
        <v>148.7123491276827</v>
      </c>
      <c r="BZ561">
        <v>0</v>
      </c>
      <c r="CA561">
        <v>0</v>
      </c>
      <c r="CB561">
        <v>0</v>
      </c>
      <c r="CC561">
        <v>0</v>
      </c>
      <c r="CD561">
        <v>10.335560689110567</v>
      </c>
      <c r="CE561">
        <v>0</v>
      </c>
      <c r="CF561">
        <v>0</v>
      </c>
      <c r="CG561">
        <v>461910.72459259053</v>
      </c>
      <c r="CH561">
        <v>273363.45877350529</v>
      </c>
      <c r="CI561">
        <v>238741.8764642936</v>
      </c>
      <c r="CJ561">
        <v>19984.272414004419</v>
      </c>
      <c r="CK561">
        <v>652128.91619879985</v>
      </c>
      <c r="CL561">
        <v>20000</v>
      </c>
      <c r="CM561">
        <v>3530000</v>
      </c>
      <c r="CN561">
        <v>1510000</v>
      </c>
      <c r="CO561">
        <v>17650000</v>
      </c>
      <c r="CP561">
        <v>0</v>
      </c>
      <c r="CQ561">
        <v>0</v>
      </c>
      <c r="CR561">
        <v>0</v>
      </c>
      <c r="CS561">
        <v>0</v>
      </c>
      <c r="CT561">
        <v>0</v>
      </c>
      <c r="CU561">
        <v>0</v>
      </c>
      <c r="CV561">
        <v>0</v>
      </c>
      <c r="CW561">
        <v>0</v>
      </c>
      <c r="CX561">
        <v>242.12626588314984</v>
      </c>
      <c r="CY561">
        <v>2973448.2924121069</v>
      </c>
      <c r="CZ561">
        <v>28720</v>
      </c>
      <c r="DA561">
        <v>28551.786618223879</v>
      </c>
      <c r="DB561">
        <v>26891.229767482364</v>
      </c>
      <c r="DC561">
        <v>25122.780132161799</v>
      </c>
      <c r="DD561">
        <v>-400468.88930647285</v>
      </c>
      <c r="DE561">
        <v>-591683.12354276585</v>
      </c>
      <c r="DF561">
        <v>-757778.84464525897</v>
      </c>
    </row>
    <row r="562" spans="1:110" x14ac:dyDescent="0.45">
      <c r="A562">
        <v>11242</v>
      </c>
      <c r="B562" t="s">
        <v>912</v>
      </c>
      <c r="C562">
        <v>56520</v>
      </c>
      <c r="D562">
        <v>55170</v>
      </c>
      <c r="E562">
        <v>53263</v>
      </c>
      <c r="F562">
        <v>50718</v>
      </c>
      <c r="G562">
        <v>47864</v>
      </c>
      <c r="H562">
        <v>44981</v>
      </c>
      <c r="I562">
        <v>42217</v>
      </c>
      <c r="J562">
        <v>39763.928571428572</v>
      </c>
      <c r="K562">
        <v>2.41</v>
      </c>
      <c r="L562">
        <v>2.33</v>
      </c>
      <c r="M562">
        <v>2.27</v>
      </c>
      <c r="N562">
        <v>2.2200000000000002</v>
      </c>
      <c r="O562">
        <v>2.19</v>
      </c>
      <c r="P562">
        <v>2.16</v>
      </c>
      <c r="Q562">
        <v>2.1436266689832011</v>
      </c>
      <c r="R562">
        <v>2.1247987426231432</v>
      </c>
      <c r="S562">
        <v>304859</v>
      </c>
      <c r="T562">
        <v>10035</v>
      </c>
      <c r="U562">
        <v>4470</v>
      </c>
      <c r="V562">
        <v>103.15642651181594</v>
      </c>
      <c r="W562">
        <v>387.18870992853169</v>
      </c>
      <c r="X562">
        <v>2737.710012767745</v>
      </c>
      <c r="Y562">
        <v>324.90110963461734</v>
      </c>
      <c r="Z562">
        <v>24721</v>
      </c>
      <c r="AA562">
        <v>23169.626201836407</v>
      </c>
      <c r="AB562">
        <v>21793.577207554077</v>
      </c>
      <c r="AC562">
        <v>20359.144730694941</v>
      </c>
      <c r="AD562">
        <v>18688.827202210603</v>
      </c>
      <c r="AE562">
        <v>17042.319227234355</v>
      </c>
      <c r="AF562">
        <v>15485.068957722746</v>
      </c>
      <c r="AG562">
        <v>13943.038697085771</v>
      </c>
      <c r="AH562">
        <v>766</v>
      </c>
      <c r="AI562">
        <v>688.73040510653902</v>
      </c>
      <c r="AJ562">
        <v>606.74216920690719</v>
      </c>
      <c r="AK562">
        <v>546.66080378134473</v>
      </c>
      <c r="AL562">
        <v>510.02847727587442</v>
      </c>
      <c r="AM562">
        <v>488.46680191984484</v>
      </c>
      <c r="AN562">
        <v>463.40085819630281</v>
      </c>
      <c r="AO562">
        <v>449.56389222137688</v>
      </c>
      <c r="AP562">
        <v>116.87636283669943</v>
      </c>
      <c r="AQ562">
        <v>2.4505054262423105</v>
      </c>
      <c r="AR562">
        <v>1.0650777310298103</v>
      </c>
      <c r="AS562">
        <v>2.4505054262423105</v>
      </c>
      <c r="AT562">
        <v>40476</v>
      </c>
      <c r="AU562">
        <v>1466</v>
      </c>
      <c r="AV562">
        <v>24408.357106297448</v>
      </c>
      <c r="AW562">
        <v>15499.064554902981</v>
      </c>
      <c r="AX562">
        <v>505.42883475694583</v>
      </c>
      <c r="AY562">
        <v>814.50687663714575</v>
      </c>
      <c r="AZ562">
        <v>589.58441566850945</v>
      </c>
      <c r="BA562">
        <v>13.43523852547227</v>
      </c>
      <c r="BB562">
        <v>66.061272509003672</v>
      </c>
      <c r="BC562">
        <v>22440</v>
      </c>
      <c r="BD562">
        <v>1171640.0508902289</v>
      </c>
      <c r="BE562">
        <v>7215179.718309206</v>
      </c>
      <c r="BF562">
        <v>270396</v>
      </c>
      <c r="BG562">
        <v>260892.95073409454</v>
      </c>
      <c r="BH562">
        <v>237809.14688840552</v>
      </c>
      <c r="BI562">
        <v>262012.00000000006</v>
      </c>
      <c r="BJ562">
        <v>230229.87866571831</v>
      </c>
      <c r="BK562">
        <v>211341.21673993589</v>
      </c>
      <c r="BL562">
        <v>-535431.6550225066</v>
      </c>
      <c r="BM562">
        <v>-676051.52805055305</v>
      </c>
      <c r="BN562">
        <v>-750841.56678749318</v>
      </c>
      <c r="BO562">
        <v>573323.76923116483</v>
      </c>
      <c r="BP562">
        <v>1386212.7524189996</v>
      </c>
      <c r="BQ562">
        <v>1976892.1162504125</v>
      </c>
      <c r="BR562">
        <v>4008285</v>
      </c>
      <c r="BS562">
        <v>8767932</v>
      </c>
      <c r="BT562">
        <v>937111</v>
      </c>
      <c r="BU562">
        <v>123296</v>
      </c>
      <c r="BV562">
        <v>88734</v>
      </c>
      <c r="BW562">
        <v>932589</v>
      </c>
      <c r="BX562">
        <v>42948</v>
      </c>
      <c r="BY562">
        <v>313.59455013029691</v>
      </c>
      <c r="BZ562">
        <v>0</v>
      </c>
      <c r="CA562">
        <v>0</v>
      </c>
      <c r="CB562">
        <v>0</v>
      </c>
      <c r="CC562">
        <v>0</v>
      </c>
      <c r="CD562">
        <v>20.110356814274908</v>
      </c>
      <c r="CE562">
        <v>0</v>
      </c>
      <c r="CF562">
        <v>0</v>
      </c>
      <c r="CG562">
        <v>495504.231835688</v>
      </c>
      <c r="CH562">
        <v>293244.43759339658</v>
      </c>
      <c r="CI562">
        <v>256104.92202533316</v>
      </c>
      <c r="CJ562">
        <v>21437.674044113832</v>
      </c>
      <c r="CK562">
        <v>699556.47374053067</v>
      </c>
      <c r="CL562">
        <v>720000</v>
      </c>
      <c r="CM562">
        <v>7780000</v>
      </c>
      <c r="CN562">
        <v>3910000</v>
      </c>
      <c r="CO562">
        <v>47480000</v>
      </c>
      <c r="CP562">
        <v>0</v>
      </c>
      <c r="CQ562">
        <v>0</v>
      </c>
      <c r="CR562">
        <v>0</v>
      </c>
      <c r="CS562">
        <v>0</v>
      </c>
      <c r="CT562">
        <v>155000</v>
      </c>
      <c r="CU562">
        <v>0</v>
      </c>
      <c r="CV562">
        <v>0</v>
      </c>
      <c r="CW562">
        <v>0</v>
      </c>
      <c r="CX562">
        <v>3204.1375851870162</v>
      </c>
      <c r="CY562">
        <v>2798843.0300162127</v>
      </c>
      <c r="CZ562">
        <v>22440</v>
      </c>
      <c r="DA562">
        <v>21651.347706597298</v>
      </c>
      <c r="DB562">
        <v>19735.636829597406</v>
      </c>
      <c r="DC562">
        <v>17735.656707650356</v>
      </c>
      <c r="DD562">
        <v>-535431.6550225066</v>
      </c>
      <c r="DE562">
        <v>-676051.52805055305</v>
      </c>
      <c r="DF562">
        <v>-750841.56678749318</v>
      </c>
    </row>
    <row r="563" spans="1:110" x14ac:dyDescent="0.45">
      <c r="A563">
        <v>11243</v>
      </c>
      <c r="B563" t="s">
        <v>913</v>
      </c>
      <c r="C563">
        <v>69738</v>
      </c>
      <c r="D563">
        <v>73302</v>
      </c>
      <c r="E563">
        <v>75806</v>
      </c>
      <c r="F563">
        <v>77454</v>
      </c>
      <c r="G563">
        <v>78424</v>
      </c>
      <c r="H563">
        <v>78947</v>
      </c>
      <c r="I563">
        <v>79227</v>
      </c>
      <c r="J563">
        <v>80740.39285714287</v>
      </c>
      <c r="K563">
        <v>2.41</v>
      </c>
      <c r="L563">
        <v>2.33</v>
      </c>
      <c r="M563">
        <v>2.27</v>
      </c>
      <c r="N563">
        <v>2.2200000000000002</v>
      </c>
      <c r="O563">
        <v>2.19</v>
      </c>
      <c r="P563">
        <v>2.16</v>
      </c>
      <c r="Q563">
        <v>2.1436266689832011</v>
      </c>
      <c r="R563">
        <v>2.1247987426231432</v>
      </c>
      <c r="S563">
        <v>304859</v>
      </c>
      <c r="T563">
        <v>10035</v>
      </c>
      <c r="U563">
        <v>4470</v>
      </c>
      <c r="V563">
        <v>125.43377503571031</v>
      </c>
      <c r="W563">
        <v>392.43070812987116</v>
      </c>
      <c r="X563">
        <v>2778.0277239133643</v>
      </c>
      <c r="Y563">
        <v>395.52890844410729</v>
      </c>
      <c r="Z563">
        <v>23850</v>
      </c>
      <c r="AA563">
        <v>24796.743957351264</v>
      </c>
      <c r="AB563">
        <v>25583.062014680017</v>
      </c>
      <c r="AC563">
        <v>26105.231296290905</v>
      </c>
      <c r="AD563">
        <v>26217.906778407276</v>
      </c>
      <c r="AE563">
        <v>26102.817641851088</v>
      </c>
      <c r="AF563">
        <v>25810.896263809329</v>
      </c>
      <c r="AG563">
        <v>26133.08585984345</v>
      </c>
      <c r="AH563">
        <v>569</v>
      </c>
      <c r="AI563">
        <v>432.4452938009307</v>
      </c>
      <c r="AJ563">
        <v>321.52452421663776</v>
      </c>
      <c r="AK563">
        <v>243.3092947334533</v>
      </c>
      <c r="AL563">
        <v>191.4533331149662</v>
      </c>
      <c r="AM563">
        <v>158.85724051670545</v>
      </c>
      <c r="AN563">
        <v>136.0189156605895</v>
      </c>
      <c r="AO563">
        <v>123.28567980166871</v>
      </c>
      <c r="AP563">
        <v>103.01178896488274</v>
      </c>
      <c r="AQ563">
        <v>1.4272174460532141</v>
      </c>
      <c r="AR563">
        <v>0.6203199971931862</v>
      </c>
      <c r="AS563">
        <v>1.4272174460532141</v>
      </c>
      <c r="AT563">
        <v>38831</v>
      </c>
      <c r="AU563">
        <v>1703</v>
      </c>
      <c r="AV563">
        <v>23535.562096740032</v>
      </c>
      <c r="AW563">
        <v>17060.881109426067</v>
      </c>
      <c r="AX563">
        <v>577.62897803435146</v>
      </c>
      <c r="AY563">
        <v>785.3817071682148</v>
      </c>
      <c r="AZ563">
        <v>648.99591740256756</v>
      </c>
      <c r="BA563">
        <v>15.354452626052208</v>
      </c>
      <c r="BB563">
        <v>66.061272509003672</v>
      </c>
      <c r="BC563">
        <v>26770</v>
      </c>
      <c r="BD563">
        <v>2136035.4721346647</v>
      </c>
      <c r="BE563">
        <v>10848543.041197261</v>
      </c>
      <c r="BF563">
        <v>471382.00000000006</v>
      </c>
      <c r="BG563">
        <v>522761.94870019401</v>
      </c>
      <c r="BH563">
        <v>547639.76032701344</v>
      </c>
      <c r="BI563">
        <v>337381.99999999988</v>
      </c>
      <c r="BJ563">
        <v>355185.14690289227</v>
      </c>
      <c r="BK563">
        <v>356718.19816045935</v>
      </c>
      <c r="BL563">
        <v>-485394.74738110113</v>
      </c>
      <c r="BM563">
        <v>-683233.7028955312</v>
      </c>
      <c r="BN563">
        <v>-825667.52822027449</v>
      </c>
      <c r="BO563">
        <v>1585124.2622880773</v>
      </c>
      <c r="BP563">
        <v>3367838.1976261651</v>
      </c>
      <c r="BQ563">
        <v>4856785.4488990027</v>
      </c>
      <c r="BR563">
        <v>4008285</v>
      </c>
      <c r="BS563">
        <v>8767932</v>
      </c>
      <c r="BT563">
        <v>937111</v>
      </c>
      <c r="BU563">
        <v>123296</v>
      </c>
      <c r="BV563">
        <v>88734</v>
      </c>
      <c r="BW563">
        <v>932589</v>
      </c>
      <c r="BX563">
        <v>42948</v>
      </c>
      <c r="BY563">
        <v>185.08282806913516</v>
      </c>
      <c r="BZ563">
        <v>0</v>
      </c>
      <c r="CA563">
        <v>0</v>
      </c>
      <c r="CB563">
        <v>0</v>
      </c>
      <c r="CC563">
        <v>0</v>
      </c>
      <c r="CD563">
        <v>7.7698567106538832</v>
      </c>
      <c r="CE563">
        <v>0.62248232908830869</v>
      </c>
      <c r="CF563">
        <v>0</v>
      </c>
      <c r="CG563">
        <v>566149.40147926065</v>
      </c>
      <c r="CH563">
        <v>335052.96658228565</v>
      </c>
      <c r="CI563">
        <v>292618.38548457803</v>
      </c>
      <c r="CJ563">
        <v>24494.09217802039</v>
      </c>
      <c r="CK563">
        <v>799293.83739446476</v>
      </c>
      <c r="CL563">
        <v>10100000</v>
      </c>
      <c r="CM563">
        <v>1980000</v>
      </c>
      <c r="CN563">
        <v>570000</v>
      </c>
      <c r="CO563">
        <v>31660000</v>
      </c>
      <c r="CP563">
        <v>0</v>
      </c>
      <c r="CQ563">
        <v>0</v>
      </c>
      <c r="CR563">
        <v>0</v>
      </c>
      <c r="CS563">
        <v>0</v>
      </c>
      <c r="CT563">
        <v>0</v>
      </c>
      <c r="CU563">
        <v>0</v>
      </c>
      <c r="CV563">
        <v>0</v>
      </c>
      <c r="CW563">
        <v>0</v>
      </c>
      <c r="CX563">
        <v>5.3805836862922183</v>
      </c>
      <c r="CY563">
        <v>3144589.4040761874</v>
      </c>
      <c r="CZ563">
        <v>26770</v>
      </c>
      <c r="DA563">
        <v>29687.890854347839</v>
      </c>
      <c r="DB563">
        <v>31100.713187932823</v>
      </c>
      <c r="DC563">
        <v>32334.155716475772</v>
      </c>
      <c r="DD563">
        <v>-485394.74738110113</v>
      </c>
      <c r="DE563">
        <v>-683233.7028955312</v>
      </c>
      <c r="DF563">
        <v>-825667.52822027449</v>
      </c>
    </row>
    <row r="564" spans="1:110" x14ac:dyDescent="0.45">
      <c r="A564">
        <v>11245</v>
      </c>
      <c r="B564" t="s">
        <v>914</v>
      </c>
      <c r="C564">
        <v>110970</v>
      </c>
      <c r="D564">
        <v>114247</v>
      </c>
      <c r="E564">
        <v>115868</v>
      </c>
      <c r="F564">
        <v>116516</v>
      </c>
      <c r="G564">
        <v>116592</v>
      </c>
      <c r="H564">
        <v>116325</v>
      </c>
      <c r="I564">
        <v>115708</v>
      </c>
      <c r="J564">
        <v>116389.92857142855</v>
      </c>
      <c r="K564">
        <v>2.41</v>
      </c>
      <c r="L564">
        <v>2.33</v>
      </c>
      <c r="M564">
        <v>2.27</v>
      </c>
      <c r="N564">
        <v>2.2200000000000002</v>
      </c>
      <c r="O564">
        <v>2.19</v>
      </c>
      <c r="P564">
        <v>2.16</v>
      </c>
      <c r="Q564">
        <v>2.1436266689832011</v>
      </c>
      <c r="R564">
        <v>2.1247987426231432</v>
      </c>
      <c r="S564">
        <v>304859</v>
      </c>
      <c r="T564">
        <v>10035</v>
      </c>
      <c r="U564">
        <v>4470</v>
      </c>
      <c r="V564">
        <v>218.09612638975346</v>
      </c>
      <c r="W564">
        <v>589.97920997384244</v>
      </c>
      <c r="X564">
        <v>2542.3726869127108</v>
      </c>
      <c r="Y564">
        <v>418.63988713512339</v>
      </c>
      <c r="Z564">
        <v>34778</v>
      </c>
      <c r="AA564">
        <v>35276.792909301301</v>
      </c>
      <c r="AB564">
        <v>35542.621861438914</v>
      </c>
      <c r="AC564">
        <v>35506.737590751465</v>
      </c>
      <c r="AD564">
        <v>35122.172930270121</v>
      </c>
      <c r="AE564">
        <v>34333.608493107466</v>
      </c>
      <c r="AF564">
        <v>33275.500933688731</v>
      </c>
      <c r="AG564">
        <v>33028.572767177378</v>
      </c>
      <c r="AH564">
        <v>431</v>
      </c>
      <c r="AI564">
        <v>356.74458581130256</v>
      </c>
      <c r="AJ564">
        <v>294.15005384239504</v>
      </c>
      <c r="AK564">
        <v>240.79781260811555</v>
      </c>
      <c r="AL564">
        <v>204.72192737946273</v>
      </c>
      <c r="AM564">
        <v>172.65042214273461</v>
      </c>
      <c r="AN564">
        <v>148.66405100705842</v>
      </c>
      <c r="AO564">
        <v>130.47572424022124</v>
      </c>
      <c r="AP564">
        <v>205.12587170784929</v>
      </c>
      <c r="AQ564">
        <v>1.3464315528803905</v>
      </c>
      <c r="AR564">
        <v>0.58520754452187373</v>
      </c>
      <c r="AS564">
        <v>1.3464315528803905</v>
      </c>
      <c r="AT564">
        <v>46664</v>
      </c>
      <c r="AU564">
        <v>709</v>
      </c>
      <c r="AV564">
        <v>27745.61618421194</v>
      </c>
      <c r="AW564">
        <v>10618.100102937973</v>
      </c>
      <c r="AX564">
        <v>275.89924251708362</v>
      </c>
      <c r="AY564">
        <v>925.87121206715233</v>
      </c>
      <c r="AZ564">
        <v>403.91252791576045</v>
      </c>
      <c r="BA564">
        <v>7.3339150386951655</v>
      </c>
      <c r="BB564">
        <v>66.061272509003672</v>
      </c>
      <c r="BC564">
        <v>47120</v>
      </c>
      <c r="BD564">
        <v>3477450.3184265299</v>
      </c>
      <c r="BE564">
        <v>14010015.05766663</v>
      </c>
      <c r="BF564">
        <v>570192</v>
      </c>
      <c r="BG564">
        <v>610330.15552504896</v>
      </c>
      <c r="BH564">
        <v>626255.48985968996</v>
      </c>
      <c r="BI564">
        <v>348016.00000000006</v>
      </c>
      <c r="BJ564">
        <v>350284.47232018254</v>
      </c>
      <c r="BK564">
        <v>346490.62815679237</v>
      </c>
      <c r="BL564">
        <v>-291507.76561735896</v>
      </c>
      <c r="BM564">
        <v>-358579.55715742428</v>
      </c>
      <c r="BN564">
        <v>-434914.39934716467</v>
      </c>
      <c r="BO564">
        <v>1791016.7767776316</v>
      </c>
      <c r="BP564">
        <v>3968647.5103960996</v>
      </c>
      <c r="BQ564">
        <v>5881539.3085615858</v>
      </c>
      <c r="BR564">
        <v>4008285</v>
      </c>
      <c r="BS564">
        <v>8767932</v>
      </c>
      <c r="BT564">
        <v>937111</v>
      </c>
      <c r="BU564">
        <v>123296</v>
      </c>
      <c r="BV564">
        <v>88734</v>
      </c>
      <c r="BW564">
        <v>932589</v>
      </c>
      <c r="BX564">
        <v>42948</v>
      </c>
      <c r="BY564">
        <v>141.88037094941879</v>
      </c>
      <c r="BZ564">
        <v>0</v>
      </c>
      <c r="CA564">
        <v>0</v>
      </c>
      <c r="CB564">
        <v>0</v>
      </c>
      <c r="CC564">
        <v>89.882639224800016</v>
      </c>
      <c r="CD564">
        <v>69.790308146413125</v>
      </c>
      <c r="CE564">
        <v>0</v>
      </c>
      <c r="CF564">
        <v>0</v>
      </c>
      <c r="CG564">
        <v>720778.33923057711</v>
      </c>
      <c r="CH564">
        <v>426563.9426209029</v>
      </c>
      <c r="CI564">
        <v>372539.46284642181</v>
      </c>
      <c r="CJ564">
        <v>31184.014387200481</v>
      </c>
      <c r="CK564">
        <v>1017600.0949027261</v>
      </c>
      <c r="CL564">
        <v>630000</v>
      </c>
      <c r="CM564">
        <v>1710000</v>
      </c>
      <c r="CN564">
        <v>390000</v>
      </c>
      <c r="CO564">
        <v>14640000</v>
      </c>
      <c r="CP564">
        <v>0</v>
      </c>
      <c r="CQ564">
        <v>0</v>
      </c>
      <c r="CR564">
        <v>0</v>
      </c>
      <c r="CS564">
        <v>0</v>
      </c>
      <c r="CT564">
        <v>0</v>
      </c>
      <c r="CU564">
        <v>0</v>
      </c>
      <c r="CV564">
        <v>0</v>
      </c>
      <c r="CW564">
        <v>0</v>
      </c>
      <c r="CX564">
        <v>83.399047137529379</v>
      </c>
      <c r="CY564">
        <v>4500090.7357046092</v>
      </c>
      <c r="CZ564">
        <v>47120</v>
      </c>
      <c r="DA564">
        <v>50436.970228169295</v>
      </c>
      <c r="DB564">
        <v>51753.021231775594</v>
      </c>
      <c r="DC564">
        <v>52639.771932225172</v>
      </c>
      <c r="DD564">
        <v>-291507.76561735896</v>
      </c>
      <c r="DE564">
        <v>-358579.55715742428</v>
      </c>
      <c r="DF564">
        <v>-434914.39934716467</v>
      </c>
    </row>
    <row r="565" spans="1:110" x14ac:dyDescent="0.45">
      <c r="A565">
        <v>11246</v>
      </c>
      <c r="B565" t="s">
        <v>2232</v>
      </c>
      <c r="C565">
        <v>51535</v>
      </c>
      <c r="D565">
        <v>52251</v>
      </c>
      <c r="E565">
        <v>52469</v>
      </c>
      <c r="F565">
        <v>52308</v>
      </c>
      <c r="G565">
        <v>51817</v>
      </c>
      <c r="H565">
        <v>51064</v>
      </c>
      <c r="I565">
        <v>50139</v>
      </c>
      <c r="J565">
        <v>49881.357142857145</v>
      </c>
      <c r="K565">
        <v>2.41</v>
      </c>
      <c r="L565">
        <v>2.33</v>
      </c>
      <c r="M565">
        <v>2.27</v>
      </c>
      <c r="N565">
        <v>2.2200000000000002</v>
      </c>
      <c r="O565">
        <v>2.19</v>
      </c>
      <c r="P565">
        <v>2.16</v>
      </c>
      <c r="Q565">
        <v>2.1436266689832011</v>
      </c>
      <c r="R565">
        <v>2.1247987426231432</v>
      </c>
      <c r="S565">
        <v>304859</v>
      </c>
      <c r="T565">
        <v>10035</v>
      </c>
      <c r="U565">
        <v>4470</v>
      </c>
      <c r="V565">
        <v>92.484636860503642</v>
      </c>
      <c r="W565">
        <v>310.09299489087994</v>
      </c>
      <c r="X565">
        <v>2784.2887013653844</v>
      </c>
      <c r="Y565">
        <v>369.89805822882653</v>
      </c>
      <c r="Z565">
        <v>15397</v>
      </c>
      <c r="AA565">
        <v>15289.282751017454</v>
      </c>
      <c r="AB565">
        <v>15011.997445001798</v>
      </c>
      <c r="AC565">
        <v>14725.712062998868</v>
      </c>
      <c r="AD565">
        <v>14404.304627743051</v>
      </c>
      <c r="AE565">
        <v>13994.352654952807</v>
      </c>
      <c r="AF565">
        <v>13503.212600419371</v>
      </c>
      <c r="AG565">
        <v>13180.818380319854</v>
      </c>
      <c r="AH565">
        <v>580</v>
      </c>
      <c r="AI565">
        <v>462.26472053955644</v>
      </c>
      <c r="AJ565">
        <v>359.17732207110544</v>
      </c>
      <c r="AK565">
        <v>287.75764098690996</v>
      </c>
      <c r="AL565">
        <v>258.22002354641705</v>
      </c>
      <c r="AM565">
        <v>242.60897499492881</v>
      </c>
      <c r="AN565">
        <v>231.65980903090355</v>
      </c>
      <c r="AO565">
        <v>228.41551310523207</v>
      </c>
      <c r="AP565">
        <v>76.521143323707761</v>
      </c>
      <c r="AQ565">
        <v>8.0785893172823434E-2</v>
      </c>
      <c r="AR565">
        <v>3.5112452671312425E-2</v>
      </c>
      <c r="AS565">
        <v>8.0785893172823434E-2</v>
      </c>
      <c r="AT565">
        <v>29195</v>
      </c>
      <c r="AU565">
        <v>1198</v>
      </c>
      <c r="AV565">
        <v>17662.044620648194</v>
      </c>
      <c r="AW565">
        <v>12218.275628444668</v>
      </c>
      <c r="AX565">
        <v>408.52336594497234</v>
      </c>
      <c r="AY565">
        <v>589.38242899103022</v>
      </c>
      <c r="AZ565">
        <v>464.78320490603517</v>
      </c>
      <c r="BA565">
        <v>10.859310920278023</v>
      </c>
      <c r="BB565">
        <v>66.061272509003672</v>
      </c>
      <c r="BC565">
        <v>19660</v>
      </c>
      <c r="BD565">
        <v>1359603.3416599752</v>
      </c>
      <c r="BE565">
        <v>6444634.6482017497</v>
      </c>
      <c r="BF565">
        <v>352718</v>
      </c>
      <c r="BG565">
        <v>370598.85939956148</v>
      </c>
      <c r="BH565">
        <v>371834.78721442161</v>
      </c>
      <c r="BI565">
        <v>264846.00000000006</v>
      </c>
      <c r="BJ565">
        <v>255083.642610865</v>
      </c>
      <c r="BK565">
        <v>249516.11697974295</v>
      </c>
      <c r="BL565">
        <v>-705372.71527798101</v>
      </c>
      <c r="BM565">
        <v>-775101.69693948026</v>
      </c>
      <c r="BN565">
        <v>-870231.4486899022</v>
      </c>
      <c r="BO565">
        <v>694707.55596914655</v>
      </c>
      <c r="BP565">
        <v>1623435.604729855</v>
      </c>
      <c r="BQ565">
        <v>2477550.956798235</v>
      </c>
      <c r="BR565">
        <v>4008285</v>
      </c>
      <c r="BS565">
        <v>8767932</v>
      </c>
      <c r="BT565">
        <v>937111</v>
      </c>
      <c r="BU565">
        <v>123296</v>
      </c>
      <c r="BV565">
        <v>88734</v>
      </c>
      <c r="BW565">
        <v>932589</v>
      </c>
      <c r="BX565">
        <v>42948</v>
      </c>
      <c r="BY565">
        <v>120.07496202363289</v>
      </c>
      <c r="BZ565">
        <v>0</v>
      </c>
      <c r="CA565">
        <v>0</v>
      </c>
      <c r="CB565">
        <v>0</v>
      </c>
      <c r="CC565">
        <v>0</v>
      </c>
      <c r="CD565">
        <v>0</v>
      </c>
      <c r="CE565">
        <v>0</v>
      </c>
      <c r="CF565">
        <v>0</v>
      </c>
      <c r="CG565">
        <v>352731.82605252368</v>
      </c>
      <c r="CH565">
        <v>208750.2776088586</v>
      </c>
      <c r="CI565">
        <v>182311.97839091512</v>
      </c>
      <c r="CJ565">
        <v>15260.71711614883</v>
      </c>
      <c r="CK565">
        <v>497989.35418817442</v>
      </c>
      <c r="CL565">
        <v>6430000</v>
      </c>
      <c r="CM565">
        <v>3320000</v>
      </c>
      <c r="CN565">
        <v>2010000</v>
      </c>
      <c r="CO565">
        <v>15950000</v>
      </c>
      <c r="CP565">
        <v>0</v>
      </c>
      <c r="CQ565">
        <v>0</v>
      </c>
      <c r="CR565">
        <v>0</v>
      </c>
      <c r="CS565">
        <v>0</v>
      </c>
      <c r="CT565">
        <v>0</v>
      </c>
      <c r="CU565">
        <v>0</v>
      </c>
      <c r="CV565">
        <v>0</v>
      </c>
      <c r="CW565">
        <v>0</v>
      </c>
      <c r="CX565">
        <v>96.850506353259945</v>
      </c>
      <c r="CY565">
        <v>2202524.2687790832</v>
      </c>
      <c r="CZ565">
        <v>19660</v>
      </c>
      <c r="DA565">
        <v>20656.653688769435</v>
      </c>
      <c r="DB565">
        <v>20725.542548538855</v>
      </c>
      <c r="DC565">
        <v>20580.943872594511</v>
      </c>
      <c r="DD565">
        <v>-705372.71527798101</v>
      </c>
      <c r="DE565">
        <v>-775101.69693948026</v>
      </c>
      <c r="DF565">
        <v>-870231.4486899022</v>
      </c>
    </row>
    <row r="566" spans="1:110" x14ac:dyDescent="0.45">
      <c r="A566">
        <v>11301</v>
      </c>
      <c r="B566" t="s">
        <v>916</v>
      </c>
      <c r="C566">
        <v>44442</v>
      </c>
      <c r="D566">
        <v>45757</v>
      </c>
      <c r="E566">
        <v>46301</v>
      </c>
      <c r="F566">
        <v>46230</v>
      </c>
      <c r="G566">
        <v>45886</v>
      </c>
      <c r="H566">
        <v>45536</v>
      </c>
      <c r="I566">
        <v>45179</v>
      </c>
      <c r="J566">
        <v>45227.357142857138</v>
      </c>
      <c r="K566">
        <v>2.41</v>
      </c>
      <c r="L566">
        <v>2.33</v>
      </c>
      <c r="M566">
        <v>2.27</v>
      </c>
      <c r="N566">
        <v>2.2200000000000002</v>
      </c>
      <c r="O566">
        <v>2.19</v>
      </c>
      <c r="P566">
        <v>2.16</v>
      </c>
      <c r="Q566">
        <v>2.1436266689832011</v>
      </c>
      <c r="R566">
        <v>2.1247987426231432</v>
      </c>
      <c r="S566">
        <v>304859</v>
      </c>
      <c r="T566">
        <v>10035</v>
      </c>
      <c r="U566">
        <v>4470</v>
      </c>
      <c r="V566">
        <v>79.411319260235175</v>
      </c>
      <c r="W566">
        <v>247.56361387404161</v>
      </c>
      <c r="X566">
        <v>2796.3579595131264</v>
      </c>
      <c r="Y566">
        <v>399.55678305840712</v>
      </c>
      <c r="Z566">
        <v>17199</v>
      </c>
      <c r="AA566">
        <v>17642.338010460127</v>
      </c>
      <c r="AB566">
        <v>18152.340545633768</v>
      </c>
      <c r="AC566">
        <v>18211.128865063012</v>
      </c>
      <c r="AD566">
        <v>17615.042727689208</v>
      </c>
      <c r="AE566">
        <v>16824.090596124559</v>
      </c>
      <c r="AF566">
        <v>16133.41257915652</v>
      </c>
      <c r="AG566">
        <v>15935.515106837562</v>
      </c>
      <c r="AH566">
        <v>270</v>
      </c>
      <c r="AI566">
        <v>201.29796135639148</v>
      </c>
      <c r="AJ566">
        <v>145.89723267146499</v>
      </c>
      <c r="AK566">
        <v>112.44200144957213</v>
      </c>
      <c r="AL566">
        <v>90.923901676501671</v>
      </c>
      <c r="AM566">
        <v>72.60048853805921</v>
      </c>
      <c r="AN566">
        <v>61.387700220849467</v>
      </c>
      <c r="AO566">
        <v>52.831349711833049</v>
      </c>
      <c r="AP566">
        <v>88.507183805218375</v>
      </c>
      <c r="AQ566">
        <v>8.0785893172823434E-2</v>
      </c>
      <c r="AR566">
        <v>3.5112452671312425E-2</v>
      </c>
      <c r="AS566">
        <v>8.0785893172823434E-2</v>
      </c>
      <c r="AT566">
        <v>27120</v>
      </c>
      <c r="AU566">
        <v>1231</v>
      </c>
      <c r="AV566">
        <v>16454.218161411627</v>
      </c>
      <c r="AW566">
        <v>12222.974994252581</v>
      </c>
      <c r="AX566">
        <v>416.43276718709086</v>
      </c>
      <c r="AY566">
        <v>549.07726004630592</v>
      </c>
      <c r="AZ566">
        <v>464.96196878136817</v>
      </c>
      <c r="BA566">
        <v>11.069557516779845</v>
      </c>
      <c r="BB566">
        <v>66.061272509003672</v>
      </c>
      <c r="BC566">
        <v>17200</v>
      </c>
      <c r="BD566">
        <v>1231564.5234182756</v>
      </c>
      <c r="BE566">
        <v>6574481.5519303996</v>
      </c>
      <c r="BF566">
        <v>269746</v>
      </c>
      <c r="BG566">
        <v>286038.38059336948</v>
      </c>
      <c r="BH566">
        <v>289570.63526082633</v>
      </c>
      <c r="BI566">
        <v>60657.999999999956</v>
      </c>
      <c r="BJ566">
        <v>62613.620374014201</v>
      </c>
      <c r="BK566">
        <v>60564.153183249437</v>
      </c>
      <c r="BL566">
        <v>-428651.34669851977</v>
      </c>
      <c r="BM566">
        <v>-517075.92614219035</v>
      </c>
      <c r="BN566">
        <v>-531155.65086569218</v>
      </c>
      <c r="BO566">
        <v>992986.82696265262</v>
      </c>
      <c r="BP566">
        <v>2021173.1235892666</v>
      </c>
      <c r="BQ566">
        <v>2716847.5446818499</v>
      </c>
      <c r="BR566">
        <v>4008285</v>
      </c>
      <c r="BS566">
        <v>8767932</v>
      </c>
      <c r="BT566">
        <v>937111</v>
      </c>
      <c r="BU566">
        <v>123296</v>
      </c>
      <c r="BV566">
        <v>88734</v>
      </c>
      <c r="BW566">
        <v>932589</v>
      </c>
      <c r="BX566">
        <v>42948</v>
      </c>
      <c r="BY566">
        <v>102.37275862352726</v>
      </c>
      <c r="BZ566">
        <v>0</v>
      </c>
      <c r="CA566">
        <v>0</v>
      </c>
      <c r="CB566">
        <v>0</v>
      </c>
      <c r="CC566">
        <v>0</v>
      </c>
      <c r="CD566">
        <v>9.8314214874838903</v>
      </c>
      <c r="CE566">
        <v>0</v>
      </c>
      <c r="CF566">
        <v>0</v>
      </c>
      <c r="CG566">
        <v>326301.64020685136</v>
      </c>
      <c r="CH566">
        <v>193108.62515497353</v>
      </c>
      <c r="CI566">
        <v>168651.34695686196</v>
      </c>
      <c r="CJ566">
        <v>14117.232010106865</v>
      </c>
      <c r="CK566">
        <v>460675.02582813613</v>
      </c>
      <c r="CL566">
        <v>1350000</v>
      </c>
      <c r="CM566">
        <v>1550000</v>
      </c>
      <c r="CN566">
        <v>960000</v>
      </c>
      <c r="CO566">
        <v>24920000</v>
      </c>
      <c r="CP566">
        <v>0</v>
      </c>
      <c r="CQ566">
        <v>0</v>
      </c>
      <c r="CR566">
        <v>0</v>
      </c>
      <c r="CS566">
        <v>0</v>
      </c>
      <c r="CT566">
        <v>0</v>
      </c>
      <c r="CU566">
        <v>0</v>
      </c>
      <c r="CV566">
        <v>0</v>
      </c>
      <c r="CW566">
        <v>0</v>
      </c>
      <c r="CX566">
        <v>201.77188823595819</v>
      </c>
      <c r="CY566">
        <v>2073386.3247803533</v>
      </c>
      <c r="CZ566">
        <v>17200</v>
      </c>
      <c r="DA566">
        <v>18238.862286024469</v>
      </c>
      <c r="DB566">
        <v>18464.091873415036</v>
      </c>
      <c r="DC566">
        <v>18642.76113134851</v>
      </c>
      <c r="DD566">
        <v>-428651.34669851977</v>
      </c>
      <c r="DE566">
        <v>-517075.92614219035</v>
      </c>
      <c r="DF566">
        <v>-531155.65086569218</v>
      </c>
    </row>
    <row r="567" spans="1:110" x14ac:dyDescent="0.45">
      <c r="A567">
        <v>11324</v>
      </c>
      <c r="B567" t="s">
        <v>917</v>
      </c>
      <c r="C567">
        <v>38456</v>
      </c>
      <c r="D567">
        <v>37947</v>
      </c>
      <c r="E567">
        <v>37373</v>
      </c>
      <c r="F567">
        <v>36399</v>
      </c>
      <c r="G567">
        <v>35298</v>
      </c>
      <c r="H567">
        <v>34359</v>
      </c>
      <c r="I567">
        <v>33467</v>
      </c>
      <c r="J567">
        <v>32602.071428571428</v>
      </c>
      <c r="K567">
        <v>2.41</v>
      </c>
      <c r="L567">
        <v>2.33</v>
      </c>
      <c r="M567">
        <v>2.27</v>
      </c>
      <c r="N567">
        <v>2.2200000000000002</v>
      </c>
      <c r="O567">
        <v>2.19</v>
      </c>
      <c r="P567">
        <v>2.16</v>
      </c>
      <c r="Q567">
        <v>2.1436266689832011</v>
      </c>
      <c r="R567">
        <v>2.1247987426231432</v>
      </c>
      <c r="S567">
        <v>304859</v>
      </c>
      <c r="T567">
        <v>10035</v>
      </c>
      <c r="U567">
        <v>4470</v>
      </c>
      <c r="V567">
        <v>68.381978164437101</v>
      </c>
      <c r="W567">
        <v>218.37151944327067</v>
      </c>
      <c r="X567">
        <v>2809.985180103301</v>
      </c>
      <c r="Y567">
        <v>391.95827688309566</v>
      </c>
      <c r="Z567">
        <v>25553</v>
      </c>
      <c r="AA567">
        <v>24388.007228069888</v>
      </c>
      <c r="AB567">
        <v>23563.710186464279</v>
      </c>
      <c r="AC567">
        <v>22484.230323212283</v>
      </c>
      <c r="AD567">
        <v>21129.201486034159</v>
      </c>
      <c r="AE567">
        <v>19780.763112947112</v>
      </c>
      <c r="AF567">
        <v>18650.758657878185</v>
      </c>
      <c r="AG567">
        <v>17490.381122283012</v>
      </c>
      <c r="AH567">
        <v>650</v>
      </c>
      <c r="AI567">
        <v>523.72274844381775</v>
      </c>
      <c r="AJ567">
        <v>417.66535239015934</v>
      </c>
      <c r="AK567">
        <v>338.23281042459729</v>
      </c>
      <c r="AL567">
        <v>278.20342384961322</v>
      </c>
      <c r="AM567">
        <v>233.79408534169698</v>
      </c>
      <c r="AN567">
        <v>201.40683223039105</v>
      </c>
      <c r="AO567">
        <v>174.09212288631252</v>
      </c>
      <c r="AP567">
        <v>100.3352944884289</v>
      </c>
      <c r="AQ567">
        <v>1.9388614361477623</v>
      </c>
      <c r="AR567">
        <v>0.84269886411149819</v>
      </c>
      <c r="AS567">
        <v>1.9388614361477623</v>
      </c>
      <c r="AT567">
        <v>24924</v>
      </c>
      <c r="AU567">
        <v>2392</v>
      </c>
      <c r="AV567">
        <v>15628.523171311605</v>
      </c>
      <c r="AW567">
        <v>20549.616124464876</v>
      </c>
      <c r="AX567">
        <v>776.93036361900567</v>
      </c>
      <c r="AY567">
        <v>521.52381822666825</v>
      </c>
      <c r="AZ567">
        <v>781.70739737464385</v>
      </c>
      <c r="BA567">
        <v>20.652254155469503</v>
      </c>
      <c r="BB567">
        <v>66.061272509003672</v>
      </c>
      <c r="BC567">
        <v>15130</v>
      </c>
      <c r="BD567">
        <v>941654.81342466653</v>
      </c>
      <c r="BE567">
        <v>6491731.2374658165</v>
      </c>
      <c r="BF567">
        <v>201658</v>
      </c>
      <c r="BG567">
        <v>203016.06570828869</v>
      </c>
      <c r="BH567">
        <v>196961.20548323245</v>
      </c>
      <c r="BI567">
        <v>442323.99999999994</v>
      </c>
      <c r="BJ567">
        <v>407795.29874986177</v>
      </c>
      <c r="BK567">
        <v>383219.21224263258</v>
      </c>
      <c r="BL567">
        <v>-186019.9055552145</v>
      </c>
      <c r="BM567">
        <v>-275401.79297600465</v>
      </c>
      <c r="BN567">
        <v>-357987.94017261697</v>
      </c>
      <c r="BO567">
        <v>690998.44910663133</v>
      </c>
      <c r="BP567">
        <v>1488848.0246736617</v>
      </c>
      <c r="BQ567">
        <v>2070244.2872255435</v>
      </c>
      <c r="BR567">
        <v>4008285</v>
      </c>
      <c r="BS567">
        <v>8767932</v>
      </c>
      <c r="BT567">
        <v>937111</v>
      </c>
      <c r="BU567">
        <v>123296</v>
      </c>
      <c r="BV567">
        <v>88734</v>
      </c>
      <c r="BW567">
        <v>932589</v>
      </c>
      <c r="BX567">
        <v>42948</v>
      </c>
      <c r="BY567">
        <v>50.666613482262022</v>
      </c>
      <c r="BZ567">
        <v>0</v>
      </c>
      <c r="CA567">
        <v>0</v>
      </c>
      <c r="CB567">
        <v>0</v>
      </c>
      <c r="CC567">
        <v>0</v>
      </c>
      <c r="CD567">
        <v>9.4737332395174061</v>
      </c>
      <c r="CE567">
        <v>0</v>
      </c>
      <c r="CF567">
        <v>0</v>
      </c>
      <c r="CG567">
        <v>367552.49101271376</v>
      </c>
      <c r="CH567">
        <v>217521.29767645767</v>
      </c>
      <c r="CI567">
        <v>189972.14555019728</v>
      </c>
      <c r="CJ567">
        <v>15901.923717667689</v>
      </c>
      <c r="CK567">
        <v>518913.27663305571</v>
      </c>
      <c r="CL567">
        <v>0</v>
      </c>
      <c r="CM567">
        <v>4950000</v>
      </c>
      <c r="CN567">
        <v>860000</v>
      </c>
      <c r="CO567">
        <v>14790000</v>
      </c>
      <c r="CP567">
        <v>0</v>
      </c>
      <c r="CQ567">
        <v>0</v>
      </c>
      <c r="CR567">
        <v>0</v>
      </c>
      <c r="CS567">
        <v>0</v>
      </c>
      <c r="CT567">
        <v>0</v>
      </c>
      <c r="CU567">
        <v>0</v>
      </c>
      <c r="CV567">
        <v>0</v>
      </c>
      <c r="CW567">
        <v>0</v>
      </c>
      <c r="CX567">
        <v>384.71173356989362</v>
      </c>
      <c r="CY567">
        <v>2225404.1716716131</v>
      </c>
      <c r="CZ567">
        <v>15130</v>
      </c>
      <c r="DA567">
        <v>15231.892978044056</v>
      </c>
      <c r="DB567">
        <v>14777.608817707738</v>
      </c>
      <c r="DC567">
        <v>14254.263922880471</v>
      </c>
      <c r="DD567">
        <v>-186019.9055552145</v>
      </c>
      <c r="DE567">
        <v>-275401.79297600465</v>
      </c>
      <c r="DF567">
        <v>-357987.94017261697</v>
      </c>
    </row>
    <row r="568" spans="1:110" x14ac:dyDescent="0.45">
      <c r="A568">
        <v>11326</v>
      </c>
      <c r="B568" t="s">
        <v>918</v>
      </c>
      <c r="C568">
        <v>37275</v>
      </c>
      <c r="D568">
        <v>35249</v>
      </c>
      <c r="E568">
        <v>32915</v>
      </c>
      <c r="F568">
        <v>30265</v>
      </c>
      <c r="G568">
        <v>27483</v>
      </c>
      <c r="H568">
        <v>24831</v>
      </c>
      <c r="I568">
        <v>22276</v>
      </c>
      <c r="J568">
        <v>19730.821428571428</v>
      </c>
      <c r="K568">
        <v>2.41</v>
      </c>
      <c r="L568">
        <v>2.33</v>
      </c>
      <c r="M568">
        <v>2.27</v>
      </c>
      <c r="N568">
        <v>2.2200000000000002</v>
      </c>
      <c r="O568">
        <v>2.19</v>
      </c>
      <c r="P568">
        <v>2.16</v>
      </c>
      <c r="Q568">
        <v>2.1436266689832011</v>
      </c>
      <c r="R568">
        <v>2.1247987426231432</v>
      </c>
      <c r="S568">
        <v>304859</v>
      </c>
      <c r="T568">
        <v>10035</v>
      </c>
      <c r="U568">
        <v>4470</v>
      </c>
      <c r="V568">
        <v>70.529908008320632</v>
      </c>
      <c r="W568">
        <v>374.77983697486712</v>
      </c>
      <c r="X568">
        <v>2640.7416487512405</v>
      </c>
      <c r="Y568">
        <v>221.36714338310918</v>
      </c>
      <c r="Z568">
        <v>12674</v>
      </c>
      <c r="AA568">
        <v>11558.650137998711</v>
      </c>
      <c r="AB568">
        <v>10475.774878622213</v>
      </c>
      <c r="AC568">
        <v>9416.1592354189288</v>
      </c>
      <c r="AD568">
        <v>8322.2151924534355</v>
      </c>
      <c r="AE568">
        <v>7257.1408757621211</v>
      </c>
      <c r="AF568">
        <v>6258.7777976844227</v>
      </c>
      <c r="AG568">
        <v>5179.6178192275565</v>
      </c>
      <c r="AH568">
        <v>219</v>
      </c>
      <c r="AI568">
        <v>148.00244958621136</v>
      </c>
      <c r="AJ568">
        <v>97.096725176764238</v>
      </c>
      <c r="AK568">
        <v>63.613851930193462</v>
      </c>
      <c r="AL568">
        <v>42.870332903387371</v>
      </c>
      <c r="AM568">
        <v>33.173278118280201</v>
      </c>
      <c r="AN568">
        <v>21.942302683405437</v>
      </c>
      <c r="AO568">
        <v>16.84526193218348</v>
      </c>
      <c r="AP568">
        <v>89.263584418129241</v>
      </c>
      <c r="AQ568">
        <v>1.696503756629292</v>
      </c>
      <c r="AR568">
        <v>0.7373615060975609</v>
      </c>
      <c r="AS568">
        <v>1.696503756629292</v>
      </c>
      <c r="AT568">
        <v>22807</v>
      </c>
      <c r="AU568">
        <v>407</v>
      </c>
      <c r="AV568">
        <v>13584.957335705205</v>
      </c>
      <c r="AW568">
        <v>5636.5107676277803</v>
      </c>
      <c r="AX568">
        <v>153.75681047607702</v>
      </c>
      <c r="AY568">
        <v>453.33002629248267</v>
      </c>
      <c r="AZ568">
        <v>214.41286960056075</v>
      </c>
      <c r="BA568">
        <v>4.0871420101216129</v>
      </c>
      <c r="BB568">
        <v>66.061272509003672</v>
      </c>
      <c r="BC568">
        <v>15700</v>
      </c>
      <c r="BD568">
        <v>636624.0969362678</v>
      </c>
      <c r="BE568">
        <v>3861283.4515438029</v>
      </c>
      <c r="BF568">
        <v>124216</v>
      </c>
      <c r="BG568">
        <v>111937.18062412606</v>
      </c>
      <c r="BH568">
        <v>94390.246238663967</v>
      </c>
      <c r="BI568">
        <v>97521.999999999985</v>
      </c>
      <c r="BJ568">
        <v>79445.494931773923</v>
      </c>
      <c r="BK568">
        <v>70215.7311025737</v>
      </c>
      <c r="BL568">
        <v>-274118.8208071572</v>
      </c>
      <c r="BM568">
        <v>-323950.23202039592</v>
      </c>
      <c r="BN568">
        <v>-409166.56965521397</v>
      </c>
      <c r="BO568">
        <v>148045.9165328599</v>
      </c>
      <c r="BP568">
        <v>490470.63571671234</v>
      </c>
      <c r="BQ568">
        <v>761640.64121160423</v>
      </c>
      <c r="BR568">
        <v>4008285</v>
      </c>
      <c r="BS568">
        <v>8767932</v>
      </c>
      <c r="BT568">
        <v>937111</v>
      </c>
      <c r="BU568">
        <v>123296</v>
      </c>
      <c r="BV568">
        <v>88734</v>
      </c>
      <c r="BW568">
        <v>932589</v>
      </c>
      <c r="BX568">
        <v>42948</v>
      </c>
      <c r="BY568">
        <v>88.01584214948285</v>
      </c>
      <c r="BZ568">
        <v>0</v>
      </c>
      <c r="CA568">
        <v>0</v>
      </c>
      <c r="CB568">
        <v>0</v>
      </c>
      <c r="CC568">
        <v>0</v>
      </c>
      <c r="CD568">
        <v>5.8069073403868199</v>
      </c>
      <c r="CE568">
        <v>0</v>
      </c>
      <c r="CF568">
        <v>0</v>
      </c>
      <c r="CG568">
        <v>303823.63168389641</v>
      </c>
      <c r="CH568">
        <v>179805.91138578154</v>
      </c>
      <c r="CI568">
        <v>157033.42676528404</v>
      </c>
      <c r="CJ568">
        <v>13144.735331136597</v>
      </c>
      <c r="CK568">
        <v>428940.4101200662</v>
      </c>
      <c r="CL568">
        <v>1030000</v>
      </c>
      <c r="CM568">
        <v>3370000</v>
      </c>
      <c r="CN568">
        <v>2390000</v>
      </c>
      <c r="CO568">
        <v>15330000</v>
      </c>
      <c r="CP568">
        <v>2000</v>
      </c>
      <c r="CQ568">
        <v>0</v>
      </c>
      <c r="CR568">
        <v>0</v>
      </c>
      <c r="CS568">
        <v>0</v>
      </c>
      <c r="CT568">
        <v>2462000</v>
      </c>
      <c r="CU568">
        <v>0</v>
      </c>
      <c r="CV568">
        <v>0</v>
      </c>
      <c r="CW568">
        <v>0</v>
      </c>
      <c r="CX568">
        <v>3925.1357991501736</v>
      </c>
      <c r="CY568">
        <v>1703821.035860063</v>
      </c>
      <c r="CZ568">
        <v>15700</v>
      </c>
      <c r="DA568">
        <v>14148.046433621908</v>
      </c>
      <c r="DB568">
        <v>11930.241401647325</v>
      </c>
      <c r="DC568">
        <v>9636.8730537169195</v>
      </c>
      <c r="DD568">
        <v>-274118.8208071572</v>
      </c>
      <c r="DE568">
        <v>-323950.23202039592</v>
      </c>
      <c r="DF568">
        <v>-409166.56965521397</v>
      </c>
    </row>
    <row r="569" spans="1:110" x14ac:dyDescent="0.45">
      <c r="A569">
        <v>11327</v>
      </c>
      <c r="B569" t="s">
        <v>919</v>
      </c>
      <c r="C569">
        <v>11716</v>
      </c>
      <c r="D569">
        <v>10854</v>
      </c>
      <c r="E569">
        <v>9955</v>
      </c>
      <c r="F569">
        <v>9032</v>
      </c>
      <c r="G569">
        <v>8091</v>
      </c>
      <c r="H569">
        <v>7161</v>
      </c>
      <c r="I569">
        <v>6269</v>
      </c>
      <c r="J569">
        <v>5355.0357142857147</v>
      </c>
      <c r="K569">
        <v>2.41</v>
      </c>
      <c r="L569">
        <v>2.33</v>
      </c>
      <c r="M569">
        <v>2.27</v>
      </c>
      <c r="N569">
        <v>2.2200000000000002</v>
      </c>
      <c r="O569">
        <v>2.19</v>
      </c>
      <c r="P569">
        <v>2.16</v>
      </c>
      <c r="Q569">
        <v>2.1436266689832011</v>
      </c>
      <c r="R569">
        <v>2.1247987426231432</v>
      </c>
      <c r="S569">
        <v>304859</v>
      </c>
      <c r="T569">
        <v>10035</v>
      </c>
      <c r="U569">
        <v>4470</v>
      </c>
      <c r="V569">
        <v>20.923013252437649</v>
      </c>
      <c r="W569">
        <v>111.18011801243919</v>
      </c>
      <c r="X569">
        <v>2797.9291513794064</v>
      </c>
      <c r="Y569">
        <v>234.54380095155258</v>
      </c>
      <c r="Z569">
        <v>3760</v>
      </c>
      <c r="AA569">
        <v>3399.6894842954184</v>
      </c>
      <c r="AB569">
        <v>3010.115291718866</v>
      </c>
      <c r="AC569">
        <v>2638.5386766640468</v>
      </c>
      <c r="AD569">
        <v>2278.6062113876428</v>
      </c>
      <c r="AE569">
        <v>1947.6710999708348</v>
      </c>
      <c r="AF569">
        <v>1651.6213254948298</v>
      </c>
      <c r="AG569">
        <v>1288.3792843677172</v>
      </c>
      <c r="AH569">
        <v>144</v>
      </c>
      <c r="AI569">
        <v>134.83313885318904</v>
      </c>
      <c r="AJ569">
        <v>122.26657595849758</v>
      </c>
      <c r="AK569">
        <v>113.7212267747727</v>
      </c>
      <c r="AL569">
        <v>117.94351993518934</v>
      </c>
      <c r="AM569">
        <v>122.08887456691058</v>
      </c>
      <c r="AN569">
        <v>120.28512378280878</v>
      </c>
      <c r="AO569">
        <v>102.39254122046397</v>
      </c>
      <c r="AP569">
        <v>18.535971063639838</v>
      </c>
      <c r="AQ569">
        <v>0.430858096921725</v>
      </c>
      <c r="AR569">
        <v>0.18726641424699961</v>
      </c>
      <c r="AS569">
        <v>0.430858096921725</v>
      </c>
      <c r="AT569">
        <v>9158</v>
      </c>
      <c r="AU569">
        <v>161</v>
      </c>
      <c r="AV569">
        <v>5453.9739008992174</v>
      </c>
      <c r="AW569">
        <v>2245.359597712456</v>
      </c>
      <c r="AX569">
        <v>60.980738543777363</v>
      </c>
      <c r="AY569">
        <v>181.99910907300688</v>
      </c>
      <c r="AZ569">
        <v>85.413479096981831</v>
      </c>
      <c r="BA569">
        <v>1.6209814546672938</v>
      </c>
      <c r="BB569">
        <v>66.061272509003672</v>
      </c>
      <c r="BC569">
        <v>15700</v>
      </c>
      <c r="BD569">
        <v>561121.9556626695</v>
      </c>
      <c r="BE569">
        <v>1663830.0374587462</v>
      </c>
      <c r="BF569">
        <v>44385.999999999993</v>
      </c>
      <c r="BG569">
        <v>38765.292662480053</v>
      </c>
      <c r="BH569">
        <v>31588.720499866908</v>
      </c>
      <c r="BI569">
        <v>29276.000000000004</v>
      </c>
      <c r="BJ569">
        <v>22721.445195170745</v>
      </c>
      <c r="BK569">
        <v>19621.931871348505</v>
      </c>
      <c r="BL569">
        <v>-401248.7919639505</v>
      </c>
      <c r="BM569">
        <v>-363586.99939316325</v>
      </c>
      <c r="BN569">
        <v>-385990.66322836909</v>
      </c>
      <c r="BO569">
        <v>23818.807854364044</v>
      </c>
      <c r="BP569">
        <v>137608.35796061123</v>
      </c>
      <c r="BQ569">
        <v>224647.52614328288</v>
      </c>
      <c r="BR569">
        <v>4008285</v>
      </c>
      <c r="BS569">
        <v>8767932</v>
      </c>
      <c r="BT569">
        <v>937111</v>
      </c>
      <c r="BU569">
        <v>123296</v>
      </c>
      <c r="BV569">
        <v>88734</v>
      </c>
      <c r="BW569">
        <v>932589</v>
      </c>
      <c r="BX569">
        <v>42948</v>
      </c>
      <c r="BY569">
        <v>51.612691084814415</v>
      </c>
      <c r="BZ569">
        <v>0</v>
      </c>
      <c r="CA569">
        <v>0</v>
      </c>
      <c r="CB569">
        <v>0</v>
      </c>
      <c r="CC569">
        <v>0</v>
      </c>
      <c r="CD569">
        <v>1.7613591635185346</v>
      </c>
      <c r="CE569">
        <v>0</v>
      </c>
      <c r="CF569">
        <v>0</v>
      </c>
      <c r="CG569">
        <v>145983.54985787219</v>
      </c>
      <c r="CH569">
        <v>86394.547665851132</v>
      </c>
      <c r="CI569">
        <v>75452.646518929163</v>
      </c>
      <c r="CJ569">
        <v>6315.8850249607549</v>
      </c>
      <c r="CK569">
        <v>206100.63608208057</v>
      </c>
      <c r="CL569">
        <v>740000</v>
      </c>
      <c r="CM569">
        <v>1920000</v>
      </c>
      <c r="CN569">
        <v>1460000</v>
      </c>
      <c r="CO569">
        <v>34070000</v>
      </c>
      <c r="CP569">
        <v>2000</v>
      </c>
      <c r="CQ569">
        <v>100</v>
      </c>
      <c r="CR569">
        <v>0</v>
      </c>
      <c r="CS569">
        <v>0</v>
      </c>
      <c r="CT569">
        <v>3588000</v>
      </c>
      <c r="CU569">
        <v>700800</v>
      </c>
      <c r="CV569">
        <v>0</v>
      </c>
      <c r="CW569">
        <v>0</v>
      </c>
      <c r="CX569">
        <v>7387.5414012792162</v>
      </c>
      <c r="CY569">
        <v>780087.99419534032</v>
      </c>
      <c r="CZ569">
        <v>15700</v>
      </c>
      <c r="DA569">
        <v>13711.870743048188</v>
      </c>
      <c r="DB569">
        <v>11173.408548819685</v>
      </c>
      <c r="DC569">
        <v>8493.9622618712438</v>
      </c>
      <c r="DD569">
        <v>-401248.7919639505</v>
      </c>
      <c r="DE569">
        <v>-363586.99939316325</v>
      </c>
      <c r="DF569">
        <v>-385990.66322836909</v>
      </c>
    </row>
    <row r="570" spans="1:110" x14ac:dyDescent="0.45">
      <c r="A570">
        <v>11341</v>
      </c>
      <c r="B570" t="s">
        <v>920</v>
      </c>
      <c r="C570">
        <v>18212</v>
      </c>
      <c r="D570">
        <v>18929</v>
      </c>
      <c r="E570">
        <v>19414</v>
      </c>
      <c r="F570">
        <v>19637</v>
      </c>
      <c r="G570">
        <v>19689</v>
      </c>
      <c r="H570">
        <v>19616</v>
      </c>
      <c r="I570">
        <v>19476</v>
      </c>
      <c r="J570">
        <v>19670.321428571431</v>
      </c>
      <c r="K570">
        <v>2.41</v>
      </c>
      <c r="L570">
        <v>2.33</v>
      </c>
      <c r="M570">
        <v>2.27</v>
      </c>
      <c r="N570">
        <v>2.2200000000000002</v>
      </c>
      <c r="O570">
        <v>2.19</v>
      </c>
      <c r="P570">
        <v>2.16</v>
      </c>
      <c r="Q570">
        <v>2.1436266689832011</v>
      </c>
      <c r="R570">
        <v>2.1247987426231432</v>
      </c>
      <c r="S570">
        <v>304859</v>
      </c>
      <c r="T570">
        <v>10035</v>
      </c>
      <c r="U570">
        <v>4470</v>
      </c>
      <c r="V570">
        <v>33.709807875281108</v>
      </c>
      <c r="W570">
        <v>179.12622682651883</v>
      </c>
      <c r="X570">
        <v>2699.4975932492439</v>
      </c>
      <c r="Y570">
        <v>226.29251561573554</v>
      </c>
      <c r="Z570">
        <v>8816</v>
      </c>
      <c r="AA570">
        <v>9081.9580595868811</v>
      </c>
      <c r="AB570">
        <v>9380.4464163248067</v>
      </c>
      <c r="AC570">
        <v>9450.2203426373162</v>
      </c>
      <c r="AD570">
        <v>9323.295867839397</v>
      </c>
      <c r="AE570">
        <v>9096.1518384701048</v>
      </c>
      <c r="AF570">
        <v>8809.1972512777265</v>
      </c>
      <c r="AG570">
        <v>8804.2236790576917</v>
      </c>
      <c r="AH570">
        <v>334</v>
      </c>
      <c r="AI570">
        <v>310.29880232113499</v>
      </c>
      <c r="AJ570">
        <v>291.73724538924654</v>
      </c>
      <c r="AK570">
        <v>294.20209017545739</v>
      </c>
      <c r="AL570">
        <v>318.57074711324054</v>
      </c>
      <c r="AM570">
        <v>346.87470205188447</v>
      </c>
      <c r="AN570">
        <v>379.10940030426531</v>
      </c>
      <c r="AO570">
        <v>410.83727668812907</v>
      </c>
      <c r="AP570">
        <v>35.658886037226416</v>
      </c>
      <c r="AQ570">
        <v>1.4541460771108219</v>
      </c>
      <c r="AR570">
        <v>0.63202414808362362</v>
      </c>
      <c r="AS570">
        <v>1.4541460771108219</v>
      </c>
      <c r="AT570">
        <v>13647</v>
      </c>
      <c r="AU570">
        <v>718</v>
      </c>
      <c r="AV570">
        <v>8319.5007457800821</v>
      </c>
      <c r="AW570">
        <v>6878.9874759310287</v>
      </c>
      <c r="AX570">
        <v>240.3694538889001</v>
      </c>
      <c r="AY570">
        <v>277.62173988668133</v>
      </c>
      <c r="AZ570">
        <v>261.67668358441631</v>
      </c>
      <c r="BA570">
        <v>6.3894671715511988</v>
      </c>
      <c r="BB570">
        <v>66.061272509003672</v>
      </c>
      <c r="BC570">
        <v>7310</v>
      </c>
      <c r="BD570">
        <v>550283.15400122222</v>
      </c>
      <c r="BE570">
        <v>2599177.9176933058</v>
      </c>
      <c r="BF570">
        <v>198294</v>
      </c>
      <c r="BG570">
        <v>215903.65223816453</v>
      </c>
      <c r="BH570">
        <v>221663.67283591902</v>
      </c>
      <c r="BI570">
        <v>99178</v>
      </c>
      <c r="BJ570">
        <v>103199.54650668333</v>
      </c>
      <c r="BK570">
        <v>101813.48906412334</v>
      </c>
      <c r="BL570">
        <v>-362429.11711009406</v>
      </c>
      <c r="BM570">
        <v>-483934.83787431836</v>
      </c>
      <c r="BN570">
        <v>-574937.16045101266</v>
      </c>
      <c r="BO570">
        <v>387140.62135853455</v>
      </c>
      <c r="BP570">
        <v>792872.93765891495</v>
      </c>
      <c r="BQ570">
        <v>1122666.4799307191</v>
      </c>
      <c r="BR570">
        <v>4008285</v>
      </c>
      <c r="BS570">
        <v>8767932</v>
      </c>
      <c r="BT570">
        <v>937111</v>
      </c>
      <c r="BU570">
        <v>123296</v>
      </c>
      <c r="BV570">
        <v>88734</v>
      </c>
      <c r="BW570">
        <v>932589</v>
      </c>
      <c r="BX570">
        <v>42948</v>
      </c>
      <c r="BY570">
        <v>201.97189918833985</v>
      </c>
      <c r="BZ570">
        <v>0</v>
      </c>
      <c r="CA570">
        <v>0</v>
      </c>
      <c r="CB570">
        <v>0</v>
      </c>
      <c r="CC570">
        <v>0</v>
      </c>
      <c r="CD570">
        <v>5.9435864471349396</v>
      </c>
      <c r="CE570">
        <v>0</v>
      </c>
      <c r="CF570">
        <v>0</v>
      </c>
      <c r="CG570">
        <v>134621.0400550598</v>
      </c>
      <c r="CH570">
        <v>79670.098947358492</v>
      </c>
      <c r="CI570">
        <v>69579.851696812839</v>
      </c>
      <c r="CJ570">
        <v>5824.2932971296304</v>
      </c>
      <c r="CK570">
        <v>190058.9622076716</v>
      </c>
      <c r="CL570">
        <v>3050000</v>
      </c>
      <c r="CM570">
        <v>3340000</v>
      </c>
      <c r="CN570">
        <v>2390000</v>
      </c>
      <c r="CO570">
        <v>40390000</v>
      </c>
      <c r="CP570">
        <v>0</v>
      </c>
      <c r="CQ570">
        <v>0</v>
      </c>
      <c r="CR570">
        <v>0</v>
      </c>
      <c r="CS570">
        <v>0</v>
      </c>
      <c r="CT570">
        <v>0</v>
      </c>
      <c r="CU570">
        <v>0</v>
      </c>
      <c r="CV570">
        <v>0</v>
      </c>
      <c r="CW570">
        <v>0</v>
      </c>
      <c r="CX570">
        <v>2090.356762124527</v>
      </c>
      <c r="CY570">
        <v>754852.43728394958</v>
      </c>
      <c r="CZ570">
        <v>7310</v>
      </c>
      <c r="DA570">
        <v>7959.170211206505</v>
      </c>
      <c r="DB570">
        <v>8171.5102243666888</v>
      </c>
      <c r="DC570">
        <v>8329.8903139690901</v>
      </c>
      <c r="DD570">
        <v>-362429.11711009406</v>
      </c>
      <c r="DE570">
        <v>-483934.83787431836</v>
      </c>
      <c r="DF570">
        <v>-574937.16045101266</v>
      </c>
    </row>
    <row r="571" spans="1:110" x14ac:dyDescent="0.45">
      <c r="A571">
        <v>11342</v>
      </c>
      <c r="B571" t="s">
        <v>921</v>
      </c>
      <c r="C571">
        <v>18341</v>
      </c>
      <c r="D571">
        <v>17585</v>
      </c>
      <c r="E571">
        <v>16687</v>
      </c>
      <c r="F571">
        <v>15658</v>
      </c>
      <c r="G571">
        <v>14521</v>
      </c>
      <c r="H571">
        <v>13349</v>
      </c>
      <c r="I571">
        <v>12237</v>
      </c>
      <c r="J571">
        <v>11203.071428571428</v>
      </c>
      <c r="K571">
        <v>2.41</v>
      </c>
      <c r="L571">
        <v>2.33</v>
      </c>
      <c r="M571">
        <v>2.27</v>
      </c>
      <c r="N571">
        <v>2.2200000000000002</v>
      </c>
      <c r="O571">
        <v>2.19</v>
      </c>
      <c r="P571">
        <v>2.16</v>
      </c>
      <c r="Q571">
        <v>2.1436266689832011</v>
      </c>
      <c r="R571">
        <v>2.1247987426231432</v>
      </c>
      <c r="S571">
        <v>304859</v>
      </c>
      <c r="T571">
        <v>10035</v>
      </c>
      <c r="U571">
        <v>4470</v>
      </c>
      <c r="V571">
        <v>32.555956047117306</v>
      </c>
      <c r="W571">
        <v>172.99492150847743</v>
      </c>
      <c r="X571">
        <v>2814.972378013234</v>
      </c>
      <c r="Y571">
        <v>235.97249443837885</v>
      </c>
      <c r="Z571">
        <v>9581</v>
      </c>
      <c r="AA571">
        <v>8939.6296172735892</v>
      </c>
      <c r="AB571">
        <v>8323.535532812617</v>
      </c>
      <c r="AC571">
        <v>7672.3529842688476</v>
      </c>
      <c r="AD571">
        <v>6940.0395010347729</v>
      </c>
      <c r="AE571">
        <v>6183.2525358140792</v>
      </c>
      <c r="AF571">
        <v>5466.7597282394354</v>
      </c>
      <c r="AG571">
        <v>4771.7174477813805</v>
      </c>
      <c r="AH571">
        <v>298</v>
      </c>
      <c r="AI571">
        <v>257.05675103905384</v>
      </c>
      <c r="AJ571">
        <v>216.18584777436391</v>
      </c>
      <c r="AK571">
        <v>180.74216066332943</v>
      </c>
      <c r="AL571">
        <v>164.41866180773783</v>
      </c>
      <c r="AM571">
        <v>149.8476216827124</v>
      </c>
      <c r="AN571">
        <v>149.78825424118114</v>
      </c>
      <c r="AO571">
        <v>161.97293392245942</v>
      </c>
      <c r="AP571">
        <v>39.041908558706872</v>
      </c>
      <c r="AQ571">
        <v>1.6695751255716842</v>
      </c>
      <c r="AR571">
        <v>0.72565735520712338</v>
      </c>
      <c r="AS571">
        <v>1.6695751255716842</v>
      </c>
      <c r="AT571">
        <v>13448</v>
      </c>
      <c r="AU571">
        <v>128</v>
      </c>
      <c r="AV571">
        <v>7965.2760685746798</v>
      </c>
      <c r="AW571">
        <v>2495.9666971384277</v>
      </c>
      <c r="AX571">
        <v>55.643715513288001</v>
      </c>
      <c r="AY571">
        <v>265.80126240833704</v>
      </c>
      <c r="AZ571">
        <v>94.946573159145785</v>
      </c>
      <c r="BA571">
        <v>1.4791134556540499</v>
      </c>
      <c r="BB571">
        <v>66.061272509003672</v>
      </c>
      <c r="BC571">
        <v>6590</v>
      </c>
      <c r="BD571">
        <v>304134.15996608412</v>
      </c>
      <c r="BE571">
        <v>2889435.9237215985</v>
      </c>
      <c r="BF571">
        <v>97060</v>
      </c>
      <c r="BG571">
        <v>90706.236847026157</v>
      </c>
      <c r="BH571">
        <v>79478.345396434263</v>
      </c>
      <c r="BI571">
        <v>99345.999999999985</v>
      </c>
      <c r="BJ571">
        <v>85262.769511432416</v>
      </c>
      <c r="BK571">
        <v>77124.578286507778</v>
      </c>
      <c r="BL571">
        <v>-265524.5222590167</v>
      </c>
      <c r="BM571">
        <v>-309991.28631640371</v>
      </c>
      <c r="BN571">
        <v>-348518.09532899706</v>
      </c>
      <c r="BO571">
        <v>194612.01623015525</v>
      </c>
      <c r="BP571">
        <v>494031.64830351667</v>
      </c>
      <c r="BQ571">
        <v>714138.0626599557</v>
      </c>
      <c r="BR571">
        <v>4008285</v>
      </c>
      <c r="BS571">
        <v>8767932</v>
      </c>
      <c r="BT571">
        <v>937111</v>
      </c>
      <c r="BU571">
        <v>123296</v>
      </c>
      <c r="BV571">
        <v>88734</v>
      </c>
      <c r="BW571">
        <v>932589</v>
      </c>
      <c r="BX571">
        <v>42948</v>
      </c>
      <c r="BY571">
        <v>142.56666757685568</v>
      </c>
      <c r="BZ571">
        <v>0</v>
      </c>
      <c r="CA571">
        <v>0</v>
      </c>
      <c r="CB571">
        <v>0</v>
      </c>
      <c r="CC571">
        <v>0</v>
      </c>
      <c r="CD571">
        <v>11.229664027149919</v>
      </c>
      <c r="CE571">
        <v>0</v>
      </c>
      <c r="CF571">
        <v>0</v>
      </c>
      <c r="CG571">
        <v>191680.60015179156</v>
      </c>
      <c r="CH571">
        <v>113438.52620761502</v>
      </c>
      <c r="CI571">
        <v>99071.495260049109</v>
      </c>
      <c r="CJ571">
        <v>8292.9387129772349</v>
      </c>
      <c r="CK571">
        <v>270616.06362046453</v>
      </c>
      <c r="CL571">
        <v>2920000</v>
      </c>
      <c r="CM571">
        <v>3380000</v>
      </c>
      <c r="CN571">
        <v>2320000</v>
      </c>
      <c r="CO571">
        <v>29680000</v>
      </c>
      <c r="CP571">
        <v>0</v>
      </c>
      <c r="CQ571">
        <v>0</v>
      </c>
      <c r="CR571">
        <v>0</v>
      </c>
      <c r="CS571">
        <v>0</v>
      </c>
      <c r="CT571">
        <v>0</v>
      </c>
      <c r="CU571">
        <v>0</v>
      </c>
      <c r="CV571">
        <v>0</v>
      </c>
      <c r="CW571">
        <v>0</v>
      </c>
      <c r="CX571">
        <v>2542.325791773073</v>
      </c>
      <c r="CY571">
        <v>1187956.4234957038</v>
      </c>
      <c r="CZ571">
        <v>6590</v>
      </c>
      <c r="DA571">
        <v>6158.6039647836633</v>
      </c>
      <c r="DB571">
        <v>5396.2733995724484</v>
      </c>
      <c r="DC571">
        <v>4603.8192789070608</v>
      </c>
      <c r="DD571">
        <v>-265524.5222590167</v>
      </c>
      <c r="DE571">
        <v>-309991.28631640371</v>
      </c>
      <c r="DF571">
        <v>-348518.09532899706</v>
      </c>
    </row>
    <row r="572" spans="1:110" x14ac:dyDescent="0.45">
      <c r="A572">
        <v>11343</v>
      </c>
      <c r="B572" t="s">
        <v>922</v>
      </c>
      <c r="C572">
        <v>31178</v>
      </c>
      <c r="D572">
        <v>29166</v>
      </c>
      <c r="E572">
        <v>27113</v>
      </c>
      <c r="F572">
        <v>24996</v>
      </c>
      <c r="G572">
        <v>22712</v>
      </c>
      <c r="H572">
        <v>20263</v>
      </c>
      <c r="I572">
        <v>17864</v>
      </c>
      <c r="J572">
        <v>15644.392857142857</v>
      </c>
      <c r="K572">
        <v>2.41</v>
      </c>
      <c r="L572">
        <v>2.33</v>
      </c>
      <c r="M572">
        <v>2.27</v>
      </c>
      <c r="N572">
        <v>2.2200000000000002</v>
      </c>
      <c r="O572">
        <v>2.19</v>
      </c>
      <c r="P572">
        <v>2.16</v>
      </c>
      <c r="Q572">
        <v>2.1436266689832011</v>
      </c>
      <c r="R572">
        <v>2.1247987426231432</v>
      </c>
      <c r="S572">
        <v>304859</v>
      </c>
      <c r="T572">
        <v>10035</v>
      </c>
      <c r="U572">
        <v>4470</v>
      </c>
      <c r="V572">
        <v>54.494759522774814</v>
      </c>
      <c r="W572">
        <v>289.5727169744884</v>
      </c>
      <c r="X572">
        <v>2858.7428576358429</v>
      </c>
      <c r="Y572">
        <v>239.64167049850096</v>
      </c>
      <c r="Z572">
        <v>10612</v>
      </c>
      <c r="AA572">
        <v>9566.0972709487633</v>
      </c>
      <c r="AB572">
        <v>8473.418727100212</v>
      </c>
      <c r="AC572">
        <v>7427.769359622479</v>
      </c>
      <c r="AD572">
        <v>6468.4391084719937</v>
      </c>
      <c r="AE572">
        <v>5613.2864614963428</v>
      </c>
      <c r="AF572">
        <v>4861.5591365020646</v>
      </c>
      <c r="AG572">
        <v>3872.8637334748914</v>
      </c>
      <c r="AH572">
        <v>377</v>
      </c>
      <c r="AI572">
        <v>350.72194203565897</v>
      </c>
      <c r="AJ572">
        <v>327.66967684901169</v>
      </c>
      <c r="AK572">
        <v>327.71513633721275</v>
      </c>
      <c r="AL572">
        <v>340.69178921089127</v>
      </c>
      <c r="AM572">
        <v>346.7629321802923</v>
      </c>
      <c r="AN572">
        <v>365.0214059550085</v>
      </c>
      <c r="AO572">
        <v>346.67538361695557</v>
      </c>
      <c r="AP572">
        <v>59.938514502200384</v>
      </c>
      <c r="AQ572">
        <v>2.127361853551017</v>
      </c>
      <c r="AR572">
        <v>0.92462792034456065</v>
      </c>
      <c r="AS572">
        <v>2.127361853551017</v>
      </c>
      <c r="AT572">
        <v>22815</v>
      </c>
      <c r="AU572">
        <v>257</v>
      </c>
      <c r="AV572">
        <v>13529.380954513206</v>
      </c>
      <c r="AW572">
        <v>4528.9370527785577</v>
      </c>
      <c r="AX572">
        <v>106.86068662060691</v>
      </c>
      <c r="AY572">
        <v>451.47544245210565</v>
      </c>
      <c r="AZ572">
        <v>172.28076548769633</v>
      </c>
      <c r="BA572">
        <v>2.8405558112528464</v>
      </c>
      <c r="BB572">
        <v>66.061272509003672</v>
      </c>
      <c r="BC572">
        <v>11680</v>
      </c>
      <c r="BD572">
        <v>453847.28316203138</v>
      </c>
      <c r="BE572">
        <v>4485284.0753679201</v>
      </c>
      <c r="BF572">
        <v>82022</v>
      </c>
      <c r="BG572">
        <v>73778.011527676616</v>
      </c>
      <c r="BH572">
        <v>61469.459958767315</v>
      </c>
      <c r="BI572">
        <v>92870.000000000029</v>
      </c>
      <c r="BJ572">
        <v>72110.592323061748</v>
      </c>
      <c r="BK572">
        <v>62797.180813551837</v>
      </c>
      <c r="BL572">
        <v>-508826.17226526584</v>
      </c>
      <c r="BM572">
        <v>-483524.93567920418</v>
      </c>
      <c r="BN572">
        <v>-526121.48555130302</v>
      </c>
      <c r="BO572">
        <v>44618.056389838923</v>
      </c>
      <c r="BP572">
        <v>322932.97536521219</v>
      </c>
      <c r="BQ572">
        <v>588982.97626672033</v>
      </c>
      <c r="BR572">
        <v>4008285</v>
      </c>
      <c r="BS572">
        <v>8767932</v>
      </c>
      <c r="BT572">
        <v>937111</v>
      </c>
      <c r="BU572">
        <v>123296</v>
      </c>
      <c r="BV572">
        <v>88734</v>
      </c>
      <c r="BW572">
        <v>932589</v>
      </c>
      <c r="BX572">
        <v>42948</v>
      </c>
      <c r="BY572">
        <v>109.027367750821</v>
      </c>
      <c r="BZ572">
        <v>0</v>
      </c>
      <c r="CA572">
        <v>0</v>
      </c>
      <c r="CB572">
        <v>0</v>
      </c>
      <c r="CC572">
        <v>0</v>
      </c>
      <c r="CD572">
        <v>0</v>
      </c>
      <c r="CE572">
        <v>0</v>
      </c>
      <c r="CF572">
        <v>0</v>
      </c>
      <c r="CG572">
        <v>353225.84821786336</v>
      </c>
      <c r="CH572">
        <v>209042.64494444523</v>
      </c>
      <c r="CI572">
        <v>182567.31729622453</v>
      </c>
      <c r="CJ572">
        <v>15282.090669532792</v>
      </c>
      <c r="CK572">
        <v>498686.81826967042</v>
      </c>
      <c r="CL572">
        <v>2430000</v>
      </c>
      <c r="CM572">
        <v>4030000</v>
      </c>
      <c r="CN572">
        <v>3110000</v>
      </c>
      <c r="CO572">
        <v>29920000</v>
      </c>
      <c r="CP572">
        <v>6000</v>
      </c>
      <c r="CQ572">
        <v>60</v>
      </c>
      <c r="CR572">
        <v>0</v>
      </c>
      <c r="CS572">
        <v>0</v>
      </c>
      <c r="CT572">
        <v>9860000</v>
      </c>
      <c r="CU572">
        <v>420480</v>
      </c>
      <c r="CV572">
        <v>0</v>
      </c>
      <c r="CW572">
        <v>0</v>
      </c>
      <c r="CX572">
        <v>8896.7951252841831</v>
      </c>
      <c r="CY572">
        <v>2091489.6812260461</v>
      </c>
      <c r="CZ572">
        <v>11680</v>
      </c>
      <c r="DA572">
        <v>10506.049287304171</v>
      </c>
      <c r="DB572">
        <v>8753.3014595889163</v>
      </c>
      <c r="DC572">
        <v>6870.0959870274264</v>
      </c>
      <c r="DD572">
        <v>-508826.17226526584</v>
      </c>
      <c r="DE572">
        <v>-483524.93567920418</v>
      </c>
      <c r="DF572">
        <v>-526121.48555130302</v>
      </c>
    </row>
    <row r="573" spans="1:110" x14ac:dyDescent="0.45">
      <c r="A573">
        <v>11346</v>
      </c>
      <c r="B573" t="s">
        <v>923</v>
      </c>
      <c r="C573">
        <v>20788</v>
      </c>
      <c r="D573">
        <v>19428</v>
      </c>
      <c r="E573">
        <v>18031</v>
      </c>
      <c r="F573">
        <v>16561</v>
      </c>
      <c r="G573">
        <v>15045</v>
      </c>
      <c r="H573">
        <v>13503</v>
      </c>
      <c r="I573">
        <v>11996</v>
      </c>
      <c r="J573">
        <v>10524.142857142859</v>
      </c>
      <c r="K573">
        <v>2.41</v>
      </c>
      <c r="L573">
        <v>2.33</v>
      </c>
      <c r="M573">
        <v>2.27</v>
      </c>
      <c r="N573">
        <v>2.2200000000000002</v>
      </c>
      <c r="O573">
        <v>2.19</v>
      </c>
      <c r="P573">
        <v>2.16</v>
      </c>
      <c r="Q573">
        <v>2.1436266689832011</v>
      </c>
      <c r="R573">
        <v>2.1247987426231432</v>
      </c>
      <c r="S573">
        <v>304859</v>
      </c>
      <c r="T573">
        <v>10035</v>
      </c>
      <c r="U573">
        <v>4470</v>
      </c>
      <c r="V573">
        <v>33.864550616349376</v>
      </c>
      <c r="W573">
        <v>179.94849444189362</v>
      </c>
      <c r="X573">
        <v>3067.248562298174</v>
      </c>
      <c r="Y573">
        <v>257.12021189311599</v>
      </c>
      <c r="Z573">
        <v>11850</v>
      </c>
      <c r="AA573">
        <v>10744.820628487594</v>
      </c>
      <c r="AB573">
        <v>9661.6593319235672</v>
      </c>
      <c r="AC573">
        <v>8498.3329276202621</v>
      </c>
      <c r="AD573">
        <v>7375.343641220773</v>
      </c>
      <c r="AE573">
        <v>6388.5041753677015</v>
      </c>
      <c r="AF573">
        <v>5533.1567916954273</v>
      </c>
      <c r="AG573">
        <v>4463.0653534285757</v>
      </c>
      <c r="AH573">
        <v>685</v>
      </c>
      <c r="AI573">
        <v>466.78694244195844</v>
      </c>
      <c r="AJ573">
        <v>312.27770318373547</v>
      </c>
      <c r="AK573">
        <v>202.59374225146396</v>
      </c>
      <c r="AL573">
        <v>130.77657957510453</v>
      </c>
      <c r="AM573">
        <v>91.788575075663459</v>
      </c>
      <c r="AN573">
        <v>69.665419560217273</v>
      </c>
      <c r="AO573">
        <v>50.907734921837935</v>
      </c>
      <c r="AP573">
        <v>42.100759388939814</v>
      </c>
      <c r="AQ573">
        <v>1.1040738733619202</v>
      </c>
      <c r="AR573">
        <v>0.47987018650793656</v>
      </c>
      <c r="AS573">
        <v>1.1040738733619202</v>
      </c>
      <c r="AT573">
        <v>17914</v>
      </c>
      <c r="AU573">
        <v>640</v>
      </c>
      <c r="AV573">
        <v>10799.18269300569</v>
      </c>
      <c r="AW573">
        <v>6794.3947930842023</v>
      </c>
      <c r="AX573">
        <v>220.93409554981693</v>
      </c>
      <c r="AY573">
        <v>360.36872646559982</v>
      </c>
      <c r="AZ573">
        <v>258.45877792892304</v>
      </c>
      <c r="BA573">
        <v>5.8728391971318565</v>
      </c>
      <c r="BB573">
        <v>66.061272509003672</v>
      </c>
      <c r="BC573">
        <v>7280</v>
      </c>
      <c r="BD573">
        <v>285676.86716026062</v>
      </c>
      <c r="BE573">
        <v>2806718.2610315294</v>
      </c>
      <c r="BF573">
        <v>94602</v>
      </c>
      <c r="BG573">
        <v>84637.285654864245</v>
      </c>
      <c r="BH573">
        <v>70925.868209971872</v>
      </c>
      <c r="BI573">
        <v>393602</v>
      </c>
      <c r="BJ573">
        <v>311309.13699096494</v>
      </c>
      <c r="BK573">
        <v>270172.03062238451</v>
      </c>
      <c r="BL573">
        <v>-408836.69254923391</v>
      </c>
      <c r="BM573">
        <v>-437153.44328802329</v>
      </c>
      <c r="BN573">
        <v>-471206.75248128624</v>
      </c>
      <c r="BO573">
        <v>97958.130353383487</v>
      </c>
      <c r="BP573">
        <v>275920.51722390391</v>
      </c>
      <c r="BQ573">
        <v>402870.98063158523</v>
      </c>
      <c r="BR573">
        <v>4008285</v>
      </c>
      <c r="BS573">
        <v>8767932</v>
      </c>
      <c r="BT573">
        <v>937111</v>
      </c>
      <c r="BU573">
        <v>123296</v>
      </c>
      <c r="BV573">
        <v>88734</v>
      </c>
      <c r="BW573">
        <v>932589</v>
      </c>
      <c r="BX573">
        <v>42948</v>
      </c>
      <c r="BY573">
        <v>291.25209558244319</v>
      </c>
      <c r="BZ573">
        <v>0</v>
      </c>
      <c r="CA573">
        <v>0</v>
      </c>
      <c r="CB573">
        <v>0</v>
      </c>
      <c r="CC573">
        <v>0</v>
      </c>
      <c r="CD573">
        <v>7.3392437303076479</v>
      </c>
      <c r="CE573">
        <v>0.13103999999999999</v>
      </c>
      <c r="CF573">
        <v>0</v>
      </c>
      <c r="CG573">
        <v>251704.29324056135</v>
      </c>
      <c r="CH573">
        <v>148961.15748139139</v>
      </c>
      <c r="CI573">
        <v>130095.17225514181</v>
      </c>
      <c r="CJ573">
        <v>10889.825449128612</v>
      </c>
      <c r="CK573">
        <v>355357.94952223368</v>
      </c>
      <c r="CL573">
        <v>15600000</v>
      </c>
      <c r="CM573">
        <v>4680000</v>
      </c>
      <c r="CN573">
        <v>1990000</v>
      </c>
      <c r="CO573">
        <v>60360000</v>
      </c>
      <c r="CP573">
        <v>0</v>
      </c>
      <c r="CQ573">
        <v>0</v>
      </c>
      <c r="CR573">
        <v>0</v>
      </c>
      <c r="CS573">
        <v>0</v>
      </c>
      <c r="CT573">
        <v>0</v>
      </c>
      <c r="CU573">
        <v>0</v>
      </c>
      <c r="CV573">
        <v>0</v>
      </c>
      <c r="CW573">
        <v>0</v>
      </c>
      <c r="CX573">
        <v>0</v>
      </c>
      <c r="CY573">
        <v>1236387.8903249069</v>
      </c>
      <c r="CZ573">
        <v>7280</v>
      </c>
      <c r="DA573">
        <v>6513.1756153930328</v>
      </c>
      <c r="DB573">
        <v>5458.0275318555123</v>
      </c>
      <c r="DC573">
        <v>4324.4227110721331</v>
      </c>
      <c r="DD573">
        <v>-408836.69254923391</v>
      </c>
      <c r="DE573">
        <v>-437153.44328802329</v>
      </c>
      <c r="DF573">
        <v>-471206.75248128624</v>
      </c>
    </row>
    <row r="574" spans="1:110" x14ac:dyDescent="0.45">
      <c r="A574">
        <v>11347</v>
      </c>
      <c r="B574" t="s">
        <v>924</v>
      </c>
      <c r="C574">
        <v>19631</v>
      </c>
      <c r="D574">
        <v>18117</v>
      </c>
      <c r="E574">
        <v>16606</v>
      </c>
      <c r="F574">
        <v>15101</v>
      </c>
      <c r="G574">
        <v>13557</v>
      </c>
      <c r="H574">
        <v>11961</v>
      </c>
      <c r="I574">
        <v>10404</v>
      </c>
      <c r="J574">
        <v>8866.7857142857138</v>
      </c>
      <c r="K574">
        <v>2.41</v>
      </c>
      <c r="L574">
        <v>2.33</v>
      </c>
      <c r="M574">
        <v>2.27</v>
      </c>
      <c r="N574">
        <v>2.2200000000000002</v>
      </c>
      <c r="O574">
        <v>2.19</v>
      </c>
      <c r="P574">
        <v>2.16</v>
      </c>
      <c r="Q574">
        <v>2.1436266689832011</v>
      </c>
      <c r="R574">
        <v>2.1247987426231432</v>
      </c>
      <c r="S574">
        <v>304859</v>
      </c>
      <c r="T574">
        <v>10035</v>
      </c>
      <c r="U574">
        <v>4470</v>
      </c>
      <c r="V574">
        <v>31.460646002676729</v>
      </c>
      <c r="W574">
        <v>167.17469387052358</v>
      </c>
      <c r="X574">
        <v>3117.85825524454</v>
      </c>
      <c r="Y574">
        <v>261.36270307370194</v>
      </c>
      <c r="Z574">
        <v>8914</v>
      </c>
      <c r="AA574">
        <v>8027.4028060752435</v>
      </c>
      <c r="AB574">
        <v>7100.5165795593748</v>
      </c>
      <c r="AC574">
        <v>6165.575554865798</v>
      </c>
      <c r="AD574">
        <v>5257.0805276087149</v>
      </c>
      <c r="AE574">
        <v>4448.3004259020454</v>
      </c>
      <c r="AF574">
        <v>3738.4046601674531</v>
      </c>
      <c r="AG574">
        <v>2861.2849253622071</v>
      </c>
      <c r="AH574">
        <v>684</v>
      </c>
      <c r="AI574">
        <v>532.95642802064674</v>
      </c>
      <c r="AJ574">
        <v>409.91830102647276</v>
      </c>
      <c r="AK574">
        <v>296.78180072810932</v>
      </c>
      <c r="AL574">
        <v>214.10827007131445</v>
      </c>
      <c r="AM574">
        <v>159.72819212809077</v>
      </c>
      <c r="AN574">
        <v>124.22374545306337</v>
      </c>
      <c r="AO574">
        <v>97.404493501316807</v>
      </c>
      <c r="AP574">
        <v>25.867238542622051</v>
      </c>
      <c r="AQ574">
        <v>0.99635934913148894</v>
      </c>
      <c r="AR574">
        <v>0.43305358294618662</v>
      </c>
      <c r="AS574">
        <v>0.99635934913148894</v>
      </c>
      <c r="AT574">
        <v>17052</v>
      </c>
      <c r="AU574">
        <v>315</v>
      </c>
      <c r="AV574">
        <v>10161.300094499504</v>
      </c>
      <c r="AW574">
        <v>4293.2975749008056</v>
      </c>
      <c r="AX574">
        <v>118.30461820874719</v>
      </c>
      <c r="AY574">
        <v>339.08258415344841</v>
      </c>
      <c r="AZ574">
        <v>163.31703974922664</v>
      </c>
      <c r="BA574">
        <v>3.1447567985783689</v>
      </c>
      <c r="BB574">
        <v>66.061272509003672</v>
      </c>
      <c r="BC574">
        <v>6840</v>
      </c>
      <c r="BD574">
        <v>242505.21682784008</v>
      </c>
      <c r="BE574">
        <v>2062894.2073995254</v>
      </c>
      <c r="BF574">
        <v>70302</v>
      </c>
      <c r="BG574">
        <v>61502.114873442741</v>
      </c>
      <c r="BH574">
        <v>50066.940842854783</v>
      </c>
      <c r="BI574">
        <v>69688</v>
      </c>
      <c r="BJ574">
        <v>53524.986804238906</v>
      </c>
      <c r="BK574">
        <v>45638.101968762996</v>
      </c>
      <c r="BL574">
        <v>-405562.10950234142</v>
      </c>
      <c r="BM574">
        <v>-393097.32268334669</v>
      </c>
      <c r="BN574">
        <v>-413469.19103971799</v>
      </c>
      <c r="BO574">
        <v>23783.200478463899</v>
      </c>
      <c r="BP574">
        <v>136639.78167155641</v>
      </c>
      <c r="BQ574">
        <v>212597.45292822446</v>
      </c>
      <c r="BR574">
        <v>4008285</v>
      </c>
      <c r="BS574">
        <v>8767932</v>
      </c>
      <c r="BT574">
        <v>937111</v>
      </c>
      <c r="BU574">
        <v>123296</v>
      </c>
      <c r="BV574">
        <v>88734</v>
      </c>
      <c r="BW574">
        <v>932589</v>
      </c>
      <c r="BX574">
        <v>42948</v>
      </c>
      <c r="BY574">
        <v>297.84614869476582</v>
      </c>
      <c r="BZ574">
        <v>0</v>
      </c>
      <c r="CA574">
        <v>0</v>
      </c>
      <c r="CB574">
        <v>0</v>
      </c>
      <c r="CC574">
        <v>0</v>
      </c>
      <c r="CD574">
        <v>11.56035779112365</v>
      </c>
      <c r="CE574">
        <v>0</v>
      </c>
      <c r="CF574">
        <v>9.5233580027359785</v>
      </c>
      <c r="CG574">
        <v>198843.92154921676</v>
      </c>
      <c r="CH574">
        <v>117677.85257362126</v>
      </c>
      <c r="CI574">
        <v>102773.90938703548</v>
      </c>
      <c r="CJ574">
        <v>8602.8552370446832</v>
      </c>
      <c r="CK574">
        <v>280729.29280215711</v>
      </c>
      <c r="CL574">
        <v>11600000</v>
      </c>
      <c r="CM574">
        <v>2840000</v>
      </c>
      <c r="CN574">
        <v>2060000</v>
      </c>
      <c r="CO574">
        <v>41630000</v>
      </c>
      <c r="CP574">
        <v>0</v>
      </c>
      <c r="CQ574">
        <v>0</v>
      </c>
      <c r="CR574">
        <v>0</v>
      </c>
      <c r="CS574">
        <v>0</v>
      </c>
      <c r="CT574">
        <v>0</v>
      </c>
      <c r="CU574">
        <v>0</v>
      </c>
      <c r="CV574">
        <v>0</v>
      </c>
      <c r="CW574">
        <v>0</v>
      </c>
      <c r="CX574">
        <v>634.90887498248185</v>
      </c>
      <c r="CY574">
        <v>965885.61594251893</v>
      </c>
      <c r="CZ574">
        <v>6840</v>
      </c>
      <c r="DA574">
        <v>5983.8193185734162</v>
      </c>
      <c r="DB574">
        <v>4871.2394436164932</v>
      </c>
      <c r="DC574">
        <v>3670.9134961756658</v>
      </c>
      <c r="DD574">
        <v>-405562.10950234142</v>
      </c>
      <c r="DE574">
        <v>-393097.32268334669</v>
      </c>
      <c r="DF574">
        <v>-413469.19103971799</v>
      </c>
    </row>
    <row r="575" spans="1:110" x14ac:dyDescent="0.45">
      <c r="A575">
        <v>11348</v>
      </c>
      <c r="B575" t="s">
        <v>925</v>
      </c>
      <c r="C575">
        <v>14338</v>
      </c>
      <c r="D575">
        <v>13376</v>
      </c>
      <c r="E575">
        <v>12313</v>
      </c>
      <c r="F575">
        <v>11132</v>
      </c>
      <c r="G575">
        <v>9886</v>
      </c>
      <c r="H575">
        <v>8638</v>
      </c>
      <c r="I575">
        <v>7461</v>
      </c>
      <c r="J575">
        <v>6299.0714285714275</v>
      </c>
      <c r="K575">
        <v>2.41</v>
      </c>
      <c r="L575">
        <v>2.33</v>
      </c>
      <c r="M575">
        <v>2.27</v>
      </c>
      <c r="N575">
        <v>2.2200000000000002</v>
      </c>
      <c r="O575">
        <v>2.19</v>
      </c>
      <c r="P575">
        <v>2.16</v>
      </c>
      <c r="Q575">
        <v>2.1436266689832011</v>
      </c>
      <c r="R575">
        <v>2.1247987426231432</v>
      </c>
      <c r="S575">
        <v>304859</v>
      </c>
      <c r="T575">
        <v>10035</v>
      </c>
      <c r="U575">
        <v>4470</v>
      </c>
      <c r="V575">
        <v>24.514727012250205</v>
      </c>
      <c r="W575">
        <v>130.26566534087368</v>
      </c>
      <c r="X575">
        <v>2922.4231191092945</v>
      </c>
      <c r="Y575">
        <v>244.9798366076065</v>
      </c>
      <c r="Z575">
        <v>4560</v>
      </c>
      <c r="AA575">
        <v>3934.5283115670027</v>
      </c>
      <c r="AB575">
        <v>3375.8900038644952</v>
      </c>
      <c r="AC575">
        <v>2814.4440453347088</v>
      </c>
      <c r="AD575">
        <v>2344.5610643391765</v>
      </c>
      <c r="AE575">
        <v>1942.5094083842801</v>
      </c>
      <c r="AF575">
        <v>1583.5132740301042</v>
      </c>
      <c r="AG575">
        <v>1084.8199097944077</v>
      </c>
      <c r="AH575">
        <v>222</v>
      </c>
      <c r="AI575">
        <v>178.46939209574006</v>
      </c>
      <c r="AJ575">
        <v>154.52018715156288</v>
      </c>
      <c r="AK575">
        <v>132.07018064872537</v>
      </c>
      <c r="AL575">
        <v>111.69769188381045</v>
      </c>
      <c r="AM575">
        <v>92.789902408659543</v>
      </c>
      <c r="AN575">
        <v>83.389760629540675</v>
      </c>
      <c r="AO575">
        <v>83.039246945365491</v>
      </c>
      <c r="AP575">
        <v>24.745105765226814</v>
      </c>
      <c r="AQ575">
        <v>0.40392946586411715</v>
      </c>
      <c r="AR575">
        <v>0.17556226335656214</v>
      </c>
      <c r="AS575">
        <v>0.40392946586411715</v>
      </c>
      <c r="AT575">
        <v>10257</v>
      </c>
      <c r="AU575">
        <v>102</v>
      </c>
      <c r="AV575">
        <v>6076.9979208411069</v>
      </c>
      <c r="AW575">
        <v>1936.0247450928771</v>
      </c>
      <c r="AX575">
        <v>43.807593140072527</v>
      </c>
      <c r="AY575">
        <v>202.78942061846774</v>
      </c>
      <c r="AZ575">
        <v>73.646381303333044</v>
      </c>
      <c r="BA575">
        <v>1.1644873077863682</v>
      </c>
      <c r="BB575">
        <v>66.061272509003672</v>
      </c>
      <c r="BC575">
        <v>6840</v>
      </c>
      <c r="BD575">
        <v>233341.20167735338</v>
      </c>
      <c r="BE575">
        <v>1412007.3271311773</v>
      </c>
      <c r="BF575">
        <v>46474</v>
      </c>
      <c r="BG575">
        <v>40593.821509009002</v>
      </c>
      <c r="BH575">
        <v>32374.208780513469</v>
      </c>
      <c r="BI575">
        <v>58718.000000000015</v>
      </c>
      <c r="BJ575">
        <v>42002.118771931273</v>
      </c>
      <c r="BK575">
        <v>34989.692708816438</v>
      </c>
      <c r="BL575">
        <v>-377542.48830667365</v>
      </c>
      <c r="BM575">
        <v>-352914.27654962498</v>
      </c>
      <c r="BN575">
        <v>-350020.41476342967</v>
      </c>
      <c r="BO575">
        <v>-45084.054201061605</v>
      </c>
      <c r="BP575">
        <v>-19800.602843028842</v>
      </c>
      <c r="BQ575">
        <v>29411.570130488952</v>
      </c>
      <c r="BR575">
        <v>4008285</v>
      </c>
      <c r="BS575">
        <v>8767932</v>
      </c>
      <c r="BT575">
        <v>937111</v>
      </c>
      <c r="BU575">
        <v>123296</v>
      </c>
      <c r="BV575">
        <v>88734</v>
      </c>
      <c r="BW575">
        <v>932589</v>
      </c>
      <c r="BX575">
        <v>42948</v>
      </c>
      <c r="BY575">
        <v>186.59321936161123</v>
      </c>
      <c r="BZ575">
        <v>0</v>
      </c>
      <c r="CA575">
        <v>0</v>
      </c>
      <c r="CB575">
        <v>0</v>
      </c>
      <c r="CC575">
        <v>0</v>
      </c>
      <c r="CD575">
        <v>9.4855546278404539</v>
      </c>
      <c r="CE575">
        <v>0</v>
      </c>
      <c r="CF575">
        <v>0</v>
      </c>
      <c r="CG575">
        <v>122023.47483889824</v>
      </c>
      <c r="CH575">
        <v>72214.731889899253</v>
      </c>
      <c r="CI575">
        <v>63068.709611423015</v>
      </c>
      <c r="CJ575">
        <v>5279.2676858386012</v>
      </c>
      <c r="CK575">
        <v>172273.62812952252</v>
      </c>
      <c r="CL575">
        <v>1660000</v>
      </c>
      <c r="CM575">
        <v>1970000</v>
      </c>
      <c r="CN575">
        <v>1670000</v>
      </c>
      <c r="CO575">
        <v>38640000</v>
      </c>
      <c r="CP575">
        <v>0</v>
      </c>
      <c r="CQ575">
        <v>0</v>
      </c>
      <c r="CR575">
        <v>0</v>
      </c>
      <c r="CS575">
        <v>0</v>
      </c>
      <c r="CT575">
        <v>0</v>
      </c>
      <c r="CU575">
        <v>0</v>
      </c>
      <c r="CV575">
        <v>0</v>
      </c>
      <c r="CW575">
        <v>0</v>
      </c>
      <c r="CX575">
        <v>2504.6617059690279</v>
      </c>
      <c r="CY575">
        <v>755527.93138588185</v>
      </c>
      <c r="CZ575">
        <v>6840</v>
      </c>
      <c r="DA575">
        <v>5974.5608108108099</v>
      </c>
      <c r="DB575">
        <v>4764.805871212121</v>
      </c>
      <c r="DC575">
        <v>3532.1935653835712</v>
      </c>
      <c r="DD575">
        <v>-377542.48830667365</v>
      </c>
      <c r="DE575">
        <v>-352914.27654962498</v>
      </c>
      <c r="DF575">
        <v>-350020.41476342967</v>
      </c>
    </row>
    <row r="576" spans="1:110" x14ac:dyDescent="0.45">
      <c r="A576">
        <v>11349</v>
      </c>
      <c r="B576" t="s">
        <v>926</v>
      </c>
      <c r="C576">
        <v>11492</v>
      </c>
      <c r="D576">
        <v>10525</v>
      </c>
      <c r="E576">
        <v>9582</v>
      </c>
      <c r="F576">
        <v>8658</v>
      </c>
      <c r="G576">
        <v>7715</v>
      </c>
      <c r="H576">
        <v>6746</v>
      </c>
      <c r="I576">
        <v>5798</v>
      </c>
      <c r="J576">
        <v>4851.3214285714294</v>
      </c>
      <c r="K576">
        <v>2.41</v>
      </c>
      <c r="L576">
        <v>2.33</v>
      </c>
      <c r="M576">
        <v>2.27</v>
      </c>
      <c r="N576">
        <v>2.2200000000000002</v>
      </c>
      <c r="O576">
        <v>2.19</v>
      </c>
      <c r="P576">
        <v>2.16</v>
      </c>
      <c r="Q576">
        <v>2.1436266689832011</v>
      </c>
      <c r="R576">
        <v>2.1247987426231432</v>
      </c>
      <c r="S576">
        <v>304859</v>
      </c>
      <c r="T576">
        <v>10035</v>
      </c>
      <c r="U576">
        <v>4470</v>
      </c>
      <c r="V576">
        <v>19.144764903528444</v>
      </c>
      <c r="W576">
        <v>101.73091206385925</v>
      </c>
      <c r="X576">
        <v>2999.3500871653237</v>
      </c>
      <c r="Y576">
        <v>251.42844288294566</v>
      </c>
      <c r="Z576">
        <v>5199</v>
      </c>
      <c r="AA576">
        <v>4592.6321923253063</v>
      </c>
      <c r="AB576">
        <v>3938.3220013251166</v>
      </c>
      <c r="AC576">
        <v>3346.8428891831304</v>
      </c>
      <c r="AD576">
        <v>2811.8679074246702</v>
      </c>
      <c r="AE576">
        <v>2360.888801197937</v>
      </c>
      <c r="AF576">
        <v>2004.6658421875595</v>
      </c>
      <c r="AG576">
        <v>1454.0532487260652</v>
      </c>
      <c r="AH576">
        <v>224</v>
      </c>
      <c r="AI576">
        <v>199.76474593056179</v>
      </c>
      <c r="AJ576">
        <v>188.33709514903995</v>
      </c>
      <c r="AK576">
        <v>190.41883912630868</v>
      </c>
      <c r="AL576">
        <v>189.0056278973002</v>
      </c>
      <c r="AM576">
        <v>202.912566386268</v>
      </c>
      <c r="AN576">
        <v>234.02614438031861</v>
      </c>
      <c r="AO576">
        <v>229.01451008576416</v>
      </c>
      <c r="AP576">
        <v>19.358868433729675</v>
      </c>
      <c r="AQ576">
        <v>0.40392946586411715</v>
      </c>
      <c r="AR576">
        <v>0.17556226335656214</v>
      </c>
      <c r="AS576">
        <v>0.40392946586411715</v>
      </c>
      <c r="AT576">
        <v>11162</v>
      </c>
      <c r="AU576">
        <v>280</v>
      </c>
      <c r="AV576">
        <v>6681.1065036611699</v>
      </c>
      <c r="AW576">
        <v>3355.7523526642717</v>
      </c>
      <c r="AX576">
        <v>100.51970197768944</v>
      </c>
      <c r="AY576">
        <v>222.94852402717322</v>
      </c>
      <c r="AZ576">
        <v>127.65281949534889</v>
      </c>
      <c r="BA576">
        <v>2.6720006452126639</v>
      </c>
      <c r="BB576">
        <v>66.061272509003672</v>
      </c>
      <c r="BC576">
        <v>6840</v>
      </c>
      <c r="BD576">
        <v>228391.06136806047</v>
      </c>
      <c r="BE576">
        <v>1720697.2980745696</v>
      </c>
      <c r="BF576">
        <v>26056</v>
      </c>
      <c r="BG576">
        <v>22496.044845605698</v>
      </c>
      <c r="BH576">
        <v>18014.995076977211</v>
      </c>
      <c r="BI576">
        <v>33273.999999999993</v>
      </c>
      <c r="BJ576">
        <v>24248.153483916394</v>
      </c>
      <c r="BK576">
        <v>20372.215503779938</v>
      </c>
      <c r="BL576">
        <v>-361688.66340551956</v>
      </c>
      <c r="BM576">
        <v>-316754.3931665282</v>
      </c>
      <c r="BN576">
        <v>-302095.56470578298</v>
      </c>
      <c r="BO576">
        <v>-50425.012907948811</v>
      </c>
      <c r="BP576">
        <v>12525.117604192114</v>
      </c>
      <c r="BQ576">
        <v>69654.80897137546</v>
      </c>
      <c r="BR576">
        <v>4008285</v>
      </c>
      <c r="BS576">
        <v>8767932</v>
      </c>
      <c r="BT576">
        <v>937111</v>
      </c>
      <c r="BU576">
        <v>123296</v>
      </c>
      <c r="BV576">
        <v>88734</v>
      </c>
      <c r="BW576">
        <v>932589</v>
      </c>
      <c r="BX576">
        <v>42948</v>
      </c>
      <c r="BY576">
        <v>76.723990736512405</v>
      </c>
      <c r="BZ576">
        <v>0</v>
      </c>
      <c r="CA576">
        <v>0</v>
      </c>
      <c r="CB576">
        <v>0</v>
      </c>
      <c r="CC576">
        <v>0</v>
      </c>
      <c r="CD576">
        <v>4.4030491252990158</v>
      </c>
      <c r="CE576">
        <v>0</v>
      </c>
      <c r="CF576">
        <v>0.58140000000000003</v>
      </c>
      <c r="CG576">
        <v>163521.33672743043</v>
      </c>
      <c r="CH576">
        <v>96773.588079176741</v>
      </c>
      <c r="CI576">
        <v>84517.177657413034</v>
      </c>
      <c r="CJ576">
        <v>7074.6461700914042</v>
      </c>
      <c r="CK576">
        <v>230860.61097519009</v>
      </c>
      <c r="CL576">
        <v>670000</v>
      </c>
      <c r="CM576">
        <v>2770000</v>
      </c>
      <c r="CN576">
        <v>2250000</v>
      </c>
      <c r="CO576">
        <v>25730000</v>
      </c>
      <c r="CP576">
        <v>4000</v>
      </c>
      <c r="CQ576">
        <v>360</v>
      </c>
      <c r="CR576">
        <v>0</v>
      </c>
      <c r="CS576">
        <v>0</v>
      </c>
      <c r="CT576">
        <v>6988000</v>
      </c>
      <c r="CU576">
        <v>2522880</v>
      </c>
      <c r="CV576">
        <v>0</v>
      </c>
      <c r="CW576">
        <v>0</v>
      </c>
      <c r="CX576">
        <v>10529.802274073872</v>
      </c>
      <c r="CY576">
        <v>839217.4386040885</v>
      </c>
      <c r="CZ576">
        <v>6840</v>
      </c>
      <c r="DA576">
        <v>5905.4707838479799</v>
      </c>
      <c r="DB576">
        <v>4729.1436262866182</v>
      </c>
      <c r="DC576">
        <v>3457.2610047275798</v>
      </c>
      <c r="DD576">
        <v>-361688.66340551956</v>
      </c>
      <c r="DE576">
        <v>-316754.3931665282</v>
      </c>
      <c r="DF576">
        <v>-302095.56470578298</v>
      </c>
    </row>
    <row r="577" spans="1:110" x14ac:dyDescent="0.45">
      <c r="A577">
        <v>11361</v>
      </c>
      <c r="B577" t="s">
        <v>927</v>
      </c>
      <c r="C577">
        <v>8519</v>
      </c>
      <c r="D577">
        <v>7905</v>
      </c>
      <c r="E577">
        <v>7275</v>
      </c>
      <c r="F577">
        <v>6677</v>
      </c>
      <c r="G577">
        <v>6096</v>
      </c>
      <c r="H577">
        <v>5523</v>
      </c>
      <c r="I577">
        <v>4957</v>
      </c>
      <c r="J577">
        <v>4363.1071428571431</v>
      </c>
      <c r="K577">
        <v>2.41</v>
      </c>
      <c r="L577">
        <v>2.33</v>
      </c>
      <c r="M577">
        <v>2.27</v>
      </c>
      <c r="N577">
        <v>2.2200000000000002</v>
      </c>
      <c r="O577">
        <v>2.19</v>
      </c>
      <c r="P577">
        <v>2.16</v>
      </c>
      <c r="Q577">
        <v>2.1436266689832011</v>
      </c>
      <c r="R577">
        <v>2.1247987426231432</v>
      </c>
      <c r="S577">
        <v>304859</v>
      </c>
      <c r="T577">
        <v>10035</v>
      </c>
      <c r="U577">
        <v>4470</v>
      </c>
      <c r="V577">
        <v>13.99610620171476</v>
      </c>
      <c r="W577">
        <v>74.372114592050252</v>
      </c>
      <c r="X577">
        <v>3041.3259622601731</v>
      </c>
      <c r="Y577">
        <v>254.94718147865308</v>
      </c>
      <c r="Z577">
        <v>2873</v>
      </c>
      <c r="AA577">
        <v>2607.7486720670358</v>
      </c>
      <c r="AB577">
        <v>2344.1674475567811</v>
      </c>
      <c r="AC577">
        <v>2088.4359424159247</v>
      </c>
      <c r="AD577">
        <v>1851.7454640837852</v>
      </c>
      <c r="AE577">
        <v>1633.5555763676659</v>
      </c>
      <c r="AF577">
        <v>1448.8304091546661</v>
      </c>
      <c r="AG577">
        <v>1200.4878054227213</v>
      </c>
      <c r="AH577">
        <v>144</v>
      </c>
      <c r="AI577">
        <v>134.28571245069489</v>
      </c>
      <c r="AJ577">
        <v>130.07935237883578</v>
      </c>
      <c r="AK577">
        <v>131.93633647667025</v>
      </c>
      <c r="AL577">
        <v>139.09407634331822</v>
      </c>
      <c r="AM577">
        <v>147.98810213837365</v>
      </c>
      <c r="AN577">
        <v>169.03847147027247</v>
      </c>
      <c r="AO577">
        <v>160.74431136389717</v>
      </c>
      <c r="AP577">
        <v>15.21113320469099</v>
      </c>
      <c r="AQ577">
        <v>0</v>
      </c>
      <c r="AR577">
        <v>0</v>
      </c>
      <c r="AS577">
        <v>0</v>
      </c>
      <c r="AT577">
        <v>7143</v>
      </c>
      <c r="AU577">
        <v>250</v>
      </c>
      <c r="AV577">
        <v>4303.9621378744969</v>
      </c>
      <c r="AW577">
        <v>2670.8131518527316</v>
      </c>
      <c r="AX577">
        <v>86.47117524827658</v>
      </c>
      <c r="AY577">
        <v>143.62321654087194</v>
      </c>
      <c r="AZ577">
        <v>101.5977322964779</v>
      </c>
      <c r="BA577">
        <v>2.2985646744851538</v>
      </c>
      <c r="BB577">
        <v>66.061272509003672</v>
      </c>
      <c r="BC577">
        <v>6840</v>
      </c>
      <c r="BD577">
        <v>273486.0386869692</v>
      </c>
      <c r="BE577">
        <v>1162966.3327874644</v>
      </c>
      <c r="BF577">
        <v>32792</v>
      </c>
      <c r="BG577">
        <v>29070.356241630619</v>
      </c>
      <c r="BH577">
        <v>24714.011483589849</v>
      </c>
      <c r="BI577">
        <v>5295.9999999999945</v>
      </c>
      <c r="BJ577">
        <v>4241.3430671091928</v>
      </c>
      <c r="BK577">
        <v>3760.6553433749068</v>
      </c>
      <c r="BL577">
        <v>-357971.06183059432</v>
      </c>
      <c r="BM577">
        <v>-301929.91781570058</v>
      </c>
      <c r="BN577">
        <v>-277009.91518951184</v>
      </c>
      <c r="BO577">
        <v>39454.828704684158</v>
      </c>
      <c r="BP577">
        <v>132409.15284479968</v>
      </c>
      <c r="BQ577">
        <v>210650.8542975139</v>
      </c>
      <c r="BR577">
        <v>4008285</v>
      </c>
      <c r="BS577">
        <v>8767932</v>
      </c>
      <c r="BT577">
        <v>937111</v>
      </c>
      <c r="BU577">
        <v>123296</v>
      </c>
      <c r="BV577">
        <v>88734</v>
      </c>
      <c r="BW577">
        <v>932589</v>
      </c>
      <c r="BX577">
        <v>42948</v>
      </c>
      <c r="BY577">
        <v>48.216270243391541</v>
      </c>
      <c r="BZ577">
        <v>0</v>
      </c>
      <c r="CA577">
        <v>0</v>
      </c>
      <c r="CB577">
        <v>0</v>
      </c>
      <c r="CC577">
        <v>0</v>
      </c>
      <c r="CD577">
        <v>3.2925502423942921</v>
      </c>
      <c r="CE577">
        <v>0</v>
      </c>
      <c r="CF577">
        <v>12.9285</v>
      </c>
      <c r="CG577">
        <v>93370.189249197443</v>
      </c>
      <c r="CH577">
        <v>55257.426425874328</v>
      </c>
      <c r="CI577">
        <v>48259.053103477534</v>
      </c>
      <c r="CJ577">
        <v>4039.6015895688079</v>
      </c>
      <c r="CK577">
        <v>131820.71140275206</v>
      </c>
      <c r="CL577">
        <v>200000</v>
      </c>
      <c r="CM577">
        <v>1030000</v>
      </c>
      <c r="CN577">
        <v>480000</v>
      </c>
      <c r="CO577">
        <v>55900000</v>
      </c>
      <c r="CP577">
        <v>1000</v>
      </c>
      <c r="CQ577">
        <v>190</v>
      </c>
      <c r="CR577">
        <v>0</v>
      </c>
      <c r="CS577">
        <v>0</v>
      </c>
      <c r="CT577">
        <v>1091000</v>
      </c>
      <c r="CU577">
        <v>1331520</v>
      </c>
      <c r="CV577">
        <v>0</v>
      </c>
      <c r="CW577">
        <v>0</v>
      </c>
      <c r="CX577">
        <v>10987.151887408711</v>
      </c>
      <c r="CY577">
        <v>499791.30152294459</v>
      </c>
      <c r="CZ577">
        <v>6840</v>
      </c>
      <c r="DA577">
        <v>6063.7117800912856</v>
      </c>
      <c r="DB577">
        <v>5155.032890575585</v>
      </c>
      <c r="DC577">
        <v>4139.8845087293021</v>
      </c>
      <c r="DD577">
        <v>-357971.06183059432</v>
      </c>
      <c r="DE577">
        <v>-301929.91781570058</v>
      </c>
      <c r="DF577">
        <v>-277009.91518951184</v>
      </c>
    </row>
    <row r="578" spans="1:110" x14ac:dyDescent="0.45">
      <c r="A578">
        <v>11362</v>
      </c>
      <c r="B578" t="s">
        <v>928</v>
      </c>
      <c r="C578">
        <v>10133</v>
      </c>
      <c r="D578">
        <v>9275</v>
      </c>
      <c r="E578">
        <v>8431</v>
      </c>
      <c r="F578">
        <v>7610</v>
      </c>
      <c r="G578">
        <v>6816</v>
      </c>
      <c r="H578">
        <v>6048</v>
      </c>
      <c r="I578">
        <v>5324</v>
      </c>
      <c r="J578">
        <v>4520.5714285714284</v>
      </c>
      <c r="K578">
        <v>2.41</v>
      </c>
      <c r="L578">
        <v>2.33</v>
      </c>
      <c r="M578">
        <v>2.27</v>
      </c>
      <c r="N578">
        <v>2.2200000000000002</v>
      </c>
      <c r="O578">
        <v>2.19</v>
      </c>
      <c r="P578">
        <v>2.16</v>
      </c>
      <c r="Q578">
        <v>2.1436266689832011</v>
      </c>
      <c r="R578">
        <v>2.1247987426231432</v>
      </c>
      <c r="S578">
        <v>304859</v>
      </c>
      <c r="T578">
        <v>10035</v>
      </c>
      <c r="U578">
        <v>4470</v>
      </c>
      <c r="V578">
        <v>16.643326463220312</v>
      </c>
      <c r="W578">
        <v>88.438838993939044</v>
      </c>
      <c r="X578">
        <v>3042.1420620070285</v>
      </c>
      <c r="Y578">
        <v>255.01559319540036</v>
      </c>
      <c r="Z578">
        <v>4125</v>
      </c>
      <c r="AA578">
        <v>3688.2269571999577</v>
      </c>
      <c r="AB578">
        <v>3270.8726152286804</v>
      </c>
      <c r="AC578">
        <v>2893.0360790594727</v>
      </c>
      <c r="AD578">
        <v>2515.5410651697293</v>
      </c>
      <c r="AE578">
        <v>2174.3947877041032</v>
      </c>
      <c r="AF578">
        <v>1877.1608608290785</v>
      </c>
      <c r="AG578">
        <v>1494.9549041420983</v>
      </c>
      <c r="AH578">
        <v>167</v>
      </c>
      <c r="AI578">
        <v>126.48051949062798</v>
      </c>
      <c r="AJ578">
        <v>100.81854741291971</v>
      </c>
      <c r="AK578">
        <v>82.154964022190526</v>
      </c>
      <c r="AL578">
        <v>73.172156174869826</v>
      </c>
      <c r="AM578">
        <v>64.953305635144901</v>
      </c>
      <c r="AN578">
        <v>65.064122396430875</v>
      </c>
      <c r="AO578">
        <v>52.003407310005727</v>
      </c>
      <c r="AP578">
        <v>25.875550637269424</v>
      </c>
      <c r="AQ578">
        <v>0.40392946586411715</v>
      </c>
      <c r="AR578">
        <v>0.17556226335656214</v>
      </c>
      <c r="AS578">
        <v>0.40392946586411715</v>
      </c>
      <c r="AT578">
        <v>9156</v>
      </c>
      <c r="AU578">
        <v>401</v>
      </c>
      <c r="AV578">
        <v>5549.2516582787121</v>
      </c>
      <c r="AW578">
        <v>4018.722376606438</v>
      </c>
      <c r="AX578">
        <v>136.02707923383227</v>
      </c>
      <c r="AY578">
        <v>185.17852783676059</v>
      </c>
      <c r="AZ578">
        <v>152.87219920610889</v>
      </c>
      <c r="BA578">
        <v>3.6158527764026371</v>
      </c>
      <c r="BB578">
        <v>66.061272509003672</v>
      </c>
      <c r="BC578">
        <v>6840</v>
      </c>
      <c r="BD578">
        <v>241501.91266275762</v>
      </c>
      <c r="BE578">
        <v>1940886.5052189983</v>
      </c>
      <c r="BF578">
        <v>38116</v>
      </c>
      <c r="BG578">
        <v>32823.206371870518</v>
      </c>
      <c r="BH578">
        <v>26810.650566037737</v>
      </c>
      <c r="BI578">
        <v>15129.999999999996</v>
      </c>
      <c r="BJ578">
        <v>11867.934480203607</v>
      </c>
      <c r="BK578">
        <v>10319.358531263661</v>
      </c>
      <c r="BL578">
        <v>-374757.69893152069</v>
      </c>
      <c r="BM578">
        <v>-333718.81192524626</v>
      </c>
      <c r="BN578">
        <v>-320167.53042641113</v>
      </c>
      <c r="BO578">
        <v>23571.340867053485</v>
      </c>
      <c r="BP578">
        <v>170276.64064633229</v>
      </c>
      <c r="BQ578">
        <v>286894.24640988791</v>
      </c>
      <c r="BR578">
        <v>4008285</v>
      </c>
      <c r="BS578">
        <v>8767932</v>
      </c>
      <c r="BT578">
        <v>937111</v>
      </c>
      <c r="BU578">
        <v>123296</v>
      </c>
      <c r="BV578">
        <v>88734</v>
      </c>
      <c r="BW578">
        <v>932589</v>
      </c>
      <c r="BX578">
        <v>42948</v>
      </c>
      <c r="BY578">
        <v>98.811521728734547</v>
      </c>
      <c r="BZ578">
        <v>0</v>
      </c>
      <c r="CA578">
        <v>0</v>
      </c>
      <c r="CB578">
        <v>0</v>
      </c>
      <c r="CC578">
        <v>0</v>
      </c>
      <c r="CD578">
        <v>6.563400968131174</v>
      </c>
      <c r="CE578">
        <v>0</v>
      </c>
      <c r="CF578">
        <v>0</v>
      </c>
      <c r="CG578">
        <v>168955.58054616681</v>
      </c>
      <c r="CH578">
        <v>99989.628770629744</v>
      </c>
      <c r="CI578">
        <v>87325.905615816489</v>
      </c>
      <c r="CJ578">
        <v>7309.755257314986</v>
      </c>
      <c r="CK578">
        <v>238532.71587164656</v>
      </c>
      <c r="CL578">
        <v>140000</v>
      </c>
      <c r="CM578">
        <v>2440000</v>
      </c>
      <c r="CN578">
        <v>1360000</v>
      </c>
      <c r="CO578">
        <v>49360000</v>
      </c>
      <c r="CP578">
        <v>0</v>
      </c>
      <c r="CQ578">
        <v>20</v>
      </c>
      <c r="CR578">
        <v>0</v>
      </c>
      <c r="CS578">
        <v>0</v>
      </c>
      <c r="CT578">
        <v>0</v>
      </c>
      <c r="CU578">
        <v>140160</v>
      </c>
      <c r="CV578">
        <v>0</v>
      </c>
      <c r="CW578">
        <v>0</v>
      </c>
      <c r="CX578">
        <v>12286.562847648282</v>
      </c>
      <c r="CY578">
        <v>943253.38022499182</v>
      </c>
      <c r="CZ578">
        <v>6840</v>
      </c>
      <c r="DA578">
        <v>5890.1965469512625</v>
      </c>
      <c r="DB578">
        <v>4811.2301886792457</v>
      </c>
      <c r="DC578">
        <v>3655.7260175368656</v>
      </c>
      <c r="DD578">
        <v>-374757.69893152069</v>
      </c>
      <c r="DE578">
        <v>-333718.81192524626</v>
      </c>
      <c r="DF578">
        <v>-320167.53042641113</v>
      </c>
    </row>
    <row r="579" spans="1:110" x14ac:dyDescent="0.45">
      <c r="A579">
        <v>11363</v>
      </c>
      <c r="B579" t="s">
        <v>929</v>
      </c>
      <c r="C579">
        <v>7324</v>
      </c>
      <c r="D579">
        <v>6751</v>
      </c>
      <c r="E579">
        <v>6165</v>
      </c>
      <c r="F579">
        <v>5588</v>
      </c>
      <c r="G579">
        <v>5023</v>
      </c>
      <c r="H579">
        <v>4481</v>
      </c>
      <c r="I579">
        <v>3953</v>
      </c>
      <c r="J579">
        <v>3388.8928571428573</v>
      </c>
      <c r="K579">
        <v>2.41</v>
      </c>
      <c r="L579">
        <v>2.33</v>
      </c>
      <c r="M579">
        <v>2.27</v>
      </c>
      <c r="N579">
        <v>2.2200000000000002</v>
      </c>
      <c r="O579">
        <v>2.19</v>
      </c>
      <c r="P579">
        <v>2.16</v>
      </c>
      <c r="Q579">
        <v>2.1436266689832011</v>
      </c>
      <c r="R579">
        <v>2.1247987426231432</v>
      </c>
      <c r="S579">
        <v>304859</v>
      </c>
      <c r="T579">
        <v>10035</v>
      </c>
      <c r="U579">
        <v>4470</v>
      </c>
      <c r="V579">
        <v>12.167760402069925</v>
      </c>
      <c r="W579">
        <v>64.656702221971216</v>
      </c>
      <c r="X579">
        <v>3007.5943935072455</v>
      </c>
      <c r="Y579">
        <v>252.11954363676213</v>
      </c>
      <c r="Z579">
        <v>2852</v>
      </c>
      <c r="AA579">
        <v>2571.1056305505504</v>
      </c>
      <c r="AB579">
        <v>2292.8415842426721</v>
      </c>
      <c r="AC579">
        <v>2023.411762714582</v>
      </c>
      <c r="AD579">
        <v>1763.3687703166056</v>
      </c>
      <c r="AE579">
        <v>1518.9785911017175</v>
      </c>
      <c r="AF579">
        <v>1304.4265522237508</v>
      </c>
      <c r="AG579">
        <v>1044.302516946387</v>
      </c>
      <c r="AH579">
        <v>111</v>
      </c>
      <c r="AI579">
        <v>80.550908823185011</v>
      </c>
      <c r="AJ579">
        <v>60.11079243945732</v>
      </c>
      <c r="AK579">
        <v>51.644828626068637</v>
      </c>
      <c r="AL579">
        <v>45.474057537129241</v>
      </c>
      <c r="AM579">
        <v>33.428728941295908</v>
      </c>
      <c r="AN579">
        <v>29.263752745219389</v>
      </c>
      <c r="AO579">
        <v>21.527084953028826</v>
      </c>
      <c r="AP579">
        <v>15.468808138759524</v>
      </c>
      <c r="AQ579">
        <v>0.24235767951847029</v>
      </c>
      <c r="AR579">
        <v>0.10533735801393727</v>
      </c>
      <c r="AS579">
        <v>0.24235767951847029</v>
      </c>
      <c r="AT579">
        <v>6434</v>
      </c>
      <c r="AU579">
        <v>101</v>
      </c>
      <c r="AV579">
        <v>3826.8499163436113</v>
      </c>
      <c r="AW579">
        <v>1487.9861876256571</v>
      </c>
      <c r="AX579">
        <v>39.055070103731509</v>
      </c>
      <c r="AY579">
        <v>127.7019817083863</v>
      </c>
      <c r="AZ579">
        <v>56.602994577279993</v>
      </c>
      <c r="BA579">
        <v>1.0381564057875765</v>
      </c>
      <c r="BB579">
        <v>66.061272509003672</v>
      </c>
      <c r="BC579">
        <v>6840</v>
      </c>
      <c r="BD579">
        <v>248731.55649756666</v>
      </c>
      <c r="BE579">
        <v>1635950.1175685665</v>
      </c>
      <c r="BF579">
        <v>29488</v>
      </c>
      <c r="BG579">
        <v>25617.488735068946</v>
      </c>
      <c r="BH579">
        <v>21113.212736659043</v>
      </c>
      <c r="BI579">
        <v>20642</v>
      </c>
      <c r="BJ579">
        <v>16244.865675554054</v>
      </c>
      <c r="BK579">
        <v>14157.122805211689</v>
      </c>
      <c r="BL579">
        <v>-362694.21890091279</v>
      </c>
      <c r="BM579">
        <v>-312192.95656589128</v>
      </c>
      <c r="BN579">
        <v>-291406.73112542182</v>
      </c>
      <c r="BO579">
        <v>33578.989637908759</v>
      </c>
      <c r="BP579">
        <v>149297.12341695582</v>
      </c>
      <c r="BQ579">
        <v>237206.25828167156</v>
      </c>
      <c r="BR579">
        <v>4008285</v>
      </c>
      <c r="BS579">
        <v>8767932</v>
      </c>
      <c r="BT579">
        <v>937111</v>
      </c>
      <c r="BU579">
        <v>123296</v>
      </c>
      <c r="BV579">
        <v>88734</v>
      </c>
      <c r="BW579">
        <v>932589</v>
      </c>
      <c r="BX579">
        <v>42948</v>
      </c>
      <c r="BY579">
        <v>64.524753904787033</v>
      </c>
      <c r="BZ579">
        <v>0</v>
      </c>
      <c r="CA579">
        <v>0</v>
      </c>
      <c r="CB579">
        <v>0</v>
      </c>
      <c r="CC579">
        <v>0</v>
      </c>
      <c r="CD579">
        <v>4.7062944093945118</v>
      </c>
      <c r="CE579">
        <v>0</v>
      </c>
      <c r="CF579">
        <v>0</v>
      </c>
      <c r="CG579">
        <v>121035.43050821891</v>
      </c>
      <c r="CH579">
        <v>71629.997218725985</v>
      </c>
      <c r="CI579">
        <v>62558.031800804209</v>
      </c>
      <c r="CJ579">
        <v>5236.5205790706768</v>
      </c>
      <c r="CK579">
        <v>170878.69996653043</v>
      </c>
      <c r="CL579">
        <v>80000</v>
      </c>
      <c r="CM579">
        <v>1480000</v>
      </c>
      <c r="CN579">
        <v>1360000</v>
      </c>
      <c r="CO579">
        <v>63740000</v>
      </c>
      <c r="CP579">
        <v>0</v>
      </c>
      <c r="CQ579">
        <v>0</v>
      </c>
      <c r="CR579">
        <v>0</v>
      </c>
      <c r="CS579">
        <v>0</v>
      </c>
      <c r="CT579">
        <v>310000</v>
      </c>
      <c r="CU579">
        <v>0</v>
      </c>
      <c r="CV579">
        <v>0</v>
      </c>
      <c r="CW579">
        <v>0</v>
      </c>
      <c r="CX579">
        <v>5805.6497975093043</v>
      </c>
      <c r="CY579">
        <v>751495.37158639426</v>
      </c>
      <c r="CZ579">
        <v>6840</v>
      </c>
      <c r="DA579">
        <v>5942.2009952479511</v>
      </c>
      <c r="DB579">
        <v>4897.3947069569949</v>
      </c>
      <c r="DC579">
        <v>3765.1644761106645</v>
      </c>
      <c r="DD579">
        <v>-362694.21890091279</v>
      </c>
      <c r="DE579">
        <v>-312192.95656589128</v>
      </c>
      <c r="DF579">
        <v>-291406.73112542182</v>
      </c>
    </row>
    <row r="580" spans="1:110" x14ac:dyDescent="0.45">
      <c r="A580">
        <v>11365</v>
      </c>
      <c r="B580" t="s">
        <v>930</v>
      </c>
      <c r="C580">
        <v>12117</v>
      </c>
      <c r="D580">
        <v>10848</v>
      </c>
      <c r="E580">
        <v>9636</v>
      </c>
      <c r="F580">
        <v>8502</v>
      </c>
      <c r="G580">
        <v>7461</v>
      </c>
      <c r="H580">
        <v>6458</v>
      </c>
      <c r="I580">
        <v>5488</v>
      </c>
      <c r="J580">
        <v>4386.5</v>
      </c>
      <c r="K580">
        <v>2.41</v>
      </c>
      <c r="L580">
        <v>2.33</v>
      </c>
      <c r="M580">
        <v>2.27</v>
      </c>
      <c r="N580">
        <v>2.2200000000000002</v>
      </c>
      <c r="O580">
        <v>2.19</v>
      </c>
      <c r="P580">
        <v>2.16</v>
      </c>
      <c r="Q580">
        <v>2.1436266689832011</v>
      </c>
      <c r="R580">
        <v>2.1247987426231432</v>
      </c>
      <c r="S580">
        <v>304859</v>
      </c>
      <c r="T580">
        <v>10035</v>
      </c>
      <c r="U580">
        <v>4470</v>
      </c>
      <c r="V580">
        <v>19.349213924123731</v>
      </c>
      <c r="W580">
        <v>102.81730750619178</v>
      </c>
      <c r="X580">
        <v>3129.056189609671</v>
      </c>
      <c r="Y580">
        <v>262.30139949762997</v>
      </c>
      <c r="Z580">
        <v>5453</v>
      </c>
      <c r="AA580">
        <v>4767.1073423933158</v>
      </c>
      <c r="AB580">
        <v>4097.5277919990394</v>
      </c>
      <c r="AC580">
        <v>3488.9850601055896</v>
      </c>
      <c r="AD580">
        <v>2915.0504812116105</v>
      </c>
      <c r="AE580">
        <v>2400.2656291156472</v>
      </c>
      <c r="AF580">
        <v>1998.0312402877321</v>
      </c>
      <c r="AG580">
        <v>1404.5582728766549</v>
      </c>
      <c r="AH580">
        <v>391</v>
      </c>
      <c r="AI580">
        <v>334.35204385633739</v>
      </c>
      <c r="AJ580">
        <v>288.19632066825221</v>
      </c>
      <c r="AK580">
        <v>257.26375147366144</v>
      </c>
      <c r="AL580">
        <v>234.07398877896998</v>
      </c>
      <c r="AM580">
        <v>211.32817041349065</v>
      </c>
      <c r="AN580">
        <v>227.73438372257425</v>
      </c>
      <c r="AO580">
        <v>200.05899178279918</v>
      </c>
      <c r="AP580">
        <v>23.016190078573413</v>
      </c>
      <c r="AQ580">
        <v>3.4737934064314078</v>
      </c>
      <c r="AR580">
        <v>1.5098354648664343</v>
      </c>
      <c r="AS580">
        <v>3.4737934064314078</v>
      </c>
      <c r="AT580">
        <v>11258</v>
      </c>
      <c r="AU580">
        <v>105</v>
      </c>
      <c r="AV580">
        <v>6667.26869914697</v>
      </c>
      <c r="AW580">
        <v>2073.5724364253269</v>
      </c>
      <c r="AX580">
        <v>45.908207341947012</v>
      </c>
      <c r="AY580">
        <v>222.48675649053436</v>
      </c>
      <c r="AZ580">
        <v>78.878695481619431</v>
      </c>
      <c r="BA580">
        <v>1.2203255404146078</v>
      </c>
      <c r="BB580">
        <v>66.061272509003672</v>
      </c>
      <c r="BC580">
        <v>6840</v>
      </c>
      <c r="BD580">
        <v>200359.35008898948</v>
      </c>
      <c r="BE580">
        <v>2151915.5564664062</v>
      </c>
      <c r="BF580">
        <v>29446</v>
      </c>
      <c r="BG580">
        <v>24221.480123375586</v>
      </c>
      <c r="BH580">
        <v>18909.36050850814</v>
      </c>
      <c r="BI580">
        <v>26921.999999999993</v>
      </c>
      <c r="BJ580">
        <v>19703.868413629029</v>
      </c>
      <c r="BK580">
        <v>16462.601619492536</v>
      </c>
      <c r="BL580">
        <v>-383514.54747912037</v>
      </c>
      <c r="BM580">
        <v>-344112.36532058218</v>
      </c>
      <c r="BN580">
        <v>-336137.07669415476</v>
      </c>
      <c r="BO580">
        <v>-65881.051787839038</v>
      </c>
      <c r="BP580">
        <v>15245.138916460797</v>
      </c>
      <c r="BQ580">
        <v>78704.787839884753</v>
      </c>
      <c r="BR580">
        <v>4008285</v>
      </c>
      <c r="BS580">
        <v>8767932</v>
      </c>
      <c r="BT580">
        <v>937111</v>
      </c>
      <c r="BU580">
        <v>123296</v>
      </c>
      <c r="BV580">
        <v>88734</v>
      </c>
      <c r="BW580">
        <v>932589</v>
      </c>
      <c r="BX580">
        <v>42948</v>
      </c>
      <c r="BY580">
        <v>99.506330717764442</v>
      </c>
      <c r="BZ580">
        <v>0</v>
      </c>
      <c r="CA580">
        <v>0</v>
      </c>
      <c r="CB580">
        <v>0</v>
      </c>
      <c r="CC580">
        <v>0</v>
      </c>
      <c r="CD580">
        <v>5.3567098939363271</v>
      </c>
      <c r="CE580">
        <v>3.7440000000000001E-2</v>
      </c>
      <c r="CF580">
        <v>0</v>
      </c>
      <c r="CG580">
        <v>218110.78599746386</v>
      </c>
      <c r="CH580">
        <v>129080.17866150009</v>
      </c>
      <c r="CI580">
        <v>112732.12669410228</v>
      </c>
      <c r="CJ580">
        <v>9436.4238190191991</v>
      </c>
      <c r="CK580">
        <v>307930.39198050281</v>
      </c>
      <c r="CL580">
        <v>530000</v>
      </c>
      <c r="CM580">
        <v>4180000</v>
      </c>
      <c r="CN580">
        <v>3250000</v>
      </c>
      <c r="CO580">
        <v>30430000</v>
      </c>
      <c r="CP580">
        <v>0</v>
      </c>
      <c r="CQ580">
        <v>600</v>
      </c>
      <c r="CR580">
        <v>0</v>
      </c>
      <c r="CS580">
        <v>0</v>
      </c>
      <c r="CT580">
        <v>0</v>
      </c>
      <c r="CU580">
        <v>4204800</v>
      </c>
      <c r="CV580">
        <v>0</v>
      </c>
      <c r="CW580">
        <v>0</v>
      </c>
      <c r="CX580">
        <v>38159.099503184414</v>
      </c>
      <c r="CY580">
        <v>1074012.721440796</v>
      </c>
      <c r="CZ580">
        <v>6840</v>
      </c>
      <c r="DA580">
        <v>5626.3982898828035</v>
      </c>
      <c r="DB580">
        <v>4392.4480703048184</v>
      </c>
      <c r="DC580">
        <v>3032.9320414117356</v>
      </c>
      <c r="DD580">
        <v>-383514.54747912037</v>
      </c>
      <c r="DE580">
        <v>-344112.36532058218</v>
      </c>
      <c r="DF580">
        <v>-336137.07669415476</v>
      </c>
    </row>
    <row r="581" spans="1:110" x14ac:dyDescent="0.45">
      <c r="A581">
        <v>11369</v>
      </c>
      <c r="B581" t="s">
        <v>931</v>
      </c>
      <c r="C581">
        <v>2915</v>
      </c>
      <c r="D581">
        <v>2602</v>
      </c>
      <c r="E581">
        <v>2311</v>
      </c>
      <c r="F581">
        <v>2035</v>
      </c>
      <c r="G581">
        <v>1776</v>
      </c>
      <c r="H581">
        <v>1524</v>
      </c>
      <c r="I581">
        <v>1279</v>
      </c>
      <c r="J581">
        <v>1007.6071428571429</v>
      </c>
      <c r="K581">
        <v>2.41</v>
      </c>
      <c r="L581">
        <v>2.33</v>
      </c>
      <c r="M581">
        <v>2.27</v>
      </c>
      <c r="N581">
        <v>2.2200000000000002</v>
      </c>
      <c r="O581">
        <v>2.19</v>
      </c>
      <c r="P581">
        <v>2.16</v>
      </c>
      <c r="Q581">
        <v>2.1436266689832011</v>
      </c>
      <c r="R581">
        <v>2.1247987426231432</v>
      </c>
      <c r="S581">
        <v>304859</v>
      </c>
      <c r="T581">
        <v>10035</v>
      </c>
      <c r="U581">
        <v>4470</v>
      </c>
      <c r="V581">
        <v>4.6084190135908516</v>
      </c>
      <c r="W581">
        <v>24.488087045593502</v>
      </c>
      <c r="X581">
        <v>3160.5901304758031</v>
      </c>
      <c r="Y581">
        <v>264.9448153775773</v>
      </c>
      <c r="Z581">
        <v>910</v>
      </c>
      <c r="AA581">
        <v>806.41989345027594</v>
      </c>
      <c r="AB581">
        <v>686.49200347607837</v>
      </c>
      <c r="AC581">
        <v>581.57648889008635</v>
      </c>
      <c r="AD581">
        <v>479.51684062396606</v>
      </c>
      <c r="AE581">
        <v>393.7016669276274</v>
      </c>
      <c r="AF581">
        <v>316.99081457634162</v>
      </c>
      <c r="AG581">
        <v>216.75080010743352</v>
      </c>
      <c r="AH581">
        <v>84</v>
      </c>
      <c r="AI581">
        <v>65.327957662150425</v>
      </c>
      <c r="AJ581">
        <v>52.640512746203022</v>
      </c>
      <c r="AK581">
        <v>38.786833436890397</v>
      </c>
      <c r="AL581">
        <v>29.115828155059091</v>
      </c>
      <c r="AM581">
        <v>20.162545361272066</v>
      </c>
      <c r="AN581">
        <v>13.659692813244133</v>
      </c>
      <c r="AO581">
        <v>10.436583519500298</v>
      </c>
      <c r="AP581">
        <v>4.2391682701597837</v>
      </c>
      <c r="AQ581">
        <v>0.75400166961301873</v>
      </c>
      <c r="AR581">
        <v>0.32771622493224933</v>
      </c>
      <c r="AS581">
        <v>0.75400166961301873</v>
      </c>
      <c r="AT581">
        <v>3050</v>
      </c>
      <c r="AU581">
        <v>10</v>
      </c>
      <c r="AV581">
        <v>1798.8726305820098</v>
      </c>
      <c r="AW581">
        <v>425.45038418549603</v>
      </c>
      <c r="AX581">
        <v>6.6691285642616558</v>
      </c>
      <c r="AY581">
        <v>60.02837968252166</v>
      </c>
      <c r="AZ581">
        <v>16.184132614416267</v>
      </c>
      <c r="BA581">
        <v>0.17727784181720438</v>
      </c>
      <c r="BB581">
        <v>66.061272509003672</v>
      </c>
      <c r="BC581">
        <v>6840</v>
      </c>
      <c r="BD581">
        <v>191877.96437649211</v>
      </c>
      <c r="BE581">
        <v>495134.71043802722</v>
      </c>
      <c r="BF581">
        <v>6767.5</v>
      </c>
      <c r="BG581">
        <v>5555.0546054317192</v>
      </c>
      <c r="BH581">
        <v>4275.7086963019901</v>
      </c>
      <c r="BI581">
        <v>15132.5</v>
      </c>
      <c r="BJ581">
        <v>10913.304953918385</v>
      </c>
      <c r="BK581">
        <v>8998.1517689203574</v>
      </c>
      <c r="BL581">
        <v>-361617.72218996705</v>
      </c>
      <c r="BM581">
        <v>-307453.42022890883</v>
      </c>
      <c r="BN581">
        <v>-288639.88507650211</v>
      </c>
      <c r="BO581">
        <v>-19505.282043255633</v>
      </c>
      <c r="BP581">
        <v>-7156.4551837677718</v>
      </c>
      <c r="BQ581">
        <v>-6178.495507837506</v>
      </c>
      <c r="BR581">
        <v>4008285</v>
      </c>
      <c r="BS581">
        <v>8767932</v>
      </c>
      <c r="BT581">
        <v>937111</v>
      </c>
      <c r="BU581">
        <v>123296</v>
      </c>
      <c r="BV581">
        <v>88734</v>
      </c>
      <c r="BW581">
        <v>932589</v>
      </c>
      <c r="BX581">
        <v>42948</v>
      </c>
      <c r="BY581">
        <v>27.342097050340939</v>
      </c>
      <c r="BZ581">
        <v>0</v>
      </c>
      <c r="CA581">
        <v>0</v>
      </c>
      <c r="CB581">
        <v>0</v>
      </c>
      <c r="CC581">
        <v>0</v>
      </c>
      <c r="CD581">
        <v>1.9284667920152059</v>
      </c>
      <c r="CE581">
        <v>0</v>
      </c>
      <c r="CF581">
        <v>0</v>
      </c>
      <c r="CG581">
        <v>49649.22761663673</v>
      </c>
      <c r="CH581">
        <v>29382.917226456986</v>
      </c>
      <c r="CI581">
        <v>25661.559983595194</v>
      </c>
      <c r="CJ581">
        <v>2148.0421150881757</v>
      </c>
      <c r="CK581">
        <v>70095.140190352278</v>
      </c>
      <c r="CL581">
        <v>260000</v>
      </c>
      <c r="CM581">
        <v>1400000</v>
      </c>
      <c r="CN581">
        <v>730000</v>
      </c>
      <c r="CO581">
        <v>171260000</v>
      </c>
      <c r="CP581">
        <v>2000</v>
      </c>
      <c r="CQ581">
        <v>20</v>
      </c>
      <c r="CR581">
        <v>0</v>
      </c>
      <c r="CS581">
        <v>0</v>
      </c>
      <c r="CT581">
        <v>2513000</v>
      </c>
      <c r="CU581">
        <v>140160</v>
      </c>
      <c r="CV581">
        <v>0</v>
      </c>
      <c r="CW581">
        <v>0</v>
      </c>
      <c r="CX581">
        <v>7508.6045342207908</v>
      </c>
      <c r="CY581">
        <v>257581.71202507732</v>
      </c>
      <c r="CZ581">
        <v>6840</v>
      </c>
      <c r="DA581">
        <v>5614.5657186779399</v>
      </c>
      <c r="DB581">
        <v>4321.5142198308995</v>
      </c>
      <c r="DC581">
        <v>2904.54538777376</v>
      </c>
      <c r="DD581">
        <v>-361617.72218996705</v>
      </c>
      <c r="DE581">
        <v>-307453.42022890883</v>
      </c>
      <c r="DF581">
        <v>-288639.88507650211</v>
      </c>
    </row>
    <row r="582" spans="1:110" x14ac:dyDescent="0.45">
      <c r="A582">
        <v>11381</v>
      </c>
      <c r="B582" t="s">
        <v>645</v>
      </c>
      <c r="C582">
        <v>11207</v>
      </c>
      <c r="D582">
        <v>10678</v>
      </c>
      <c r="E582">
        <v>10142</v>
      </c>
      <c r="F582">
        <v>9591</v>
      </c>
      <c r="G582">
        <v>9014</v>
      </c>
      <c r="H582">
        <v>8403</v>
      </c>
      <c r="I582">
        <v>7766</v>
      </c>
      <c r="J582">
        <v>7194.5357142857147</v>
      </c>
      <c r="K582">
        <v>2.41</v>
      </c>
      <c r="L582">
        <v>2.33</v>
      </c>
      <c r="M582">
        <v>2.27</v>
      </c>
      <c r="N582">
        <v>2.2200000000000002</v>
      </c>
      <c r="O582">
        <v>2.19</v>
      </c>
      <c r="P582">
        <v>2.16</v>
      </c>
      <c r="Q582">
        <v>2.1436266689832011</v>
      </c>
      <c r="R582">
        <v>2.1247987426231432</v>
      </c>
      <c r="S582">
        <v>304859</v>
      </c>
      <c r="T582">
        <v>10035</v>
      </c>
      <c r="U582">
        <v>4470</v>
      </c>
      <c r="V582">
        <v>16.881589744895365</v>
      </c>
      <c r="W582">
        <v>89.704915703591624</v>
      </c>
      <c r="X582">
        <v>3317.0927138056713</v>
      </c>
      <c r="Y582">
        <v>278.06405777684529</v>
      </c>
      <c r="Z582">
        <v>6623</v>
      </c>
      <c r="AA582">
        <v>6096.4292540333927</v>
      </c>
      <c r="AB582">
        <v>5586.3689887334031</v>
      </c>
      <c r="AC582">
        <v>5092.7196973752525</v>
      </c>
      <c r="AD582">
        <v>4607.6982292005687</v>
      </c>
      <c r="AE582">
        <v>4161.9136038906654</v>
      </c>
      <c r="AF582">
        <v>3754.0940600532113</v>
      </c>
      <c r="AG582">
        <v>3272.7567829618911</v>
      </c>
      <c r="AH582">
        <v>542</v>
      </c>
      <c r="AI582">
        <v>431.50719291090621</v>
      </c>
      <c r="AJ582">
        <v>350.81070552394226</v>
      </c>
      <c r="AK582">
        <v>294.84118041133576</v>
      </c>
      <c r="AL582">
        <v>260.99054952682872</v>
      </c>
      <c r="AM582">
        <v>243.27733455849014</v>
      </c>
      <c r="AN582">
        <v>230.1042328534428</v>
      </c>
      <c r="AO582">
        <v>219.96929684199091</v>
      </c>
      <c r="AP582">
        <v>20.106956951993169</v>
      </c>
      <c r="AQ582">
        <v>1.9388614361477623</v>
      </c>
      <c r="AR582">
        <v>0.84269886411149819</v>
      </c>
      <c r="AS582">
        <v>1.9388614361477623</v>
      </c>
      <c r="AT582">
        <v>11077</v>
      </c>
      <c r="AU582">
        <v>442</v>
      </c>
      <c r="AV582">
        <v>6696.1929208129095</v>
      </c>
      <c r="AW582">
        <v>4543.1305192453328</v>
      </c>
      <c r="AX582">
        <v>151.07883547060842</v>
      </c>
      <c r="AY582">
        <v>223.45195776752678</v>
      </c>
      <c r="AZ582">
        <v>172.82068495209245</v>
      </c>
      <c r="BA582">
        <v>4.0159564534427474</v>
      </c>
      <c r="BB582">
        <v>66.061272509003672</v>
      </c>
      <c r="BC582">
        <v>6840</v>
      </c>
      <c r="BD582">
        <v>333852.02391038492</v>
      </c>
      <c r="BE582">
        <v>1487206.7510941091</v>
      </c>
      <c r="BF582">
        <v>65398</v>
      </c>
      <c r="BG582">
        <v>61651.179234394542</v>
      </c>
      <c r="BH582">
        <v>55515.094553183073</v>
      </c>
      <c r="BI582">
        <v>131408.00000000003</v>
      </c>
      <c r="BJ582">
        <v>109773.12818809949</v>
      </c>
      <c r="BK582">
        <v>99318.532812005942</v>
      </c>
      <c r="BL582">
        <v>-365182.65232740354</v>
      </c>
      <c r="BM582">
        <v>-324090.33867597015</v>
      </c>
      <c r="BN582">
        <v>-312631.83602845325</v>
      </c>
      <c r="BO582">
        <v>74278.75402614777</v>
      </c>
      <c r="BP582">
        <v>216148.25153874396</v>
      </c>
      <c r="BQ582">
        <v>343292.48205994756</v>
      </c>
      <c r="BR582">
        <v>4008285</v>
      </c>
      <c r="BS582">
        <v>8767932</v>
      </c>
      <c r="BT582">
        <v>937111</v>
      </c>
      <c r="BU582">
        <v>123296</v>
      </c>
      <c r="BV582">
        <v>88734</v>
      </c>
      <c r="BW582">
        <v>932589</v>
      </c>
      <c r="BX582">
        <v>42948</v>
      </c>
      <c r="BY582">
        <v>350.43965156746987</v>
      </c>
      <c r="BZ582">
        <v>0</v>
      </c>
      <c r="CA582">
        <v>0</v>
      </c>
      <c r="CB582">
        <v>0</v>
      </c>
      <c r="CC582">
        <v>0</v>
      </c>
      <c r="CD582">
        <v>5.9890381149136509</v>
      </c>
      <c r="CE582">
        <v>0</v>
      </c>
      <c r="CF582">
        <v>0</v>
      </c>
      <c r="CG582">
        <v>118565.31968152056</v>
      </c>
      <c r="CH582">
        <v>70168.1605407928</v>
      </c>
      <c r="CI582">
        <v>61281.337274257181</v>
      </c>
      <c r="CJ582">
        <v>5129.6528121508672</v>
      </c>
      <c r="CK582">
        <v>167391.37955905023</v>
      </c>
      <c r="CL582">
        <v>5480000</v>
      </c>
      <c r="CM582">
        <v>5640000</v>
      </c>
      <c r="CN582">
        <v>780000</v>
      </c>
      <c r="CO582">
        <v>37060000</v>
      </c>
      <c r="CP582">
        <v>0</v>
      </c>
      <c r="CQ582">
        <v>0</v>
      </c>
      <c r="CR582">
        <v>0</v>
      </c>
      <c r="CS582">
        <v>0</v>
      </c>
      <c r="CT582">
        <v>0</v>
      </c>
      <c r="CU582">
        <v>0</v>
      </c>
      <c r="CV582">
        <v>0</v>
      </c>
      <c r="CW582">
        <v>0</v>
      </c>
      <c r="CX582">
        <v>2058.0732600067736</v>
      </c>
      <c r="CY582">
        <v>610358.0535655343</v>
      </c>
      <c r="CZ582">
        <v>6840</v>
      </c>
      <c r="DA582">
        <v>6448.118688083101</v>
      </c>
      <c r="DB582">
        <v>5806.3434163701068</v>
      </c>
      <c r="DC582">
        <v>5053.6723140609092</v>
      </c>
      <c r="DD582">
        <v>-365182.65232740354</v>
      </c>
      <c r="DE582">
        <v>-324090.33867597015</v>
      </c>
      <c r="DF582">
        <v>-312631.83602845325</v>
      </c>
    </row>
    <row r="583" spans="1:110" x14ac:dyDescent="0.45">
      <c r="A583">
        <v>11383</v>
      </c>
      <c r="B583" t="s">
        <v>932</v>
      </c>
      <c r="C583">
        <v>13730</v>
      </c>
      <c r="D583">
        <v>12755</v>
      </c>
      <c r="E583">
        <v>11781</v>
      </c>
      <c r="F583">
        <v>10800</v>
      </c>
      <c r="G583">
        <v>9808</v>
      </c>
      <c r="H583">
        <v>8784</v>
      </c>
      <c r="I583">
        <v>7779</v>
      </c>
      <c r="J583">
        <v>6787.2857142857147</v>
      </c>
      <c r="K583">
        <v>2.41</v>
      </c>
      <c r="L583">
        <v>2.33</v>
      </c>
      <c r="M583">
        <v>2.27</v>
      </c>
      <c r="N583">
        <v>2.2200000000000002</v>
      </c>
      <c r="O583">
        <v>2.19</v>
      </c>
      <c r="P583">
        <v>2.16</v>
      </c>
      <c r="Q583">
        <v>2.1436266689832011</v>
      </c>
      <c r="R583">
        <v>2.1247987426231432</v>
      </c>
      <c r="S583">
        <v>304859</v>
      </c>
      <c r="T583">
        <v>10035</v>
      </c>
      <c r="U583">
        <v>4470</v>
      </c>
      <c r="V583">
        <v>24.017215602072643</v>
      </c>
      <c r="W583">
        <v>127.62200323404824</v>
      </c>
      <c r="X583">
        <v>2856.4686420433381</v>
      </c>
      <c r="Y583">
        <v>239.45102836984432</v>
      </c>
      <c r="Z583">
        <v>6298</v>
      </c>
      <c r="AA583">
        <v>5797.8284413377669</v>
      </c>
      <c r="AB583">
        <v>5188.0851095192356</v>
      </c>
      <c r="AC583">
        <v>4586.0946280887292</v>
      </c>
      <c r="AD583">
        <v>4011.9288179824607</v>
      </c>
      <c r="AE583">
        <v>3483.4128223599218</v>
      </c>
      <c r="AF583">
        <v>3003.6213799498964</v>
      </c>
      <c r="AG583">
        <v>2432.9234218959023</v>
      </c>
      <c r="AH583">
        <v>589</v>
      </c>
      <c r="AI583">
        <v>453.05419611455773</v>
      </c>
      <c r="AJ583">
        <v>333.30092695911026</v>
      </c>
      <c r="AK583">
        <v>233.63630022936712</v>
      </c>
      <c r="AL583">
        <v>160.35021314031687</v>
      </c>
      <c r="AM583">
        <v>109.43224899477293</v>
      </c>
      <c r="AN583">
        <v>81.481382776913719</v>
      </c>
      <c r="AO583">
        <v>57.130033979028553</v>
      </c>
      <c r="AP583">
        <v>20.298135128882727</v>
      </c>
      <c r="AQ583">
        <v>3.7161510859498779</v>
      </c>
      <c r="AR583">
        <v>1.6151728228803717</v>
      </c>
      <c r="AS583">
        <v>3.7161510859498779</v>
      </c>
      <c r="AT583">
        <v>13334</v>
      </c>
      <c r="AU583">
        <v>350</v>
      </c>
      <c r="AV583">
        <v>7987.4103414638403</v>
      </c>
      <c r="AW583">
        <v>4123.4005768361376</v>
      </c>
      <c r="AX583">
        <v>124.93133585861622</v>
      </c>
      <c r="AY583">
        <v>266.5398830946483</v>
      </c>
      <c r="AZ583">
        <v>156.85415794284668</v>
      </c>
      <c r="BA583">
        <v>3.3209072794067169</v>
      </c>
      <c r="BB583">
        <v>66.061272509003672</v>
      </c>
      <c r="BC583">
        <v>6840</v>
      </c>
      <c r="BD583">
        <v>263667.63612031552</v>
      </c>
      <c r="BE583">
        <v>1638450.1844426156</v>
      </c>
      <c r="BF583">
        <v>61786</v>
      </c>
      <c r="BG583">
        <v>54908.087766323741</v>
      </c>
      <c r="BH583">
        <v>45899.094106886187</v>
      </c>
      <c r="BI583">
        <v>73458.000000000015</v>
      </c>
      <c r="BJ583">
        <v>58105.43423261596</v>
      </c>
      <c r="BK583">
        <v>50830.801582558706</v>
      </c>
      <c r="BL583">
        <v>-385982.65965297417</v>
      </c>
      <c r="BM583">
        <v>-361636.17115809076</v>
      </c>
      <c r="BN583">
        <v>-362845.1319041549</v>
      </c>
      <c r="BO583">
        <v>44537.03152044001</v>
      </c>
      <c r="BP583">
        <v>166996.09645650943</v>
      </c>
      <c r="BQ583">
        <v>265599.86286899995</v>
      </c>
      <c r="BR583">
        <v>4008285</v>
      </c>
      <c r="BS583">
        <v>8767932</v>
      </c>
      <c r="BT583">
        <v>937111</v>
      </c>
      <c r="BU583">
        <v>123296</v>
      </c>
      <c r="BV583">
        <v>88734</v>
      </c>
      <c r="BW583">
        <v>932589</v>
      </c>
      <c r="BX583">
        <v>42948</v>
      </c>
      <c r="BY583">
        <v>349.65235217160404</v>
      </c>
      <c r="BZ583">
        <v>0</v>
      </c>
      <c r="CA583">
        <v>0</v>
      </c>
      <c r="CB583">
        <v>0</v>
      </c>
      <c r="CC583">
        <v>0</v>
      </c>
      <c r="CD583">
        <v>3.854138546870328</v>
      </c>
      <c r="CE583">
        <v>2.4596566194978764</v>
      </c>
      <c r="CF583">
        <v>0</v>
      </c>
      <c r="CG583">
        <v>139561.2617084565</v>
      </c>
      <c r="CH583">
        <v>82593.772303224861</v>
      </c>
      <c r="CI583">
        <v>72133.240749906894</v>
      </c>
      <c r="CJ583">
        <v>6038.0288309692496</v>
      </c>
      <c r="CK583">
        <v>197033.60302263201</v>
      </c>
      <c r="CL583">
        <v>3300000</v>
      </c>
      <c r="CM583">
        <v>5200000</v>
      </c>
      <c r="CN583">
        <v>1540000</v>
      </c>
      <c r="CO583">
        <v>33410000</v>
      </c>
      <c r="CP583">
        <v>0</v>
      </c>
      <c r="CQ583">
        <v>110</v>
      </c>
      <c r="CR583">
        <v>0</v>
      </c>
      <c r="CS583">
        <v>0</v>
      </c>
      <c r="CT583">
        <v>0</v>
      </c>
      <c r="CU583">
        <v>770880</v>
      </c>
      <c r="CV583">
        <v>0</v>
      </c>
      <c r="CW583">
        <v>0</v>
      </c>
      <c r="CX583">
        <v>5560.8332397830081</v>
      </c>
      <c r="CY583">
        <v>747776.69159364537</v>
      </c>
      <c r="CZ583">
        <v>6840</v>
      </c>
      <c r="DA583">
        <v>6078.5828556898714</v>
      </c>
      <c r="DB583">
        <v>5081.2450019600155</v>
      </c>
      <c r="DC583">
        <v>3991.2588133142535</v>
      </c>
      <c r="DD583">
        <v>-385982.65965297417</v>
      </c>
      <c r="DE583">
        <v>-361636.17115809076</v>
      </c>
      <c r="DF583">
        <v>-362845.1319041549</v>
      </c>
    </row>
    <row r="584" spans="1:110" x14ac:dyDescent="0.45">
      <c r="A584">
        <v>11385</v>
      </c>
      <c r="B584" t="s">
        <v>933</v>
      </c>
      <c r="C584">
        <v>30565</v>
      </c>
      <c r="D584">
        <v>29865</v>
      </c>
      <c r="E584">
        <v>28909</v>
      </c>
      <c r="F584">
        <v>27794</v>
      </c>
      <c r="G584">
        <v>26527</v>
      </c>
      <c r="H584">
        <v>25107</v>
      </c>
      <c r="I584">
        <v>23610</v>
      </c>
      <c r="J584">
        <v>22439.892857142855</v>
      </c>
      <c r="K584">
        <v>2.41</v>
      </c>
      <c r="L584">
        <v>2.33</v>
      </c>
      <c r="M584">
        <v>2.27</v>
      </c>
      <c r="N584">
        <v>2.2200000000000002</v>
      </c>
      <c r="O584">
        <v>2.19</v>
      </c>
      <c r="P584">
        <v>2.16</v>
      </c>
      <c r="Q584">
        <v>2.1436266689832011</v>
      </c>
      <c r="R584">
        <v>2.1247987426231432</v>
      </c>
      <c r="S584">
        <v>304859</v>
      </c>
      <c r="T584">
        <v>10035</v>
      </c>
      <c r="U584">
        <v>4470</v>
      </c>
      <c r="V584">
        <v>52.803089475884455</v>
      </c>
      <c r="W584">
        <v>280.58356836658101</v>
      </c>
      <c r="X584">
        <v>2892.3220390132105</v>
      </c>
      <c r="Y584">
        <v>242.45653406615287</v>
      </c>
      <c r="Z584">
        <v>11894</v>
      </c>
      <c r="AA584">
        <v>11446.670556546249</v>
      </c>
      <c r="AB584">
        <v>10950.367543279413</v>
      </c>
      <c r="AC584">
        <v>10294.817538557088</v>
      </c>
      <c r="AD584">
        <v>9535.8770927324877</v>
      </c>
      <c r="AE584">
        <v>8793.1231231318106</v>
      </c>
      <c r="AF584">
        <v>8098.2786937709325</v>
      </c>
      <c r="AG584">
        <v>7450.5044310935655</v>
      </c>
      <c r="AH584">
        <v>907</v>
      </c>
      <c r="AI584">
        <v>785.33796205000522</v>
      </c>
      <c r="AJ584">
        <v>688.65422361110438</v>
      </c>
      <c r="AK584">
        <v>610.26030012838885</v>
      </c>
      <c r="AL584">
        <v>560.86751424003899</v>
      </c>
      <c r="AM584">
        <v>542.09123368162136</v>
      </c>
      <c r="AN584">
        <v>532.56296816354961</v>
      </c>
      <c r="AO584">
        <v>515.70080688685721</v>
      </c>
      <c r="AP584">
        <v>55.159060079961414</v>
      </c>
      <c r="AQ584">
        <v>3.9315801344107402</v>
      </c>
      <c r="AR584">
        <v>1.7088060300038712</v>
      </c>
      <c r="AS584">
        <v>3.9315801344107402</v>
      </c>
      <c r="AT584">
        <v>25295</v>
      </c>
      <c r="AU584">
        <v>366</v>
      </c>
      <c r="AV584">
        <v>15032.609481074885</v>
      </c>
      <c r="AW584">
        <v>5620.2950426937141</v>
      </c>
      <c r="AX584">
        <v>143.82542242669271</v>
      </c>
      <c r="AY584">
        <v>501.63817838346887</v>
      </c>
      <c r="AZ584">
        <v>213.79602342406886</v>
      </c>
      <c r="BA584">
        <v>3.8231472433872065</v>
      </c>
      <c r="BB584">
        <v>66.061272509003672</v>
      </c>
      <c r="BC584">
        <v>11400</v>
      </c>
      <c r="BD584">
        <v>620509.11665312003</v>
      </c>
      <c r="BE584">
        <v>3780727.1160029951</v>
      </c>
      <c r="BF584">
        <v>195574</v>
      </c>
      <c r="BG584">
        <v>191030.45011078383</v>
      </c>
      <c r="BH584">
        <v>177355.88007050243</v>
      </c>
      <c r="BI584">
        <v>248180</v>
      </c>
      <c r="BJ584">
        <v>223206.19817768189</v>
      </c>
      <c r="BK584">
        <v>206751.29638643295</v>
      </c>
      <c r="BL584">
        <v>-475015.79413894843</v>
      </c>
      <c r="BM584">
        <v>-513049.75030395796</v>
      </c>
      <c r="BN584">
        <v>-596249.60710559704</v>
      </c>
      <c r="BO584">
        <v>349401.64042229485</v>
      </c>
      <c r="BP584">
        <v>793804.88848180929</v>
      </c>
      <c r="BQ584">
        <v>1157696.2761490899</v>
      </c>
      <c r="BR584">
        <v>4008285</v>
      </c>
      <c r="BS584">
        <v>8767932</v>
      </c>
      <c r="BT584">
        <v>937111</v>
      </c>
      <c r="BU584">
        <v>123296</v>
      </c>
      <c r="BV584">
        <v>88734</v>
      </c>
      <c r="BW584">
        <v>932589</v>
      </c>
      <c r="BX584">
        <v>42948</v>
      </c>
      <c r="BY584">
        <v>235.51475633783397</v>
      </c>
      <c r="BZ584">
        <v>0</v>
      </c>
      <c r="CA584">
        <v>0</v>
      </c>
      <c r="CB584">
        <v>9.0971110543602371</v>
      </c>
      <c r="CC584">
        <v>0</v>
      </c>
      <c r="CD584">
        <v>17.501610997718629</v>
      </c>
      <c r="CE584">
        <v>0</v>
      </c>
      <c r="CF584">
        <v>0</v>
      </c>
      <c r="CG584">
        <v>256891.52597662786</v>
      </c>
      <c r="CH584">
        <v>152031.01450505108</v>
      </c>
      <c r="CI584">
        <v>132776.23076089055</v>
      </c>
      <c r="CJ584">
        <v>11114.247759660213</v>
      </c>
      <c r="CK584">
        <v>362681.32237794215</v>
      </c>
      <c r="CL584">
        <v>7080000</v>
      </c>
      <c r="CM584">
        <v>3670000</v>
      </c>
      <c r="CN584">
        <v>1190000</v>
      </c>
      <c r="CO584">
        <v>47400000</v>
      </c>
      <c r="CP584">
        <v>0</v>
      </c>
      <c r="CQ584">
        <v>0</v>
      </c>
      <c r="CR584">
        <v>0</v>
      </c>
      <c r="CS584">
        <v>0</v>
      </c>
      <c r="CT584">
        <v>0</v>
      </c>
      <c r="CU584">
        <v>0</v>
      </c>
      <c r="CV584">
        <v>0</v>
      </c>
      <c r="CW584">
        <v>0</v>
      </c>
      <c r="CX584">
        <v>16.141751058876654</v>
      </c>
      <c r="CY584">
        <v>1463339.4396779118</v>
      </c>
      <c r="CZ584">
        <v>11400</v>
      </c>
      <c r="DA584">
        <v>11135.156673499214</v>
      </c>
      <c r="DB584">
        <v>10338.066577375968</v>
      </c>
      <c r="DC584">
        <v>9392.9331526053957</v>
      </c>
      <c r="DD584">
        <v>-475015.79413894843</v>
      </c>
      <c r="DE584">
        <v>-513049.75030395796</v>
      </c>
      <c r="DF584">
        <v>-596249.60710559704</v>
      </c>
    </row>
    <row r="585" spans="1:110" x14ac:dyDescent="0.45">
      <c r="A585">
        <v>11408</v>
      </c>
      <c r="B585" t="s">
        <v>934</v>
      </c>
      <c r="C585">
        <v>34081</v>
      </c>
      <c r="D585">
        <v>32205</v>
      </c>
      <c r="E585">
        <v>30176</v>
      </c>
      <c r="F585">
        <v>28036</v>
      </c>
      <c r="G585">
        <v>25848</v>
      </c>
      <c r="H585">
        <v>23580</v>
      </c>
      <c r="I585">
        <v>21313</v>
      </c>
      <c r="J585">
        <v>19174.357142857141</v>
      </c>
      <c r="K585">
        <v>2.41</v>
      </c>
      <c r="L585">
        <v>2.33</v>
      </c>
      <c r="M585">
        <v>2.27</v>
      </c>
      <c r="N585">
        <v>2.2200000000000002</v>
      </c>
      <c r="O585">
        <v>2.19</v>
      </c>
      <c r="P585">
        <v>2.16</v>
      </c>
      <c r="Q585">
        <v>2.1436266689832011</v>
      </c>
      <c r="R585">
        <v>2.1247987426231432</v>
      </c>
      <c r="S585">
        <v>304859</v>
      </c>
      <c r="T585">
        <v>10035</v>
      </c>
      <c r="U585">
        <v>4470</v>
      </c>
      <c r="V585">
        <v>59.281487386327299</v>
      </c>
      <c r="W585">
        <v>315.00829656057857</v>
      </c>
      <c r="X585">
        <v>2872.59776294123</v>
      </c>
      <c r="Y585">
        <v>240.80309452903688</v>
      </c>
      <c r="Z585">
        <v>16449</v>
      </c>
      <c r="AA585">
        <v>15112.2829574345</v>
      </c>
      <c r="AB585">
        <v>13722.233990244982</v>
      </c>
      <c r="AC585">
        <v>12349.636590051859</v>
      </c>
      <c r="AD585">
        <v>10994.123592995</v>
      </c>
      <c r="AE585">
        <v>9735.1343174059766</v>
      </c>
      <c r="AF585">
        <v>8585.509455333151</v>
      </c>
      <c r="AG585">
        <v>7256.9407342624481</v>
      </c>
      <c r="AH585">
        <v>713</v>
      </c>
      <c r="AI585">
        <v>530.13719088724088</v>
      </c>
      <c r="AJ585">
        <v>380.28299694851921</v>
      </c>
      <c r="AK585">
        <v>267.78361959071242</v>
      </c>
      <c r="AL585">
        <v>194.21448427123826</v>
      </c>
      <c r="AM585">
        <v>143.0240489991574</v>
      </c>
      <c r="AN585">
        <v>110.65837099399249</v>
      </c>
      <c r="AO585">
        <v>87.214041765444875</v>
      </c>
      <c r="AP585">
        <v>70.84398267955261</v>
      </c>
      <c r="AQ585">
        <v>3.3391502511433684</v>
      </c>
      <c r="AR585">
        <v>1.4513147104142468</v>
      </c>
      <c r="AS585">
        <v>3.3391502511433684</v>
      </c>
      <c r="AT585">
        <v>28936</v>
      </c>
      <c r="AU585">
        <v>546</v>
      </c>
      <c r="AV585">
        <v>17247.593879465567</v>
      </c>
      <c r="AW585">
        <v>7370.1608287217277</v>
      </c>
      <c r="AX585">
        <v>204.34037552249993</v>
      </c>
      <c r="AY585">
        <v>575.55220775776593</v>
      </c>
      <c r="AZ585">
        <v>280.36091792457449</v>
      </c>
      <c r="BA585">
        <v>5.4317472544865204</v>
      </c>
      <c r="BB585">
        <v>66.061272509003672</v>
      </c>
      <c r="BC585">
        <v>12550</v>
      </c>
      <c r="BD585">
        <v>541285.37124914222</v>
      </c>
      <c r="BE585">
        <v>4134380.9124458805</v>
      </c>
      <c r="BF585">
        <v>163638</v>
      </c>
      <c r="BG585">
        <v>149513.31035889173</v>
      </c>
      <c r="BH585">
        <v>129242.94038192827</v>
      </c>
      <c r="BI585">
        <v>378453.99999999994</v>
      </c>
      <c r="BJ585">
        <v>309269.57754931535</v>
      </c>
      <c r="BK585">
        <v>275323.72587137372</v>
      </c>
      <c r="BL585">
        <v>-479232.55509370822</v>
      </c>
      <c r="BM585">
        <v>-551246.68864621466</v>
      </c>
      <c r="BN585">
        <v>-650590.09574617993</v>
      </c>
      <c r="BO585">
        <v>154602.40402931068</v>
      </c>
      <c r="BP585">
        <v>513238.70561670978</v>
      </c>
      <c r="BQ585">
        <v>839928.13798789494</v>
      </c>
      <c r="BR585">
        <v>4008285</v>
      </c>
      <c r="BS585">
        <v>8767932</v>
      </c>
      <c r="BT585">
        <v>937111</v>
      </c>
      <c r="BU585">
        <v>123296</v>
      </c>
      <c r="BV585">
        <v>88734</v>
      </c>
      <c r="BW585">
        <v>932589</v>
      </c>
      <c r="BX585">
        <v>42948</v>
      </c>
      <c r="BY585">
        <v>317.16096830591005</v>
      </c>
      <c r="BZ585">
        <v>0</v>
      </c>
      <c r="CA585">
        <v>0</v>
      </c>
      <c r="CB585">
        <v>0</v>
      </c>
      <c r="CC585">
        <v>0</v>
      </c>
      <c r="CD585">
        <v>29.105335992893671</v>
      </c>
      <c r="CE585">
        <v>0</v>
      </c>
      <c r="CF585">
        <v>0</v>
      </c>
      <c r="CG585">
        <v>338158.17217500345</v>
      </c>
      <c r="CH585">
        <v>200125.44120905281</v>
      </c>
      <c r="CI585">
        <v>174779.48068428767</v>
      </c>
      <c r="CJ585">
        <v>14630.197291321952</v>
      </c>
      <c r="CK585">
        <v>477414.16378404113</v>
      </c>
      <c r="CL585">
        <v>2150000</v>
      </c>
      <c r="CM585">
        <v>10700000</v>
      </c>
      <c r="CN585">
        <v>4890000</v>
      </c>
      <c r="CO585">
        <v>29180000</v>
      </c>
      <c r="CP585">
        <v>1000</v>
      </c>
      <c r="CQ585">
        <v>0</v>
      </c>
      <c r="CR585">
        <v>0</v>
      </c>
      <c r="CS585">
        <v>0</v>
      </c>
      <c r="CT585">
        <v>1394000</v>
      </c>
      <c r="CU585">
        <v>0</v>
      </c>
      <c r="CV585">
        <v>0</v>
      </c>
      <c r="CW585">
        <v>0</v>
      </c>
      <c r="CX585">
        <v>6510.5062604135846</v>
      </c>
      <c r="CY585">
        <v>1815158.3274751464</v>
      </c>
      <c r="CZ585">
        <v>12550</v>
      </c>
      <c r="DA585">
        <v>11466.725607768924</v>
      </c>
      <c r="DB585">
        <v>9912.1163897945444</v>
      </c>
      <c r="DC585">
        <v>8193.6867197853171</v>
      </c>
      <c r="DD585">
        <v>-479232.55509370822</v>
      </c>
      <c r="DE585">
        <v>-551246.68864621466</v>
      </c>
      <c r="DF585">
        <v>-650590.09574617993</v>
      </c>
    </row>
    <row r="586" spans="1:110" x14ac:dyDescent="0.45">
      <c r="A586">
        <v>11442</v>
      </c>
      <c r="B586" t="s">
        <v>935</v>
      </c>
      <c r="C586">
        <v>33705</v>
      </c>
      <c r="D586">
        <v>33334</v>
      </c>
      <c r="E586">
        <v>32060</v>
      </c>
      <c r="F586">
        <v>30595</v>
      </c>
      <c r="G586">
        <v>28953</v>
      </c>
      <c r="H586">
        <v>27287</v>
      </c>
      <c r="I586">
        <v>25684</v>
      </c>
      <c r="J586">
        <v>24281.714285714294</v>
      </c>
      <c r="K586">
        <v>2.41</v>
      </c>
      <c r="L586">
        <v>2.33</v>
      </c>
      <c r="M586">
        <v>2.27</v>
      </c>
      <c r="N586">
        <v>2.2200000000000002</v>
      </c>
      <c r="O586">
        <v>2.19</v>
      </c>
      <c r="P586">
        <v>2.16</v>
      </c>
      <c r="Q586">
        <v>2.1436266689832011</v>
      </c>
      <c r="R586">
        <v>2.1247987426231432</v>
      </c>
      <c r="S586">
        <v>304859</v>
      </c>
      <c r="T586">
        <v>10035</v>
      </c>
      <c r="U586">
        <v>4470</v>
      </c>
      <c r="V586">
        <v>65.713168804231358</v>
      </c>
      <c r="W586">
        <v>255.88380590415736</v>
      </c>
      <c r="X586">
        <v>2562.8518491369459</v>
      </c>
      <c r="Y586">
        <v>293.1725175807361</v>
      </c>
      <c r="Z586">
        <v>8220</v>
      </c>
      <c r="AA586">
        <v>7925.5710421531303</v>
      </c>
      <c r="AB586">
        <v>7437.2127534454676</v>
      </c>
      <c r="AC586">
        <v>7025.4463015100773</v>
      </c>
      <c r="AD586">
        <v>6565.3827905128283</v>
      </c>
      <c r="AE586">
        <v>6094.8777409388204</v>
      </c>
      <c r="AF586">
        <v>5608.3661933633957</v>
      </c>
      <c r="AG586">
        <v>5160.2683171494227</v>
      </c>
      <c r="AH586">
        <v>304</v>
      </c>
      <c r="AI586">
        <v>260.6425191009435</v>
      </c>
      <c r="AJ586">
        <v>237.00136614003387</v>
      </c>
      <c r="AK586">
        <v>230.17750700513525</v>
      </c>
      <c r="AL586">
        <v>231.86975973934292</v>
      </c>
      <c r="AM586">
        <v>238.65894154124973</v>
      </c>
      <c r="AN586">
        <v>260.50995195315932</v>
      </c>
      <c r="AO586">
        <v>285.67597609065115</v>
      </c>
      <c r="AP586">
        <v>52.831673578697227</v>
      </c>
      <c r="AQ586">
        <v>0.75400166961301873</v>
      </c>
      <c r="AR586">
        <v>0.32771622493224933</v>
      </c>
      <c r="AS586">
        <v>0.75400166961301873</v>
      </c>
      <c r="AT586">
        <v>18831</v>
      </c>
      <c r="AU586">
        <v>174</v>
      </c>
      <c r="AV586">
        <v>11151.532855088884</v>
      </c>
      <c r="AW586">
        <v>3456.3635186231327</v>
      </c>
      <c r="AX586">
        <v>76.279560454734792</v>
      </c>
      <c r="AY586">
        <v>372.126651374316</v>
      </c>
      <c r="AZ586">
        <v>131.48006824842395</v>
      </c>
      <c r="BA586">
        <v>2.0276525968692969</v>
      </c>
      <c r="BB586">
        <v>66.061272509003672</v>
      </c>
      <c r="BC586">
        <v>14250</v>
      </c>
      <c r="BD586">
        <v>751954.96853297018</v>
      </c>
      <c r="BE586">
        <v>4366428.7503986321</v>
      </c>
      <c r="BF586">
        <v>245700</v>
      </c>
      <c r="BG586">
        <v>236685.21487678355</v>
      </c>
      <c r="BH586">
        <v>216958.0087148257</v>
      </c>
      <c r="BI586">
        <v>47371.999999999971</v>
      </c>
      <c r="BJ586">
        <v>41991.856539427499</v>
      </c>
      <c r="BK586">
        <v>39242.006903729722</v>
      </c>
      <c r="BL586">
        <v>-496280.56676548324</v>
      </c>
      <c r="BM586">
        <v>-622206.27505625179</v>
      </c>
      <c r="BN586">
        <v>-743757.54711386119</v>
      </c>
      <c r="BO586">
        <v>314658.02324680542</v>
      </c>
      <c r="BP586">
        <v>866391.09470742266</v>
      </c>
      <c r="BQ586">
        <v>1325601.8344289432</v>
      </c>
      <c r="BR586">
        <v>4008285</v>
      </c>
      <c r="BS586">
        <v>8767932</v>
      </c>
      <c r="BT586">
        <v>937111</v>
      </c>
      <c r="BU586">
        <v>123296</v>
      </c>
      <c r="BV586">
        <v>88734</v>
      </c>
      <c r="BW586">
        <v>932589</v>
      </c>
      <c r="BX586">
        <v>42948</v>
      </c>
      <c r="BY586">
        <v>66.736235171487522</v>
      </c>
      <c r="BZ586">
        <v>0</v>
      </c>
      <c r="CA586">
        <v>0</v>
      </c>
      <c r="CB586">
        <v>0</v>
      </c>
      <c r="CC586">
        <v>0</v>
      </c>
      <c r="CD586">
        <v>15.207351003999067</v>
      </c>
      <c r="CE586">
        <v>0</v>
      </c>
      <c r="CF586">
        <v>0</v>
      </c>
      <c r="CG586">
        <v>284062.74507030967</v>
      </c>
      <c r="CH586">
        <v>168111.21796231609</v>
      </c>
      <c r="CI586">
        <v>146819.87055290784</v>
      </c>
      <c r="CJ586">
        <v>12289.79319577812</v>
      </c>
      <c r="CK586">
        <v>401041.8468602245</v>
      </c>
      <c r="CL586">
        <v>4430000</v>
      </c>
      <c r="CM586">
        <v>1460000</v>
      </c>
      <c r="CN586">
        <v>1140000</v>
      </c>
      <c r="CO586">
        <v>64250000</v>
      </c>
      <c r="CP586">
        <v>0</v>
      </c>
      <c r="CQ586">
        <v>0</v>
      </c>
      <c r="CR586">
        <v>0</v>
      </c>
      <c r="CS586">
        <v>0</v>
      </c>
      <c r="CT586">
        <v>0</v>
      </c>
      <c r="CU586">
        <v>0</v>
      </c>
      <c r="CV586">
        <v>0</v>
      </c>
      <c r="CW586">
        <v>0</v>
      </c>
      <c r="CX586">
        <v>75.328171608091054</v>
      </c>
      <c r="CY586">
        <v>1693562.619440387</v>
      </c>
      <c r="CZ586">
        <v>14250</v>
      </c>
      <c r="DA586">
        <v>13727.16447698073</v>
      </c>
      <c r="DB586">
        <v>12583.034693472797</v>
      </c>
      <c r="DC586">
        <v>11382.689735964201</v>
      </c>
      <c r="DD586">
        <v>-496280.56676548324</v>
      </c>
      <c r="DE586">
        <v>-622206.27505625179</v>
      </c>
      <c r="DF586">
        <v>-743757.54711386119</v>
      </c>
    </row>
    <row r="587" spans="1:110" x14ac:dyDescent="0.45">
      <c r="A587">
        <v>11464</v>
      </c>
      <c r="B587" t="s">
        <v>936</v>
      </c>
      <c r="C587">
        <v>45495</v>
      </c>
      <c r="D587">
        <v>43897</v>
      </c>
      <c r="E587">
        <v>41806</v>
      </c>
      <c r="F587">
        <v>39298</v>
      </c>
      <c r="G587">
        <v>36524</v>
      </c>
      <c r="H587">
        <v>33736</v>
      </c>
      <c r="I587">
        <v>31097</v>
      </c>
      <c r="J587">
        <v>28639.928571428572</v>
      </c>
      <c r="K587">
        <v>2.41</v>
      </c>
      <c r="L587">
        <v>2.33</v>
      </c>
      <c r="M587">
        <v>2.27</v>
      </c>
      <c r="N587">
        <v>2.2200000000000002</v>
      </c>
      <c r="O587">
        <v>2.19</v>
      </c>
      <c r="P587">
        <v>2.16</v>
      </c>
      <c r="Q587">
        <v>2.1436266689832011</v>
      </c>
      <c r="R587">
        <v>2.1247987426231432</v>
      </c>
      <c r="S587">
        <v>304859</v>
      </c>
      <c r="T587">
        <v>10035</v>
      </c>
      <c r="U587">
        <v>4470</v>
      </c>
      <c r="V587">
        <v>80.702852041169848</v>
      </c>
      <c r="W587">
        <v>301.55340650633917</v>
      </c>
      <c r="X587">
        <v>2816.8023000865528</v>
      </c>
      <c r="Y587">
        <v>335.79262778533092</v>
      </c>
      <c r="Z587">
        <v>15935</v>
      </c>
      <c r="AA587">
        <v>14852.885859718623</v>
      </c>
      <c r="AB587">
        <v>13787.113281123311</v>
      </c>
      <c r="AC587">
        <v>12719.437655414236</v>
      </c>
      <c r="AD587">
        <v>11563.096760535689</v>
      </c>
      <c r="AE587">
        <v>10385.481451065585</v>
      </c>
      <c r="AF587">
        <v>9285.7081115716501</v>
      </c>
      <c r="AG587">
        <v>8171.3462356564669</v>
      </c>
      <c r="AH587">
        <v>634</v>
      </c>
      <c r="AI587">
        <v>514.45270523249417</v>
      </c>
      <c r="AJ587">
        <v>417.33538967294021</v>
      </c>
      <c r="AK587">
        <v>350.90998405562857</v>
      </c>
      <c r="AL587">
        <v>305.22719548076338</v>
      </c>
      <c r="AM587">
        <v>266.52125330535443</v>
      </c>
      <c r="AN587">
        <v>227.52762397571925</v>
      </c>
      <c r="AO587">
        <v>194.97262399389854</v>
      </c>
      <c r="AP587">
        <v>86.412535954080596</v>
      </c>
      <c r="AQ587">
        <v>1.7234323876869</v>
      </c>
      <c r="AR587">
        <v>0.74906565698799843</v>
      </c>
      <c r="AS587">
        <v>1.7234323876869</v>
      </c>
      <c r="AT587">
        <v>29949</v>
      </c>
      <c r="AU587">
        <v>1125</v>
      </c>
      <c r="AV587">
        <v>18076.417682661347</v>
      </c>
      <c r="AW587">
        <v>11765.715599610086</v>
      </c>
      <c r="AX587">
        <v>386.57171796919937</v>
      </c>
      <c r="AY587">
        <v>603.2100580704091</v>
      </c>
      <c r="AZ587">
        <v>447.56782140916766</v>
      </c>
      <c r="BA587">
        <v>10.275795287016743</v>
      </c>
      <c r="BB587">
        <v>66.061272509003672</v>
      </c>
      <c r="BC587">
        <v>17080</v>
      </c>
      <c r="BD587">
        <v>807253.63903137087</v>
      </c>
      <c r="BE587">
        <v>5235014.5015904242</v>
      </c>
      <c r="BF587">
        <v>216094</v>
      </c>
      <c r="BG587">
        <v>203039.84006746346</v>
      </c>
      <c r="BH587">
        <v>179144.56040107357</v>
      </c>
      <c r="BI587">
        <v>345750</v>
      </c>
      <c r="BJ587">
        <v>296086.94302877947</v>
      </c>
      <c r="BK587">
        <v>269169.28755224089</v>
      </c>
      <c r="BL587">
        <v>-607932.71000229637</v>
      </c>
      <c r="BM587">
        <v>-699288.43653667544</v>
      </c>
      <c r="BN587">
        <v>-775067.82639274839</v>
      </c>
      <c r="BO587">
        <v>330976.73609159933</v>
      </c>
      <c r="BP587">
        <v>887209.95288102003</v>
      </c>
      <c r="BQ587">
        <v>1332758.0105275346</v>
      </c>
      <c r="BR587">
        <v>4008285</v>
      </c>
      <c r="BS587">
        <v>8767932</v>
      </c>
      <c r="BT587">
        <v>937111</v>
      </c>
      <c r="BU587">
        <v>123296</v>
      </c>
      <c r="BV587">
        <v>88734</v>
      </c>
      <c r="BW587">
        <v>932589</v>
      </c>
      <c r="BX587">
        <v>42948</v>
      </c>
      <c r="BY587">
        <v>131.87514764041862</v>
      </c>
      <c r="BZ587">
        <v>0</v>
      </c>
      <c r="CA587">
        <v>0</v>
      </c>
      <c r="CB587">
        <v>0</v>
      </c>
      <c r="CC587">
        <v>0</v>
      </c>
      <c r="CD587">
        <v>24.763712102167094</v>
      </c>
      <c r="CE587">
        <v>3.5002805739008229</v>
      </c>
      <c r="CF587">
        <v>0</v>
      </c>
      <c r="CG587">
        <v>383361.20030358311</v>
      </c>
      <c r="CH587">
        <v>226877.05241523005</v>
      </c>
      <c r="CI587">
        <v>198142.99052009822</v>
      </c>
      <c r="CJ587">
        <v>16585.87742595447</v>
      </c>
      <c r="CK587">
        <v>541232.12724092905</v>
      </c>
      <c r="CL587">
        <v>11700000</v>
      </c>
      <c r="CM587">
        <v>1840000</v>
      </c>
      <c r="CN587">
        <v>740000</v>
      </c>
      <c r="CO587">
        <v>30030000</v>
      </c>
      <c r="CP587">
        <v>0</v>
      </c>
      <c r="CQ587">
        <v>0</v>
      </c>
      <c r="CR587">
        <v>0</v>
      </c>
      <c r="CS587">
        <v>0</v>
      </c>
      <c r="CT587">
        <v>0</v>
      </c>
      <c r="CU587">
        <v>0</v>
      </c>
      <c r="CV587">
        <v>0</v>
      </c>
      <c r="CW587">
        <v>0</v>
      </c>
      <c r="CX587">
        <v>10.761167372584437</v>
      </c>
      <c r="CY587">
        <v>2171543.2931369422</v>
      </c>
      <c r="CZ587">
        <v>17080</v>
      </c>
      <c r="DA587">
        <v>16048.203413108531</v>
      </c>
      <c r="DB587">
        <v>14159.528222210409</v>
      </c>
      <c r="DC587">
        <v>12219.77125737849</v>
      </c>
      <c r="DD587">
        <v>-607932.71000229637</v>
      </c>
      <c r="DE587">
        <v>-699288.43653667544</v>
      </c>
      <c r="DF587">
        <v>-775067.82639274839</v>
      </c>
    </row>
    <row r="588" spans="1:110" x14ac:dyDescent="0.45">
      <c r="A588">
        <v>11465</v>
      </c>
      <c r="B588" t="s">
        <v>937</v>
      </c>
      <c r="C588">
        <v>30061</v>
      </c>
      <c r="D588">
        <v>28870</v>
      </c>
      <c r="E588">
        <v>27398</v>
      </c>
      <c r="F588">
        <v>25803</v>
      </c>
      <c r="G588">
        <v>24147</v>
      </c>
      <c r="H588">
        <v>22481</v>
      </c>
      <c r="I588">
        <v>20832</v>
      </c>
      <c r="J588">
        <v>19270.71428571429</v>
      </c>
      <c r="K588">
        <v>2.41</v>
      </c>
      <c r="L588">
        <v>2.33</v>
      </c>
      <c r="M588">
        <v>2.27</v>
      </c>
      <c r="N588">
        <v>2.2200000000000002</v>
      </c>
      <c r="O588">
        <v>2.19</v>
      </c>
      <c r="P588">
        <v>2.16</v>
      </c>
      <c r="Q588">
        <v>2.1436266689832011</v>
      </c>
      <c r="R588">
        <v>2.1247987426231432</v>
      </c>
      <c r="S588">
        <v>304859</v>
      </c>
      <c r="T588">
        <v>10035</v>
      </c>
      <c r="U588">
        <v>4470</v>
      </c>
      <c r="V588">
        <v>49.686682046568471</v>
      </c>
      <c r="W588">
        <v>165.27771815160042</v>
      </c>
      <c r="X588">
        <v>3023.0477516561496</v>
      </c>
      <c r="Y588">
        <v>404.8189572994965</v>
      </c>
      <c r="Z588">
        <v>8970</v>
      </c>
      <c r="AA588">
        <v>8481.5536067023149</v>
      </c>
      <c r="AB588">
        <v>7902.8938570102291</v>
      </c>
      <c r="AC588">
        <v>7286.9193459715661</v>
      </c>
      <c r="AD588">
        <v>6673.7017345287531</v>
      </c>
      <c r="AE588">
        <v>6089.2573480919946</v>
      </c>
      <c r="AF588">
        <v>5488.2381697812134</v>
      </c>
      <c r="AG588">
        <v>4897.888576619398</v>
      </c>
      <c r="AH588">
        <v>271</v>
      </c>
      <c r="AI588">
        <v>239.58983808230889</v>
      </c>
      <c r="AJ588">
        <v>216.53270439061589</v>
      </c>
      <c r="AK588">
        <v>195.16612122805529</v>
      </c>
      <c r="AL588">
        <v>178.37893732287876</v>
      </c>
      <c r="AM588">
        <v>168.66626541761019</v>
      </c>
      <c r="AN588">
        <v>167.89799506973625</v>
      </c>
      <c r="AO588">
        <v>175.72534647548542</v>
      </c>
      <c r="AP588">
        <v>40.355219512991667</v>
      </c>
      <c r="AQ588">
        <v>0.86171619384345</v>
      </c>
      <c r="AR588">
        <v>0.37453282849399921</v>
      </c>
      <c r="AS588">
        <v>0.86171619384345</v>
      </c>
      <c r="AT588">
        <v>20500</v>
      </c>
      <c r="AU588">
        <v>704</v>
      </c>
      <c r="AV588">
        <v>12346.704482814406</v>
      </c>
      <c r="AW588">
        <v>7565.4218648417618</v>
      </c>
      <c r="AX588">
        <v>243.95030949620295</v>
      </c>
      <c r="AY588">
        <v>412.0095285915167</v>
      </c>
      <c r="AZ588">
        <v>287.78864773858061</v>
      </c>
      <c r="BA588">
        <v>6.4846529739847387</v>
      </c>
      <c r="BB588">
        <v>66.061272509003672</v>
      </c>
      <c r="BC588">
        <v>10740</v>
      </c>
      <c r="BD588">
        <v>519326.35788577225</v>
      </c>
      <c r="BE588">
        <v>4506037.7776546003</v>
      </c>
      <c r="BF588">
        <v>132518</v>
      </c>
      <c r="BG588">
        <v>124308.61789288421</v>
      </c>
      <c r="BH588">
        <v>111312.99917478094</v>
      </c>
      <c r="BI588">
        <v>249368</v>
      </c>
      <c r="BJ588">
        <v>214244.29859528388</v>
      </c>
      <c r="BK588">
        <v>196214.95439477876</v>
      </c>
      <c r="BL588">
        <v>-340088.7576752014</v>
      </c>
      <c r="BM588">
        <v>-389214.26604913326</v>
      </c>
      <c r="BN588">
        <v>-413155.14456004417</v>
      </c>
      <c r="BO588">
        <v>331418.27870148979</v>
      </c>
      <c r="BP588">
        <v>798440.10741322581</v>
      </c>
      <c r="BQ588">
        <v>1166767.5476820751</v>
      </c>
      <c r="BR588">
        <v>4008285</v>
      </c>
      <c r="BS588">
        <v>8767932</v>
      </c>
      <c r="BT588">
        <v>937111</v>
      </c>
      <c r="BU588">
        <v>123296</v>
      </c>
      <c r="BV588">
        <v>88734</v>
      </c>
      <c r="BW588">
        <v>932589</v>
      </c>
      <c r="BX588">
        <v>42948</v>
      </c>
      <c r="BY588">
        <v>55.281125734799886</v>
      </c>
      <c r="BZ588">
        <v>0</v>
      </c>
      <c r="CA588">
        <v>0</v>
      </c>
      <c r="CB588">
        <v>0</v>
      </c>
      <c r="CC588">
        <v>0</v>
      </c>
      <c r="CD588">
        <v>14.41881231859105</v>
      </c>
      <c r="CE588">
        <v>0</v>
      </c>
      <c r="CF588">
        <v>0</v>
      </c>
      <c r="CG588">
        <v>324325.55154549266</v>
      </c>
      <c r="CH588">
        <v>191939.15581262697</v>
      </c>
      <c r="CI588">
        <v>167629.99133562433</v>
      </c>
      <c r="CJ588">
        <v>14031.737796571018</v>
      </c>
      <c r="CK588">
        <v>457885.16950215196</v>
      </c>
      <c r="CL588">
        <v>4350000</v>
      </c>
      <c r="CM588">
        <v>1620000</v>
      </c>
      <c r="CN588">
        <v>480000</v>
      </c>
      <c r="CO588">
        <v>16200000</v>
      </c>
      <c r="CP588">
        <v>0</v>
      </c>
      <c r="CQ588">
        <v>0</v>
      </c>
      <c r="CR588">
        <v>0</v>
      </c>
      <c r="CS588">
        <v>0</v>
      </c>
      <c r="CT588">
        <v>0</v>
      </c>
      <c r="CU588">
        <v>0</v>
      </c>
      <c r="CV588">
        <v>0</v>
      </c>
      <c r="CW588">
        <v>0</v>
      </c>
      <c r="CX588">
        <v>5.3805836862922183</v>
      </c>
      <c r="CY588">
        <v>1762864.9948030906</v>
      </c>
      <c r="CZ588">
        <v>10740</v>
      </c>
      <c r="DA588">
        <v>10074.665752347428</v>
      </c>
      <c r="DB588">
        <v>9021.4281164607637</v>
      </c>
      <c r="DC588">
        <v>7861.2829901965915</v>
      </c>
      <c r="DD588">
        <v>-340088.7576752014</v>
      </c>
      <c r="DE588">
        <v>-389214.26604913326</v>
      </c>
      <c r="DF588">
        <v>-413155.14456004417</v>
      </c>
    </row>
    <row r="589" spans="1:110" x14ac:dyDescent="0.45">
      <c r="A589">
        <v>12000</v>
      </c>
      <c r="B589" t="s">
        <v>938</v>
      </c>
      <c r="C589">
        <v>6222666</v>
      </c>
      <c r="D589">
        <v>6204651</v>
      </c>
      <c r="E589">
        <v>6118170</v>
      </c>
      <c r="F589">
        <v>5985915</v>
      </c>
      <c r="G589">
        <v>5822882</v>
      </c>
      <c r="H589">
        <v>5645611</v>
      </c>
      <c r="I589">
        <v>5463363</v>
      </c>
      <c r="J589">
        <v>5331531.67857143</v>
      </c>
      <c r="K589">
        <v>2.35</v>
      </c>
      <c r="L589">
        <v>2.2799999999999998</v>
      </c>
      <c r="M589">
        <v>2.2200000000000002</v>
      </c>
      <c r="N589">
        <v>2.17</v>
      </c>
      <c r="O589">
        <v>2.14</v>
      </c>
      <c r="P589">
        <v>2.11</v>
      </c>
      <c r="Q589">
        <v>2.0962562197284775</v>
      </c>
      <c r="R589">
        <v>2.0780959503315422</v>
      </c>
      <c r="S589">
        <v>304859</v>
      </c>
      <c r="T589">
        <v>10035</v>
      </c>
      <c r="U589">
        <v>4470</v>
      </c>
      <c r="V589">
        <v>11543.496705273961</v>
      </c>
      <c r="W589">
        <v>42201.798893716186</v>
      </c>
      <c r="X589">
        <v>2762.2937974434558</v>
      </c>
      <c r="Y589">
        <v>336.56304968524074</v>
      </c>
      <c r="Z589">
        <v>2284176</v>
      </c>
      <c r="AA589">
        <v>2259413.5942175197</v>
      </c>
      <c r="AB589">
        <v>2198148.7007099465</v>
      </c>
      <c r="AC589">
        <v>2123918.9333662391</v>
      </c>
      <c r="AD589">
        <v>2027956.0806814588</v>
      </c>
      <c r="AE589">
        <v>1921879.8632837075</v>
      </c>
      <c r="AF589">
        <v>1816079.7843995113</v>
      </c>
      <c r="AG589">
        <v>1731742.4554953249</v>
      </c>
      <c r="AH589">
        <v>79988</v>
      </c>
      <c r="AI589">
        <v>67780.377949326154</v>
      </c>
      <c r="AJ589">
        <v>57311.854956802024</v>
      </c>
      <c r="AK589">
        <v>49282.121772231869</v>
      </c>
      <c r="AL589">
        <v>43677.50584061601</v>
      </c>
      <c r="AM589">
        <v>39777.732892209293</v>
      </c>
      <c r="AN589">
        <v>36915.357496833443</v>
      </c>
      <c r="AO589">
        <v>33847.488548574824</v>
      </c>
      <c r="AP589">
        <v>15588.144877944444</v>
      </c>
      <c r="AQ589">
        <v>1062.8811858552654</v>
      </c>
      <c r="AR589">
        <v>156.17111066666666</v>
      </c>
      <c r="AS589">
        <v>1062.8811858552654</v>
      </c>
      <c r="AT589">
        <v>3492393</v>
      </c>
      <c r="AU589">
        <v>98327</v>
      </c>
      <c r="AV589">
        <v>2225556.2416740982</v>
      </c>
      <c r="AW589">
        <v>1233741.1422463097</v>
      </c>
      <c r="AX589">
        <v>40718.496936390002</v>
      </c>
      <c r="AY589">
        <v>74266.811784664649</v>
      </c>
      <c r="AZ589">
        <v>46931.513051049616</v>
      </c>
      <c r="BA589">
        <v>1082.3733849735481</v>
      </c>
      <c r="BB589">
        <v>66.061272509003672</v>
      </c>
      <c r="BC589">
        <v>2635200</v>
      </c>
      <c r="BD589">
        <v>164121094.13981143</v>
      </c>
      <c r="BE589">
        <v>5140037.1111918706</v>
      </c>
      <c r="BF589">
        <v>132518</v>
      </c>
      <c r="BG589">
        <v>134326.95598429805</v>
      </c>
      <c r="BH589">
        <v>130292.93188779516</v>
      </c>
      <c r="BI589">
        <v>249368</v>
      </c>
      <c r="BJ589">
        <v>234413.66287746729</v>
      </c>
      <c r="BK589">
        <v>223822.39056258783</v>
      </c>
      <c r="BL589">
        <v>-13625132.715954006</v>
      </c>
      <c r="BM589">
        <v>10724472.798404425</v>
      </c>
      <c r="BN589">
        <v>34355419.103439957</v>
      </c>
      <c r="BO589">
        <v>566844.00125273131</v>
      </c>
      <c r="BP589">
        <v>1261625.5852333317</v>
      </c>
      <c r="BQ589">
        <v>1800766.8812193454</v>
      </c>
      <c r="BR589">
        <v>3554630</v>
      </c>
      <c r="BS589">
        <v>8767932</v>
      </c>
      <c r="BT589">
        <v>937111</v>
      </c>
      <c r="BU589">
        <v>98327</v>
      </c>
      <c r="BV589">
        <v>88734</v>
      </c>
      <c r="BW589">
        <v>932589</v>
      </c>
      <c r="BX589">
        <v>42948</v>
      </c>
      <c r="BY589">
        <v>55.281125734799886</v>
      </c>
      <c r="BZ589">
        <v>0</v>
      </c>
      <c r="CA589">
        <v>0</v>
      </c>
      <c r="CB589">
        <v>0</v>
      </c>
      <c r="CC589">
        <v>0</v>
      </c>
      <c r="CD589">
        <v>14.41881231859105</v>
      </c>
      <c r="CE589">
        <v>0</v>
      </c>
      <c r="CF589">
        <v>0</v>
      </c>
      <c r="CG589">
        <v>477843.98948473972</v>
      </c>
      <c r="CH589">
        <v>274793.13372885383</v>
      </c>
      <c r="CI589">
        <v>186176.26361294839</v>
      </c>
      <c r="CJ589">
        <v>29909.456732392253</v>
      </c>
      <c r="CK589">
        <v>644467.95621350606</v>
      </c>
      <c r="CL589">
        <v>738000000</v>
      </c>
      <c r="CM589">
        <v>514000000</v>
      </c>
      <c r="CN589">
        <v>480000</v>
      </c>
      <c r="CO589">
        <v>16200000</v>
      </c>
      <c r="CP589">
        <v>0</v>
      </c>
      <c r="CQ589">
        <v>0</v>
      </c>
      <c r="CR589">
        <v>0</v>
      </c>
      <c r="CS589">
        <v>0</v>
      </c>
      <c r="CT589">
        <v>0</v>
      </c>
      <c r="CU589">
        <v>0</v>
      </c>
      <c r="CV589">
        <v>0</v>
      </c>
      <c r="CW589">
        <v>0</v>
      </c>
      <c r="CX589">
        <v>5.3805836862922183</v>
      </c>
      <c r="CY589">
        <v>1762864.9948030906</v>
      </c>
      <c r="CZ589">
        <v>2635200</v>
      </c>
      <c r="DA589">
        <v>2671172.1759294756</v>
      </c>
      <c r="DB589">
        <v>2590953.184553931</v>
      </c>
      <c r="DC589">
        <v>2484376.8202836681</v>
      </c>
      <c r="DD589">
        <v>-13625132.715954006</v>
      </c>
      <c r="DE589">
        <v>10724472.798404425</v>
      </c>
      <c r="DF589">
        <v>34355419.103439957</v>
      </c>
    </row>
    <row r="590" spans="1:110" x14ac:dyDescent="0.45">
      <c r="A590">
        <v>12100</v>
      </c>
      <c r="B590" t="s">
        <v>939</v>
      </c>
      <c r="C590">
        <v>971882</v>
      </c>
      <c r="D590">
        <v>982165</v>
      </c>
      <c r="E590">
        <v>978782</v>
      </c>
      <c r="F590">
        <v>965799</v>
      </c>
      <c r="G590">
        <v>947559</v>
      </c>
      <c r="H590">
        <v>927177</v>
      </c>
      <c r="I590">
        <v>905240</v>
      </c>
      <c r="J590">
        <v>893056.96428571432</v>
      </c>
      <c r="K590">
        <v>2.35</v>
      </c>
      <c r="L590">
        <v>2.2799999999999998</v>
      </c>
      <c r="M590">
        <v>2.2200000000000002</v>
      </c>
      <c r="N590">
        <v>2.17</v>
      </c>
      <c r="O590">
        <v>2.14</v>
      </c>
      <c r="P590">
        <v>2.11</v>
      </c>
      <c r="Q590">
        <v>2.0962562197284775</v>
      </c>
      <c r="R590">
        <v>2.0780959503315422</v>
      </c>
      <c r="S590">
        <v>307085</v>
      </c>
      <c r="T590">
        <v>9204</v>
      </c>
      <c r="U590">
        <v>4370</v>
      </c>
      <c r="V590">
        <v>1838.6047383129298</v>
      </c>
      <c r="W590">
        <v>6796.3765762648418</v>
      </c>
      <c r="X590">
        <v>2484.3635999924563</v>
      </c>
      <c r="Y590">
        <v>319.10302784041545</v>
      </c>
      <c r="Z590">
        <v>407179</v>
      </c>
      <c r="AA590">
        <v>408870.30045249296</v>
      </c>
      <c r="AB590">
        <v>404934.51770861709</v>
      </c>
      <c r="AC590">
        <v>395948.61770273605</v>
      </c>
      <c r="AD590">
        <v>379964.15074915421</v>
      </c>
      <c r="AE590">
        <v>360890.4585464815</v>
      </c>
      <c r="AF590">
        <v>342311.08759525209</v>
      </c>
      <c r="AG590">
        <v>330355.88032934599</v>
      </c>
      <c r="AH590">
        <v>3032</v>
      </c>
      <c r="AI590">
        <v>2636.2517148140128</v>
      </c>
      <c r="AJ590">
        <v>2334.309432642413</v>
      </c>
      <c r="AK590">
        <v>2156.9858143226115</v>
      </c>
      <c r="AL590">
        <v>2039.2633334692005</v>
      </c>
      <c r="AM590">
        <v>1920.6126000790343</v>
      </c>
      <c r="AN590">
        <v>1804.5610774127706</v>
      </c>
      <c r="AO590">
        <v>1740.9643514944653</v>
      </c>
      <c r="AP590">
        <v>3185.2226067154093</v>
      </c>
      <c r="AQ590">
        <v>29.861624761204666</v>
      </c>
      <c r="AR590">
        <v>4.3876240988459907</v>
      </c>
      <c r="AS590">
        <v>29.861624761204666</v>
      </c>
      <c r="AT590">
        <v>494933</v>
      </c>
      <c r="AU590">
        <v>14906</v>
      </c>
      <c r="AV590">
        <v>315735.11503698758</v>
      </c>
      <c r="AW590">
        <v>182780.97492713836</v>
      </c>
      <c r="AX590">
        <v>6127.5890953523249</v>
      </c>
      <c r="AY590">
        <v>10536.080788784275</v>
      </c>
      <c r="AZ590">
        <v>6952.988286228343</v>
      </c>
      <c r="BA590">
        <v>162.88271547018215</v>
      </c>
      <c r="BB590">
        <v>66.061272509003672</v>
      </c>
      <c r="BC590">
        <v>420500</v>
      </c>
      <c r="BD590">
        <v>27712575.797638763</v>
      </c>
      <c r="BE590">
        <v>111478076.72385341</v>
      </c>
      <c r="BF590">
        <v>5888606</v>
      </c>
      <c r="BG590">
        <v>6084009.8420407791</v>
      </c>
      <c r="BH590">
        <v>6006798.7935432028</v>
      </c>
      <c r="BI590">
        <v>3018162.0000000009</v>
      </c>
      <c r="BJ590">
        <v>2922777.8847727245</v>
      </c>
      <c r="BK590">
        <v>2804785.1846520118</v>
      </c>
      <c r="BL590">
        <v>-4710402.6711495295</v>
      </c>
      <c r="BM590">
        <v>-7160633.6940510422</v>
      </c>
      <c r="BN590">
        <v>-9007802.1568167694</v>
      </c>
      <c r="BO590">
        <v>13064978.590281621</v>
      </c>
      <c r="BP590">
        <v>29122408.064387567</v>
      </c>
      <c r="BQ590">
        <v>42255029.629319653</v>
      </c>
      <c r="BR590">
        <v>3554630</v>
      </c>
      <c r="BS590">
        <v>8767932</v>
      </c>
      <c r="BT590">
        <v>937111</v>
      </c>
      <c r="BU590">
        <v>98327</v>
      </c>
      <c r="BV590">
        <v>88734</v>
      </c>
      <c r="BW590">
        <v>932589</v>
      </c>
      <c r="BX590">
        <v>42948</v>
      </c>
      <c r="BY590">
        <v>1759.6288530103964</v>
      </c>
      <c r="BZ590">
        <v>0</v>
      </c>
      <c r="CA590">
        <v>0</v>
      </c>
      <c r="CB590">
        <v>15.806573732069054</v>
      </c>
      <c r="CC590">
        <v>539.31923047999999</v>
      </c>
      <c r="CD590">
        <v>92.16477251124283</v>
      </c>
      <c r="CE590">
        <v>0.81478799999999985</v>
      </c>
      <c r="CF590">
        <v>0</v>
      </c>
      <c r="CG590">
        <v>8608470.4701234065</v>
      </c>
      <c r="CH590">
        <v>4950462.1364983311</v>
      </c>
      <c r="CI590">
        <v>3354008.6363295363</v>
      </c>
      <c r="CJ590">
        <v>538825.81077532854</v>
      </c>
      <c r="CK590">
        <v>11610239.936233262</v>
      </c>
      <c r="CL590">
        <v>8800000</v>
      </c>
      <c r="CM590">
        <v>27200000</v>
      </c>
      <c r="CN590">
        <v>7850000</v>
      </c>
      <c r="CO590">
        <v>271760000</v>
      </c>
      <c r="CP590">
        <v>0</v>
      </c>
      <c r="CQ590">
        <v>0</v>
      </c>
      <c r="CR590">
        <v>0</v>
      </c>
      <c r="CS590">
        <v>0</v>
      </c>
      <c r="CT590">
        <v>0</v>
      </c>
      <c r="CU590">
        <v>0</v>
      </c>
      <c r="CV590">
        <v>0</v>
      </c>
      <c r="CW590">
        <v>0</v>
      </c>
      <c r="CX590">
        <v>14705.675126309205</v>
      </c>
      <c r="CY590">
        <v>38488009.366357863</v>
      </c>
      <c r="CZ590">
        <v>420500</v>
      </c>
      <c r="DA590">
        <v>434453.6106810589</v>
      </c>
      <c r="DB590">
        <v>428940.03991520521</v>
      </c>
      <c r="DC590">
        <v>419498.06210381037</v>
      </c>
      <c r="DD590">
        <v>-4710402.6711495295</v>
      </c>
      <c r="DE590">
        <v>-7160633.6940510422</v>
      </c>
      <c r="DF590">
        <v>-9007802.1568167694</v>
      </c>
    </row>
    <row r="591" spans="1:110" x14ac:dyDescent="0.45">
      <c r="A591">
        <v>12202</v>
      </c>
      <c r="B591" t="s">
        <v>940</v>
      </c>
      <c r="C591">
        <v>64415</v>
      </c>
      <c r="D591">
        <v>57911</v>
      </c>
      <c r="E591">
        <v>51555</v>
      </c>
      <c r="F591">
        <v>45547</v>
      </c>
      <c r="G591">
        <v>39921</v>
      </c>
      <c r="H591">
        <v>34611</v>
      </c>
      <c r="I591">
        <v>29749</v>
      </c>
      <c r="J591">
        <v>23954.999999999996</v>
      </c>
      <c r="K591">
        <v>2.35</v>
      </c>
      <c r="L591">
        <v>2.2799999999999998</v>
      </c>
      <c r="M591">
        <v>2.2200000000000002</v>
      </c>
      <c r="N591">
        <v>2.17</v>
      </c>
      <c r="O591">
        <v>2.14</v>
      </c>
      <c r="P591">
        <v>2.11</v>
      </c>
      <c r="Q591">
        <v>2.0962562197284775</v>
      </c>
      <c r="R591">
        <v>2.0780959503315422</v>
      </c>
      <c r="S591">
        <v>281589</v>
      </c>
      <c r="T591">
        <v>11273</v>
      </c>
      <c r="U591">
        <v>3992</v>
      </c>
      <c r="V591">
        <v>109.84910254613314</v>
      </c>
      <c r="W591">
        <v>395.20186736799855</v>
      </c>
      <c r="X591">
        <v>3375.5410107476623</v>
      </c>
      <c r="Y591">
        <v>332.25531695136999</v>
      </c>
      <c r="Z591">
        <v>29107</v>
      </c>
      <c r="AA591">
        <v>25656.943050179416</v>
      </c>
      <c r="AB591">
        <v>22271.925897714736</v>
      </c>
      <c r="AC591">
        <v>19112.070576711758</v>
      </c>
      <c r="AD591">
        <v>16244.816070428396</v>
      </c>
      <c r="AE591">
        <v>13709.140416748705</v>
      </c>
      <c r="AF591">
        <v>11499.990964658697</v>
      </c>
      <c r="AG591">
        <v>8533.0074016105937</v>
      </c>
      <c r="AH591">
        <v>3311</v>
      </c>
      <c r="AI591">
        <v>2840.9859915851398</v>
      </c>
      <c r="AJ591">
        <v>2413.1544917101287</v>
      </c>
      <c r="AK591">
        <v>2041.3915339105104</v>
      </c>
      <c r="AL591">
        <v>1735.5234419075277</v>
      </c>
      <c r="AM591">
        <v>1481.1719290110564</v>
      </c>
      <c r="AN591">
        <v>1261.0636379038824</v>
      </c>
      <c r="AO591">
        <v>968.43275317397945</v>
      </c>
      <c r="AP591">
        <v>184.12277741353833</v>
      </c>
      <c r="AQ591">
        <v>40.265029516721128</v>
      </c>
      <c r="AR591">
        <v>5.9162157203794328</v>
      </c>
      <c r="AS591">
        <v>40.265029516721128</v>
      </c>
      <c r="AT591">
        <v>54312</v>
      </c>
      <c r="AU591">
        <v>924</v>
      </c>
      <c r="AV591">
        <v>34402.083797283209</v>
      </c>
      <c r="AW591">
        <v>14241.096173750704</v>
      </c>
      <c r="AX591">
        <v>410.78715455987157</v>
      </c>
      <c r="AY591">
        <v>1147.9975363153405</v>
      </c>
      <c r="AZ591">
        <v>541.73129844947675</v>
      </c>
      <c r="BA591">
        <v>10.919486632308868</v>
      </c>
      <c r="BB591">
        <v>66.061272509003672</v>
      </c>
      <c r="BC591">
        <v>25400</v>
      </c>
      <c r="BD591">
        <v>761526.48730059434</v>
      </c>
      <c r="BE591">
        <v>11832421.176530993</v>
      </c>
      <c r="BF591">
        <v>191610</v>
      </c>
      <c r="BG591">
        <v>158340.49441670664</v>
      </c>
      <c r="BH591">
        <v>123743.85616562628</v>
      </c>
      <c r="BI591">
        <v>237380</v>
      </c>
      <c r="BJ591">
        <v>176826.33915610268</v>
      </c>
      <c r="BK591">
        <v>150298.28110295185</v>
      </c>
      <c r="BL591">
        <v>-1091010.7187389215</v>
      </c>
      <c r="BM591">
        <v>-1204030.0689938469</v>
      </c>
      <c r="BN591">
        <v>-1339707.3155122302</v>
      </c>
      <c r="BO591">
        <v>-193534.41667824797</v>
      </c>
      <c r="BP591">
        <v>402312.54575458448</v>
      </c>
      <c r="BQ591">
        <v>998047.01906494983</v>
      </c>
      <c r="BR591">
        <v>3554630</v>
      </c>
      <c r="BS591">
        <v>8767932</v>
      </c>
      <c r="BT591">
        <v>937111</v>
      </c>
      <c r="BU591">
        <v>98327</v>
      </c>
      <c r="BV591">
        <v>88734</v>
      </c>
      <c r="BW591">
        <v>932589</v>
      </c>
      <c r="BX591">
        <v>42948</v>
      </c>
      <c r="BY591">
        <v>372.39785669533461</v>
      </c>
      <c r="BZ591">
        <v>0</v>
      </c>
      <c r="CA591">
        <v>958.22779615704792</v>
      </c>
      <c r="CB591">
        <v>0</v>
      </c>
      <c r="CC591">
        <v>0</v>
      </c>
      <c r="CD591">
        <v>10.048044771116258</v>
      </c>
      <c r="CE591">
        <v>0</v>
      </c>
      <c r="CF591">
        <v>0</v>
      </c>
      <c r="CG591">
        <v>1642065.5602095551</v>
      </c>
      <c r="CH591">
        <v>944300.54789382208</v>
      </c>
      <c r="CI591">
        <v>639777.07648257667</v>
      </c>
      <c r="CJ591">
        <v>102781.01201565411</v>
      </c>
      <c r="CK591">
        <v>2214653.0224183849</v>
      </c>
      <c r="CL591">
        <v>5410000</v>
      </c>
      <c r="CM591">
        <v>19900000</v>
      </c>
      <c r="CN591">
        <v>2720000</v>
      </c>
      <c r="CO591">
        <v>84190000</v>
      </c>
      <c r="CP591">
        <v>0</v>
      </c>
      <c r="CQ591">
        <v>0</v>
      </c>
      <c r="CR591">
        <v>0</v>
      </c>
      <c r="CS591">
        <v>0</v>
      </c>
      <c r="CT591">
        <v>0</v>
      </c>
      <c r="CU591">
        <v>0</v>
      </c>
      <c r="CV591">
        <v>0</v>
      </c>
      <c r="CW591">
        <v>0</v>
      </c>
      <c r="CX591">
        <v>4362.7631969691674</v>
      </c>
      <c r="CY591">
        <v>6167787.4349338477</v>
      </c>
      <c r="CZ591">
        <v>25400</v>
      </c>
      <c r="DA591">
        <v>20989.763364043363</v>
      </c>
      <c r="DB591">
        <v>16403.600786007552</v>
      </c>
      <c r="DC591">
        <v>11527.578237261534</v>
      </c>
      <c r="DD591">
        <v>-1091010.7187389215</v>
      </c>
      <c r="DE591">
        <v>-1204030.0689938469</v>
      </c>
      <c r="DF591">
        <v>-1339707.3155122302</v>
      </c>
    </row>
    <row r="592" spans="1:110" x14ac:dyDescent="0.45">
      <c r="A592">
        <v>12203</v>
      </c>
      <c r="B592" t="s">
        <v>941</v>
      </c>
      <c r="C592">
        <v>481732</v>
      </c>
      <c r="D592">
        <v>485852</v>
      </c>
      <c r="E592">
        <v>486429</v>
      </c>
      <c r="F592">
        <v>484486</v>
      </c>
      <c r="G592">
        <v>479925</v>
      </c>
      <c r="H592">
        <v>473746</v>
      </c>
      <c r="I592">
        <v>466339</v>
      </c>
      <c r="J592">
        <v>463592.75000000006</v>
      </c>
      <c r="K592">
        <v>2.35</v>
      </c>
      <c r="L592">
        <v>2.2799999999999998</v>
      </c>
      <c r="M592">
        <v>2.2200000000000002</v>
      </c>
      <c r="N592">
        <v>2.17</v>
      </c>
      <c r="O592">
        <v>2.14</v>
      </c>
      <c r="P592">
        <v>2.11</v>
      </c>
      <c r="Q592">
        <v>2.0962562197284775</v>
      </c>
      <c r="R592">
        <v>2.0780959503315422</v>
      </c>
      <c r="S592">
        <v>316383</v>
      </c>
      <c r="T592">
        <v>9311</v>
      </c>
      <c r="U592">
        <v>4929</v>
      </c>
      <c r="V592">
        <v>1021.37828756775</v>
      </c>
      <c r="W592">
        <v>3788.5729425014224</v>
      </c>
      <c r="X592">
        <v>2242.4800349896072</v>
      </c>
      <c r="Y592">
        <v>320.03836630591172</v>
      </c>
      <c r="Z592">
        <v>132287</v>
      </c>
      <c r="AA592">
        <v>144207.39164687536</v>
      </c>
      <c r="AB592">
        <v>142871.58101077011</v>
      </c>
      <c r="AC592">
        <v>140956.49815529413</v>
      </c>
      <c r="AD592">
        <v>137553.4311794317</v>
      </c>
      <c r="AE592">
        <v>132838.27877516975</v>
      </c>
      <c r="AF592">
        <v>127533.99956649415</v>
      </c>
      <c r="AG592">
        <v>124612.81823631168</v>
      </c>
      <c r="AH592">
        <v>1217</v>
      </c>
      <c r="AI592">
        <v>1160.8720083184267</v>
      </c>
      <c r="AJ592">
        <v>1017.0253913600372</v>
      </c>
      <c r="AK592">
        <v>896.27198878195668</v>
      </c>
      <c r="AL592">
        <v>794.28414954030131</v>
      </c>
      <c r="AM592">
        <v>698.24953929662797</v>
      </c>
      <c r="AN592">
        <v>609.02602108844121</v>
      </c>
      <c r="AO592">
        <v>548.20814116282259</v>
      </c>
      <c r="AP592">
        <v>863.12978174525381</v>
      </c>
      <c r="AQ592">
        <v>7.8988813884476849</v>
      </c>
      <c r="AR592">
        <v>1.160597342275391</v>
      </c>
      <c r="AS592">
        <v>7.8988813884476849</v>
      </c>
      <c r="AT592">
        <v>156975</v>
      </c>
      <c r="AU592">
        <v>8187</v>
      </c>
      <c r="AV592">
        <v>101332.84683385794</v>
      </c>
      <c r="AW592">
        <v>86243.07002576541</v>
      </c>
      <c r="AX592">
        <v>3215.108892266303</v>
      </c>
      <c r="AY592">
        <v>3381.477098845839</v>
      </c>
      <c r="AZ592">
        <v>3280.6863837801161</v>
      </c>
      <c r="BA592">
        <v>85.463574458977945</v>
      </c>
      <c r="BB592">
        <v>66.061272509003672</v>
      </c>
      <c r="BC592">
        <v>234080</v>
      </c>
      <c r="BD592">
        <v>16188743.257656727</v>
      </c>
      <c r="BE592">
        <v>52051595.730604112</v>
      </c>
      <c r="BF592">
        <v>2728122</v>
      </c>
      <c r="BG592">
        <v>2858354.8160460461</v>
      </c>
      <c r="BH592">
        <v>2874469.737714834</v>
      </c>
      <c r="BI592">
        <v>1724803.9999999995</v>
      </c>
      <c r="BJ592">
        <v>1685921.4293230148</v>
      </c>
      <c r="BK592">
        <v>1645218.7755602414</v>
      </c>
      <c r="BL592">
        <v>927936.67212028056</v>
      </c>
      <c r="BM592">
        <v>200965.83278145455</v>
      </c>
      <c r="BN592">
        <v>-677201.98569839075</v>
      </c>
      <c r="BO592">
        <v>6053555.6108317859</v>
      </c>
      <c r="BP592">
        <v>13835911.155795824</v>
      </c>
      <c r="BQ592">
        <v>20578625.792478807</v>
      </c>
      <c r="BR592">
        <v>3554630</v>
      </c>
      <c r="BS592">
        <v>8767932</v>
      </c>
      <c r="BT592">
        <v>937111</v>
      </c>
      <c r="BU592">
        <v>98327</v>
      </c>
      <c r="BV592">
        <v>88734</v>
      </c>
      <c r="BW592">
        <v>932589</v>
      </c>
      <c r="BX592">
        <v>42948</v>
      </c>
      <c r="BY592">
        <v>526.95333737009889</v>
      </c>
      <c r="BZ592">
        <v>0</v>
      </c>
      <c r="CA592">
        <v>0</v>
      </c>
      <c r="CB592">
        <v>13.548491770344905</v>
      </c>
      <c r="CC592">
        <v>266.92687651199998</v>
      </c>
      <c r="CD592">
        <v>49.644561076438279</v>
      </c>
      <c r="CE592">
        <v>0.18719999999999998</v>
      </c>
      <c r="CF592">
        <v>0</v>
      </c>
      <c r="CG592">
        <v>3997803.6744020307</v>
      </c>
      <c r="CH592">
        <v>2299011.8613948659</v>
      </c>
      <c r="CI592">
        <v>1557613.2945835781</v>
      </c>
      <c r="CJ592">
        <v>250232.58355318272</v>
      </c>
      <c r="CK592">
        <v>5391835.8712912137</v>
      </c>
      <c r="CL592">
        <v>20000</v>
      </c>
      <c r="CM592">
        <v>5290000</v>
      </c>
      <c r="CN592">
        <v>490000</v>
      </c>
      <c r="CO592">
        <v>57450000</v>
      </c>
      <c r="CP592">
        <v>0</v>
      </c>
      <c r="CQ592">
        <v>0</v>
      </c>
      <c r="CR592">
        <v>0</v>
      </c>
      <c r="CS592">
        <v>0</v>
      </c>
      <c r="CT592">
        <v>0</v>
      </c>
      <c r="CU592">
        <v>0</v>
      </c>
      <c r="CV592">
        <v>0</v>
      </c>
      <c r="CW592">
        <v>0</v>
      </c>
      <c r="CX592">
        <v>367.04505692695454</v>
      </c>
      <c r="CY592">
        <v>17422306.423939899</v>
      </c>
      <c r="CZ592">
        <v>234080</v>
      </c>
      <c r="DA592">
        <v>245254.31609732207</v>
      </c>
      <c r="DB592">
        <v>246637.01850734255</v>
      </c>
      <c r="DC592">
        <v>245056.48533261783</v>
      </c>
      <c r="DD592">
        <v>927936.67212028056</v>
      </c>
      <c r="DE592">
        <v>200965.83278145455</v>
      </c>
      <c r="DF592">
        <v>-677201.98569839075</v>
      </c>
    </row>
    <row r="593" spans="1:110" x14ac:dyDescent="0.45">
      <c r="A593">
        <v>12204</v>
      </c>
      <c r="B593" t="s">
        <v>942</v>
      </c>
      <c r="C593">
        <v>622890</v>
      </c>
      <c r="D593">
        <v>631585</v>
      </c>
      <c r="E593">
        <v>633657</v>
      </c>
      <c r="F593">
        <v>629725</v>
      </c>
      <c r="G593">
        <v>622176</v>
      </c>
      <c r="H593">
        <v>613193</v>
      </c>
      <c r="I593">
        <v>603287</v>
      </c>
      <c r="J593">
        <v>599462.92857142852</v>
      </c>
      <c r="K593">
        <v>2.35</v>
      </c>
      <c r="L593">
        <v>2.2799999999999998</v>
      </c>
      <c r="M593">
        <v>2.2200000000000002</v>
      </c>
      <c r="N593">
        <v>2.17</v>
      </c>
      <c r="O593">
        <v>2.14</v>
      </c>
      <c r="P593">
        <v>2.11</v>
      </c>
      <c r="Q593">
        <v>2.0962562197284775</v>
      </c>
      <c r="R593">
        <v>2.0780959503315422</v>
      </c>
      <c r="S593">
        <v>298187</v>
      </c>
      <c r="T593">
        <v>9177</v>
      </c>
      <c r="U593">
        <v>4645</v>
      </c>
      <c r="V593">
        <v>1214.2335967305905</v>
      </c>
      <c r="W593">
        <v>4499.5453430972275</v>
      </c>
      <c r="X593">
        <v>2403.9378137220028</v>
      </c>
      <c r="Y593">
        <v>328.35363474037587</v>
      </c>
      <c r="Z593">
        <v>194475</v>
      </c>
      <c r="AA593">
        <v>196406.29861418041</v>
      </c>
      <c r="AB593">
        <v>197010.93577473194</v>
      </c>
      <c r="AC593">
        <v>195818.49330016476</v>
      </c>
      <c r="AD593">
        <v>191352.53696931823</v>
      </c>
      <c r="AE593">
        <v>184594.97872149607</v>
      </c>
      <c r="AF593">
        <v>177080.35226731258</v>
      </c>
      <c r="AG593">
        <v>173923.64762903965</v>
      </c>
      <c r="AH593">
        <v>2324</v>
      </c>
      <c r="AI593">
        <v>1986.7067883127652</v>
      </c>
      <c r="AJ593">
        <v>1695.3894092944624</v>
      </c>
      <c r="AK593">
        <v>1483.6667739233962</v>
      </c>
      <c r="AL593">
        <v>1321.029804898873</v>
      </c>
      <c r="AM593">
        <v>1189.4684272432617</v>
      </c>
      <c r="AN593">
        <v>1092.7577962560076</v>
      </c>
      <c r="AO593">
        <v>1026.4330315808911</v>
      </c>
      <c r="AP593">
        <v>1442.0650923916442</v>
      </c>
      <c r="AQ593">
        <v>22.829693769050017</v>
      </c>
      <c r="AR593">
        <v>3.3544093916983866</v>
      </c>
      <c r="AS593">
        <v>22.829693769050017</v>
      </c>
      <c r="AT593">
        <v>241069</v>
      </c>
      <c r="AU593">
        <v>7883</v>
      </c>
      <c r="AV593">
        <v>154001.103278995</v>
      </c>
      <c r="AW593">
        <v>94116.663233816915</v>
      </c>
      <c r="AX593">
        <v>3213.4846171084587</v>
      </c>
      <c r="AY593">
        <v>5139.0168164200622</v>
      </c>
      <c r="AZ593">
        <v>3580.197869414395</v>
      </c>
      <c r="BA593">
        <v>85.420398204130677</v>
      </c>
      <c r="BB593">
        <v>66.061272509003672</v>
      </c>
      <c r="BC593">
        <v>277220</v>
      </c>
      <c r="BD593">
        <v>19070903.525670208</v>
      </c>
      <c r="BE593">
        <v>64155435.623506509</v>
      </c>
      <c r="BF593">
        <v>3985344</v>
      </c>
      <c r="BG593">
        <v>4175034.3712557857</v>
      </c>
      <c r="BH593">
        <v>4181032.9206991801</v>
      </c>
      <c r="BI593">
        <v>1641916.0000000009</v>
      </c>
      <c r="BJ593">
        <v>1637002.06925146</v>
      </c>
      <c r="BK593">
        <v>1599667.598785609</v>
      </c>
      <c r="BL593">
        <v>-2586970.559881445</v>
      </c>
      <c r="BM593">
        <v>-4066329.0286365487</v>
      </c>
      <c r="BN593">
        <v>-5405661.1140350588</v>
      </c>
      <c r="BO593">
        <v>8029266.9070799649</v>
      </c>
      <c r="BP593">
        <v>17907932.821864694</v>
      </c>
      <c r="BQ593">
        <v>26209125.58832065</v>
      </c>
      <c r="BR593">
        <v>3554630</v>
      </c>
      <c r="BS593">
        <v>8767932</v>
      </c>
      <c r="BT593">
        <v>937111</v>
      </c>
      <c r="BU593">
        <v>98327</v>
      </c>
      <c r="BV593">
        <v>88734</v>
      </c>
      <c r="BW593">
        <v>932589</v>
      </c>
      <c r="BX593">
        <v>42948</v>
      </c>
      <c r="BY593">
        <v>705.14335221440012</v>
      </c>
      <c r="BZ593">
        <v>0</v>
      </c>
      <c r="CA593">
        <v>4.9847903999999998E-2</v>
      </c>
      <c r="CB593">
        <v>0</v>
      </c>
      <c r="CC593">
        <v>453.98745448434806</v>
      </c>
      <c r="CD593">
        <v>21.856802146510326</v>
      </c>
      <c r="CE593">
        <v>0.43523999999999996</v>
      </c>
      <c r="CF593">
        <v>0</v>
      </c>
      <c r="CG593">
        <v>4879249.3275109716</v>
      </c>
      <c r="CH593">
        <v>2805903.6891871616</v>
      </c>
      <c r="CI593">
        <v>1901039.7305855285</v>
      </c>
      <c r="CJ593">
        <v>305404.48317683395</v>
      </c>
      <c r="CK593">
        <v>6580641.1949386718</v>
      </c>
      <c r="CL593">
        <v>1170000</v>
      </c>
      <c r="CM593">
        <v>11000000</v>
      </c>
      <c r="CN593">
        <v>1740000</v>
      </c>
      <c r="CO593">
        <v>85620000</v>
      </c>
      <c r="CP593">
        <v>0</v>
      </c>
      <c r="CQ593">
        <v>0</v>
      </c>
      <c r="CR593">
        <v>0</v>
      </c>
      <c r="CS593">
        <v>0</v>
      </c>
      <c r="CT593">
        <v>365000</v>
      </c>
      <c r="CU593">
        <v>0</v>
      </c>
      <c r="CV593">
        <v>0</v>
      </c>
      <c r="CW593">
        <v>0</v>
      </c>
      <c r="CX593">
        <v>1044.4371538571877</v>
      </c>
      <c r="CY593">
        <v>21001296.444447704</v>
      </c>
      <c r="CZ593">
        <v>277220</v>
      </c>
      <c r="DA593">
        <v>290414.83706288063</v>
      </c>
      <c r="DB593">
        <v>290832.09536647942</v>
      </c>
      <c r="DC593">
        <v>288685.076768253</v>
      </c>
      <c r="DD593">
        <v>-2586970.559881445</v>
      </c>
      <c r="DE593">
        <v>-4066329.0286365487</v>
      </c>
      <c r="DF593">
        <v>-5405661.1140350588</v>
      </c>
    </row>
    <row r="594" spans="1:110" x14ac:dyDescent="0.45">
      <c r="A594">
        <v>12205</v>
      </c>
      <c r="B594" t="s">
        <v>943</v>
      </c>
      <c r="C594">
        <v>47464</v>
      </c>
      <c r="D594">
        <v>45332</v>
      </c>
      <c r="E594">
        <v>43005</v>
      </c>
      <c r="F594">
        <v>40624</v>
      </c>
      <c r="G594">
        <v>38209</v>
      </c>
      <c r="H594">
        <v>35732</v>
      </c>
      <c r="I594">
        <v>33318</v>
      </c>
      <c r="J594">
        <v>30945.357142857145</v>
      </c>
      <c r="K594">
        <v>2.35</v>
      </c>
      <c r="L594">
        <v>2.2799999999999998</v>
      </c>
      <c r="M594">
        <v>2.2200000000000002</v>
      </c>
      <c r="N594">
        <v>2.17</v>
      </c>
      <c r="O594">
        <v>2.14</v>
      </c>
      <c r="P594">
        <v>2.11</v>
      </c>
      <c r="Q594">
        <v>2.0962562197284775</v>
      </c>
      <c r="R594">
        <v>2.0780959503315422</v>
      </c>
      <c r="S594">
        <v>308436</v>
      </c>
      <c r="T594">
        <v>12224</v>
      </c>
      <c r="U594">
        <v>3711</v>
      </c>
      <c r="V594">
        <v>86.512266453459418</v>
      </c>
      <c r="W594">
        <v>307.50984691197471</v>
      </c>
      <c r="X594">
        <v>3424.6277422874477</v>
      </c>
      <c r="Y594">
        <v>292.48907321464088</v>
      </c>
      <c r="Z594">
        <v>22760</v>
      </c>
      <c r="AA594">
        <v>21087.315650724046</v>
      </c>
      <c r="AB594">
        <v>19641.594078436727</v>
      </c>
      <c r="AC594">
        <v>18295.718920485149</v>
      </c>
      <c r="AD594">
        <v>16895.637276889454</v>
      </c>
      <c r="AE594">
        <v>15517.10567696874</v>
      </c>
      <c r="AF594">
        <v>14256.173194948886</v>
      </c>
      <c r="AG594">
        <v>12840.986635123172</v>
      </c>
      <c r="AH594">
        <v>1622</v>
      </c>
      <c r="AI594">
        <v>1320.9308757202705</v>
      </c>
      <c r="AJ594">
        <v>1090.4096713372369</v>
      </c>
      <c r="AK594">
        <v>927.52470941150682</v>
      </c>
      <c r="AL594">
        <v>819.66371016620485</v>
      </c>
      <c r="AM594">
        <v>753.57737620094463</v>
      </c>
      <c r="AN594">
        <v>713.49040977808579</v>
      </c>
      <c r="AO594">
        <v>660.81861223157341</v>
      </c>
      <c r="AP594">
        <v>177.12232833929551</v>
      </c>
      <c r="AQ594">
        <v>17.531663569481449</v>
      </c>
      <c r="AR594">
        <v>2.5759599548063563</v>
      </c>
      <c r="AS594">
        <v>17.531663569481449</v>
      </c>
      <c r="AT594">
        <v>37153</v>
      </c>
      <c r="AU594">
        <v>646</v>
      </c>
      <c r="AV594">
        <v>23538.101988082537</v>
      </c>
      <c r="AW594">
        <v>9855.6362566106109</v>
      </c>
      <c r="AX594">
        <v>286.12363531765556</v>
      </c>
      <c r="AY594">
        <v>785.46646334231423</v>
      </c>
      <c r="AZ594">
        <v>374.90840320146765</v>
      </c>
      <c r="BA594">
        <v>7.6056984167049757</v>
      </c>
      <c r="BB594">
        <v>66.061272509003672</v>
      </c>
      <c r="BC594">
        <v>19950</v>
      </c>
      <c r="BD594">
        <v>987073.98342154257</v>
      </c>
      <c r="BE594">
        <v>10508334.571065411</v>
      </c>
      <c r="BF594">
        <v>248271.99999999997</v>
      </c>
      <c r="BG594">
        <v>233765.63060854451</v>
      </c>
      <c r="BH594">
        <v>211462.11894216569</v>
      </c>
      <c r="BI594">
        <v>110950</v>
      </c>
      <c r="BJ594">
        <v>96262.134443751696</v>
      </c>
      <c r="BK594">
        <v>88895.665381028259</v>
      </c>
      <c r="BL594">
        <v>-669922.17623880948</v>
      </c>
      <c r="BM594">
        <v>-783922.7141103514</v>
      </c>
      <c r="BN594">
        <v>-917193.96816038026</v>
      </c>
      <c r="BO594">
        <v>689718.77257742081</v>
      </c>
      <c r="BP594">
        <v>1921852.2795996238</v>
      </c>
      <c r="BQ594">
        <v>2970282.3457259554</v>
      </c>
      <c r="BR594">
        <v>3554630</v>
      </c>
      <c r="BS594">
        <v>8767932</v>
      </c>
      <c r="BT594">
        <v>937111</v>
      </c>
      <c r="BU594">
        <v>98327</v>
      </c>
      <c r="BV594">
        <v>88734</v>
      </c>
      <c r="BW594">
        <v>932589</v>
      </c>
      <c r="BX594">
        <v>42948</v>
      </c>
      <c r="BY594">
        <v>333.76072433459137</v>
      </c>
      <c r="BZ594">
        <v>0</v>
      </c>
      <c r="CA594">
        <v>29.729809194599998</v>
      </c>
      <c r="CB594">
        <v>0</v>
      </c>
      <c r="CC594">
        <v>0</v>
      </c>
      <c r="CD594">
        <v>21.995386410400684</v>
      </c>
      <c r="CE594">
        <v>0</v>
      </c>
      <c r="CF594">
        <v>0</v>
      </c>
      <c r="CG594">
        <v>1122733.2121556909</v>
      </c>
      <c r="CH594">
        <v>645648.75670488505</v>
      </c>
      <c r="CI594">
        <v>437436.23247977591</v>
      </c>
      <c r="CJ594">
        <v>70274.69460733443</v>
      </c>
      <c r="CK594">
        <v>1514229.73718101</v>
      </c>
      <c r="CL594">
        <v>11200000</v>
      </c>
      <c r="CM594">
        <v>6560000</v>
      </c>
      <c r="CN594">
        <v>4400000</v>
      </c>
      <c r="CO594">
        <v>110150000</v>
      </c>
      <c r="CP594">
        <v>24000</v>
      </c>
      <c r="CQ594">
        <v>0</v>
      </c>
      <c r="CR594">
        <v>0</v>
      </c>
      <c r="CS594">
        <v>0</v>
      </c>
      <c r="CT594">
        <v>74615000</v>
      </c>
      <c r="CU594">
        <v>0</v>
      </c>
      <c r="CV594">
        <v>0</v>
      </c>
      <c r="CW594">
        <v>0</v>
      </c>
      <c r="CX594">
        <v>12034.121128973302</v>
      </c>
      <c r="CY594">
        <v>4327504.9707561433</v>
      </c>
      <c r="CZ594">
        <v>19950</v>
      </c>
      <c r="DA594">
        <v>18784.334643618546</v>
      </c>
      <c r="DB594">
        <v>16992.126671135713</v>
      </c>
      <c r="DC594">
        <v>14941.79488121443</v>
      </c>
      <c r="DD594">
        <v>-669922.17623880948</v>
      </c>
      <c r="DE594">
        <v>-783922.7141103514</v>
      </c>
      <c r="DF594">
        <v>-917193.96816038026</v>
      </c>
    </row>
    <row r="595" spans="1:110" x14ac:dyDescent="0.45">
      <c r="A595">
        <v>12206</v>
      </c>
      <c r="B595" t="s">
        <v>944</v>
      </c>
      <c r="C595">
        <v>134141</v>
      </c>
      <c r="D595">
        <v>137247</v>
      </c>
      <c r="E595">
        <v>138755</v>
      </c>
      <c r="F595">
        <v>139056</v>
      </c>
      <c r="G595">
        <v>138386</v>
      </c>
      <c r="H595">
        <v>136991</v>
      </c>
      <c r="I595">
        <v>135220</v>
      </c>
      <c r="J595">
        <v>135304.14285714287</v>
      </c>
      <c r="K595">
        <v>2.35</v>
      </c>
      <c r="L595">
        <v>2.2799999999999998</v>
      </c>
      <c r="M595">
        <v>2.2200000000000002</v>
      </c>
      <c r="N595">
        <v>2.17</v>
      </c>
      <c r="O595">
        <v>2.14</v>
      </c>
      <c r="P595">
        <v>2.11</v>
      </c>
      <c r="Q595">
        <v>2.0962562197284775</v>
      </c>
      <c r="R595">
        <v>2.0780959503315422</v>
      </c>
      <c r="S595">
        <v>281434</v>
      </c>
      <c r="T595">
        <v>11271</v>
      </c>
      <c r="U595">
        <v>4386</v>
      </c>
      <c r="V595">
        <v>244.59001278408934</v>
      </c>
      <c r="W595">
        <v>892.44573194831764</v>
      </c>
      <c r="X595">
        <v>3156.4481044214863</v>
      </c>
      <c r="Y595">
        <v>336.63691160564775</v>
      </c>
      <c r="Z595">
        <v>58904</v>
      </c>
      <c r="AA595">
        <v>59650.909115217146</v>
      </c>
      <c r="AB595">
        <v>59855.758551911815</v>
      </c>
      <c r="AC595">
        <v>59611.020690115489</v>
      </c>
      <c r="AD595">
        <v>58816.639640250803</v>
      </c>
      <c r="AE595">
        <v>57568.102765780197</v>
      </c>
      <c r="AF595">
        <v>55931.417821600262</v>
      </c>
      <c r="AG595">
        <v>55377.9290032387</v>
      </c>
      <c r="AH595">
        <v>1738</v>
      </c>
      <c r="AI595">
        <v>1268.8126760156749</v>
      </c>
      <c r="AJ595">
        <v>924.13598086440231</v>
      </c>
      <c r="AK595">
        <v>696.45566958379209</v>
      </c>
      <c r="AL595">
        <v>569.36997914656001</v>
      </c>
      <c r="AM595">
        <v>499.35765750553844</v>
      </c>
      <c r="AN595">
        <v>453.83815486423924</v>
      </c>
      <c r="AO595">
        <v>429.14548901556634</v>
      </c>
      <c r="AP595">
        <v>381.16805481530042</v>
      </c>
      <c r="AQ595">
        <v>15.701434955085034</v>
      </c>
      <c r="AR595">
        <v>2.3070410584254728</v>
      </c>
      <c r="AS595">
        <v>15.701434955085034</v>
      </c>
      <c r="AT595">
        <v>103758</v>
      </c>
      <c r="AU595">
        <v>1822</v>
      </c>
      <c r="AV595">
        <v>65741.548500600678</v>
      </c>
      <c r="AW595">
        <v>27670.352612113984</v>
      </c>
      <c r="AX595">
        <v>805.64439326341744</v>
      </c>
      <c r="AY595">
        <v>2193.7954734650443</v>
      </c>
      <c r="AZ595">
        <v>1052.580213364816</v>
      </c>
      <c r="BA595">
        <v>21.415526471513108</v>
      </c>
      <c r="BB595">
        <v>66.061272509003672</v>
      </c>
      <c r="BC595">
        <v>57050</v>
      </c>
      <c r="BD595">
        <v>4076430.7496876428</v>
      </c>
      <c r="BE595">
        <v>21072851.564929795</v>
      </c>
      <c r="BF595">
        <v>1125494</v>
      </c>
      <c r="BG595">
        <v>1198133.385047826</v>
      </c>
      <c r="BH595">
        <v>1213905.1432511564</v>
      </c>
      <c r="BI595">
        <v>618600.00000000012</v>
      </c>
      <c r="BJ595">
        <v>618186.34360927809</v>
      </c>
      <c r="BK595">
        <v>609948.34481370007</v>
      </c>
      <c r="BL595">
        <v>-1843681.3807192654</v>
      </c>
      <c r="BM595">
        <v>-2311376.8712553256</v>
      </c>
      <c r="BN595">
        <v>-2757713.983437269</v>
      </c>
      <c r="BO595">
        <v>2616349.1922567952</v>
      </c>
      <c r="BP595">
        <v>5876364.862457836</v>
      </c>
      <c r="BQ595">
        <v>8760141.4036544152</v>
      </c>
      <c r="BR595">
        <v>3554630</v>
      </c>
      <c r="BS595">
        <v>8767932</v>
      </c>
      <c r="BT595">
        <v>937111</v>
      </c>
      <c r="BU595">
        <v>98327</v>
      </c>
      <c r="BV595">
        <v>88734</v>
      </c>
      <c r="BW595">
        <v>932589</v>
      </c>
      <c r="BX595">
        <v>42948</v>
      </c>
      <c r="BY595">
        <v>1384.4631571182249</v>
      </c>
      <c r="BZ595">
        <v>0</v>
      </c>
      <c r="CA595">
        <v>0</v>
      </c>
      <c r="CB595">
        <v>0</v>
      </c>
      <c r="CC595">
        <v>0</v>
      </c>
      <c r="CD595">
        <v>40.436436937076877</v>
      </c>
      <c r="CE595">
        <v>0</v>
      </c>
      <c r="CF595">
        <v>502.36574117647064</v>
      </c>
      <c r="CG595">
        <v>1735596.3334750372</v>
      </c>
      <c r="CH595">
        <v>998087.17041348352</v>
      </c>
      <c r="CI595">
        <v>676218.27964215598</v>
      </c>
      <c r="CJ595">
        <v>108635.33827629752</v>
      </c>
      <c r="CK595">
        <v>2340797.9308318435</v>
      </c>
      <c r="CL595">
        <v>19800000</v>
      </c>
      <c r="CM595">
        <v>5450000</v>
      </c>
      <c r="CN595">
        <v>5020000</v>
      </c>
      <c r="CO595">
        <v>138950000</v>
      </c>
      <c r="CP595">
        <v>4000</v>
      </c>
      <c r="CQ595">
        <v>0</v>
      </c>
      <c r="CR595">
        <v>0</v>
      </c>
      <c r="CS595">
        <v>0</v>
      </c>
      <c r="CT595">
        <v>10105000</v>
      </c>
      <c r="CU595">
        <v>0</v>
      </c>
      <c r="CV595">
        <v>0</v>
      </c>
      <c r="CW595">
        <v>0</v>
      </c>
      <c r="CX595">
        <v>10865.565086860035</v>
      </c>
      <c r="CY595">
        <v>6880161.8449385632</v>
      </c>
      <c r="CZ595">
        <v>57050</v>
      </c>
      <c r="DA595">
        <v>60732.007115967273</v>
      </c>
      <c r="DB595">
        <v>61531.459450231159</v>
      </c>
      <c r="DC595">
        <v>61706.815428541056</v>
      </c>
      <c r="DD595">
        <v>-1843681.3807192654</v>
      </c>
      <c r="DE595">
        <v>-2311376.8712553256</v>
      </c>
      <c r="DF595">
        <v>-2757713.983437269</v>
      </c>
    </row>
    <row r="596" spans="1:110" x14ac:dyDescent="0.45">
      <c r="A596">
        <v>12207</v>
      </c>
      <c r="B596" t="s">
        <v>945</v>
      </c>
      <c r="C596">
        <v>483480</v>
      </c>
      <c r="D596">
        <v>482556</v>
      </c>
      <c r="E596">
        <v>476845</v>
      </c>
      <c r="F596">
        <v>467391</v>
      </c>
      <c r="G596">
        <v>456193</v>
      </c>
      <c r="H596">
        <v>444980</v>
      </c>
      <c r="I596">
        <v>433700</v>
      </c>
      <c r="J596">
        <v>424944.85714285716</v>
      </c>
      <c r="K596">
        <v>2.35</v>
      </c>
      <c r="L596">
        <v>2.2799999999999998</v>
      </c>
      <c r="M596">
        <v>2.2200000000000002</v>
      </c>
      <c r="N596">
        <v>2.17</v>
      </c>
      <c r="O596">
        <v>2.14</v>
      </c>
      <c r="P596">
        <v>2.11</v>
      </c>
      <c r="Q596">
        <v>2.0962562197284775</v>
      </c>
      <c r="R596">
        <v>2.0780959503315422</v>
      </c>
      <c r="S596">
        <v>304977</v>
      </c>
      <c r="T596">
        <v>10260</v>
      </c>
      <c r="U596">
        <v>4547</v>
      </c>
      <c r="V596">
        <v>957.70910999882096</v>
      </c>
      <c r="W596">
        <v>3550.9604759491281</v>
      </c>
      <c r="X596">
        <v>2644.8779709975747</v>
      </c>
      <c r="Y596">
        <v>316.13385920576451</v>
      </c>
      <c r="Z596">
        <v>141597</v>
      </c>
      <c r="AA596">
        <v>141229.72789300329</v>
      </c>
      <c r="AB596">
        <v>138100.07982829056</v>
      </c>
      <c r="AC596">
        <v>134079.91263826622</v>
      </c>
      <c r="AD596">
        <v>129019.0676301409</v>
      </c>
      <c r="AE596">
        <v>123419.30918159151</v>
      </c>
      <c r="AF596">
        <v>117715.5949003727</v>
      </c>
      <c r="AG596">
        <v>113242.92901636196</v>
      </c>
      <c r="AH596">
        <v>1578</v>
      </c>
      <c r="AI596">
        <v>1343.6084598847499</v>
      </c>
      <c r="AJ596">
        <v>1125.6005979044876</v>
      </c>
      <c r="AK596">
        <v>948.25400925833674</v>
      </c>
      <c r="AL596">
        <v>810.21582683290171</v>
      </c>
      <c r="AM596">
        <v>701.59029862430282</v>
      </c>
      <c r="AN596">
        <v>606.57458205998716</v>
      </c>
      <c r="AO596">
        <v>542.02790562833741</v>
      </c>
      <c r="AP596">
        <v>986.57895419286785</v>
      </c>
      <c r="AQ596">
        <v>12.811600300774902</v>
      </c>
      <c r="AR596">
        <v>1.8824322746661832</v>
      </c>
      <c r="AS596">
        <v>12.811600300774902</v>
      </c>
      <c r="AT596">
        <v>189782</v>
      </c>
      <c r="AU596">
        <v>4538</v>
      </c>
      <c r="AV596">
        <v>120662.44993151014</v>
      </c>
      <c r="AW596">
        <v>60462.574612133321</v>
      </c>
      <c r="AX596">
        <v>1916.6994085079496</v>
      </c>
      <c r="AY596">
        <v>4026.5059542144932</v>
      </c>
      <c r="AZ596">
        <v>2299.9963382455517</v>
      </c>
      <c r="BA596">
        <v>50.949435339041131</v>
      </c>
      <c r="BB596">
        <v>66.061272509003672</v>
      </c>
      <c r="BC596">
        <v>220480</v>
      </c>
      <c r="BD596">
        <v>14072467.16282329</v>
      </c>
      <c r="BE596">
        <v>53447691.936861791</v>
      </c>
      <c r="BF596">
        <v>2694430</v>
      </c>
      <c r="BG596">
        <v>2742045.4181105429</v>
      </c>
      <c r="BH596">
        <v>2684800.8014432155</v>
      </c>
      <c r="BI596">
        <v>1019825.9999999998</v>
      </c>
      <c r="BJ596">
        <v>968196.87346439087</v>
      </c>
      <c r="BK596">
        <v>931652.29182243953</v>
      </c>
      <c r="BL596">
        <v>-1714893.6017767638</v>
      </c>
      <c r="BM596">
        <v>-2769387.6172367968</v>
      </c>
      <c r="BN596">
        <v>-3651163.6368145011</v>
      </c>
      <c r="BO596">
        <v>5686510.0944498032</v>
      </c>
      <c r="BP596">
        <v>13153032.391788535</v>
      </c>
      <c r="BQ596">
        <v>19713938.513105594</v>
      </c>
      <c r="BR596">
        <v>3554630</v>
      </c>
      <c r="BS596">
        <v>8767932</v>
      </c>
      <c r="BT596">
        <v>937111</v>
      </c>
      <c r="BU596">
        <v>98327</v>
      </c>
      <c r="BV596">
        <v>88734</v>
      </c>
      <c r="BW596">
        <v>932589</v>
      </c>
      <c r="BX596">
        <v>42948</v>
      </c>
      <c r="BY596">
        <v>484.53445430128568</v>
      </c>
      <c r="BZ596">
        <v>0</v>
      </c>
      <c r="CA596">
        <v>0</v>
      </c>
      <c r="CB596">
        <v>0</v>
      </c>
      <c r="CC596">
        <v>163.95317998000002</v>
      </c>
      <c r="CD596">
        <v>26.392531996495297</v>
      </c>
      <c r="CE596">
        <v>0</v>
      </c>
      <c r="CF596">
        <v>0</v>
      </c>
      <c r="CG596">
        <v>4393762.7456582356</v>
      </c>
      <c r="CH596">
        <v>2526715.5396103975</v>
      </c>
      <c r="CI596">
        <v>1711885.7811112916</v>
      </c>
      <c r="CJ596">
        <v>275016.65737256029</v>
      </c>
      <c r="CK596">
        <v>5925865.6781155057</v>
      </c>
      <c r="CL596">
        <v>590000</v>
      </c>
      <c r="CM596">
        <v>6650000</v>
      </c>
      <c r="CN596">
        <v>880000</v>
      </c>
      <c r="CO596">
        <v>61380000</v>
      </c>
      <c r="CP596">
        <v>0</v>
      </c>
      <c r="CQ596">
        <v>0</v>
      </c>
      <c r="CR596">
        <v>0</v>
      </c>
      <c r="CS596">
        <v>0</v>
      </c>
      <c r="CT596">
        <v>0</v>
      </c>
      <c r="CU596">
        <v>0</v>
      </c>
      <c r="CV596">
        <v>0</v>
      </c>
      <c r="CW596">
        <v>0</v>
      </c>
      <c r="CX596">
        <v>561.01195692900376</v>
      </c>
      <c r="CY596">
        <v>18622585.009000685</v>
      </c>
      <c r="CZ596">
        <v>220480</v>
      </c>
      <c r="DA596">
        <v>224376.27764870954</v>
      </c>
      <c r="DB596">
        <v>219692.06129021724</v>
      </c>
      <c r="DC596">
        <v>213021.43643850207</v>
      </c>
      <c r="DD596">
        <v>-1714893.6017767638</v>
      </c>
      <c r="DE596">
        <v>-2769387.6172367968</v>
      </c>
      <c r="DF596">
        <v>-3651163.6368145011</v>
      </c>
    </row>
    <row r="597" spans="1:110" x14ac:dyDescent="0.45">
      <c r="A597">
        <v>12208</v>
      </c>
      <c r="B597" t="s">
        <v>946</v>
      </c>
      <c r="C597">
        <v>153583</v>
      </c>
      <c r="D597">
        <v>150405</v>
      </c>
      <c r="E597">
        <v>145635</v>
      </c>
      <c r="F597">
        <v>139535</v>
      </c>
      <c r="G597">
        <v>132678</v>
      </c>
      <c r="H597">
        <v>125740</v>
      </c>
      <c r="I597">
        <v>119137</v>
      </c>
      <c r="J597">
        <v>113221.82142857143</v>
      </c>
      <c r="K597">
        <v>2.35</v>
      </c>
      <c r="L597">
        <v>2.2799999999999998</v>
      </c>
      <c r="M597">
        <v>2.2200000000000002</v>
      </c>
      <c r="N597">
        <v>2.17</v>
      </c>
      <c r="O597">
        <v>2.14</v>
      </c>
      <c r="P597">
        <v>2.11</v>
      </c>
      <c r="Q597">
        <v>2.0962562197284775</v>
      </c>
      <c r="R597">
        <v>2.0780959503315422</v>
      </c>
      <c r="S597">
        <v>315342</v>
      </c>
      <c r="T597">
        <v>10822</v>
      </c>
      <c r="U597">
        <v>5267</v>
      </c>
      <c r="V597">
        <v>263.42424390038371</v>
      </c>
      <c r="W597">
        <v>956.69076886470646</v>
      </c>
      <c r="X597">
        <v>3221.8722611627823</v>
      </c>
      <c r="Y597">
        <v>431.76582604145676</v>
      </c>
      <c r="Z597">
        <v>62865</v>
      </c>
      <c r="AA597">
        <v>60017.833344941799</v>
      </c>
      <c r="AB597">
        <v>56963.598953923844</v>
      </c>
      <c r="AC597">
        <v>53755.529465488413</v>
      </c>
      <c r="AD597">
        <v>50197.703229743798</v>
      </c>
      <c r="AE597">
        <v>46617.868587790945</v>
      </c>
      <c r="AF597">
        <v>43173.521034018566</v>
      </c>
      <c r="AG597">
        <v>39828.411410954017</v>
      </c>
      <c r="AH597">
        <v>1395</v>
      </c>
      <c r="AI597">
        <v>1014.8161910869543</v>
      </c>
      <c r="AJ597">
        <v>736.10965548408001</v>
      </c>
      <c r="AK597">
        <v>542.07091040053399</v>
      </c>
      <c r="AL597">
        <v>421.73073556812938</v>
      </c>
      <c r="AM597">
        <v>346.99675774884162</v>
      </c>
      <c r="AN597">
        <v>297.54484095650582</v>
      </c>
      <c r="AO597">
        <v>259.0157526729792</v>
      </c>
      <c r="AP597">
        <v>325.67624439910918</v>
      </c>
      <c r="AQ597">
        <v>17.724319213102124</v>
      </c>
      <c r="AR597">
        <v>2.6042672070569752</v>
      </c>
      <c r="AS597">
        <v>17.724319213102124</v>
      </c>
      <c r="AT597">
        <v>107898</v>
      </c>
      <c r="AU597">
        <v>4331</v>
      </c>
      <c r="AV597">
        <v>69204.853260141928</v>
      </c>
      <c r="AW597">
        <v>48685.051409434498</v>
      </c>
      <c r="AX597">
        <v>1733.3742375047941</v>
      </c>
      <c r="AY597">
        <v>2309.365953290936</v>
      </c>
      <c r="AZ597">
        <v>1851.9793556148882</v>
      </c>
      <c r="BA597">
        <v>46.076311308959184</v>
      </c>
      <c r="BB597">
        <v>66.061272509003672</v>
      </c>
      <c r="BC597">
        <v>59560</v>
      </c>
      <c r="BD597">
        <v>3249666.0879025818</v>
      </c>
      <c r="BE597">
        <v>18207954.71110576</v>
      </c>
      <c r="BF597">
        <v>986584</v>
      </c>
      <c r="BG597">
        <v>961678.84788858099</v>
      </c>
      <c r="BH597">
        <v>891246.09848763782</v>
      </c>
      <c r="BI597">
        <v>683747.99999999988</v>
      </c>
      <c r="BJ597">
        <v>612405.24211736536</v>
      </c>
      <c r="BK597">
        <v>571873.01298712252</v>
      </c>
      <c r="BL597">
        <v>-1984009.4080780763</v>
      </c>
      <c r="BM597">
        <v>-2441183.4287752332</v>
      </c>
      <c r="BN597">
        <v>-2835700.1931963251</v>
      </c>
      <c r="BO597">
        <v>1540371.7179405484</v>
      </c>
      <c r="BP597">
        <v>3746795.3632413987</v>
      </c>
      <c r="BQ597">
        <v>5578492.3112313878</v>
      </c>
      <c r="BR597">
        <v>3554630</v>
      </c>
      <c r="BS597">
        <v>8767932</v>
      </c>
      <c r="BT597">
        <v>937111</v>
      </c>
      <c r="BU597">
        <v>98327</v>
      </c>
      <c r="BV597">
        <v>88734</v>
      </c>
      <c r="BW597">
        <v>932589</v>
      </c>
      <c r="BX597">
        <v>42948</v>
      </c>
      <c r="BY597">
        <v>1116.0673921403734</v>
      </c>
      <c r="BZ597">
        <v>0</v>
      </c>
      <c r="CA597">
        <v>0</v>
      </c>
      <c r="CB597">
        <v>0</v>
      </c>
      <c r="CC597">
        <v>0</v>
      </c>
      <c r="CD597">
        <v>37.451632892687378</v>
      </c>
      <c r="CE597">
        <v>23.420334444127796</v>
      </c>
      <c r="CF597">
        <v>0</v>
      </c>
      <c r="CG597">
        <v>1841864.7606871803</v>
      </c>
      <c r="CH597">
        <v>1059198.8193463285</v>
      </c>
      <c r="CI597">
        <v>717622.29257054976</v>
      </c>
      <c r="CJ597">
        <v>115286.94632340989</v>
      </c>
      <c r="CK597">
        <v>2484122.1069280687</v>
      </c>
      <c r="CL597">
        <v>13600000</v>
      </c>
      <c r="CM597">
        <v>12700000</v>
      </c>
      <c r="CN597">
        <v>5710000</v>
      </c>
      <c r="CO597">
        <v>103550000</v>
      </c>
      <c r="CP597">
        <v>0</v>
      </c>
      <c r="CQ597">
        <v>0</v>
      </c>
      <c r="CR597">
        <v>0</v>
      </c>
      <c r="CS597">
        <v>0</v>
      </c>
      <c r="CT597">
        <v>0</v>
      </c>
      <c r="CU597">
        <v>0</v>
      </c>
      <c r="CV597">
        <v>0</v>
      </c>
      <c r="CW597">
        <v>0</v>
      </c>
      <c r="CX597">
        <v>2291.7935261780576</v>
      </c>
      <c r="CY597">
        <v>6869790.6076796604</v>
      </c>
      <c r="CZ597">
        <v>59560</v>
      </c>
      <c r="DA597">
        <v>58056.477887583707</v>
      </c>
      <c r="DB597">
        <v>53804.45823763989</v>
      </c>
      <c r="DC597">
        <v>49191.696806319858</v>
      </c>
      <c r="DD597">
        <v>-1984009.4080780763</v>
      </c>
      <c r="DE597">
        <v>-2441183.4287752332</v>
      </c>
      <c r="DF597">
        <v>-2835700.1931963251</v>
      </c>
    </row>
    <row r="598" spans="1:110" x14ac:dyDescent="0.45">
      <c r="A598">
        <v>12210</v>
      </c>
      <c r="B598" t="s">
        <v>947</v>
      </c>
      <c r="C598">
        <v>89688</v>
      </c>
      <c r="D598">
        <v>85876</v>
      </c>
      <c r="E598">
        <v>81365</v>
      </c>
      <c r="F598">
        <v>76356</v>
      </c>
      <c r="G598">
        <v>70919</v>
      </c>
      <c r="H598">
        <v>65173</v>
      </c>
      <c r="I598">
        <v>59517</v>
      </c>
      <c r="J598">
        <v>54432.53571428571</v>
      </c>
      <c r="K598">
        <v>2.35</v>
      </c>
      <c r="L598">
        <v>2.2799999999999998</v>
      </c>
      <c r="M598">
        <v>2.2200000000000002</v>
      </c>
      <c r="N598">
        <v>2.17</v>
      </c>
      <c r="O598">
        <v>2.14</v>
      </c>
      <c r="P598">
        <v>2.11</v>
      </c>
      <c r="Q598">
        <v>2.0962562197284775</v>
      </c>
      <c r="R598">
        <v>2.0780959503315422</v>
      </c>
      <c r="S598">
        <v>312759</v>
      </c>
      <c r="T598">
        <v>11286</v>
      </c>
      <c r="U598">
        <v>3487</v>
      </c>
      <c r="V598">
        <v>157.00318929119229</v>
      </c>
      <c r="W598">
        <v>558.27468487621093</v>
      </c>
      <c r="X598">
        <v>3292.1475741955119</v>
      </c>
      <c r="Y598">
        <v>286.05644403229002</v>
      </c>
      <c r="Z598">
        <v>37641</v>
      </c>
      <c r="AA598">
        <v>35435.794060753011</v>
      </c>
      <c r="AB598">
        <v>32406.752113547293</v>
      </c>
      <c r="AC598">
        <v>29301.619436039426</v>
      </c>
      <c r="AD598">
        <v>26111.55032565233</v>
      </c>
      <c r="AE598">
        <v>23087.98559752377</v>
      </c>
      <c r="AF598">
        <v>20329.827270957587</v>
      </c>
      <c r="AG598">
        <v>17273.281921171951</v>
      </c>
      <c r="AH598">
        <v>1161</v>
      </c>
      <c r="AI598">
        <v>953.44787472064866</v>
      </c>
      <c r="AJ598">
        <v>782.43859674084069</v>
      </c>
      <c r="AK598">
        <v>677.1211064682434</v>
      </c>
      <c r="AL598">
        <v>616.4335333530845</v>
      </c>
      <c r="AM598">
        <v>572.35516877306884</v>
      </c>
      <c r="AN598">
        <v>518.47398154390942</v>
      </c>
      <c r="AO598">
        <v>471.73368854683713</v>
      </c>
      <c r="AP598">
        <v>239.76081130908716</v>
      </c>
      <c r="AQ598">
        <v>16.279401885947056</v>
      </c>
      <c r="AR598">
        <v>2.3919628151773304</v>
      </c>
      <c r="AS598">
        <v>16.279401885947056</v>
      </c>
      <c r="AT598">
        <v>71929</v>
      </c>
      <c r="AU598">
        <v>1006</v>
      </c>
      <c r="AV598">
        <v>45485.890521932553</v>
      </c>
      <c r="AW598">
        <v>17081.161687171189</v>
      </c>
      <c r="AX598">
        <v>464.00086248479408</v>
      </c>
      <c r="AY598">
        <v>1517.8641667168893</v>
      </c>
      <c r="AZ598">
        <v>649.76739057999202</v>
      </c>
      <c r="BA598">
        <v>12.33400596645005</v>
      </c>
      <c r="BB598">
        <v>66.061272509003672</v>
      </c>
      <c r="BC598">
        <v>35550</v>
      </c>
      <c r="BD598">
        <v>1633211.9538524295</v>
      </c>
      <c r="BE598">
        <v>10919607.860019075</v>
      </c>
      <c r="BF598">
        <v>469134</v>
      </c>
      <c r="BG598">
        <v>438271.65546121262</v>
      </c>
      <c r="BH598">
        <v>384720.39159162377</v>
      </c>
      <c r="BI598">
        <v>242447.99999999983</v>
      </c>
      <c r="BJ598">
        <v>200478.61822566192</v>
      </c>
      <c r="BK598">
        <v>178652.49872770096</v>
      </c>
      <c r="BL598">
        <v>-1456907.7741314336</v>
      </c>
      <c r="BM598">
        <v>-1550525.6669854519</v>
      </c>
      <c r="BN598">
        <v>-1713631.0002352204</v>
      </c>
      <c r="BO598">
        <v>480727.99247317854</v>
      </c>
      <c r="BP598">
        <v>1502109.5290194536</v>
      </c>
      <c r="BQ598">
        <v>2402264.8526727324</v>
      </c>
      <c r="BR598">
        <v>3554630</v>
      </c>
      <c r="BS598">
        <v>8767932</v>
      </c>
      <c r="BT598">
        <v>937111</v>
      </c>
      <c r="BU598">
        <v>98327</v>
      </c>
      <c r="BV598">
        <v>88734</v>
      </c>
      <c r="BW598">
        <v>932589</v>
      </c>
      <c r="BX598">
        <v>42948</v>
      </c>
      <c r="BY598">
        <v>686.34064982864993</v>
      </c>
      <c r="BZ598">
        <v>0</v>
      </c>
      <c r="CA598">
        <v>0</v>
      </c>
      <c r="CB598">
        <v>0</v>
      </c>
      <c r="CC598">
        <v>0</v>
      </c>
      <c r="CD598">
        <v>40.173679605565759</v>
      </c>
      <c r="CE598">
        <v>0</v>
      </c>
      <c r="CF598">
        <v>0</v>
      </c>
      <c r="CG598">
        <v>1195155.8731667062</v>
      </c>
      <c r="CH598">
        <v>687296.76402555674</v>
      </c>
      <c r="CI598">
        <v>465653.35087960586</v>
      </c>
      <c r="CJ598">
        <v>74807.811050400735</v>
      </c>
      <c r="CK598">
        <v>1611906.1448630264</v>
      </c>
      <c r="CL598">
        <v>21600000</v>
      </c>
      <c r="CM598">
        <v>9870000</v>
      </c>
      <c r="CN598">
        <v>6090000</v>
      </c>
      <c r="CO598">
        <v>99920000</v>
      </c>
      <c r="CP598">
        <v>0</v>
      </c>
      <c r="CQ598">
        <v>0</v>
      </c>
      <c r="CR598">
        <v>0</v>
      </c>
      <c r="CS598">
        <v>0</v>
      </c>
      <c r="CT598">
        <v>0</v>
      </c>
      <c r="CU598">
        <v>0</v>
      </c>
      <c r="CV598">
        <v>0</v>
      </c>
      <c r="CW598">
        <v>0</v>
      </c>
      <c r="CX598">
        <v>5069.9963554381775</v>
      </c>
      <c r="CY598">
        <v>4863515.398485031</v>
      </c>
      <c r="CZ598">
        <v>35550</v>
      </c>
      <c r="DA598">
        <v>33211.315640405752</v>
      </c>
      <c r="DB598">
        <v>29153.312105032299</v>
      </c>
      <c r="DC598">
        <v>24722.683833101073</v>
      </c>
      <c r="DD598">
        <v>-1456907.7741314336</v>
      </c>
      <c r="DE598">
        <v>-1550525.6669854519</v>
      </c>
      <c r="DF598">
        <v>-1713631.0002352204</v>
      </c>
    </row>
    <row r="599" spans="1:110" x14ac:dyDescent="0.45">
      <c r="A599">
        <v>12211</v>
      </c>
      <c r="B599" t="s">
        <v>948</v>
      </c>
      <c r="C599">
        <v>131190</v>
      </c>
      <c r="D599">
        <v>132899</v>
      </c>
      <c r="E599">
        <v>133693</v>
      </c>
      <c r="F599">
        <v>133338</v>
      </c>
      <c r="G599">
        <v>131996</v>
      </c>
      <c r="H599">
        <v>129690</v>
      </c>
      <c r="I599">
        <v>126719</v>
      </c>
      <c r="J599">
        <v>125950.14285714286</v>
      </c>
      <c r="K599">
        <v>2.35</v>
      </c>
      <c r="L599">
        <v>2.2799999999999998</v>
      </c>
      <c r="M599">
        <v>2.2200000000000002</v>
      </c>
      <c r="N599">
        <v>2.17</v>
      </c>
      <c r="O599">
        <v>2.14</v>
      </c>
      <c r="P599">
        <v>2.11</v>
      </c>
      <c r="Q599">
        <v>2.0962562197284775</v>
      </c>
      <c r="R599">
        <v>2.0780959503315422</v>
      </c>
      <c r="S599">
        <v>323689</v>
      </c>
      <c r="T599">
        <v>10583</v>
      </c>
      <c r="U599">
        <v>4710</v>
      </c>
      <c r="V599">
        <v>249.93978018812888</v>
      </c>
      <c r="W599">
        <v>904.56145159651089</v>
      </c>
      <c r="X599">
        <v>2836.5309618690931</v>
      </c>
      <c r="Y599">
        <v>348.81644118936248</v>
      </c>
      <c r="Z599">
        <v>95649</v>
      </c>
      <c r="AA599">
        <v>96171.677362895745</v>
      </c>
      <c r="AB599">
        <v>95827.152244002675</v>
      </c>
      <c r="AC599">
        <v>94748.298872346699</v>
      </c>
      <c r="AD599">
        <v>92251.515658445831</v>
      </c>
      <c r="AE599">
        <v>88828.662456101025</v>
      </c>
      <c r="AF599">
        <v>84994.779724157619</v>
      </c>
      <c r="AG599">
        <v>83056.844660138449</v>
      </c>
      <c r="AH599">
        <v>2492</v>
      </c>
      <c r="AI599">
        <v>2046.3726566407811</v>
      </c>
      <c r="AJ599">
        <v>1672.8583946589258</v>
      </c>
      <c r="AK599">
        <v>1399.9808086470639</v>
      </c>
      <c r="AL599">
        <v>1230.3586766870569</v>
      </c>
      <c r="AM599">
        <v>1124.830731789363</v>
      </c>
      <c r="AN599">
        <v>1042.3225344184336</v>
      </c>
      <c r="AO599">
        <v>999.02968364279002</v>
      </c>
      <c r="AP599">
        <v>553.82142806673085</v>
      </c>
      <c r="AQ599">
        <v>50.66843427223759</v>
      </c>
      <c r="AR599">
        <v>7.4448073419128757</v>
      </c>
      <c r="AS599">
        <v>50.66843427223759</v>
      </c>
      <c r="AT599">
        <v>103887</v>
      </c>
      <c r="AU599">
        <v>4214</v>
      </c>
      <c r="AV599">
        <v>66647.406226012987</v>
      </c>
      <c r="AW599">
        <v>47234.827563998857</v>
      </c>
      <c r="AX599">
        <v>1685.1123999572389</v>
      </c>
      <c r="AY599">
        <v>2224.0239457620532</v>
      </c>
      <c r="AZ599">
        <v>1796.8128405345165</v>
      </c>
      <c r="BA599">
        <v>44.793421899927338</v>
      </c>
      <c r="BB599">
        <v>66.061272509003672</v>
      </c>
      <c r="BC599">
        <v>54810</v>
      </c>
      <c r="BD599">
        <v>3764895.6142511563</v>
      </c>
      <c r="BE599">
        <v>18258129.921255272</v>
      </c>
      <c r="BF599">
        <v>772280</v>
      </c>
      <c r="BG599">
        <v>814108.19150941796</v>
      </c>
      <c r="BH599">
        <v>814351.60519753292</v>
      </c>
      <c r="BI599">
        <v>1153025.9999999998</v>
      </c>
      <c r="BJ599">
        <v>1135960.7636180772</v>
      </c>
      <c r="BK599">
        <v>1106026.2128133934</v>
      </c>
      <c r="BL599">
        <v>-1163797.3888252117</v>
      </c>
      <c r="BM599">
        <v>-1403011.5724376403</v>
      </c>
      <c r="BN599">
        <v>-1538784.8073057346</v>
      </c>
      <c r="BO599">
        <v>2227493.7523584887</v>
      </c>
      <c r="BP599">
        <v>4996275.6795762517</v>
      </c>
      <c r="BQ599">
        <v>7301872.1550466437</v>
      </c>
      <c r="BR599">
        <v>3554630</v>
      </c>
      <c r="BS599">
        <v>8767932</v>
      </c>
      <c r="BT599">
        <v>937111</v>
      </c>
      <c r="BU599">
        <v>98327</v>
      </c>
      <c r="BV599">
        <v>88734</v>
      </c>
      <c r="BW599">
        <v>932589</v>
      </c>
      <c r="BX599">
        <v>42948</v>
      </c>
      <c r="BY599">
        <v>1326.9026831918936</v>
      </c>
      <c r="BZ599">
        <v>0</v>
      </c>
      <c r="CA599">
        <v>0</v>
      </c>
      <c r="CB599">
        <v>0</v>
      </c>
      <c r="CC599">
        <v>109.60398938399999</v>
      </c>
      <c r="CD599">
        <v>22.867732233762087</v>
      </c>
      <c r="CE599">
        <v>4.5863999999999995E-2</v>
      </c>
      <c r="CF599">
        <v>0</v>
      </c>
      <c r="CG599">
        <v>1515052.9537128496</v>
      </c>
      <c r="CH599">
        <v>871259.57023093558</v>
      </c>
      <c r="CI599">
        <v>590290.7733592568</v>
      </c>
      <c r="CJ599">
        <v>94830.973630578024</v>
      </c>
      <c r="CK599">
        <v>2043351.1818102251</v>
      </c>
      <c r="CL599">
        <v>38500000</v>
      </c>
      <c r="CM599">
        <v>27200000</v>
      </c>
      <c r="CN599">
        <v>5430000</v>
      </c>
      <c r="CO599">
        <v>213840000</v>
      </c>
      <c r="CP599">
        <v>2000</v>
      </c>
      <c r="CQ599">
        <v>0</v>
      </c>
      <c r="CR599">
        <v>0</v>
      </c>
      <c r="CS599">
        <v>0</v>
      </c>
      <c r="CT599">
        <v>2692000</v>
      </c>
      <c r="CU599">
        <v>0</v>
      </c>
      <c r="CV599">
        <v>0</v>
      </c>
      <c r="CW599">
        <v>0</v>
      </c>
      <c r="CX599">
        <v>12139.343833974401</v>
      </c>
      <c r="CY599">
        <v>6086142.1861600317</v>
      </c>
      <c r="CZ599">
        <v>54810</v>
      </c>
      <c r="DA599">
        <v>57778.616533681045</v>
      </c>
      <c r="DB599">
        <v>57795.892009215277</v>
      </c>
      <c r="DC599">
        <v>56990.96416494291</v>
      </c>
      <c r="DD599">
        <v>-1163797.3888252117</v>
      </c>
      <c r="DE599">
        <v>-1403011.5724376403</v>
      </c>
      <c r="DF599">
        <v>-1538784.8073057346</v>
      </c>
    </row>
    <row r="600" spans="1:110" x14ac:dyDescent="0.45">
      <c r="A600">
        <v>12212</v>
      </c>
      <c r="B600" t="s">
        <v>949</v>
      </c>
      <c r="C600">
        <v>172739</v>
      </c>
      <c r="D600">
        <v>171594</v>
      </c>
      <c r="E600">
        <v>168519</v>
      </c>
      <c r="F600">
        <v>163686</v>
      </c>
      <c r="G600">
        <v>157547</v>
      </c>
      <c r="H600">
        <v>150976</v>
      </c>
      <c r="I600">
        <v>144686</v>
      </c>
      <c r="J600">
        <v>139815.75</v>
      </c>
      <c r="K600">
        <v>2.35</v>
      </c>
      <c r="L600">
        <v>2.2799999999999998</v>
      </c>
      <c r="M600">
        <v>2.2200000000000002</v>
      </c>
      <c r="N600">
        <v>2.17</v>
      </c>
      <c r="O600">
        <v>2.14</v>
      </c>
      <c r="P600">
        <v>2.11</v>
      </c>
      <c r="Q600">
        <v>2.0962562197284775</v>
      </c>
      <c r="R600">
        <v>2.0780959503315422</v>
      </c>
      <c r="S600">
        <v>300218</v>
      </c>
      <c r="T600">
        <v>9612</v>
      </c>
      <c r="U600">
        <v>5257</v>
      </c>
      <c r="V600">
        <v>299.73797513329714</v>
      </c>
      <c r="W600">
        <v>1096.1636717952808</v>
      </c>
      <c r="X600">
        <v>2828.6276211661871</v>
      </c>
      <c r="Y600">
        <v>423.02531445691642</v>
      </c>
      <c r="Z600">
        <v>53885</v>
      </c>
      <c r="AA600">
        <v>51438.199539137742</v>
      </c>
      <c r="AB600">
        <v>49058.167723417537</v>
      </c>
      <c r="AC600">
        <v>46642.407556916412</v>
      </c>
      <c r="AD600">
        <v>44028.344491022661</v>
      </c>
      <c r="AE600">
        <v>41357.332660277738</v>
      </c>
      <c r="AF600">
        <v>38853.311634393664</v>
      </c>
      <c r="AG600">
        <v>36326.636958886796</v>
      </c>
      <c r="AH600">
        <v>1216</v>
      </c>
      <c r="AI600">
        <v>974.80251974108671</v>
      </c>
      <c r="AJ600">
        <v>798.11921884798926</v>
      </c>
      <c r="AK600">
        <v>684.39855329656393</v>
      </c>
      <c r="AL600">
        <v>616.50557866900022</v>
      </c>
      <c r="AM600">
        <v>569.74651577574105</v>
      </c>
      <c r="AN600">
        <v>528.83743834068468</v>
      </c>
      <c r="AO600">
        <v>491.01022029507601</v>
      </c>
      <c r="AP600">
        <v>354.86610646586064</v>
      </c>
      <c r="AQ600">
        <v>17.916974856722799</v>
      </c>
      <c r="AR600">
        <v>2.6325744593075946</v>
      </c>
      <c r="AS600">
        <v>17.916974856722799</v>
      </c>
      <c r="AT600">
        <v>97788</v>
      </c>
      <c r="AU600">
        <v>1991</v>
      </c>
      <c r="AV600">
        <v>62053.363068894076</v>
      </c>
      <c r="AW600">
        <v>28316.165662108302</v>
      </c>
      <c r="AX600">
        <v>859.95071324676485</v>
      </c>
      <c r="AY600">
        <v>2070.7207256089951</v>
      </c>
      <c r="AZ600">
        <v>1077.1469417865999</v>
      </c>
      <c r="BA600">
        <v>22.859089466425647</v>
      </c>
      <c r="BB600">
        <v>66.061272509003672</v>
      </c>
      <c r="BC600">
        <v>68310</v>
      </c>
      <c r="BD600">
        <v>4034172.549628329</v>
      </c>
      <c r="BE600">
        <v>17347501.87519177</v>
      </c>
      <c r="BF600">
        <v>759514</v>
      </c>
      <c r="BG600">
        <v>761237.78085631225</v>
      </c>
      <c r="BH600">
        <v>722094.42500839767</v>
      </c>
      <c r="BI600">
        <v>619411.99999999977</v>
      </c>
      <c r="BJ600">
        <v>561661.70683448063</v>
      </c>
      <c r="BK600">
        <v>530183.50490909256</v>
      </c>
      <c r="BL600">
        <v>-1812501.3279462513</v>
      </c>
      <c r="BM600">
        <v>-1740714.7616604948</v>
      </c>
      <c r="BN600">
        <v>-1747381.6655569091</v>
      </c>
      <c r="BO600">
        <v>1451289.1047903411</v>
      </c>
      <c r="BP600">
        <v>3651992.3488416588</v>
      </c>
      <c r="BQ600">
        <v>5652048.0714156618</v>
      </c>
      <c r="BR600">
        <v>3554630</v>
      </c>
      <c r="BS600">
        <v>8767932</v>
      </c>
      <c r="BT600">
        <v>937111</v>
      </c>
      <c r="BU600">
        <v>98327</v>
      </c>
      <c r="BV600">
        <v>88734</v>
      </c>
      <c r="BW600">
        <v>932589</v>
      </c>
      <c r="BX600">
        <v>42948</v>
      </c>
      <c r="BY600">
        <v>708.68279361213717</v>
      </c>
      <c r="BZ600">
        <v>0</v>
      </c>
      <c r="CA600">
        <v>0</v>
      </c>
      <c r="CB600">
        <v>0</v>
      </c>
      <c r="CC600">
        <v>0</v>
      </c>
      <c r="CD600">
        <v>14.052756090031808</v>
      </c>
      <c r="CE600">
        <v>0.40715999999999997</v>
      </c>
      <c r="CF600">
        <v>0</v>
      </c>
      <c r="CG600">
        <v>1547806.9210042637</v>
      </c>
      <c r="CH600">
        <v>890095.35243626451</v>
      </c>
      <c r="CI600">
        <v>603052.2841933507</v>
      </c>
      <c r="CJ600">
        <v>96881.126795783901</v>
      </c>
      <c r="CK600">
        <v>2087526.4415659111</v>
      </c>
      <c r="CL600">
        <v>17300000</v>
      </c>
      <c r="CM600">
        <v>11600000</v>
      </c>
      <c r="CN600">
        <v>3080000</v>
      </c>
      <c r="CO600">
        <v>103690000</v>
      </c>
      <c r="CP600">
        <v>0</v>
      </c>
      <c r="CQ600">
        <v>0</v>
      </c>
      <c r="CR600">
        <v>0</v>
      </c>
      <c r="CS600">
        <v>0</v>
      </c>
      <c r="CT600">
        <v>548000</v>
      </c>
      <c r="CU600">
        <v>0</v>
      </c>
      <c r="CV600">
        <v>0</v>
      </c>
      <c r="CW600">
        <v>0</v>
      </c>
      <c r="CX600">
        <v>5660.8493739059577</v>
      </c>
      <c r="CY600">
        <v>6537244.8967418028</v>
      </c>
      <c r="CZ600">
        <v>68310</v>
      </c>
      <c r="DA600">
        <v>68465.035286110186</v>
      </c>
      <c r="DB600">
        <v>64944.51737864429</v>
      </c>
      <c r="DC600">
        <v>61067.13353241115</v>
      </c>
      <c r="DD600">
        <v>-1812501.3279462513</v>
      </c>
      <c r="DE600">
        <v>-1740714.7616604948</v>
      </c>
      <c r="DF600">
        <v>-1747381.6655569091</v>
      </c>
    </row>
    <row r="601" spans="1:110" x14ac:dyDescent="0.45">
      <c r="A601">
        <v>12213</v>
      </c>
      <c r="B601" t="s">
        <v>950</v>
      </c>
      <c r="C601">
        <v>60652</v>
      </c>
      <c r="D601">
        <v>58932</v>
      </c>
      <c r="E601">
        <v>56759</v>
      </c>
      <c r="F601">
        <v>54356</v>
      </c>
      <c r="G601">
        <v>51700</v>
      </c>
      <c r="H601">
        <v>48779</v>
      </c>
      <c r="I601">
        <v>45718</v>
      </c>
      <c r="J601">
        <v>43212.035714285717</v>
      </c>
      <c r="K601">
        <v>2.35</v>
      </c>
      <c r="L601">
        <v>2.2799999999999998</v>
      </c>
      <c r="M601">
        <v>2.2200000000000002</v>
      </c>
      <c r="N601">
        <v>2.17</v>
      </c>
      <c r="O601">
        <v>2.14</v>
      </c>
      <c r="P601">
        <v>2.11</v>
      </c>
      <c r="Q601">
        <v>2.0962562197284775</v>
      </c>
      <c r="R601">
        <v>2.0780959503315422</v>
      </c>
      <c r="S601">
        <v>312759</v>
      </c>
      <c r="T601">
        <v>11286</v>
      </c>
      <c r="U601">
        <v>3487</v>
      </c>
      <c r="V601">
        <v>110.72253434560596</v>
      </c>
      <c r="W601">
        <v>390.11690094171854</v>
      </c>
      <c r="X601">
        <v>3156.9124521048943</v>
      </c>
      <c r="Y601">
        <v>276.83161853712437</v>
      </c>
      <c r="Z601">
        <v>26540</v>
      </c>
      <c r="AA601">
        <v>25458.305394304101</v>
      </c>
      <c r="AB601">
        <v>23914.48309364562</v>
      </c>
      <c r="AC601">
        <v>22349.290608727362</v>
      </c>
      <c r="AD601">
        <v>20745.422082939127</v>
      </c>
      <c r="AE601">
        <v>19172.767561541816</v>
      </c>
      <c r="AF601">
        <v>17745.591299382028</v>
      </c>
      <c r="AG601">
        <v>16197.928791432892</v>
      </c>
      <c r="AH601">
        <v>1701</v>
      </c>
      <c r="AI601">
        <v>1460.3287448906372</v>
      </c>
      <c r="AJ601">
        <v>1245.6021419516248</v>
      </c>
      <c r="AK601">
        <v>1083.963053123721</v>
      </c>
      <c r="AL601">
        <v>977.94620825541745</v>
      </c>
      <c r="AM601">
        <v>908.84618656591533</v>
      </c>
      <c r="AN601">
        <v>922.74272663443344</v>
      </c>
      <c r="AO601">
        <v>885.68486107472177</v>
      </c>
      <c r="AP601">
        <v>176.94868795755843</v>
      </c>
      <c r="AQ601">
        <v>33.136770702756145</v>
      </c>
      <c r="AR601">
        <v>4.8688473871065199</v>
      </c>
      <c r="AS601">
        <v>33.136770702756145</v>
      </c>
      <c r="AT601">
        <v>53125</v>
      </c>
      <c r="AU601">
        <v>943</v>
      </c>
      <c r="AV601">
        <v>33663.735632362084</v>
      </c>
      <c r="AW601">
        <v>14250.168199827676</v>
      </c>
      <c r="AX601">
        <v>416.21710625674865</v>
      </c>
      <c r="AY601">
        <v>1123.3588580519227</v>
      </c>
      <c r="AZ601">
        <v>542.0763983214448</v>
      </c>
      <c r="BA601">
        <v>11.063824848122017</v>
      </c>
      <c r="BB601">
        <v>66.061272509003672</v>
      </c>
      <c r="BC601">
        <v>24350</v>
      </c>
      <c r="BD601">
        <v>1294102.5642550562</v>
      </c>
      <c r="BE601">
        <v>8652639.1603817735</v>
      </c>
      <c r="BF601">
        <v>301960</v>
      </c>
      <c r="BG601">
        <v>292631.34244858014</v>
      </c>
      <c r="BH601">
        <v>270074.46284142084</v>
      </c>
      <c r="BI601">
        <v>195122.00000000006</v>
      </c>
      <c r="BJ601">
        <v>171293.3447303123</v>
      </c>
      <c r="BK601">
        <v>159000.69486058177</v>
      </c>
      <c r="BL601">
        <v>-657932.25971820205</v>
      </c>
      <c r="BM601">
        <v>-663734.23451308836</v>
      </c>
      <c r="BN601">
        <v>-763230.54196651746</v>
      </c>
      <c r="BO601">
        <v>638983.40346492641</v>
      </c>
      <c r="BP601">
        <v>1647280.0095444382</v>
      </c>
      <c r="BQ601">
        <v>2530535.1721308222</v>
      </c>
      <c r="BR601">
        <v>3554630</v>
      </c>
      <c r="BS601">
        <v>8767932</v>
      </c>
      <c r="BT601">
        <v>937111</v>
      </c>
      <c r="BU601">
        <v>98327</v>
      </c>
      <c r="BV601">
        <v>88734</v>
      </c>
      <c r="BW601">
        <v>932589</v>
      </c>
      <c r="BX601">
        <v>42948</v>
      </c>
      <c r="BY601">
        <v>845.52331715292701</v>
      </c>
      <c r="BZ601">
        <v>0</v>
      </c>
      <c r="CA601">
        <v>0</v>
      </c>
      <c r="CB601">
        <v>0</v>
      </c>
      <c r="CC601">
        <v>0</v>
      </c>
      <c r="CD601">
        <v>7.540658448062004</v>
      </c>
      <c r="CE601">
        <v>0</v>
      </c>
      <c r="CF601">
        <v>0</v>
      </c>
      <c r="CG601">
        <v>887632.51359731925</v>
      </c>
      <c r="CH601">
        <v>510449.69776441314</v>
      </c>
      <c r="CI601">
        <v>345836.94360394601</v>
      </c>
      <c r="CJ601">
        <v>55559.150777078983</v>
      </c>
      <c r="CK601">
        <v>1197149.539379087</v>
      </c>
      <c r="CL601">
        <v>23200000</v>
      </c>
      <c r="CM601">
        <v>10800000</v>
      </c>
      <c r="CN601">
        <v>3810000</v>
      </c>
      <c r="CO601">
        <v>89120000</v>
      </c>
      <c r="CP601">
        <v>0</v>
      </c>
      <c r="CQ601">
        <v>0</v>
      </c>
      <c r="CR601">
        <v>0</v>
      </c>
      <c r="CS601">
        <v>0</v>
      </c>
      <c r="CT601">
        <v>0</v>
      </c>
      <c r="CU601">
        <v>0</v>
      </c>
      <c r="CV601">
        <v>0</v>
      </c>
      <c r="CW601">
        <v>0</v>
      </c>
      <c r="CX601">
        <v>5246.0586185169605</v>
      </c>
      <c r="CY601">
        <v>3451946.8251330024</v>
      </c>
      <c r="CZ601">
        <v>24350</v>
      </c>
      <c r="DA601">
        <v>23597.738735670042</v>
      </c>
      <c r="DB601">
        <v>21778.756027912961</v>
      </c>
      <c r="DC601">
        <v>19589.428345914461</v>
      </c>
      <c r="DD601">
        <v>-657932.25971820205</v>
      </c>
      <c r="DE601">
        <v>-663734.23451308836</v>
      </c>
      <c r="DF601">
        <v>-763230.54196651746</v>
      </c>
    </row>
    <row r="602" spans="1:110" x14ac:dyDescent="0.45">
      <c r="A602">
        <v>12215</v>
      </c>
      <c r="B602" t="s">
        <v>951</v>
      </c>
      <c r="C602">
        <v>66586</v>
      </c>
      <c r="D602">
        <v>63579</v>
      </c>
      <c r="E602">
        <v>60333</v>
      </c>
      <c r="F602">
        <v>56985</v>
      </c>
      <c r="G602">
        <v>53521</v>
      </c>
      <c r="H602">
        <v>49874</v>
      </c>
      <c r="I602">
        <v>46228</v>
      </c>
      <c r="J602">
        <v>42824.571428571435</v>
      </c>
      <c r="K602">
        <v>2.35</v>
      </c>
      <c r="L602">
        <v>2.2799999999999998</v>
      </c>
      <c r="M602">
        <v>2.2200000000000002</v>
      </c>
      <c r="N602">
        <v>2.17</v>
      </c>
      <c r="O602">
        <v>2.14</v>
      </c>
      <c r="P602">
        <v>2.11</v>
      </c>
      <c r="Q602">
        <v>2.0962562197284775</v>
      </c>
      <c r="R602">
        <v>2.0780959503315422</v>
      </c>
      <c r="S602">
        <v>281589</v>
      </c>
      <c r="T602">
        <v>11273</v>
      </c>
      <c r="U602">
        <v>3992</v>
      </c>
      <c r="V602">
        <v>101.80425280581221</v>
      </c>
      <c r="W602">
        <v>352.28988284225136</v>
      </c>
      <c r="X602">
        <v>3765.0426176125511</v>
      </c>
      <c r="Y602">
        <v>385.28905462684668</v>
      </c>
      <c r="Z602">
        <v>31178</v>
      </c>
      <c r="AA602">
        <v>29234.414576811094</v>
      </c>
      <c r="AB602">
        <v>27234.397404986907</v>
      </c>
      <c r="AC602">
        <v>25234.054080770355</v>
      </c>
      <c r="AD602">
        <v>23230.149733777278</v>
      </c>
      <c r="AE602">
        <v>21344.739024635026</v>
      </c>
      <c r="AF602">
        <v>19526.650928351079</v>
      </c>
      <c r="AG602">
        <v>17562.543818780217</v>
      </c>
      <c r="AH602">
        <v>6162</v>
      </c>
      <c r="AI602">
        <v>6549.2354983130308</v>
      </c>
      <c r="AJ602">
        <v>6939.1465627144535</v>
      </c>
      <c r="AK602">
        <v>7309.6490406819657</v>
      </c>
      <c r="AL602">
        <v>7672.047909162261</v>
      </c>
      <c r="AM602">
        <v>7992.9221230761332</v>
      </c>
      <c r="AN602">
        <v>8152.0588802631592</v>
      </c>
      <c r="AO602">
        <v>8067.4537515786087</v>
      </c>
      <c r="AP602">
        <v>170.761606987242</v>
      </c>
      <c r="AQ602">
        <v>115.40073052878448</v>
      </c>
      <c r="AR602">
        <v>16.956044098120959</v>
      </c>
      <c r="AS602">
        <v>115.40073052878448</v>
      </c>
      <c r="AT602">
        <v>63161</v>
      </c>
      <c r="AU602">
        <v>984</v>
      </c>
      <c r="AV602">
        <v>39975.955218878866</v>
      </c>
      <c r="AW602">
        <v>15821.394625780571</v>
      </c>
      <c r="AX602">
        <v>444.43144468313449</v>
      </c>
      <c r="AY602">
        <v>1333.9976256539878</v>
      </c>
      <c r="AZ602">
        <v>601.84585156469291</v>
      </c>
      <c r="BA602">
        <v>11.813814442164826</v>
      </c>
      <c r="BB602">
        <v>66.061272509003672</v>
      </c>
      <c r="BC602">
        <v>23050</v>
      </c>
      <c r="BD602">
        <v>1125295.1532232147</v>
      </c>
      <c r="BE602">
        <v>11773545.811455719</v>
      </c>
      <c r="BF602">
        <v>319160</v>
      </c>
      <c r="BG602">
        <v>300559.47905588342</v>
      </c>
      <c r="BH602">
        <v>270533.68999823998</v>
      </c>
      <c r="BI602">
        <v>313914</v>
      </c>
      <c r="BJ602">
        <v>270958.83284744085</v>
      </c>
      <c r="BK602">
        <v>249441.2605516387</v>
      </c>
      <c r="BL602">
        <v>-1107972.5903803003</v>
      </c>
      <c r="BM602">
        <v>-1218057.3623332356</v>
      </c>
      <c r="BN602">
        <v>-1363646.8457900919</v>
      </c>
      <c r="BO602">
        <v>782034.42579294462</v>
      </c>
      <c r="BP602">
        <v>2103614.7352759372</v>
      </c>
      <c r="BQ602">
        <v>3254307.2723356932</v>
      </c>
      <c r="BR602">
        <v>3554630</v>
      </c>
      <c r="BS602">
        <v>8767932</v>
      </c>
      <c r="BT602">
        <v>937111</v>
      </c>
      <c r="BU602">
        <v>98327</v>
      </c>
      <c r="BV602">
        <v>88734</v>
      </c>
      <c r="BW602">
        <v>932589</v>
      </c>
      <c r="BX602">
        <v>42948</v>
      </c>
      <c r="BY602">
        <v>1096.9593642332013</v>
      </c>
      <c r="BZ602">
        <v>0</v>
      </c>
      <c r="CA602">
        <v>106.8385201298936</v>
      </c>
      <c r="CB602">
        <v>0</v>
      </c>
      <c r="CC602">
        <v>0</v>
      </c>
      <c r="CD602">
        <v>23.819569602504139</v>
      </c>
      <c r="CE602">
        <v>0</v>
      </c>
      <c r="CF602">
        <v>0</v>
      </c>
      <c r="CG602">
        <v>1369479.7657510096</v>
      </c>
      <c r="CH602">
        <v>787544.98265169607</v>
      </c>
      <c r="CI602">
        <v>533572.94742995035</v>
      </c>
      <c r="CJ602">
        <v>85719.181785218621</v>
      </c>
      <c r="CK602">
        <v>1847016.6940071769</v>
      </c>
      <c r="CL602">
        <v>39400000</v>
      </c>
      <c r="CM602">
        <v>24000000</v>
      </c>
      <c r="CN602">
        <v>5330000</v>
      </c>
      <c r="CO602">
        <v>130449999.99999999</v>
      </c>
      <c r="CP602">
        <v>0</v>
      </c>
      <c r="CQ602">
        <v>0</v>
      </c>
      <c r="CR602">
        <v>0</v>
      </c>
      <c r="CS602">
        <v>0</v>
      </c>
      <c r="CT602">
        <v>358000</v>
      </c>
      <c r="CU602">
        <v>0</v>
      </c>
      <c r="CV602">
        <v>0</v>
      </c>
      <c r="CW602">
        <v>0</v>
      </c>
      <c r="CX602">
        <v>3816.6717708095516</v>
      </c>
      <c r="CY602">
        <v>4784518.1440566862</v>
      </c>
      <c r="CZ602">
        <v>23050</v>
      </c>
      <c r="DA602">
        <v>21706.65494497466</v>
      </c>
      <c r="DB602">
        <v>19538.167547497909</v>
      </c>
      <c r="DC602">
        <v>17034.112581919235</v>
      </c>
      <c r="DD602">
        <v>-1107972.5903803003</v>
      </c>
      <c r="DE602">
        <v>-1218057.3623332356</v>
      </c>
      <c r="DF602">
        <v>-1363646.8457900919</v>
      </c>
    </row>
    <row r="603" spans="1:110" x14ac:dyDescent="0.45">
      <c r="A603">
        <v>12216</v>
      </c>
      <c r="B603" t="s">
        <v>952</v>
      </c>
      <c r="C603">
        <v>167909</v>
      </c>
      <c r="D603">
        <v>174291</v>
      </c>
      <c r="E603">
        <v>173725</v>
      </c>
      <c r="F603">
        <v>172346</v>
      </c>
      <c r="G603">
        <v>170079</v>
      </c>
      <c r="H603">
        <v>167296</v>
      </c>
      <c r="I603">
        <v>164149</v>
      </c>
      <c r="J603">
        <v>163116.28571428574</v>
      </c>
      <c r="K603">
        <v>2.35</v>
      </c>
      <c r="L603">
        <v>2.2799999999999998</v>
      </c>
      <c r="M603">
        <v>2.2200000000000002</v>
      </c>
      <c r="N603">
        <v>2.17</v>
      </c>
      <c r="O603">
        <v>2.14</v>
      </c>
      <c r="P603">
        <v>2.11</v>
      </c>
      <c r="Q603">
        <v>2.0962562197284775</v>
      </c>
      <c r="R603">
        <v>2.0780959503315422</v>
      </c>
      <c r="S603">
        <v>293171</v>
      </c>
      <c r="T603">
        <v>9467</v>
      </c>
      <c r="U603">
        <v>4480</v>
      </c>
      <c r="V603">
        <v>325.89492956920492</v>
      </c>
      <c r="W603">
        <v>1209.4475163996465</v>
      </c>
      <c r="X603">
        <v>2490.7040818098394</v>
      </c>
      <c r="Y603">
        <v>317.59842926696672</v>
      </c>
      <c r="Z603">
        <v>56984</v>
      </c>
      <c r="AA603">
        <v>59102.066054235678</v>
      </c>
      <c r="AB603">
        <v>58336.094003148362</v>
      </c>
      <c r="AC603">
        <v>57649.216478153823</v>
      </c>
      <c r="AD603">
        <v>56259.385295161694</v>
      </c>
      <c r="AE603">
        <v>54177.052257707481</v>
      </c>
      <c r="AF603">
        <v>51851.757680935109</v>
      </c>
      <c r="AG603">
        <v>50859.880514768622</v>
      </c>
      <c r="AH603">
        <v>292</v>
      </c>
      <c r="AI603">
        <v>242.97256341563636</v>
      </c>
      <c r="AJ603">
        <v>198.4926247851962</v>
      </c>
      <c r="AK603">
        <v>163.16925065124613</v>
      </c>
      <c r="AL603">
        <v>138.12500231806928</v>
      </c>
      <c r="AM603">
        <v>122.01433666272922</v>
      </c>
      <c r="AN603">
        <v>107.62423158435398</v>
      </c>
      <c r="AO603">
        <v>98.667447427113572</v>
      </c>
      <c r="AP603">
        <v>376.83618423933297</v>
      </c>
      <c r="AQ603">
        <v>0.28898346543101289</v>
      </c>
      <c r="AR603">
        <v>4.2460878375928948E-2</v>
      </c>
      <c r="AS603">
        <v>0.28898346543101289</v>
      </c>
      <c r="AT603">
        <v>60603</v>
      </c>
      <c r="AU603">
        <v>2292</v>
      </c>
      <c r="AV603">
        <v>38821.761463285387</v>
      </c>
      <c r="AW603">
        <v>26195.931844660903</v>
      </c>
      <c r="AX603">
        <v>921.902321938608</v>
      </c>
      <c r="AY603">
        <v>1295.4821800298332</v>
      </c>
      <c r="AZ603">
        <v>996.49324737090069</v>
      </c>
      <c r="BA603">
        <v>24.505878455447007</v>
      </c>
      <c r="BB603">
        <v>66.061272509003672</v>
      </c>
      <c r="BC603">
        <v>74540</v>
      </c>
      <c r="BD603">
        <v>5056242.9849604843</v>
      </c>
      <c r="BE603">
        <v>16832211.082081083</v>
      </c>
      <c r="BF603">
        <v>1107474</v>
      </c>
      <c r="BG603">
        <v>1150627.8958941144</v>
      </c>
      <c r="BH603">
        <v>1148673.3001038383</v>
      </c>
      <c r="BI603">
        <v>1370626.0000000005</v>
      </c>
      <c r="BJ603">
        <v>1336933.2116423242</v>
      </c>
      <c r="BK603">
        <v>1304701.8721613712</v>
      </c>
      <c r="BL603">
        <v>-713326.47496591415</v>
      </c>
      <c r="BM603">
        <v>-1180905.8986140741</v>
      </c>
      <c r="BN603">
        <v>-1667802.0672487542</v>
      </c>
      <c r="BO603">
        <v>1870956.3825451434</v>
      </c>
      <c r="BP603">
        <v>4415721.6699115932</v>
      </c>
      <c r="BQ603">
        <v>6627609.2972903326</v>
      </c>
      <c r="BR603">
        <v>3554630</v>
      </c>
      <c r="BS603">
        <v>8767932</v>
      </c>
      <c r="BT603">
        <v>937111</v>
      </c>
      <c r="BU603">
        <v>98327</v>
      </c>
      <c r="BV603">
        <v>88734</v>
      </c>
      <c r="BW603">
        <v>932589</v>
      </c>
      <c r="BX603">
        <v>42948</v>
      </c>
      <c r="BY603">
        <v>174.4039984487529</v>
      </c>
      <c r="BZ603">
        <v>0</v>
      </c>
      <c r="CA603">
        <v>0</v>
      </c>
      <c r="CB603">
        <v>0</v>
      </c>
      <c r="CC603">
        <v>97.243624960000005</v>
      </c>
      <c r="CD603">
        <v>10.74591502282914</v>
      </c>
      <c r="CE603">
        <v>0</v>
      </c>
      <c r="CF603">
        <v>0</v>
      </c>
      <c r="CG603">
        <v>1220995.1140299328</v>
      </c>
      <c r="CH603">
        <v>702156.10332087171</v>
      </c>
      <c r="CI603">
        <v>475720.76498205774</v>
      </c>
      <c r="CJ603">
        <v>76425.15410295203</v>
      </c>
      <c r="CK603">
        <v>1646755.5164480675</v>
      </c>
      <c r="CL603">
        <v>20000</v>
      </c>
      <c r="CM603">
        <v>610000</v>
      </c>
      <c r="CN603">
        <v>180000</v>
      </c>
      <c r="CO603">
        <v>20970000</v>
      </c>
      <c r="CP603">
        <v>0</v>
      </c>
      <c r="CQ603">
        <v>0</v>
      </c>
      <c r="CR603">
        <v>0</v>
      </c>
      <c r="CS603">
        <v>0</v>
      </c>
      <c r="CT603">
        <v>0</v>
      </c>
      <c r="CU603">
        <v>0</v>
      </c>
      <c r="CV603">
        <v>0</v>
      </c>
      <c r="CW603">
        <v>0</v>
      </c>
      <c r="CX603">
        <v>20.888743077143754</v>
      </c>
      <c r="CY603">
        <v>5595537.5085217245</v>
      </c>
      <c r="CZ603">
        <v>74540</v>
      </c>
      <c r="DA603">
        <v>77444.529948285286</v>
      </c>
      <c r="DB603">
        <v>77312.973297558332</v>
      </c>
      <c r="DC603">
        <v>76538.68587335122</v>
      </c>
      <c r="DD603">
        <v>-713326.47496591415</v>
      </c>
      <c r="DE603">
        <v>-1180905.8986140741</v>
      </c>
      <c r="DF603">
        <v>-1667802.0672487542</v>
      </c>
    </row>
    <row r="604" spans="1:110" x14ac:dyDescent="0.45">
      <c r="A604">
        <v>12217</v>
      </c>
      <c r="B604" t="s">
        <v>953</v>
      </c>
      <c r="C604">
        <v>413954</v>
      </c>
      <c r="D604">
        <v>421623</v>
      </c>
      <c r="E604">
        <v>425045</v>
      </c>
      <c r="F604">
        <v>424357</v>
      </c>
      <c r="G604">
        <v>420274</v>
      </c>
      <c r="H604">
        <v>414042</v>
      </c>
      <c r="I604">
        <v>406714</v>
      </c>
      <c r="J604">
        <v>405226.39285714284</v>
      </c>
      <c r="K604">
        <v>2.35</v>
      </c>
      <c r="L604">
        <v>2.2799999999999998</v>
      </c>
      <c r="M604">
        <v>2.2200000000000002</v>
      </c>
      <c r="N604">
        <v>2.17</v>
      </c>
      <c r="O604">
        <v>2.14</v>
      </c>
      <c r="P604">
        <v>2.11</v>
      </c>
      <c r="Q604">
        <v>2.0962562197284775</v>
      </c>
      <c r="R604">
        <v>2.0780959503315422</v>
      </c>
      <c r="S604">
        <v>319840</v>
      </c>
      <c r="T604">
        <v>9986</v>
      </c>
      <c r="U604">
        <v>4267</v>
      </c>
      <c r="V604">
        <v>787.72564297719327</v>
      </c>
      <c r="W604">
        <v>2902.9813250013976</v>
      </c>
      <c r="X604">
        <v>2679.6745131631806</v>
      </c>
      <c r="Y604">
        <v>310.70187071905855</v>
      </c>
      <c r="Z604">
        <v>149823</v>
      </c>
      <c r="AA604">
        <v>152401.20564766444</v>
      </c>
      <c r="AB604">
        <v>152017.55965895025</v>
      </c>
      <c r="AC604">
        <v>150406.91137010863</v>
      </c>
      <c r="AD604">
        <v>146881.71068309995</v>
      </c>
      <c r="AE604">
        <v>142161.50961071573</v>
      </c>
      <c r="AF604">
        <v>136774.68640190063</v>
      </c>
      <c r="AG604">
        <v>134140.3325787636</v>
      </c>
      <c r="AH604">
        <v>2238</v>
      </c>
      <c r="AI604">
        <v>1855.2790555965064</v>
      </c>
      <c r="AJ604">
        <v>1521.8770837959294</v>
      </c>
      <c r="AK604">
        <v>1276.5180101994345</v>
      </c>
      <c r="AL604">
        <v>1112.2718672581991</v>
      </c>
      <c r="AM604">
        <v>1002.1617067857316</v>
      </c>
      <c r="AN604">
        <v>929.93993783080646</v>
      </c>
      <c r="AO604">
        <v>892.74886734557151</v>
      </c>
      <c r="AP604">
        <v>1102.3331160392904</v>
      </c>
      <c r="AQ604">
        <v>20.614153867412252</v>
      </c>
      <c r="AR604">
        <v>3.0288759908162648</v>
      </c>
      <c r="AS604">
        <v>20.614153867412252</v>
      </c>
      <c r="AT604">
        <v>198158</v>
      </c>
      <c r="AU604">
        <v>5528</v>
      </c>
      <c r="AV604">
        <v>126260.21007735319</v>
      </c>
      <c r="AW604">
        <v>69585.024380573988</v>
      </c>
      <c r="AX604">
        <v>2291.5922277364193</v>
      </c>
      <c r="AY604">
        <v>4213.3032102812749</v>
      </c>
      <c r="AZ604">
        <v>2647.0143274370344</v>
      </c>
      <c r="BA604">
        <v>60.914783774777625</v>
      </c>
      <c r="BB604">
        <v>66.061272509003672</v>
      </c>
      <c r="BC604">
        <v>183550</v>
      </c>
      <c r="BD604">
        <v>12786273.931836851</v>
      </c>
      <c r="BE604">
        <v>48952483.236665018</v>
      </c>
      <c r="BF604">
        <v>3182638</v>
      </c>
      <c r="BG604">
        <v>3365653.7391114393</v>
      </c>
      <c r="BH604">
        <v>3377223.0070756702</v>
      </c>
      <c r="BI604">
        <v>1698171.9999999995</v>
      </c>
      <c r="BJ604">
        <v>1675950.0320863395</v>
      </c>
      <c r="BK604">
        <v>1636669.5219642688</v>
      </c>
      <c r="BL604">
        <v>-3816012.6486601513</v>
      </c>
      <c r="BM604">
        <v>-5088340.7826709654</v>
      </c>
      <c r="BN604">
        <v>-6329384.504578352</v>
      </c>
      <c r="BO604">
        <v>5935390.5865844898</v>
      </c>
      <c r="BP604">
        <v>13306445.43513488</v>
      </c>
      <c r="BQ604">
        <v>19620725.606772944</v>
      </c>
      <c r="BR604">
        <v>3554630</v>
      </c>
      <c r="BS604">
        <v>8767932</v>
      </c>
      <c r="BT604">
        <v>937111</v>
      </c>
      <c r="BU604">
        <v>98327</v>
      </c>
      <c r="BV604">
        <v>88734</v>
      </c>
      <c r="BW604">
        <v>932589</v>
      </c>
      <c r="BX604">
        <v>42948</v>
      </c>
      <c r="BY604">
        <v>882.24012896316242</v>
      </c>
      <c r="BZ604">
        <v>0</v>
      </c>
      <c r="CA604">
        <v>0</v>
      </c>
      <c r="CB604">
        <v>0</v>
      </c>
      <c r="CC604">
        <v>125.02934550799999</v>
      </c>
      <c r="CD604">
        <v>15.982212260125722</v>
      </c>
      <c r="CE604">
        <v>8.9972999999999997E-2</v>
      </c>
      <c r="CF604">
        <v>0</v>
      </c>
      <c r="CG604">
        <v>3741230.9306192878</v>
      </c>
      <c r="CH604">
        <v>2151464.9007864562</v>
      </c>
      <c r="CI604">
        <v>1457648.1263831754</v>
      </c>
      <c r="CJ604">
        <v>234173.05042573676</v>
      </c>
      <c r="CK604">
        <v>5045796.3365383409</v>
      </c>
      <c r="CL604">
        <v>12200000</v>
      </c>
      <c r="CM604">
        <v>13500000</v>
      </c>
      <c r="CN604">
        <v>3190000</v>
      </c>
      <c r="CO604">
        <v>114740000</v>
      </c>
      <c r="CP604">
        <v>0</v>
      </c>
      <c r="CQ604">
        <v>0</v>
      </c>
      <c r="CR604">
        <v>0</v>
      </c>
      <c r="CS604">
        <v>0</v>
      </c>
      <c r="CT604">
        <v>0</v>
      </c>
      <c r="CU604">
        <v>0</v>
      </c>
      <c r="CV604">
        <v>0</v>
      </c>
      <c r="CW604">
        <v>0</v>
      </c>
      <c r="CX604">
        <v>2217.1908723311158</v>
      </c>
      <c r="CY604">
        <v>16154809.651035637</v>
      </c>
      <c r="CZ604">
        <v>183550</v>
      </c>
      <c r="DA604">
        <v>194104.9355326948</v>
      </c>
      <c r="DB604">
        <v>194772.16163092986</v>
      </c>
      <c r="DC604">
        <v>193551.73532411407</v>
      </c>
      <c r="DD604">
        <v>-3816012.6486601513</v>
      </c>
      <c r="DE604">
        <v>-5088340.7826709654</v>
      </c>
      <c r="DF604">
        <v>-6329384.504578352</v>
      </c>
    </row>
    <row r="605" spans="1:110" x14ac:dyDescent="0.45">
      <c r="A605">
        <v>12218</v>
      </c>
      <c r="B605" t="s">
        <v>954</v>
      </c>
      <c r="C605">
        <v>19248</v>
      </c>
      <c r="D605">
        <v>17373</v>
      </c>
      <c r="E605">
        <v>15407</v>
      </c>
      <c r="F605">
        <v>13675</v>
      </c>
      <c r="G605">
        <v>11920</v>
      </c>
      <c r="H605">
        <v>10354</v>
      </c>
      <c r="I605">
        <v>8858</v>
      </c>
      <c r="J605">
        <v>7118.8928571428569</v>
      </c>
      <c r="K605">
        <v>2.35</v>
      </c>
      <c r="L605">
        <v>2.2799999999999998</v>
      </c>
      <c r="M605">
        <v>2.2200000000000002</v>
      </c>
      <c r="N605">
        <v>2.17</v>
      </c>
      <c r="O605">
        <v>2.14</v>
      </c>
      <c r="P605">
        <v>2.11</v>
      </c>
      <c r="Q605">
        <v>2.0962562197284775</v>
      </c>
      <c r="R605">
        <v>2.0780959503315422</v>
      </c>
      <c r="S605">
        <v>308436</v>
      </c>
      <c r="T605">
        <v>12224</v>
      </c>
      <c r="U605">
        <v>3711</v>
      </c>
      <c r="V605">
        <v>35.717436266323304</v>
      </c>
      <c r="W605">
        <v>123.59887814991393</v>
      </c>
      <c r="X605">
        <v>3363.8146413412082</v>
      </c>
      <c r="Y605">
        <v>295.10421950468572</v>
      </c>
      <c r="Z605">
        <v>7660</v>
      </c>
      <c r="AA605">
        <v>6689.5835503699991</v>
      </c>
      <c r="AB605">
        <v>5736.3788832538612</v>
      </c>
      <c r="AC605">
        <v>4924.4990465838318</v>
      </c>
      <c r="AD605">
        <v>4158.6263405578493</v>
      </c>
      <c r="AE605">
        <v>3495.8572074183189</v>
      </c>
      <c r="AF605">
        <v>2915.414045887544</v>
      </c>
      <c r="AG605">
        <v>2119.0678593944876</v>
      </c>
      <c r="AH605">
        <v>806</v>
      </c>
      <c r="AI605">
        <v>644.23646281472281</v>
      </c>
      <c r="AJ605">
        <v>492.6877257971164</v>
      </c>
      <c r="AK605">
        <v>389.28701280142616</v>
      </c>
      <c r="AL605">
        <v>312.70715600994555</v>
      </c>
      <c r="AM605">
        <v>252.52184633239716</v>
      </c>
      <c r="AN605">
        <v>216.08178222325691</v>
      </c>
      <c r="AO605">
        <v>168.9199695311342</v>
      </c>
      <c r="AP605">
        <v>53.481237575024892</v>
      </c>
      <c r="AQ605">
        <v>4.912718912327219</v>
      </c>
      <c r="AR605">
        <v>0.72183493239079211</v>
      </c>
      <c r="AS605">
        <v>4.912718912327219</v>
      </c>
      <c r="AT605">
        <v>13403</v>
      </c>
      <c r="AU605">
        <v>150</v>
      </c>
      <c r="AV605">
        <v>8462.7662795751949</v>
      </c>
      <c r="AW605">
        <v>2876.747597315984</v>
      </c>
      <c r="AX605">
        <v>72.692019985803228</v>
      </c>
      <c r="AY605">
        <v>282.40251074942421</v>
      </c>
      <c r="AZ605">
        <v>109.43147860190003</v>
      </c>
      <c r="BA605">
        <v>1.9322890983798235</v>
      </c>
      <c r="BB605">
        <v>66.061272509003672</v>
      </c>
      <c r="BC605">
        <v>7600</v>
      </c>
      <c r="BD605">
        <v>225718.63501090792</v>
      </c>
      <c r="BE605">
        <v>3575252.5155617325</v>
      </c>
      <c r="BF605">
        <v>55215.999999999993</v>
      </c>
      <c r="BG605">
        <v>45665.957743105253</v>
      </c>
      <c r="BH605">
        <v>35559.092973980696</v>
      </c>
      <c r="BI605">
        <v>58009.999999999971</v>
      </c>
      <c r="BJ605">
        <v>42703.732981483961</v>
      </c>
      <c r="BK605">
        <v>36062.321697502033</v>
      </c>
      <c r="BL605">
        <v>-293938.05258547643</v>
      </c>
      <c r="BM605">
        <v>-351136.73180794221</v>
      </c>
      <c r="BN605">
        <v>-426645.60168216832</v>
      </c>
      <c r="BO605">
        <v>-99577.263460842427</v>
      </c>
      <c r="BP605">
        <v>111812.26130644418</v>
      </c>
      <c r="BQ605">
        <v>268391.84194421349</v>
      </c>
      <c r="BR605">
        <v>3554630</v>
      </c>
      <c r="BS605">
        <v>8767932</v>
      </c>
      <c r="BT605">
        <v>937111</v>
      </c>
      <c r="BU605">
        <v>98327</v>
      </c>
      <c r="BV605">
        <v>88734</v>
      </c>
      <c r="BW605">
        <v>932589</v>
      </c>
      <c r="BX605">
        <v>42948</v>
      </c>
      <c r="BY605">
        <v>472.49671618200182</v>
      </c>
      <c r="BZ605">
        <v>0</v>
      </c>
      <c r="CA605">
        <v>0</v>
      </c>
      <c r="CB605">
        <v>0</v>
      </c>
      <c r="CC605">
        <v>0</v>
      </c>
      <c r="CD605">
        <v>6.6465254851866531</v>
      </c>
      <c r="CE605">
        <v>0</v>
      </c>
      <c r="CF605">
        <v>0</v>
      </c>
      <c r="CG605">
        <v>511689.75568586757</v>
      </c>
      <c r="CH605">
        <v>294256.77534102701</v>
      </c>
      <c r="CI605">
        <v>199363.15814151213</v>
      </c>
      <c r="CJ605">
        <v>32027.948336438316</v>
      </c>
      <c r="CK605">
        <v>690115.72462771472</v>
      </c>
      <c r="CL605">
        <v>7900000</v>
      </c>
      <c r="CM605">
        <v>2280000</v>
      </c>
      <c r="CN605">
        <v>4530000</v>
      </c>
      <c r="CO605">
        <v>93960000</v>
      </c>
      <c r="CP605">
        <v>21000</v>
      </c>
      <c r="CQ605">
        <v>0</v>
      </c>
      <c r="CR605">
        <v>0</v>
      </c>
      <c r="CS605">
        <v>0</v>
      </c>
      <c r="CT605">
        <v>60594000</v>
      </c>
      <c r="CU605">
        <v>0</v>
      </c>
      <c r="CV605">
        <v>0</v>
      </c>
      <c r="CW605">
        <v>0</v>
      </c>
      <c r="CX605">
        <v>14534.22922765769</v>
      </c>
      <c r="CY605">
        <v>1876713.1474932099</v>
      </c>
      <c r="CZ605">
        <v>7600</v>
      </c>
      <c r="DA605">
        <v>6285.5201182193559</v>
      </c>
      <c r="DB605">
        <v>4894.3984823647734</v>
      </c>
      <c r="DC605">
        <v>3416.8072523904852</v>
      </c>
      <c r="DD605">
        <v>-293938.05258547643</v>
      </c>
      <c r="DE605">
        <v>-351136.73180794221</v>
      </c>
      <c r="DF605">
        <v>-426645.60168216832</v>
      </c>
    </row>
    <row r="606" spans="1:110" x14ac:dyDescent="0.45">
      <c r="A606">
        <v>12219</v>
      </c>
      <c r="B606" t="s">
        <v>955</v>
      </c>
      <c r="C606">
        <v>274656</v>
      </c>
      <c r="D606">
        <v>266371</v>
      </c>
      <c r="E606">
        <v>255884</v>
      </c>
      <c r="F606">
        <v>243817</v>
      </c>
      <c r="G606">
        <v>230444</v>
      </c>
      <c r="H606">
        <v>216554</v>
      </c>
      <c r="I606">
        <v>202920</v>
      </c>
      <c r="J606">
        <v>190767.07142857145</v>
      </c>
      <c r="K606">
        <v>2.35</v>
      </c>
      <c r="L606">
        <v>2.2799999999999998</v>
      </c>
      <c r="M606">
        <v>2.2200000000000002</v>
      </c>
      <c r="N606">
        <v>2.17</v>
      </c>
      <c r="O606">
        <v>2.14</v>
      </c>
      <c r="P606">
        <v>2.11</v>
      </c>
      <c r="Q606">
        <v>2.0962562197284775</v>
      </c>
      <c r="R606">
        <v>2.0780959503315422</v>
      </c>
      <c r="S606">
        <v>262579</v>
      </c>
      <c r="T606">
        <v>9745</v>
      </c>
      <c r="U606">
        <v>4109</v>
      </c>
      <c r="V606">
        <v>495.68875111868107</v>
      </c>
      <c r="W606">
        <v>1799.4541697113086</v>
      </c>
      <c r="X606">
        <v>2757.2443451116646</v>
      </c>
      <c r="Y606">
        <v>320.25640616302201</v>
      </c>
      <c r="Z606">
        <v>114512</v>
      </c>
      <c r="AA606">
        <v>109271.22322722335</v>
      </c>
      <c r="AB606">
        <v>102750.25748472431</v>
      </c>
      <c r="AC606">
        <v>96485.523555206193</v>
      </c>
      <c r="AD606">
        <v>89933.813383743953</v>
      </c>
      <c r="AE606">
        <v>83194.375172711283</v>
      </c>
      <c r="AF606">
        <v>76753.093158579737</v>
      </c>
      <c r="AG606">
        <v>70202.359782311527</v>
      </c>
      <c r="AH606">
        <v>2247</v>
      </c>
      <c r="AI606">
        <v>1862.9792986140812</v>
      </c>
      <c r="AJ606">
        <v>1571.6089940281331</v>
      </c>
      <c r="AK606">
        <v>1401.6056856492426</v>
      </c>
      <c r="AL606">
        <v>1332.5959505484741</v>
      </c>
      <c r="AM606">
        <v>1284.263793954015</v>
      </c>
      <c r="AN606">
        <v>1263.3890906844806</v>
      </c>
      <c r="AO606">
        <v>1235.7298599856331</v>
      </c>
      <c r="AP606">
        <v>643.32847536847271</v>
      </c>
      <c r="AQ606">
        <v>42.095258131117539</v>
      </c>
      <c r="AR606">
        <v>6.1851346167603163</v>
      </c>
      <c r="AS606">
        <v>42.095258131117539</v>
      </c>
      <c r="AT606">
        <v>206026</v>
      </c>
      <c r="AU606">
        <v>7272</v>
      </c>
      <c r="AV606">
        <v>131799.19946548631</v>
      </c>
      <c r="AW606">
        <v>84806.956963655248</v>
      </c>
      <c r="AX606">
        <v>2942.9901507902482</v>
      </c>
      <c r="AY606">
        <v>4398.1392861632776</v>
      </c>
      <c r="AZ606">
        <v>3226.0566428974457</v>
      </c>
      <c r="BA606">
        <v>78.230152169685269</v>
      </c>
      <c r="BB606">
        <v>66.061272509003672</v>
      </c>
      <c r="BC606">
        <v>108660</v>
      </c>
      <c r="BD606">
        <v>5640302.001620586</v>
      </c>
      <c r="BE606">
        <v>28681919.323375992</v>
      </c>
      <c r="BF606">
        <v>1700470</v>
      </c>
      <c r="BG606">
        <v>1635389.2164178966</v>
      </c>
      <c r="BH606">
        <v>1493828.136092338</v>
      </c>
      <c r="BI606">
        <v>834306.00000000035</v>
      </c>
      <c r="BJ606">
        <v>736684.81817813916</v>
      </c>
      <c r="BK606">
        <v>686661.29922342347</v>
      </c>
      <c r="BL606">
        <v>-2859302.3677851809</v>
      </c>
      <c r="BM606">
        <v>-3638465.7668693112</v>
      </c>
      <c r="BN606">
        <v>-4530690.6925991336</v>
      </c>
      <c r="BO606">
        <v>2112634.0139624923</v>
      </c>
      <c r="BP606">
        <v>5592894.18881993</v>
      </c>
      <c r="BQ606">
        <v>8651674.6203911845</v>
      </c>
      <c r="BR606">
        <v>3554630</v>
      </c>
      <c r="BS606">
        <v>8767932</v>
      </c>
      <c r="BT606">
        <v>937111</v>
      </c>
      <c r="BU606">
        <v>98327</v>
      </c>
      <c r="BV606">
        <v>88734</v>
      </c>
      <c r="BW606">
        <v>932589</v>
      </c>
      <c r="BX606">
        <v>42948</v>
      </c>
      <c r="BY606">
        <v>2788.6005514548174</v>
      </c>
      <c r="BZ606">
        <v>0</v>
      </c>
      <c r="CA606">
        <v>29.247946122599998</v>
      </c>
      <c r="CB606">
        <v>9.0971110543602371</v>
      </c>
      <c r="CC606">
        <v>1959.3739430120002</v>
      </c>
      <c r="CD606">
        <v>24.284398820242174</v>
      </c>
      <c r="CE606">
        <v>4.6799999999999994E-2</v>
      </c>
      <c r="CF606">
        <v>0</v>
      </c>
      <c r="CG606">
        <v>2923473.5472436515</v>
      </c>
      <c r="CH606">
        <v>1681198.2050600783</v>
      </c>
      <c r="CI606">
        <v>1139035.7392252965</v>
      </c>
      <c r="CJ606">
        <v>182987.55973443028</v>
      </c>
      <c r="CK606">
        <v>3942887.3513047174</v>
      </c>
      <c r="CL606">
        <v>35100000</v>
      </c>
      <c r="CM606">
        <v>19700000</v>
      </c>
      <c r="CN606">
        <v>14460000</v>
      </c>
      <c r="CO606">
        <v>368170000</v>
      </c>
      <c r="CP606">
        <v>40000</v>
      </c>
      <c r="CQ606">
        <v>0</v>
      </c>
      <c r="CR606">
        <v>0</v>
      </c>
      <c r="CS606">
        <v>0</v>
      </c>
      <c r="CT606">
        <v>100336000</v>
      </c>
      <c r="CU606">
        <v>0</v>
      </c>
      <c r="CV606">
        <v>0</v>
      </c>
      <c r="CW606">
        <v>0</v>
      </c>
      <c r="CX606">
        <v>40106.386708116013</v>
      </c>
      <c r="CY606">
        <v>11277874.603454692</v>
      </c>
      <c r="CZ606">
        <v>108660</v>
      </c>
      <c r="DA606">
        <v>104501.33919208728</v>
      </c>
      <c r="DB606">
        <v>95455.588906474935</v>
      </c>
      <c r="DC606">
        <v>85379.857023672288</v>
      </c>
      <c r="DD606">
        <v>-2859302.3677851809</v>
      </c>
      <c r="DE606">
        <v>-3638465.7668693112</v>
      </c>
      <c r="DF606">
        <v>-4530690.6925991336</v>
      </c>
    </row>
    <row r="607" spans="1:110" x14ac:dyDescent="0.45">
      <c r="A607">
        <v>12220</v>
      </c>
      <c r="B607" t="s">
        <v>956</v>
      </c>
      <c r="C607">
        <v>174373</v>
      </c>
      <c r="D607">
        <v>185801</v>
      </c>
      <c r="E607">
        <v>191905</v>
      </c>
      <c r="F607">
        <v>196252</v>
      </c>
      <c r="G607">
        <v>198959</v>
      </c>
      <c r="H607">
        <v>200057</v>
      </c>
      <c r="I607">
        <v>200062</v>
      </c>
      <c r="J607">
        <v>204084.60714285713</v>
      </c>
      <c r="K607">
        <v>2.35</v>
      </c>
      <c r="L607">
        <v>2.2799999999999998</v>
      </c>
      <c r="M607">
        <v>2.2200000000000002</v>
      </c>
      <c r="N607">
        <v>2.17</v>
      </c>
      <c r="O607">
        <v>2.14</v>
      </c>
      <c r="P607">
        <v>2.11</v>
      </c>
      <c r="Q607">
        <v>2.0962562197284775</v>
      </c>
      <c r="R607">
        <v>2.0780959503315422</v>
      </c>
      <c r="S607">
        <v>292942</v>
      </c>
      <c r="T607">
        <v>10642</v>
      </c>
      <c r="U607">
        <v>3648</v>
      </c>
      <c r="V607">
        <v>329.74710592820003</v>
      </c>
      <c r="W607">
        <v>1211.6983045657873</v>
      </c>
      <c r="X607">
        <v>2873.6567072240696</v>
      </c>
      <c r="Y607">
        <v>268.07292475492284</v>
      </c>
      <c r="Z607">
        <v>41914</v>
      </c>
      <c r="AA607">
        <v>44048.900766558276</v>
      </c>
      <c r="AB607">
        <v>44933.763206487594</v>
      </c>
      <c r="AC607">
        <v>45868.940361647619</v>
      </c>
      <c r="AD607">
        <v>46289.519152894107</v>
      </c>
      <c r="AE607">
        <v>45980.427900070034</v>
      </c>
      <c r="AF607">
        <v>45086.602290497336</v>
      </c>
      <c r="AG607">
        <v>45586.279963757152</v>
      </c>
      <c r="AH607">
        <v>651</v>
      </c>
      <c r="AI607">
        <v>488.22299875750195</v>
      </c>
      <c r="AJ607">
        <v>366.24263477176146</v>
      </c>
      <c r="AK607">
        <v>279.05775860814458</v>
      </c>
      <c r="AL607">
        <v>223.96043293139712</v>
      </c>
      <c r="AM607">
        <v>189.52543739544367</v>
      </c>
      <c r="AN607">
        <v>161.50579693985929</v>
      </c>
      <c r="AO607">
        <v>143.89392075368491</v>
      </c>
      <c r="AP607">
        <v>299.92263409726024</v>
      </c>
      <c r="AQ607">
        <v>4.912718912327219</v>
      </c>
      <c r="AR607">
        <v>0.72183493239079211</v>
      </c>
      <c r="AS607">
        <v>4.912718912327219</v>
      </c>
      <c r="AT607">
        <v>76254</v>
      </c>
      <c r="AU607">
        <v>1075</v>
      </c>
      <c r="AV607">
        <v>48223.834641756148</v>
      </c>
      <c r="AW607">
        <v>18177.782237740379</v>
      </c>
      <c r="AX607">
        <v>495.02910429926771</v>
      </c>
      <c r="AY607">
        <v>1609.2293619954025</v>
      </c>
      <c r="AZ607">
        <v>691.48283632364405</v>
      </c>
      <c r="BA607">
        <v>13.158794346408532</v>
      </c>
      <c r="BB607">
        <v>66.061272509003672</v>
      </c>
      <c r="BC607">
        <v>76410</v>
      </c>
      <c r="BD607">
        <v>6083150.88032162</v>
      </c>
      <c r="BE607">
        <v>18209144.494811859</v>
      </c>
      <c r="BF607">
        <v>2379262</v>
      </c>
      <c r="BG607">
        <v>2640483.3041969459</v>
      </c>
      <c r="BH607">
        <v>2768218.48889268</v>
      </c>
      <c r="BI607">
        <v>2827894</v>
      </c>
      <c r="BJ607">
        <v>2944738.664932549</v>
      </c>
      <c r="BK607">
        <v>2971739.3895725645</v>
      </c>
      <c r="BL607">
        <v>-2584374.0654523708</v>
      </c>
      <c r="BM607">
        <v>-4148453.5854010303</v>
      </c>
      <c r="BN607">
        <v>-5825769.1476707682</v>
      </c>
      <c r="BO607">
        <v>2425109.7711817808</v>
      </c>
      <c r="BP607">
        <v>5499832.7447158135</v>
      </c>
      <c r="BQ607">
        <v>8221046.1769397035</v>
      </c>
      <c r="BR607">
        <v>3554630</v>
      </c>
      <c r="BS607">
        <v>8767932</v>
      </c>
      <c r="BT607">
        <v>937111</v>
      </c>
      <c r="BU607">
        <v>98327</v>
      </c>
      <c r="BV607">
        <v>88734</v>
      </c>
      <c r="BW607">
        <v>932589</v>
      </c>
      <c r="BX607">
        <v>42948</v>
      </c>
      <c r="BY607">
        <v>450.98284142795518</v>
      </c>
      <c r="BZ607">
        <v>0</v>
      </c>
      <c r="CA607">
        <v>0</v>
      </c>
      <c r="CB607">
        <v>0</v>
      </c>
      <c r="CC607">
        <v>83.256640727999994</v>
      </c>
      <c r="CD607">
        <v>37.74621920792157</v>
      </c>
      <c r="CE607">
        <v>0</v>
      </c>
      <c r="CF607">
        <v>0</v>
      </c>
      <c r="CG607">
        <v>1293417.7750409483</v>
      </c>
      <c r="CH607">
        <v>743804.1106415434</v>
      </c>
      <c r="CI607">
        <v>503937.88338188769</v>
      </c>
      <c r="CJ607">
        <v>80958.270546018335</v>
      </c>
      <c r="CK607">
        <v>1744431.9241300842</v>
      </c>
      <c r="CL607">
        <v>1310000</v>
      </c>
      <c r="CM607">
        <v>2530000</v>
      </c>
      <c r="CN607">
        <v>1170000</v>
      </c>
      <c r="CO607">
        <v>35320000</v>
      </c>
      <c r="CP607">
        <v>0</v>
      </c>
      <c r="CQ607">
        <v>0</v>
      </c>
      <c r="CR607">
        <v>0</v>
      </c>
      <c r="CS607">
        <v>0</v>
      </c>
      <c r="CT607">
        <v>0</v>
      </c>
      <c r="CU607">
        <v>0</v>
      </c>
      <c r="CV607">
        <v>0</v>
      </c>
      <c r="CW607">
        <v>0</v>
      </c>
      <c r="CX607">
        <v>811.6768738547288</v>
      </c>
      <c r="CY607">
        <v>5583320.5742460079</v>
      </c>
      <c r="CZ607">
        <v>76410</v>
      </c>
      <c r="DA607">
        <v>84799.122279803007</v>
      </c>
      <c r="DB607">
        <v>88901.337783014096</v>
      </c>
      <c r="DC607">
        <v>92083.465081489776</v>
      </c>
      <c r="DD607">
        <v>-2584374.0654523708</v>
      </c>
      <c r="DE607">
        <v>-4148453.5854010303</v>
      </c>
      <c r="DF607">
        <v>-5825769.1476707682</v>
      </c>
    </row>
    <row r="608" spans="1:110" x14ac:dyDescent="0.45">
      <c r="A608">
        <v>12221</v>
      </c>
      <c r="B608" t="s">
        <v>957</v>
      </c>
      <c r="C608">
        <v>193152</v>
      </c>
      <c r="D608">
        <v>194237</v>
      </c>
      <c r="E608">
        <v>192666</v>
      </c>
      <c r="F608">
        <v>189416</v>
      </c>
      <c r="G608">
        <v>185540</v>
      </c>
      <c r="H608">
        <v>181939</v>
      </c>
      <c r="I608">
        <v>178417</v>
      </c>
      <c r="J608">
        <v>175705.32142857145</v>
      </c>
      <c r="K608">
        <v>2.35</v>
      </c>
      <c r="L608">
        <v>2.2799999999999998</v>
      </c>
      <c r="M608">
        <v>2.2200000000000002</v>
      </c>
      <c r="N608">
        <v>2.17</v>
      </c>
      <c r="O608">
        <v>2.14</v>
      </c>
      <c r="P608">
        <v>2.11</v>
      </c>
      <c r="Q608">
        <v>2.0962562197284775</v>
      </c>
      <c r="R608">
        <v>2.0780959503315422</v>
      </c>
      <c r="S608">
        <v>320333</v>
      </c>
      <c r="T608">
        <v>9537</v>
      </c>
      <c r="U608">
        <v>4831</v>
      </c>
      <c r="V608">
        <v>347.9956137356312</v>
      </c>
      <c r="W608">
        <v>1285.4654650417983</v>
      </c>
      <c r="X608">
        <v>2703.0283820776945</v>
      </c>
      <c r="Y608">
        <v>370.67151850664476</v>
      </c>
      <c r="Z608">
        <v>60479</v>
      </c>
      <c r="AA608">
        <v>59958.517269506832</v>
      </c>
      <c r="AB608">
        <v>59627.033661646892</v>
      </c>
      <c r="AC608">
        <v>58669.100725486271</v>
      </c>
      <c r="AD608">
        <v>56633.875686585961</v>
      </c>
      <c r="AE608">
        <v>54011.563845065313</v>
      </c>
      <c r="AF608">
        <v>51403.161115106297</v>
      </c>
      <c r="AG608">
        <v>49897.797218241183</v>
      </c>
      <c r="AH608">
        <v>1059</v>
      </c>
      <c r="AI608">
        <v>855.09493175690341</v>
      </c>
      <c r="AJ608">
        <v>687.7227544704358</v>
      </c>
      <c r="AK608">
        <v>568.34099582029137</v>
      </c>
      <c r="AL608">
        <v>486.91353196238362</v>
      </c>
      <c r="AM608">
        <v>414.46464451155242</v>
      </c>
      <c r="AN608">
        <v>355.4172308463946</v>
      </c>
      <c r="AO608">
        <v>319.76286250581478</v>
      </c>
      <c r="AP608">
        <v>428.31598794065133</v>
      </c>
      <c r="AQ608">
        <v>13.871206340688618</v>
      </c>
      <c r="AR608">
        <v>2.0381221620445893</v>
      </c>
      <c r="AS608">
        <v>13.871206340688618</v>
      </c>
      <c r="AT608">
        <v>91209</v>
      </c>
      <c r="AU608">
        <v>2567</v>
      </c>
      <c r="AV608">
        <v>58123.358198436908</v>
      </c>
      <c r="AW608">
        <v>32213.168618639276</v>
      </c>
      <c r="AX608">
        <v>1063.0726898823646</v>
      </c>
      <c r="AY608">
        <v>1939.5764630818394</v>
      </c>
      <c r="AZ608">
        <v>1225.3889342530381</v>
      </c>
      <c r="BA608">
        <v>28.258449412276434</v>
      </c>
      <c r="BB608">
        <v>66.061272509003672</v>
      </c>
      <c r="BC608">
        <v>77180</v>
      </c>
      <c r="BD608">
        <v>5060272.6013369793</v>
      </c>
      <c r="BE608">
        <v>21400812.244895931</v>
      </c>
      <c r="BF608">
        <v>1434096</v>
      </c>
      <c r="BG608">
        <v>1469393.2382668341</v>
      </c>
      <c r="BH608">
        <v>1451524.7913370696</v>
      </c>
      <c r="BI608">
        <v>926322.00000000047</v>
      </c>
      <c r="BJ608">
        <v>906401.31205967907</v>
      </c>
      <c r="BK608">
        <v>874958.34424894885</v>
      </c>
      <c r="BL608">
        <v>-1634376.421586642</v>
      </c>
      <c r="BM608">
        <v>-2365245.4483246105</v>
      </c>
      <c r="BN608">
        <v>-2955641.849474608</v>
      </c>
      <c r="BO608">
        <v>2570728.4179711789</v>
      </c>
      <c r="BP608">
        <v>5737188.709539026</v>
      </c>
      <c r="BQ608">
        <v>8339010.4862030232</v>
      </c>
      <c r="BR608">
        <v>3554630</v>
      </c>
      <c r="BS608">
        <v>8767932</v>
      </c>
      <c r="BT608">
        <v>937111</v>
      </c>
      <c r="BU608">
        <v>98327</v>
      </c>
      <c r="BV608">
        <v>88734</v>
      </c>
      <c r="BW608">
        <v>932589</v>
      </c>
      <c r="BX608">
        <v>42948</v>
      </c>
      <c r="BY608">
        <v>324.37526921720234</v>
      </c>
      <c r="BZ608">
        <v>0</v>
      </c>
      <c r="CA608">
        <v>0</v>
      </c>
      <c r="CB608">
        <v>0</v>
      </c>
      <c r="CC608">
        <v>0</v>
      </c>
      <c r="CD608">
        <v>22.114002040156684</v>
      </c>
      <c r="CE608">
        <v>0</v>
      </c>
      <c r="CF608">
        <v>0</v>
      </c>
      <c r="CG608">
        <v>1669360.5329523999</v>
      </c>
      <c r="CH608">
        <v>959997.03306492954</v>
      </c>
      <c r="CI608">
        <v>650411.66884432163</v>
      </c>
      <c r="CJ608">
        <v>104489.47298665901</v>
      </c>
      <c r="CK608">
        <v>2251465.7388814562</v>
      </c>
      <c r="CL608">
        <v>4450000</v>
      </c>
      <c r="CM608">
        <v>3940000</v>
      </c>
      <c r="CN608">
        <v>1410000</v>
      </c>
      <c r="CO608">
        <v>51390000</v>
      </c>
      <c r="CP608">
        <v>0</v>
      </c>
      <c r="CQ608">
        <v>0</v>
      </c>
      <c r="CR608">
        <v>0</v>
      </c>
      <c r="CS608">
        <v>0</v>
      </c>
      <c r="CT608">
        <v>0</v>
      </c>
      <c r="CU608">
        <v>0</v>
      </c>
      <c r="CV608">
        <v>0</v>
      </c>
      <c r="CW608">
        <v>0</v>
      </c>
      <c r="CX608">
        <v>1689.0040830947664</v>
      </c>
      <c r="CY608">
        <v>7341746.4736485574</v>
      </c>
      <c r="CZ608">
        <v>77180</v>
      </c>
      <c r="DA608">
        <v>79079.622374955536</v>
      </c>
      <c r="DB608">
        <v>78117.980522499915</v>
      </c>
      <c r="DC608">
        <v>76599.68403798611</v>
      </c>
      <c r="DD608">
        <v>-1634376.421586642</v>
      </c>
      <c r="DE608">
        <v>-2365245.4483246105</v>
      </c>
      <c r="DF608">
        <v>-2955641.849474608</v>
      </c>
    </row>
    <row r="609" spans="1:110" x14ac:dyDescent="0.45">
      <c r="A609">
        <v>12222</v>
      </c>
      <c r="B609" t="s">
        <v>958</v>
      </c>
      <c r="C609">
        <v>131606</v>
      </c>
      <c r="D609">
        <v>130473</v>
      </c>
      <c r="E609">
        <v>127616</v>
      </c>
      <c r="F609">
        <v>123579</v>
      </c>
      <c r="G609">
        <v>118881</v>
      </c>
      <c r="H609">
        <v>114347</v>
      </c>
      <c r="I609">
        <v>110132</v>
      </c>
      <c r="J609">
        <v>106367.39285714284</v>
      </c>
      <c r="K609">
        <v>2.35</v>
      </c>
      <c r="L609">
        <v>2.2799999999999998</v>
      </c>
      <c r="M609">
        <v>2.2200000000000002</v>
      </c>
      <c r="N609">
        <v>2.17</v>
      </c>
      <c r="O609">
        <v>2.14</v>
      </c>
      <c r="P609">
        <v>2.11</v>
      </c>
      <c r="Q609">
        <v>2.0962562197284775</v>
      </c>
      <c r="R609">
        <v>2.0780959503315422</v>
      </c>
      <c r="S609">
        <v>304280</v>
      </c>
      <c r="T609">
        <v>10058</v>
      </c>
      <c r="U609">
        <v>4562</v>
      </c>
      <c r="V609">
        <v>236.35798610427042</v>
      </c>
      <c r="W609">
        <v>871.40713116842153</v>
      </c>
      <c r="X609">
        <v>2859.765507148174</v>
      </c>
      <c r="Y609">
        <v>351.82220368154753</v>
      </c>
      <c r="Z609">
        <v>32823</v>
      </c>
      <c r="AA609">
        <v>31790.480491676193</v>
      </c>
      <c r="AB609">
        <v>30778.72008331418</v>
      </c>
      <c r="AC609">
        <v>29459.286050030081</v>
      </c>
      <c r="AD609">
        <v>27740.096524911864</v>
      </c>
      <c r="AE609">
        <v>25921.81478149382</v>
      </c>
      <c r="AF609">
        <v>24227.289379120186</v>
      </c>
      <c r="AG609">
        <v>22763.274137707875</v>
      </c>
      <c r="AH609">
        <v>697</v>
      </c>
      <c r="AI609">
        <v>557.78937696781372</v>
      </c>
      <c r="AJ609">
        <v>447.76206347247495</v>
      </c>
      <c r="AK609">
        <v>365.24618873007347</v>
      </c>
      <c r="AL609">
        <v>309.68695924599939</v>
      </c>
      <c r="AM609">
        <v>266.58727916306424</v>
      </c>
      <c r="AN609">
        <v>232.61928674007433</v>
      </c>
      <c r="AO609">
        <v>212.23461453714506</v>
      </c>
      <c r="AP609">
        <v>246.93490076506708</v>
      </c>
      <c r="AQ609">
        <v>2.4081955452584407</v>
      </c>
      <c r="AR609">
        <v>0.35384065313274121</v>
      </c>
      <c r="AS609">
        <v>2.4081955452584407</v>
      </c>
      <c r="AT609">
        <v>60655</v>
      </c>
      <c r="AU609">
        <v>748</v>
      </c>
      <c r="AV609">
        <v>38321.930936830824</v>
      </c>
      <c r="AW609">
        <v>13584.018891882404</v>
      </c>
      <c r="AX609">
        <v>354.39610069420735</v>
      </c>
      <c r="AY609">
        <v>1278.8028353620443</v>
      </c>
      <c r="AZ609">
        <v>516.73607864720668</v>
      </c>
      <c r="BA609">
        <v>9.4205075331993235</v>
      </c>
      <c r="BB609">
        <v>66.061272509003672</v>
      </c>
      <c r="BC609">
        <v>54080</v>
      </c>
      <c r="BD609">
        <v>3195514.0773720141</v>
      </c>
      <c r="BE609">
        <v>13161382.626618288</v>
      </c>
      <c r="BF609">
        <v>674828</v>
      </c>
      <c r="BG609">
        <v>671571.46611423488</v>
      </c>
      <c r="BH609">
        <v>639071.73865530395</v>
      </c>
      <c r="BI609">
        <v>103421.99999999997</v>
      </c>
      <c r="BJ609">
        <v>95838.069596461355</v>
      </c>
      <c r="BK609">
        <v>90245.136859463848</v>
      </c>
      <c r="BL609">
        <v>-1412245.5669285157</v>
      </c>
      <c r="BM609">
        <v>-1563321.0397746307</v>
      </c>
      <c r="BN609">
        <v>-1630089.1517384616</v>
      </c>
      <c r="BO609">
        <v>1299585.1370360292</v>
      </c>
      <c r="BP609">
        <v>3041230.4854672402</v>
      </c>
      <c r="BQ609">
        <v>4508111.8331983807</v>
      </c>
      <c r="BR609">
        <v>3554630</v>
      </c>
      <c r="BS609">
        <v>8767932</v>
      </c>
      <c r="BT609">
        <v>937111</v>
      </c>
      <c r="BU609">
        <v>98327</v>
      </c>
      <c r="BV609">
        <v>88734</v>
      </c>
      <c r="BW609">
        <v>932589</v>
      </c>
      <c r="BX609">
        <v>42948</v>
      </c>
      <c r="BY609">
        <v>258.82725413237227</v>
      </c>
      <c r="BZ609">
        <v>0</v>
      </c>
      <c r="CA609">
        <v>0</v>
      </c>
      <c r="CB609">
        <v>0</v>
      </c>
      <c r="CC609">
        <v>0</v>
      </c>
      <c r="CD609">
        <v>17.838856733589314</v>
      </c>
      <c r="CE609">
        <v>0</v>
      </c>
      <c r="CF609">
        <v>0</v>
      </c>
      <c r="CG609">
        <v>1071054.7304292377</v>
      </c>
      <c r="CH609">
        <v>615930.07811425498</v>
      </c>
      <c r="CI609">
        <v>417301.40427487215</v>
      </c>
      <c r="CJ609">
        <v>67040.008502231838</v>
      </c>
      <c r="CK609">
        <v>1444530.9940109279</v>
      </c>
      <c r="CL609">
        <v>9290000</v>
      </c>
      <c r="CM609">
        <v>3030000</v>
      </c>
      <c r="CN609">
        <v>780000</v>
      </c>
      <c r="CO609">
        <v>43150000</v>
      </c>
      <c r="CP609">
        <v>0</v>
      </c>
      <c r="CQ609">
        <v>0</v>
      </c>
      <c r="CR609">
        <v>0</v>
      </c>
      <c r="CS609">
        <v>0</v>
      </c>
      <c r="CT609">
        <v>0</v>
      </c>
      <c r="CU609">
        <v>0</v>
      </c>
      <c r="CV609">
        <v>0</v>
      </c>
      <c r="CW609">
        <v>0</v>
      </c>
      <c r="CX609">
        <v>462.53645385104028</v>
      </c>
      <c r="CY609">
        <v>4998998.175649222</v>
      </c>
      <c r="CZ609">
        <v>54080</v>
      </c>
      <c r="DA609">
        <v>53819.024829227332</v>
      </c>
      <c r="DB609">
        <v>51214.531149387447</v>
      </c>
      <c r="DC609">
        <v>48371.972806556048</v>
      </c>
      <c r="DD609">
        <v>-1412245.5669285157</v>
      </c>
      <c r="DE609">
        <v>-1563321.0397746307</v>
      </c>
      <c r="DF609">
        <v>-1630089.1517384616</v>
      </c>
    </row>
    <row r="610" spans="1:110" x14ac:dyDescent="0.45">
      <c r="A610">
        <v>12223</v>
      </c>
      <c r="B610" t="s">
        <v>959</v>
      </c>
      <c r="C610">
        <v>33932</v>
      </c>
      <c r="D610">
        <v>32126</v>
      </c>
      <c r="E610">
        <v>30270</v>
      </c>
      <c r="F610">
        <v>28431</v>
      </c>
      <c r="G610">
        <v>26618</v>
      </c>
      <c r="H610">
        <v>24886</v>
      </c>
      <c r="I610">
        <v>23257</v>
      </c>
      <c r="J610">
        <v>21465.678571428569</v>
      </c>
      <c r="K610">
        <v>2.35</v>
      </c>
      <c r="L610">
        <v>2.2799999999999998</v>
      </c>
      <c r="M610">
        <v>2.2200000000000002</v>
      </c>
      <c r="N610">
        <v>2.17</v>
      </c>
      <c r="O610">
        <v>2.14</v>
      </c>
      <c r="P610">
        <v>2.11</v>
      </c>
      <c r="Q610">
        <v>2.0962562197284775</v>
      </c>
      <c r="R610">
        <v>2.0780959503315422</v>
      </c>
      <c r="S610">
        <v>308436</v>
      </c>
      <c r="T610">
        <v>12224</v>
      </c>
      <c r="U610">
        <v>3711</v>
      </c>
      <c r="V610">
        <v>62.043399092504607</v>
      </c>
      <c r="W610">
        <v>214.698906922144</v>
      </c>
      <c r="X610">
        <v>3413.8198585654459</v>
      </c>
      <c r="Y610">
        <v>299.49112906229357</v>
      </c>
      <c r="Z610">
        <v>17927</v>
      </c>
      <c r="AA610">
        <v>16736.083436249628</v>
      </c>
      <c r="AB610">
        <v>15630.487083047292</v>
      </c>
      <c r="AC610">
        <v>14556.227850731002</v>
      </c>
      <c r="AD610">
        <v>13466.729113835014</v>
      </c>
      <c r="AE610">
        <v>12510.699661825563</v>
      </c>
      <c r="AF610">
        <v>11670.443195948355</v>
      </c>
      <c r="AG610">
        <v>10607.382263764703</v>
      </c>
      <c r="AH610">
        <v>1801</v>
      </c>
      <c r="AI610">
        <v>1417.3088918059427</v>
      </c>
      <c r="AJ610">
        <v>1103.5517851458799</v>
      </c>
      <c r="AK610">
        <v>866.98851871548322</v>
      </c>
      <c r="AL610">
        <v>718.07002988456065</v>
      </c>
      <c r="AM610">
        <v>634.82380585125145</v>
      </c>
      <c r="AN610">
        <v>589.69699168981583</v>
      </c>
      <c r="AO610">
        <v>538.56902832672711</v>
      </c>
      <c r="AP610">
        <v>134.84546487004312</v>
      </c>
      <c r="AQ610">
        <v>12.715272478964566</v>
      </c>
      <c r="AR610">
        <v>1.8682786485408733</v>
      </c>
      <c r="AS610">
        <v>12.715272478964566</v>
      </c>
      <c r="AT610">
        <v>27096</v>
      </c>
      <c r="AU610">
        <v>300</v>
      </c>
      <c r="AV610">
        <v>17107.521728205957</v>
      </c>
      <c r="AW610">
        <v>5789.2150839031437</v>
      </c>
      <c r="AX610">
        <v>145.76381226858251</v>
      </c>
      <c r="AY610">
        <v>570.87800007023282</v>
      </c>
      <c r="AZ610">
        <v>220.22174179167558</v>
      </c>
      <c r="BA610">
        <v>3.8746732507897432</v>
      </c>
      <c r="BB610">
        <v>66.061272509003672</v>
      </c>
      <c r="BC610">
        <v>14050</v>
      </c>
      <c r="BD610">
        <v>680425.33715158305</v>
      </c>
      <c r="BE610">
        <v>7084256.782302158</v>
      </c>
      <c r="BF610">
        <v>129378</v>
      </c>
      <c r="BG610">
        <v>120301.49565234355</v>
      </c>
      <c r="BH610">
        <v>108295.71344584254</v>
      </c>
      <c r="BI610">
        <v>171306</v>
      </c>
      <c r="BJ610">
        <v>148993.59086585112</v>
      </c>
      <c r="BK610">
        <v>137841.77799794587</v>
      </c>
      <c r="BL610">
        <v>-479600.50017282763</v>
      </c>
      <c r="BM610">
        <v>-506801.61366923386</v>
      </c>
      <c r="BN610">
        <v>-537454.04672691529</v>
      </c>
      <c r="BO610">
        <v>510849.03996763425</v>
      </c>
      <c r="BP610">
        <v>1337140.984625929</v>
      </c>
      <c r="BQ610">
        <v>2018191.4768486973</v>
      </c>
      <c r="BR610">
        <v>3554630</v>
      </c>
      <c r="BS610">
        <v>8767932</v>
      </c>
      <c r="BT610">
        <v>937111</v>
      </c>
      <c r="BU610">
        <v>98327</v>
      </c>
      <c r="BV610">
        <v>88734</v>
      </c>
      <c r="BW610">
        <v>932589</v>
      </c>
      <c r="BX610">
        <v>42948</v>
      </c>
      <c r="BY610">
        <v>530.06358010784322</v>
      </c>
      <c r="BZ610">
        <v>0</v>
      </c>
      <c r="CA610">
        <v>53.754421926600003</v>
      </c>
      <c r="CB610">
        <v>0</v>
      </c>
      <c r="CC610">
        <v>0</v>
      </c>
      <c r="CD610">
        <v>10.942927252473712</v>
      </c>
      <c r="CE610">
        <v>0</v>
      </c>
      <c r="CF610">
        <v>0</v>
      </c>
      <c r="CG610">
        <v>807567.26021830726</v>
      </c>
      <c r="CH610">
        <v>464406.67459583137</v>
      </c>
      <c r="CI610">
        <v>314642.13934282749</v>
      </c>
      <c r="CJ610">
        <v>50547.665262131311</v>
      </c>
      <c r="CK610">
        <v>1089165.5710874104</v>
      </c>
      <c r="CL610">
        <v>18500000</v>
      </c>
      <c r="CM610">
        <v>3810000</v>
      </c>
      <c r="CN610">
        <v>4970000</v>
      </c>
      <c r="CO610">
        <v>191140000</v>
      </c>
      <c r="CP610">
        <v>98000</v>
      </c>
      <c r="CQ610">
        <v>0</v>
      </c>
      <c r="CR610">
        <v>0</v>
      </c>
      <c r="CS610">
        <v>0</v>
      </c>
      <c r="CT610">
        <v>212096000</v>
      </c>
      <c r="CU610">
        <v>0</v>
      </c>
      <c r="CV610">
        <v>0</v>
      </c>
      <c r="CW610">
        <v>0</v>
      </c>
      <c r="CX610">
        <v>29996.28192222934</v>
      </c>
      <c r="CY610">
        <v>2864714.1886315513</v>
      </c>
      <c r="CZ610">
        <v>14050</v>
      </c>
      <c r="DA610">
        <v>13064.323253686307</v>
      </c>
      <c r="DB610">
        <v>11760.537138571377</v>
      </c>
      <c r="DC610">
        <v>10299.912661519591</v>
      </c>
      <c r="DD610">
        <v>-479600.50017282763</v>
      </c>
      <c r="DE610">
        <v>-506801.61366923386</v>
      </c>
      <c r="DF610">
        <v>-537454.04672691529</v>
      </c>
    </row>
    <row r="611" spans="1:110" x14ac:dyDescent="0.45">
      <c r="A611">
        <v>12224</v>
      </c>
      <c r="B611" t="s">
        <v>960</v>
      </c>
      <c r="C611">
        <v>108917</v>
      </c>
      <c r="D611">
        <v>109138</v>
      </c>
      <c r="E611">
        <v>108258</v>
      </c>
      <c r="F611">
        <v>106494</v>
      </c>
      <c r="G611">
        <v>104276</v>
      </c>
      <c r="H611">
        <v>102077</v>
      </c>
      <c r="I611">
        <v>99942</v>
      </c>
      <c r="J611">
        <v>98333.821428571435</v>
      </c>
      <c r="K611">
        <v>2.35</v>
      </c>
      <c r="L611">
        <v>2.2799999999999998</v>
      </c>
      <c r="M611">
        <v>2.2200000000000002</v>
      </c>
      <c r="N611">
        <v>2.17</v>
      </c>
      <c r="O611">
        <v>2.14</v>
      </c>
      <c r="P611">
        <v>2.11</v>
      </c>
      <c r="Q611">
        <v>2.0962562197284775</v>
      </c>
      <c r="R611">
        <v>2.0780959503315422</v>
      </c>
      <c r="S611">
        <v>304280</v>
      </c>
      <c r="T611">
        <v>10058</v>
      </c>
      <c r="U611">
        <v>4562</v>
      </c>
      <c r="V611">
        <v>195.02264417498313</v>
      </c>
      <c r="W611">
        <v>718.74435471097081</v>
      </c>
      <c r="X611">
        <v>2868.3731284972382</v>
      </c>
      <c r="Y611">
        <v>353.0123414694491</v>
      </c>
      <c r="Z611">
        <v>28682</v>
      </c>
      <c r="AA611">
        <v>28186.133837878777</v>
      </c>
      <c r="AB611">
        <v>27696.4323558248</v>
      </c>
      <c r="AC611">
        <v>27101.01579233096</v>
      </c>
      <c r="AD611">
        <v>26197.954712342507</v>
      </c>
      <c r="AE611">
        <v>25149.423412982986</v>
      </c>
      <c r="AF611">
        <v>24073.885168206347</v>
      </c>
      <c r="AG611">
        <v>23292.239733702936</v>
      </c>
      <c r="AH611">
        <v>790</v>
      </c>
      <c r="AI611">
        <v>620.82234739915998</v>
      </c>
      <c r="AJ611">
        <v>479.41681455695186</v>
      </c>
      <c r="AK611">
        <v>370.3005543854332</v>
      </c>
      <c r="AL611">
        <v>290.88220220345721</v>
      </c>
      <c r="AM611">
        <v>231.74705473197653</v>
      </c>
      <c r="AN611">
        <v>188.74273346669497</v>
      </c>
      <c r="AO611">
        <v>159.45594798592151</v>
      </c>
      <c r="AP611">
        <v>196.86249805256514</v>
      </c>
      <c r="AQ611">
        <v>0.3853112872413505</v>
      </c>
      <c r="AR611">
        <v>5.6614504501238588E-2</v>
      </c>
      <c r="AS611">
        <v>0.3853112872413505</v>
      </c>
      <c r="AT611">
        <v>51237</v>
      </c>
      <c r="AU611">
        <v>902</v>
      </c>
      <c r="AV611">
        <v>32464.784147448008</v>
      </c>
      <c r="AW611">
        <v>13682.54749036286</v>
      </c>
      <c r="AX611">
        <v>398.67305981574532</v>
      </c>
      <c r="AY611">
        <v>1083.3498470003401</v>
      </c>
      <c r="AZ611">
        <v>520.48410653340318</v>
      </c>
      <c r="BA611">
        <v>10.59747146179377</v>
      </c>
      <c r="BB611">
        <v>66.061272509003672</v>
      </c>
      <c r="BC611">
        <v>44750</v>
      </c>
      <c r="BD611">
        <v>2922376.3981238198</v>
      </c>
      <c r="BE611">
        <v>13353139.884415535</v>
      </c>
      <c r="BF611">
        <v>631354</v>
      </c>
      <c r="BG611">
        <v>647287.46735005011</v>
      </c>
      <c r="BH611">
        <v>638083.08932688297</v>
      </c>
      <c r="BI611">
        <v>136621.99999999988</v>
      </c>
      <c r="BJ611">
        <v>131362.28618215086</v>
      </c>
      <c r="BK611">
        <v>126985.02708092651</v>
      </c>
      <c r="BL611">
        <v>-773890.0477164383</v>
      </c>
      <c r="BM611">
        <v>-894483.24457238009</v>
      </c>
      <c r="BN611">
        <v>-1060911.3215711196</v>
      </c>
      <c r="BO611">
        <v>1483302.746148902</v>
      </c>
      <c r="BP611">
        <v>3411061.9702677913</v>
      </c>
      <c r="BQ611">
        <v>5022524.4057243662</v>
      </c>
      <c r="BR611">
        <v>3554630</v>
      </c>
      <c r="BS611">
        <v>8767932</v>
      </c>
      <c r="BT611">
        <v>937111</v>
      </c>
      <c r="BU611">
        <v>98327</v>
      </c>
      <c r="BV611">
        <v>88734</v>
      </c>
      <c r="BW611">
        <v>932589</v>
      </c>
      <c r="BX611">
        <v>42948</v>
      </c>
      <c r="BY611">
        <v>139.01790220037032</v>
      </c>
      <c r="BZ611">
        <v>0</v>
      </c>
      <c r="CA611">
        <v>0</v>
      </c>
      <c r="CB611">
        <v>0</v>
      </c>
      <c r="CC611">
        <v>0</v>
      </c>
      <c r="CD611">
        <v>18.309406486338759</v>
      </c>
      <c r="CE611">
        <v>4.6799999999999994E-2</v>
      </c>
      <c r="CF611">
        <v>0</v>
      </c>
      <c r="CG611">
        <v>1076149.7920079022</v>
      </c>
      <c r="CH611">
        <v>618860.08867952833</v>
      </c>
      <c r="CI611">
        <v>419286.52818239783</v>
      </c>
      <c r="CJ611">
        <v>67358.921216819421</v>
      </c>
      <c r="CK611">
        <v>1451402.7010840345</v>
      </c>
      <c r="CL611">
        <v>0</v>
      </c>
      <c r="CM611">
        <v>4410000</v>
      </c>
      <c r="CN611">
        <v>670000</v>
      </c>
      <c r="CO611">
        <v>21080000</v>
      </c>
      <c r="CP611">
        <v>0</v>
      </c>
      <c r="CQ611">
        <v>0</v>
      </c>
      <c r="CR611">
        <v>0</v>
      </c>
      <c r="CS611">
        <v>0</v>
      </c>
      <c r="CT611">
        <v>0</v>
      </c>
      <c r="CU611">
        <v>0</v>
      </c>
      <c r="CV611">
        <v>0</v>
      </c>
      <c r="CW611">
        <v>0</v>
      </c>
      <c r="CX611">
        <v>283.49008461837951</v>
      </c>
      <c r="CY611">
        <v>4580497.6167328805</v>
      </c>
      <c r="CZ611">
        <v>44750</v>
      </c>
      <c r="DA611">
        <v>45879.354789729281</v>
      </c>
      <c r="DB611">
        <v>45226.953891759629</v>
      </c>
      <c r="DC611">
        <v>44237.361575581534</v>
      </c>
      <c r="DD611">
        <v>-773890.0477164383</v>
      </c>
      <c r="DE611">
        <v>-894483.24457238009</v>
      </c>
      <c r="DF611">
        <v>-1060911.3215711196</v>
      </c>
    </row>
    <row r="612" spans="1:110" x14ac:dyDescent="0.45">
      <c r="A612">
        <v>12225</v>
      </c>
      <c r="B612" t="s">
        <v>961</v>
      </c>
      <c r="C612">
        <v>86033</v>
      </c>
      <c r="D612">
        <v>82210</v>
      </c>
      <c r="E612">
        <v>77888</v>
      </c>
      <c r="F612">
        <v>73302</v>
      </c>
      <c r="G612">
        <v>68479</v>
      </c>
      <c r="H612">
        <v>63639</v>
      </c>
      <c r="I612">
        <v>58796</v>
      </c>
      <c r="J612">
        <v>54215.214285714283</v>
      </c>
      <c r="K612">
        <v>2.35</v>
      </c>
      <c r="L612">
        <v>2.2799999999999998</v>
      </c>
      <c r="M612">
        <v>2.2200000000000002</v>
      </c>
      <c r="N612">
        <v>2.17</v>
      </c>
      <c r="O612">
        <v>2.14</v>
      </c>
      <c r="P612">
        <v>2.11</v>
      </c>
      <c r="Q612">
        <v>2.0962562197284775</v>
      </c>
      <c r="R612">
        <v>2.0780959503315422</v>
      </c>
      <c r="S612">
        <v>281434</v>
      </c>
      <c r="T612">
        <v>11271</v>
      </c>
      <c r="U612">
        <v>4386</v>
      </c>
      <c r="V612">
        <v>148.10894835932973</v>
      </c>
      <c r="W612">
        <v>534.69726752339193</v>
      </c>
      <c r="X612">
        <v>3343.1787868520196</v>
      </c>
      <c r="Y612">
        <v>360.36210370531438</v>
      </c>
      <c r="Z612">
        <v>41594</v>
      </c>
      <c r="AA612">
        <v>38640.764418453386</v>
      </c>
      <c r="AB612">
        <v>35592.053496738023</v>
      </c>
      <c r="AC612">
        <v>32740.097037331816</v>
      </c>
      <c r="AD612">
        <v>29978.943343340445</v>
      </c>
      <c r="AE612">
        <v>27320.31761780335</v>
      </c>
      <c r="AF612">
        <v>24825.184012214111</v>
      </c>
      <c r="AG612">
        <v>21978.720217269791</v>
      </c>
      <c r="AH612">
        <v>1593</v>
      </c>
      <c r="AI612">
        <v>1342.4850465638888</v>
      </c>
      <c r="AJ612">
        <v>1129.5071727924831</v>
      </c>
      <c r="AK612">
        <v>978.79825679574287</v>
      </c>
      <c r="AL612">
        <v>881.66214177475945</v>
      </c>
      <c r="AM612">
        <v>804.20237617361192</v>
      </c>
      <c r="AN612">
        <v>756.81725029121071</v>
      </c>
      <c r="AO612">
        <v>699.74595816969804</v>
      </c>
      <c r="AP612">
        <v>230.24714618338638</v>
      </c>
      <c r="AQ612">
        <v>47.007977043444761</v>
      </c>
      <c r="AR612">
        <v>6.9069695491511078</v>
      </c>
      <c r="AS612">
        <v>47.007977043444761</v>
      </c>
      <c r="AT612">
        <v>73537</v>
      </c>
      <c r="AU612">
        <v>1071</v>
      </c>
      <c r="AV612">
        <v>46517.404954365396</v>
      </c>
      <c r="AW612">
        <v>17810.433884136983</v>
      </c>
      <c r="AX612">
        <v>490.00063095603451</v>
      </c>
      <c r="AY612">
        <v>1552.2858033271732</v>
      </c>
      <c r="AZ612">
        <v>677.50890495257079</v>
      </c>
      <c r="BA612">
        <v>13.025128171984976</v>
      </c>
      <c r="BB612">
        <v>66.061272509003672</v>
      </c>
      <c r="BC612">
        <v>33120</v>
      </c>
      <c r="BD612">
        <v>1583080.6647700185</v>
      </c>
      <c r="BE612">
        <v>11309809.782663744</v>
      </c>
      <c r="BF612">
        <v>503004</v>
      </c>
      <c r="BG612">
        <v>471235.2046279143</v>
      </c>
      <c r="BH612">
        <v>420748.45398058719</v>
      </c>
      <c r="BI612">
        <v>252345.99999999983</v>
      </c>
      <c r="BJ612">
        <v>213811.31174094958</v>
      </c>
      <c r="BK612">
        <v>195779.41975976515</v>
      </c>
      <c r="BL612">
        <v>-1177547.1071995867</v>
      </c>
      <c r="BM612">
        <v>-1411313.4919568957</v>
      </c>
      <c r="BN612">
        <v>-1686017.7307700559</v>
      </c>
      <c r="BO612">
        <v>624273.7485736534</v>
      </c>
      <c r="BP612">
        <v>1850614.5020626383</v>
      </c>
      <c r="BQ612">
        <v>2942485.4860349689</v>
      </c>
      <c r="BR612">
        <v>3554630</v>
      </c>
      <c r="BS612">
        <v>8767932</v>
      </c>
      <c r="BT612">
        <v>937111</v>
      </c>
      <c r="BU612">
        <v>98327</v>
      </c>
      <c r="BV612">
        <v>88734</v>
      </c>
      <c r="BW612">
        <v>932589</v>
      </c>
      <c r="BX612">
        <v>42948</v>
      </c>
      <c r="BY612">
        <v>715.02281021936017</v>
      </c>
      <c r="BZ612">
        <v>0</v>
      </c>
      <c r="CA612">
        <v>0</v>
      </c>
      <c r="CB612">
        <v>0</v>
      </c>
      <c r="CC612">
        <v>0</v>
      </c>
      <c r="CD612">
        <v>14.609580184192913</v>
      </c>
      <c r="CE612">
        <v>0</v>
      </c>
      <c r="CF612">
        <v>0</v>
      </c>
      <c r="CG612">
        <v>1208985.3260230811</v>
      </c>
      <c r="CH612">
        <v>695249.64984558441</v>
      </c>
      <c r="CI612">
        <v>471041.54434288997</v>
      </c>
      <c r="CJ612">
        <v>75673.431275709881</v>
      </c>
      <c r="CK612">
        <v>1630557.9212043162</v>
      </c>
      <c r="CL612">
        <v>24400000</v>
      </c>
      <c r="CM612">
        <v>7750000</v>
      </c>
      <c r="CN612">
        <v>6280000</v>
      </c>
      <c r="CO612">
        <v>318810000</v>
      </c>
      <c r="CP612">
        <v>204000</v>
      </c>
      <c r="CQ612">
        <v>0</v>
      </c>
      <c r="CR612">
        <v>0</v>
      </c>
      <c r="CS612">
        <v>0</v>
      </c>
      <c r="CT612">
        <v>555861000</v>
      </c>
      <c r="CU612">
        <v>0</v>
      </c>
      <c r="CV612">
        <v>0</v>
      </c>
      <c r="CW612">
        <v>0</v>
      </c>
      <c r="CX612">
        <v>51749.980774874348</v>
      </c>
      <c r="CY612">
        <v>4645297.5942932609</v>
      </c>
      <c r="CZ612">
        <v>33120</v>
      </c>
      <c r="DA612">
        <v>31028.202513849832</v>
      </c>
      <c r="DB612">
        <v>27703.932366019057</v>
      </c>
      <c r="DC612">
        <v>23963.82335133275</v>
      </c>
      <c r="DD612">
        <v>-1177547.1071995867</v>
      </c>
      <c r="DE612">
        <v>-1411313.4919568957</v>
      </c>
      <c r="DF612">
        <v>-1686017.7307700559</v>
      </c>
    </row>
    <row r="613" spans="1:110" x14ac:dyDescent="0.45">
      <c r="A613">
        <v>12226</v>
      </c>
      <c r="B613" t="s">
        <v>962</v>
      </c>
      <c r="C613">
        <v>45601</v>
      </c>
      <c r="D613">
        <v>42764</v>
      </c>
      <c r="E613">
        <v>39782</v>
      </c>
      <c r="F613">
        <v>36719</v>
      </c>
      <c r="G613">
        <v>33609</v>
      </c>
      <c r="H613">
        <v>30524</v>
      </c>
      <c r="I613">
        <v>27600</v>
      </c>
      <c r="J613">
        <v>24576.571428571424</v>
      </c>
      <c r="K613">
        <v>2.35</v>
      </c>
      <c r="L613">
        <v>2.2799999999999998</v>
      </c>
      <c r="M613">
        <v>2.2200000000000002</v>
      </c>
      <c r="N613">
        <v>2.17</v>
      </c>
      <c r="O613">
        <v>2.14</v>
      </c>
      <c r="P613">
        <v>2.11</v>
      </c>
      <c r="Q613">
        <v>2.0962562197284775</v>
      </c>
      <c r="R613">
        <v>2.0780959503315422</v>
      </c>
      <c r="S613">
        <v>281434</v>
      </c>
      <c r="T613">
        <v>11271</v>
      </c>
      <c r="U613">
        <v>4386</v>
      </c>
      <c r="V613">
        <v>76.003995690382567</v>
      </c>
      <c r="W613">
        <v>263.00903940016133</v>
      </c>
      <c r="X613">
        <v>3453.1367339680378</v>
      </c>
      <c r="Y613">
        <v>388.31637303511059</v>
      </c>
      <c r="Z613">
        <v>19648</v>
      </c>
      <c r="AA613">
        <v>17973.474127030604</v>
      </c>
      <c r="AB613">
        <v>16254.583113108763</v>
      </c>
      <c r="AC613">
        <v>14657.294128588794</v>
      </c>
      <c r="AD613">
        <v>13192.024523352511</v>
      </c>
      <c r="AE613">
        <v>11838.940612786899</v>
      </c>
      <c r="AF613">
        <v>10604.529863142026</v>
      </c>
      <c r="AG613">
        <v>9077.839430598895</v>
      </c>
      <c r="AH613">
        <v>1738</v>
      </c>
      <c r="AI613">
        <v>1375.140681311419</v>
      </c>
      <c r="AJ613">
        <v>1079.1590622834578</v>
      </c>
      <c r="AK613">
        <v>846.11389782672813</v>
      </c>
      <c r="AL613">
        <v>669.39703610717277</v>
      </c>
      <c r="AM613">
        <v>541.97350666367811</v>
      </c>
      <c r="AN613">
        <v>455.09209713456727</v>
      </c>
      <c r="AO613">
        <v>376.1347312964773</v>
      </c>
      <c r="AP613">
        <v>118.21254409312148</v>
      </c>
      <c r="AQ613">
        <v>16.953696638619423</v>
      </c>
      <c r="AR613">
        <v>2.4910381980544982</v>
      </c>
      <c r="AS613">
        <v>16.953696638619423</v>
      </c>
      <c r="AT613">
        <v>40294</v>
      </c>
      <c r="AU613">
        <v>443</v>
      </c>
      <c r="AV613">
        <v>25439.22647522865</v>
      </c>
      <c r="AW613">
        <v>8583.5050148667342</v>
      </c>
      <c r="AX613">
        <v>215.61417289740635</v>
      </c>
      <c r="AY613">
        <v>848.90698747837996</v>
      </c>
      <c r="AZ613">
        <v>326.51653076553055</v>
      </c>
      <c r="BA613">
        <v>5.7314257579746508</v>
      </c>
      <c r="BB613">
        <v>66.061272509003672</v>
      </c>
      <c r="BC613">
        <v>17090</v>
      </c>
      <c r="BD613">
        <v>711870.87373705243</v>
      </c>
      <c r="BE613">
        <v>6653927.7338777743</v>
      </c>
      <c r="BF613">
        <v>246468.00000000003</v>
      </c>
      <c r="BG613">
        <v>222355.65469555988</v>
      </c>
      <c r="BH613">
        <v>190097.34733870588</v>
      </c>
      <c r="BI613">
        <v>155067.99999999994</v>
      </c>
      <c r="BJ613">
        <v>126457.31536752757</v>
      </c>
      <c r="BK613">
        <v>113815.5508684169</v>
      </c>
      <c r="BL613">
        <v>-871031.87447151926</v>
      </c>
      <c r="BM613">
        <v>-998034.08323930681</v>
      </c>
      <c r="BN613">
        <v>-1154089.5807269854</v>
      </c>
      <c r="BO613">
        <v>221226.02297365665</v>
      </c>
      <c r="BP613">
        <v>813334.48898384627</v>
      </c>
      <c r="BQ613">
        <v>1385107.630333378</v>
      </c>
      <c r="BR613">
        <v>3554630</v>
      </c>
      <c r="BS613">
        <v>8767932</v>
      </c>
      <c r="BT613">
        <v>937111</v>
      </c>
      <c r="BU613">
        <v>98327</v>
      </c>
      <c r="BV613">
        <v>88734</v>
      </c>
      <c r="BW613">
        <v>932589</v>
      </c>
      <c r="BX613">
        <v>42948</v>
      </c>
      <c r="BY613">
        <v>1484.5763581456658</v>
      </c>
      <c r="BZ613">
        <v>0</v>
      </c>
      <c r="CA613">
        <v>11.576431759890859</v>
      </c>
      <c r="CB613">
        <v>0</v>
      </c>
      <c r="CC613">
        <v>0</v>
      </c>
      <c r="CD613">
        <v>12.925266043205047</v>
      </c>
      <c r="CE613">
        <v>0.5528249999999999</v>
      </c>
      <c r="CF613">
        <v>0</v>
      </c>
      <c r="CG613">
        <v>802836.13160954753</v>
      </c>
      <c r="CH613">
        <v>461685.95049950609</v>
      </c>
      <c r="CI613">
        <v>312798.81000012503</v>
      </c>
      <c r="CJ613">
        <v>50251.532027157133</v>
      </c>
      <c r="CK613">
        <v>1082784.7002338113</v>
      </c>
      <c r="CL613">
        <v>17200000</v>
      </c>
      <c r="CM613">
        <v>6030000</v>
      </c>
      <c r="CN613">
        <v>7160000</v>
      </c>
      <c r="CO613">
        <v>205530000</v>
      </c>
      <c r="CP613">
        <v>83000</v>
      </c>
      <c r="CQ613">
        <v>0</v>
      </c>
      <c r="CR613">
        <v>0</v>
      </c>
      <c r="CS613">
        <v>0</v>
      </c>
      <c r="CT613">
        <v>211683000</v>
      </c>
      <c r="CU613">
        <v>0</v>
      </c>
      <c r="CV613">
        <v>0</v>
      </c>
      <c r="CW613">
        <v>0</v>
      </c>
      <c r="CX613">
        <v>31232.544001117411</v>
      </c>
      <c r="CY613">
        <v>2935448.6084619239</v>
      </c>
      <c r="CZ613">
        <v>17090</v>
      </c>
      <c r="DA613">
        <v>15418.058891000526</v>
      </c>
      <c r="DB613">
        <v>13181.279784874641</v>
      </c>
      <c r="DC613">
        <v>10775.918275568029</v>
      </c>
      <c r="DD613">
        <v>-871031.87447151926</v>
      </c>
      <c r="DE613">
        <v>-998034.08323930681</v>
      </c>
      <c r="DF613">
        <v>-1154089.5807269854</v>
      </c>
    </row>
    <row r="614" spans="1:110" x14ac:dyDescent="0.45">
      <c r="A614">
        <v>12227</v>
      </c>
      <c r="B614" t="s">
        <v>963</v>
      </c>
      <c r="C614">
        <v>164024</v>
      </c>
      <c r="D614">
        <v>167146</v>
      </c>
      <c r="E614">
        <v>168450</v>
      </c>
      <c r="F614">
        <v>168218</v>
      </c>
      <c r="G614">
        <v>167472</v>
      </c>
      <c r="H614">
        <v>166314</v>
      </c>
      <c r="I614">
        <v>164488</v>
      </c>
      <c r="J614">
        <v>164443.35714285713</v>
      </c>
      <c r="K614">
        <v>2.35</v>
      </c>
      <c r="L614">
        <v>2.2799999999999998</v>
      </c>
      <c r="M614">
        <v>2.2200000000000002</v>
      </c>
      <c r="N614">
        <v>2.17</v>
      </c>
      <c r="O614">
        <v>2.14</v>
      </c>
      <c r="P614">
        <v>2.11</v>
      </c>
      <c r="Q614">
        <v>2.0962562197284775</v>
      </c>
      <c r="R614">
        <v>2.0780959503315422</v>
      </c>
      <c r="S614">
        <v>317207</v>
      </c>
      <c r="T614">
        <v>9244</v>
      </c>
      <c r="U614">
        <v>4906</v>
      </c>
      <c r="V614">
        <v>333.85845462158011</v>
      </c>
      <c r="W614">
        <v>1239.7871117692303</v>
      </c>
      <c r="X614">
        <v>2319.0939370849183</v>
      </c>
      <c r="Y614">
        <v>331.43716768008272</v>
      </c>
      <c r="Z614">
        <v>76473</v>
      </c>
      <c r="AA614">
        <v>78973.007164062539</v>
      </c>
      <c r="AB614">
        <v>80122.542342245128</v>
      </c>
      <c r="AC614">
        <v>79211.475638231408</v>
      </c>
      <c r="AD614">
        <v>76949.4102698161</v>
      </c>
      <c r="AE614">
        <v>74604.897552026421</v>
      </c>
      <c r="AF614">
        <v>72308.831646183084</v>
      </c>
      <c r="AG614">
        <v>71351.592596036295</v>
      </c>
      <c r="AH614">
        <v>183</v>
      </c>
      <c r="AI614">
        <v>223.07577902711776</v>
      </c>
      <c r="AJ614">
        <v>263.77123205059314</v>
      </c>
      <c r="AK614">
        <v>296.57426917714542</v>
      </c>
      <c r="AL614">
        <v>328.60860029543801</v>
      </c>
      <c r="AM614">
        <v>347.35777409527185</v>
      </c>
      <c r="AN614">
        <v>367.15612109685009</v>
      </c>
      <c r="AO614">
        <v>393.0632887687558</v>
      </c>
      <c r="AP614">
        <v>730.13952726955984</v>
      </c>
      <c r="AQ614">
        <v>1.2522616835343892</v>
      </c>
      <c r="AR614">
        <v>0.18399713962902545</v>
      </c>
      <c r="AS614">
        <v>1.2522616835343892</v>
      </c>
      <c r="AT614">
        <v>50374</v>
      </c>
      <c r="AU614">
        <v>2859</v>
      </c>
      <c r="AV614">
        <v>32598.099522668461</v>
      </c>
      <c r="AW614">
        <v>29569.804513333271</v>
      </c>
      <c r="AX614">
        <v>1116.9360063468509</v>
      </c>
      <c r="AY614">
        <v>1087.7985810714465</v>
      </c>
      <c r="AZ614">
        <v>1124.8353636871977</v>
      </c>
      <c r="BA614">
        <v>29.690236549671106</v>
      </c>
      <c r="BB614">
        <v>66.061272509003672</v>
      </c>
      <c r="BC614">
        <v>77040</v>
      </c>
      <c r="BD614">
        <v>5493546.521879809</v>
      </c>
      <c r="BE614">
        <v>16111290.204884246</v>
      </c>
      <c r="BF614">
        <v>927632</v>
      </c>
      <c r="BG614">
        <v>980905.82219898689</v>
      </c>
      <c r="BH614">
        <v>997380.64131758013</v>
      </c>
      <c r="BI614">
        <v>1263662.0000000002</v>
      </c>
      <c r="BJ614">
        <v>1267477.7790848608</v>
      </c>
      <c r="BK614">
        <v>1231282.0439820548</v>
      </c>
      <c r="BL614">
        <v>-103221.6483758213</v>
      </c>
      <c r="BM614">
        <v>-125485.35489028506</v>
      </c>
      <c r="BN614">
        <v>-277852.50738705788</v>
      </c>
      <c r="BO614">
        <v>2195202.2709551081</v>
      </c>
      <c r="BP614">
        <v>4514225.7205488924</v>
      </c>
      <c r="BQ614">
        <v>6412612.9101076294</v>
      </c>
      <c r="BR614">
        <v>3554630</v>
      </c>
      <c r="BS614">
        <v>8767932</v>
      </c>
      <c r="BT614">
        <v>937111</v>
      </c>
      <c r="BU614">
        <v>98327</v>
      </c>
      <c r="BV614">
        <v>88734</v>
      </c>
      <c r="BW614">
        <v>932589</v>
      </c>
      <c r="BX614">
        <v>42948</v>
      </c>
      <c r="BY614">
        <v>142.31930804095498</v>
      </c>
      <c r="BZ614">
        <v>0</v>
      </c>
      <c r="CA614">
        <v>0</v>
      </c>
      <c r="CB614">
        <v>0</v>
      </c>
      <c r="CC614">
        <v>74.201933987999993</v>
      </c>
      <c r="CD614">
        <v>5.1700933170140591</v>
      </c>
      <c r="CE614">
        <v>0</v>
      </c>
      <c r="CF614">
        <v>0</v>
      </c>
      <c r="CG614">
        <v>1128920.0726440691</v>
      </c>
      <c r="CH614">
        <v>649206.62667700276</v>
      </c>
      <c r="CI614">
        <v>439846.74008177145</v>
      </c>
      <c r="CJ614">
        <v>70661.945760762203</v>
      </c>
      <c r="CK614">
        <v>1522573.9529126396</v>
      </c>
      <c r="CL614">
        <v>0</v>
      </c>
      <c r="CM614">
        <v>0</v>
      </c>
      <c r="CN614">
        <v>0</v>
      </c>
      <c r="CO614">
        <v>17300000</v>
      </c>
      <c r="CP614">
        <v>0</v>
      </c>
      <c r="CQ614">
        <v>0</v>
      </c>
      <c r="CR614">
        <v>0</v>
      </c>
      <c r="CS614">
        <v>0</v>
      </c>
      <c r="CT614">
        <v>0</v>
      </c>
      <c r="CU614">
        <v>0</v>
      </c>
      <c r="CV614">
        <v>0</v>
      </c>
      <c r="CW614">
        <v>0</v>
      </c>
      <c r="CX614">
        <v>0</v>
      </c>
      <c r="CY614">
        <v>5084765.2213270934</v>
      </c>
      <c r="CZ614">
        <v>77040</v>
      </c>
      <c r="DA614">
        <v>81464.400260243245</v>
      </c>
      <c r="DB614">
        <v>82832.636872279501</v>
      </c>
      <c r="DC614">
        <v>83158.351530862172</v>
      </c>
      <c r="DD614">
        <v>-103221.6483758213</v>
      </c>
      <c r="DE614">
        <v>-125485.35489028506</v>
      </c>
      <c r="DF614">
        <v>-277852.50738705788</v>
      </c>
    </row>
    <row r="615" spans="1:110" x14ac:dyDescent="0.45">
      <c r="A615">
        <v>12228</v>
      </c>
      <c r="B615" t="s">
        <v>964</v>
      </c>
      <c r="C615">
        <v>89245</v>
      </c>
      <c r="D615">
        <v>90249</v>
      </c>
      <c r="E615">
        <v>89973</v>
      </c>
      <c r="F615">
        <v>88702</v>
      </c>
      <c r="G615">
        <v>86840</v>
      </c>
      <c r="H615">
        <v>84960</v>
      </c>
      <c r="I615">
        <v>83335</v>
      </c>
      <c r="J615">
        <v>82212.10714285713</v>
      </c>
      <c r="K615">
        <v>2.35</v>
      </c>
      <c r="L615">
        <v>2.2799999999999998</v>
      </c>
      <c r="M615">
        <v>2.2200000000000002</v>
      </c>
      <c r="N615">
        <v>2.17</v>
      </c>
      <c r="O615">
        <v>2.14</v>
      </c>
      <c r="P615">
        <v>2.11</v>
      </c>
      <c r="Q615">
        <v>2.0962562197284775</v>
      </c>
      <c r="R615">
        <v>2.0780959503315422</v>
      </c>
      <c r="S615">
        <v>323689</v>
      </c>
      <c r="T615">
        <v>10583</v>
      </c>
      <c r="U615">
        <v>4710</v>
      </c>
      <c r="V615">
        <v>156.89377647690375</v>
      </c>
      <c r="W615">
        <v>571.60763871743404</v>
      </c>
      <c r="X615">
        <v>3073.9751833951559</v>
      </c>
      <c r="Y615">
        <v>375.50883614948009</v>
      </c>
      <c r="Z615">
        <v>23895</v>
      </c>
      <c r="AA615">
        <v>23738.385404190034</v>
      </c>
      <c r="AB615">
        <v>23582.608094209711</v>
      </c>
      <c r="AC615">
        <v>23280.907112444529</v>
      </c>
      <c r="AD615">
        <v>22595.223385490222</v>
      </c>
      <c r="AE615">
        <v>21705.088240114328</v>
      </c>
      <c r="AF615">
        <v>20781.432562912796</v>
      </c>
      <c r="AG615">
        <v>20248.519622508691</v>
      </c>
      <c r="AH615">
        <v>453</v>
      </c>
      <c r="AI615">
        <v>379.88067001047125</v>
      </c>
      <c r="AJ615">
        <v>331.54045475986737</v>
      </c>
      <c r="AK615">
        <v>301.53517983133594</v>
      </c>
      <c r="AL615">
        <v>286.57395869389899</v>
      </c>
      <c r="AM615">
        <v>280.85948184202954</v>
      </c>
      <c r="AN615">
        <v>279.52226034443095</v>
      </c>
      <c r="AO615">
        <v>285.54816780684246</v>
      </c>
      <c r="AP615">
        <v>175.78803909015784</v>
      </c>
      <c r="AQ615">
        <v>6.4539640612926208</v>
      </c>
      <c r="AR615">
        <v>0.94829295039574646</v>
      </c>
      <c r="AS615">
        <v>6.4539640612926208</v>
      </c>
      <c r="AT615">
        <v>58054</v>
      </c>
      <c r="AU615">
        <v>1744</v>
      </c>
      <c r="AV615">
        <v>37033.156416487691</v>
      </c>
      <c r="AW615">
        <v>21403.444179506201</v>
      </c>
      <c r="AX615">
        <v>717.11948338500258</v>
      </c>
      <c r="AY615">
        <v>1235.7964296181942</v>
      </c>
      <c r="AZ615">
        <v>814.18701658841587</v>
      </c>
      <c r="BA615">
        <v>19.062369710612465</v>
      </c>
      <c r="BB615">
        <v>66.061272509003672</v>
      </c>
      <c r="BC615">
        <v>36730</v>
      </c>
      <c r="BD615">
        <v>2425104.7122915164</v>
      </c>
      <c r="BE615">
        <v>9829660.1836171858</v>
      </c>
      <c r="BF615">
        <v>764308</v>
      </c>
      <c r="BG615">
        <v>789286.24115615012</v>
      </c>
      <c r="BH615">
        <v>777486.5815446144</v>
      </c>
      <c r="BI615">
        <v>161816.00000000006</v>
      </c>
      <c r="BJ615">
        <v>158697.53570697259</v>
      </c>
      <c r="BK615">
        <v>154023.47738027386</v>
      </c>
      <c r="BL615">
        <v>-1381357.2896783156</v>
      </c>
      <c r="BM615">
        <v>-1716150.1512576621</v>
      </c>
      <c r="BN615">
        <v>-2027250.9390527057</v>
      </c>
      <c r="BO615">
        <v>1176054.5951507231</v>
      </c>
      <c r="BP615">
        <v>2653755.2933471473</v>
      </c>
      <c r="BQ615">
        <v>3871583.2742387597</v>
      </c>
      <c r="BR615">
        <v>3554630</v>
      </c>
      <c r="BS615">
        <v>8767932</v>
      </c>
      <c r="BT615">
        <v>937111</v>
      </c>
      <c r="BU615">
        <v>98327</v>
      </c>
      <c r="BV615">
        <v>88734</v>
      </c>
      <c r="BW615">
        <v>932589</v>
      </c>
      <c r="BX615">
        <v>42948</v>
      </c>
      <c r="BY615">
        <v>291.69683466601896</v>
      </c>
      <c r="BZ615">
        <v>0</v>
      </c>
      <c r="CA615">
        <v>0</v>
      </c>
      <c r="CB615">
        <v>0</v>
      </c>
      <c r="CC615">
        <v>0</v>
      </c>
      <c r="CD615">
        <v>21.38754125841146</v>
      </c>
      <c r="CE615">
        <v>4.6799999999999994E-2</v>
      </c>
      <c r="CF615">
        <v>0</v>
      </c>
      <c r="CG615">
        <v>826127.84168344189</v>
      </c>
      <c r="CH615">
        <v>475080.28451218444</v>
      </c>
      <c r="CI615">
        <v>321873.66214881407</v>
      </c>
      <c r="CJ615">
        <v>51709.418722414637</v>
      </c>
      <c r="CK615">
        <v>1114198.2182822991</v>
      </c>
      <c r="CL615">
        <v>2120000</v>
      </c>
      <c r="CM615">
        <v>4500000</v>
      </c>
      <c r="CN615">
        <v>1620000</v>
      </c>
      <c r="CO615">
        <v>34520000</v>
      </c>
      <c r="CP615">
        <v>0</v>
      </c>
      <c r="CQ615">
        <v>0</v>
      </c>
      <c r="CR615">
        <v>0</v>
      </c>
      <c r="CS615">
        <v>0</v>
      </c>
      <c r="CT615">
        <v>0</v>
      </c>
      <c r="CU615">
        <v>0</v>
      </c>
      <c r="CV615">
        <v>0</v>
      </c>
      <c r="CW615">
        <v>0</v>
      </c>
      <c r="CX615">
        <v>1536.814669247005</v>
      </c>
      <c r="CY615">
        <v>3393166.757762339</v>
      </c>
      <c r="CZ615">
        <v>36730</v>
      </c>
      <c r="DA615">
        <v>37930.367911451132</v>
      </c>
      <c r="DB615">
        <v>37363.317066069816</v>
      </c>
      <c r="DC615">
        <v>36709.930344756714</v>
      </c>
      <c r="DD615">
        <v>-1381357.2896783156</v>
      </c>
      <c r="DE615">
        <v>-1716150.1512576621</v>
      </c>
      <c r="DF615">
        <v>-2027250.9390527057</v>
      </c>
    </row>
    <row r="616" spans="1:110" x14ac:dyDescent="0.45">
      <c r="A616">
        <v>12229</v>
      </c>
      <c r="B616" t="s">
        <v>965</v>
      </c>
      <c r="C616">
        <v>60952</v>
      </c>
      <c r="D616">
        <v>61081</v>
      </c>
      <c r="E616">
        <v>60638</v>
      </c>
      <c r="F616">
        <v>59738</v>
      </c>
      <c r="G616">
        <v>58384</v>
      </c>
      <c r="H616">
        <v>56702</v>
      </c>
      <c r="I616">
        <v>54875</v>
      </c>
      <c r="J616">
        <v>53830.607142857152</v>
      </c>
      <c r="K616">
        <v>2.35</v>
      </c>
      <c r="L616">
        <v>2.2799999999999998</v>
      </c>
      <c r="M616">
        <v>2.2200000000000002</v>
      </c>
      <c r="N616">
        <v>2.17</v>
      </c>
      <c r="O616">
        <v>2.14</v>
      </c>
      <c r="P616">
        <v>2.11</v>
      </c>
      <c r="Q616">
        <v>2.0962562197284775</v>
      </c>
      <c r="R616">
        <v>2.0780959503315422</v>
      </c>
      <c r="S616">
        <v>281434</v>
      </c>
      <c r="T616">
        <v>11271</v>
      </c>
      <c r="U616">
        <v>4386</v>
      </c>
      <c r="V616">
        <v>100.53382533026416</v>
      </c>
      <c r="W616">
        <v>360.99946919268314</v>
      </c>
      <c r="X616">
        <v>3489.4066650481741</v>
      </c>
      <c r="Y616">
        <v>378.14939364942859</v>
      </c>
      <c r="Z616">
        <v>27913</v>
      </c>
      <c r="AA616">
        <v>27263.277961845808</v>
      </c>
      <c r="AB616">
        <v>26527.292697835335</v>
      </c>
      <c r="AC616">
        <v>25770.868198703447</v>
      </c>
      <c r="AD616">
        <v>24800.236522092389</v>
      </c>
      <c r="AE616">
        <v>23740.113953130254</v>
      </c>
      <c r="AF616">
        <v>22670.133774007591</v>
      </c>
      <c r="AG616">
        <v>21778.523736996809</v>
      </c>
      <c r="AH616">
        <v>1414</v>
      </c>
      <c r="AI616">
        <v>1186.5520017321389</v>
      </c>
      <c r="AJ616">
        <v>977.34777362724185</v>
      </c>
      <c r="AK616">
        <v>823.45094538772821</v>
      </c>
      <c r="AL616">
        <v>723.93322605784374</v>
      </c>
      <c r="AM616">
        <v>649.89664992310145</v>
      </c>
      <c r="AN616">
        <v>588.9359616380849</v>
      </c>
      <c r="AO616">
        <v>540.96392275020048</v>
      </c>
      <c r="AP616">
        <v>140.99598997052018</v>
      </c>
      <c r="AQ616">
        <v>15.508779311464357</v>
      </c>
      <c r="AR616">
        <v>2.2787338061748534</v>
      </c>
      <c r="AS616">
        <v>15.508779311464357</v>
      </c>
      <c r="AT616">
        <v>50535</v>
      </c>
      <c r="AU616">
        <v>2221</v>
      </c>
      <c r="AV616">
        <v>32479.11452830385</v>
      </c>
      <c r="AW616">
        <v>24375.58934311942</v>
      </c>
      <c r="AX616">
        <v>882.61807919013324</v>
      </c>
      <c r="AY616">
        <v>1083.8280518094994</v>
      </c>
      <c r="AZ616">
        <v>927.24741861226266</v>
      </c>
      <c r="BA616">
        <v>23.461630214501039</v>
      </c>
      <c r="BB616">
        <v>66.061272509003672</v>
      </c>
      <c r="BC616">
        <v>22890</v>
      </c>
      <c r="BD616">
        <v>1462127.0716918665</v>
      </c>
      <c r="BE616">
        <v>6817825.0677993745</v>
      </c>
      <c r="BF616">
        <v>660106</v>
      </c>
      <c r="BG616">
        <v>678317.98691003129</v>
      </c>
      <c r="BH616">
        <v>662152.93901447463</v>
      </c>
      <c r="BI616">
        <v>421428.00000000017</v>
      </c>
      <c r="BJ616">
        <v>398358.75416163297</v>
      </c>
      <c r="BK616">
        <v>383355.00564748509</v>
      </c>
      <c r="BL616">
        <v>-1003281.0163822745</v>
      </c>
      <c r="BM616">
        <v>-1424586.1860568696</v>
      </c>
      <c r="BN616">
        <v>-1885610.7412578496</v>
      </c>
      <c r="BO616">
        <v>704915.72384678433</v>
      </c>
      <c r="BP616">
        <v>1671925.8889968079</v>
      </c>
      <c r="BQ616">
        <v>2493435.9139258596</v>
      </c>
      <c r="BR616">
        <v>3554630</v>
      </c>
      <c r="BS616">
        <v>8767932</v>
      </c>
      <c r="BT616">
        <v>937111</v>
      </c>
      <c r="BU616">
        <v>98327</v>
      </c>
      <c r="BV616">
        <v>88734</v>
      </c>
      <c r="BW616">
        <v>932589</v>
      </c>
      <c r="BX616">
        <v>42948</v>
      </c>
      <c r="BY616">
        <v>658.44170818426096</v>
      </c>
      <c r="BZ616">
        <v>0</v>
      </c>
      <c r="CA616">
        <v>68.050221311916005</v>
      </c>
      <c r="CB616">
        <v>0</v>
      </c>
      <c r="CC616">
        <v>88.396949759999984</v>
      </c>
      <c r="CD616">
        <v>15.03488081925534</v>
      </c>
      <c r="CE616">
        <v>2.6535600000000001</v>
      </c>
      <c r="CF616">
        <v>1381.7108910000002</v>
      </c>
      <c r="CG616">
        <v>620141.78071743832</v>
      </c>
      <c r="CH616">
        <v>356624.14308756049</v>
      </c>
      <c r="CI616">
        <v>241617.93845884543</v>
      </c>
      <c r="CJ616">
        <v>38816.233261231071</v>
      </c>
      <c r="CK616">
        <v>836384.91804098571</v>
      </c>
      <c r="CL616">
        <v>15800000</v>
      </c>
      <c r="CM616">
        <v>9450000</v>
      </c>
      <c r="CN616">
        <v>3310000</v>
      </c>
      <c r="CO616">
        <v>94930000</v>
      </c>
      <c r="CP616">
        <v>7000</v>
      </c>
      <c r="CQ616">
        <v>0</v>
      </c>
      <c r="CR616">
        <v>0</v>
      </c>
      <c r="CS616">
        <v>0</v>
      </c>
      <c r="CT616">
        <v>14738000</v>
      </c>
      <c r="CU616">
        <v>0</v>
      </c>
      <c r="CV616">
        <v>0</v>
      </c>
      <c r="CW616">
        <v>0</v>
      </c>
      <c r="CX616">
        <v>5007.7390903437545</v>
      </c>
      <c r="CY616">
        <v>2425455.09868728</v>
      </c>
      <c r="CZ616">
        <v>22890</v>
      </c>
      <c r="DA616">
        <v>23521.523392259143</v>
      </c>
      <c r="DB616">
        <v>22960.980166884296</v>
      </c>
      <c r="DC616">
        <v>22132.892936517219</v>
      </c>
      <c r="DD616">
        <v>-1003281.0163822745</v>
      </c>
      <c r="DE616">
        <v>-1424586.1860568696</v>
      </c>
      <c r="DF616">
        <v>-1885610.7412578496</v>
      </c>
    </row>
    <row r="617" spans="1:110" x14ac:dyDescent="0.45">
      <c r="A617">
        <v>12230</v>
      </c>
      <c r="B617" t="s">
        <v>966</v>
      </c>
      <c r="C617">
        <v>70734</v>
      </c>
      <c r="D617">
        <v>67318</v>
      </c>
      <c r="E617">
        <v>63464</v>
      </c>
      <c r="F617">
        <v>59226</v>
      </c>
      <c r="G617">
        <v>54697</v>
      </c>
      <c r="H617">
        <v>49970</v>
      </c>
      <c r="I617">
        <v>45262</v>
      </c>
      <c r="J617">
        <v>40980.607142857145</v>
      </c>
      <c r="K617">
        <v>2.35</v>
      </c>
      <c r="L617">
        <v>2.2799999999999998</v>
      </c>
      <c r="M617">
        <v>2.2200000000000002</v>
      </c>
      <c r="N617">
        <v>2.17</v>
      </c>
      <c r="O617">
        <v>2.14</v>
      </c>
      <c r="P617">
        <v>2.11</v>
      </c>
      <c r="Q617">
        <v>2.0962562197284775</v>
      </c>
      <c r="R617">
        <v>2.0780959503315422</v>
      </c>
      <c r="S617">
        <v>323689</v>
      </c>
      <c r="T617">
        <v>10583</v>
      </c>
      <c r="U617">
        <v>4710</v>
      </c>
      <c r="V617">
        <v>117.90516311667433</v>
      </c>
      <c r="W617">
        <v>412.01498542574637</v>
      </c>
      <c r="X617">
        <v>3242.0340705235399</v>
      </c>
      <c r="Y617">
        <v>412.90438676113797</v>
      </c>
      <c r="Z617">
        <v>24295</v>
      </c>
      <c r="AA617">
        <v>22936.309700344289</v>
      </c>
      <c r="AB617">
        <v>21247.534593314631</v>
      </c>
      <c r="AC617">
        <v>19434.808252344159</v>
      </c>
      <c r="AD617">
        <v>17541.902126749021</v>
      </c>
      <c r="AE617">
        <v>15710.206478951482</v>
      </c>
      <c r="AF617">
        <v>13942.772443848076</v>
      </c>
      <c r="AG617">
        <v>12172.367624767796</v>
      </c>
      <c r="AH617">
        <v>2766</v>
      </c>
      <c r="AI617">
        <v>2349.2612875098016</v>
      </c>
      <c r="AJ617">
        <v>1932.8489487797976</v>
      </c>
      <c r="AK617">
        <v>1565.914340301767</v>
      </c>
      <c r="AL617">
        <v>1261.6928385634631</v>
      </c>
      <c r="AM617">
        <v>1033.3116681060681</v>
      </c>
      <c r="AN617">
        <v>850.63196922723682</v>
      </c>
      <c r="AO617">
        <v>718.7450842650793</v>
      </c>
      <c r="AP617">
        <v>123.80559217854788</v>
      </c>
      <c r="AQ617">
        <v>15.894090598705708</v>
      </c>
      <c r="AR617">
        <v>2.3353483106760922</v>
      </c>
      <c r="AS617">
        <v>15.894090598705708</v>
      </c>
      <c r="AT617">
        <v>62464</v>
      </c>
      <c r="AU617">
        <v>2827</v>
      </c>
      <c r="AV617">
        <v>40174.129721727681</v>
      </c>
      <c r="AW617">
        <v>30797.434837908797</v>
      </c>
      <c r="AX617">
        <v>1121.0053841441309</v>
      </c>
      <c r="AY617">
        <v>1340.6107088140527</v>
      </c>
      <c r="AZ617">
        <v>1171.5344212340506</v>
      </c>
      <c r="BA617">
        <v>29.798408180565513</v>
      </c>
      <c r="BB617">
        <v>66.061272509003672</v>
      </c>
      <c r="BC617">
        <v>26780</v>
      </c>
      <c r="BD617">
        <v>1181609.4138481389</v>
      </c>
      <c r="BE617">
        <v>7718032.146584495</v>
      </c>
      <c r="BF617">
        <v>216522</v>
      </c>
      <c r="BG617">
        <v>200151.26565638045</v>
      </c>
      <c r="BH617">
        <v>173673.10402392325</v>
      </c>
      <c r="BI617">
        <v>213844.00000000006</v>
      </c>
      <c r="BJ617">
        <v>181198.16091652703</v>
      </c>
      <c r="BK617">
        <v>163549.87211984716</v>
      </c>
      <c r="BL617">
        <v>-814612.19204286113</v>
      </c>
      <c r="BM617">
        <v>-722666.56632962474</v>
      </c>
      <c r="BN617">
        <v>-744103.47701103566</v>
      </c>
      <c r="BO617">
        <v>490190.82143998751</v>
      </c>
      <c r="BP617">
        <v>1273853.4024612615</v>
      </c>
      <c r="BQ617">
        <v>1902084.3197870473</v>
      </c>
      <c r="BR617">
        <v>3554630</v>
      </c>
      <c r="BS617">
        <v>8767932</v>
      </c>
      <c r="BT617">
        <v>937111</v>
      </c>
      <c r="BU617">
        <v>98327</v>
      </c>
      <c r="BV617">
        <v>88734</v>
      </c>
      <c r="BW617">
        <v>932589</v>
      </c>
      <c r="BX617">
        <v>42948</v>
      </c>
      <c r="BY617">
        <v>1151.9223434653602</v>
      </c>
      <c r="BZ617">
        <v>0</v>
      </c>
      <c r="CA617">
        <v>0</v>
      </c>
      <c r="CB617">
        <v>0</v>
      </c>
      <c r="CC617">
        <v>0</v>
      </c>
      <c r="CD617">
        <v>37.003625254519335</v>
      </c>
      <c r="CE617">
        <v>0</v>
      </c>
      <c r="CF617">
        <v>0</v>
      </c>
      <c r="CG617">
        <v>940402.79423348629</v>
      </c>
      <c r="CH617">
        <v>540796.23576188751</v>
      </c>
      <c r="CI617">
        <v>366397.15550331958</v>
      </c>
      <c r="CJ617">
        <v>58862.175321021772</v>
      </c>
      <c r="CK617">
        <v>1268320.7912076921</v>
      </c>
      <c r="CL617">
        <v>1620000</v>
      </c>
      <c r="CM617">
        <v>33300000</v>
      </c>
      <c r="CN617">
        <v>4890000</v>
      </c>
      <c r="CO617">
        <v>74940000</v>
      </c>
      <c r="CP617">
        <v>0</v>
      </c>
      <c r="CQ617">
        <v>0</v>
      </c>
      <c r="CR617">
        <v>0</v>
      </c>
      <c r="CS617">
        <v>0</v>
      </c>
      <c r="CT617">
        <v>0</v>
      </c>
      <c r="CU617">
        <v>0</v>
      </c>
      <c r="CV617">
        <v>0</v>
      </c>
      <c r="CW617">
        <v>0</v>
      </c>
      <c r="CX617">
        <v>3536.1657923450502</v>
      </c>
      <c r="CY617">
        <v>3202341.233755304</v>
      </c>
      <c r="CZ617">
        <v>26780</v>
      </c>
      <c r="DA617">
        <v>24755.225308642399</v>
      </c>
      <c r="DB617">
        <v>21480.337913748554</v>
      </c>
      <c r="DC617">
        <v>17886.567560246345</v>
      </c>
      <c r="DD617">
        <v>-814612.19204286113</v>
      </c>
      <c r="DE617">
        <v>-722666.56632962474</v>
      </c>
      <c r="DF617">
        <v>-744103.47701103566</v>
      </c>
    </row>
    <row r="618" spans="1:110" x14ac:dyDescent="0.45">
      <c r="A618">
        <v>12231</v>
      </c>
      <c r="B618" t="s">
        <v>967</v>
      </c>
      <c r="C618">
        <v>92670</v>
      </c>
      <c r="D618">
        <v>95578</v>
      </c>
      <c r="E618">
        <v>97555</v>
      </c>
      <c r="F618">
        <v>98600</v>
      </c>
      <c r="G618">
        <v>98781</v>
      </c>
      <c r="H618">
        <v>98118</v>
      </c>
      <c r="I618">
        <v>96761</v>
      </c>
      <c r="J618">
        <v>97424.53571428571</v>
      </c>
      <c r="K618">
        <v>2.35</v>
      </c>
      <c r="L618">
        <v>2.2799999999999998</v>
      </c>
      <c r="M618">
        <v>2.2200000000000002</v>
      </c>
      <c r="N618">
        <v>2.17</v>
      </c>
      <c r="O618">
        <v>2.14</v>
      </c>
      <c r="P618">
        <v>2.11</v>
      </c>
      <c r="Q618">
        <v>2.0962562197284775</v>
      </c>
      <c r="R618">
        <v>2.0780959503315422</v>
      </c>
      <c r="S618">
        <v>323689</v>
      </c>
      <c r="T618">
        <v>10583</v>
      </c>
      <c r="U618">
        <v>4710</v>
      </c>
      <c r="V618">
        <v>151.59655323135607</v>
      </c>
      <c r="W618">
        <v>544.55218899416184</v>
      </c>
      <c r="X618">
        <v>3303.4825405576989</v>
      </c>
      <c r="Y618">
        <v>409.29265002555667</v>
      </c>
      <c r="Z618">
        <v>36207</v>
      </c>
      <c r="AA618">
        <v>36374.825634570967</v>
      </c>
      <c r="AB618">
        <v>35937.206810077907</v>
      </c>
      <c r="AC618">
        <v>35359.496985539583</v>
      </c>
      <c r="AD618">
        <v>34672.874087224103</v>
      </c>
      <c r="AE618">
        <v>33972.640733273067</v>
      </c>
      <c r="AF618">
        <v>33090.652948553063</v>
      </c>
      <c r="AG618">
        <v>32520.582052242557</v>
      </c>
      <c r="AH618">
        <v>1877</v>
      </c>
      <c r="AI618">
        <v>1440.1591172426672</v>
      </c>
      <c r="AJ618">
        <v>1074.1365505421479</v>
      </c>
      <c r="AK618">
        <v>814.86900313900753</v>
      </c>
      <c r="AL618">
        <v>656.77183759138461</v>
      </c>
      <c r="AM618">
        <v>563.04402327097057</v>
      </c>
      <c r="AN618">
        <v>510.3277627864307</v>
      </c>
      <c r="AO618">
        <v>468.24566782595002</v>
      </c>
      <c r="AP618">
        <v>239.38611364323341</v>
      </c>
      <c r="AQ618">
        <v>46.141026647151726</v>
      </c>
      <c r="AR618">
        <v>6.7795869140233229</v>
      </c>
      <c r="AS618">
        <v>46.141026647151726</v>
      </c>
      <c r="AT618">
        <v>60079</v>
      </c>
      <c r="AU618">
        <v>2099</v>
      </c>
      <c r="AV618">
        <v>38426.367977878632</v>
      </c>
      <c r="AW618">
        <v>24554.09996260373</v>
      </c>
      <c r="AX618">
        <v>850.26932289152069</v>
      </c>
      <c r="AY618">
        <v>1282.2878994218099</v>
      </c>
      <c r="AZ618">
        <v>934.03796257744591</v>
      </c>
      <c r="BA618">
        <v>22.601740103397198</v>
      </c>
      <c r="BB618">
        <v>66.061272509003672</v>
      </c>
      <c r="BC618">
        <v>34420</v>
      </c>
      <c r="BD618">
        <v>2542947.8757663351</v>
      </c>
      <c r="BE618">
        <v>8207501.8370683528</v>
      </c>
      <c r="BF618">
        <v>1191072</v>
      </c>
      <c r="BG618">
        <v>1291017.4273951747</v>
      </c>
      <c r="BH618">
        <v>1321238.3032229254</v>
      </c>
      <c r="BI618">
        <v>1751339.9999999988</v>
      </c>
      <c r="BJ618">
        <v>1702454.9360808299</v>
      </c>
      <c r="BK618">
        <v>1669396.0794194536</v>
      </c>
      <c r="BL618">
        <v>-2061399.8671179269</v>
      </c>
      <c r="BM618">
        <v>-2702714.1217139405</v>
      </c>
      <c r="BN618">
        <v>-3476242.9426020645</v>
      </c>
      <c r="BO618">
        <v>915696.13491210574</v>
      </c>
      <c r="BP618">
        <v>2125018.6271290323</v>
      </c>
      <c r="BQ618">
        <v>3251070.050140799</v>
      </c>
      <c r="BR618">
        <v>3554630</v>
      </c>
      <c r="BS618">
        <v>8767932</v>
      </c>
      <c r="BT618">
        <v>937111</v>
      </c>
      <c r="BU618">
        <v>98327</v>
      </c>
      <c r="BV618">
        <v>88734</v>
      </c>
      <c r="BW618">
        <v>932589</v>
      </c>
      <c r="BX618">
        <v>42948</v>
      </c>
      <c r="BY618">
        <v>1015.7011629692231</v>
      </c>
      <c r="BZ618">
        <v>0</v>
      </c>
      <c r="CA618">
        <v>0</v>
      </c>
      <c r="CB618">
        <v>0</v>
      </c>
      <c r="CC618">
        <v>34.289126963999998</v>
      </c>
      <c r="CD618">
        <v>6.3663077799446608</v>
      </c>
      <c r="CE618">
        <v>0.21059999999999998</v>
      </c>
      <c r="CF618">
        <v>0</v>
      </c>
      <c r="CG618">
        <v>741695.39266557468</v>
      </c>
      <c r="CH618">
        <v>426525.82371622551</v>
      </c>
      <c r="CI618">
        <v>288977.32310981629</v>
      </c>
      <c r="CJ618">
        <v>46424.579452106176</v>
      </c>
      <c r="CK618">
        <v>1000324.2153565311</v>
      </c>
      <c r="CL618">
        <v>30400000</v>
      </c>
      <c r="CM618">
        <v>11200000</v>
      </c>
      <c r="CN618">
        <v>5150000</v>
      </c>
      <c r="CO618">
        <v>123790000</v>
      </c>
      <c r="CP618">
        <v>1000</v>
      </c>
      <c r="CQ618">
        <v>0</v>
      </c>
      <c r="CR618">
        <v>0</v>
      </c>
      <c r="CS618">
        <v>0</v>
      </c>
      <c r="CT618">
        <v>971000</v>
      </c>
      <c r="CU618">
        <v>0</v>
      </c>
      <c r="CV618">
        <v>0</v>
      </c>
      <c r="CW618">
        <v>0</v>
      </c>
      <c r="CX618">
        <v>5553.4215523663615</v>
      </c>
      <c r="CY618">
        <v>2815494.4018753022</v>
      </c>
      <c r="CZ618">
        <v>34420</v>
      </c>
      <c r="DA618">
        <v>37308.25663850877</v>
      </c>
      <c r="DB618">
        <v>38181.589691415036</v>
      </c>
      <c r="DC618">
        <v>38493.776749755307</v>
      </c>
      <c r="DD618">
        <v>-2061399.8671179269</v>
      </c>
      <c r="DE618">
        <v>-2702714.1217139405</v>
      </c>
      <c r="DF618">
        <v>-3476242.9426020645</v>
      </c>
    </row>
    <row r="619" spans="1:110" x14ac:dyDescent="0.45">
      <c r="A619">
        <v>12232</v>
      </c>
      <c r="B619" t="s">
        <v>968</v>
      </c>
      <c r="C619">
        <v>61674</v>
      </c>
      <c r="D619">
        <v>62287</v>
      </c>
      <c r="E619">
        <v>62006</v>
      </c>
      <c r="F619">
        <v>60986</v>
      </c>
      <c r="G619">
        <v>59524</v>
      </c>
      <c r="H619">
        <v>57978</v>
      </c>
      <c r="I619">
        <v>56544</v>
      </c>
      <c r="J619">
        <v>55597.928571428565</v>
      </c>
      <c r="K619">
        <v>2.35</v>
      </c>
      <c r="L619">
        <v>2.2799999999999998</v>
      </c>
      <c r="M619">
        <v>2.2200000000000002</v>
      </c>
      <c r="N619">
        <v>2.17</v>
      </c>
      <c r="O619">
        <v>2.14</v>
      </c>
      <c r="P619">
        <v>2.11</v>
      </c>
      <c r="Q619">
        <v>2.0962562197284775</v>
      </c>
      <c r="R619">
        <v>2.0780959503315422</v>
      </c>
      <c r="S619">
        <v>323689</v>
      </c>
      <c r="T619">
        <v>10583</v>
      </c>
      <c r="U619">
        <v>4710</v>
      </c>
      <c r="V619">
        <v>101.16808712743381</v>
      </c>
      <c r="W619">
        <v>368.51729936834073</v>
      </c>
      <c r="X619">
        <v>3294.433593779841</v>
      </c>
      <c r="Y619">
        <v>402.51171740941345</v>
      </c>
      <c r="Z619">
        <v>20377</v>
      </c>
      <c r="AA619">
        <v>20131.853883570075</v>
      </c>
      <c r="AB619">
        <v>19698.326248036519</v>
      </c>
      <c r="AC619">
        <v>19113.533610730814</v>
      </c>
      <c r="AD619">
        <v>18302.378176930091</v>
      </c>
      <c r="AE619">
        <v>17407.441331939914</v>
      </c>
      <c r="AF619">
        <v>16598.260061740908</v>
      </c>
      <c r="AG619">
        <v>15937.866396531155</v>
      </c>
      <c r="AH619">
        <v>1076</v>
      </c>
      <c r="AI619">
        <v>894.54745658567776</v>
      </c>
      <c r="AJ619">
        <v>708.31838411630167</v>
      </c>
      <c r="AK619">
        <v>542.1415321154675</v>
      </c>
      <c r="AL619">
        <v>426.72146531048173</v>
      </c>
      <c r="AM619">
        <v>348.80725666845962</v>
      </c>
      <c r="AN619">
        <v>292.00810101158982</v>
      </c>
      <c r="AO619">
        <v>253.97515520130273</v>
      </c>
      <c r="AP619">
        <v>106.41413710245897</v>
      </c>
      <c r="AQ619">
        <v>4.3347519814651934</v>
      </c>
      <c r="AR619">
        <v>0.63691317563893413</v>
      </c>
      <c r="AS619">
        <v>4.3347519814651934</v>
      </c>
      <c r="AT619">
        <v>37219</v>
      </c>
      <c r="AU619">
        <v>1527</v>
      </c>
      <c r="AV619">
        <v>23883.341431757915</v>
      </c>
      <c r="AW619">
        <v>17063.7254996626</v>
      </c>
      <c r="AX619">
        <v>610.0656196627333</v>
      </c>
      <c r="AY619">
        <v>796.98710357776156</v>
      </c>
      <c r="AZ619">
        <v>649.10411800716531</v>
      </c>
      <c r="BA619">
        <v>16.216678892688027</v>
      </c>
      <c r="BB619">
        <v>66.061272509003672</v>
      </c>
      <c r="BC619">
        <v>23010</v>
      </c>
      <c r="BD619">
        <v>1488654.7996295085</v>
      </c>
      <c r="BE619">
        <v>6217350.8095422303</v>
      </c>
      <c r="BF619">
        <v>379176.00000000006</v>
      </c>
      <c r="BG619">
        <v>390075.51399375533</v>
      </c>
      <c r="BH619">
        <v>381380.9958886996</v>
      </c>
      <c r="BI619">
        <v>444482</v>
      </c>
      <c r="BJ619">
        <v>421998.97215120681</v>
      </c>
      <c r="BK619">
        <v>404089.84209235728</v>
      </c>
      <c r="BL619">
        <v>-801734.38738078321</v>
      </c>
      <c r="BM619">
        <v>-931693.39354336588</v>
      </c>
      <c r="BN619">
        <v>-972463.21916050976</v>
      </c>
      <c r="BO619">
        <v>685187.53039032267</v>
      </c>
      <c r="BP619">
        <v>1535061.3082286734</v>
      </c>
      <c r="BQ619">
        <v>2225969.4482475081</v>
      </c>
      <c r="BR619">
        <v>3554630</v>
      </c>
      <c r="BS619">
        <v>8767932</v>
      </c>
      <c r="BT619">
        <v>937111</v>
      </c>
      <c r="BU619">
        <v>98327</v>
      </c>
      <c r="BV619">
        <v>88734</v>
      </c>
      <c r="BW619">
        <v>932589</v>
      </c>
      <c r="BX619">
        <v>42948</v>
      </c>
      <c r="BY619">
        <v>277.42310042399572</v>
      </c>
      <c r="BZ619">
        <v>0</v>
      </c>
      <c r="CA619">
        <v>0</v>
      </c>
      <c r="CB619">
        <v>0</v>
      </c>
      <c r="CC619">
        <v>36.347430000000003</v>
      </c>
      <c r="CD619">
        <v>32.029962393745031</v>
      </c>
      <c r="CE619">
        <v>0</v>
      </c>
      <c r="CF619">
        <v>0</v>
      </c>
      <c r="CG619">
        <v>576105.89135898172</v>
      </c>
      <c r="CH619">
        <v>331300.4803448405</v>
      </c>
      <c r="CI619">
        <v>224460.79611523025</v>
      </c>
      <c r="CJ619">
        <v>36059.916228009854</v>
      </c>
      <c r="CK619">
        <v>776993.7354805636</v>
      </c>
      <c r="CL619">
        <v>2850000</v>
      </c>
      <c r="CM619">
        <v>7730000</v>
      </c>
      <c r="CN619">
        <v>1970000</v>
      </c>
      <c r="CO619">
        <v>35480000</v>
      </c>
      <c r="CP619">
        <v>0</v>
      </c>
      <c r="CQ619">
        <v>0</v>
      </c>
      <c r="CR619">
        <v>0</v>
      </c>
      <c r="CS619">
        <v>0</v>
      </c>
      <c r="CT619">
        <v>0</v>
      </c>
      <c r="CU619">
        <v>0</v>
      </c>
      <c r="CV619">
        <v>0</v>
      </c>
      <c r="CW619">
        <v>0</v>
      </c>
      <c r="CX619">
        <v>1327.9272384755675</v>
      </c>
      <c r="CY619">
        <v>2101739.2647266621</v>
      </c>
      <c r="CZ619">
        <v>23010</v>
      </c>
      <c r="DA619">
        <v>23671.428510760983</v>
      </c>
      <c r="DB619">
        <v>23143.808456756167</v>
      </c>
      <c r="DC619">
        <v>22534.45540920538</v>
      </c>
      <c r="DD619">
        <v>-801734.38738078321</v>
      </c>
      <c r="DE619">
        <v>-931693.39354336588</v>
      </c>
      <c r="DF619">
        <v>-972463.21916050976</v>
      </c>
    </row>
    <row r="620" spans="1:110" x14ac:dyDescent="0.45">
      <c r="A620">
        <v>12233</v>
      </c>
      <c r="B620" t="s">
        <v>969</v>
      </c>
      <c r="C620">
        <v>49636</v>
      </c>
      <c r="D620">
        <v>47813</v>
      </c>
      <c r="E620">
        <v>45617</v>
      </c>
      <c r="F620">
        <v>43092</v>
      </c>
      <c r="G620">
        <v>40263</v>
      </c>
      <c r="H620">
        <v>37293</v>
      </c>
      <c r="I620">
        <v>34392</v>
      </c>
      <c r="J620">
        <v>31816.071428571428</v>
      </c>
      <c r="K620">
        <v>2.35</v>
      </c>
      <c r="L620">
        <v>2.2799999999999998</v>
      </c>
      <c r="M620">
        <v>2.2200000000000002</v>
      </c>
      <c r="N620">
        <v>2.17</v>
      </c>
      <c r="O620">
        <v>2.14</v>
      </c>
      <c r="P620">
        <v>2.11</v>
      </c>
      <c r="Q620">
        <v>2.0962562197284775</v>
      </c>
      <c r="R620">
        <v>2.0780959503315422</v>
      </c>
      <c r="S620">
        <v>323689</v>
      </c>
      <c r="T620">
        <v>10583</v>
      </c>
      <c r="U620">
        <v>4710</v>
      </c>
      <c r="V620">
        <v>90.255663317160128</v>
      </c>
      <c r="W620">
        <v>316.43846991398914</v>
      </c>
      <c r="X620">
        <v>2971.97049450332</v>
      </c>
      <c r="Y620">
        <v>377.26089516859452</v>
      </c>
      <c r="Z620">
        <v>18941</v>
      </c>
      <c r="AA620">
        <v>17875.533666327377</v>
      </c>
      <c r="AB620">
        <v>16673.204793571058</v>
      </c>
      <c r="AC620">
        <v>15408.646336972439</v>
      </c>
      <c r="AD620">
        <v>14101.887083660866</v>
      </c>
      <c r="AE620">
        <v>12804.343956507244</v>
      </c>
      <c r="AF620">
        <v>11556.656763490801</v>
      </c>
      <c r="AG620">
        <v>10294.401569922566</v>
      </c>
      <c r="AH620">
        <v>2145</v>
      </c>
      <c r="AI620">
        <v>1722.389245433324</v>
      </c>
      <c r="AJ620">
        <v>1351.1685612101726</v>
      </c>
      <c r="AK620">
        <v>1061.9224743327861</v>
      </c>
      <c r="AL620">
        <v>851.66373724122866</v>
      </c>
      <c r="AM620">
        <v>697.24884505726868</v>
      </c>
      <c r="AN620">
        <v>576.73262199460464</v>
      </c>
      <c r="AO620">
        <v>482.7999546637775</v>
      </c>
      <c r="AP620">
        <v>112.83883122673144</v>
      </c>
      <c r="AQ620">
        <v>22.540710303619004</v>
      </c>
      <c r="AR620">
        <v>3.311948513322458</v>
      </c>
      <c r="AS620">
        <v>22.540710303619004</v>
      </c>
      <c r="AT620">
        <v>43939</v>
      </c>
      <c r="AU620">
        <v>1332</v>
      </c>
      <c r="AV620">
        <v>28033.222160588684</v>
      </c>
      <c r="AW620">
        <v>16297.806845821975</v>
      </c>
      <c r="AX620">
        <v>547.18387078794854</v>
      </c>
      <c r="AY620">
        <v>935.46862349884429</v>
      </c>
      <c r="AZ620">
        <v>619.96857241506791</v>
      </c>
      <c r="BA620">
        <v>14.545165047543339</v>
      </c>
      <c r="BB620">
        <v>66.061272509003672</v>
      </c>
      <c r="BC620">
        <v>20330</v>
      </c>
      <c r="BD620">
        <v>980514.73271621752</v>
      </c>
      <c r="BE620">
        <v>5403389.1216792073</v>
      </c>
      <c r="BF620">
        <v>257842</v>
      </c>
      <c r="BG620">
        <v>244162.76330300234</v>
      </c>
      <c r="BH620">
        <v>217313.83698994</v>
      </c>
      <c r="BI620">
        <v>147795.99999999988</v>
      </c>
      <c r="BJ620">
        <v>127399.62546175928</v>
      </c>
      <c r="BK620">
        <v>116595.26044488439</v>
      </c>
      <c r="BL620">
        <v>-487962.59088913351</v>
      </c>
      <c r="BM620">
        <v>-628143.61785190436</v>
      </c>
      <c r="BN620">
        <v>-783639.1418072168</v>
      </c>
      <c r="BO620">
        <v>373766.63610950671</v>
      </c>
      <c r="BP620">
        <v>970363.6532060341</v>
      </c>
      <c r="BQ620">
        <v>1478197.7296222975</v>
      </c>
      <c r="BR620">
        <v>3554630</v>
      </c>
      <c r="BS620">
        <v>8767932</v>
      </c>
      <c r="BT620">
        <v>937111</v>
      </c>
      <c r="BU620">
        <v>98327</v>
      </c>
      <c r="BV620">
        <v>88734</v>
      </c>
      <c r="BW620">
        <v>932589</v>
      </c>
      <c r="BX620">
        <v>42948</v>
      </c>
      <c r="BY620">
        <v>615.14447285928054</v>
      </c>
      <c r="BZ620">
        <v>0</v>
      </c>
      <c r="CA620">
        <v>0</v>
      </c>
      <c r="CB620">
        <v>0</v>
      </c>
      <c r="CC620">
        <v>0</v>
      </c>
      <c r="CD620">
        <v>12.867971783953326</v>
      </c>
      <c r="CE620">
        <v>0</v>
      </c>
      <c r="CF620">
        <v>0</v>
      </c>
      <c r="CG620">
        <v>575741.9583890771</v>
      </c>
      <c r="CH620">
        <v>331091.19387589244</v>
      </c>
      <c r="CI620">
        <v>224319.00155040697</v>
      </c>
      <c r="CJ620">
        <v>36037.136748396457</v>
      </c>
      <c r="CK620">
        <v>776502.89926105598</v>
      </c>
      <c r="CL620">
        <v>2230000</v>
      </c>
      <c r="CM620">
        <v>22600000</v>
      </c>
      <c r="CN620">
        <v>2730000</v>
      </c>
      <c r="CO620">
        <v>53880000</v>
      </c>
      <c r="CP620">
        <v>0</v>
      </c>
      <c r="CQ620">
        <v>0</v>
      </c>
      <c r="CR620">
        <v>0</v>
      </c>
      <c r="CS620">
        <v>0</v>
      </c>
      <c r="CT620">
        <v>0</v>
      </c>
      <c r="CU620">
        <v>0</v>
      </c>
      <c r="CV620">
        <v>0</v>
      </c>
      <c r="CW620">
        <v>0</v>
      </c>
      <c r="CX620">
        <v>2079.9219892527426</v>
      </c>
      <c r="CY620">
        <v>2199302.7576184026</v>
      </c>
      <c r="CZ620">
        <v>20330</v>
      </c>
      <c r="DA620">
        <v>19251.436840972525</v>
      </c>
      <c r="DB620">
        <v>17134.486646882509</v>
      </c>
      <c r="DC620">
        <v>14842.504473140152</v>
      </c>
      <c r="DD620">
        <v>-487962.59088913351</v>
      </c>
      <c r="DE620">
        <v>-628143.61785190436</v>
      </c>
      <c r="DF620">
        <v>-783639.1418072168</v>
      </c>
    </row>
    <row r="621" spans="1:110" x14ac:dyDescent="0.45">
      <c r="A621">
        <v>12234</v>
      </c>
      <c r="B621" t="s">
        <v>970</v>
      </c>
      <c r="C621">
        <v>39033</v>
      </c>
      <c r="D621">
        <v>35937</v>
      </c>
      <c r="E621">
        <v>32764</v>
      </c>
      <c r="F621">
        <v>29571</v>
      </c>
      <c r="G621">
        <v>26383</v>
      </c>
      <c r="H621">
        <v>23301</v>
      </c>
      <c r="I621">
        <v>20406</v>
      </c>
      <c r="J621">
        <v>17279.785714285714</v>
      </c>
      <c r="K621">
        <v>2.35</v>
      </c>
      <c r="L621">
        <v>2.2799999999999998</v>
      </c>
      <c r="M621">
        <v>2.2200000000000002</v>
      </c>
      <c r="N621">
        <v>2.17</v>
      </c>
      <c r="O621">
        <v>2.14</v>
      </c>
      <c r="P621">
        <v>2.11</v>
      </c>
      <c r="Q621">
        <v>2.0962562197284775</v>
      </c>
      <c r="R621">
        <v>2.0780959503315422</v>
      </c>
      <c r="S621">
        <v>308436</v>
      </c>
      <c r="T621">
        <v>12224</v>
      </c>
      <c r="U621">
        <v>3711</v>
      </c>
      <c r="V621">
        <v>63.802780472319846</v>
      </c>
      <c r="W621">
        <v>220.78718165612997</v>
      </c>
      <c r="X621">
        <v>3818.73086368746</v>
      </c>
      <c r="Y621">
        <v>335.01358165728766</v>
      </c>
      <c r="Z621">
        <v>15940</v>
      </c>
      <c r="AA621">
        <v>14226.010574761596</v>
      </c>
      <c r="AB621">
        <v>12538.182959190412</v>
      </c>
      <c r="AC621">
        <v>10937.776012623657</v>
      </c>
      <c r="AD621">
        <v>9472.8126807961398</v>
      </c>
      <c r="AE621">
        <v>8218.2754759257496</v>
      </c>
      <c r="AF621">
        <v>7137.2618603154515</v>
      </c>
      <c r="AG621">
        <v>5634.2624785229609</v>
      </c>
      <c r="AH621">
        <v>3973</v>
      </c>
      <c r="AI621">
        <v>3320.1813038650512</v>
      </c>
      <c r="AJ621">
        <v>2722.0442025852399</v>
      </c>
      <c r="AK621">
        <v>2199.0940993980926</v>
      </c>
      <c r="AL621">
        <v>1790.8344071309944</v>
      </c>
      <c r="AM621">
        <v>1508.5952312887623</v>
      </c>
      <c r="AN621">
        <v>1328.0880925217268</v>
      </c>
      <c r="AO621">
        <v>1087.3224199872507</v>
      </c>
      <c r="AP621">
        <v>93.985141357066993</v>
      </c>
      <c r="AQ621">
        <v>48.549222192410163</v>
      </c>
      <c r="AR621">
        <v>7.1334275671560636</v>
      </c>
      <c r="AS621">
        <v>48.549222192410163</v>
      </c>
      <c r="AT621">
        <v>32251</v>
      </c>
      <c r="AU621">
        <v>219</v>
      </c>
      <c r="AV621">
        <v>20314.602475929954</v>
      </c>
      <c r="AW621">
        <v>5762.1955681792706</v>
      </c>
      <c r="AX621">
        <v>122.73899652090884</v>
      </c>
      <c r="AY621">
        <v>677.89828462178252</v>
      </c>
      <c r="AZ621">
        <v>219.19391941353945</v>
      </c>
      <c r="BA621">
        <v>3.2626308220592866</v>
      </c>
      <c r="BB621">
        <v>66.061272509003672</v>
      </c>
      <c r="BC621">
        <v>14330</v>
      </c>
      <c r="BD621">
        <v>499411.92620247975</v>
      </c>
      <c r="BE621">
        <v>7079108.358859567</v>
      </c>
      <c r="BF621">
        <v>132718</v>
      </c>
      <c r="BG621">
        <v>114743.77485022752</v>
      </c>
      <c r="BH621">
        <v>92985.442125615547</v>
      </c>
      <c r="BI621">
        <v>97135.999999999985</v>
      </c>
      <c r="BJ621">
        <v>74683.749543045473</v>
      </c>
      <c r="BK621">
        <v>64680.897552139904</v>
      </c>
      <c r="BL621">
        <v>-771591.76205884607</v>
      </c>
      <c r="BM621">
        <v>-854324.40605439502</v>
      </c>
      <c r="BN621">
        <v>-962159.2832511547</v>
      </c>
      <c r="BO621">
        <v>47023.055920832325</v>
      </c>
      <c r="BP621">
        <v>529790.9902611007</v>
      </c>
      <c r="BQ621">
        <v>956507.91061434196</v>
      </c>
      <c r="BR621">
        <v>3554630</v>
      </c>
      <c r="BS621">
        <v>8767932</v>
      </c>
      <c r="BT621">
        <v>937111</v>
      </c>
      <c r="BU621">
        <v>98327</v>
      </c>
      <c r="BV621">
        <v>88734</v>
      </c>
      <c r="BW621">
        <v>932589</v>
      </c>
      <c r="BX621">
        <v>42948</v>
      </c>
      <c r="BY621">
        <v>296.40572095545735</v>
      </c>
      <c r="BZ621">
        <v>0</v>
      </c>
      <c r="CA621">
        <v>9.6470264665757158E-2</v>
      </c>
      <c r="CB621">
        <v>0</v>
      </c>
      <c r="CC621">
        <v>0</v>
      </c>
      <c r="CD621">
        <v>5.8211352912781127</v>
      </c>
      <c r="CE621">
        <v>0</v>
      </c>
      <c r="CF621">
        <v>0</v>
      </c>
      <c r="CG621">
        <v>956415.84490928869</v>
      </c>
      <c r="CH621">
        <v>550004.84039560379</v>
      </c>
      <c r="CI621">
        <v>372636.11635554332</v>
      </c>
      <c r="CJ621">
        <v>59864.472424011306</v>
      </c>
      <c r="CK621">
        <v>1289917.5848660273</v>
      </c>
      <c r="CL621">
        <v>21600000</v>
      </c>
      <c r="CM621">
        <v>13900000</v>
      </c>
      <c r="CN621">
        <v>8520000</v>
      </c>
      <c r="CO621">
        <v>230140000</v>
      </c>
      <c r="CP621">
        <v>85000</v>
      </c>
      <c r="CQ621">
        <v>0</v>
      </c>
      <c r="CR621">
        <v>0</v>
      </c>
      <c r="CS621">
        <v>0</v>
      </c>
      <c r="CT621">
        <v>252187000</v>
      </c>
      <c r="CU621">
        <v>0</v>
      </c>
      <c r="CV621">
        <v>0</v>
      </c>
      <c r="CW621">
        <v>0</v>
      </c>
      <c r="CX621">
        <v>30868.937507326802</v>
      </c>
      <c r="CY621">
        <v>3522067.9452063558</v>
      </c>
      <c r="CZ621">
        <v>14330</v>
      </c>
      <c r="DA621">
        <v>12389.263653790447</v>
      </c>
      <c r="DB621">
        <v>10039.944737413698</v>
      </c>
      <c r="DC621">
        <v>7559.8290380254712</v>
      </c>
      <c r="DD621">
        <v>-771591.76205884607</v>
      </c>
      <c r="DE621">
        <v>-854324.40605439502</v>
      </c>
      <c r="DF621">
        <v>-962159.2832511547</v>
      </c>
    </row>
    <row r="622" spans="1:110" x14ac:dyDescent="0.45">
      <c r="A622">
        <v>12235</v>
      </c>
      <c r="B622" t="s">
        <v>971</v>
      </c>
      <c r="C622">
        <v>37261</v>
      </c>
      <c r="D622">
        <v>34614</v>
      </c>
      <c r="E622">
        <v>31942</v>
      </c>
      <c r="F622">
        <v>29310</v>
      </c>
      <c r="G622">
        <v>26734</v>
      </c>
      <c r="H622">
        <v>24114</v>
      </c>
      <c r="I622">
        <v>21581</v>
      </c>
      <c r="J622">
        <v>18965.000000000004</v>
      </c>
      <c r="K622">
        <v>2.35</v>
      </c>
      <c r="L622">
        <v>2.2799999999999998</v>
      </c>
      <c r="M622">
        <v>2.2200000000000002</v>
      </c>
      <c r="N622">
        <v>2.17</v>
      </c>
      <c r="O622">
        <v>2.14</v>
      </c>
      <c r="P622">
        <v>2.11</v>
      </c>
      <c r="Q622">
        <v>2.0962562197284775</v>
      </c>
      <c r="R622">
        <v>2.0780959503315422</v>
      </c>
      <c r="S622">
        <v>281589</v>
      </c>
      <c r="T622">
        <v>11273</v>
      </c>
      <c r="U622">
        <v>3992</v>
      </c>
      <c r="V622">
        <v>54.196176867426459</v>
      </c>
      <c r="W622">
        <v>187.54388223390171</v>
      </c>
      <c r="X622">
        <v>3957.6624061391299</v>
      </c>
      <c r="Y622">
        <v>405.00046396831345</v>
      </c>
      <c r="Z622">
        <v>15869</v>
      </c>
      <c r="AA622">
        <v>14444.686678699098</v>
      </c>
      <c r="AB622">
        <v>12981.989947058797</v>
      </c>
      <c r="AC622">
        <v>11578.394005924198</v>
      </c>
      <c r="AD622">
        <v>10249.289700256355</v>
      </c>
      <c r="AE622">
        <v>9036.6371827878211</v>
      </c>
      <c r="AF622">
        <v>7928.4370403656931</v>
      </c>
      <c r="AG622">
        <v>6587.3949320841066</v>
      </c>
      <c r="AH622">
        <v>2738</v>
      </c>
      <c r="AI622">
        <v>2259.9202020852463</v>
      </c>
      <c r="AJ622">
        <v>1821.0487560701226</v>
      </c>
      <c r="AK622">
        <v>1441.7086472835169</v>
      </c>
      <c r="AL622">
        <v>1152.8037831652937</v>
      </c>
      <c r="AM622">
        <v>937.1506081435034</v>
      </c>
      <c r="AN622">
        <v>778.53388561852523</v>
      </c>
      <c r="AO622">
        <v>626.62810325058047</v>
      </c>
      <c r="AP622">
        <v>88.794207839873863</v>
      </c>
      <c r="AQ622">
        <v>41.42096337844518</v>
      </c>
      <c r="AR622">
        <v>6.086059233883149</v>
      </c>
      <c r="AS622">
        <v>41.42096337844518</v>
      </c>
      <c r="AT622">
        <v>37190</v>
      </c>
      <c r="AU622">
        <v>742</v>
      </c>
      <c r="AV622">
        <v>23594.427807803429</v>
      </c>
      <c r="AW622">
        <v>10644.752247603283</v>
      </c>
      <c r="AX622">
        <v>321.46168394757393</v>
      </c>
      <c r="AY622">
        <v>787.34605594640038</v>
      </c>
      <c r="AZ622">
        <v>404.92637549882886</v>
      </c>
      <c r="BA622">
        <v>8.5450494780586581</v>
      </c>
      <c r="BB622">
        <v>66.061272509003672</v>
      </c>
      <c r="BC622">
        <v>12860</v>
      </c>
      <c r="BD622">
        <v>510691.00945513678</v>
      </c>
      <c r="BE622">
        <v>5424057.3705099588</v>
      </c>
      <c r="BF622">
        <v>129060</v>
      </c>
      <c r="BG622">
        <v>114823.50589876129</v>
      </c>
      <c r="BH622">
        <v>97154.186512484186</v>
      </c>
      <c r="BI622">
        <v>83148</v>
      </c>
      <c r="BJ622">
        <v>66648.749551920948</v>
      </c>
      <c r="BK622">
        <v>58998.02182996647</v>
      </c>
      <c r="BL622">
        <v>-707823.8795497102</v>
      </c>
      <c r="BM622">
        <v>-700708.0398209152</v>
      </c>
      <c r="BN622">
        <v>-753610.67670880957</v>
      </c>
      <c r="BO622">
        <v>141924.03915952379</v>
      </c>
      <c r="BP622">
        <v>606814.41075598681</v>
      </c>
      <c r="BQ622">
        <v>1038956.1302559928</v>
      </c>
      <c r="BR622">
        <v>3554630</v>
      </c>
      <c r="BS622">
        <v>8767932</v>
      </c>
      <c r="BT622">
        <v>937111</v>
      </c>
      <c r="BU622">
        <v>98327</v>
      </c>
      <c r="BV622">
        <v>88734</v>
      </c>
      <c r="BW622">
        <v>932589</v>
      </c>
      <c r="BX622">
        <v>42948</v>
      </c>
      <c r="BY622">
        <v>506.90314824925639</v>
      </c>
      <c r="BZ622">
        <v>0</v>
      </c>
      <c r="CA622">
        <v>0.33231936000000001</v>
      </c>
      <c r="CB622">
        <v>0</v>
      </c>
      <c r="CC622">
        <v>0</v>
      </c>
      <c r="CD622">
        <v>21.280584261624725</v>
      </c>
      <c r="CE622">
        <v>0</v>
      </c>
      <c r="CF622">
        <v>0</v>
      </c>
      <c r="CG622">
        <v>731869.20247815049</v>
      </c>
      <c r="CH622">
        <v>420875.08905462682</v>
      </c>
      <c r="CI622">
        <v>285148.8698595881</v>
      </c>
      <c r="CJ622">
        <v>45809.533502544422</v>
      </c>
      <c r="CK622">
        <v>987071.63742982538</v>
      </c>
      <c r="CL622">
        <v>32300000</v>
      </c>
      <c r="CM622">
        <v>19500000</v>
      </c>
      <c r="CN622">
        <v>5210000</v>
      </c>
      <c r="CO622">
        <v>101520000</v>
      </c>
      <c r="CP622">
        <v>0</v>
      </c>
      <c r="CQ622">
        <v>0</v>
      </c>
      <c r="CR622">
        <v>0</v>
      </c>
      <c r="CS622">
        <v>0</v>
      </c>
      <c r="CT622">
        <v>0</v>
      </c>
      <c r="CU622">
        <v>0</v>
      </c>
      <c r="CV622">
        <v>0</v>
      </c>
      <c r="CW622">
        <v>0</v>
      </c>
      <c r="CX622">
        <v>4368.7314092769229</v>
      </c>
      <c r="CY622">
        <v>2509848.0648450856</v>
      </c>
      <c r="CZ622">
        <v>12860</v>
      </c>
      <c r="DA622">
        <v>11441.424809066095</v>
      </c>
      <c r="DB622">
        <v>9680.7906287815495</v>
      </c>
      <c r="DC622">
        <v>7730.5657317686891</v>
      </c>
      <c r="DD622">
        <v>-707823.8795497102</v>
      </c>
      <c r="DE622">
        <v>-700708.0398209152</v>
      </c>
      <c r="DF622">
        <v>-753610.67670880957</v>
      </c>
    </row>
    <row r="623" spans="1:110" x14ac:dyDescent="0.45">
      <c r="A623">
        <v>12236</v>
      </c>
      <c r="B623" t="s">
        <v>972</v>
      </c>
      <c r="C623">
        <v>77499</v>
      </c>
      <c r="D623">
        <v>71793</v>
      </c>
      <c r="E623">
        <v>65992</v>
      </c>
      <c r="F623">
        <v>60252</v>
      </c>
      <c r="G623">
        <v>54596</v>
      </c>
      <c r="H623">
        <v>48873</v>
      </c>
      <c r="I623">
        <v>43345</v>
      </c>
      <c r="J623">
        <v>37641.499999999993</v>
      </c>
      <c r="K623">
        <v>2.35</v>
      </c>
      <c r="L623">
        <v>2.2799999999999998</v>
      </c>
      <c r="M623">
        <v>2.2200000000000002</v>
      </c>
      <c r="N623">
        <v>2.17</v>
      </c>
      <c r="O623">
        <v>2.14</v>
      </c>
      <c r="P623">
        <v>2.11</v>
      </c>
      <c r="Q623">
        <v>2.0962562197284775</v>
      </c>
      <c r="R623">
        <v>2.0780959503315422</v>
      </c>
      <c r="S623">
        <v>281589</v>
      </c>
      <c r="T623">
        <v>11273</v>
      </c>
      <c r="U623">
        <v>3992</v>
      </c>
      <c r="V623">
        <v>117.84561683664693</v>
      </c>
      <c r="W623">
        <v>407.80043470330315</v>
      </c>
      <c r="X623">
        <v>3785.6072569611388</v>
      </c>
      <c r="Y623">
        <v>387.393501045672</v>
      </c>
      <c r="Z623">
        <v>31670</v>
      </c>
      <c r="AA623">
        <v>28655.332295523105</v>
      </c>
      <c r="AB623">
        <v>25645.988628458268</v>
      </c>
      <c r="AC623">
        <v>22761.164375531924</v>
      </c>
      <c r="AD623">
        <v>20002.572684602579</v>
      </c>
      <c r="AE623">
        <v>17514.343797657581</v>
      </c>
      <c r="AF623">
        <v>15230.997986057442</v>
      </c>
      <c r="AG623">
        <v>12461.94406694148</v>
      </c>
      <c r="AH623">
        <v>4381</v>
      </c>
      <c r="AI623">
        <v>3768.9186310694868</v>
      </c>
      <c r="AJ623">
        <v>3256.3200861037189</v>
      </c>
      <c r="AK623">
        <v>2858.9041811379334</v>
      </c>
      <c r="AL623">
        <v>2577.6867461527286</v>
      </c>
      <c r="AM623">
        <v>2399.4493636253619</v>
      </c>
      <c r="AN623">
        <v>2272.4515019335463</v>
      </c>
      <c r="AO623">
        <v>2058.474184517434</v>
      </c>
      <c r="AP623">
        <v>187.1203587403682</v>
      </c>
      <c r="AQ623">
        <v>70.897276852408496</v>
      </c>
      <c r="AR623">
        <v>10.417068828227901</v>
      </c>
      <c r="AS623">
        <v>70.897276852408496</v>
      </c>
      <c r="AT623">
        <v>75045</v>
      </c>
      <c r="AU623">
        <v>1575</v>
      </c>
      <c r="AV623">
        <v>47637.557821164759</v>
      </c>
      <c r="AW623">
        <v>22115.110093848532</v>
      </c>
      <c r="AX623">
        <v>677.24582024638994</v>
      </c>
      <c r="AY623">
        <v>1589.6653044922678</v>
      </c>
      <c r="AZ623">
        <v>841.25878796999825</v>
      </c>
      <c r="BA623">
        <v>18.002453579374706</v>
      </c>
      <c r="BB623">
        <v>66.061272509003672</v>
      </c>
      <c r="BC623">
        <v>26880</v>
      </c>
      <c r="BD623">
        <v>1021480.9471310022</v>
      </c>
      <c r="BE623">
        <v>11542043.754500201</v>
      </c>
      <c r="BF623">
        <v>305214</v>
      </c>
      <c r="BG623">
        <v>269134.2252847905</v>
      </c>
      <c r="BH623">
        <v>224514.16116595877</v>
      </c>
      <c r="BI623">
        <v>306302.00000000006</v>
      </c>
      <c r="BJ623">
        <v>243298.17915402091</v>
      </c>
      <c r="BK623">
        <v>213811.09649167635</v>
      </c>
      <c r="BL623">
        <v>-1275870.1332153718</v>
      </c>
      <c r="BM623">
        <v>-1418191.0351368696</v>
      </c>
      <c r="BN623">
        <v>-1614504.9195262301</v>
      </c>
      <c r="BO623">
        <v>242046.79406773485</v>
      </c>
      <c r="BP623">
        <v>1177419.7027929183</v>
      </c>
      <c r="BQ623">
        <v>2038064.7870142516</v>
      </c>
      <c r="BR623">
        <v>3554630</v>
      </c>
      <c r="BS623">
        <v>8767932</v>
      </c>
      <c r="BT623">
        <v>937111</v>
      </c>
      <c r="BU623">
        <v>98327</v>
      </c>
      <c r="BV623">
        <v>88734</v>
      </c>
      <c r="BW623">
        <v>932589</v>
      </c>
      <c r="BX623">
        <v>42948</v>
      </c>
      <c r="BY623">
        <v>1723.2694711381278</v>
      </c>
      <c r="BZ623">
        <v>0</v>
      </c>
      <c r="CA623">
        <v>0</v>
      </c>
      <c r="CB623">
        <v>0</v>
      </c>
      <c r="CC623">
        <v>0</v>
      </c>
      <c r="CD623">
        <v>37.618741445175139</v>
      </c>
      <c r="CE623">
        <v>0</v>
      </c>
      <c r="CF623">
        <v>0</v>
      </c>
      <c r="CG623">
        <v>1563092.1057402568</v>
      </c>
      <c r="CH623">
        <v>898885.38413208467</v>
      </c>
      <c r="CI623">
        <v>609007.65591592784</v>
      </c>
      <c r="CJ623">
        <v>97837.864939546635</v>
      </c>
      <c r="CK623">
        <v>2108141.562785231</v>
      </c>
      <c r="CL623">
        <v>77800000</v>
      </c>
      <c r="CM623">
        <v>34600000</v>
      </c>
      <c r="CN623">
        <v>10230000</v>
      </c>
      <c r="CO623">
        <v>262350000</v>
      </c>
      <c r="CP623">
        <v>0</v>
      </c>
      <c r="CQ623">
        <v>0</v>
      </c>
      <c r="CR623">
        <v>0</v>
      </c>
      <c r="CS623">
        <v>0</v>
      </c>
      <c r="CT623">
        <v>0</v>
      </c>
      <c r="CU623">
        <v>0</v>
      </c>
      <c r="CV623">
        <v>0</v>
      </c>
      <c r="CW623">
        <v>0</v>
      </c>
      <c r="CX623">
        <v>15123.449987852078</v>
      </c>
      <c r="CY623">
        <v>5430728.708497338</v>
      </c>
      <c r="CZ623">
        <v>26880</v>
      </c>
      <c r="DA623">
        <v>23702.47752611338</v>
      </c>
      <c r="DB623">
        <v>19772.817276209385</v>
      </c>
      <c r="DC623">
        <v>15462.628985715977</v>
      </c>
      <c r="DD623">
        <v>-1275870.1332153718</v>
      </c>
      <c r="DE623">
        <v>-1418191.0351368696</v>
      </c>
      <c r="DF623">
        <v>-1614504.9195262301</v>
      </c>
    </row>
    <row r="624" spans="1:110" x14ac:dyDescent="0.45">
      <c r="A624">
        <v>12237</v>
      </c>
      <c r="B624" t="s">
        <v>973</v>
      </c>
      <c r="C624">
        <v>52222</v>
      </c>
      <c r="D624">
        <v>48174</v>
      </c>
      <c r="E624">
        <v>44104</v>
      </c>
      <c r="F624">
        <v>40041</v>
      </c>
      <c r="G624">
        <v>35995</v>
      </c>
      <c r="H624">
        <v>31954</v>
      </c>
      <c r="I624">
        <v>28068</v>
      </c>
      <c r="J624">
        <v>24031.892857142855</v>
      </c>
      <c r="K624">
        <v>2.35</v>
      </c>
      <c r="L624">
        <v>2.2799999999999998</v>
      </c>
      <c r="M624">
        <v>2.2200000000000002</v>
      </c>
      <c r="N624">
        <v>2.17</v>
      </c>
      <c r="O624">
        <v>2.14</v>
      </c>
      <c r="P624">
        <v>2.11</v>
      </c>
      <c r="Q624">
        <v>2.0962562197284775</v>
      </c>
      <c r="R624">
        <v>2.0780959503315422</v>
      </c>
      <c r="S624">
        <v>312759</v>
      </c>
      <c r="T624">
        <v>11286</v>
      </c>
      <c r="U624">
        <v>3487</v>
      </c>
      <c r="V624">
        <v>83.560663590645106</v>
      </c>
      <c r="W624">
        <v>289.1586115043761</v>
      </c>
      <c r="X624">
        <v>3601.6793834179443</v>
      </c>
      <c r="Y624">
        <v>321.57531292238951</v>
      </c>
      <c r="Z624">
        <v>19998</v>
      </c>
      <c r="AA624">
        <v>18089.669857999928</v>
      </c>
      <c r="AB624">
        <v>16158.021255092792</v>
      </c>
      <c r="AC624">
        <v>14241.327394187178</v>
      </c>
      <c r="AD624">
        <v>12408.433330901433</v>
      </c>
      <c r="AE624">
        <v>10697.60094093881</v>
      </c>
      <c r="AF624">
        <v>9150.7735468162246</v>
      </c>
      <c r="AG624">
        <v>7320.9203450159121</v>
      </c>
      <c r="AH624">
        <v>3099</v>
      </c>
      <c r="AI624">
        <v>2524.6070551235089</v>
      </c>
      <c r="AJ624">
        <v>2013.4477770273597</v>
      </c>
      <c r="AK624">
        <v>1564.3775260493926</v>
      </c>
      <c r="AL624">
        <v>1225.805592220298</v>
      </c>
      <c r="AM624">
        <v>971.91735398520098</v>
      </c>
      <c r="AN624">
        <v>784.15309760453738</v>
      </c>
      <c r="AO624">
        <v>620.87607676470918</v>
      </c>
      <c r="AP624">
        <v>101.34201016224385</v>
      </c>
      <c r="AQ624">
        <v>28.031396146808252</v>
      </c>
      <c r="AR624">
        <v>4.1187052024651081</v>
      </c>
      <c r="AS624">
        <v>28.031396146808252</v>
      </c>
      <c r="AT624">
        <v>51329</v>
      </c>
      <c r="AU624">
        <v>1232</v>
      </c>
      <c r="AV624">
        <v>32636.322277269115</v>
      </c>
      <c r="AW624">
        <v>16390.799593525237</v>
      </c>
      <c r="AX624">
        <v>520.10152185109041</v>
      </c>
      <c r="AY624">
        <v>1089.0740743924703</v>
      </c>
      <c r="AZ624">
        <v>623.50601653770002</v>
      </c>
      <c r="BA624">
        <v>13.825265839632628</v>
      </c>
      <c r="BB624">
        <v>66.061272509003672</v>
      </c>
      <c r="BC624">
        <v>19010</v>
      </c>
      <c r="BD624">
        <v>687343.0942824739</v>
      </c>
      <c r="BE624">
        <v>5306906.6717081955</v>
      </c>
      <c r="BF624">
        <v>168611.99999999997</v>
      </c>
      <c r="BG624">
        <v>147250.16831038176</v>
      </c>
      <c r="BH624">
        <v>120851.87535468285</v>
      </c>
      <c r="BI624">
        <v>104324.00000000001</v>
      </c>
      <c r="BJ624">
        <v>82130.423094158672</v>
      </c>
      <c r="BK624">
        <v>71560.03448235878</v>
      </c>
      <c r="BL624">
        <v>-898582.39460596</v>
      </c>
      <c r="BM624">
        <v>-878498.69016642438</v>
      </c>
      <c r="BN624">
        <v>-968449.27673673234</v>
      </c>
      <c r="BO624">
        <v>113554.53967091953</v>
      </c>
      <c r="BP624">
        <v>504449.92264705524</v>
      </c>
      <c r="BQ624">
        <v>845412.81425119098</v>
      </c>
      <c r="BR624">
        <v>3554630</v>
      </c>
      <c r="BS624">
        <v>8767932</v>
      </c>
      <c r="BT624">
        <v>937111</v>
      </c>
      <c r="BU624">
        <v>98327</v>
      </c>
      <c r="BV624">
        <v>88734</v>
      </c>
      <c r="BW624">
        <v>932589</v>
      </c>
      <c r="BX624">
        <v>42948</v>
      </c>
      <c r="BY624">
        <v>1129.4444411257909</v>
      </c>
      <c r="BZ624">
        <v>0</v>
      </c>
      <c r="CA624">
        <v>0.16615968</v>
      </c>
      <c r="CB624">
        <v>0</v>
      </c>
      <c r="CC624">
        <v>0</v>
      </c>
      <c r="CD624">
        <v>7.4777755508643855</v>
      </c>
      <c r="CE624">
        <v>0</v>
      </c>
      <c r="CF624">
        <v>0</v>
      </c>
      <c r="CG624">
        <v>725682.34198977228</v>
      </c>
      <c r="CH624">
        <v>417317.21908250917</v>
      </c>
      <c r="CI624">
        <v>282738.36225759261</v>
      </c>
      <c r="CJ624">
        <v>45422.282349116642</v>
      </c>
      <c r="CK624">
        <v>978727.42169819574</v>
      </c>
      <c r="CL624">
        <v>30400000</v>
      </c>
      <c r="CM624">
        <v>27300000</v>
      </c>
      <c r="CN624">
        <v>6920000</v>
      </c>
      <c r="CO624">
        <v>146770000</v>
      </c>
      <c r="CP624">
        <v>0</v>
      </c>
      <c r="CQ624">
        <v>0</v>
      </c>
      <c r="CR624">
        <v>0</v>
      </c>
      <c r="CS624">
        <v>0</v>
      </c>
      <c r="CT624">
        <v>197000</v>
      </c>
      <c r="CU624">
        <v>0</v>
      </c>
      <c r="CV624">
        <v>0</v>
      </c>
      <c r="CW624">
        <v>0</v>
      </c>
      <c r="CX624">
        <v>11781.251095509078</v>
      </c>
      <c r="CY624">
        <v>2430217.7714559548</v>
      </c>
      <c r="CZ624">
        <v>19010</v>
      </c>
      <c r="DA624">
        <v>16601.580549310591</v>
      </c>
      <c r="DB624">
        <v>13625.330050604474</v>
      </c>
      <c r="DC624">
        <v>10404.629946975272</v>
      </c>
      <c r="DD624">
        <v>-898582.39460596</v>
      </c>
      <c r="DE624">
        <v>-878498.69016642438</v>
      </c>
      <c r="DF624">
        <v>-968449.27673673234</v>
      </c>
    </row>
    <row r="625" spans="1:110" x14ac:dyDescent="0.45">
      <c r="A625">
        <v>12238</v>
      </c>
      <c r="B625" t="s">
        <v>974</v>
      </c>
      <c r="C625">
        <v>38594</v>
      </c>
      <c r="D625">
        <v>36118</v>
      </c>
      <c r="E625">
        <v>33553</v>
      </c>
      <c r="F625">
        <v>30949</v>
      </c>
      <c r="G625">
        <v>28308</v>
      </c>
      <c r="H625">
        <v>25677</v>
      </c>
      <c r="I625">
        <v>23151</v>
      </c>
      <c r="J625">
        <v>20563.285714285714</v>
      </c>
      <c r="K625">
        <v>2.35</v>
      </c>
      <c r="L625">
        <v>2.2799999999999998</v>
      </c>
      <c r="M625">
        <v>2.2200000000000002</v>
      </c>
      <c r="N625">
        <v>2.17</v>
      </c>
      <c r="O625">
        <v>2.14</v>
      </c>
      <c r="P625">
        <v>2.11</v>
      </c>
      <c r="Q625">
        <v>2.0962562197284775</v>
      </c>
      <c r="R625">
        <v>2.0780959503315422</v>
      </c>
      <c r="S625">
        <v>308436</v>
      </c>
      <c r="T625">
        <v>12224</v>
      </c>
      <c r="U625">
        <v>3711</v>
      </c>
      <c r="V625">
        <v>63.073330498678466</v>
      </c>
      <c r="W625">
        <v>218.26294677722387</v>
      </c>
      <c r="X625">
        <v>3819.449336085398</v>
      </c>
      <c r="Y625">
        <v>335.07661254894953</v>
      </c>
      <c r="Z625">
        <v>13402</v>
      </c>
      <c r="AA625">
        <v>12111.957797084988</v>
      </c>
      <c r="AB625">
        <v>10877.878799732744</v>
      </c>
      <c r="AC625">
        <v>9723.1336016755195</v>
      </c>
      <c r="AD625">
        <v>8643.3013702315384</v>
      </c>
      <c r="AE625">
        <v>7649.4884795801263</v>
      </c>
      <c r="AF625">
        <v>6730.3239381703333</v>
      </c>
      <c r="AG625">
        <v>5616.3473489625521</v>
      </c>
      <c r="AH625">
        <v>1403</v>
      </c>
      <c r="AI625">
        <v>1208.6817866949489</v>
      </c>
      <c r="AJ625">
        <v>1050.638928461628</v>
      </c>
      <c r="AK625">
        <v>940.98685028503473</v>
      </c>
      <c r="AL625">
        <v>879.58011572477153</v>
      </c>
      <c r="AM625">
        <v>844.41089751440836</v>
      </c>
      <c r="AN625">
        <v>831.00416936298404</v>
      </c>
      <c r="AO625">
        <v>787.74560385146674</v>
      </c>
      <c r="AP625">
        <v>93.455081244395856</v>
      </c>
      <c r="AQ625">
        <v>30.632247335687367</v>
      </c>
      <c r="AR625">
        <v>4.5008531078484681</v>
      </c>
      <c r="AS625">
        <v>30.632247335687367</v>
      </c>
      <c r="AT625">
        <v>33368</v>
      </c>
      <c r="AU625">
        <v>259</v>
      </c>
      <c r="AV625">
        <v>21029.368931200323</v>
      </c>
      <c r="AW625">
        <v>6226.6781553100318</v>
      </c>
      <c r="AX625">
        <v>138.90577252869855</v>
      </c>
      <c r="AY625">
        <v>701.75004123415476</v>
      </c>
      <c r="AZ625">
        <v>236.86283702799361</v>
      </c>
      <c r="BA625">
        <v>3.6923737985497112</v>
      </c>
      <c r="BB625">
        <v>66.061272509003672</v>
      </c>
      <c r="BC625">
        <v>14810</v>
      </c>
      <c r="BD625">
        <v>611139.08651416178</v>
      </c>
      <c r="BE625">
        <v>5730463.8366878824</v>
      </c>
      <c r="BF625">
        <v>148906</v>
      </c>
      <c r="BG625">
        <v>134063.40265535162</v>
      </c>
      <c r="BH625">
        <v>114389.2405509167</v>
      </c>
      <c r="BI625">
        <v>64468.000000000029</v>
      </c>
      <c r="BJ625">
        <v>51753.068127737242</v>
      </c>
      <c r="BK625">
        <v>46005.473439660891</v>
      </c>
      <c r="BL625">
        <v>-792104.31292135827</v>
      </c>
      <c r="BM625">
        <v>-831169.59087843739</v>
      </c>
      <c r="BN625">
        <v>-886898.84607025736</v>
      </c>
      <c r="BO625">
        <v>144296.64056848688</v>
      </c>
      <c r="BP625">
        <v>634034.68299424555</v>
      </c>
      <c r="BQ625">
        <v>1105566.4862890989</v>
      </c>
      <c r="BR625">
        <v>3554630</v>
      </c>
      <c r="BS625">
        <v>8767932</v>
      </c>
      <c r="BT625">
        <v>937111</v>
      </c>
      <c r="BU625">
        <v>98327</v>
      </c>
      <c r="BV625">
        <v>88734</v>
      </c>
      <c r="BW625">
        <v>932589</v>
      </c>
      <c r="BX625">
        <v>42948</v>
      </c>
      <c r="BY625">
        <v>440.77282804344753</v>
      </c>
      <c r="BZ625">
        <v>0</v>
      </c>
      <c r="CA625">
        <v>0</v>
      </c>
      <c r="CB625">
        <v>0</v>
      </c>
      <c r="CC625">
        <v>0</v>
      </c>
      <c r="CD625">
        <v>10.289594136485945</v>
      </c>
      <c r="CE625">
        <v>0</v>
      </c>
      <c r="CF625">
        <v>0</v>
      </c>
      <c r="CG625">
        <v>752613.38176271273</v>
      </c>
      <c r="CH625">
        <v>432804.41778466845</v>
      </c>
      <c r="CI625">
        <v>293231.1600545143</v>
      </c>
      <c r="CJ625">
        <v>47107.963840508135</v>
      </c>
      <c r="CK625">
        <v>1015049.3019417597</v>
      </c>
      <c r="CL625">
        <v>29300000</v>
      </c>
      <c r="CM625">
        <v>5770000</v>
      </c>
      <c r="CN625">
        <v>7600000</v>
      </c>
      <c r="CO625">
        <v>157440000</v>
      </c>
      <c r="CP625">
        <v>10000</v>
      </c>
      <c r="CQ625">
        <v>0</v>
      </c>
      <c r="CR625">
        <v>0</v>
      </c>
      <c r="CS625">
        <v>0</v>
      </c>
      <c r="CT625">
        <v>28976000</v>
      </c>
      <c r="CU625">
        <v>0</v>
      </c>
      <c r="CV625">
        <v>0</v>
      </c>
      <c r="CW625">
        <v>0</v>
      </c>
      <c r="CX625">
        <v>16690.791880484747</v>
      </c>
      <c r="CY625">
        <v>2607656.1642078194</v>
      </c>
      <c r="CZ625">
        <v>14810</v>
      </c>
      <c r="DA625">
        <v>13333.774282606193</v>
      </c>
      <c r="DB625">
        <v>11377.007323808821</v>
      </c>
      <c r="DC625">
        <v>9251.0946777609824</v>
      </c>
      <c r="DD625">
        <v>-792104.31292135827</v>
      </c>
      <c r="DE625">
        <v>-831169.59087843739</v>
      </c>
      <c r="DF625">
        <v>-886898.84607025736</v>
      </c>
    </row>
    <row r="626" spans="1:110" x14ac:dyDescent="0.45">
      <c r="A626">
        <v>12239</v>
      </c>
      <c r="B626" t="s">
        <v>976</v>
      </c>
      <c r="C626">
        <v>49184</v>
      </c>
      <c r="D626">
        <v>47729</v>
      </c>
      <c r="E626">
        <v>45959</v>
      </c>
      <c r="F626">
        <v>43853</v>
      </c>
      <c r="G626">
        <v>41429</v>
      </c>
      <c r="H626">
        <v>38749</v>
      </c>
      <c r="I626">
        <v>36027</v>
      </c>
      <c r="J626">
        <v>33814.107142857145</v>
      </c>
      <c r="K626">
        <v>2.35</v>
      </c>
      <c r="L626">
        <v>2.2799999999999998</v>
      </c>
      <c r="M626">
        <v>2.2200000000000002</v>
      </c>
      <c r="N626">
        <v>2.17</v>
      </c>
      <c r="O626">
        <v>2.14</v>
      </c>
      <c r="P626">
        <v>2.11</v>
      </c>
      <c r="Q626">
        <v>2.0962562197284775</v>
      </c>
      <c r="R626">
        <v>2.0780959503315422</v>
      </c>
      <c r="S626">
        <v>312759</v>
      </c>
      <c r="T626">
        <v>11286</v>
      </c>
      <c r="U626">
        <v>3487</v>
      </c>
      <c r="V626">
        <v>80.011743398412605</v>
      </c>
      <c r="W626">
        <v>279.11190073538592</v>
      </c>
      <c r="X626">
        <v>3542.6116138081657</v>
      </c>
      <c r="Y626">
        <v>313.76957011020045</v>
      </c>
      <c r="Z626">
        <v>11916</v>
      </c>
      <c r="AA626">
        <v>11341.228952561818</v>
      </c>
      <c r="AB626">
        <v>10637.593986591719</v>
      </c>
      <c r="AC626">
        <v>9900.3624371662554</v>
      </c>
      <c r="AD626">
        <v>9149.8813917582593</v>
      </c>
      <c r="AE626">
        <v>8407.8829931134824</v>
      </c>
      <c r="AF626">
        <v>7681.6770789513239</v>
      </c>
      <c r="AG626">
        <v>6956.9091047230086</v>
      </c>
      <c r="AH626">
        <v>1076</v>
      </c>
      <c r="AI626">
        <v>890.82730758570551</v>
      </c>
      <c r="AJ626">
        <v>729.03264576611889</v>
      </c>
      <c r="AK626">
        <v>578.12661488984531</v>
      </c>
      <c r="AL626">
        <v>451.05382663911257</v>
      </c>
      <c r="AM626">
        <v>369.784092836051</v>
      </c>
      <c r="AN626">
        <v>330.03130320705338</v>
      </c>
      <c r="AO626">
        <v>298.08011107212388</v>
      </c>
      <c r="AP626">
        <v>44.744384683411127</v>
      </c>
      <c r="AQ626">
        <v>2.9861624761204664</v>
      </c>
      <c r="AR626">
        <v>0.43876240988459914</v>
      </c>
      <c r="AS626">
        <v>2.9861624761204664</v>
      </c>
      <c r="AT626">
        <v>36843</v>
      </c>
      <c r="AU626">
        <v>347</v>
      </c>
      <c r="AV626">
        <v>23240.448851522531</v>
      </c>
      <c r="AW626">
        <v>7373.879706729942</v>
      </c>
      <c r="AX626">
        <v>175.8052876403284</v>
      </c>
      <c r="AY626">
        <v>775.53377817530691</v>
      </c>
      <c r="AZ626">
        <v>280.50238404400699</v>
      </c>
      <c r="BA626">
        <v>4.6732315433149401</v>
      </c>
      <c r="BB626">
        <v>66.061272509003672</v>
      </c>
      <c r="BC626">
        <v>19000</v>
      </c>
      <c r="BD626">
        <v>975630.51666872867</v>
      </c>
      <c r="BE626">
        <v>5333250.972090221</v>
      </c>
      <c r="BF626">
        <v>263498</v>
      </c>
      <c r="BG626">
        <v>254372.06171903916</v>
      </c>
      <c r="BH626">
        <v>231157.44136162114</v>
      </c>
      <c r="BI626">
        <v>78206.000000000058</v>
      </c>
      <c r="BJ626">
        <v>68270.18024233864</v>
      </c>
      <c r="BK626">
        <v>63095.069072052269</v>
      </c>
      <c r="BL626">
        <v>-836460.14990604692</v>
      </c>
      <c r="BM626">
        <v>-871207.11083968612</v>
      </c>
      <c r="BN626">
        <v>-923630.17094494484</v>
      </c>
      <c r="BO626">
        <v>387160.51238030382</v>
      </c>
      <c r="BP626">
        <v>994973.99392190739</v>
      </c>
      <c r="BQ626">
        <v>1532039.4786844933</v>
      </c>
      <c r="BR626">
        <v>3554630</v>
      </c>
      <c r="BS626">
        <v>8767932</v>
      </c>
      <c r="BT626">
        <v>937111</v>
      </c>
      <c r="BU626">
        <v>98327</v>
      </c>
      <c r="BV626">
        <v>88734</v>
      </c>
      <c r="BW626">
        <v>932589</v>
      </c>
      <c r="BX626">
        <v>42948</v>
      </c>
      <c r="BY626">
        <v>358.59365187594278</v>
      </c>
      <c r="BZ626">
        <v>0</v>
      </c>
      <c r="CA626">
        <v>0.15435242346521144</v>
      </c>
      <c r="CB626">
        <v>0</v>
      </c>
      <c r="CC626">
        <v>0</v>
      </c>
      <c r="CD626">
        <v>30.317663108680307</v>
      </c>
      <c r="CE626">
        <v>0</v>
      </c>
      <c r="CF626">
        <v>0</v>
      </c>
      <c r="CG626">
        <v>516420.88429462735</v>
      </c>
      <c r="CH626">
        <v>296977.49943735229</v>
      </c>
      <c r="CI626">
        <v>201206.48748421459</v>
      </c>
      <c r="CJ626">
        <v>32324.081571412495</v>
      </c>
      <c r="CK626">
        <v>696496.59548131388</v>
      </c>
      <c r="CL626">
        <v>16300000</v>
      </c>
      <c r="CM626">
        <v>7980000</v>
      </c>
      <c r="CN626">
        <v>2620000</v>
      </c>
      <c r="CO626">
        <v>58080000</v>
      </c>
      <c r="CP626">
        <v>0</v>
      </c>
      <c r="CQ626">
        <v>0</v>
      </c>
      <c r="CR626">
        <v>0</v>
      </c>
      <c r="CS626">
        <v>0</v>
      </c>
      <c r="CT626">
        <v>0</v>
      </c>
      <c r="CU626">
        <v>0</v>
      </c>
      <c r="CV626">
        <v>0</v>
      </c>
      <c r="CW626">
        <v>0</v>
      </c>
      <c r="CX626">
        <v>2056.2574131606807</v>
      </c>
      <c r="CY626">
        <v>2145238.2479847325</v>
      </c>
      <c r="CZ626">
        <v>19000</v>
      </c>
      <c r="DA626">
        <v>18341.957709970258</v>
      </c>
      <c r="DB626">
        <v>16668.025510139738</v>
      </c>
      <c r="DC626">
        <v>14768.569838489824</v>
      </c>
      <c r="DD626">
        <v>-836460.14990604692</v>
      </c>
      <c r="DE626">
        <v>-871207.11083968612</v>
      </c>
      <c r="DF626">
        <v>-923630.17094494484</v>
      </c>
    </row>
    <row r="627" spans="1:110" x14ac:dyDescent="0.45">
      <c r="A627">
        <v>12322</v>
      </c>
      <c r="B627" t="s">
        <v>977</v>
      </c>
      <c r="C627">
        <v>20955</v>
      </c>
      <c r="D627">
        <v>20500</v>
      </c>
      <c r="E627">
        <v>19749</v>
      </c>
      <c r="F627">
        <v>18741</v>
      </c>
      <c r="G627">
        <v>17623</v>
      </c>
      <c r="H627">
        <v>16654</v>
      </c>
      <c r="I627">
        <v>15833</v>
      </c>
      <c r="J627">
        <v>14933.571428571429</v>
      </c>
      <c r="K627">
        <v>2.35</v>
      </c>
      <c r="L627">
        <v>2.2799999999999998</v>
      </c>
      <c r="M627">
        <v>2.2200000000000002</v>
      </c>
      <c r="N627">
        <v>2.17</v>
      </c>
      <c r="O627">
        <v>2.14</v>
      </c>
      <c r="P627">
        <v>2.11</v>
      </c>
      <c r="Q627">
        <v>2.0962562197284775</v>
      </c>
      <c r="R627">
        <v>2.0780959503315422</v>
      </c>
      <c r="S627">
        <v>323689</v>
      </c>
      <c r="T627">
        <v>10583</v>
      </c>
      <c r="U627">
        <v>4710</v>
      </c>
      <c r="V627">
        <v>39.015151448010073</v>
      </c>
      <c r="W627">
        <v>135.01050058202924</v>
      </c>
      <c r="X627">
        <v>2902.5288689487106</v>
      </c>
      <c r="Y627">
        <v>373.2969216323873</v>
      </c>
      <c r="Z627">
        <v>6144</v>
      </c>
      <c r="AA627">
        <v>5942.4572751009764</v>
      </c>
      <c r="AB627">
        <v>5765.7009410794553</v>
      </c>
      <c r="AC627">
        <v>5461.1713155066864</v>
      </c>
      <c r="AD627">
        <v>5056.781266826014</v>
      </c>
      <c r="AE627">
        <v>4686.5585328253728</v>
      </c>
      <c r="AF627">
        <v>4381.0760912039777</v>
      </c>
      <c r="AG627">
        <v>4071.9131217323779</v>
      </c>
      <c r="AH627">
        <v>245</v>
      </c>
      <c r="AI627">
        <v>188.7423922074482</v>
      </c>
      <c r="AJ627">
        <v>138.24809375618418</v>
      </c>
      <c r="AK627">
        <v>100.06796992158638</v>
      </c>
      <c r="AL627">
        <v>74.646931001520301</v>
      </c>
      <c r="AM627">
        <v>59.645560392737828</v>
      </c>
      <c r="AN627">
        <v>49.307991678832117</v>
      </c>
      <c r="AO627">
        <v>40.35889896362935</v>
      </c>
      <c r="AP627">
        <v>40.787211773297351</v>
      </c>
      <c r="AQ627">
        <v>1.6375729707757396</v>
      </c>
      <c r="AR627">
        <v>0.24061164413026404</v>
      </c>
      <c r="AS627">
        <v>1.6375729707757396</v>
      </c>
      <c r="AT627">
        <v>14196</v>
      </c>
      <c r="AU627">
        <v>424</v>
      </c>
      <c r="AV627">
        <v>9054.9040274559102</v>
      </c>
      <c r="AW627">
        <v>5213.6840964999865</v>
      </c>
      <c r="AX627">
        <v>174.45288629366121</v>
      </c>
      <c r="AY627">
        <v>302.16214739620369</v>
      </c>
      <c r="AZ627">
        <v>198.32854303085949</v>
      </c>
      <c r="BA627">
        <v>4.6372822000540221</v>
      </c>
      <c r="BB627">
        <v>66.061272509003672</v>
      </c>
      <c r="BC627">
        <v>8880</v>
      </c>
      <c r="BD627">
        <v>468855.45612920419</v>
      </c>
      <c r="BE627">
        <v>2472185.1691776277</v>
      </c>
      <c r="BF627">
        <v>85716</v>
      </c>
      <c r="BG627">
        <v>82333.373219736983</v>
      </c>
      <c r="BH627">
        <v>75245.232271876084</v>
      </c>
      <c r="BI627">
        <v>139092.00000000006</v>
      </c>
      <c r="BJ627">
        <v>127826.7904086107</v>
      </c>
      <c r="BK627">
        <v>118361.44332285711</v>
      </c>
      <c r="BL627">
        <v>-171702.6579393422</v>
      </c>
      <c r="BM627">
        <v>-193831.4318336923</v>
      </c>
      <c r="BN627">
        <v>-202045.15296384931</v>
      </c>
      <c r="BO627">
        <v>259588.61479737214</v>
      </c>
      <c r="BP627">
        <v>565251.90671899356</v>
      </c>
      <c r="BQ627">
        <v>802193.67959422222</v>
      </c>
      <c r="BR627">
        <v>3554630</v>
      </c>
      <c r="BS627">
        <v>8767932</v>
      </c>
      <c r="BT627">
        <v>937111</v>
      </c>
      <c r="BU627">
        <v>98327</v>
      </c>
      <c r="BV627">
        <v>88734</v>
      </c>
      <c r="BW627">
        <v>932589</v>
      </c>
      <c r="BX627">
        <v>42948</v>
      </c>
      <c r="BY627">
        <v>168.47512534543509</v>
      </c>
      <c r="BZ627">
        <v>0</v>
      </c>
      <c r="CA627">
        <v>0</v>
      </c>
      <c r="CB627">
        <v>0</v>
      </c>
      <c r="CC627">
        <v>100.02782387200001</v>
      </c>
      <c r="CD627">
        <v>16.65373968456624</v>
      </c>
      <c r="CE627">
        <v>0</v>
      </c>
      <c r="CF627">
        <v>0</v>
      </c>
      <c r="CG627">
        <v>221999.11164180597</v>
      </c>
      <c r="CH627">
        <v>127664.74605834032</v>
      </c>
      <c r="CI627">
        <v>86494.684542192321</v>
      </c>
      <c r="CJ627">
        <v>13895.482564173095</v>
      </c>
      <c r="CK627">
        <v>299410.09389964864</v>
      </c>
      <c r="CL627">
        <v>3190000</v>
      </c>
      <c r="CM627">
        <v>2100000</v>
      </c>
      <c r="CN627">
        <v>730000</v>
      </c>
      <c r="CO627">
        <v>19010000</v>
      </c>
      <c r="CP627">
        <v>0</v>
      </c>
      <c r="CQ627">
        <v>0</v>
      </c>
      <c r="CR627">
        <v>0</v>
      </c>
      <c r="CS627">
        <v>0</v>
      </c>
      <c r="CT627">
        <v>0</v>
      </c>
      <c r="CU627">
        <v>0</v>
      </c>
      <c r="CV627">
        <v>0</v>
      </c>
      <c r="CW627">
        <v>0</v>
      </c>
      <c r="CX627">
        <v>1387.6093615531211</v>
      </c>
      <c r="CY627">
        <v>941750.56517078308</v>
      </c>
      <c r="CZ627">
        <v>8880</v>
      </c>
      <c r="DA627">
        <v>8529.5668742272683</v>
      </c>
      <c r="DB627">
        <v>7795.2501583631956</v>
      </c>
      <c r="DC627">
        <v>7097.2816344902012</v>
      </c>
      <c r="DD627">
        <v>-171702.6579393422</v>
      </c>
      <c r="DE627">
        <v>-193831.4318336923</v>
      </c>
      <c r="DF627">
        <v>-202045.15296384931</v>
      </c>
    </row>
    <row r="628" spans="1:110" x14ac:dyDescent="0.45">
      <c r="A628">
        <v>12329</v>
      </c>
      <c r="B628" t="s">
        <v>978</v>
      </c>
      <c r="C628">
        <v>21228</v>
      </c>
      <c r="D628">
        <v>19808</v>
      </c>
      <c r="E628">
        <v>18322</v>
      </c>
      <c r="F628">
        <v>16734</v>
      </c>
      <c r="G628">
        <v>15018</v>
      </c>
      <c r="H628">
        <v>13214</v>
      </c>
      <c r="I628">
        <v>11470</v>
      </c>
      <c r="J628">
        <v>9835.5</v>
      </c>
      <c r="K628">
        <v>2.35</v>
      </c>
      <c r="L628">
        <v>2.2799999999999998</v>
      </c>
      <c r="M628">
        <v>2.2200000000000002</v>
      </c>
      <c r="N628">
        <v>2.17</v>
      </c>
      <c r="O628">
        <v>2.14</v>
      </c>
      <c r="P628">
        <v>2.11</v>
      </c>
      <c r="Q628">
        <v>2.0962562197284775</v>
      </c>
      <c r="R628">
        <v>2.0780959503315422</v>
      </c>
      <c r="S628">
        <v>323689</v>
      </c>
      <c r="T628">
        <v>10583</v>
      </c>
      <c r="U628">
        <v>4710</v>
      </c>
      <c r="V628">
        <v>35.509916409165335</v>
      </c>
      <c r="W628">
        <v>126.36304428947257</v>
      </c>
      <c r="X628">
        <v>3230.5882479827083</v>
      </c>
      <c r="Y628">
        <v>404.0390019483396</v>
      </c>
      <c r="Z628">
        <v>5094</v>
      </c>
      <c r="AA628">
        <v>4561.7816418997691</v>
      </c>
      <c r="AB628">
        <v>4054.0267749171248</v>
      </c>
      <c r="AC628">
        <v>3535.5879222759513</v>
      </c>
      <c r="AD628">
        <v>3024.8848325740037</v>
      </c>
      <c r="AE628">
        <v>2563.281542122781</v>
      </c>
      <c r="AF628">
        <v>2175.1924807308246</v>
      </c>
      <c r="AG628">
        <v>1680.1264437548314</v>
      </c>
      <c r="AH628">
        <v>387</v>
      </c>
      <c r="AI628">
        <v>298.71000852440358</v>
      </c>
      <c r="AJ628">
        <v>224.11321967016653</v>
      </c>
      <c r="AK628">
        <v>154.31850094578078</v>
      </c>
      <c r="AL628">
        <v>111.02375075084444</v>
      </c>
      <c r="AM628">
        <v>83.018229010939692</v>
      </c>
      <c r="AN628">
        <v>71.173722531252309</v>
      </c>
      <c r="AO628">
        <v>54.584155984936146</v>
      </c>
      <c r="AP628">
        <v>12.374161940632893</v>
      </c>
      <c r="AQ628">
        <v>4.0457685160341805</v>
      </c>
      <c r="AR628">
        <v>0.59445229726300519</v>
      </c>
      <c r="AS628">
        <v>4.0457685160341805</v>
      </c>
      <c r="AT628">
        <v>15734</v>
      </c>
      <c r="AU628">
        <v>244</v>
      </c>
      <c r="AV628">
        <v>9957.9994624126721</v>
      </c>
      <c r="AW628">
        <v>3932.0752582758169</v>
      </c>
      <c r="AX628">
        <v>110.29899854653624</v>
      </c>
      <c r="AY628">
        <v>332.29844206071084</v>
      </c>
      <c r="AZ628">
        <v>149.57614282481205</v>
      </c>
      <c r="BA628">
        <v>2.9319525375042299</v>
      </c>
      <c r="BB628">
        <v>66.061272509003672</v>
      </c>
      <c r="BC628">
        <v>8190</v>
      </c>
      <c r="BD628">
        <v>294751.41805437772</v>
      </c>
      <c r="BE628">
        <v>1568577.3241134363</v>
      </c>
      <c r="BF628">
        <v>64015.999999999993</v>
      </c>
      <c r="BG628">
        <v>56822.820187160796</v>
      </c>
      <c r="BH628">
        <v>46146.057285485687</v>
      </c>
      <c r="BI628">
        <v>36912</v>
      </c>
      <c r="BJ628">
        <v>28608.476168250003</v>
      </c>
      <c r="BK628">
        <v>24476.083623650324</v>
      </c>
      <c r="BL628">
        <v>-362424.24212236254</v>
      </c>
      <c r="BM628">
        <v>-309762.97951111884</v>
      </c>
      <c r="BN628">
        <v>-348893.34537024953</v>
      </c>
      <c r="BO628">
        <v>17077.744215435814</v>
      </c>
      <c r="BP628">
        <v>115728.32257496973</v>
      </c>
      <c r="BQ628">
        <v>202073.5603794913</v>
      </c>
      <c r="BR628">
        <v>3554630</v>
      </c>
      <c r="BS628">
        <v>8767932</v>
      </c>
      <c r="BT628">
        <v>937111</v>
      </c>
      <c r="BU628">
        <v>98327</v>
      </c>
      <c r="BV628">
        <v>88734</v>
      </c>
      <c r="BW628">
        <v>932589</v>
      </c>
      <c r="BX628">
        <v>42948</v>
      </c>
      <c r="BY628">
        <v>101.82593312776221</v>
      </c>
      <c r="BZ628">
        <v>0</v>
      </c>
      <c r="CA628">
        <v>0</v>
      </c>
      <c r="CB628">
        <v>0</v>
      </c>
      <c r="CC628">
        <v>17.446766400000001</v>
      </c>
      <c r="CD628">
        <v>14.468475969568027</v>
      </c>
      <c r="CE628">
        <v>0</v>
      </c>
      <c r="CF628">
        <v>0</v>
      </c>
      <c r="CG628">
        <v>198343.46859800699</v>
      </c>
      <c r="CH628">
        <v>114061.12557671388</v>
      </c>
      <c r="CI628">
        <v>77278.037828680026</v>
      </c>
      <c r="CJ628">
        <v>12414.816389302192</v>
      </c>
      <c r="CK628">
        <v>267505.7396316533</v>
      </c>
      <c r="CL628">
        <v>12700000</v>
      </c>
      <c r="CM628">
        <v>1590000</v>
      </c>
      <c r="CN628">
        <v>560000</v>
      </c>
      <c r="CO628">
        <v>32509999.999999996</v>
      </c>
      <c r="CP628">
        <v>0</v>
      </c>
      <c r="CQ628">
        <v>0</v>
      </c>
      <c r="CR628">
        <v>0</v>
      </c>
      <c r="CS628">
        <v>0</v>
      </c>
      <c r="CT628">
        <v>0</v>
      </c>
      <c r="CU628">
        <v>0</v>
      </c>
      <c r="CV628">
        <v>0</v>
      </c>
      <c r="CW628">
        <v>0</v>
      </c>
      <c r="CX628">
        <v>969.83450001024573</v>
      </c>
      <c r="CY628">
        <v>777615.64679470204</v>
      </c>
      <c r="CZ628">
        <v>8190</v>
      </c>
      <c r="DA628">
        <v>7269.727838866017</v>
      </c>
      <c r="DB628">
        <v>5903.7773239210164</v>
      </c>
      <c r="DC628">
        <v>4461.7883800861573</v>
      </c>
      <c r="DD628">
        <v>-362424.24212236254</v>
      </c>
      <c r="DE628">
        <v>-309762.97951111884</v>
      </c>
      <c r="DF628">
        <v>-348893.34537024953</v>
      </c>
    </row>
    <row r="629" spans="1:110" x14ac:dyDescent="0.45">
      <c r="A629">
        <v>12342</v>
      </c>
      <c r="B629" t="s">
        <v>979</v>
      </c>
      <c r="C629">
        <v>6133</v>
      </c>
      <c r="D629">
        <v>5760</v>
      </c>
      <c r="E629">
        <v>5383</v>
      </c>
      <c r="F629">
        <v>5012</v>
      </c>
      <c r="G629">
        <v>4633</v>
      </c>
      <c r="H629">
        <v>4239</v>
      </c>
      <c r="I629">
        <v>3838</v>
      </c>
      <c r="J629">
        <v>3456.6785714285716</v>
      </c>
      <c r="K629">
        <v>2.35</v>
      </c>
      <c r="L629">
        <v>2.2799999999999998</v>
      </c>
      <c r="M629">
        <v>2.2200000000000002</v>
      </c>
      <c r="N629">
        <v>2.17</v>
      </c>
      <c r="O629">
        <v>2.14</v>
      </c>
      <c r="P629">
        <v>2.11</v>
      </c>
      <c r="Q629">
        <v>2.0962562197284775</v>
      </c>
      <c r="R629">
        <v>2.0780959503315422</v>
      </c>
      <c r="S629">
        <v>281589</v>
      </c>
      <c r="T629">
        <v>11273</v>
      </c>
      <c r="U629">
        <v>3992</v>
      </c>
      <c r="V629">
        <v>9.6205867831482372</v>
      </c>
      <c r="W629">
        <v>33.291687697702017</v>
      </c>
      <c r="X629">
        <v>3669.6470374420464</v>
      </c>
      <c r="Y629">
        <v>375.52691469049194</v>
      </c>
      <c r="Z629">
        <v>2540</v>
      </c>
      <c r="AA629">
        <v>2340.1412656428201</v>
      </c>
      <c r="AB629">
        <v>2140.1325506287631</v>
      </c>
      <c r="AC629">
        <v>1934.1026983822544</v>
      </c>
      <c r="AD629">
        <v>1722.8201199332684</v>
      </c>
      <c r="AE629">
        <v>1511.454652901637</v>
      </c>
      <c r="AF629">
        <v>1319.1325457589019</v>
      </c>
      <c r="AG629">
        <v>1114.2294022267176</v>
      </c>
      <c r="AH629">
        <v>166</v>
      </c>
      <c r="AI629">
        <v>123.91410493373193</v>
      </c>
      <c r="AJ629">
        <v>85.714328001616963</v>
      </c>
      <c r="AK629">
        <v>57.341680173209909</v>
      </c>
      <c r="AL629">
        <v>37.104542757878939</v>
      </c>
      <c r="AM629">
        <v>33.081876152373276</v>
      </c>
      <c r="AN629">
        <v>29.551780351672875</v>
      </c>
      <c r="AO629">
        <v>25.768850335115683</v>
      </c>
      <c r="AP629">
        <v>35.376943037067896</v>
      </c>
      <c r="AQ629">
        <v>29.765296939394325</v>
      </c>
      <c r="AR629">
        <v>4.3734704727206815</v>
      </c>
      <c r="AS629">
        <v>29.765296939394325</v>
      </c>
      <c r="AT629">
        <v>5425</v>
      </c>
      <c r="AU629">
        <v>97</v>
      </c>
      <c r="AV629">
        <v>3437.9039305010415</v>
      </c>
      <c r="AW629">
        <v>1460.9393849302451</v>
      </c>
      <c r="AX629">
        <v>42.761555942919827</v>
      </c>
      <c r="AY629">
        <v>114.72285416081974</v>
      </c>
      <c r="AZ629">
        <v>55.574134202746521</v>
      </c>
      <c r="BA629">
        <v>1.1366816934568629</v>
      </c>
      <c r="BB629">
        <v>66.061272509003672</v>
      </c>
      <c r="BC629">
        <v>8190</v>
      </c>
      <c r="BD629">
        <v>356235.01246341172</v>
      </c>
      <c r="BE629">
        <v>832921.46460823296</v>
      </c>
      <c r="BF629">
        <v>18032</v>
      </c>
      <c r="BG629">
        <v>16485.707526881721</v>
      </c>
      <c r="BH629">
        <v>14339.606161137439</v>
      </c>
      <c r="BI629">
        <v>6111.9999999999964</v>
      </c>
      <c r="BJ629">
        <v>5051.5051659777137</v>
      </c>
      <c r="BK629">
        <v>4499.6756083183063</v>
      </c>
      <c r="BL629">
        <v>-233846.26074026985</v>
      </c>
      <c r="BM629">
        <v>-133373.45137065393</v>
      </c>
      <c r="BN629">
        <v>-126047.40117658826</v>
      </c>
      <c r="BO629">
        <v>40646.470036375278</v>
      </c>
      <c r="BP629">
        <v>116656.00668485928</v>
      </c>
      <c r="BQ629">
        <v>179630.17013539327</v>
      </c>
      <c r="BR629">
        <v>3554630</v>
      </c>
      <c r="BS629">
        <v>8767932</v>
      </c>
      <c r="BT629">
        <v>937111</v>
      </c>
      <c r="BU629">
        <v>98327</v>
      </c>
      <c r="BV629">
        <v>88734</v>
      </c>
      <c r="BW629">
        <v>932589</v>
      </c>
      <c r="BX629">
        <v>42948</v>
      </c>
      <c r="BY629">
        <v>131.56887790942136</v>
      </c>
      <c r="BZ629">
        <v>0</v>
      </c>
      <c r="CA629">
        <v>0</v>
      </c>
      <c r="CB629">
        <v>0</v>
      </c>
      <c r="CC629">
        <v>0</v>
      </c>
      <c r="CD629">
        <v>4.1118382040451014</v>
      </c>
      <c r="CE629">
        <v>0</v>
      </c>
      <c r="CF629">
        <v>0</v>
      </c>
      <c r="CG629">
        <v>97534.035934432788</v>
      </c>
      <c r="CH629">
        <v>56088.773678090496</v>
      </c>
      <c r="CI629">
        <v>38000.943372635316</v>
      </c>
      <c r="CJ629">
        <v>6104.9005363908027</v>
      </c>
      <c r="CK629">
        <v>131544.10682804236</v>
      </c>
      <c r="CL629">
        <v>6280000</v>
      </c>
      <c r="CM629">
        <v>1210000</v>
      </c>
      <c r="CN629">
        <v>410000</v>
      </c>
      <c r="CO629">
        <v>19900000</v>
      </c>
      <c r="CP629">
        <v>0</v>
      </c>
      <c r="CQ629">
        <v>0</v>
      </c>
      <c r="CR629">
        <v>0</v>
      </c>
      <c r="CS629">
        <v>0</v>
      </c>
      <c r="CT629">
        <v>0</v>
      </c>
      <c r="CU629">
        <v>0</v>
      </c>
      <c r="CV629">
        <v>0</v>
      </c>
      <c r="CW629">
        <v>0</v>
      </c>
      <c r="CX629">
        <v>1214.5312046282154</v>
      </c>
      <c r="CY629">
        <v>381236.02556828258</v>
      </c>
      <c r="CZ629">
        <v>8190</v>
      </c>
      <c r="DA629">
        <v>7487.6854838709669</v>
      </c>
      <c r="DB629">
        <v>6512.9422393364921</v>
      </c>
      <c r="DC629">
        <v>5392.4939519573963</v>
      </c>
      <c r="DD629">
        <v>-233846.26074026985</v>
      </c>
      <c r="DE629">
        <v>-133373.45137065393</v>
      </c>
      <c r="DF629">
        <v>-126047.40117658826</v>
      </c>
    </row>
    <row r="630" spans="1:110" x14ac:dyDescent="0.45">
      <c r="A630">
        <v>12347</v>
      </c>
      <c r="B630" t="s">
        <v>980</v>
      </c>
      <c r="C630">
        <v>14724</v>
      </c>
      <c r="D630">
        <v>13423</v>
      </c>
      <c r="E630">
        <v>12162</v>
      </c>
      <c r="F630">
        <v>10957</v>
      </c>
      <c r="G630">
        <v>9780</v>
      </c>
      <c r="H630">
        <v>8626</v>
      </c>
      <c r="I630">
        <v>7519</v>
      </c>
      <c r="J630">
        <v>6319.3214285714275</v>
      </c>
      <c r="K630">
        <v>2.35</v>
      </c>
      <c r="L630">
        <v>2.2799999999999998</v>
      </c>
      <c r="M630">
        <v>2.2200000000000002</v>
      </c>
      <c r="N630">
        <v>2.17</v>
      </c>
      <c r="O630">
        <v>2.14</v>
      </c>
      <c r="P630">
        <v>2.11</v>
      </c>
      <c r="Q630">
        <v>2.0962562197284775</v>
      </c>
      <c r="R630">
        <v>2.0780959503315422</v>
      </c>
      <c r="S630">
        <v>281589</v>
      </c>
      <c r="T630">
        <v>11273</v>
      </c>
      <c r="U630">
        <v>3992</v>
      </c>
      <c r="V630">
        <v>22.052900205907921</v>
      </c>
      <c r="W630">
        <v>76.313252302831245</v>
      </c>
      <c r="X630">
        <v>3843.3770044090852</v>
      </c>
      <c r="Y630">
        <v>393.30526716383753</v>
      </c>
      <c r="Z630">
        <v>8357</v>
      </c>
      <c r="AA630">
        <v>7513.8340252587859</v>
      </c>
      <c r="AB630">
        <v>6632.7830834559172</v>
      </c>
      <c r="AC630">
        <v>5788.547731188748</v>
      </c>
      <c r="AD630">
        <v>4992.1417647630915</v>
      </c>
      <c r="AE630">
        <v>4297.5825745251086</v>
      </c>
      <c r="AF630">
        <v>3672.0477337505172</v>
      </c>
      <c r="AG630">
        <v>2879.3991634972203</v>
      </c>
      <c r="AH630">
        <v>1567</v>
      </c>
      <c r="AI630">
        <v>1303.6373110993936</v>
      </c>
      <c r="AJ630">
        <v>1065.6201174824184</v>
      </c>
      <c r="AK630">
        <v>864.34983922847789</v>
      </c>
      <c r="AL630">
        <v>708.06716710463911</v>
      </c>
      <c r="AM630">
        <v>600.82627955920441</v>
      </c>
      <c r="AN630">
        <v>524.21481163748581</v>
      </c>
      <c r="AO630">
        <v>435.97601913584577</v>
      </c>
      <c r="AP630">
        <v>21.357766953662537</v>
      </c>
      <c r="AQ630">
        <v>27.164445750515206</v>
      </c>
      <c r="AR630">
        <v>3.9913225673373214</v>
      </c>
      <c r="AS630">
        <v>27.164445750515206</v>
      </c>
      <c r="AT630">
        <v>16350</v>
      </c>
      <c r="AU630">
        <v>865</v>
      </c>
      <c r="AV630">
        <v>10558.727308584221</v>
      </c>
      <c r="AW630">
        <v>9083.0628406762025</v>
      </c>
      <c r="AX630">
        <v>339.38525444626191</v>
      </c>
      <c r="AY630">
        <v>352.34473028745543</v>
      </c>
      <c r="AZ630">
        <v>345.51971045932271</v>
      </c>
      <c r="BA630">
        <v>9.0214913197549116</v>
      </c>
      <c r="BB630">
        <v>66.061272509003672</v>
      </c>
      <c r="BC630">
        <v>8190</v>
      </c>
      <c r="BD630">
        <v>279460.82941033522</v>
      </c>
      <c r="BE630">
        <v>2467420.2372320895</v>
      </c>
      <c r="BF630">
        <v>59482.000000000007</v>
      </c>
      <c r="BG630">
        <v>51015.570451844978</v>
      </c>
      <c r="BH630">
        <v>41304.54267185877</v>
      </c>
      <c r="BI630">
        <v>75334</v>
      </c>
      <c r="BJ630">
        <v>58036.210716852263</v>
      </c>
      <c r="BK630">
        <v>50051.412693230224</v>
      </c>
      <c r="BL630">
        <v>-305910.19518457289</v>
      </c>
      <c r="BM630">
        <v>-263904.9252718616</v>
      </c>
      <c r="BN630">
        <v>-305766.38366534939</v>
      </c>
      <c r="BO630">
        <v>12201.277929138625</v>
      </c>
      <c r="BP630">
        <v>184787.46111196559</v>
      </c>
      <c r="BQ630">
        <v>346208.28039394086</v>
      </c>
      <c r="BR630">
        <v>3554630</v>
      </c>
      <c r="BS630">
        <v>8767932</v>
      </c>
      <c r="BT630">
        <v>937111</v>
      </c>
      <c r="BU630">
        <v>98327</v>
      </c>
      <c r="BV630">
        <v>88734</v>
      </c>
      <c r="BW630">
        <v>932589</v>
      </c>
      <c r="BX630">
        <v>42948</v>
      </c>
      <c r="BY630">
        <v>419.0028024124461</v>
      </c>
      <c r="BZ630">
        <v>0</v>
      </c>
      <c r="CA630">
        <v>0</v>
      </c>
      <c r="CB630">
        <v>0</v>
      </c>
      <c r="CC630">
        <v>0</v>
      </c>
      <c r="CD630">
        <v>5.568718548929704</v>
      </c>
      <c r="CE630">
        <v>0</v>
      </c>
      <c r="CF630">
        <v>0</v>
      </c>
      <c r="CG630">
        <v>368664.09851335979</v>
      </c>
      <c r="CH630">
        <v>212007.19304442414</v>
      </c>
      <c r="CI630">
        <v>143637.89416596855</v>
      </c>
      <c r="CJ630">
        <v>23075.612848372697</v>
      </c>
      <c r="CK630">
        <v>497217.09036121983</v>
      </c>
      <c r="CL630">
        <v>16500000</v>
      </c>
      <c r="CM630">
        <v>15000000</v>
      </c>
      <c r="CN630">
        <v>4160000</v>
      </c>
      <c r="CO630">
        <v>72800000</v>
      </c>
      <c r="CP630">
        <v>0</v>
      </c>
      <c r="CQ630">
        <v>0</v>
      </c>
      <c r="CR630">
        <v>0</v>
      </c>
      <c r="CS630">
        <v>0</v>
      </c>
      <c r="CT630">
        <v>0</v>
      </c>
      <c r="CU630">
        <v>0</v>
      </c>
      <c r="CV630">
        <v>0</v>
      </c>
      <c r="CW630">
        <v>0</v>
      </c>
      <c r="CX630">
        <v>5508.6599600581958</v>
      </c>
      <c r="CY630">
        <v>1206929.0844245008</v>
      </c>
      <c r="CZ630">
        <v>8190</v>
      </c>
      <c r="DA630">
        <v>7024.268215604895</v>
      </c>
      <c r="DB630">
        <v>5687.1693030248362</v>
      </c>
      <c r="DC630">
        <v>4230.3276760562967</v>
      </c>
      <c r="DD630">
        <v>-305910.19518457289</v>
      </c>
      <c r="DE630">
        <v>-263904.9252718616</v>
      </c>
      <c r="DF630">
        <v>-305766.38366534939</v>
      </c>
    </row>
    <row r="631" spans="1:110" x14ac:dyDescent="0.45">
      <c r="A631">
        <v>12349</v>
      </c>
      <c r="B631" t="s">
        <v>981</v>
      </c>
      <c r="C631">
        <v>14152</v>
      </c>
      <c r="D631">
        <v>13039</v>
      </c>
      <c r="E631">
        <v>11898</v>
      </c>
      <c r="F631">
        <v>10763</v>
      </c>
      <c r="G631">
        <v>9644</v>
      </c>
      <c r="H631">
        <v>8516</v>
      </c>
      <c r="I631">
        <v>7458</v>
      </c>
      <c r="J631">
        <v>6337.2142857142862</v>
      </c>
      <c r="K631">
        <v>2.35</v>
      </c>
      <c r="L631">
        <v>2.2799999999999998</v>
      </c>
      <c r="M631">
        <v>2.2200000000000002</v>
      </c>
      <c r="N631">
        <v>2.17</v>
      </c>
      <c r="O631">
        <v>2.14</v>
      </c>
      <c r="P631">
        <v>2.11</v>
      </c>
      <c r="Q631">
        <v>2.0962562197284775</v>
      </c>
      <c r="R631">
        <v>2.0780959503315422</v>
      </c>
      <c r="S631">
        <v>281589</v>
      </c>
      <c r="T631">
        <v>11273</v>
      </c>
      <c r="U631">
        <v>3992</v>
      </c>
      <c r="V631">
        <v>19.756978482966712</v>
      </c>
      <c r="W631">
        <v>68.368299390768215</v>
      </c>
      <c r="X631">
        <v>4123.3498430893051</v>
      </c>
      <c r="Y631">
        <v>421.95579819147781</v>
      </c>
      <c r="Z631">
        <v>4763</v>
      </c>
      <c r="AA631">
        <v>4296.1369597755156</v>
      </c>
      <c r="AB631">
        <v>3826.1741327949449</v>
      </c>
      <c r="AC631">
        <v>3367.315045498096</v>
      </c>
      <c r="AD631">
        <v>2938.4384882077752</v>
      </c>
      <c r="AE631">
        <v>2557.1831543539161</v>
      </c>
      <c r="AF631">
        <v>2222.9604993000762</v>
      </c>
      <c r="AG631">
        <v>1794.4301959882384</v>
      </c>
      <c r="AH631">
        <v>1125</v>
      </c>
      <c r="AI631">
        <v>1031.8518603305479</v>
      </c>
      <c r="AJ631">
        <v>931.10025705505825</v>
      </c>
      <c r="AK631">
        <v>838.45471201398857</v>
      </c>
      <c r="AL631">
        <v>762.69723992917068</v>
      </c>
      <c r="AM631">
        <v>709.34288199380217</v>
      </c>
      <c r="AN631">
        <v>664.64695826988532</v>
      </c>
      <c r="AO631">
        <v>582.06439910605366</v>
      </c>
      <c r="AP631">
        <v>71.165139609828927</v>
      </c>
      <c r="AQ631">
        <v>10.114421290085451</v>
      </c>
      <c r="AR631">
        <v>1.486130743157513</v>
      </c>
      <c r="AS631">
        <v>10.114421290085451</v>
      </c>
      <c r="AT631">
        <v>13508</v>
      </c>
      <c r="AU631">
        <v>168</v>
      </c>
      <c r="AV631">
        <v>8534.8663807401426</v>
      </c>
      <c r="AW631">
        <v>3036.7854030121262</v>
      </c>
      <c r="AX631">
        <v>79.446322796575743</v>
      </c>
      <c r="AY631">
        <v>284.80849112529853</v>
      </c>
      <c r="AZ631">
        <v>115.51931673058128</v>
      </c>
      <c r="BA631">
        <v>2.1118310300933851</v>
      </c>
      <c r="BB631">
        <v>66.061272509003672</v>
      </c>
      <c r="BC631">
        <v>8190</v>
      </c>
      <c r="BD631">
        <v>288505.56520399818</v>
      </c>
      <c r="BE631">
        <v>1808054.6676334504</v>
      </c>
      <c r="BF631">
        <v>48450</v>
      </c>
      <c r="BG631">
        <v>42020.183971304803</v>
      </c>
      <c r="BH631">
        <v>34193.026316602511</v>
      </c>
      <c r="BI631">
        <v>42000</v>
      </c>
      <c r="BJ631">
        <v>32919.628316111688</v>
      </c>
      <c r="BK631">
        <v>28726.83474950838</v>
      </c>
      <c r="BL631">
        <v>-289670.31485695543</v>
      </c>
      <c r="BM631">
        <v>-237745.18089631893</v>
      </c>
      <c r="BN631">
        <v>-269582.74503588997</v>
      </c>
      <c r="BO631">
        <v>31202.439767067786</v>
      </c>
      <c r="BP631">
        <v>168248.28957550984</v>
      </c>
      <c r="BQ631">
        <v>296159.84229680349</v>
      </c>
      <c r="BR631">
        <v>3554630</v>
      </c>
      <c r="BS631">
        <v>8767932</v>
      </c>
      <c r="BT631">
        <v>937111</v>
      </c>
      <c r="BU631">
        <v>98327</v>
      </c>
      <c r="BV631">
        <v>88734</v>
      </c>
      <c r="BW631">
        <v>932589</v>
      </c>
      <c r="BX631">
        <v>42948</v>
      </c>
      <c r="BY631">
        <v>149.24766129153417</v>
      </c>
      <c r="BZ631">
        <v>0</v>
      </c>
      <c r="CA631">
        <v>0</v>
      </c>
      <c r="CB631">
        <v>0</v>
      </c>
      <c r="CC631">
        <v>0</v>
      </c>
      <c r="CD631">
        <v>9.0026577465064221</v>
      </c>
      <c r="CE631">
        <v>0</v>
      </c>
      <c r="CF631">
        <v>0</v>
      </c>
      <c r="CG631">
        <v>250385.88329436476</v>
      </c>
      <c r="CH631">
        <v>143989.09063629204</v>
      </c>
      <c r="CI631">
        <v>97554.660598407077</v>
      </c>
      <c r="CJ631">
        <v>15672.28197401818</v>
      </c>
      <c r="CK631">
        <v>337695.31902124308</v>
      </c>
      <c r="CL631">
        <v>12800000</v>
      </c>
      <c r="CM631">
        <v>6060000</v>
      </c>
      <c r="CN631">
        <v>1850000</v>
      </c>
      <c r="CO631">
        <v>46250000</v>
      </c>
      <c r="CP631">
        <v>0</v>
      </c>
      <c r="CQ631">
        <v>0</v>
      </c>
      <c r="CR631">
        <v>0</v>
      </c>
      <c r="CS631">
        <v>0</v>
      </c>
      <c r="CT631">
        <v>0</v>
      </c>
      <c r="CU631">
        <v>0</v>
      </c>
      <c r="CV631">
        <v>0</v>
      </c>
      <c r="CW631">
        <v>0</v>
      </c>
      <c r="CX631">
        <v>1375.6729369376103</v>
      </c>
      <c r="CY631">
        <v>850146.63369683304</v>
      </c>
      <c r="CZ631">
        <v>8190</v>
      </c>
      <c r="DA631">
        <v>7103.1023059852705</v>
      </c>
      <c r="DB631">
        <v>5779.9976374194957</v>
      </c>
      <c r="DC631">
        <v>4367.242020121198</v>
      </c>
      <c r="DD631">
        <v>-289670.31485695543</v>
      </c>
      <c r="DE631">
        <v>-237745.18089631893</v>
      </c>
      <c r="DF631">
        <v>-269582.74503588997</v>
      </c>
    </row>
    <row r="632" spans="1:110" x14ac:dyDescent="0.45">
      <c r="A632">
        <v>12403</v>
      </c>
      <c r="B632" t="s">
        <v>982</v>
      </c>
      <c r="C632">
        <v>16510</v>
      </c>
      <c r="D632">
        <v>14918</v>
      </c>
      <c r="E632">
        <v>13367</v>
      </c>
      <c r="F632">
        <v>11863</v>
      </c>
      <c r="G632">
        <v>10401</v>
      </c>
      <c r="H632">
        <v>9011</v>
      </c>
      <c r="I632">
        <v>7734</v>
      </c>
      <c r="J632">
        <v>6265.8571428571431</v>
      </c>
      <c r="K632">
        <v>2.35</v>
      </c>
      <c r="L632">
        <v>2.2799999999999998</v>
      </c>
      <c r="M632">
        <v>2.2200000000000002</v>
      </c>
      <c r="N632">
        <v>2.17</v>
      </c>
      <c r="O632">
        <v>2.14</v>
      </c>
      <c r="P632">
        <v>2.11</v>
      </c>
      <c r="Q632">
        <v>2.0962562197284775</v>
      </c>
      <c r="R632">
        <v>2.0780959503315422</v>
      </c>
      <c r="S632">
        <v>312759</v>
      </c>
      <c r="T632">
        <v>11286</v>
      </c>
      <c r="U632">
        <v>3487</v>
      </c>
      <c r="V632">
        <v>26.931193480318601</v>
      </c>
      <c r="W632">
        <v>93.194407252127874</v>
      </c>
      <c r="X632">
        <v>3533.0102952667812</v>
      </c>
      <c r="Y632">
        <v>315.44420541404992</v>
      </c>
      <c r="Z632">
        <v>5666</v>
      </c>
      <c r="AA632">
        <v>4954.8615466270285</v>
      </c>
      <c r="AB632">
        <v>4282.3752022309391</v>
      </c>
      <c r="AC632">
        <v>3659.4637878031108</v>
      </c>
      <c r="AD632">
        <v>3103.8585640542979</v>
      </c>
      <c r="AE632">
        <v>2610.9882555569134</v>
      </c>
      <c r="AF632">
        <v>2174.874402696933</v>
      </c>
      <c r="AG632">
        <v>1588.5778456838186</v>
      </c>
      <c r="AH632">
        <v>558</v>
      </c>
      <c r="AI632">
        <v>444.01652674890767</v>
      </c>
      <c r="AJ632">
        <v>347.91930928741857</v>
      </c>
      <c r="AK632">
        <v>270.07475688732717</v>
      </c>
      <c r="AL632">
        <v>213.82526636554454</v>
      </c>
      <c r="AM632">
        <v>175.53376803305952</v>
      </c>
      <c r="AN632">
        <v>146.42270911625749</v>
      </c>
      <c r="AO632">
        <v>112.02981028504405</v>
      </c>
      <c r="AP632">
        <v>28.760330596138644</v>
      </c>
      <c r="AQ632">
        <v>10.596060399137139</v>
      </c>
      <c r="AR632">
        <v>1.5568988737840614</v>
      </c>
      <c r="AS632">
        <v>10.596060399137139</v>
      </c>
      <c r="AT632">
        <v>14980</v>
      </c>
      <c r="AU632">
        <v>116</v>
      </c>
      <c r="AV632">
        <v>9440.6856069417408</v>
      </c>
      <c r="AW632">
        <v>2793.1253784243622</v>
      </c>
      <c r="AX632">
        <v>62.258797343648041</v>
      </c>
      <c r="AY632">
        <v>315.03567870364589</v>
      </c>
      <c r="AZ632">
        <v>106.25048939526273</v>
      </c>
      <c r="BA632">
        <v>1.6549546347572242</v>
      </c>
      <c r="BB632">
        <v>66.061272509003672</v>
      </c>
      <c r="BC632">
        <v>6210</v>
      </c>
      <c r="BD632">
        <v>189050.43127311202</v>
      </c>
      <c r="BE632">
        <v>2184631.2434022967</v>
      </c>
      <c r="BF632">
        <v>41582</v>
      </c>
      <c r="BG632">
        <v>34742.767883168388</v>
      </c>
      <c r="BH632">
        <v>27140.64426002749</v>
      </c>
      <c r="BI632">
        <v>18782.000000000007</v>
      </c>
      <c r="BJ632">
        <v>13871.63863525242</v>
      </c>
      <c r="BK632">
        <v>11765.550056540473</v>
      </c>
      <c r="BL632">
        <v>-248340.10076806182</v>
      </c>
      <c r="BM632">
        <v>-263993.36737180443</v>
      </c>
      <c r="BN632">
        <v>-284561.87502134428</v>
      </c>
      <c r="BO632">
        <v>-44998.689104673686</v>
      </c>
      <c r="BP632">
        <v>60056.457930162549</v>
      </c>
      <c r="BQ632">
        <v>160586.89161837427</v>
      </c>
      <c r="BR632">
        <v>3554630</v>
      </c>
      <c r="BS632">
        <v>8767932</v>
      </c>
      <c r="BT632">
        <v>937111</v>
      </c>
      <c r="BU632">
        <v>98327</v>
      </c>
      <c r="BV632">
        <v>88734</v>
      </c>
      <c r="BW632">
        <v>932589</v>
      </c>
      <c r="BX632">
        <v>42948</v>
      </c>
      <c r="BY632">
        <v>156.84932341950778</v>
      </c>
      <c r="BZ632">
        <v>0</v>
      </c>
      <c r="CA632">
        <v>0</v>
      </c>
      <c r="CB632">
        <v>0</v>
      </c>
      <c r="CC632">
        <v>0</v>
      </c>
      <c r="CD632">
        <v>2.2919423457260963</v>
      </c>
      <c r="CE632">
        <v>0</v>
      </c>
      <c r="CF632">
        <v>0</v>
      </c>
      <c r="CG632">
        <v>336637.99716175499</v>
      </c>
      <c r="CH632">
        <v>193589.98377699146</v>
      </c>
      <c r="CI632">
        <v>131159.97246152113</v>
      </c>
      <c r="CJ632">
        <v>21071.018642393628</v>
      </c>
      <c r="CK632">
        <v>454023.5030445492</v>
      </c>
      <c r="CL632">
        <v>6430000</v>
      </c>
      <c r="CM632">
        <v>2620000</v>
      </c>
      <c r="CN632">
        <v>1480000</v>
      </c>
      <c r="CO632">
        <v>24450000</v>
      </c>
      <c r="CP632">
        <v>0</v>
      </c>
      <c r="CQ632">
        <v>0</v>
      </c>
      <c r="CR632">
        <v>0</v>
      </c>
      <c r="CS632">
        <v>0</v>
      </c>
      <c r="CT632">
        <v>0</v>
      </c>
      <c r="CU632">
        <v>0</v>
      </c>
      <c r="CV632">
        <v>0</v>
      </c>
      <c r="CW632">
        <v>0</v>
      </c>
      <c r="CX632">
        <v>232.76028000245898</v>
      </c>
      <c r="CY632">
        <v>1085996.2288926544</v>
      </c>
      <c r="CZ632">
        <v>6210</v>
      </c>
      <c r="DA632">
        <v>5188.6053714221462</v>
      </c>
      <c r="DB632">
        <v>4053.2778811690318</v>
      </c>
      <c r="DC632">
        <v>2861.743712965048</v>
      </c>
      <c r="DD632">
        <v>-248340.10076806182</v>
      </c>
      <c r="DE632">
        <v>-263993.36737180443</v>
      </c>
      <c r="DF632">
        <v>-284561.87502134428</v>
      </c>
    </row>
    <row r="633" spans="1:110" x14ac:dyDescent="0.45">
      <c r="A633">
        <v>12409</v>
      </c>
      <c r="B633" t="s">
        <v>983</v>
      </c>
      <c r="C633">
        <v>7431</v>
      </c>
      <c r="D633">
        <v>6854</v>
      </c>
      <c r="E633">
        <v>6273</v>
      </c>
      <c r="F633">
        <v>5716</v>
      </c>
      <c r="G633">
        <v>5177</v>
      </c>
      <c r="H633">
        <v>4629</v>
      </c>
      <c r="I633">
        <v>4093</v>
      </c>
      <c r="J633">
        <v>3537.2857142857142</v>
      </c>
      <c r="K633">
        <v>2.35</v>
      </c>
      <c r="L633">
        <v>2.2799999999999998</v>
      </c>
      <c r="M633">
        <v>2.2200000000000002</v>
      </c>
      <c r="N633">
        <v>2.17</v>
      </c>
      <c r="O633">
        <v>2.14</v>
      </c>
      <c r="P633">
        <v>2.11</v>
      </c>
      <c r="Q633">
        <v>2.0962562197284775</v>
      </c>
      <c r="R633">
        <v>2.0780959503315422</v>
      </c>
      <c r="S633">
        <v>312759</v>
      </c>
      <c r="T633">
        <v>11286</v>
      </c>
      <c r="U633">
        <v>3487</v>
      </c>
      <c r="V633">
        <v>10.587065878944513</v>
      </c>
      <c r="W633">
        <v>36.636153160034027</v>
      </c>
      <c r="X633">
        <v>4045.0610026258232</v>
      </c>
      <c r="Y633">
        <v>361.16256313606686</v>
      </c>
      <c r="Z633">
        <v>7955</v>
      </c>
      <c r="AA633">
        <v>7101.441328652063</v>
      </c>
      <c r="AB633">
        <v>6242.2746956626952</v>
      </c>
      <c r="AC633">
        <v>5421.896877434242</v>
      </c>
      <c r="AD633">
        <v>4678.4902485965695</v>
      </c>
      <c r="AE633">
        <v>3983.0089280719617</v>
      </c>
      <c r="AF633">
        <v>3382.553086131385</v>
      </c>
      <c r="AG633">
        <v>2614.061554100781</v>
      </c>
      <c r="AH633">
        <v>1017</v>
      </c>
      <c r="AI633">
        <v>761.75674795967188</v>
      </c>
      <c r="AJ633">
        <v>571.684939636271</v>
      </c>
      <c r="AK633">
        <v>408.40176802830734</v>
      </c>
      <c r="AL633">
        <v>282.44321091703654</v>
      </c>
      <c r="AM633">
        <v>188.30645689519977</v>
      </c>
      <c r="AN633">
        <v>127.53606334861885</v>
      </c>
      <c r="AO633">
        <v>84.966784473676583</v>
      </c>
      <c r="AP633">
        <v>38.539025778174981</v>
      </c>
      <c r="AQ633">
        <v>13.967534162498954</v>
      </c>
      <c r="AR633">
        <v>2.052275788169899</v>
      </c>
      <c r="AS633">
        <v>13.967534162498954</v>
      </c>
      <c r="AT633">
        <v>9247</v>
      </c>
      <c r="AU633">
        <v>1092</v>
      </c>
      <c r="AV633">
        <v>6179.5308708099492</v>
      </c>
      <c r="AW633">
        <v>10063.326148209084</v>
      </c>
      <c r="AX633">
        <v>413.52864028479706</v>
      </c>
      <c r="AY633">
        <v>206.21094515892798</v>
      </c>
      <c r="AZ633">
        <v>382.80892667787356</v>
      </c>
      <c r="BA633">
        <v>10.992360422040836</v>
      </c>
      <c r="BB633">
        <v>66.061272509003672</v>
      </c>
      <c r="BC633">
        <v>6210</v>
      </c>
      <c r="BD633">
        <v>232291.77163345536</v>
      </c>
      <c r="BE633">
        <v>1221667.5597802927</v>
      </c>
      <c r="BF633">
        <v>21874</v>
      </c>
      <c r="BG633">
        <v>19166.880755830294</v>
      </c>
      <c r="BH633">
        <v>15963.336929900141</v>
      </c>
      <c r="BI633">
        <v>176464</v>
      </c>
      <c r="BJ633">
        <v>134728.93266318971</v>
      </c>
      <c r="BK633">
        <v>116255.99156855258</v>
      </c>
      <c r="BL633">
        <v>-205289.06122787279</v>
      </c>
      <c r="BM633">
        <v>-192246.31385846325</v>
      </c>
      <c r="BN633">
        <v>-192197.65620353556</v>
      </c>
      <c r="BO633">
        <v>-1539.7862202776596</v>
      </c>
      <c r="BP633">
        <v>70358.431268444285</v>
      </c>
      <c r="BQ633">
        <v>139986.00188027043</v>
      </c>
      <c r="BR633">
        <v>3554630</v>
      </c>
      <c r="BS633">
        <v>8767932</v>
      </c>
      <c r="BT633">
        <v>937111</v>
      </c>
      <c r="BU633">
        <v>98327</v>
      </c>
      <c r="BV633">
        <v>88734</v>
      </c>
      <c r="BW633">
        <v>932589</v>
      </c>
      <c r="BX633">
        <v>42948</v>
      </c>
      <c r="BY633">
        <v>354.00719620060471</v>
      </c>
      <c r="BZ633">
        <v>0</v>
      </c>
      <c r="CA633">
        <v>0</v>
      </c>
      <c r="CB633">
        <v>0</v>
      </c>
      <c r="CC633">
        <v>0</v>
      </c>
      <c r="CD633">
        <v>6.2422612642463182</v>
      </c>
      <c r="CE633">
        <v>0</v>
      </c>
      <c r="CF633">
        <v>0</v>
      </c>
      <c r="CG633">
        <v>155035.44517935958</v>
      </c>
      <c r="CH633">
        <v>89156.035771890121</v>
      </c>
      <c r="CI633">
        <v>60404.484614711357</v>
      </c>
      <c r="CJ633">
        <v>9704.0583153077678</v>
      </c>
      <c r="CK633">
        <v>209096.22951024643</v>
      </c>
      <c r="CL633">
        <v>6880000</v>
      </c>
      <c r="CM633">
        <v>8640000</v>
      </c>
      <c r="CN633">
        <v>1670000</v>
      </c>
      <c r="CO633">
        <v>43240000</v>
      </c>
      <c r="CP633">
        <v>0</v>
      </c>
      <c r="CQ633">
        <v>0</v>
      </c>
      <c r="CR633">
        <v>0</v>
      </c>
      <c r="CS633">
        <v>0</v>
      </c>
      <c r="CT633">
        <v>0</v>
      </c>
      <c r="CU633">
        <v>0</v>
      </c>
      <c r="CV633">
        <v>0</v>
      </c>
      <c r="CW633">
        <v>0</v>
      </c>
      <c r="CX633">
        <v>3157.1843108025851</v>
      </c>
      <c r="CY633">
        <v>608682.27235673321</v>
      </c>
      <c r="CZ633">
        <v>6210</v>
      </c>
      <c r="DA633">
        <v>5441.4523861070738</v>
      </c>
      <c r="DB633">
        <v>4531.9704825217095</v>
      </c>
      <c r="DC633">
        <v>3516.3078580085735</v>
      </c>
      <c r="DD633">
        <v>-205289.06122787279</v>
      </c>
      <c r="DE633">
        <v>-192246.31385846325</v>
      </c>
      <c r="DF633">
        <v>-192197.65620353556</v>
      </c>
    </row>
    <row r="634" spans="1:110" x14ac:dyDescent="0.45">
      <c r="A634">
        <v>12410</v>
      </c>
      <c r="B634" t="s">
        <v>984</v>
      </c>
      <c r="C634">
        <v>23762</v>
      </c>
      <c r="D634">
        <v>22446</v>
      </c>
      <c r="E634">
        <v>21060</v>
      </c>
      <c r="F634">
        <v>19676</v>
      </c>
      <c r="G634">
        <v>18236</v>
      </c>
      <c r="H634">
        <v>16750</v>
      </c>
      <c r="I634">
        <v>15302</v>
      </c>
      <c r="J634">
        <v>13887.857142857141</v>
      </c>
      <c r="K634">
        <v>2.35</v>
      </c>
      <c r="L634">
        <v>2.2799999999999998</v>
      </c>
      <c r="M634">
        <v>2.2200000000000002</v>
      </c>
      <c r="N634">
        <v>2.17</v>
      </c>
      <c r="O634">
        <v>2.14</v>
      </c>
      <c r="P634">
        <v>2.11</v>
      </c>
      <c r="Q634">
        <v>2.0962562197284775</v>
      </c>
      <c r="R634">
        <v>2.0780959503315422</v>
      </c>
      <c r="S634">
        <v>312759</v>
      </c>
      <c r="T634">
        <v>11286</v>
      </c>
      <c r="U634">
        <v>3487</v>
      </c>
      <c r="V634">
        <v>36.300041373017834</v>
      </c>
      <c r="W634">
        <v>125.61496175274939</v>
      </c>
      <c r="X634">
        <v>3772.500458503458</v>
      </c>
      <c r="Y634">
        <v>336.82704269247063</v>
      </c>
      <c r="Z634">
        <v>8861</v>
      </c>
      <c r="AA634">
        <v>8266.9591806478147</v>
      </c>
      <c r="AB634">
        <v>7596.7490261475577</v>
      </c>
      <c r="AC634">
        <v>6965.0390118987625</v>
      </c>
      <c r="AD634">
        <v>6328.888484401089</v>
      </c>
      <c r="AE634">
        <v>5769.0525095659787</v>
      </c>
      <c r="AF634">
        <v>5199.0574769836958</v>
      </c>
      <c r="AG634">
        <v>4576.506672845172</v>
      </c>
      <c r="AH634">
        <v>1521</v>
      </c>
      <c r="AI634">
        <v>1308.1890729134302</v>
      </c>
      <c r="AJ634">
        <v>1095.1535771185452</v>
      </c>
      <c r="AK634">
        <v>905.24253041371287</v>
      </c>
      <c r="AL634">
        <v>752.38514527314408</v>
      </c>
      <c r="AM634">
        <v>656.23499701531114</v>
      </c>
      <c r="AN634">
        <v>585.42367883727184</v>
      </c>
      <c r="AO634">
        <v>524.91014136560364</v>
      </c>
      <c r="AP634">
        <v>45.667420396855661</v>
      </c>
      <c r="AQ634">
        <v>22.444382481808667</v>
      </c>
      <c r="AR634">
        <v>3.2977948871971483</v>
      </c>
      <c r="AS634">
        <v>22.444382481808667</v>
      </c>
      <c r="AT634">
        <v>22069</v>
      </c>
      <c r="AU634">
        <v>362</v>
      </c>
      <c r="AV634">
        <v>13974.214903920849</v>
      </c>
      <c r="AW634">
        <v>5676.723391694266</v>
      </c>
      <c r="AX634">
        <v>161.97185265559403</v>
      </c>
      <c r="AY634">
        <v>466.31955134383867</v>
      </c>
      <c r="AZ634">
        <v>215.94255782004987</v>
      </c>
      <c r="BA634">
        <v>4.3055131112316296</v>
      </c>
      <c r="BB634">
        <v>66.061272509003672</v>
      </c>
      <c r="BC634">
        <v>8310</v>
      </c>
      <c r="BD634">
        <v>372660.61103661224</v>
      </c>
      <c r="BE634">
        <v>3502953.3389436784</v>
      </c>
      <c r="BF634">
        <v>81882</v>
      </c>
      <c r="BG634">
        <v>75415.638165699056</v>
      </c>
      <c r="BH634">
        <v>66026.2582805368</v>
      </c>
      <c r="BI634">
        <v>94173.999999999971</v>
      </c>
      <c r="BJ634">
        <v>79343.029229177147</v>
      </c>
      <c r="BK634">
        <v>72096.248584994595</v>
      </c>
      <c r="BL634">
        <v>-411466.04282825289</v>
      </c>
      <c r="BM634">
        <v>-410426.94144450536</v>
      </c>
      <c r="BN634">
        <v>-441777.04248525383</v>
      </c>
      <c r="BO634">
        <v>186064.85871689091</v>
      </c>
      <c r="BP634">
        <v>559700.68598694587</v>
      </c>
      <c r="BQ634">
        <v>873064.04289700976</v>
      </c>
      <c r="BR634">
        <v>3554630</v>
      </c>
      <c r="BS634">
        <v>8767932</v>
      </c>
      <c r="BT634">
        <v>937111</v>
      </c>
      <c r="BU634">
        <v>98327</v>
      </c>
      <c r="BV634">
        <v>88734</v>
      </c>
      <c r="BW634">
        <v>932589</v>
      </c>
      <c r="BX634">
        <v>42948</v>
      </c>
      <c r="BY634">
        <v>386.77345282564426</v>
      </c>
      <c r="BZ634">
        <v>0</v>
      </c>
      <c r="CA634">
        <v>0</v>
      </c>
      <c r="CB634">
        <v>0</v>
      </c>
      <c r="CC634">
        <v>21.51767856</v>
      </c>
      <c r="CD634">
        <v>16.163369745972972</v>
      </c>
      <c r="CE634">
        <v>0</v>
      </c>
      <c r="CF634">
        <v>0</v>
      </c>
      <c r="CG634">
        <v>424345.84290876356</v>
      </c>
      <c r="CH634">
        <v>244028.02279348328</v>
      </c>
      <c r="CI634">
        <v>165332.46258392828</v>
      </c>
      <c r="CJ634">
        <v>26560.87322922267</v>
      </c>
      <c r="CK634">
        <v>572315.03194588574</v>
      </c>
      <c r="CL634">
        <v>22600000</v>
      </c>
      <c r="CM634">
        <v>9900000</v>
      </c>
      <c r="CN634">
        <v>2550000</v>
      </c>
      <c r="CO634">
        <v>67010000</v>
      </c>
      <c r="CP634">
        <v>0</v>
      </c>
      <c r="CQ634">
        <v>0</v>
      </c>
      <c r="CR634">
        <v>0</v>
      </c>
      <c r="CS634">
        <v>0</v>
      </c>
      <c r="CT634">
        <v>162000</v>
      </c>
      <c r="CU634">
        <v>0</v>
      </c>
      <c r="CV634">
        <v>0</v>
      </c>
      <c r="CW634">
        <v>0</v>
      </c>
      <c r="CX634">
        <v>2563.3471861809262</v>
      </c>
      <c r="CY634">
        <v>1502484.059814286</v>
      </c>
      <c r="CZ634">
        <v>8310</v>
      </c>
      <c r="DA634">
        <v>7653.7450618812336</v>
      </c>
      <c r="DB634">
        <v>6700.8403105842644</v>
      </c>
      <c r="DC634">
        <v>5641.1358256203939</v>
      </c>
      <c r="DD634">
        <v>-411466.04282825289</v>
      </c>
      <c r="DE634">
        <v>-410426.94144450536</v>
      </c>
      <c r="DF634">
        <v>-441777.04248525383</v>
      </c>
    </row>
    <row r="635" spans="1:110" x14ac:dyDescent="0.45">
      <c r="A635">
        <v>12421</v>
      </c>
      <c r="B635" t="s">
        <v>985</v>
      </c>
      <c r="C635">
        <v>11767</v>
      </c>
      <c r="D635">
        <v>11692</v>
      </c>
      <c r="E635">
        <v>11550</v>
      </c>
      <c r="F635">
        <v>11375</v>
      </c>
      <c r="G635">
        <v>11181</v>
      </c>
      <c r="H635">
        <v>10966</v>
      </c>
      <c r="I635">
        <v>10760</v>
      </c>
      <c r="J635">
        <v>10587.071428571428</v>
      </c>
      <c r="K635">
        <v>2.35</v>
      </c>
      <c r="L635">
        <v>2.2799999999999998</v>
      </c>
      <c r="M635">
        <v>2.2200000000000002</v>
      </c>
      <c r="N635">
        <v>2.17</v>
      </c>
      <c r="O635">
        <v>2.14</v>
      </c>
      <c r="P635">
        <v>2.11</v>
      </c>
      <c r="Q635">
        <v>2.0962562197284775</v>
      </c>
      <c r="R635">
        <v>2.0780959503315422</v>
      </c>
      <c r="S635">
        <v>312759</v>
      </c>
      <c r="T635">
        <v>11286</v>
      </c>
      <c r="U635">
        <v>3487</v>
      </c>
      <c r="V635">
        <v>19.817366543331691</v>
      </c>
      <c r="W635">
        <v>68.57727005873852</v>
      </c>
      <c r="X635">
        <v>3421.9467019912881</v>
      </c>
      <c r="Y635">
        <v>305.52791194098739</v>
      </c>
      <c r="Z635">
        <v>4014</v>
      </c>
      <c r="AA635">
        <v>3901.8492165091093</v>
      </c>
      <c r="AB635">
        <v>3813.7170291071429</v>
      </c>
      <c r="AC635">
        <v>3738.4949127687373</v>
      </c>
      <c r="AD635">
        <v>3658.2613145192258</v>
      </c>
      <c r="AE635">
        <v>3553.1934819054927</v>
      </c>
      <c r="AF635">
        <v>3424.1079077542399</v>
      </c>
      <c r="AG635">
        <v>3328.7553313130888</v>
      </c>
      <c r="AH635">
        <v>548</v>
      </c>
      <c r="AI635">
        <v>484.49004470025636</v>
      </c>
      <c r="AJ635">
        <v>422.55706957316238</v>
      </c>
      <c r="AK635">
        <v>375.57567221836263</v>
      </c>
      <c r="AL635">
        <v>341.27172897855291</v>
      </c>
      <c r="AM635">
        <v>314.63280032203141</v>
      </c>
      <c r="AN635">
        <v>294.85928488558028</v>
      </c>
      <c r="AO635">
        <v>286.08832431855063</v>
      </c>
      <c r="AP635">
        <v>26.009501390724683</v>
      </c>
      <c r="AQ635">
        <v>2.6971790106894535</v>
      </c>
      <c r="AR635">
        <v>0.39630153150867015</v>
      </c>
      <c r="AS635">
        <v>2.6971790106894535</v>
      </c>
      <c r="AT635">
        <v>9877</v>
      </c>
      <c r="AU635">
        <v>56</v>
      </c>
      <c r="AV635">
        <v>6217.612210457004</v>
      </c>
      <c r="AW635">
        <v>1674.2293581525123</v>
      </c>
      <c r="AX635">
        <v>33.520117649599918</v>
      </c>
      <c r="AY635">
        <v>207.48171946295022</v>
      </c>
      <c r="AZ635">
        <v>63.687684784121565</v>
      </c>
      <c r="BA635">
        <v>0.89102707454519403</v>
      </c>
      <c r="BB635">
        <v>66.061272509003672</v>
      </c>
      <c r="BC635">
        <v>8310</v>
      </c>
      <c r="BD635">
        <v>545386.32757086912</v>
      </c>
      <c r="BE635">
        <v>2342247.784295206</v>
      </c>
      <c r="BF635">
        <v>113234</v>
      </c>
      <c r="BG635">
        <v>115748.28391069712</v>
      </c>
      <c r="BH635">
        <v>114759.50746571153</v>
      </c>
      <c r="BI635">
        <v>41926</v>
      </c>
      <c r="BJ635">
        <v>40170.731623753956</v>
      </c>
      <c r="BK635">
        <v>39308.608652426381</v>
      </c>
      <c r="BL635">
        <v>-457262.36759574187</v>
      </c>
      <c r="BM635">
        <v>-427182.53351730178</v>
      </c>
      <c r="BN635">
        <v>-441983.01288116979</v>
      </c>
      <c r="BO635">
        <v>234124.41625149292</v>
      </c>
      <c r="BP635">
        <v>578748.69743624236</v>
      </c>
      <c r="BQ635">
        <v>911979.28824015404</v>
      </c>
      <c r="BR635">
        <v>3554630</v>
      </c>
      <c r="BS635">
        <v>8767932</v>
      </c>
      <c r="BT635">
        <v>937111</v>
      </c>
      <c r="BU635">
        <v>98327</v>
      </c>
      <c r="BV635">
        <v>88734</v>
      </c>
      <c r="BW635">
        <v>932589</v>
      </c>
      <c r="BX635">
        <v>42948</v>
      </c>
      <c r="BY635">
        <v>99.144888955476375</v>
      </c>
      <c r="BZ635">
        <v>0</v>
      </c>
      <c r="CA635">
        <v>0.63140678399999994</v>
      </c>
      <c r="CB635">
        <v>0</v>
      </c>
      <c r="CC635">
        <v>0</v>
      </c>
      <c r="CD635">
        <v>7.9377212332285527</v>
      </c>
      <c r="CE635">
        <v>0</v>
      </c>
      <c r="CF635">
        <v>0</v>
      </c>
      <c r="CG635">
        <v>227458.10619037497</v>
      </c>
      <c r="CH635">
        <v>130804.0430925618</v>
      </c>
      <c r="CI635">
        <v>88621.60301454131</v>
      </c>
      <c r="CJ635">
        <v>14237.174758374073</v>
      </c>
      <c r="CK635">
        <v>306772.63719226298</v>
      </c>
      <c r="CL635">
        <v>3930000</v>
      </c>
      <c r="CM635">
        <v>2000000</v>
      </c>
      <c r="CN635">
        <v>1170000</v>
      </c>
      <c r="CO635">
        <v>22970000</v>
      </c>
      <c r="CP635">
        <v>0</v>
      </c>
      <c r="CQ635">
        <v>0</v>
      </c>
      <c r="CR635">
        <v>0</v>
      </c>
      <c r="CS635">
        <v>0</v>
      </c>
      <c r="CT635">
        <v>0</v>
      </c>
      <c r="CU635">
        <v>0</v>
      </c>
      <c r="CV635">
        <v>0</v>
      </c>
      <c r="CW635">
        <v>0</v>
      </c>
      <c r="CX635">
        <v>1718.8451446335432</v>
      </c>
      <c r="CY635">
        <v>810804.55972057092</v>
      </c>
      <c r="CZ635">
        <v>8310</v>
      </c>
      <c r="DA635">
        <v>8494.5178947833083</v>
      </c>
      <c r="DB635">
        <v>8421.9537156689948</v>
      </c>
      <c r="DC635">
        <v>8255.7647901277851</v>
      </c>
      <c r="DD635">
        <v>-457262.36759574187</v>
      </c>
      <c r="DE635">
        <v>-427182.53351730178</v>
      </c>
      <c r="DF635">
        <v>-441983.01288116979</v>
      </c>
    </row>
    <row r="636" spans="1:110" x14ac:dyDescent="0.45">
      <c r="A636">
        <v>12422</v>
      </c>
      <c r="B636" t="s">
        <v>986</v>
      </c>
      <c r="C636">
        <v>7222</v>
      </c>
      <c r="D636">
        <v>6860</v>
      </c>
      <c r="E636">
        <v>6481</v>
      </c>
      <c r="F636">
        <v>6077</v>
      </c>
      <c r="G636">
        <v>5625</v>
      </c>
      <c r="H636">
        <v>5152</v>
      </c>
      <c r="I636">
        <v>4672</v>
      </c>
      <c r="J636">
        <v>4246.2142857142853</v>
      </c>
      <c r="K636">
        <v>2.35</v>
      </c>
      <c r="L636">
        <v>2.2799999999999998</v>
      </c>
      <c r="M636">
        <v>2.2200000000000002</v>
      </c>
      <c r="N636">
        <v>2.17</v>
      </c>
      <c r="O636">
        <v>2.14</v>
      </c>
      <c r="P636">
        <v>2.11</v>
      </c>
      <c r="Q636">
        <v>2.0962562197284775</v>
      </c>
      <c r="R636">
        <v>2.0780959503315422</v>
      </c>
      <c r="S636">
        <v>312759</v>
      </c>
      <c r="T636">
        <v>11286</v>
      </c>
      <c r="U636">
        <v>3487</v>
      </c>
      <c r="V636">
        <v>10.480235631671636</v>
      </c>
      <c r="W636">
        <v>36.266471007682711</v>
      </c>
      <c r="X636">
        <v>3971.3655724441692</v>
      </c>
      <c r="Y636">
        <v>354.58267955988742</v>
      </c>
      <c r="Z636">
        <v>2281</v>
      </c>
      <c r="AA636">
        <v>2058.9477707572769</v>
      </c>
      <c r="AB636">
        <v>1829.1729929043465</v>
      </c>
      <c r="AC636">
        <v>1625.3951905496726</v>
      </c>
      <c r="AD636">
        <v>1449.785908000229</v>
      </c>
      <c r="AE636">
        <v>1294.6135563839512</v>
      </c>
      <c r="AF636">
        <v>1152.5959891472778</v>
      </c>
      <c r="AG636">
        <v>963.66901935294641</v>
      </c>
      <c r="AH636">
        <v>320</v>
      </c>
      <c r="AI636">
        <v>292.08559471445079</v>
      </c>
      <c r="AJ636">
        <v>263.82679651015872</v>
      </c>
      <c r="AK636">
        <v>250.52063410270037</v>
      </c>
      <c r="AL636">
        <v>231.82719405752155</v>
      </c>
      <c r="AM636">
        <v>222.67622056286899</v>
      </c>
      <c r="AN636">
        <v>199.30095999969785</v>
      </c>
      <c r="AO636">
        <v>167.33584059602964</v>
      </c>
      <c r="AP636">
        <v>13.900369506427351</v>
      </c>
      <c r="AQ636">
        <v>2.7935068324997911</v>
      </c>
      <c r="AR636">
        <v>0.41045515763397977</v>
      </c>
      <c r="AS636">
        <v>2.7935068324997911</v>
      </c>
      <c r="AT636">
        <v>6432</v>
      </c>
      <c r="AU636">
        <v>52</v>
      </c>
      <c r="AV636">
        <v>4054.3269538508953</v>
      </c>
      <c r="AW636">
        <v>1217.2117652752615</v>
      </c>
      <c r="AX636">
        <v>27.538284884992358</v>
      </c>
      <c r="AY636">
        <v>135.29289045000436</v>
      </c>
      <c r="AZ636">
        <v>46.302735551070946</v>
      </c>
      <c r="BA636">
        <v>0.73201883345298302</v>
      </c>
      <c r="BB636">
        <v>66.061272509003672</v>
      </c>
      <c r="BC636">
        <v>8310</v>
      </c>
      <c r="BD636">
        <v>372816.39375110803</v>
      </c>
      <c r="BE636">
        <v>672714.9091249475</v>
      </c>
      <c r="BF636">
        <v>30160</v>
      </c>
      <c r="BG636">
        <v>28071.884671709369</v>
      </c>
      <c r="BH636">
        <v>24475.719508656548</v>
      </c>
      <c r="BI636">
        <v>15158.000000000011</v>
      </c>
      <c r="BJ636">
        <v>11966.180321946798</v>
      </c>
      <c r="BK636">
        <v>10673.342522615236</v>
      </c>
      <c r="BL636">
        <v>-424385.51195739245</v>
      </c>
      <c r="BM636">
        <v>-367292.61987531959</v>
      </c>
      <c r="BN636">
        <v>-353518.75950488803</v>
      </c>
      <c r="BO636">
        <v>8679.1300366302603</v>
      </c>
      <c r="BP636">
        <v>64037.179562699108</v>
      </c>
      <c r="BQ636">
        <v>122884.32535410288</v>
      </c>
      <c r="BR636">
        <v>3554630</v>
      </c>
      <c r="BS636">
        <v>8767932</v>
      </c>
      <c r="BT636">
        <v>937111</v>
      </c>
      <c r="BU636">
        <v>98327</v>
      </c>
      <c r="BV636">
        <v>88734</v>
      </c>
      <c r="BW636">
        <v>932589</v>
      </c>
      <c r="BX636">
        <v>42948</v>
      </c>
      <c r="BY636">
        <v>170.06503171163234</v>
      </c>
      <c r="BZ636">
        <v>0</v>
      </c>
      <c r="CA636">
        <v>0</v>
      </c>
      <c r="CB636">
        <v>0</v>
      </c>
      <c r="CC636">
        <v>0</v>
      </c>
      <c r="CD636">
        <v>1.5228852795522243</v>
      </c>
      <c r="CE636">
        <v>0</v>
      </c>
      <c r="CF636">
        <v>0</v>
      </c>
      <c r="CG636">
        <v>95350.438115005192</v>
      </c>
      <c r="CH636">
        <v>54833.054864401907</v>
      </c>
      <c r="CI636">
        <v>37150.175983695721</v>
      </c>
      <c r="CJ636">
        <v>5968.2236587104117</v>
      </c>
      <c r="CK636">
        <v>128599.08951099664</v>
      </c>
      <c r="CL636">
        <v>6240000</v>
      </c>
      <c r="CM636">
        <v>1830000</v>
      </c>
      <c r="CN636">
        <v>1460000</v>
      </c>
      <c r="CO636">
        <v>35590000</v>
      </c>
      <c r="CP636">
        <v>0</v>
      </c>
      <c r="CQ636">
        <v>0</v>
      </c>
      <c r="CR636">
        <v>0</v>
      </c>
      <c r="CS636">
        <v>0</v>
      </c>
      <c r="CT636">
        <v>1009000</v>
      </c>
      <c r="CU636">
        <v>0</v>
      </c>
      <c r="CV636">
        <v>0</v>
      </c>
      <c r="CW636">
        <v>0</v>
      </c>
      <c r="CX636">
        <v>3959.9088661956803</v>
      </c>
      <c r="CY636">
        <v>304302.71277687041</v>
      </c>
      <c r="CZ636">
        <v>8310</v>
      </c>
      <c r="DA636">
        <v>7734.6605312302672</v>
      </c>
      <c r="DB636">
        <v>6743.8073314633921</v>
      </c>
      <c r="DC636">
        <v>5643.4939805359618</v>
      </c>
      <c r="DD636">
        <v>-424385.51195739245</v>
      </c>
      <c r="DE636">
        <v>-367292.61987531959</v>
      </c>
      <c r="DF636">
        <v>-353518.75950488803</v>
      </c>
    </row>
    <row r="637" spans="1:110" x14ac:dyDescent="0.45">
      <c r="A637">
        <v>12423</v>
      </c>
      <c r="B637" t="s">
        <v>987</v>
      </c>
      <c r="C637">
        <v>14359</v>
      </c>
      <c r="D637">
        <v>13949</v>
      </c>
      <c r="E637">
        <v>13448</v>
      </c>
      <c r="F637">
        <v>12884</v>
      </c>
      <c r="G637">
        <v>12282</v>
      </c>
      <c r="H637">
        <v>11616</v>
      </c>
      <c r="I637">
        <v>10922</v>
      </c>
      <c r="J637">
        <v>10345.464285714286</v>
      </c>
      <c r="K637">
        <v>2.35</v>
      </c>
      <c r="L637">
        <v>2.2799999999999998</v>
      </c>
      <c r="M637">
        <v>2.2200000000000002</v>
      </c>
      <c r="N637">
        <v>2.17</v>
      </c>
      <c r="O637">
        <v>2.14</v>
      </c>
      <c r="P637">
        <v>2.11</v>
      </c>
      <c r="Q637">
        <v>2.0962562197284775</v>
      </c>
      <c r="R637">
        <v>2.0780959503315422</v>
      </c>
      <c r="S637">
        <v>312759</v>
      </c>
      <c r="T637">
        <v>11286</v>
      </c>
      <c r="U637">
        <v>3487</v>
      </c>
      <c r="V637">
        <v>23.033036956383771</v>
      </c>
      <c r="W637">
        <v>79.70497957824432</v>
      </c>
      <c r="X637">
        <v>3592.7452245492805</v>
      </c>
      <c r="Y637">
        <v>320.77762811259879</v>
      </c>
      <c r="Z637">
        <v>4220</v>
      </c>
      <c r="AA637">
        <v>4014.5626803194405</v>
      </c>
      <c r="AB637">
        <v>3817.4916859320747</v>
      </c>
      <c r="AC637">
        <v>3596.8860511883045</v>
      </c>
      <c r="AD637">
        <v>3347.610953024589</v>
      </c>
      <c r="AE637">
        <v>3083.8009886460368</v>
      </c>
      <c r="AF637">
        <v>2824.561296543191</v>
      </c>
      <c r="AG637">
        <v>2591.7563174425977</v>
      </c>
      <c r="AH637">
        <v>410</v>
      </c>
      <c r="AI637">
        <v>328.22626211596832</v>
      </c>
      <c r="AJ637">
        <v>252.33939788016991</v>
      </c>
      <c r="AK637">
        <v>200.10090949817723</v>
      </c>
      <c r="AL637">
        <v>163.18460666988972</v>
      </c>
      <c r="AM637">
        <v>141.76858067312781</v>
      </c>
      <c r="AN637">
        <v>129.09167991485685</v>
      </c>
      <c r="AO637">
        <v>124.49956196406055</v>
      </c>
      <c r="AP637">
        <v>24.583822466988543</v>
      </c>
      <c r="AQ637">
        <v>7.8025535666373473</v>
      </c>
      <c r="AR637">
        <v>1.1464437161500816</v>
      </c>
      <c r="AS637">
        <v>7.8025535666373473</v>
      </c>
      <c r="AT637">
        <v>13412</v>
      </c>
      <c r="AU637">
        <v>215</v>
      </c>
      <c r="AV637">
        <v>8490.8300867671551</v>
      </c>
      <c r="AW637">
        <v>3409.0677151624272</v>
      </c>
      <c r="AX637">
        <v>96.597802585096389</v>
      </c>
      <c r="AY637">
        <v>283.33899999541995</v>
      </c>
      <c r="AZ637">
        <v>129.68093588477873</v>
      </c>
      <c r="BA637">
        <v>2.5677492646246707</v>
      </c>
      <c r="BB637">
        <v>66.061272509003672</v>
      </c>
      <c r="BC637">
        <v>8310</v>
      </c>
      <c r="BD637">
        <v>446708.40227757738</v>
      </c>
      <c r="BE637">
        <v>1659791.2256762707</v>
      </c>
      <c r="BF637">
        <v>70982</v>
      </c>
      <c r="BG637">
        <v>68886.003114043153</v>
      </c>
      <c r="BH637">
        <v>63872.534964370891</v>
      </c>
      <c r="BI637">
        <v>31283.999999999985</v>
      </c>
      <c r="BJ637">
        <v>28029.200733869526</v>
      </c>
      <c r="BK637">
        <v>26086.692223743794</v>
      </c>
      <c r="BL637">
        <v>-443410.12868464889</v>
      </c>
      <c r="BM637">
        <v>-400448.0979895207</v>
      </c>
      <c r="BN637">
        <v>-400659.68487646681</v>
      </c>
      <c r="BO637">
        <v>144014.64010475751</v>
      </c>
      <c r="BP637">
        <v>348757.81392183143</v>
      </c>
      <c r="BQ637">
        <v>517913.80342524708</v>
      </c>
      <c r="BR637">
        <v>3554630</v>
      </c>
      <c r="BS637">
        <v>8767932</v>
      </c>
      <c r="BT637">
        <v>937111</v>
      </c>
      <c r="BU637">
        <v>98327</v>
      </c>
      <c r="BV637">
        <v>88734</v>
      </c>
      <c r="BW637">
        <v>932589</v>
      </c>
      <c r="BX637">
        <v>42948</v>
      </c>
      <c r="BY637">
        <v>225.07774811856578</v>
      </c>
      <c r="BZ637">
        <v>0</v>
      </c>
      <c r="CA637">
        <v>0</v>
      </c>
      <c r="CB637">
        <v>0</v>
      </c>
      <c r="CC637">
        <v>86.647085372000006</v>
      </c>
      <c r="CD637">
        <v>9.3714413168452388</v>
      </c>
      <c r="CE637">
        <v>0</v>
      </c>
      <c r="CF637">
        <v>0</v>
      </c>
      <c r="CG637">
        <v>185969.74762125057</v>
      </c>
      <c r="CH637">
        <v>106945.38563247853</v>
      </c>
      <c r="CI637">
        <v>72457.02262468898</v>
      </c>
      <c r="CJ637">
        <v>11640.314082446643</v>
      </c>
      <c r="CK637">
        <v>250817.3081683942</v>
      </c>
      <c r="CL637">
        <v>8460000</v>
      </c>
      <c r="CM637">
        <v>3950000</v>
      </c>
      <c r="CN637">
        <v>2090000</v>
      </c>
      <c r="CO637">
        <v>28290000</v>
      </c>
      <c r="CP637">
        <v>0</v>
      </c>
      <c r="CQ637">
        <v>0</v>
      </c>
      <c r="CR637">
        <v>0</v>
      </c>
      <c r="CS637">
        <v>0</v>
      </c>
      <c r="CT637">
        <v>0</v>
      </c>
      <c r="CU637">
        <v>0</v>
      </c>
      <c r="CV637">
        <v>0</v>
      </c>
      <c r="CW637">
        <v>0</v>
      </c>
      <c r="CX637">
        <v>507.29804615920551</v>
      </c>
      <c r="CY637">
        <v>646243.23634671257</v>
      </c>
      <c r="CZ637">
        <v>8310</v>
      </c>
      <c r="DA637">
        <v>8064.6175914696487</v>
      </c>
      <c r="DB637">
        <v>7477.6811804953659</v>
      </c>
      <c r="DC637">
        <v>6762.0314491625068</v>
      </c>
      <c r="DD637">
        <v>-443410.12868464889</v>
      </c>
      <c r="DE637">
        <v>-400448.0979895207</v>
      </c>
      <c r="DF637">
        <v>-400659.68487646681</v>
      </c>
    </row>
    <row r="638" spans="1:110" x14ac:dyDescent="0.45">
      <c r="A638">
        <v>12424</v>
      </c>
      <c r="B638" t="s">
        <v>988</v>
      </c>
      <c r="C638">
        <v>11149</v>
      </c>
      <c r="D638">
        <v>10147</v>
      </c>
      <c r="E638">
        <v>9139</v>
      </c>
      <c r="F638">
        <v>8137</v>
      </c>
      <c r="G638">
        <v>7145</v>
      </c>
      <c r="H638">
        <v>6174</v>
      </c>
      <c r="I638">
        <v>5282</v>
      </c>
      <c r="J638">
        <v>4298.3928571428569</v>
      </c>
      <c r="K638">
        <v>2.35</v>
      </c>
      <c r="L638">
        <v>2.2799999999999998</v>
      </c>
      <c r="M638">
        <v>2.2200000000000002</v>
      </c>
      <c r="N638">
        <v>2.17</v>
      </c>
      <c r="O638">
        <v>2.14</v>
      </c>
      <c r="P638">
        <v>2.11</v>
      </c>
      <c r="Q638">
        <v>2.0962562197284775</v>
      </c>
      <c r="R638">
        <v>2.0780959503315422</v>
      </c>
      <c r="S638">
        <v>312759</v>
      </c>
      <c r="T638">
        <v>11286</v>
      </c>
      <c r="U638">
        <v>3487</v>
      </c>
      <c r="V638">
        <v>17.824215510761469</v>
      </c>
      <c r="W638">
        <v>61.680044015633705</v>
      </c>
      <c r="X638">
        <v>3604.781293151731</v>
      </c>
      <c r="Y638">
        <v>321.85226638967805</v>
      </c>
      <c r="Z638">
        <v>3856</v>
      </c>
      <c r="AA638">
        <v>3378.5898110197722</v>
      </c>
      <c r="AB638">
        <v>2923.9532635758223</v>
      </c>
      <c r="AC638">
        <v>2504.1037443151308</v>
      </c>
      <c r="AD638">
        <v>2137.8676561912985</v>
      </c>
      <c r="AE638">
        <v>1814.9736409166546</v>
      </c>
      <c r="AF638">
        <v>1525.8266541661255</v>
      </c>
      <c r="AG638">
        <v>1135.0012948017588</v>
      </c>
      <c r="AH638">
        <v>733</v>
      </c>
      <c r="AI638">
        <v>631.81806350148941</v>
      </c>
      <c r="AJ638">
        <v>521.33874383070156</v>
      </c>
      <c r="AK638">
        <v>419.40827268125383</v>
      </c>
      <c r="AL638">
        <v>334.76617071899108</v>
      </c>
      <c r="AM638">
        <v>264.73844919858669</v>
      </c>
      <c r="AN638">
        <v>215.51742613222149</v>
      </c>
      <c r="AO638">
        <v>158.29983454355684</v>
      </c>
      <c r="AP638">
        <v>18.899384706963687</v>
      </c>
      <c r="AQ638">
        <v>14.160189806119632</v>
      </c>
      <c r="AR638">
        <v>2.0805830404205183</v>
      </c>
      <c r="AS638">
        <v>14.160189806119632</v>
      </c>
      <c r="AT638">
        <v>10980</v>
      </c>
      <c r="AU638">
        <v>123</v>
      </c>
      <c r="AV638">
        <v>6932.9041881884814</v>
      </c>
      <c r="AW638">
        <v>2357.644650344705</v>
      </c>
      <c r="AX638">
        <v>59.593758394474612</v>
      </c>
      <c r="AY638">
        <v>231.3510127598496</v>
      </c>
      <c r="AZ638">
        <v>89.684802499112578</v>
      </c>
      <c r="BA638">
        <v>1.5841129425157492</v>
      </c>
      <c r="BB638">
        <v>66.061272509003672</v>
      </c>
      <c r="BC638">
        <v>8310</v>
      </c>
      <c r="BD638">
        <v>255144.17357294346</v>
      </c>
      <c r="BE638">
        <v>1437139.136046693</v>
      </c>
      <c r="BF638">
        <v>39890</v>
      </c>
      <c r="BG638">
        <v>33609.79047631158</v>
      </c>
      <c r="BH638">
        <v>26226.805335968842</v>
      </c>
      <c r="BI638">
        <v>20588</v>
      </c>
      <c r="BJ638">
        <v>15259.173433782136</v>
      </c>
      <c r="BK638">
        <v>13027.452803565229</v>
      </c>
      <c r="BL638">
        <v>-482536.56944732263</v>
      </c>
      <c r="BM638">
        <v>-467129.75566711742</v>
      </c>
      <c r="BN638">
        <v>-488209.97131496714</v>
      </c>
      <c r="BO638">
        <v>-23160.162822826998</v>
      </c>
      <c r="BP638">
        <v>53942.51147659868</v>
      </c>
      <c r="BQ638">
        <v>126476.62591194338</v>
      </c>
      <c r="BR638">
        <v>3554630</v>
      </c>
      <c r="BS638">
        <v>8767932</v>
      </c>
      <c r="BT638">
        <v>937111</v>
      </c>
      <c r="BU638">
        <v>98327</v>
      </c>
      <c r="BV638">
        <v>88734</v>
      </c>
      <c r="BW638">
        <v>932589</v>
      </c>
      <c r="BX638">
        <v>42948</v>
      </c>
      <c r="BY638">
        <v>159.89011463691955</v>
      </c>
      <c r="BZ638">
        <v>0</v>
      </c>
      <c r="CA638">
        <v>0</v>
      </c>
      <c r="CB638">
        <v>0</v>
      </c>
      <c r="CC638">
        <v>0</v>
      </c>
      <c r="CD638">
        <v>8.3341142687264238</v>
      </c>
      <c r="CE638">
        <v>0</v>
      </c>
      <c r="CF638">
        <v>0</v>
      </c>
      <c r="CG638">
        <v>207077.85987571737</v>
      </c>
      <c r="CH638">
        <v>119084.00083146826</v>
      </c>
      <c r="CI638">
        <v>80681.107384438408</v>
      </c>
      <c r="CJ638">
        <v>12961.523900023756</v>
      </c>
      <c r="CK638">
        <v>279285.80889983621</v>
      </c>
      <c r="CL638">
        <v>8700000</v>
      </c>
      <c r="CM638">
        <v>4190000</v>
      </c>
      <c r="CN638">
        <v>1900000</v>
      </c>
      <c r="CO638">
        <v>27500000</v>
      </c>
      <c r="CP638">
        <v>0</v>
      </c>
      <c r="CQ638">
        <v>0</v>
      </c>
      <c r="CR638">
        <v>0</v>
      </c>
      <c r="CS638">
        <v>0</v>
      </c>
      <c r="CT638">
        <v>0</v>
      </c>
      <c r="CU638">
        <v>0</v>
      </c>
      <c r="CV638">
        <v>0</v>
      </c>
      <c r="CW638">
        <v>0</v>
      </c>
      <c r="CX638">
        <v>519.23447077471621</v>
      </c>
      <c r="CY638">
        <v>724598.45436779852</v>
      </c>
      <c r="CZ638">
        <v>8310</v>
      </c>
      <c r="DA638">
        <v>7001.6886151453818</v>
      </c>
      <c r="DB638">
        <v>5463.6438290774904</v>
      </c>
      <c r="DC638">
        <v>3862.2352231887321</v>
      </c>
      <c r="DD638">
        <v>-482536.56944732263</v>
      </c>
      <c r="DE638">
        <v>-467129.75566711742</v>
      </c>
      <c r="DF638">
        <v>-488209.97131496714</v>
      </c>
    </row>
    <row r="639" spans="1:110" x14ac:dyDescent="0.45">
      <c r="A639">
        <v>12426</v>
      </c>
      <c r="B639" t="s">
        <v>989</v>
      </c>
      <c r="C639">
        <v>7337</v>
      </c>
      <c r="D639">
        <v>6774</v>
      </c>
      <c r="E639">
        <v>6211</v>
      </c>
      <c r="F639">
        <v>5642</v>
      </c>
      <c r="G639">
        <v>5095</v>
      </c>
      <c r="H639">
        <v>4525</v>
      </c>
      <c r="I639">
        <v>3946</v>
      </c>
      <c r="J639">
        <v>3382.1785714285716</v>
      </c>
      <c r="K639">
        <v>2.35</v>
      </c>
      <c r="L639">
        <v>2.2799999999999998</v>
      </c>
      <c r="M639">
        <v>2.2200000000000002</v>
      </c>
      <c r="N639">
        <v>2.17</v>
      </c>
      <c r="O639">
        <v>2.14</v>
      </c>
      <c r="P639">
        <v>2.11</v>
      </c>
      <c r="Q639">
        <v>2.0962562197284775</v>
      </c>
      <c r="R639">
        <v>2.0780959503315422</v>
      </c>
      <c r="S639">
        <v>312759</v>
      </c>
      <c r="T639">
        <v>11286</v>
      </c>
      <c r="U639">
        <v>3487</v>
      </c>
      <c r="V639">
        <v>11.096081588262319</v>
      </c>
      <c r="W639">
        <v>38.397583352370724</v>
      </c>
      <c r="X639">
        <v>3810.6784798588233</v>
      </c>
      <c r="Y639">
        <v>340.23576064238949</v>
      </c>
      <c r="Z639">
        <v>3665</v>
      </c>
      <c r="AA639">
        <v>3205.3121795895836</v>
      </c>
      <c r="AB639">
        <v>2750.6684473630112</v>
      </c>
      <c r="AC639">
        <v>2332.1548904877077</v>
      </c>
      <c r="AD639">
        <v>1946.4881857654652</v>
      </c>
      <c r="AE639">
        <v>1609.8963528765587</v>
      </c>
      <c r="AF639">
        <v>1324.5436627465167</v>
      </c>
      <c r="AG639">
        <v>930.5763078760873</v>
      </c>
      <c r="AH639">
        <v>376</v>
      </c>
      <c r="AI639">
        <v>306.84279874479222</v>
      </c>
      <c r="AJ639">
        <v>254.57267636096131</v>
      </c>
      <c r="AK639">
        <v>221.57592515344669</v>
      </c>
      <c r="AL639">
        <v>196.8686901106685</v>
      </c>
      <c r="AM639">
        <v>178.73435625197354</v>
      </c>
      <c r="AN639">
        <v>168.34270564770642</v>
      </c>
      <c r="AO639">
        <v>143.52773201230383</v>
      </c>
      <c r="AP639">
        <v>17.702179969723723</v>
      </c>
      <c r="AQ639">
        <v>4.0457685160341805</v>
      </c>
      <c r="AR639">
        <v>0.59445229726300519</v>
      </c>
      <c r="AS639">
        <v>4.0457685160341805</v>
      </c>
      <c r="AT639">
        <v>7825</v>
      </c>
      <c r="AU639">
        <v>322</v>
      </c>
      <c r="AV639">
        <v>5021.6145790212968</v>
      </c>
      <c r="AW639">
        <v>3595.3615408989317</v>
      </c>
      <c r="AX639">
        <v>128.61448719123641</v>
      </c>
      <c r="AY639">
        <v>167.57127850194067</v>
      </c>
      <c r="AZ639">
        <v>136.76755301579536</v>
      </c>
      <c r="BA639">
        <v>3.4188122924892399</v>
      </c>
      <c r="BB639">
        <v>66.061272509003672</v>
      </c>
      <c r="BC639">
        <v>8310</v>
      </c>
      <c r="BD639">
        <v>300724.31973358005</v>
      </c>
      <c r="BE639">
        <v>698607.03384236712</v>
      </c>
      <c r="BF639">
        <v>15743.999999999998</v>
      </c>
      <c r="BG639">
        <v>13777.743135518156</v>
      </c>
      <c r="BH639">
        <v>11364.252221695162</v>
      </c>
      <c r="BI639">
        <v>88076</v>
      </c>
      <c r="BJ639">
        <v>64083.266348457881</v>
      </c>
      <c r="BK639">
        <v>53485.864665896792</v>
      </c>
      <c r="BL639">
        <v>-440522.22087791312</v>
      </c>
      <c r="BM639">
        <v>-387832.89691135427</v>
      </c>
      <c r="BN639">
        <v>-383789.22469926352</v>
      </c>
      <c r="BO639">
        <v>-22431.247415464197</v>
      </c>
      <c r="BP639">
        <v>7345.2798103370005</v>
      </c>
      <c r="BQ639">
        <v>29745.694277897943</v>
      </c>
      <c r="BR639">
        <v>3554630</v>
      </c>
      <c r="BS639">
        <v>8767932</v>
      </c>
      <c r="BT639">
        <v>937111</v>
      </c>
      <c r="BU639">
        <v>98327</v>
      </c>
      <c r="BV639">
        <v>88734</v>
      </c>
      <c r="BW639">
        <v>932589</v>
      </c>
      <c r="BX639">
        <v>42948</v>
      </c>
      <c r="BY639">
        <v>221.14931336211367</v>
      </c>
      <c r="BZ639">
        <v>0</v>
      </c>
      <c r="CA639">
        <v>0</v>
      </c>
      <c r="CB639">
        <v>0</v>
      </c>
      <c r="CC639">
        <v>0</v>
      </c>
      <c r="CD639">
        <v>4.997313193789104</v>
      </c>
      <c r="CE639">
        <v>0</v>
      </c>
      <c r="CF639">
        <v>0</v>
      </c>
      <c r="CG639">
        <v>110635.62285099839</v>
      </c>
      <c r="CH639">
        <v>63623.086560222058</v>
      </c>
      <c r="CI639">
        <v>43105.547706272897</v>
      </c>
      <c r="CJ639">
        <v>6924.961802473149</v>
      </c>
      <c r="CK639">
        <v>149214.2107303167</v>
      </c>
      <c r="CL639">
        <v>5740000</v>
      </c>
      <c r="CM639">
        <v>2980000</v>
      </c>
      <c r="CN639">
        <v>2970000</v>
      </c>
      <c r="CO639">
        <v>47110000</v>
      </c>
      <c r="CP639">
        <v>0</v>
      </c>
      <c r="CQ639">
        <v>0</v>
      </c>
      <c r="CR639">
        <v>0</v>
      </c>
      <c r="CS639">
        <v>0</v>
      </c>
      <c r="CT639">
        <v>0</v>
      </c>
      <c r="CU639">
        <v>0</v>
      </c>
      <c r="CV639">
        <v>0</v>
      </c>
      <c r="CW639">
        <v>0</v>
      </c>
      <c r="CX639">
        <v>6723.1911646864119</v>
      </c>
      <c r="CY639">
        <v>361732.58189070626</v>
      </c>
      <c r="CZ639">
        <v>8310</v>
      </c>
      <c r="DA639">
        <v>7272.1700620017709</v>
      </c>
      <c r="DB639">
        <v>5998.2809935395589</v>
      </c>
      <c r="DC639">
        <v>4552.2029520789738</v>
      </c>
      <c r="DD639">
        <v>-440522.22087791312</v>
      </c>
      <c r="DE639">
        <v>-387832.89691135427</v>
      </c>
      <c r="DF639">
        <v>-383789.22469926352</v>
      </c>
    </row>
    <row r="640" spans="1:110" x14ac:dyDescent="0.45">
      <c r="A640">
        <v>12427</v>
      </c>
      <c r="B640" t="s">
        <v>990</v>
      </c>
      <c r="C640">
        <v>8206</v>
      </c>
      <c r="D640">
        <v>7402</v>
      </c>
      <c r="E640">
        <v>6635</v>
      </c>
      <c r="F640">
        <v>5914</v>
      </c>
      <c r="G640">
        <v>5211</v>
      </c>
      <c r="H640">
        <v>4511</v>
      </c>
      <c r="I640">
        <v>3809</v>
      </c>
      <c r="J640">
        <v>3080.5357142857147</v>
      </c>
      <c r="K640">
        <v>2.35</v>
      </c>
      <c r="L640">
        <v>2.2799999999999998</v>
      </c>
      <c r="M640">
        <v>2.2200000000000002</v>
      </c>
      <c r="N640">
        <v>2.17</v>
      </c>
      <c r="O640">
        <v>2.14</v>
      </c>
      <c r="P640">
        <v>2.11</v>
      </c>
      <c r="Q640">
        <v>2.0962562197284775</v>
      </c>
      <c r="R640">
        <v>2.0780959503315422</v>
      </c>
      <c r="S640">
        <v>312759</v>
      </c>
      <c r="T640">
        <v>11286</v>
      </c>
      <c r="U640">
        <v>3487</v>
      </c>
      <c r="V640">
        <v>11.761543273812967</v>
      </c>
      <c r="W640">
        <v>40.700389107311246</v>
      </c>
      <c r="X640">
        <v>4020.8755506200318</v>
      </c>
      <c r="Y640">
        <v>359.00316928975758</v>
      </c>
      <c r="Z640">
        <v>3830</v>
      </c>
      <c r="AA640">
        <v>3332.8645825273347</v>
      </c>
      <c r="AB640">
        <v>2841.962656936701</v>
      </c>
      <c r="AC640">
        <v>2397.6551502333341</v>
      </c>
      <c r="AD640">
        <v>1974.1966510305324</v>
      </c>
      <c r="AE640">
        <v>1619.3130591274873</v>
      </c>
      <c r="AF640">
        <v>1331.2626120145769</v>
      </c>
      <c r="AG640">
        <v>898.96832502350799</v>
      </c>
      <c r="AH640">
        <v>405</v>
      </c>
      <c r="AI640">
        <v>355.95314275936283</v>
      </c>
      <c r="AJ640">
        <v>316.3039202686885</v>
      </c>
      <c r="AK640">
        <v>295.74407575973174</v>
      </c>
      <c r="AL640">
        <v>299.27021857822098</v>
      </c>
      <c r="AM640">
        <v>321.15922621146461</v>
      </c>
      <c r="AN640">
        <v>348.37800439604393</v>
      </c>
      <c r="AO640">
        <v>301.40492094354011</v>
      </c>
      <c r="AP640">
        <v>15.910942347593702</v>
      </c>
      <c r="AQ640">
        <v>2.8898346543101288</v>
      </c>
      <c r="AR640">
        <v>0.42460878375928951</v>
      </c>
      <c r="AS640">
        <v>2.8898346543101288</v>
      </c>
      <c r="AT640">
        <v>8374</v>
      </c>
      <c r="AU640">
        <v>240</v>
      </c>
      <c r="AV640">
        <v>5337.8604235563735</v>
      </c>
      <c r="AW640">
        <v>2992.8391602376914</v>
      </c>
      <c r="AX640">
        <v>99.190239772751923</v>
      </c>
      <c r="AY640">
        <v>178.12440233407617</v>
      </c>
      <c r="AZ640">
        <v>113.84760165544178</v>
      </c>
      <c r="BA640">
        <v>2.6366610670057233</v>
      </c>
      <c r="BB640">
        <v>66.061272509003672</v>
      </c>
      <c r="BC640">
        <v>8310</v>
      </c>
      <c r="BD640">
        <v>250665.39187619445</v>
      </c>
      <c r="BE640">
        <v>808158.06185994623</v>
      </c>
      <c r="BF640">
        <v>21263.999999999996</v>
      </c>
      <c r="BG640">
        <v>17850.579360167943</v>
      </c>
      <c r="BH640">
        <v>14003.000413619477</v>
      </c>
      <c r="BI640">
        <v>20502</v>
      </c>
      <c r="BJ640">
        <v>14749.091861634512</v>
      </c>
      <c r="BK640">
        <v>12144.201703129356</v>
      </c>
      <c r="BL640">
        <v>-465605.57118494832</v>
      </c>
      <c r="BM640">
        <v>-432166.66047278646</v>
      </c>
      <c r="BN640">
        <v>-446079.73697322322</v>
      </c>
      <c r="BO640">
        <v>-35740.466367525689</v>
      </c>
      <c r="BP640">
        <v>-4663.4077858652454</v>
      </c>
      <c r="BQ640">
        <v>23258.371217986511</v>
      </c>
      <c r="BR640">
        <v>3554630</v>
      </c>
      <c r="BS640">
        <v>8767932</v>
      </c>
      <c r="BT640">
        <v>937111</v>
      </c>
      <c r="BU640">
        <v>98327</v>
      </c>
      <c r="BV640">
        <v>88734</v>
      </c>
      <c r="BW640">
        <v>932589</v>
      </c>
      <c r="BX640">
        <v>42948</v>
      </c>
      <c r="BY640">
        <v>131.14527483848113</v>
      </c>
      <c r="BZ640">
        <v>0</v>
      </c>
      <c r="CA640">
        <v>0</v>
      </c>
      <c r="CB640">
        <v>0</v>
      </c>
      <c r="CC640">
        <v>0</v>
      </c>
      <c r="CD640">
        <v>5.6362751017558255</v>
      </c>
      <c r="CE640">
        <v>0</v>
      </c>
      <c r="CF640">
        <v>0</v>
      </c>
      <c r="CG640">
        <v>141205.99232298479</v>
      </c>
      <c r="CH640">
        <v>81203.14995186236</v>
      </c>
      <c r="CI640">
        <v>55016.291151427249</v>
      </c>
      <c r="CJ640">
        <v>8838.4380899986245</v>
      </c>
      <c r="CK640">
        <v>190444.45316895685</v>
      </c>
      <c r="CL640">
        <v>10500000</v>
      </c>
      <c r="CM640">
        <v>2080000</v>
      </c>
      <c r="CN640">
        <v>3580000</v>
      </c>
      <c r="CO640">
        <v>65510000.000000007</v>
      </c>
      <c r="CP640">
        <v>0</v>
      </c>
      <c r="CQ640">
        <v>0</v>
      </c>
      <c r="CR640">
        <v>0</v>
      </c>
      <c r="CS640">
        <v>0</v>
      </c>
      <c r="CT640">
        <v>796000</v>
      </c>
      <c r="CU640">
        <v>0</v>
      </c>
      <c r="CV640">
        <v>0</v>
      </c>
      <c r="CW640">
        <v>0</v>
      </c>
      <c r="CX640">
        <v>9140.317149327333</v>
      </c>
      <c r="CY640">
        <v>436089.87877305446</v>
      </c>
      <c r="CZ640">
        <v>8310</v>
      </c>
      <c r="DA640">
        <v>6976.0305908105547</v>
      </c>
      <c r="DB640">
        <v>5472.3915273315406</v>
      </c>
      <c r="DC640">
        <v>3794.4378356022521</v>
      </c>
      <c r="DD640">
        <v>-465605.57118494832</v>
      </c>
      <c r="DE640">
        <v>-432166.66047278646</v>
      </c>
      <c r="DF640">
        <v>-446079.73697322322</v>
      </c>
    </row>
    <row r="641" spans="1:110" x14ac:dyDescent="0.45">
      <c r="A641">
        <v>12441</v>
      </c>
      <c r="B641" t="s">
        <v>991</v>
      </c>
      <c r="C641">
        <v>9843</v>
      </c>
      <c r="D641">
        <v>8944</v>
      </c>
      <c r="E641">
        <v>8082</v>
      </c>
      <c r="F641">
        <v>7284</v>
      </c>
      <c r="G641">
        <v>6521</v>
      </c>
      <c r="H641">
        <v>5754</v>
      </c>
      <c r="I641">
        <v>4993</v>
      </c>
      <c r="J641">
        <v>4189.75</v>
      </c>
      <c r="K641">
        <v>2.35</v>
      </c>
      <c r="L641">
        <v>2.2799999999999998</v>
      </c>
      <c r="M641">
        <v>2.2200000000000002</v>
      </c>
      <c r="N641">
        <v>2.17</v>
      </c>
      <c r="O641">
        <v>2.14</v>
      </c>
      <c r="P641">
        <v>2.11</v>
      </c>
      <c r="Q641">
        <v>2.0962562197284775</v>
      </c>
      <c r="R641">
        <v>2.0780959503315422</v>
      </c>
      <c r="S641">
        <v>308436</v>
      </c>
      <c r="T641">
        <v>12224</v>
      </c>
      <c r="U641">
        <v>3711</v>
      </c>
      <c r="V641">
        <v>14.306611044576124</v>
      </c>
      <c r="W641">
        <v>49.507502779644526</v>
      </c>
      <c r="X641">
        <v>4294.5477905025537</v>
      </c>
      <c r="Y641">
        <v>376.75654248788209</v>
      </c>
      <c r="Z641">
        <v>4576</v>
      </c>
      <c r="AA641">
        <v>4007.391724071405</v>
      </c>
      <c r="AB641">
        <v>3449.8887133236221</v>
      </c>
      <c r="AC641">
        <v>2938.9069329884555</v>
      </c>
      <c r="AD641">
        <v>2497.1542268930743</v>
      </c>
      <c r="AE641">
        <v>2109.0390347547054</v>
      </c>
      <c r="AF641">
        <v>1775.0492319452446</v>
      </c>
      <c r="AG641">
        <v>1303.8536394891814</v>
      </c>
      <c r="AH641">
        <v>392</v>
      </c>
      <c r="AI641">
        <v>341.08355617606145</v>
      </c>
      <c r="AJ641">
        <v>290.88536392677247</v>
      </c>
      <c r="AK641">
        <v>241.06322702592081</v>
      </c>
      <c r="AL641">
        <v>198.73202777361831</v>
      </c>
      <c r="AM641">
        <v>170.26510880158389</v>
      </c>
      <c r="AN641">
        <v>149.12356338977989</v>
      </c>
      <c r="AO641">
        <v>123.27258477834368</v>
      </c>
      <c r="AP641">
        <v>31.419770126954134</v>
      </c>
      <c r="AQ641">
        <v>6.646619704913296</v>
      </c>
      <c r="AR641">
        <v>0.9766002026463656</v>
      </c>
      <c r="AS641">
        <v>6.646619704913296</v>
      </c>
      <c r="AT641">
        <v>9203</v>
      </c>
      <c r="AU641">
        <v>148</v>
      </c>
      <c r="AV641">
        <v>5826.371353564642</v>
      </c>
      <c r="AW641">
        <v>2343.0800916727439</v>
      </c>
      <c r="AX641">
        <v>66.456669583643659</v>
      </c>
      <c r="AY641">
        <v>194.42601206845208</v>
      </c>
      <c r="AZ641">
        <v>89.130766687231187</v>
      </c>
      <c r="BA641">
        <v>1.7665418869386742</v>
      </c>
      <c r="BB641">
        <v>66.061272509003672</v>
      </c>
      <c r="BC641">
        <v>8310</v>
      </c>
      <c r="BD641">
        <v>282145.7604507269</v>
      </c>
      <c r="BE641">
        <v>1538907.9639633521</v>
      </c>
      <c r="BF641">
        <v>26162</v>
      </c>
      <c r="BG641">
        <v>22386.396989357228</v>
      </c>
      <c r="BH641">
        <v>18187.013955184018</v>
      </c>
      <c r="BI641">
        <v>25864.000000000007</v>
      </c>
      <c r="BJ641">
        <v>18967.920819476898</v>
      </c>
      <c r="BK641">
        <v>16116.816466034023</v>
      </c>
      <c r="BL641">
        <v>-461605.05398228782</v>
      </c>
      <c r="BM641">
        <v>-421487.21988413582</v>
      </c>
      <c r="BN641">
        <v>-428217.19956944458</v>
      </c>
      <c r="BO641">
        <v>-47628.076788501232</v>
      </c>
      <c r="BP641">
        <v>24568.439600655809</v>
      </c>
      <c r="BQ641">
        <v>111362.58268833382</v>
      </c>
      <c r="BR641">
        <v>3554630</v>
      </c>
      <c r="BS641">
        <v>8767932</v>
      </c>
      <c r="BT641">
        <v>937111</v>
      </c>
      <c r="BU641">
        <v>98327</v>
      </c>
      <c r="BV641">
        <v>88734</v>
      </c>
      <c r="BW641">
        <v>932589</v>
      </c>
      <c r="BX641">
        <v>42948</v>
      </c>
      <c r="BY641">
        <v>288.45344593977785</v>
      </c>
      <c r="BZ641">
        <v>0</v>
      </c>
      <c r="CA641">
        <v>0</v>
      </c>
      <c r="CB641">
        <v>6.0342646189726192</v>
      </c>
      <c r="CC641">
        <v>0</v>
      </c>
      <c r="CD641">
        <v>7.1666283134292073</v>
      </c>
      <c r="CE641">
        <v>0</v>
      </c>
      <c r="CF641">
        <v>0</v>
      </c>
      <c r="CG641">
        <v>239103.96122732217</v>
      </c>
      <c r="CH641">
        <v>137501.21009890095</v>
      </c>
      <c r="CI641">
        <v>93159.029088885829</v>
      </c>
      <c r="CJ641">
        <v>14966.118106002827</v>
      </c>
      <c r="CK641">
        <v>322479.39621650684</v>
      </c>
      <c r="CL641">
        <v>9060000</v>
      </c>
      <c r="CM641">
        <v>3040000</v>
      </c>
      <c r="CN641">
        <v>3780000</v>
      </c>
      <c r="CO641">
        <v>129870000</v>
      </c>
      <c r="CP641">
        <v>48000</v>
      </c>
      <c r="CQ641">
        <v>0</v>
      </c>
      <c r="CR641">
        <v>0</v>
      </c>
      <c r="CS641">
        <v>0</v>
      </c>
      <c r="CT641">
        <v>142172000</v>
      </c>
      <c r="CU641">
        <v>0</v>
      </c>
      <c r="CV641">
        <v>0</v>
      </c>
      <c r="CW641">
        <v>0</v>
      </c>
      <c r="CX641">
        <v>22212.595324118669</v>
      </c>
      <c r="CY641">
        <v>822614.41851967911</v>
      </c>
      <c r="CZ641">
        <v>8310</v>
      </c>
      <c r="DA641">
        <v>7110.7315565155022</v>
      </c>
      <c r="DB641">
        <v>5776.8552086071104</v>
      </c>
      <c r="DC641">
        <v>4270.9707175603144</v>
      </c>
      <c r="DD641">
        <v>-461605.05398228782</v>
      </c>
      <c r="DE641">
        <v>-421487.21988413582</v>
      </c>
      <c r="DF641">
        <v>-428217.19956944458</v>
      </c>
    </row>
    <row r="642" spans="1:110" x14ac:dyDescent="0.45">
      <c r="A642">
        <v>12443</v>
      </c>
      <c r="B642" t="s">
        <v>992</v>
      </c>
      <c r="C642">
        <v>7315</v>
      </c>
      <c r="D642">
        <v>6828</v>
      </c>
      <c r="E642">
        <v>6330</v>
      </c>
      <c r="F642">
        <v>5831</v>
      </c>
      <c r="G642">
        <v>5339</v>
      </c>
      <c r="H642">
        <v>4839</v>
      </c>
      <c r="I642">
        <v>4363</v>
      </c>
      <c r="J642">
        <v>3869.25</v>
      </c>
      <c r="K642">
        <v>2.35</v>
      </c>
      <c r="L642">
        <v>2.2799999999999998</v>
      </c>
      <c r="M642">
        <v>2.2200000000000002</v>
      </c>
      <c r="N642">
        <v>2.17</v>
      </c>
      <c r="O642">
        <v>2.14</v>
      </c>
      <c r="P642">
        <v>2.11</v>
      </c>
      <c r="Q642">
        <v>2.0962562197284775</v>
      </c>
      <c r="R642">
        <v>2.0780959503315422</v>
      </c>
      <c r="S642">
        <v>308436</v>
      </c>
      <c r="T642">
        <v>12224</v>
      </c>
      <c r="U642">
        <v>3711</v>
      </c>
      <c r="V642">
        <v>13.013492793961603</v>
      </c>
      <c r="W642">
        <v>45.032714502585854</v>
      </c>
      <c r="X642">
        <v>3508.7076159739922</v>
      </c>
      <c r="Y642">
        <v>307.8155406533657</v>
      </c>
      <c r="Z642">
        <v>2240</v>
      </c>
      <c r="AA642">
        <v>2011.320914918301</v>
      </c>
      <c r="AB642">
        <v>1792.3374324937945</v>
      </c>
      <c r="AC642">
        <v>1595.9550205907653</v>
      </c>
      <c r="AD642">
        <v>1407.7990157757408</v>
      </c>
      <c r="AE642">
        <v>1239.4466214337795</v>
      </c>
      <c r="AF642">
        <v>1083.7062209803466</v>
      </c>
      <c r="AG642">
        <v>890.85897197855888</v>
      </c>
      <c r="AH642">
        <v>166</v>
      </c>
      <c r="AI642">
        <v>128.99074535321404</v>
      </c>
      <c r="AJ642">
        <v>100.90471316086487</v>
      </c>
      <c r="AK642">
        <v>82.626081924714754</v>
      </c>
      <c r="AL642">
        <v>68.272555795876173</v>
      </c>
      <c r="AM642">
        <v>59.662656144135084</v>
      </c>
      <c r="AN642">
        <v>52.747227524645282</v>
      </c>
      <c r="AO642">
        <v>43.907021502445758</v>
      </c>
      <c r="AP642">
        <v>16.459280395184521</v>
      </c>
      <c r="AQ642">
        <v>2.5045233670687783</v>
      </c>
      <c r="AR642">
        <v>0.36799427925805089</v>
      </c>
      <c r="AS642">
        <v>2.5045233670687783</v>
      </c>
      <c r="AT642">
        <v>5336</v>
      </c>
      <c r="AU642">
        <v>32</v>
      </c>
      <c r="AV642">
        <v>3359.636214604096</v>
      </c>
      <c r="AW642">
        <v>918.76550452623587</v>
      </c>
      <c r="AX642">
        <v>18.751008572047056</v>
      </c>
      <c r="AY642">
        <v>112.11106048133867</v>
      </c>
      <c r="AZ642">
        <v>34.949839792178011</v>
      </c>
      <c r="BA642">
        <v>0.49843668472095476</v>
      </c>
      <c r="BB642">
        <v>66.061272509003672</v>
      </c>
      <c r="BC642">
        <v>8310</v>
      </c>
      <c r="BD642">
        <v>341311.1598487029</v>
      </c>
      <c r="BE642">
        <v>1481869.9656263525</v>
      </c>
      <c r="BF642">
        <v>36974</v>
      </c>
      <c r="BG642">
        <v>33175.775157321841</v>
      </c>
      <c r="BH642">
        <v>28314.633088731371</v>
      </c>
      <c r="BI642">
        <v>9516</v>
      </c>
      <c r="BJ642">
        <v>7550.8129325839664</v>
      </c>
      <c r="BK642">
        <v>6660.6056421712856</v>
      </c>
      <c r="BL642">
        <v>-449585.7625865998</v>
      </c>
      <c r="BM642">
        <v>-404315.24347128446</v>
      </c>
      <c r="BN642">
        <v>-400780.7974729804</v>
      </c>
      <c r="BO642">
        <v>33017.81340198731</v>
      </c>
      <c r="BP642">
        <v>163755.62735844788</v>
      </c>
      <c r="BQ642">
        <v>267564.0246499551</v>
      </c>
      <c r="BR642">
        <v>3554630</v>
      </c>
      <c r="BS642">
        <v>8767932</v>
      </c>
      <c r="BT642">
        <v>937111</v>
      </c>
      <c r="BU642">
        <v>98327</v>
      </c>
      <c r="BV642">
        <v>88734</v>
      </c>
      <c r="BW642">
        <v>932589</v>
      </c>
      <c r="BX642">
        <v>42948</v>
      </c>
      <c r="BY642">
        <v>62.8509809264701</v>
      </c>
      <c r="BZ642">
        <v>0</v>
      </c>
      <c r="CA642">
        <v>0.33231936000000001</v>
      </c>
      <c r="CB642">
        <v>0</v>
      </c>
      <c r="CC642">
        <v>0</v>
      </c>
      <c r="CD642">
        <v>5.9025092300752933</v>
      </c>
      <c r="CE642">
        <v>4.6799999999999994E-2</v>
      </c>
      <c r="CF642">
        <v>0</v>
      </c>
      <c r="CG642">
        <v>184877.94871153677</v>
      </c>
      <c r="CH642">
        <v>106317.52622563422</v>
      </c>
      <c r="CI642">
        <v>72031.638930219182</v>
      </c>
      <c r="CJ642">
        <v>11571.975643606447</v>
      </c>
      <c r="CK642">
        <v>249344.79950987134</v>
      </c>
      <c r="CL642">
        <v>1830000</v>
      </c>
      <c r="CM642">
        <v>690000</v>
      </c>
      <c r="CN642">
        <v>830000</v>
      </c>
      <c r="CO642">
        <v>24860000</v>
      </c>
      <c r="CP642">
        <v>13000</v>
      </c>
      <c r="CQ642">
        <v>0</v>
      </c>
      <c r="CR642">
        <v>0</v>
      </c>
      <c r="CS642">
        <v>0</v>
      </c>
      <c r="CT642">
        <v>40412000</v>
      </c>
      <c r="CU642">
        <v>0</v>
      </c>
      <c r="CV642">
        <v>0</v>
      </c>
      <c r="CW642">
        <v>0</v>
      </c>
      <c r="CX642">
        <v>3290.0118610570889</v>
      </c>
      <c r="CY642">
        <v>694741.31506012112</v>
      </c>
      <c r="CZ642">
        <v>8310</v>
      </c>
      <c r="DA642">
        <v>7456.3393616418152</v>
      </c>
      <c r="DB642">
        <v>6363.7853888504815</v>
      </c>
      <c r="DC642">
        <v>5166.584700622966</v>
      </c>
      <c r="DD642">
        <v>-449585.7625865998</v>
      </c>
      <c r="DE642">
        <v>-404315.24347128446</v>
      </c>
      <c r="DF642">
        <v>-400780.7974729804</v>
      </c>
    </row>
    <row r="643" spans="1:110" x14ac:dyDescent="0.45">
      <c r="A643">
        <v>12463</v>
      </c>
      <c r="B643" t="s">
        <v>993</v>
      </c>
      <c r="C643">
        <v>8022</v>
      </c>
      <c r="D643">
        <v>7130</v>
      </c>
      <c r="E643">
        <v>6285</v>
      </c>
      <c r="F643">
        <v>5499</v>
      </c>
      <c r="G643">
        <v>4756</v>
      </c>
      <c r="H643">
        <v>4055</v>
      </c>
      <c r="I643">
        <v>3429</v>
      </c>
      <c r="J643">
        <v>2662.6428571428578</v>
      </c>
      <c r="K643">
        <v>2.35</v>
      </c>
      <c r="L643">
        <v>2.2799999999999998</v>
      </c>
      <c r="M643">
        <v>2.2200000000000002</v>
      </c>
      <c r="N643">
        <v>2.17</v>
      </c>
      <c r="O643">
        <v>2.14</v>
      </c>
      <c r="P643">
        <v>2.11</v>
      </c>
      <c r="Q643">
        <v>2.0962562197284775</v>
      </c>
      <c r="R643">
        <v>2.0780959503315422</v>
      </c>
      <c r="S643">
        <v>308436</v>
      </c>
      <c r="T643">
        <v>12224</v>
      </c>
      <c r="U643">
        <v>3711</v>
      </c>
      <c r="V643">
        <v>13.982096733539734</v>
      </c>
      <c r="W643">
        <v>48.384532908889618</v>
      </c>
      <c r="X643">
        <v>3581.2701282195594</v>
      </c>
      <c r="Y643">
        <v>314.18137998302308</v>
      </c>
      <c r="Z643">
        <v>3105</v>
      </c>
      <c r="AA643">
        <v>2699.5190142977399</v>
      </c>
      <c r="AB643">
        <v>2316.6135117362342</v>
      </c>
      <c r="AC643">
        <v>1962.7187207925424</v>
      </c>
      <c r="AD643">
        <v>1656.7663933730207</v>
      </c>
      <c r="AE643">
        <v>1398.8032291056218</v>
      </c>
      <c r="AF643">
        <v>1164.6803428072863</v>
      </c>
      <c r="AG643">
        <v>840.12050028524095</v>
      </c>
      <c r="AH643">
        <v>607</v>
      </c>
      <c r="AI643">
        <v>461.56421753013615</v>
      </c>
      <c r="AJ643">
        <v>345.57987077164535</v>
      </c>
      <c r="AK643">
        <v>254.48945093267162</v>
      </c>
      <c r="AL643">
        <v>186.74406114501835</v>
      </c>
      <c r="AM643">
        <v>142.26109871917845</v>
      </c>
      <c r="AN643">
        <v>109.92356987197473</v>
      </c>
      <c r="AO643">
        <v>80.204477577047186</v>
      </c>
      <c r="AP643">
        <v>17.857542416541122</v>
      </c>
      <c r="AQ643">
        <v>0.77062257448270099</v>
      </c>
      <c r="AR643">
        <v>0.11322900900247718</v>
      </c>
      <c r="AS643">
        <v>0.77062257448270099</v>
      </c>
      <c r="AT643">
        <v>6093</v>
      </c>
      <c r="AU643">
        <v>49</v>
      </c>
      <c r="AV643">
        <v>3840.553312215246</v>
      </c>
      <c r="AW643">
        <v>1150.9389893810203</v>
      </c>
      <c r="AX643">
        <v>25.991544324078085</v>
      </c>
      <c r="AY643">
        <v>128.15926402862274</v>
      </c>
      <c r="AZ643">
        <v>43.78171915605401</v>
      </c>
      <c r="BA643">
        <v>0.69090359240643839</v>
      </c>
      <c r="BB643">
        <v>66.061272509003672</v>
      </c>
      <c r="BC643">
        <v>8310</v>
      </c>
      <c r="BD643">
        <v>224926.48579055336</v>
      </c>
      <c r="BE643">
        <v>1015418.4953988421</v>
      </c>
      <c r="BF643">
        <v>26454</v>
      </c>
      <c r="BG643">
        <v>21436.834358619708</v>
      </c>
      <c r="BH643">
        <v>16257.17458439409</v>
      </c>
      <c r="BI643">
        <v>12406.000000000007</v>
      </c>
      <c r="BJ643">
        <v>9019.9358927229623</v>
      </c>
      <c r="BK643">
        <v>7613.8911292434968</v>
      </c>
      <c r="BL643">
        <v>-486787.27301557543</v>
      </c>
      <c r="BM643">
        <v>-465089.77810472914</v>
      </c>
      <c r="BN643">
        <v>-482849.07222809072</v>
      </c>
      <c r="BO643">
        <v>-36553.280388902407</v>
      </c>
      <c r="BP643">
        <v>8560.9484187584603</v>
      </c>
      <c r="BQ643">
        <v>67282.079420730763</v>
      </c>
      <c r="BR643">
        <v>3554630</v>
      </c>
      <c r="BS643">
        <v>8767932</v>
      </c>
      <c r="BT643">
        <v>937111</v>
      </c>
      <c r="BU643">
        <v>98327</v>
      </c>
      <c r="BV643">
        <v>88734</v>
      </c>
      <c r="BW643">
        <v>932589</v>
      </c>
      <c r="BX643">
        <v>42948</v>
      </c>
      <c r="BY643">
        <v>31.999817920619552</v>
      </c>
      <c r="BZ643">
        <v>0</v>
      </c>
      <c r="CA643">
        <v>0</v>
      </c>
      <c r="CB643">
        <v>0</v>
      </c>
      <c r="CC643">
        <v>0</v>
      </c>
      <c r="CD643">
        <v>1.1679201402310913</v>
      </c>
      <c r="CE643">
        <v>0</v>
      </c>
      <c r="CF643">
        <v>0</v>
      </c>
      <c r="CG643">
        <v>170320.62991535279</v>
      </c>
      <c r="CH643">
        <v>97946.067467710265</v>
      </c>
      <c r="CI643">
        <v>66359.85633728854</v>
      </c>
      <c r="CJ643">
        <v>10660.796459070507</v>
      </c>
      <c r="CK643">
        <v>229711.3507295665</v>
      </c>
      <c r="CL643">
        <v>2250000</v>
      </c>
      <c r="CM643">
        <v>2380000</v>
      </c>
      <c r="CN643">
        <v>1320000</v>
      </c>
      <c r="CO643">
        <v>45190000</v>
      </c>
      <c r="CP643">
        <v>12000</v>
      </c>
      <c r="CQ643">
        <v>0</v>
      </c>
      <c r="CR643">
        <v>0</v>
      </c>
      <c r="CS643">
        <v>0</v>
      </c>
      <c r="CT643">
        <v>33500000</v>
      </c>
      <c r="CU643">
        <v>0</v>
      </c>
      <c r="CV643">
        <v>0</v>
      </c>
      <c r="CW643">
        <v>0</v>
      </c>
      <c r="CX643">
        <v>6439.5963865812537</v>
      </c>
      <c r="CY643">
        <v>551110.47076808393</v>
      </c>
      <c r="CZ643">
        <v>8310</v>
      </c>
      <c r="DA643">
        <v>6733.9568125852329</v>
      </c>
      <c r="DB643">
        <v>5106.8693126300323</v>
      </c>
      <c r="DC643">
        <v>3404.8161236963383</v>
      </c>
      <c r="DD643">
        <v>-486787.27301557543</v>
      </c>
      <c r="DE643">
        <v>-465089.77810472914</v>
      </c>
      <c r="DF643">
        <v>-482849.07222809072</v>
      </c>
    </row>
    <row r="644" spans="1:110" x14ac:dyDescent="0.45">
      <c r="A644">
        <v>13000</v>
      </c>
      <c r="B644" t="s">
        <v>994</v>
      </c>
      <c r="C644">
        <v>13515271</v>
      </c>
      <c r="D644">
        <v>13732951</v>
      </c>
      <c r="E644">
        <v>13845936</v>
      </c>
      <c r="F644">
        <v>13882538</v>
      </c>
      <c r="G644">
        <v>13851782</v>
      </c>
      <c r="H644">
        <v>13758624</v>
      </c>
      <c r="I644">
        <v>13606683</v>
      </c>
      <c r="J644">
        <v>13618230.357142856</v>
      </c>
      <c r="K644">
        <v>1.99</v>
      </c>
      <c r="L644">
        <v>1.95</v>
      </c>
      <c r="M644">
        <v>1.92</v>
      </c>
      <c r="N644">
        <v>1.89</v>
      </c>
      <c r="O644">
        <v>1.88</v>
      </c>
      <c r="P644">
        <v>1.88</v>
      </c>
      <c r="Q644">
        <v>1.8627699301623495</v>
      </c>
      <c r="R644">
        <v>1.853956858249131</v>
      </c>
      <c r="S644">
        <v>324409</v>
      </c>
      <c r="T644">
        <v>10013</v>
      </c>
      <c r="U644">
        <v>4887</v>
      </c>
      <c r="V644">
        <v>28053.616546482139</v>
      </c>
      <c r="W644">
        <v>89388.205350367061</v>
      </c>
      <c r="X644">
        <v>2908.8966241097264</v>
      </c>
      <c r="Y644">
        <v>445.56908345722479</v>
      </c>
      <c r="Z644">
        <v>8006342</v>
      </c>
      <c r="AA644">
        <v>8476001.5050202813</v>
      </c>
      <c r="AB644">
        <v>8703649.6393821388</v>
      </c>
      <c r="AC644">
        <v>8813155.9040807486</v>
      </c>
      <c r="AD644">
        <v>8784342.481645409</v>
      </c>
      <c r="AE644">
        <v>8625439.145289721</v>
      </c>
      <c r="AF644">
        <v>8396313.7845023386</v>
      </c>
      <c r="AG644">
        <v>8431774.4803015068</v>
      </c>
      <c r="AH644">
        <v>23918</v>
      </c>
      <c r="AI644">
        <v>23040.000868357172</v>
      </c>
      <c r="AJ644">
        <v>22033.429693541195</v>
      </c>
      <c r="AK644">
        <v>21212.694126847477</v>
      </c>
      <c r="AL644">
        <v>20521.203586801064</v>
      </c>
      <c r="AM644">
        <v>19816.903308463981</v>
      </c>
      <c r="AN644">
        <v>19505.42447601696</v>
      </c>
      <c r="AO644">
        <v>19048.800762060375</v>
      </c>
      <c r="AP644">
        <v>60145.778623194441</v>
      </c>
      <c r="AQ644">
        <v>300.7171874262267</v>
      </c>
      <c r="AR644">
        <v>105.69351358333334</v>
      </c>
      <c r="AS644">
        <v>300.7171874262267</v>
      </c>
      <c r="AT644">
        <v>5859829</v>
      </c>
      <c r="AU644">
        <v>327326</v>
      </c>
      <c r="AV644">
        <v>2495701.9774967753</v>
      </c>
      <c r="AW644">
        <v>1197452.1631360324</v>
      </c>
      <c r="AX644">
        <v>291763.00719734753</v>
      </c>
      <c r="AY644">
        <v>83281.574989067391</v>
      </c>
      <c r="AZ644">
        <v>45551.080285694676</v>
      </c>
      <c r="BA644">
        <v>7755.6034104988858</v>
      </c>
      <c r="BB644">
        <v>66.061272509003672</v>
      </c>
      <c r="BC644">
        <v>6805500</v>
      </c>
      <c r="BD644">
        <v>468920011.06991643</v>
      </c>
      <c r="BE644">
        <v>1714701.0679182052</v>
      </c>
      <c r="BF644">
        <v>26454</v>
      </c>
      <c r="BG644">
        <v>27591.108996096154</v>
      </c>
      <c r="BH644">
        <v>27490.285049998325</v>
      </c>
      <c r="BI644">
        <v>12406.000000000007</v>
      </c>
      <c r="BJ644">
        <v>12899.480029736524</v>
      </c>
      <c r="BK644">
        <v>12857.306922697655</v>
      </c>
      <c r="BL644">
        <v>118631165.86480993</v>
      </c>
      <c r="BM644">
        <v>166418712.46847469</v>
      </c>
      <c r="BN644">
        <v>226771584.61980787</v>
      </c>
      <c r="BO644">
        <v>242563.20153759583</v>
      </c>
      <c r="BP644">
        <v>525952.22753875784</v>
      </c>
      <c r="BQ644">
        <v>766564.65194009384</v>
      </c>
      <c r="BR644">
        <v>6155740</v>
      </c>
      <c r="BS644">
        <v>8767932</v>
      </c>
      <c r="BT644">
        <v>937111</v>
      </c>
      <c r="BU644">
        <v>327326</v>
      </c>
      <c r="BV644">
        <v>88734</v>
      </c>
      <c r="BW644">
        <v>932589</v>
      </c>
      <c r="BX644">
        <v>42948</v>
      </c>
      <c r="BY644">
        <v>31.999817920619552</v>
      </c>
      <c r="BZ644">
        <v>0</v>
      </c>
      <c r="CA644">
        <v>0</v>
      </c>
      <c r="CB644">
        <v>0</v>
      </c>
      <c r="CC644">
        <v>0</v>
      </c>
      <c r="CD644">
        <v>1.1679201402310913</v>
      </c>
      <c r="CE644">
        <v>0</v>
      </c>
      <c r="CF644">
        <v>0</v>
      </c>
      <c r="CG644">
        <v>40752.150442297912</v>
      </c>
      <c r="CH644">
        <v>4726.8642399593291</v>
      </c>
      <c r="CI644">
        <v>64.201891204880525</v>
      </c>
      <c r="CJ644">
        <v>3362.5740518556177</v>
      </c>
      <c r="CK644">
        <v>36298.144239959329</v>
      </c>
      <c r="CL644">
        <v>2560000</v>
      </c>
      <c r="CM644">
        <v>65300000</v>
      </c>
      <c r="CN644">
        <v>1320000</v>
      </c>
      <c r="CO644">
        <v>45190000</v>
      </c>
      <c r="CP644">
        <v>12000</v>
      </c>
      <c r="CQ644">
        <v>0</v>
      </c>
      <c r="CR644">
        <v>0</v>
      </c>
      <c r="CS644">
        <v>0</v>
      </c>
      <c r="CT644">
        <v>33500000</v>
      </c>
      <c r="CU644">
        <v>0</v>
      </c>
      <c r="CV644">
        <v>0</v>
      </c>
      <c r="CW644">
        <v>0</v>
      </c>
      <c r="CX644">
        <v>6439.5963865812537</v>
      </c>
      <c r="CY644">
        <v>551110.47076808393</v>
      </c>
      <c r="CZ644">
        <v>6805500</v>
      </c>
      <c r="DA644">
        <v>7098030.2514906004</v>
      </c>
      <c r="DB644">
        <v>7072092.4967023367</v>
      </c>
      <c r="DC644">
        <v>7098258.8324499205</v>
      </c>
      <c r="DD644">
        <v>118631165.86480993</v>
      </c>
      <c r="DE644">
        <v>166418712.46847469</v>
      </c>
      <c r="DF644">
        <v>226771584.61980787</v>
      </c>
    </row>
    <row r="645" spans="1:110" x14ac:dyDescent="0.45">
      <c r="A645">
        <v>13100</v>
      </c>
      <c r="B645" t="s">
        <v>995</v>
      </c>
      <c r="C645">
        <v>1843</v>
      </c>
      <c r="D645">
        <v>1843</v>
      </c>
      <c r="E645">
        <v>1843</v>
      </c>
      <c r="F645">
        <v>1843</v>
      </c>
      <c r="G645">
        <v>1843</v>
      </c>
      <c r="H645">
        <v>1843</v>
      </c>
      <c r="I645">
        <v>1843</v>
      </c>
      <c r="J645">
        <v>1843</v>
      </c>
      <c r="K645">
        <v>1.99</v>
      </c>
      <c r="L645">
        <v>1.95</v>
      </c>
      <c r="M645">
        <v>1.92</v>
      </c>
      <c r="N645">
        <v>1.89</v>
      </c>
      <c r="O645">
        <v>1.88</v>
      </c>
      <c r="P645">
        <v>1.88</v>
      </c>
      <c r="Q645">
        <v>1.8627699301623495</v>
      </c>
      <c r="R645">
        <v>1.853956858249131</v>
      </c>
      <c r="S645">
        <v>324409</v>
      </c>
      <c r="T645">
        <v>10013</v>
      </c>
      <c r="U645">
        <v>4887</v>
      </c>
      <c r="V645">
        <v>28053.616546482139</v>
      </c>
      <c r="W645">
        <v>89388.205350367061</v>
      </c>
      <c r="X645">
        <v>0.39666955092755635</v>
      </c>
      <c r="Y645">
        <v>6.0759700697948664E-2</v>
      </c>
      <c r="Z645">
        <v>6499325</v>
      </c>
      <c r="AA645">
        <v>935.30124775552963</v>
      </c>
      <c r="AB645">
        <v>935.30459959453742</v>
      </c>
      <c r="AC645">
        <v>935.30427458115992</v>
      </c>
      <c r="AD645">
        <v>935.30292413229336</v>
      </c>
      <c r="AE645">
        <v>935.30023468293462</v>
      </c>
      <c r="AF645">
        <v>935.33421003105218</v>
      </c>
      <c r="AG645">
        <v>935.32633585105953</v>
      </c>
      <c r="AH645">
        <v>8177</v>
      </c>
      <c r="AI645">
        <v>1.541966980723112</v>
      </c>
      <c r="AJ645">
        <v>1.4098737143459918</v>
      </c>
      <c r="AK645">
        <v>1.2807492935679765</v>
      </c>
      <c r="AL645">
        <v>1.1675005705508661</v>
      </c>
      <c r="AM645">
        <v>1.0678800940380011</v>
      </c>
      <c r="AN645">
        <v>1.0151313087169687</v>
      </c>
      <c r="AO645">
        <v>0.91885703576161926</v>
      </c>
      <c r="AP645">
        <v>60145.778623194441</v>
      </c>
      <c r="AQ645">
        <v>300.7171874262267</v>
      </c>
      <c r="AR645">
        <v>105.69351358333334</v>
      </c>
      <c r="AS645">
        <v>300.7171874262267</v>
      </c>
      <c r="AT645">
        <v>3412</v>
      </c>
      <c r="AU645">
        <v>3412</v>
      </c>
      <c r="AV645">
        <v>2957.6254906864469</v>
      </c>
      <c r="AW645">
        <v>8050.8950906334239</v>
      </c>
      <c r="AX645">
        <v>2957.4951819799467</v>
      </c>
      <c r="AY645">
        <v>98.695962624206729</v>
      </c>
      <c r="AZ645">
        <v>306.25604924769544</v>
      </c>
      <c r="BA645">
        <v>78.615722878065469</v>
      </c>
      <c r="BB645">
        <v>66.061272509003672</v>
      </c>
      <c r="BC645">
        <v>4901100</v>
      </c>
      <c r="BD645">
        <v>340545766.98689359</v>
      </c>
      <c r="BE645">
        <v>2620023361.9612455</v>
      </c>
      <c r="BF645">
        <v>26454</v>
      </c>
      <c r="BG645">
        <v>27293.809523809523</v>
      </c>
      <c r="BH645">
        <v>27438.98936170213</v>
      </c>
      <c r="BI645">
        <v>12406.000000000007</v>
      </c>
      <c r="BJ645">
        <v>12406.040148346714</v>
      </c>
      <c r="BK645">
        <v>12406.022235755794</v>
      </c>
      <c r="BL645">
        <v>96507229.206368625</v>
      </c>
      <c r="BM645">
        <v>130369810.58589423</v>
      </c>
      <c r="BN645">
        <v>174371450.25307408</v>
      </c>
      <c r="BO645">
        <v>310735017.45549035</v>
      </c>
      <c r="BP645">
        <v>714832235.64032125</v>
      </c>
      <c r="BQ645">
        <v>1093369458.3177464</v>
      </c>
      <c r="BR645">
        <v>6155740</v>
      </c>
      <c r="BS645">
        <v>8767932</v>
      </c>
      <c r="BT645">
        <v>937111</v>
      </c>
      <c r="BU645">
        <v>327326</v>
      </c>
      <c r="BV645">
        <v>88734</v>
      </c>
      <c r="BW645">
        <v>932589</v>
      </c>
      <c r="BX645">
        <v>42948</v>
      </c>
      <c r="BY645">
        <v>31.999817920619552</v>
      </c>
      <c r="BZ645">
        <v>0</v>
      </c>
      <c r="CA645">
        <v>0</v>
      </c>
      <c r="CB645">
        <v>0</v>
      </c>
      <c r="CC645">
        <v>0</v>
      </c>
      <c r="CD645">
        <v>1.1679201402310913</v>
      </c>
      <c r="CE645">
        <v>0</v>
      </c>
      <c r="CF645">
        <v>0</v>
      </c>
      <c r="CG645">
        <v>43068927.61039146</v>
      </c>
      <c r="CH645">
        <v>4995588.4920284702</v>
      </c>
      <c r="CI645">
        <v>67851.79615658363</v>
      </c>
      <c r="CJ645">
        <v>3553737.8237010678</v>
      </c>
      <c r="CK645">
        <v>38361709.252028465</v>
      </c>
      <c r="CL645">
        <v>10000</v>
      </c>
      <c r="CM645">
        <v>5210000</v>
      </c>
      <c r="CN645">
        <v>480000</v>
      </c>
      <c r="CO645">
        <v>45190000</v>
      </c>
      <c r="CP645">
        <v>12000</v>
      </c>
      <c r="CQ645">
        <v>0</v>
      </c>
      <c r="CR645">
        <v>0</v>
      </c>
      <c r="CS645">
        <v>0</v>
      </c>
      <c r="CT645">
        <v>33500000</v>
      </c>
      <c r="CU645">
        <v>0</v>
      </c>
      <c r="CV645">
        <v>0</v>
      </c>
      <c r="CW645">
        <v>0</v>
      </c>
      <c r="CX645">
        <v>0</v>
      </c>
      <c r="CY645">
        <v>790142535.78428662</v>
      </c>
      <c r="CZ645">
        <v>4901100</v>
      </c>
      <c r="DA645">
        <v>5056690.4761904767</v>
      </c>
      <c r="DB645">
        <v>5083587.7659574468</v>
      </c>
      <c r="DC645">
        <v>5154998.5952886343</v>
      </c>
      <c r="DD645">
        <v>96507229.206368625</v>
      </c>
      <c r="DE645">
        <v>130369810.58589423</v>
      </c>
      <c r="DF645">
        <v>174371450.25307408</v>
      </c>
    </row>
    <row r="646" spans="1:110" x14ac:dyDescent="0.45">
      <c r="A646">
        <v>13101</v>
      </c>
      <c r="B646" t="s">
        <v>996</v>
      </c>
      <c r="C646">
        <v>58406</v>
      </c>
      <c r="D646">
        <v>65030</v>
      </c>
      <c r="E646">
        <v>70113</v>
      </c>
      <c r="F646">
        <v>73680</v>
      </c>
      <c r="G646">
        <v>75920</v>
      </c>
      <c r="H646">
        <v>77135</v>
      </c>
      <c r="I646">
        <v>77589</v>
      </c>
      <c r="J646">
        <v>80716.357142857145</v>
      </c>
      <c r="K646">
        <v>1.99</v>
      </c>
      <c r="L646">
        <v>1.95</v>
      </c>
      <c r="M646">
        <v>1.92</v>
      </c>
      <c r="N646">
        <v>1.89</v>
      </c>
      <c r="O646">
        <v>1.88</v>
      </c>
      <c r="P646">
        <v>1.88</v>
      </c>
      <c r="Q646">
        <v>1.8627699301623495</v>
      </c>
      <c r="R646">
        <v>1.853956858249131</v>
      </c>
      <c r="S646">
        <v>326481</v>
      </c>
      <c r="T646">
        <v>10853</v>
      </c>
      <c r="U646">
        <v>4762</v>
      </c>
      <c r="V646">
        <v>143.5550992554426</v>
      </c>
      <c r="W646">
        <v>462.81711542660815</v>
      </c>
      <c r="X646">
        <v>2662.6667371706171</v>
      </c>
      <c r="Y646">
        <v>362.38116230103282</v>
      </c>
      <c r="Z646">
        <v>755559</v>
      </c>
      <c r="AA646">
        <v>875441.45766819036</v>
      </c>
      <c r="AB646">
        <v>943700.23014065833</v>
      </c>
      <c r="AC646">
        <v>981658.58297991788</v>
      </c>
      <c r="AD646">
        <v>991539.24007390137</v>
      </c>
      <c r="AE646">
        <v>977747.19227734499</v>
      </c>
      <c r="AF646">
        <v>954974.17231985019</v>
      </c>
      <c r="AG646">
        <v>982230.39196847542</v>
      </c>
      <c r="AH646">
        <v>287</v>
      </c>
      <c r="AI646">
        <v>358.49475859014672</v>
      </c>
      <c r="AJ646">
        <v>394.54668140797287</v>
      </c>
      <c r="AK646">
        <v>387.8408130879086</v>
      </c>
      <c r="AL646">
        <v>356.68288817225653</v>
      </c>
      <c r="AM646">
        <v>290.71196404186009</v>
      </c>
      <c r="AN646">
        <v>271.76360669349157</v>
      </c>
      <c r="AO646">
        <v>199.75602910617815</v>
      </c>
      <c r="AP646">
        <v>6985.2778724772143</v>
      </c>
      <c r="AQ646">
        <v>3.787186666544875</v>
      </c>
      <c r="AR646">
        <v>1.3310880858157748</v>
      </c>
      <c r="AS646">
        <v>3.787186666544875</v>
      </c>
      <c r="AT646">
        <v>34340</v>
      </c>
      <c r="AU646">
        <v>1623</v>
      </c>
      <c r="AV646">
        <v>14487.543079980544</v>
      </c>
      <c r="AW646">
        <v>6343.4698625983192</v>
      </c>
      <c r="AX646">
        <v>1454.3454070256016</v>
      </c>
      <c r="AY646">
        <v>483.4493125789507</v>
      </c>
      <c r="AZ646">
        <v>241.30559357324006</v>
      </c>
      <c r="BA646">
        <v>38.65920600119756</v>
      </c>
      <c r="BB646">
        <v>66.061272509003672</v>
      </c>
      <c r="BC646">
        <v>35170</v>
      </c>
      <c r="BD646">
        <v>3033207.2833802016</v>
      </c>
      <c r="BE646">
        <v>206268153.19307429</v>
      </c>
      <c r="BF646">
        <v>653560</v>
      </c>
      <c r="BG646">
        <v>764001.36493779428</v>
      </c>
      <c r="BH646">
        <v>804081.28875052766</v>
      </c>
      <c r="BI646">
        <v>5363506</v>
      </c>
      <c r="BJ646">
        <v>6014259.0388492607</v>
      </c>
      <c r="BK646">
        <v>6074794.1701745242</v>
      </c>
      <c r="BL646">
        <v>145109.43082992639</v>
      </c>
      <c r="BM646">
        <v>-284352.46459270455</v>
      </c>
      <c r="BN646">
        <v>-554641.20150860073</v>
      </c>
      <c r="BO646">
        <v>35079390.296727389</v>
      </c>
      <c r="BP646">
        <v>70672911.431485549</v>
      </c>
      <c r="BQ646">
        <v>98834946.358083546</v>
      </c>
      <c r="BR646">
        <v>6155740</v>
      </c>
      <c r="BS646">
        <v>8767932</v>
      </c>
      <c r="BT646">
        <v>937111</v>
      </c>
      <c r="BU646">
        <v>327326</v>
      </c>
      <c r="BV646">
        <v>88734</v>
      </c>
      <c r="BW646">
        <v>932589</v>
      </c>
      <c r="BX646">
        <v>42948</v>
      </c>
      <c r="BY646">
        <v>11.858440837356721</v>
      </c>
      <c r="BZ646">
        <v>0</v>
      </c>
      <c r="CA646">
        <v>0</v>
      </c>
      <c r="CB646">
        <v>0</v>
      </c>
      <c r="CC646">
        <v>0</v>
      </c>
      <c r="CD646">
        <v>0</v>
      </c>
      <c r="CE646">
        <v>2.2507289999999998</v>
      </c>
      <c r="CF646">
        <v>0</v>
      </c>
      <c r="CG646">
        <v>2354829.9239552617</v>
      </c>
      <c r="CH646">
        <v>273138.01205388916</v>
      </c>
      <c r="CI646">
        <v>3709.8541535332993</v>
      </c>
      <c r="CJ646">
        <v>194303.61129130656</v>
      </c>
      <c r="CK646">
        <v>2097458.792053889</v>
      </c>
      <c r="CL646">
        <v>10000</v>
      </c>
      <c r="CM646">
        <v>5210000</v>
      </c>
      <c r="CN646">
        <v>0</v>
      </c>
      <c r="CO646">
        <v>11660000</v>
      </c>
      <c r="CP646">
        <v>0</v>
      </c>
      <c r="CQ646">
        <v>0</v>
      </c>
      <c r="CR646">
        <v>0</v>
      </c>
      <c r="CS646">
        <v>0</v>
      </c>
      <c r="CT646">
        <v>0</v>
      </c>
      <c r="CU646">
        <v>0</v>
      </c>
      <c r="CV646">
        <v>0</v>
      </c>
      <c r="CW646">
        <v>0</v>
      </c>
      <c r="CX646">
        <v>0</v>
      </c>
      <c r="CY646">
        <v>53511686.320850909</v>
      </c>
      <c r="CZ646">
        <v>35170</v>
      </c>
      <c r="DA646">
        <v>41113.177068459241</v>
      </c>
      <c r="DB646">
        <v>43269.996519609602</v>
      </c>
      <c r="DC646">
        <v>45915.059885756782</v>
      </c>
      <c r="DD646">
        <v>145109.43082992639</v>
      </c>
      <c r="DE646">
        <v>-284352.46459270455</v>
      </c>
      <c r="DF646">
        <v>-554641.20150860073</v>
      </c>
    </row>
    <row r="647" spans="1:110" x14ac:dyDescent="0.45">
      <c r="A647">
        <v>13102</v>
      </c>
      <c r="B647" t="s">
        <v>997</v>
      </c>
      <c r="C647">
        <v>141183</v>
      </c>
      <c r="D647">
        <v>155853</v>
      </c>
      <c r="E647">
        <v>167587</v>
      </c>
      <c r="F647">
        <v>176749</v>
      </c>
      <c r="G647">
        <v>183420</v>
      </c>
      <c r="H647">
        <v>187864</v>
      </c>
      <c r="I647">
        <v>190496</v>
      </c>
      <c r="J647">
        <v>198631.5</v>
      </c>
      <c r="K647">
        <v>1.99</v>
      </c>
      <c r="L647">
        <v>1.95</v>
      </c>
      <c r="M647">
        <v>1.92</v>
      </c>
      <c r="N647">
        <v>1.89</v>
      </c>
      <c r="O647">
        <v>1.88</v>
      </c>
      <c r="P647">
        <v>1.88</v>
      </c>
      <c r="Q647">
        <v>1.8627699301623495</v>
      </c>
      <c r="R647">
        <v>1.853956858249131</v>
      </c>
      <c r="S647">
        <v>326481</v>
      </c>
      <c r="T647">
        <v>10853</v>
      </c>
      <c r="U647">
        <v>4762</v>
      </c>
      <c r="V647">
        <v>356.05938555535909</v>
      </c>
      <c r="W647">
        <v>1168.27930252793</v>
      </c>
      <c r="X647">
        <v>2595.0034560646204</v>
      </c>
      <c r="Y647">
        <v>347.01902399481281</v>
      </c>
      <c r="Z647">
        <v>534656</v>
      </c>
      <c r="AA647">
        <v>595598.17156239261</v>
      </c>
      <c r="AB647">
        <v>648394.08322344697</v>
      </c>
      <c r="AC647">
        <v>686120.42470158078</v>
      </c>
      <c r="AD647">
        <v>704197.49317564128</v>
      </c>
      <c r="AE647">
        <v>702969.95444353309</v>
      </c>
      <c r="AF647">
        <v>692059.5887868444</v>
      </c>
      <c r="AG647">
        <v>718384.88051350252</v>
      </c>
      <c r="AH647">
        <v>370</v>
      </c>
      <c r="AI647">
        <v>479.70846167725392</v>
      </c>
      <c r="AJ647">
        <v>590.94529727668669</v>
      </c>
      <c r="AK647">
        <v>685.90036329200962</v>
      </c>
      <c r="AL647">
        <v>757.03684783031895</v>
      </c>
      <c r="AM647">
        <v>767.28887070001497</v>
      </c>
      <c r="AN647">
        <v>741.29175917930399</v>
      </c>
      <c r="AO647">
        <v>725.78239187566226</v>
      </c>
      <c r="AP647">
        <v>5020.4271335520652</v>
      </c>
      <c r="AQ647">
        <v>18.498950255815352</v>
      </c>
      <c r="AR647">
        <v>6.5018533422539759</v>
      </c>
      <c r="AS647">
        <v>18.498950255815352</v>
      </c>
      <c r="AT647">
        <v>46237</v>
      </c>
      <c r="AU647">
        <v>2837</v>
      </c>
      <c r="AV647">
        <v>19811.076002270274</v>
      </c>
      <c r="AW647">
        <v>10028.849779530261</v>
      </c>
      <c r="AX647">
        <v>2522.1548382036672</v>
      </c>
      <c r="AY647">
        <v>661.09560619575905</v>
      </c>
      <c r="AZ647">
        <v>381.49744561333108</v>
      </c>
      <c r="BA647">
        <v>67.043566807452535</v>
      </c>
      <c r="BB647">
        <v>66.061272509003672</v>
      </c>
      <c r="BC647">
        <v>90210</v>
      </c>
      <c r="BD647">
        <v>7988579.4952429254</v>
      </c>
      <c r="BE647">
        <v>229580121.09616846</v>
      </c>
      <c r="BF647">
        <v>1891736</v>
      </c>
      <c r="BG647">
        <v>2213477.6173559558</v>
      </c>
      <c r="BH647">
        <v>2365188.1226212755</v>
      </c>
      <c r="BI647">
        <v>4495624</v>
      </c>
      <c r="BJ647">
        <v>5178893.4141405346</v>
      </c>
      <c r="BK647">
        <v>5315340.6142191486</v>
      </c>
      <c r="BL647">
        <v>571186.58513518609</v>
      </c>
      <c r="BM647">
        <v>-755816.61888224166</v>
      </c>
      <c r="BN647">
        <v>-1581505.5765710417</v>
      </c>
      <c r="BO647">
        <v>39953802.241605803</v>
      </c>
      <c r="BP647">
        <v>81907727.747956112</v>
      </c>
      <c r="BQ647">
        <v>115451319.86285751</v>
      </c>
      <c r="BR647">
        <v>6155740</v>
      </c>
      <c r="BS647">
        <v>8767932</v>
      </c>
      <c r="BT647">
        <v>937111</v>
      </c>
      <c r="BU647">
        <v>327326</v>
      </c>
      <c r="BV647">
        <v>88734</v>
      </c>
      <c r="BW647">
        <v>932589</v>
      </c>
      <c r="BX647">
        <v>42948</v>
      </c>
      <c r="BY647">
        <v>6.9101035423874979</v>
      </c>
      <c r="BZ647">
        <v>0</v>
      </c>
      <c r="CA647">
        <v>0</v>
      </c>
      <c r="CB647">
        <v>0</v>
      </c>
      <c r="CC647">
        <v>565.31926936560012</v>
      </c>
      <c r="CD647">
        <v>0</v>
      </c>
      <c r="CE647">
        <v>0.88451999999999997</v>
      </c>
      <c r="CF647">
        <v>0</v>
      </c>
      <c r="CG647">
        <v>2881037.7126792069</v>
      </c>
      <c r="CH647">
        <v>334173.14154550078</v>
      </c>
      <c r="CI647">
        <v>4538.8542145399078</v>
      </c>
      <c r="CJ647">
        <v>237722.48948652772</v>
      </c>
      <c r="CK647">
        <v>2566154.7015455007</v>
      </c>
      <c r="CL647">
        <v>10000</v>
      </c>
      <c r="CM647">
        <v>5210000</v>
      </c>
      <c r="CN647">
        <v>0</v>
      </c>
      <c r="CO647">
        <v>10210000</v>
      </c>
      <c r="CP647">
        <v>0</v>
      </c>
      <c r="CQ647">
        <v>0</v>
      </c>
      <c r="CR647">
        <v>0</v>
      </c>
      <c r="CS647">
        <v>0</v>
      </c>
      <c r="CT647">
        <v>0</v>
      </c>
      <c r="CU647">
        <v>0</v>
      </c>
      <c r="CV647">
        <v>0</v>
      </c>
      <c r="CW647">
        <v>0</v>
      </c>
      <c r="CX647">
        <v>0</v>
      </c>
      <c r="CY647">
        <v>56834148.941352919</v>
      </c>
      <c r="CZ647">
        <v>90210</v>
      </c>
      <c r="DA647">
        <v>105552.68592535151</v>
      </c>
      <c r="DB647">
        <v>112787.20738076839</v>
      </c>
      <c r="DC647">
        <v>120926.81826790636</v>
      </c>
      <c r="DD647">
        <v>571186.58513518609</v>
      </c>
      <c r="DE647">
        <v>-755816.61888224166</v>
      </c>
      <c r="DF647">
        <v>-1581505.5765710417</v>
      </c>
    </row>
    <row r="648" spans="1:110" x14ac:dyDescent="0.45">
      <c r="A648">
        <v>13103</v>
      </c>
      <c r="B648" t="s">
        <v>998</v>
      </c>
      <c r="C648">
        <v>243283</v>
      </c>
      <c r="D648">
        <v>269940</v>
      </c>
      <c r="E648">
        <v>290563</v>
      </c>
      <c r="F648">
        <v>306009</v>
      </c>
      <c r="G648">
        <v>316730</v>
      </c>
      <c r="H648">
        <v>323431</v>
      </c>
      <c r="I648">
        <v>326876</v>
      </c>
      <c r="J648">
        <v>340587.71428571432</v>
      </c>
      <c r="K648">
        <v>1.99</v>
      </c>
      <c r="L648">
        <v>1.95</v>
      </c>
      <c r="M648">
        <v>1.92</v>
      </c>
      <c r="N648">
        <v>1.89</v>
      </c>
      <c r="O648">
        <v>1.88</v>
      </c>
      <c r="P648">
        <v>1.88</v>
      </c>
      <c r="Q648">
        <v>1.8627699301623495</v>
      </c>
      <c r="R648">
        <v>1.853956858249131</v>
      </c>
      <c r="S648">
        <v>326481</v>
      </c>
      <c r="T648">
        <v>10853</v>
      </c>
      <c r="U648">
        <v>4762</v>
      </c>
      <c r="V648">
        <v>548.11119241919516</v>
      </c>
      <c r="W648">
        <v>1753.7743865126949</v>
      </c>
      <c r="X648">
        <v>2904.8322984375045</v>
      </c>
      <c r="Y648">
        <v>398.3415420708576</v>
      </c>
      <c r="Z648">
        <v>761174</v>
      </c>
      <c r="AA648">
        <v>841021.06989907066</v>
      </c>
      <c r="AB648">
        <v>900580.91144710861</v>
      </c>
      <c r="AC648">
        <v>935750.41342696792</v>
      </c>
      <c r="AD648">
        <v>947633.55360560899</v>
      </c>
      <c r="AE648">
        <v>939931.26760506269</v>
      </c>
      <c r="AF648">
        <v>922709.11913735792</v>
      </c>
      <c r="AG648">
        <v>948630.83293153706</v>
      </c>
      <c r="AH648">
        <v>358</v>
      </c>
      <c r="AI648">
        <v>370.9839578357616</v>
      </c>
      <c r="AJ648">
        <v>361.60919812428619</v>
      </c>
      <c r="AK648">
        <v>331.99042585728932</v>
      </c>
      <c r="AL648">
        <v>294.16804856994452</v>
      </c>
      <c r="AM648">
        <v>252.57466307580262</v>
      </c>
      <c r="AN648">
        <v>215.71875376694953</v>
      </c>
      <c r="AO648">
        <v>194.99588377744703</v>
      </c>
      <c r="AP648">
        <v>6534.4116871050082</v>
      </c>
      <c r="AQ648">
        <v>12.235526153452673</v>
      </c>
      <c r="AR648">
        <v>4.3004384310971187</v>
      </c>
      <c r="AS648">
        <v>12.235526153452673</v>
      </c>
      <c r="AT648">
        <v>82796</v>
      </c>
      <c r="AU648">
        <v>3890</v>
      </c>
      <c r="AV648">
        <v>34919.603786365333</v>
      </c>
      <c r="AW648">
        <v>15241.655354475104</v>
      </c>
      <c r="AX648">
        <v>3486.4813971383837</v>
      </c>
      <c r="AY648">
        <v>1165.2671783510111</v>
      </c>
      <c r="AZ648">
        <v>579.79256968423294</v>
      </c>
      <c r="BA648">
        <v>92.677160391336926</v>
      </c>
      <c r="BB648">
        <v>66.061272509003672</v>
      </c>
      <c r="BC648">
        <v>136830</v>
      </c>
      <c r="BD648">
        <v>11995683.096024547</v>
      </c>
      <c r="BE648">
        <v>241640941.69479659</v>
      </c>
      <c r="BF648">
        <v>1922554</v>
      </c>
      <c r="BG648">
        <v>2248631.6038537668</v>
      </c>
      <c r="BH648">
        <v>2389294.6411442501</v>
      </c>
      <c r="BI648">
        <v>9102659.9999999981</v>
      </c>
      <c r="BJ648">
        <v>10127948.232387722</v>
      </c>
      <c r="BK648">
        <v>10256563.541385259</v>
      </c>
      <c r="BL648">
        <v>1284478.5963543765</v>
      </c>
      <c r="BM648">
        <v>404325.64472680353</v>
      </c>
      <c r="BN648">
        <v>324296.87949231453</v>
      </c>
      <c r="BO648">
        <v>39939925.311165005</v>
      </c>
      <c r="BP648">
        <v>81745815.350187361</v>
      </c>
      <c r="BQ648">
        <v>115832512.15004838</v>
      </c>
      <c r="BR648">
        <v>6155740</v>
      </c>
      <c r="BS648">
        <v>8767932</v>
      </c>
      <c r="BT648">
        <v>937111</v>
      </c>
      <c r="BU648">
        <v>327326</v>
      </c>
      <c r="BV648">
        <v>88734</v>
      </c>
      <c r="BW648">
        <v>932589</v>
      </c>
      <c r="BX648">
        <v>42948</v>
      </c>
      <c r="BY648">
        <v>62.471643799465674</v>
      </c>
      <c r="BZ648">
        <v>0</v>
      </c>
      <c r="CA648">
        <v>0</v>
      </c>
      <c r="CB648">
        <v>0</v>
      </c>
      <c r="CC648">
        <v>843.32995252080002</v>
      </c>
      <c r="CD648">
        <v>0.56251764705882357</v>
      </c>
      <c r="CE648">
        <v>7.1898840000000002</v>
      </c>
      <c r="CF648">
        <v>0.64711354309165525</v>
      </c>
      <c r="CG648">
        <v>2884520.8024605997</v>
      </c>
      <c r="CH648">
        <v>334577.14703609556</v>
      </c>
      <c r="CI648">
        <v>4544.3415556685304</v>
      </c>
      <c r="CJ648">
        <v>238009.88897813929</v>
      </c>
      <c r="CK648">
        <v>2569257.1070360956</v>
      </c>
      <c r="CL648">
        <v>10000</v>
      </c>
      <c r="CM648">
        <v>5210000</v>
      </c>
      <c r="CN648">
        <v>0</v>
      </c>
      <c r="CO648">
        <v>20370000</v>
      </c>
      <c r="CP648">
        <v>0</v>
      </c>
      <c r="CQ648">
        <v>0</v>
      </c>
      <c r="CR648">
        <v>0</v>
      </c>
      <c r="CS648">
        <v>0</v>
      </c>
      <c r="CT648">
        <v>0</v>
      </c>
      <c r="CU648">
        <v>0</v>
      </c>
      <c r="CV648">
        <v>0</v>
      </c>
      <c r="CW648">
        <v>0</v>
      </c>
      <c r="CX648">
        <v>0</v>
      </c>
      <c r="CY648">
        <v>63023523.330730461</v>
      </c>
      <c r="CZ648">
        <v>136830</v>
      </c>
      <c r="DA648">
        <v>160037.25375480269</v>
      </c>
      <c r="DB648">
        <v>170048.3761432801</v>
      </c>
      <c r="DC648">
        <v>181584.19661670341</v>
      </c>
      <c r="DD648">
        <v>1284478.5963543765</v>
      </c>
      <c r="DE648">
        <v>404325.64472680353</v>
      </c>
      <c r="DF648">
        <v>324296.87949231453</v>
      </c>
    </row>
    <row r="649" spans="1:110" x14ac:dyDescent="0.45">
      <c r="A649">
        <v>13104</v>
      </c>
      <c r="B649" t="s">
        <v>999</v>
      </c>
      <c r="C649">
        <v>333560</v>
      </c>
      <c r="D649">
        <v>340154</v>
      </c>
      <c r="E649">
        <v>343397</v>
      </c>
      <c r="F649">
        <v>344507</v>
      </c>
      <c r="G649">
        <v>344139</v>
      </c>
      <c r="H649">
        <v>341934</v>
      </c>
      <c r="I649">
        <v>337805</v>
      </c>
      <c r="J649">
        <v>338413.46428571432</v>
      </c>
      <c r="K649">
        <v>1.99</v>
      </c>
      <c r="L649">
        <v>1.95</v>
      </c>
      <c r="M649">
        <v>1.92</v>
      </c>
      <c r="N649">
        <v>1.89</v>
      </c>
      <c r="O649">
        <v>1.88</v>
      </c>
      <c r="P649">
        <v>1.88</v>
      </c>
      <c r="Q649">
        <v>1.8627699301623495</v>
      </c>
      <c r="R649">
        <v>1.853956858249131</v>
      </c>
      <c r="S649">
        <v>326481</v>
      </c>
      <c r="T649">
        <v>10853</v>
      </c>
      <c r="U649">
        <v>4762</v>
      </c>
      <c r="V649">
        <v>868.71503076494935</v>
      </c>
      <c r="W649">
        <v>2770.3817246789913</v>
      </c>
      <c r="X649">
        <v>2512.8965028863745</v>
      </c>
      <c r="Y649">
        <v>345.74181873488504</v>
      </c>
      <c r="Z649">
        <v>519077</v>
      </c>
      <c r="AA649">
        <v>544929.75311489229</v>
      </c>
      <c r="AB649">
        <v>550365.46456219361</v>
      </c>
      <c r="AC649">
        <v>549920.80364380952</v>
      </c>
      <c r="AD649">
        <v>543897.75563700823</v>
      </c>
      <c r="AE649">
        <v>531916.16551467439</v>
      </c>
      <c r="AF649">
        <v>516545.9438064284</v>
      </c>
      <c r="AG649">
        <v>513454.88251748926</v>
      </c>
      <c r="AH649">
        <v>193</v>
      </c>
      <c r="AI649">
        <v>205.15856708355255</v>
      </c>
      <c r="AJ649">
        <v>208.52833424117034</v>
      </c>
      <c r="AK649">
        <v>204.59819139354568</v>
      </c>
      <c r="AL649">
        <v>196.81082795269847</v>
      </c>
      <c r="AM649">
        <v>185.35269357516262</v>
      </c>
      <c r="AN649">
        <v>211.74775287090739</v>
      </c>
      <c r="AO649">
        <v>205.37832785792122</v>
      </c>
      <c r="AP649">
        <v>4697.8514169062555</v>
      </c>
      <c r="AQ649">
        <v>18.42611974299718</v>
      </c>
      <c r="AR649">
        <v>6.476255494449827</v>
      </c>
      <c r="AS649">
        <v>18.42611974299718</v>
      </c>
      <c r="AT649">
        <v>63551</v>
      </c>
      <c r="AU649">
        <v>2206</v>
      </c>
      <c r="AV649">
        <v>26438.747718699724</v>
      </c>
      <c r="AW649">
        <v>9918.7886130059833</v>
      </c>
      <c r="AX649">
        <v>2001.2850779600556</v>
      </c>
      <c r="AY649">
        <v>882.26101137300975</v>
      </c>
      <c r="AZ649">
        <v>377.31071883874762</v>
      </c>
      <c r="BA649">
        <v>53.197879762423291</v>
      </c>
      <c r="BB649">
        <v>66.061272509003672</v>
      </c>
      <c r="BC649">
        <v>213300</v>
      </c>
      <c r="BD649">
        <v>14745001.783663979</v>
      </c>
      <c r="BE649">
        <v>176812868.35327846</v>
      </c>
      <c r="BF649">
        <v>2183334</v>
      </c>
      <c r="BG649">
        <v>2281473.6300098808</v>
      </c>
      <c r="BH649">
        <v>2276478.978911492</v>
      </c>
      <c r="BI649">
        <v>3567065.9999999972</v>
      </c>
      <c r="BJ649">
        <v>3599737.0122620654</v>
      </c>
      <c r="BK649">
        <v>3560310.6281481143</v>
      </c>
      <c r="BL649">
        <v>4601190.637586467</v>
      </c>
      <c r="BM649">
        <v>3250404.9717138745</v>
      </c>
      <c r="BN649">
        <v>2437240.2608986665</v>
      </c>
      <c r="BO649">
        <v>22307682.637101531</v>
      </c>
      <c r="BP649">
        <v>49548012.358728006</v>
      </c>
      <c r="BQ649">
        <v>73420680.850395292</v>
      </c>
      <c r="BR649">
        <v>6155740</v>
      </c>
      <c r="BS649">
        <v>8767932</v>
      </c>
      <c r="BT649">
        <v>937111</v>
      </c>
      <c r="BU649">
        <v>327326</v>
      </c>
      <c r="BV649">
        <v>88734</v>
      </c>
      <c r="BW649">
        <v>932589</v>
      </c>
      <c r="BX649">
        <v>42948</v>
      </c>
      <c r="BY649">
        <v>70.137649422535731</v>
      </c>
      <c r="BZ649">
        <v>0</v>
      </c>
      <c r="CA649">
        <v>0</v>
      </c>
      <c r="CB649">
        <v>0</v>
      </c>
      <c r="CC649">
        <v>0</v>
      </c>
      <c r="CD649">
        <v>0</v>
      </c>
      <c r="CE649">
        <v>0.54615599999999997</v>
      </c>
      <c r="CF649">
        <v>2.782588235294118</v>
      </c>
      <c r="CG649">
        <v>2534034.893207931</v>
      </c>
      <c r="CH649">
        <v>293924.09454499237</v>
      </c>
      <c r="CI649">
        <v>3992.177854600915</v>
      </c>
      <c r="CJ649">
        <v>209090.31513472294</v>
      </c>
      <c r="CK649">
        <v>2257077.5545449923</v>
      </c>
      <c r="CL649">
        <v>10000</v>
      </c>
      <c r="CM649">
        <v>5210000</v>
      </c>
      <c r="CN649">
        <v>0</v>
      </c>
      <c r="CO649">
        <v>18220000</v>
      </c>
      <c r="CP649">
        <v>0</v>
      </c>
      <c r="CQ649">
        <v>0</v>
      </c>
      <c r="CR649">
        <v>0</v>
      </c>
      <c r="CS649">
        <v>0</v>
      </c>
      <c r="CT649">
        <v>0</v>
      </c>
      <c r="CU649">
        <v>0</v>
      </c>
      <c r="CV649">
        <v>0</v>
      </c>
      <c r="CW649">
        <v>0</v>
      </c>
      <c r="CX649">
        <v>0</v>
      </c>
      <c r="CY649">
        <v>51572740.632459283</v>
      </c>
      <c r="CZ649">
        <v>213300</v>
      </c>
      <c r="DA649">
        <v>222887.71451418224</v>
      </c>
      <c r="DB649">
        <v>222399.76393983752</v>
      </c>
      <c r="DC649">
        <v>223201.90368198467</v>
      </c>
      <c r="DD649">
        <v>4601190.637586467</v>
      </c>
      <c r="DE649">
        <v>3250404.9717138745</v>
      </c>
      <c r="DF649">
        <v>2437240.2608986665</v>
      </c>
    </row>
    <row r="650" spans="1:110" x14ac:dyDescent="0.45">
      <c r="A650">
        <v>13105</v>
      </c>
      <c r="B650" t="s">
        <v>1000</v>
      </c>
      <c r="C650">
        <v>219724</v>
      </c>
      <c r="D650">
        <v>230850</v>
      </c>
      <c r="E650">
        <v>238960</v>
      </c>
      <c r="F650">
        <v>244655</v>
      </c>
      <c r="G650">
        <v>248115</v>
      </c>
      <c r="H650">
        <v>249401</v>
      </c>
      <c r="I650">
        <v>248930</v>
      </c>
      <c r="J650">
        <v>253711.24999999997</v>
      </c>
      <c r="K650">
        <v>1.99</v>
      </c>
      <c r="L650">
        <v>1.95</v>
      </c>
      <c r="M650">
        <v>1.92</v>
      </c>
      <c r="N650">
        <v>1.89</v>
      </c>
      <c r="O650">
        <v>1.88</v>
      </c>
      <c r="P650">
        <v>1.88</v>
      </c>
      <c r="Q650">
        <v>1.8627699301623495</v>
      </c>
      <c r="R650">
        <v>1.853956858249131</v>
      </c>
      <c r="S650">
        <v>326481</v>
      </c>
      <c r="T650">
        <v>10853</v>
      </c>
      <c r="U650">
        <v>4762</v>
      </c>
      <c r="V650">
        <v>508.76063861883415</v>
      </c>
      <c r="W650">
        <v>1624.5466969550689</v>
      </c>
      <c r="X650">
        <v>2826.4542841540729</v>
      </c>
      <c r="Y650">
        <v>388.3853660843958</v>
      </c>
      <c r="Z650">
        <v>178831</v>
      </c>
      <c r="AA650">
        <v>194966.77473831089</v>
      </c>
      <c r="AB650">
        <v>201714.65671533303</v>
      </c>
      <c r="AC650">
        <v>206034.67032053054</v>
      </c>
      <c r="AD650">
        <v>207095.10172406843</v>
      </c>
      <c r="AE650">
        <v>204694.25773356057</v>
      </c>
      <c r="AF650">
        <v>200203.40614353411</v>
      </c>
      <c r="AG650">
        <v>202578.88559814115</v>
      </c>
      <c r="AH650">
        <v>103</v>
      </c>
      <c r="AI650">
        <v>130.62673575001148</v>
      </c>
      <c r="AJ650">
        <v>145.35706373603568</v>
      </c>
      <c r="AK650">
        <v>148.51419113567593</v>
      </c>
      <c r="AL650">
        <v>155.3931881469066</v>
      </c>
      <c r="AM650">
        <v>154.3159821809156</v>
      </c>
      <c r="AN650">
        <v>154.9023201410381</v>
      </c>
      <c r="AO650">
        <v>129.41572482189241</v>
      </c>
      <c r="AP650">
        <v>1490.2424372681055</v>
      </c>
      <c r="AQ650">
        <v>5.3894579485446297</v>
      </c>
      <c r="AR650">
        <v>1.8942407375070642</v>
      </c>
      <c r="AS650">
        <v>5.3894579485446297</v>
      </c>
      <c r="AT650">
        <v>37513</v>
      </c>
      <c r="AU650">
        <v>880</v>
      </c>
      <c r="AV650">
        <v>15409.155206991458</v>
      </c>
      <c r="AW650">
        <v>4891.1928297931518</v>
      </c>
      <c r="AX650">
        <v>816.009159365492</v>
      </c>
      <c r="AY650">
        <v>514.20350925730486</v>
      </c>
      <c r="AZ650">
        <v>186.06097524533149</v>
      </c>
      <c r="BA650">
        <v>21.691041232971198</v>
      </c>
      <c r="BB650">
        <v>66.061272509003672</v>
      </c>
      <c r="BC650">
        <v>124980</v>
      </c>
      <c r="BD650">
        <v>9544040.8394899238</v>
      </c>
      <c r="BE650">
        <v>82237202.265415147</v>
      </c>
      <c r="BF650">
        <v>1237424</v>
      </c>
      <c r="BG650">
        <v>1353055.338400872</v>
      </c>
      <c r="BH650">
        <v>1386639.6317420816</v>
      </c>
      <c r="BI650">
        <v>851590.00000000023</v>
      </c>
      <c r="BJ650">
        <v>899933.15596343717</v>
      </c>
      <c r="BK650">
        <v>904564.98505406524</v>
      </c>
      <c r="BL650">
        <v>1377503.473648035</v>
      </c>
      <c r="BM650">
        <v>1075293.9394018073</v>
      </c>
      <c r="BN650">
        <v>1112853.0573277641</v>
      </c>
      <c r="BO650">
        <v>11781634.951778688</v>
      </c>
      <c r="BP650">
        <v>25466184.887582291</v>
      </c>
      <c r="BQ650">
        <v>37147503.244149789</v>
      </c>
      <c r="BR650">
        <v>6155740</v>
      </c>
      <c r="BS650">
        <v>8767932</v>
      </c>
      <c r="BT650">
        <v>937111</v>
      </c>
      <c r="BU650">
        <v>327326</v>
      </c>
      <c r="BV650">
        <v>88734</v>
      </c>
      <c r="BW650">
        <v>932589</v>
      </c>
      <c r="BX650">
        <v>42948</v>
      </c>
      <c r="BY650">
        <v>52.430173614596882</v>
      </c>
      <c r="BZ650">
        <v>0</v>
      </c>
      <c r="CA650">
        <v>0</v>
      </c>
      <c r="CB650">
        <v>0</v>
      </c>
      <c r="CC650">
        <v>0</v>
      </c>
      <c r="CD650">
        <v>0.33476059002031894</v>
      </c>
      <c r="CE650">
        <v>7.6283999999999991E-2</v>
      </c>
      <c r="CF650">
        <v>0</v>
      </c>
      <c r="CG650">
        <v>1269934.5342958821</v>
      </c>
      <c r="CH650">
        <v>147300.40187086933</v>
      </c>
      <c r="CI650">
        <v>2000.6845754956787</v>
      </c>
      <c r="CJ650">
        <v>104785.85464158618</v>
      </c>
      <c r="CK650">
        <v>1131137.0418708692</v>
      </c>
      <c r="CL650">
        <v>10000</v>
      </c>
      <c r="CM650">
        <v>5210000</v>
      </c>
      <c r="CN650">
        <v>0</v>
      </c>
      <c r="CO650">
        <v>11290000</v>
      </c>
      <c r="CP650">
        <v>0</v>
      </c>
      <c r="CQ650">
        <v>0</v>
      </c>
      <c r="CR650">
        <v>0</v>
      </c>
      <c r="CS650">
        <v>0</v>
      </c>
      <c r="CT650">
        <v>0</v>
      </c>
      <c r="CU650">
        <v>0</v>
      </c>
      <c r="CV650">
        <v>0</v>
      </c>
      <c r="CW650">
        <v>0</v>
      </c>
      <c r="CX650">
        <v>0</v>
      </c>
      <c r="CY650">
        <v>23122863.970728062</v>
      </c>
      <c r="CZ650">
        <v>124980</v>
      </c>
      <c r="DA650">
        <v>136658.78162484401</v>
      </c>
      <c r="DB650">
        <v>140050.80002903237</v>
      </c>
      <c r="DC650">
        <v>144472.55520530793</v>
      </c>
      <c r="DD650">
        <v>1377503.473648035</v>
      </c>
      <c r="DE650">
        <v>1075293.9394018073</v>
      </c>
      <c r="DF650">
        <v>1112853.0573277641</v>
      </c>
    </row>
    <row r="651" spans="1:110" x14ac:dyDescent="0.45">
      <c r="A651">
        <v>13106</v>
      </c>
      <c r="B651" t="s">
        <v>1001</v>
      </c>
      <c r="C651">
        <v>198073</v>
      </c>
      <c r="D651">
        <v>207122</v>
      </c>
      <c r="E651">
        <v>215132</v>
      </c>
      <c r="F651">
        <v>221716</v>
      </c>
      <c r="G651">
        <v>226492</v>
      </c>
      <c r="H651">
        <v>229332</v>
      </c>
      <c r="I651">
        <v>230532</v>
      </c>
      <c r="J651">
        <v>236001.89285714287</v>
      </c>
      <c r="K651">
        <v>1.99</v>
      </c>
      <c r="L651">
        <v>1.95</v>
      </c>
      <c r="M651">
        <v>1.92</v>
      </c>
      <c r="N651">
        <v>1.89</v>
      </c>
      <c r="O651">
        <v>1.88</v>
      </c>
      <c r="P651">
        <v>1.88</v>
      </c>
      <c r="Q651">
        <v>1.8627699301623495</v>
      </c>
      <c r="R651">
        <v>1.853956858249131</v>
      </c>
      <c r="S651">
        <v>326481</v>
      </c>
      <c r="T651">
        <v>10853</v>
      </c>
      <c r="U651">
        <v>4762</v>
      </c>
      <c r="V651">
        <v>474.96689799000478</v>
      </c>
      <c r="W651">
        <v>1508.8413851325502</v>
      </c>
      <c r="X651">
        <v>2729.2285694506809</v>
      </c>
      <c r="Y651">
        <v>376.96345787843154</v>
      </c>
      <c r="Z651">
        <v>189188</v>
      </c>
      <c r="AA651">
        <v>200167.60350404857</v>
      </c>
      <c r="AB651">
        <v>209437.12176383121</v>
      </c>
      <c r="AC651">
        <v>216742.98806172071</v>
      </c>
      <c r="AD651">
        <v>220727.61286709041</v>
      </c>
      <c r="AE651">
        <v>220536.99486344322</v>
      </c>
      <c r="AF651">
        <v>217194.7431239768</v>
      </c>
      <c r="AG651">
        <v>221845.96975827828</v>
      </c>
      <c r="AH651">
        <v>93</v>
      </c>
      <c r="AI651">
        <v>124.6799963210664</v>
      </c>
      <c r="AJ651">
        <v>155.53037241996782</v>
      </c>
      <c r="AK651">
        <v>188.36050486066125</v>
      </c>
      <c r="AL651">
        <v>229.41865943719318</v>
      </c>
      <c r="AM651">
        <v>271.60986427132394</v>
      </c>
      <c r="AN651">
        <v>325.12329540577878</v>
      </c>
      <c r="AO651">
        <v>436.7344580661391</v>
      </c>
      <c r="AP651">
        <v>1531.6118481555161</v>
      </c>
      <c r="AQ651">
        <v>0.21849153845451202</v>
      </c>
      <c r="AR651">
        <v>7.6793543412448539E-2</v>
      </c>
      <c r="AS651">
        <v>0.21849153845451202</v>
      </c>
      <c r="AT651">
        <v>41290</v>
      </c>
      <c r="AU651">
        <v>1416</v>
      </c>
      <c r="AV651">
        <v>17169.569798910146</v>
      </c>
      <c r="AW651">
        <v>6404.9568646137932</v>
      </c>
      <c r="AX651">
        <v>1285.3193559891604</v>
      </c>
      <c r="AY651">
        <v>572.94854418963155</v>
      </c>
      <c r="AZ651">
        <v>243.64455912990869</v>
      </c>
      <c r="BA651">
        <v>34.166179176194028</v>
      </c>
      <c r="BB651">
        <v>66.061272509003672</v>
      </c>
      <c r="BC651">
        <v>115240</v>
      </c>
      <c r="BD651">
        <v>9123772.0735784471</v>
      </c>
      <c r="BE651">
        <v>127082140.33130193</v>
      </c>
      <c r="BF651">
        <v>1723760</v>
      </c>
      <c r="BG651">
        <v>1903795.998340369</v>
      </c>
      <c r="BH651">
        <v>1979666.2914055996</v>
      </c>
      <c r="BI651">
        <v>1480884.0000000002</v>
      </c>
      <c r="BJ651">
        <v>1603512.3442255796</v>
      </c>
      <c r="BK651">
        <v>1632991.4757982157</v>
      </c>
      <c r="BL651">
        <v>874682.61805466749</v>
      </c>
      <c r="BM651">
        <v>-36935.764015324414</v>
      </c>
      <c r="BN651">
        <v>-811476.7794112172</v>
      </c>
      <c r="BO651">
        <v>19464924.120728657</v>
      </c>
      <c r="BP651">
        <v>41492704.993760258</v>
      </c>
      <c r="BQ651">
        <v>59931625.604819648</v>
      </c>
      <c r="BR651">
        <v>6155740</v>
      </c>
      <c r="BS651">
        <v>8767932</v>
      </c>
      <c r="BT651">
        <v>937111</v>
      </c>
      <c r="BU651">
        <v>327326</v>
      </c>
      <c r="BV651">
        <v>88734</v>
      </c>
      <c r="BW651">
        <v>932589</v>
      </c>
      <c r="BX651">
        <v>42948</v>
      </c>
      <c r="BY651">
        <v>18.297909793906587</v>
      </c>
      <c r="BZ651">
        <v>0</v>
      </c>
      <c r="CA651">
        <v>0</v>
      </c>
      <c r="CB651">
        <v>0</v>
      </c>
      <c r="CC651">
        <v>0</v>
      </c>
      <c r="CD651">
        <v>0</v>
      </c>
      <c r="CE651">
        <v>2.8079999999999997E-2</v>
      </c>
      <c r="CF651">
        <v>0</v>
      </c>
      <c r="CG651">
        <v>2206363.222023386</v>
      </c>
      <c r="CH651">
        <v>255917.27801728522</v>
      </c>
      <c r="CI651">
        <v>3475.956237925775</v>
      </c>
      <c r="CJ651">
        <v>182053.2079613625</v>
      </c>
      <c r="CK651">
        <v>1965218.758017285</v>
      </c>
      <c r="CL651">
        <v>10000</v>
      </c>
      <c r="CM651">
        <v>5210000</v>
      </c>
      <c r="CN651">
        <v>0</v>
      </c>
      <c r="CO651">
        <v>10110000</v>
      </c>
      <c r="CP651">
        <v>0</v>
      </c>
      <c r="CQ651">
        <v>0</v>
      </c>
      <c r="CR651">
        <v>0</v>
      </c>
      <c r="CS651">
        <v>0</v>
      </c>
      <c r="CT651">
        <v>0</v>
      </c>
      <c r="CU651">
        <v>0</v>
      </c>
      <c r="CV651">
        <v>0</v>
      </c>
      <c r="CW651">
        <v>0</v>
      </c>
      <c r="CX651">
        <v>0</v>
      </c>
      <c r="CY651">
        <v>34413436.18324291</v>
      </c>
      <c r="CZ651">
        <v>115240</v>
      </c>
      <c r="DA651">
        <v>127276.10041348223</v>
      </c>
      <c r="DB651">
        <v>132348.32193668568</v>
      </c>
      <c r="DC651">
        <v>138110.75274601989</v>
      </c>
      <c r="DD651">
        <v>874682.61805466749</v>
      </c>
      <c r="DE651">
        <v>-36935.764015324414</v>
      </c>
      <c r="DF651">
        <v>-811476.7794112172</v>
      </c>
    </row>
    <row r="652" spans="1:110" x14ac:dyDescent="0.45">
      <c r="A652">
        <v>13107</v>
      </c>
      <c r="B652" t="s">
        <v>1002</v>
      </c>
      <c r="C652">
        <v>256274</v>
      </c>
      <c r="D652">
        <v>261467</v>
      </c>
      <c r="E652">
        <v>265666</v>
      </c>
      <c r="F652">
        <v>268526</v>
      </c>
      <c r="G652">
        <v>270151</v>
      </c>
      <c r="H652">
        <v>270678</v>
      </c>
      <c r="I652">
        <v>270049</v>
      </c>
      <c r="J652">
        <v>272342.99999999994</v>
      </c>
      <c r="K652">
        <v>1.99</v>
      </c>
      <c r="L652">
        <v>1.95</v>
      </c>
      <c r="M652">
        <v>1.92</v>
      </c>
      <c r="N652">
        <v>1.89</v>
      </c>
      <c r="O652">
        <v>1.88</v>
      </c>
      <c r="P652">
        <v>1.88</v>
      </c>
      <c r="Q652">
        <v>1.8627699301623495</v>
      </c>
      <c r="R652">
        <v>1.853956858249131</v>
      </c>
      <c r="S652">
        <v>326481</v>
      </c>
      <c r="T652">
        <v>10853</v>
      </c>
      <c r="U652">
        <v>4762</v>
      </c>
      <c r="V652">
        <v>557.53152792963806</v>
      </c>
      <c r="W652">
        <v>1775.559152425003</v>
      </c>
      <c r="X652">
        <v>3008.2442052539304</v>
      </c>
      <c r="Y652">
        <v>414.46414206980558</v>
      </c>
      <c r="Z652">
        <v>146122</v>
      </c>
      <c r="AA652">
        <v>150916.39054561139</v>
      </c>
      <c r="AB652">
        <v>154381.15676643563</v>
      </c>
      <c r="AC652">
        <v>156506.94235728504</v>
      </c>
      <c r="AD652">
        <v>157155.36505153766</v>
      </c>
      <c r="AE652">
        <v>156206.83683933254</v>
      </c>
      <c r="AF652">
        <v>153943.95423556369</v>
      </c>
      <c r="AG652">
        <v>155107.27147137973</v>
      </c>
      <c r="AH652">
        <v>128</v>
      </c>
      <c r="AI652">
        <v>206.32648305788612</v>
      </c>
      <c r="AJ652">
        <v>297.10557376369951</v>
      </c>
      <c r="AK652">
        <v>410.57080018984743</v>
      </c>
      <c r="AL652">
        <v>559.88366077071055</v>
      </c>
      <c r="AM652">
        <v>749.2351337252195</v>
      </c>
      <c r="AN652">
        <v>950.16626214519852</v>
      </c>
      <c r="AO652">
        <v>1218.4793584653037</v>
      </c>
      <c r="AP652">
        <v>1027.1390593688025</v>
      </c>
      <c r="AQ652">
        <v>0.5098135897271947</v>
      </c>
      <c r="AR652">
        <v>0.17918493462904658</v>
      </c>
      <c r="AS652">
        <v>0.5098135897271947</v>
      </c>
      <c r="AT652">
        <v>57505</v>
      </c>
      <c r="AU652">
        <v>3522</v>
      </c>
      <c r="AV652">
        <v>24636.074331481494</v>
      </c>
      <c r="AW652">
        <v>12458.32694178111</v>
      </c>
      <c r="AX652">
        <v>3131.2858537284392</v>
      </c>
      <c r="AY652">
        <v>822.10580044153744</v>
      </c>
      <c r="AZ652">
        <v>473.91475686535335</v>
      </c>
      <c r="BA652">
        <v>83.235402183789844</v>
      </c>
      <c r="BB652">
        <v>66.061272509003672</v>
      </c>
      <c r="BC652">
        <v>136720</v>
      </c>
      <c r="BD652">
        <v>9894943.1978753358</v>
      </c>
      <c r="BE652">
        <v>83148698.883204237</v>
      </c>
      <c r="BF652">
        <v>1902844.0000000002</v>
      </c>
      <c r="BG652">
        <v>2016254.9704357367</v>
      </c>
      <c r="BH652">
        <v>2043224.1928345545</v>
      </c>
      <c r="BI652">
        <v>704336</v>
      </c>
      <c r="BJ652">
        <v>730427.44630739698</v>
      </c>
      <c r="BK652">
        <v>733453.67457278282</v>
      </c>
      <c r="BL652">
        <v>842966.12396369874</v>
      </c>
      <c r="BM652">
        <v>-308496.77418385632</v>
      </c>
      <c r="BN652">
        <v>-1060147.1627058815</v>
      </c>
      <c r="BO652">
        <v>11696409.707806408</v>
      </c>
      <c r="BP652">
        <v>24934551.121433083</v>
      </c>
      <c r="BQ652">
        <v>36100717.992794663</v>
      </c>
      <c r="BR652">
        <v>6155740</v>
      </c>
      <c r="BS652">
        <v>8767932</v>
      </c>
      <c r="BT652">
        <v>937111</v>
      </c>
      <c r="BU652">
        <v>327326</v>
      </c>
      <c r="BV652">
        <v>88734</v>
      </c>
      <c r="BW652">
        <v>932589</v>
      </c>
      <c r="BX652">
        <v>42948</v>
      </c>
      <c r="BY652">
        <v>51.08551323828722</v>
      </c>
      <c r="BZ652">
        <v>0</v>
      </c>
      <c r="CA652">
        <v>0</v>
      </c>
      <c r="CB652">
        <v>0</v>
      </c>
      <c r="CC652">
        <v>386.69056106319999</v>
      </c>
      <c r="CD652">
        <v>0</v>
      </c>
      <c r="CE652">
        <v>1.31976</v>
      </c>
      <c r="CF652">
        <v>0</v>
      </c>
      <c r="CG652">
        <v>1526202.8649618709</v>
      </c>
      <c r="CH652">
        <v>177025.10584138281</v>
      </c>
      <c r="CI652">
        <v>2404.4156990340621</v>
      </c>
      <c r="CJ652">
        <v>125931.272236909</v>
      </c>
      <c r="CK652">
        <v>1359396.5258413828</v>
      </c>
      <c r="CL652">
        <v>10000</v>
      </c>
      <c r="CM652">
        <v>5210000</v>
      </c>
      <c r="CN652">
        <v>0</v>
      </c>
      <c r="CO652">
        <v>13770000</v>
      </c>
      <c r="CP652">
        <v>0</v>
      </c>
      <c r="CQ652">
        <v>0</v>
      </c>
      <c r="CR652">
        <v>0</v>
      </c>
      <c r="CS652">
        <v>0</v>
      </c>
      <c r="CT652">
        <v>0</v>
      </c>
      <c r="CU652">
        <v>0</v>
      </c>
      <c r="CV652">
        <v>0</v>
      </c>
      <c r="CW652">
        <v>0</v>
      </c>
      <c r="CX652">
        <v>0</v>
      </c>
      <c r="CY652">
        <v>23298580.371117696</v>
      </c>
      <c r="CZ652">
        <v>136720</v>
      </c>
      <c r="DA652">
        <v>144868.61747887576</v>
      </c>
      <c r="DB652">
        <v>146806.36544264283</v>
      </c>
      <c r="DC652">
        <v>149784.32630898425</v>
      </c>
      <c r="DD652">
        <v>842966.12396369874</v>
      </c>
      <c r="DE652">
        <v>-308496.77418385632</v>
      </c>
      <c r="DF652">
        <v>-1060147.1627058815</v>
      </c>
    </row>
    <row r="653" spans="1:110" x14ac:dyDescent="0.45">
      <c r="A653">
        <v>13108</v>
      </c>
      <c r="B653" t="s">
        <v>1003</v>
      </c>
      <c r="C653">
        <v>498109</v>
      </c>
      <c r="D653">
        <v>525811</v>
      </c>
      <c r="E653">
        <v>547075</v>
      </c>
      <c r="F653">
        <v>562515</v>
      </c>
      <c r="G653">
        <v>572698</v>
      </c>
      <c r="H653">
        <v>578684</v>
      </c>
      <c r="I653">
        <v>581259</v>
      </c>
      <c r="J653">
        <v>594859.67857142852</v>
      </c>
      <c r="K653">
        <v>1.99</v>
      </c>
      <c r="L653">
        <v>1.95</v>
      </c>
      <c r="M653">
        <v>1.92</v>
      </c>
      <c r="N653">
        <v>1.89</v>
      </c>
      <c r="O653">
        <v>1.88</v>
      </c>
      <c r="P653">
        <v>1.88</v>
      </c>
      <c r="Q653">
        <v>1.8627699301623495</v>
      </c>
      <c r="R653">
        <v>1.853956858249131</v>
      </c>
      <c r="S653">
        <v>326481</v>
      </c>
      <c r="T653">
        <v>10853</v>
      </c>
      <c r="U653">
        <v>4762</v>
      </c>
      <c r="V653">
        <v>1029.713533050621</v>
      </c>
      <c r="W653">
        <v>3277.5123744886887</v>
      </c>
      <c r="X653">
        <v>3165.8179771743371</v>
      </c>
      <c r="Y653">
        <v>436.41293007066378</v>
      </c>
      <c r="Z653">
        <v>345287</v>
      </c>
      <c r="AA653">
        <v>366193.15550006583</v>
      </c>
      <c r="AB653">
        <v>383215.96143137838</v>
      </c>
      <c r="AC653">
        <v>393457.54612992331</v>
      </c>
      <c r="AD653">
        <v>395543.81479661487</v>
      </c>
      <c r="AE653">
        <v>391119.73859150498</v>
      </c>
      <c r="AF653">
        <v>383573.31132622593</v>
      </c>
      <c r="AG653">
        <v>389604.73616281367</v>
      </c>
      <c r="AH653">
        <v>244</v>
      </c>
      <c r="AI653">
        <v>304.62857628566064</v>
      </c>
      <c r="AJ653">
        <v>345.79804091748355</v>
      </c>
      <c r="AK653">
        <v>364.97381743966685</v>
      </c>
      <c r="AL653">
        <v>389.61314083080026</v>
      </c>
      <c r="AM653">
        <v>373.6882619648764</v>
      </c>
      <c r="AN653">
        <v>404.02427821814263</v>
      </c>
      <c r="AO653">
        <v>410.26526509136619</v>
      </c>
      <c r="AP653">
        <v>2076.578344971439</v>
      </c>
      <c r="AQ653">
        <v>12.599678717543526</v>
      </c>
      <c r="AR653">
        <v>4.4284276701178662</v>
      </c>
      <c r="AS653">
        <v>12.599678717543526</v>
      </c>
      <c r="AT653">
        <v>113443</v>
      </c>
      <c r="AU653">
        <v>19877</v>
      </c>
      <c r="AV653">
        <v>54638.878660744384</v>
      </c>
      <c r="AW653">
        <v>54090.725533691133</v>
      </c>
      <c r="AX653">
        <v>17365.191885285662</v>
      </c>
      <c r="AY653">
        <v>1823.2993809090399</v>
      </c>
      <c r="AZ653">
        <v>2057.6111993016107</v>
      </c>
      <c r="BA653">
        <v>461.59909956779956</v>
      </c>
      <c r="BB653">
        <v>66.061272509003672</v>
      </c>
      <c r="BC653">
        <v>253660</v>
      </c>
      <c r="BD653">
        <v>19939707.141443457</v>
      </c>
      <c r="BE653">
        <v>85154360.167635009</v>
      </c>
      <c r="BF653">
        <v>3104710</v>
      </c>
      <c r="BG653">
        <v>3426875.1967595452</v>
      </c>
      <c r="BH653">
        <v>3544129.7259244965</v>
      </c>
      <c r="BI653">
        <v>4786734</v>
      </c>
      <c r="BJ653">
        <v>5143123.4727606308</v>
      </c>
      <c r="BK653">
        <v>5170394.3624809757</v>
      </c>
      <c r="BL653">
        <v>2625683.8963039219</v>
      </c>
      <c r="BM653">
        <v>1096990.8197444342</v>
      </c>
      <c r="BN653">
        <v>773940.4433164373</v>
      </c>
      <c r="BO653">
        <v>13146485.134320337</v>
      </c>
      <c r="BP653">
        <v>27509325.816766299</v>
      </c>
      <c r="BQ653">
        <v>39263579.29629951</v>
      </c>
      <c r="BR653">
        <v>6155740</v>
      </c>
      <c r="BS653">
        <v>8767932</v>
      </c>
      <c r="BT653">
        <v>937111</v>
      </c>
      <c r="BU653">
        <v>327326</v>
      </c>
      <c r="BV653">
        <v>88734</v>
      </c>
      <c r="BW653">
        <v>932589</v>
      </c>
      <c r="BX653">
        <v>42948</v>
      </c>
      <c r="BY653">
        <v>81.959728092740377</v>
      </c>
      <c r="BZ653">
        <v>0</v>
      </c>
      <c r="CA653">
        <v>49.7445284</v>
      </c>
      <c r="CB653">
        <v>0</v>
      </c>
      <c r="CC653">
        <v>1434.4416892060003</v>
      </c>
      <c r="CD653">
        <v>0</v>
      </c>
      <c r="CE653">
        <v>2.191176</v>
      </c>
      <c r="CF653">
        <v>115.89479999999999</v>
      </c>
      <c r="CG653">
        <v>1482490.088205389</v>
      </c>
      <c r="CH653">
        <v>171954.83693441789</v>
      </c>
      <c r="CI653">
        <v>2335.5495678698526</v>
      </c>
      <c r="CJ653">
        <v>122324.40861718354</v>
      </c>
      <c r="CK653">
        <v>1320461.336934418</v>
      </c>
      <c r="CL653">
        <v>10000</v>
      </c>
      <c r="CM653">
        <v>5210000</v>
      </c>
      <c r="CN653">
        <v>0</v>
      </c>
      <c r="CO653">
        <v>40160000</v>
      </c>
      <c r="CP653">
        <v>0</v>
      </c>
      <c r="CQ653">
        <v>0</v>
      </c>
      <c r="CR653">
        <v>0</v>
      </c>
      <c r="CS653">
        <v>0</v>
      </c>
      <c r="CT653">
        <v>0</v>
      </c>
      <c r="CU653">
        <v>0</v>
      </c>
      <c r="CV653">
        <v>0</v>
      </c>
      <c r="CW653">
        <v>0</v>
      </c>
      <c r="CX653">
        <v>0</v>
      </c>
      <c r="CY653">
        <v>23983847.787314899</v>
      </c>
      <c r="CZ653">
        <v>253660</v>
      </c>
      <c r="DA653">
        <v>279981.43543520209</v>
      </c>
      <c r="DB653">
        <v>289561.32659024763</v>
      </c>
      <c r="DC653">
        <v>301836.5584575414</v>
      </c>
      <c r="DD653">
        <v>2625683.8963039219</v>
      </c>
      <c r="DE653">
        <v>1096990.8197444342</v>
      </c>
      <c r="DF653">
        <v>773940.4433164373</v>
      </c>
    </row>
    <row r="654" spans="1:110" x14ac:dyDescent="0.45">
      <c r="A654">
        <v>13109</v>
      </c>
      <c r="B654" t="s">
        <v>1004</v>
      </c>
      <c r="C654">
        <v>386855</v>
      </c>
      <c r="D654">
        <v>404244</v>
      </c>
      <c r="E654">
        <v>418580</v>
      </c>
      <c r="F654">
        <v>429158</v>
      </c>
      <c r="G654">
        <v>436294</v>
      </c>
      <c r="H654">
        <v>440336</v>
      </c>
      <c r="I654">
        <v>441669</v>
      </c>
      <c r="J654">
        <v>450752.57142857136</v>
      </c>
      <c r="K654">
        <v>1.99</v>
      </c>
      <c r="L654">
        <v>1.95</v>
      </c>
      <c r="M654">
        <v>1.92</v>
      </c>
      <c r="N654">
        <v>1.89</v>
      </c>
      <c r="O654">
        <v>1.88</v>
      </c>
      <c r="P654">
        <v>1.88</v>
      </c>
      <c r="Q654">
        <v>1.8627699301623495</v>
      </c>
      <c r="R654">
        <v>1.853956858249131</v>
      </c>
      <c r="S654">
        <v>345361</v>
      </c>
      <c r="T654">
        <v>10514</v>
      </c>
      <c r="U654">
        <v>4971</v>
      </c>
      <c r="V654">
        <v>892.519779306499</v>
      </c>
      <c r="W654">
        <v>2843.6171001231942</v>
      </c>
      <c r="X654">
        <v>2748.0618769090825</v>
      </c>
      <c r="Y654">
        <v>407.80169818286072</v>
      </c>
      <c r="Z654">
        <v>332671</v>
      </c>
      <c r="AA654">
        <v>360945.98095842666</v>
      </c>
      <c r="AB654">
        <v>374816.22869895335</v>
      </c>
      <c r="AC654">
        <v>381865.68384938885</v>
      </c>
      <c r="AD654">
        <v>382428.95531529794</v>
      </c>
      <c r="AE654">
        <v>378124.56253694557</v>
      </c>
      <c r="AF654">
        <v>371521.42003836529</v>
      </c>
      <c r="AG654">
        <v>375923.41274134786</v>
      </c>
      <c r="AH654">
        <v>227</v>
      </c>
      <c r="AI654">
        <v>264.8478288636054</v>
      </c>
      <c r="AJ654">
        <v>290.30287802302348</v>
      </c>
      <c r="AK654">
        <v>316.81677532766707</v>
      </c>
      <c r="AL654">
        <v>337.22540846965688</v>
      </c>
      <c r="AM654">
        <v>355.80675212736963</v>
      </c>
      <c r="AN654">
        <v>351.48441467677964</v>
      </c>
      <c r="AO654">
        <v>351.13892202857653</v>
      </c>
      <c r="AP654">
        <v>2495.0359754276501</v>
      </c>
      <c r="AQ654">
        <v>2.8403899999086559</v>
      </c>
      <c r="AR654">
        <v>0.99831606436183107</v>
      </c>
      <c r="AS654">
        <v>2.8403899999086559</v>
      </c>
      <c r="AT654">
        <v>78051</v>
      </c>
      <c r="AU654">
        <v>7073</v>
      </c>
      <c r="AV654">
        <v>34509.008769320237</v>
      </c>
      <c r="AW654">
        <v>22143.044396820256</v>
      </c>
      <c r="AX654">
        <v>6233.9608540635236</v>
      </c>
      <c r="AY654">
        <v>1151.5656226322162</v>
      </c>
      <c r="AZ654">
        <v>842.32140885504259</v>
      </c>
      <c r="BA654">
        <v>165.71027466819703</v>
      </c>
      <c r="BB654">
        <v>66.061272509003672</v>
      </c>
      <c r="BC654">
        <v>217600</v>
      </c>
      <c r="BD654">
        <v>16859141.041714717</v>
      </c>
      <c r="BE654">
        <v>109832166.96079086</v>
      </c>
      <c r="BF654">
        <v>2786892</v>
      </c>
      <c r="BG654">
        <v>3052576.6380936364</v>
      </c>
      <c r="BH654">
        <v>3148745.1485988982</v>
      </c>
      <c r="BI654">
        <v>1894612.0000000007</v>
      </c>
      <c r="BJ654">
        <v>2004419.8998647085</v>
      </c>
      <c r="BK654">
        <v>2007376.5220044958</v>
      </c>
      <c r="BL654">
        <v>3148637.0271324553</v>
      </c>
      <c r="BM654">
        <v>1890727.6699837316</v>
      </c>
      <c r="BN654">
        <v>889081.33648676798</v>
      </c>
      <c r="BO654">
        <v>16479660.110938728</v>
      </c>
      <c r="BP654">
        <v>34515829.442713432</v>
      </c>
      <c r="BQ654">
        <v>49524186.77462022</v>
      </c>
      <c r="BR654">
        <v>6155740</v>
      </c>
      <c r="BS654">
        <v>8767932</v>
      </c>
      <c r="BT654">
        <v>937111</v>
      </c>
      <c r="BU654">
        <v>327326</v>
      </c>
      <c r="BV654">
        <v>88734</v>
      </c>
      <c r="BW654">
        <v>932589</v>
      </c>
      <c r="BX654">
        <v>42948</v>
      </c>
      <c r="BY654">
        <v>80.867506695907963</v>
      </c>
      <c r="BZ654">
        <v>0</v>
      </c>
      <c r="CA654">
        <v>0</v>
      </c>
      <c r="CB654">
        <v>0</v>
      </c>
      <c r="CC654">
        <v>454.30493520639999</v>
      </c>
      <c r="CD654">
        <v>44.945063128076328</v>
      </c>
      <c r="CE654">
        <v>1.42038</v>
      </c>
      <c r="CF654">
        <v>0</v>
      </c>
      <c r="CG654">
        <v>1667006.7693746823</v>
      </c>
      <c r="CH654">
        <v>193357.0277986782</v>
      </c>
      <c r="CI654">
        <v>2626.241464158617</v>
      </c>
      <c r="CJ654">
        <v>137549.39668530758</v>
      </c>
      <c r="CK654">
        <v>1484811.2677986783</v>
      </c>
      <c r="CL654">
        <v>10000</v>
      </c>
      <c r="CM654">
        <v>5210000</v>
      </c>
      <c r="CN654">
        <v>10000</v>
      </c>
      <c r="CO654">
        <v>22840000</v>
      </c>
      <c r="CP654">
        <v>0</v>
      </c>
      <c r="CQ654">
        <v>0</v>
      </c>
      <c r="CR654">
        <v>0</v>
      </c>
      <c r="CS654">
        <v>0</v>
      </c>
      <c r="CT654">
        <v>0</v>
      </c>
      <c r="CU654">
        <v>0</v>
      </c>
      <c r="CV654">
        <v>0</v>
      </c>
      <c r="CW654">
        <v>0</v>
      </c>
      <c r="CX654">
        <v>0</v>
      </c>
      <c r="CY654">
        <v>31347349.216914196</v>
      </c>
      <c r="CZ654">
        <v>217600</v>
      </c>
      <c r="DA654">
        <v>238344.60626718769</v>
      </c>
      <c r="DB654">
        <v>245853.42536959454</v>
      </c>
      <c r="DC654">
        <v>255204.60629057576</v>
      </c>
      <c r="DD654">
        <v>3148637.0271324553</v>
      </c>
      <c r="DE654">
        <v>1890727.6699837316</v>
      </c>
      <c r="DF654">
        <v>889081.33648676798</v>
      </c>
    </row>
    <row r="655" spans="1:110" x14ac:dyDescent="0.45">
      <c r="A655">
        <v>13110</v>
      </c>
      <c r="B655" t="s">
        <v>1005</v>
      </c>
      <c r="C655">
        <v>277622</v>
      </c>
      <c r="D655">
        <v>286092</v>
      </c>
      <c r="E655">
        <v>292293</v>
      </c>
      <c r="F655">
        <v>296850</v>
      </c>
      <c r="G655">
        <v>299798</v>
      </c>
      <c r="H655">
        <v>301037</v>
      </c>
      <c r="I655">
        <v>300475</v>
      </c>
      <c r="J655">
        <v>304259.07142857142</v>
      </c>
      <c r="K655">
        <v>1.99</v>
      </c>
      <c r="L655">
        <v>1.95</v>
      </c>
      <c r="M655">
        <v>1.92</v>
      </c>
      <c r="N655">
        <v>1.89</v>
      </c>
      <c r="O655">
        <v>1.88</v>
      </c>
      <c r="P655">
        <v>1.88</v>
      </c>
      <c r="Q655">
        <v>1.8627699301623495</v>
      </c>
      <c r="R655">
        <v>1.853956858249131</v>
      </c>
      <c r="S655">
        <v>345361</v>
      </c>
      <c r="T655">
        <v>10514</v>
      </c>
      <c r="U655">
        <v>4971</v>
      </c>
      <c r="V655">
        <v>602.47273519192743</v>
      </c>
      <c r="W655">
        <v>1909.0720504686615</v>
      </c>
      <c r="X655">
        <v>2921.5452897595737</v>
      </c>
      <c r="Y655">
        <v>435.91668464827063</v>
      </c>
      <c r="Z655">
        <v>128729</v>
      </c>
      <c r="AA655">
        <v>133430.42838412133</v>
      </c>
      <c r="AB655">
        <v>136331.58678551702</v>
      </c>
      <c r="AC655">
        <v>138175.58319198256</v>
      </c>
      <c r="AD655">
        <v>138762.37365464421</v>
      </c>
      <c r="AE655">
        <v>137689.67310582203</v>
      </c>
      <c r="AF655">
        <v>135210.80711924823</v>
      </c>
      <c r="AG655">
        <v>136175.07294856384</v>
      </c>
      <c r="AH655">
        <v>251</v>
      </c>
      <c r="AI655">
        <v>236.67027265279791</v>
      </c>
      <c r="AJ655">
        <v>215.4451218475929</v>
      </c>
      <c r="AK655">
        <v>195.12506667190817</v>
      </c>
      <c r="AL655">
        <v>175.22512500087731</v>
      </c>
      <c r="AM655">
        <v>160.54954709038867</v>
      </c>
      <c r="AN655">
        <v>145.87056252699904</v>
      </c>
      <c r="AO655">
        <v>129.52279806715018</v>
      </c>
      <c r="AP655">
        <v>945.0645639002031</v>
      </c>
      <c r="AQ655">
        <v>3.4230341024540212</v>
      </c>
      <c r="AR655">
        <v>1.2030988467950272</v>
      </c>
      <c r="AS655">
        <v>3.4230341024540212</v>
      </c>
      <c r="AT655">
        <v>61449</v>
      </c>
      <c r="AU655">
        <v>1819</v>
      </c>
      <c r="AV655">
        <v>25417.605284312223</v>
      </c>
      <c r="AW655">
        <v>8873.8552200004979</v>
      </c>
      <c r="AX655">
        <v>1663.3443816307922</v>
      </c>
      <c r="AY655">
        <v>848.1854883374989</v>
      </c>
      <c r="AZ655">
        <v>337.56145256881894</v>
      </c>
      <c r="BA655">
        <v>44.214787484296302</v>
      </c>
      <c r="BB655">
        <v>66.061272509003672</v>
      </c>
      <c r="BC655">
        <v>146220</v>
      </c>
      <c r="BD655">
        <v>10805043.604741558</v>
      </c>
      <c r="BE655">
        <v>61153641.128776364</v>
      </c>
      <c r="BF655">
        <v>1852470</v>
      </c>
      <c r="BG655">
        <v>1983148.9308633986</v>
      </c>
      <c r="BH655">
        <v>2021818.2348768706</v>
      </c>
      <c r="BI655">
        <v>694892.00000000012</v>
      </c>
      <c r="BJ655">
        <v>719604.2800599261</v>
      </c>
      <c r="BK655">
        <v>722660.22466804832</v>
      </c>
      <c r="BL655">
        <v>1122758.2413848117</v>
      </c>
      <c r="BM655">
        <v>419828.61609248817</v>
      </c>
      <c r="BN655">
        <v>-58879.303966298699</v>
      </c>
      <c r="BO655">
        <v>8180980.3961831741</v>
      </c>
      <c r="BP655">
        <v>18122421.440855458</v>
      </c>
      <c r="BQ655">
        <v>27108856.071092919</v>
      </c>
      <c r="BR655">
        <v>6155740</v>
      </c>
      <c r="BS655">
        <v>8767932</v>
      </c>
      <c r="BT655">
        <v>937111</v>
      </c>
      <c r="BU655">
        <v>327326</v>
      </c>
      <c r="BV655">
        <v>88734</v>
      </c>
      <c r="BW655">
        <v>932589</v>
      </c>
      <c r="BX655">
        <v>42948</v>
      </c>
      <c r="BY655">
        <v>93.899168049995012</v>
      </c>
      <c r="BZ655">
        <v>0</v>
      </c>
      <c r="CA655">
        <v>0</v>
      </c>
      <c r="CB655">
        <v>13.548491770344905</v>
      </c>
      <c r="CC655">
        <v>0</v>
      </c>
      <c r="CD655">
        <v>34.604139473554298</v>
      </c>
      <c r="CE655">
        <v>2.9685239999999995</v>
      </c>
      <c r="CF655">
        <v>0</v>
      </c>
      <c r="CG655">
        <v>983885.78599898319</v>
      </c>
      <c r="CH655">
        <v>114121.45095577021</v>
      </c>
      <c r="CI655">
        <v>1550.036685307575</v>
      </c>
      <c r="CJ655">
        <v>81183.171392984237</v>
      </c>
      <c r="CK655">
        <v>876351.99095577013</v>
      </c>
      <c r="CL655">
        <v>10000</v>
      </c>
      <c r="CM655">
        <v>5210000</v>
      </c>
      <c r="CN655">
        <v>0</v>
      </c>
      <c r="CO655">
        <v>14670000</v>
      </c>
      <c r="CP655">
        <v>0</v>
      </c>
      <c r="CQ655">
        <v>0</v>
      </c>
      <c r="CR655">
        <v>0</v>
      </c>
      <c r="CS655">
        <v>0</v>
      </c>
      <c r="CT655">
        <v>0</v>
      </c>
      <c r="CU655">
        <v>0</v>
      </c>
      <c r="CV655">
        <v>0</v>
      </c>
      <c r="CW655">
        <v>0</v>
      </c>
      <c r="CX655">
        <v>0</v>
      </c>
      <c r="CY655">
        <v>18154120.925345264</v>
      </c>
      <c r="CZ655">
        <v>146220</v>
      </c>
      <c r="DA655">
        <v>156534.80848318522</v>
      </c>
      <c r="DB655">
        <v>159587.07147953598</v>
      </c>
      <c r="DC655">
        <v>163560.93660274119</v>
      </c>
      <c r="DD655">
        <v>1122758.2413848117</v>
      </c>
      <c r="DE655">
        <v>419828.61609248817</v>
      </c>
      <c r="DF655">
        <v>-58879.303966298699</v>
      </c>
    </row>
    <row r="656" spans="1:110" x14ac:dyDescent="0.45">
      <c r="A656">
        <v>13111</v>
      </c>
      <c r="B656" t="s">
        <v>1006</v>
      </c>
      <c r="C656">
        <v>717082</v>
      </c>
      <c r="D656">
        <v>734641</v>
      </c>
      <c r="E656">
        <v>746435</v>
      </c>
      <c r="F656">
        <v>753088</v>
      </c>
      <c r="G656">
        <v>755705</v>
      </c>
      <c r="H656">
        <v>754569</v>
      </c>
      <c r="I656">
        <v>749865</v>
      </c>
      <c r="J656">
        <v>755131.9642857142</v>
      </c>
      <c r="K656">
        <v>1.99</v>
      </c>
      <c r="L656">
        <v>1.95</v>
      </c>
      <c r="M656">
        <v>1.92</v>
      </c>
      <c r="N656">
        <v>1.89</v>
      </c>
      <c r="O656">
        <v>1.88</v>
      </c>
      <c r="P656">
        <v>1.88</v>
      </c>
      <c r="Q656">
        <v>1.8627699301623495</v>
      </c>
      <c r="R656">
        <v>1.853956858249131</v>
      </c>
      <c r="S656">
        <v>345361</v>
      </c>
      <c r="T656">
        <v>10514</v>
      </c>
      <c r="U656">
        <v>4971</v>
      </c>
      <c r="V656">
        <v>1546.9408571041313</v>
      </c>
      <c r="W656">
        <v>4895.016380901805</v>
      </c>
      <c r="X656">
        <v>2938.9436109752173</v>
      </c>
      <c r="Y656">
        <v>439.12342425682971</v>
      </c>
      <c r="Z656">
        <v>328994</v>
      </c>
      <c r="AA656">
        <v>342696.83102046727</v>
      </c>
      <c r="AB656">
        <v>348540.50463185285</v>
      </c>
      <c r="AC656">
        <v>350764.57246383128</v>
      </c>
      <c r="AD656">
        <v>349162.97307004378</v>
      </c>
      <c r="AE656">
        <v>344033.45039801334</v>
      </c>
      <c r="AF656">
        <v>336338.42380938627</v>
      </c>
      <c r="AG656">
        <v>336503.20176220813</v>
      </c>
      <c r="AH656">
        <v>448</v>
      </c>
      <c r="AI656">
        <v>471.66995257639473</v>
      </c>
      <c r="AJ656">
        <v>500.40638587708861</v>
      </c>
      <c r="AK656">
        <v>541.50738645089007</v>
      </c>
      <c r="AL656">
        <v>574.23033229223222</v>
      </c>
      <c r="AM656">
        <v>578.77128402701294</v>
      </c>
      <c r="AN656">
        <v>550.84939033951434</v>
      </c>
      <c r="AO656">
        <v>521.0393777659001</v>
      </c>
      <c r="AP656">
        <v>1818.880131458184</v>
      </c>
      <c r="AQ656">
        <v>7.5015428202715793</v>
      </c>
      <c r="AR656">
        <v>2.6365783238274001</v>
      </c>
      <c r="AS656">
        <v>7.5015428202715793</v>
      </c>
      <c r="AT656">
        <v>175349</v>
      </c>
      <c r="AU656">
        <v>18057</v>
      </c>
      <c r="AV656">
        <v>78539.721407234989</v>
      </c>
      <c r="AW656">
        <v>54692.783753235184</v>
      </c>
      <c r="AX656">
        <v>15880.23120280882</v>
      </c>
      <c r="AY656">
        <v>2620.8705033594315</v>
      </c>
      <c r="AZ656">
        <v>2080.5134939730665</v>
      </c>
      <c r="BA656">
        <v>422.12608260069567</v>
      </c>
      <c r="BB656">
        <v>66.061272509003672</v>
      </c>
      <c r="BC656">
        <v>377640</v>
      </c>
      <c r="BD656">
        <v>26971655.450108409</v>
      </c>
      <c r="BE656">
        <v>157686578.56515938</v>
      </c>
      <c r="BF656">
        <v>4551690</v>
      </c>
      <c r="BG656">
        <v>4814110.4298108416</v>
      </c>
      <c r="BH656">
        <v>4849235.0415065233</v>
      </c>
      <c r="BI656">
        <v>3772946</v>
      </c>
      <c r="BJ656">
        <v>3861768.3935924182</v>
      </c>
      <c r="BK656">
        <v>3844135.4671121845</v>
      </c>
      <c r="BL656">
        <v>3399961.8204768375</v>
      </c>
      <c r="BM656">
        <v>1393794.9587317333</v>
      </c>
      <c r="BN656">
        <v>17935.283276043832</v>
      </c>
      <c r="BO656">
        <v>21652721.973256707</v>
      </c>
      <c r="BP656">
        <v>46206319.13453231</v>
      </c>
      <c r="BQ656">
        <v>67030385.407506205</v>
      </c>
      <c r="BR656">
        <v>6155740</v>
      </c>
      <c r="BS656">
        <v>8767932</v>
      </c>
      <c r="BT656">
        <v>937111</v>
      </c>
      <c r="BU656">
        <v>327326</v>
      </c>
      <c r="BV656">
        <v>88734</v>
      </c>
      <c r="BW656">
        <v>932589</v>
      </c>
      <c r="BX656">
        <v>42948</v>
      </c>
      <c r="BY656">
        <v>386.13799126271078</v>
      </c>
      <c r="BZ656">
        <v>0</v>
      </c>
      <c r="CA656">
        <v>0</v>
      </c>
      <c r="CB656">
        <v>0</v>
      </c>
      <c r="CC656">
        <v>875.91044583839982</v>
      </c>
      <c r="CD656">
        <v>0</v>
      </c>
      <c r="CE656">
        <v>1.4011919999999998</v>
      </c>
      <c r="CF656">
        <v>0</v>
      </c>
      <c r="CG656">
        <v>2779941.0317742755</v>
      </c>
      <c r="CH656">
        <v>322446.88218098629</v>
      </c>
      <c r="CI656">
        <v>4379.584138281647</v>
      </c>
      <c r="CJ656">
        <v>229380.71924250128</v>
      </c>
      <c r="CK656">
        <v>2476107.382180986</v>
      </c>
      <c r="CL656">
        <v>10000</v>
      </c>
      <c r="CM656">
        <v>5210000</v>
      </c>
      <c r="CN656">
        <v>10000</v>
      </c>
      <c r="CO656">
        <v>60660000</v>
      </c>
      <c r="CP656">
        <v>0</v>
      </c>
      <c r="CQ656">
        <v>0</v>
      </c>
      <c r="CR656">
        <v>0</v>
      </c>
      <c r="CS656">
        <v>0</v>
      </c>
      <c r="CT656">
        <v>0</v>
      </c>
      <c r="CU656">
        <v>0</v>
      </c>
      <c r="CV656">
        <v>0</v>
      </c>
      <c r="CW656">
        <v>0</v>
      </c>
      <c r="CX656">
        <v>0</v>
      </c>
      <c r="CY656">
        <v>46890594.091818362</v>
      </c>
      <c r="CZ656">
        <v>377640</v>
      </c>
      <c r="DA656">
        <v>399412.23209703784</v>
      </c>
      <c r="DB656">
        <v>402326.4152599416</v>
      </c>
      <c r="DC656">
        <v>408282.40852357738</v>
      </c>
      <c r="DD656">
        <v>3399961.8204768375</v>
      </c>
      <c r="DE656">
        <v>1393794.9587317333</v>
      </c>
      <c r="DF656">
        <v>17935.283276043832</v>
      </c>
    </row>
    <row r="657" spans="1:110" x14ac:dyDescent="0.45">
      <c r="A657">
        <v>13112</v>
      </c>
      <c r="B657" t="s">
        <v>1007</v>
      </c>
      <c r="C657">
        <v>903346</v>
      </c>
      <c r="D657">
        <v>913954</v>
      </c>
      <c r="E657">
        <v>920737</v>
      </c>
      <c r="F657">
        <v>925611</v>
      </c>
      <c r="G657">
        <v>926681</v>
      </c>
      <c r="H657">
        <v>922740</v>
      </c>
      <c r="I657">
        <v>914434</v>
      </c>
      <c r="J657">
        <v>916461.85714285704</v>
      </c>
      <c r="K657">
        <v>1.99</v>
      </c>
      <c r="L657">
        <v>1.95</v>
      </c>
      <c r="M657">
        <v>1.92</v>
      </c>
      <c r="N657">
        <v>1.89</v>
      </c>
      <c r="O657">
        <v>1.88</v>
      </c>
      <c r="P657">
        <v>1.88</v>
      </c>
      <c r="Q657">
        <v>1.8627699301623495</v>
      </c>
      <c r="R657">
        <v>1.853956858249131</v>
      </c>
      <c r="S657">
        <v>345361</v>
      </c>
      <c r="T657">
        <v>10514</v>
      </c>
      <c r="U657">
        <v>4971</v>
      </c>
      <c r="V657">
        <v>1927.5668980982084</v>
      </c>
      <c r="W657">
        <v>6114.8505246324694</v>
      </c>
      <c r="X657">
        <v>2971.2610411568244</v>
      </c>
      <c r="Y657">
        <v>442.83324082359786</v>
      </c>
      <c r="Z657">
        <v>276479</v>
      </c>
      <c r="AA657">
        <v>295683.97429282242</v>
      </c>
      <c r="AB657">
        <v>297184.15870385373</v>
      </c>
      <c r="AC657">
        <v>297605.54448242969</v>
      </c>
      <c r="AD657">
        <v>295015.62145976641</v>
      </c>
      <c r="AE657">
        <v>288626.44794733665</v>
      </c>
      <c r="AF657">
        <v>279621.32134729839</v>
      </c>
      <c r="AG657">
        <v>277446.87537606282</v>
      </c>
      <c r="AH657">
        <v>1374</v>
      </c>
      <c r="AI657">
        <v>1270.8551039297058</v>
      </c>
      <c r="AJ657">
        <v>1119.7135090917975</v>
      </c>
      <c r="AK657">
        <v>989.63024955599519</v>
      </c>
      <c r="AL657">
        <v>871.38667160955788</v>
      </c>
      <c r="AM657">
        <v>754.96020776123294</v>
      </c>
      <c r="AN657">
        <v>652.37052828560945</v>
      </c>
      <c r="AO657">
        <v>573.50720895216352</v>
      </c>
      <c r="AP657">
        <v>1908.1565280192269</v>
      </c>
      <c r="AQ657">
        <v>21.193679230087668</v>
      </c>
      <c r="AR657">
        <v>7.4489737110075094</v>
      </c>
      <c r="AS657">
        <v>21.193679230087668</v>
      </c>
      <c r="AT657">
        <v>224434</v>
      </c>
      <c r="AU657">
        <v>7585</v>
      </c>
      <c r="AV657">
        <v>93273.927308972488</v>
      </c>
      <c r="AW657">
        <v>34559.40282227585</v>
      </c>
      <c r="AX657">
        <v>6889.7258722875231</v>
      </c>
      <c r="AY657">
        <v>3112.5509543004114</v>
      </c>
      <c r="AZ657">
        <v>1314.6396833593733</v>
      </c>
      <c r="BA657">
        <v>183.14172857552484</v>
      </c>
      <c r="BB657">
        <v>66.061272509003672</v>
      </c>
      <c r="BC657">
        <v>466520</v>
      </c>
      <c r="BD657">
        <v>32504406.907535627</v>
      </c>
      <c r="BE657">
        <v>135557025.88167703</v>
      </c>
      <c r="BF657">
        <v>6056104</v>
      </c>
      <c r="BG657">
        <v>6328055.8139020652</v>
      </c>
      <c r="BH657">
        <v>6341983.3292927491</v>
      </c>
      <c r="BI657">
        <v>2132252.0000000019</v>
      </c>
      <c r="BJ657">
        <v>2146108.9291410884</v>
      </c>
      <c r="BK657">
        <v>2127432.3385070255</v>
      </c>
      <c r="BL657">
        <v>2345733.9324948192</v>
      </c>
      <c r="BM657">
        <v>-490882.52276270092</v>
      </c>
      <c r="BN657">
        <v>-2677581.0143338591</v>
      </c>
      <c r="BO657">
        <v>16534061.805397056</v>
      </c>
      <c r="BP657">
        <v>37925664.980504692</v>
      </c>
      <c r="BQ657">
        <v>57332575.24089729</v>
      </c>
      <c r="BR657">
        <v>6155740</v>
      </c>
      <c r="BS657">
        <v>8767932</v>
      </c>
      <c r="BT657">
        <v>937111</v>
      </c>
      <c r="BU657">
        <v>327326</v>
      </c>
      <c r="BV657">
        <v>88734</v>
      </c>
      <c r="BW657">
        <v>932589</v>
      </c>
      <c r="BX657">
        <v>42948</v>
      </c>
      <c r="BY657">
        <v>412.56085480594737</v>
      </c>
      <c r="BZ657">
        <v>0</v>
      </c>
      <c r="CA657">
        <v>0</v>
      </c>
      <c r="CB657">
        <v>0</v>
      </c>
      <c r="CC657">
        <v>651.1532200979201</v>
      </c>
      <c r="CD657">
        <v>112.46136850196137</v>
      </c>
      <c r="CE657">
        <v>2.468232</v>
      </c>
      <c r="CF657">
        <v>0</v>
      </c>
      <c r="CG657">
        <v>2308417.7526182001</v>
      </c>
      <c r="CH657">
        <v>267754.63889171329</v>
      </c>
      <c r="CI657">
        <v>3636.7353329944076</v>
      </c>
      <c r="CJ657">
        <v>190474.01306558211</v>
      </c>
      <c r="CK657">
        <v>2056119.2388917131</v>
      </c>
      <c r="CL657">
        <v>10000</v>
      </c>
      <c r="CM657">
        <v>5210000</v>
      </c>
      <c r="CN657">
        <v>50000</v>
      </c>
      <c r="CO657">
        <v>58050000</v>
      </c>
      <c r="CP657">
        <v>0</v>
      </c>
      <c r="CQ657">
        <v>0</v>
      </c>
      <c r="CR657">
        <v>0</v>
      </c>
      <c r="CS657">
        <v>0</v>
      </c>
      <c r="CT657">
        <v>0</v>
      </c>
      <c r="CU657">
        <v>0</v>
      </c>
      <c r="CV657">
        <v>0</v>
      </c>
      <c r="CW657">
        <v>0</v>
      </c>
      <c r="CX657">
        <v>0</v>
      </c>
      <c r="CY657">
        <v>43054369.795112319</v>
      </c>
      <c r="CZ657">
        <v>466520</v>
      </c>
      <c r="DA657">
        <v>487469.27039258101</v>
      </c>
      <c r="DB657">
        <v>488542.14900894259</v>
      </c>
      <c r="DC657">
        <v>492034.22327514976</v>
      </c>
      <c r="DD657">
        <v>2345733.9324948192</v>
      </c>
      <c r="DE657">
        <v>-490882.52276270092</v>
      </c>
      <c r="DF657">
        <v>-2677581.0143338591</v>
      </c>
    </row>
    <row r="658" spans="1:110" x14ac:dyDescent="0.45">
      <c r="A658">
        <v>13113</v>
      </c>
      <c r="B658" t="s">
        <v>1008</v>
      </c>
      <c r="C658">
        <v>224533</v>
      </c>
      <c r="D658">
        <v>230370</v>
      </c>
      <c r="E658">
        <v>235939</v>
      </c>
      <c r="F658">
        <v>240219</v>
      </c>
      <c r="G658">
        <v>242850</v>
      </c>
      <c r="H658">
        <v>243770</v>
      </c>
      <c r="I658">
        <v>243151</v>
      </c>
      <c r="J658">
        <v>246349.75</v>
      </c>
      <c r="K658">
        <v>1.99</v>
      </c>
      <c r="L658">
        <v>1.95</v>
      </c>
      <c r="M658">
        <v>1.92</v>
      </c>
      <c r="N658">
        <v>1.89</v>
      </c>
      <c r="O658">
        <v>1.88</v>
      </c>
      <c r="P658">
        <v>1.88</v>
      </c>
      <c r="Q658">
        <v>1.8627699301623495</v>
      </c>
      <c r="R658">
        <v>1.853956858249131</v>
      </c>
      <c r="S658">
        <v>326481</v>
      </c>
      <c r="T658">
        <v>10853</v>
      </c>
      <c r="U658">
        <v>4762</v>
      </c>
      <c r="V658">
        <v>565.17305909351649</v>
      </c>
      <c r="W658">
        <v>1796.6387781760745</v>
      </c>
      <c r="X658">
        <v>2600.0200686074322</v>
      </c>
      <c r="Y658">
        <v>358.86984788321081</v>
      </c>
      <c r="Z658">
        <v>373203</v>
      </c>
      <c r="AA658">
        <v>399570.13002224162</v>
      </c>
      <c r="AB658">
        <v>402464.34755151538</v>
      </c>
      <c r="AC658">
        <v>403778.72889358771</v>
      </c>
      <c r="AD658">
        <v>401633.56623403577</v>
      </c>
      <c r="AE658">
        <v>394108.48347536376</v>
      </c>
      <c r="AF658">
        <v>383163.57513292605</v>
      </c>
      <c r="AG658">
        <v>380989.07993760856</v>
      </c>
      <c r="AH658">
        <v>136</v>
      </c>
      <c r="AI658">
        <v>127.0031078591404</v>
      </c>
      <c r="AJ658">
        <v>101.55707764783416</v>
      </c>
      <c r="AK658">
        <v>79.066301531156441</v>
      </c>
      <c r="AL658">
        <v>62.051814776358626</v>
      </c>
      <c r="AM658">
        <v>47.112494169238076</v>
      </c>
      <c r="AN658">
        <v>37.79306788063333</v>
      </c>
      <c r="AO658">
        <v>32.245848274972978</v>
      </c>
      <c r="AP658">
        <v>3476.7290761208665</v>
      </c>
      <c r="AQ658">
        <v>2.0392543589087788</v>
      </c>
      <c r="AR658">
        <v>0.71673973851618633</v>
      </c>
      <c r="AS658">
        <v>2.0392543589087788</v>
      </c>
      <c r="AT658">
        <v>59464</v>
      </c>
      <c r="AU658">
        <v>1391</v>
      </c>
      <c r="AV658">
        <v>24424.093233031072</v>
      </c>
      <c r="AW658">
        <v>7744.3191543708526</v>
      </c>
      <c r="AX658">
        <v>1290.0947949693543</v>
      </c>
      <c r="AY658">
        <v>815.03199118624673</v>
      </c>
      <c r="AZ658">
        <v>294.59390063226726</v>
      </c>
      <c r="BA658">
        <v>34.293119226604084</v>
      </c>
      <c r="BB658">
        <v>66.061272509003672</v>
      </c>
      <c r="BC658">
        <v>138480</v>
      </c>
      <c r="BD658">
        <v>10289521.54837846</v>
      </c>
      <c r="BE658">
        <v>167388740.8963967</v>
      </c>
      <c r="BF658">
        <v>1859885.9999999998</v>
      </c>
      <c r="BG658">
        <v>2000969.9425706468</v>
      </c>
      <c r="BH658">
        <v>2041349.7618747451</v>
      </c>
      <c r="BI658">
        <v>2839418</v>
      </c>
      <c r="BJ658">
        <v>2869325.0688527552</v>
      </c>
      <c r="BK658">
        <v>2854081.1529271067</v>
      </c>
      <c r="BL658">
        <v>1612441.2653865926</v>
      </c>
      <c r="BM658">
        <v>704882.1427632384</v>
      </c>
      <c r="BN658">
        <v>1326.8069510757923</v>
      </c>
      <c r="BO658">
        <v>20211426.437822148</v>
      </c>
      <c r="BP658">
        <v>46500849.98544319</v>
      </c>
      <c r="BQ658">
        <v>70219335.176438138</v>
      </c>
      <c r="BR658">
        <v>6155740</v>
      </c>
      <c r="BS658">
        <v>8767932</v>
      </c>
      <c r="BT658">
        <v>937111</v>
      </c>
      <c r="BU658">
        <v>327326</v>
      </c>
      <c r="BV658">
        <v>88734</v>
      </c>
      <c r="BW658">
        <v>932589</v>
      </c>
      <c r="BX658">
        <v>42948</v>
      </c>
      <c r="BY658">
        <v>52.495057833797951</v>
      </c>
      <c r="BZ658">
        <v>0</v>
      </c>
      <c r="CA658">
        <v>0</v>
      </c>
      <c r="CB658">
        <v>0</v>
      </c>
      <c r="CC658">
        <v>140.04548599999998</v>
      </c>
      <c r="CD658">
        <v>0.20667827731689251</v>
      </c>
      <c r="CE658">
        <v>3.8727</v>
      </c>
      <c r="CF658">
        <v>0</v>
      </c>
      <c r="CG658">
        <v>2343074.4959430606</v>
      </c>
      <c r="CH658">
        <v>271774.49352313171</v>
      </c>
      <c r="CI658">
        <v>3691.3343772241992</v>
      </c>
      <c r="CJ658">
        <v>193333.63800711744</v>
      </c>
      <c r="CK658">
        <v>2086988.1735231315</v>
      </c>
      <c r="CL658">
        <v>10000</v>
      </c>
      <c r="CM658">
        <v>5210000</v>
      </c>
      <c r="CN658">
        <v>0</v>
      </c>
      <c r="CO658">
        <v>15110000</v>
      </c>
      <c r="CP658">
        <v>0</v>
      </c>
      <c r="CQ658">
        <v>0</v>
      </c>
      <c r="CR658">
        <v>0</v>
      </c>
      <c r="CS658">
        <v>0</v>
      </c>
      <c r="CT658">
        <v>0</v>
      </c>
      <c r="CU658">
        <v>0</v>
      </c>
      <c r="CV658">
        <v>0</v>
      </c>
      <c r="CW658">
        <v>0</v>
      </c>
      <c r="CX658">
        <v>0</v>
      </c>
      <c r="CY658">
        <v>49268966.561243221</v>
      </c>
      <c r="CZ658">
        <v>138480</v>
      </c>
      <c r="DA658">
        <v>148984.57090767025</v>
      </c>
      <c r="DB658">
        <v>151991.09785460762</v>
      </c>
      <c r="DC658">
        <v>155757.2410821495</v>
      </c>
      <c r="DD658">
        <v>1612441.2653865926</v>
      </c>
      <c r="DE658">
        <v>704882.1427632384</v>
      </c>
      <c r="DF658">
        <v>1326.8069510757923</v>
      </c>
    </row>
    <row r="659" spans="1:110" x14ac:dyDescent="0.45">
      <c r="A659">
        <v>13114</v>
      </c>
      <c r="B659" t="s">
        <v>1009</v>
      </c>
      <c r="C659">
        <v>328215</v>
      </c>
      <c r="D659">
        <v>328881</v>
      </c>
      <c r="E659">
        <v>328614</v>
      </c>
      <c r="F659">
        <v>328688</v>
      </c>
      <c r="G659">
        <v>328978</v>
      </c>
      <c r="H659">
        <v>328065</v>
      </c>
      <c r="I659">
        <v>325585</v>
      </c>
      <c r="J659">
        <v>325257.92857142852</v>
      </c>
      <c r="K659">
        <v>1.99</v>
      </c>
      <c r="L659">
        <v>1.95</v>
      </c>
      <c r="M659">
        <v>1.92</v>
      </c>
      <c r="N659">
        <v>1.89</v>
      </c>
      <c r="O659">
        <v>1.88</v>
      </c>
      <c r="P659">
        <v>1.88</v>
      </c>
      <c r="Q659">
        <v>1.8627699301623495</v>
      </c>
      <c r="R659">
        <v>1.853956858249131</v>
      </c>
      <c r="S659">
        <v>345361</v>
      </c>
      <c r="T659">
        <v>10514</v>
      </c>
      <c r="U659">
        <v>4971</v>
      </c>
      <c r="V659">
        <v>830.58727309719177</v>
      </c>
      <c r="W659">
        <v>2642.8957924976662</v>
      </c>
      <c r="X659">
        <v>2505.3551310419134</v>
      </c>
      <c r="Y659">
        <v>372.26338186355463</v>
      </c>
      <c r="Z659">
        <v>119547</v>
      </c>
      <c r="AA659">
        <v>124011.91113836388</v>
      </c>
      <c r="AB659">
        <v>123896.60486758049</v>
      </c>
      <c r="AC659">
        <v>123414.89253222499</v>
      </c>
      <c r="AD659">
        <v>122391.20601208419</v>
      </c>
      <c r="AE659">
        <v>120298.43279413591</v>
      </c>
      <c r="AF659">
        <v>117280.99674936735</v>
      </c>
      <c r="AG659">
        <v>116261.29881865818</v>
      </c>
      <c r="AH659">
        <v>146</v>
      </c>
      <c r="AI659">
        <v>141.68307373312365</v>
      </c>
      <c r="AJ659">
        <v>136.62044211946221</v>
      </c>
      <c r="AK659">
        <v>130.78237765824457</v>
      </c>
      <c r="AL659">
        <v>122.52409768297588</v>
      </c>
      <c r="AM659">
        <v>117.57847896757806</v>
      </c>
      <c r="AN659">
        <v>111.2208892845739</v>
      </c>
      <c r="AO659">
        <v>92.406982583797273</v>
      </c>
      <c r="AP659">
        <v>837.57203805607276</v>
      </c>
      <c r="AQ659">
        <v>0.5098135897271947</v>
      </c>
      <c r="AR659">
        <v>0.17918493462904658</v>
      </c>
      <c r="AS659">
        <v>0.5098135897271947</v>
      </c>
      <c r="AT659">
        <v>56755</v>
      </c>
      <c r="AU659">
        <v>2410</v>
      </c>
      <c r="AV659">
        <v>23816.891127066374</v>
      </c>
      <c r="AW659">
        <v>9862.2862321775465</v>
      </c>
      <c r="AX659">
        <v>2167.9388913272237</v>
      </c>
      <c r="AY659">
        <v>794.76965691020484</v>
      </c>
      <c r="AZ659">
        <v>375.16136827203388</v>
      </c>
      <c r="BA659">
        <v>57.627848097815487</v>
      </c>
      <c r="BB659">
        <v>66.061272509003672</v>
      </c>
      <c r="BC659">
        <v>201160</v>
      </c>
      <c r="BD659">
        <v>13823329.399662957</v>
      </c>
      <c r="BE659">
        <v>65040139.06597057</v>
      </c>
      <c r="BF659">
        <v>2090058</v>
      </c>
      <c r="BG659">
        <v>2155143.5839826851</v>
      </c>
      <c r="BH659">
        <v>2162500.4951533913</v>
      </c>
      <c r="BI659">
        <v>694255.99999999977</v>
      </c>
      <c r="BJ659">
        <v>690913.7101697824</v>
      </c>
      <c r="BK659">
        <v>685182.80495105789</v>
      </c>
      <c r="BL659">
        <v>3026066.7562025078</v>
      </c>
      <c r="BM659">
        <v>2083217.162214933</v>
      </c>
      <c r="BN659">
        <v>1255999.7009038292</v>
      </c>
      <c r="BO659">
        <v>7754303.7406278141</v>
      </c>
      <c r="BP659">
        <v>17797629.639322858</v>
      </c>
      <c r="BQ659">
        <v>27010590.076261092</v>
      </c>
      <c r="BR659">
        <v>6155740</v>
      </c>
      <c r="BS659">
        <v>8767932</v>
      </c>
      <c r="BT659">
        <v>937111</v>
      </c>
      <c r="BU659">
        <v>327326</v>
      </c>
      <c r="BV659">
        <v>88734</v>
      </c>
      <c r="BW659">
        <v>932589</v>
      </c>
      <c r="BX659">
        <v>42948</v>
      </c>
      <c r="BY659">
        <v>105.52111446894375</v>
      </c>
      <c r="BZ659">
        <v>0</v>
      </c>
      <c r="CA659">
        <v>0</v>
      </c>
      <c r="CB659">
        <v>0</v>
      </c>
      <c r="CC659">
        <v>0</v>
      </c>
      <c r="CD659">
        <v>67.921089283515187</v>
      </c>
      <c r="CE659">
        <v>0.75441599999999998</v>
      </c>
      <c r="CF659">
        <v>0</v>
      </c>
      <c r="CG659">
        <v>1100482.2164311134</v>
      </c>
      <c r="CH659">
        <v>127645.53475343162</v>
      </c>
      <c r="CI659">
        <v>1733.7254295882053</v>
      </c>
      <c r="CJ659">
        <v>90803.869374682254</v>
      </c>
      <c r="CK659">
        <v>980205.01475343155</v>
      </c>
      <c r="CL659">
        <v>10000</v>
      </c>
      <c r="CM659">
        <v>5210000</v>
      </c>
      <c r="CN659">
        <v>0</v>
      </c>
      <c r="CO659">
        <v>15590000</v>
      </c>
      <c r="CP659">
        <v>0</v>
      </c>
      <c r="CQ659">
        <v>0</v>
      </c>
      <c r="CR659">
        <v>0</v>
      </c>
      <c r="CS659">
        <v>0</v>
      </c>
      <c r="CT659">
        <v>0</v>
      </c>
      <c r="CU659">
        <v>0</v>
      </c>
      <c r="CV659">
        <v>0</v>
      </c>
      <c r="CW659">
        <v>0</v>
      </c>
      <c r="CX659">
        <v>0</v>
      </c>
      <c r="CY659">
        <v>20389034.378484067</v>
      </c>
      <c r="CZ659">
        <v>201160</v>
      </c>
      <c r="DA659">
        <v>207424.23576472854</v>
      </c>
      <c r="DB659">
        <v>208132.31001486859</v>
      </c>
      <c r="DC659">
        <v>209250.12302448362</v>
      </c>
      <c r="DD659">
        <v>3026066.7562025078</v>
      </c>
      <c r="DE659">
        <v>2083217.162214933</v>
      </c>
      <c r="DF659">
        <v>1255999.7009038292</v>
      </c>
    </row>
    <row r="660" spans="1:110" x14ac:dyDescent="0.45">
      <c r="A660">
        <v>13115</v>
      </c>
      <c r="B660" t="s">
        <v>1010</v>
      </c>
      <c r="C660">
        <v>563997</v>
      </c>
      <c r="D660">
        <v>573283</v>
      </c>
      <c r="E660">
        <v>582753</v>
      </c>
      <c r="F660">
        <v>590450</v>
      </c>
      <c r="G660">
        <v>593666</v>
      </c>
      <c r="H660">
        <v>593535</v>
      </c>
      <c r="I660">
        <v>590071</v>
      </c>
      <c r="J660">
        <v>594700.9642857142</v>
      </c>
      <c r="K660">
        <v>1.99</v>
      </c>
      <c r="L660">
        <v>1.95</v>
      </c>
      <c r="M660">
        <v>1.92</v>
      </c>
      <c r="N660">
        <v>1.89</v>
      </c>
      <c r="O660">
        <v>1.88</v>
      </c>
      <c r="P660">
        <v>1.88</v>
      </c>
      <c r="Q660">
        <v>1.8627699301623495</v>
      </c>
      <c r="R660">
        <v>1.853956858249131</v>
      </c>
      <c r="S660">
        <v>345361</v>
      </c>
      <c r="T660">
        <v>10514</v>
      </c>
      <c r="U660">
        <v>4971</v>
      </c>
      <c r="V660">
        <v>1302.9014581449467</v>
      </c>
      <c r="W660">
        <v>4136.4211581374921</v>
      </c>
      <c r="X660">
        <v>2744.4881888510199</v>
      </c>
      <c r="Y660">
        <v>408.71819879854093</v>
      </c>
      <c r="Z660">
        <v>162076</v>
      </c>
      <c r="AA660">
        <v>168235.26442536991</v>
      </c>
      <c r="AB660">
        <v>170692.15811000933</v>
      </c>
      <c r="AC660">
        <v>172519.0357570507</v>
      </c>
      <c r="AD660">
        <v>171990.72086667092</v>
      </c>
      <c r="AE660">
        <v>169091.56696793844</v>
      </c>
      <c r="AF660">
        <v>164339.64215331705</v>
      </c>
      <c r="AG660">
        <v>164189.6661268085</v>
      </c>
      <c r="AH660">
        <v>462</v>
      </c>
      <c r="AI660">
        <v>472.96895476421622</v>
      </c>
      <c r="AJ660">
        <v>472.00483919227179</v>
      </c>
      <c r="AK660">
        <v>463.63519649567786</v>
      </c>
      <c r="AL660">
        <v>451.95630823113044</v>
      </c>
      <c r="AM660">
        <v>423.60559344053848</v>
      </c>
      <c r="AN660">
        <v>389.19914546385718</v>
      </c>
      <c r="AO660">
        <v>365.39184219043631</v>
      </c>
      <c r="AP660">
        <v>1131.23446205612</v>
      </c>
      <c r="AQ660">
        <v>4.1513392306357284</v>
      </c>
      <c r="AR660">
        <v>1.4590773248365223</v>
      </c>
      <c r="AS660">
        <v>4.1513392306357284</v>
      </c>
      <c r="AT660">
        <v>114408</v>
      </c>
      <c r="AU660">
        <v>4719</v>
      </c>
      <c r="AV660">
        <v>47945.645423557762</v>
      </c>
      <c r="AW660">
        <v>19563.014547928873</v>
      </c>
      <c r="AX660">
        <v>4249.783426853468</v>
      </c>
      <c r="AY660">
        <v>1599.9461877841222</v>
      </c>
      <c r="AZ660">
        <v>744.17707340321431</v>
      </c>
      <c r="BA660">
        <v>112.96714808293913</v>
      </c>
      <c r="BB660">
        <v>66.061272509003672</v>
      </c>
      <c r="BC660">
        <v>315410</v>
      </c>
      <c r="BD660">
        <v>22734581.295341894</v>
      </c>
      <c r="BE660">
        <v>103607300.94048525</v>
      </c>
      <c r="BF660">
        <v>3387356</v>
      </c>
      <c r="BG660">
        <v>3599545.8727287492</v>
      </c>
      <c r="BH660">
        <v>3637599.4405523823</v>
      </c>
      <c r="BI660">
        <v>768764.00000000023</v>
      </c>
      <c r="BJ660">
        <v>788339.0230801889</v>
      </c>
      <c r="BK660">
        <v>785924.84749235841</v>
      </c>
      <c r="BL660">
        <v>4060540.4045189843</v>
      </c>
      <c r="BM660">
        <v>3011022.5963966884</v>
      </c>
      <c r="BN660">
        <v>2060682.5593716837</v>
      </c>
      <c r="BO660">
        <v>13490262.383810587</v>
      </c>
      <c r="BP660">
        <v>30446605.251517259</v>
      </c>
      <c r="BQ660">
        <v>45222946.129067346</v>
      </c>
      <c r="BR660">
        <v>6155740</v>
      </c>
      <c r="BS660">
        <v>8767932</v>
      </c>
      <c r="BT660">
        <v>937111</v>
      </c>
      <c r="BU660">
        <v>327326</v>
      </c>
      <c r="BV660">
        <v>88734</v>
      </c>
      <c r="BW660">
        <v>932589</v>
      </c>
      <c r="BX660">
        <v>42948</v>
      </c>
      <c r="BY660">
        <v>258.99045916541348</v>
      </c>
      <c r="BZ660">
        <v>0</v>
      </c>
      <c r="CA660">
        <v>0</v>
      </c>
      <c r="CB660">
        <v>0</v>
      </c>
      <c r="CC660">
        <v>352.41124434879998</v>
      </c>
      <c r="CD660">
        <v>0.4948634808996018</v>
      </c>
      <c r="CE660">
        <v>0.28079999999999994</v>
      </c>
      <c r="CF660">
        <v>0</v>
      </c>
      <c r="CG660">
        <v>1704188.7527910525</v>
      </c>
      <c r="CH660">
        <v>197669.78641077783</v>
      </c>
      <c r="CI660">
        <v>2684.8188307066598</v>
      </c>
      <c r="CJ660">
        <v>140617.38625826131</v>
      </c>
      <c r="CK660">
        <v>1517929.4464107777</v>
      </c>
      <c r="CL660">
        <v>10000</v>
      </c>
      <c r="CM660">
        <v>5210000</v>
      </c>
      <c r="CN660">
        <v>60000</v>
      </c>
      <c r="CO660">
        <v>34060000</v>
      </c>
      <c r="CP660">
        <v>0</v>
      </c>
      <c r="CQ660">
        <v>0</v>
      </c>
      <c r="CR660">
        <v>0</v>
      </c>
      <c r="CS660">
        <v>0</v>
      </c>
      <c r="CT660">
        <v>0</v>
      </c>
      <c r="CU660">
        <v>0</v>
      </c>
      <c r="CV660">
        <v>0</v>
      </c>
      <c r="CW660">
        <v>0</v>
      </c>
      <c r="CX660">
        <v>0</v>
      </c>
      <c r="CY660">
        <v>31858298.688502729</v>
      </c>
      <c r="CZ660">
        <v>315410</v>
      </c>
      <c r="DA660">
        <v>335167.83110997925</v>
      </c>
      <c r="DB660">
        <v>338711.14802950353</v>
      </c>
      <c r="DC660">
        <v>344143.85966064059</v>
      </c>
      <c r="DD660">
        <v>4060540.4045189843</v>
      </c>
      <c r="DE660">
        <v>3011022.5963966884</v>
      </c>
      <c r="DF660">
        <v>2060682.5593716837</v>
      </c>
    </row>
    <row r="661" spans="1:110" x14ac:dyDescent="0.45">
      <c r="A661">
        <v>13116</v>
      </c>
      <c r="B661" t="s">
        <v>1011</v>
      </c>
      <c r="C661">
        <v>291167</v>
      </c>
      <c r="D661">
        <v>291637</v>
      </c>
      <c r="E661">
        <v>292783</v>
      </c>
      <c r="F661">
        <v>294221</v>
      </c>
      <c r="G661">
        <v>295577</v>
      </c>
      <c r="H661">
        <v>295542</v>
      </c>
      <c r="I661">
        <v>293799</v>
      </c>
      <c r="J661">
        <v>294459.71428571426</v>
      </c>
      <c r="K661">
        <v>1.99</v>
      </c>
      <c r="L661">
        <v>1.95</v>
      </c>
      <c r="M661">
        <v>1.92</v>
      </c>
      <c r="N661">
        <v>1.89</v>
      </c>
      <c r="O661">
        <v>1.88</v>
      </c>
      <c r="P661">
        <v>1.88</v>
      </c>
      <c r="Q661">
        <v>1.8627699301623495</v>
      </c>
      <c r="R661">
        <v>1.853956858249131</v>
      </c>
      <c r="S661">
        <v>326481</v>
      </c>
      <c r="T661">
        <v>10853</v>
      </c>
      <c r="U661">
        <v>4762</v>
      </c>
      <c r="V661">
        <v>751.96006255529642</v>
      </c>
      <c r="W661">
        <v>2396.0680219851347</v>
      </c>
      <c r="X661">
        <v>2534.1093371408469</v>
      </c>
      <c r="Y661">
        <v>348.94788422615807</v>
      </c>
      <c r="Z661">
        <v>215248</v>
      </c>
      <c r="AA661">
        <v>217868.51654579176</v>
      </c>
      <c r="AB661">
        <v>218718.32295991722</v>
      </c>
      <c r="AC661">
        <v>219510.46012123124</v>
      </c>
      <c r="AD661">
        <v>218921.65544773533</v>
      </c>
      <c r="AE661">
        <v>215566.01951375464</v>
      </c>
      <c r="AF661">
        <v>210180.86755184893</v>
      </c>
      <c r="AG661">
        <v>209121.61203008937</v>
      </c>
      <c r="AH661">
        <v>148</v>
      </c>
      <c r="AI661">
        <v>174.6706317795975</v>
      </c>
      <c r="AJ661">
        <v>201.21565062640477</v>
      </c>
      <c r="AK661">
        <v>230.02100636887315</v>
      </c>
      <c r="AL661">
        <v>257.72385677252294</v>
      </c>
      <c r="AM661">
        <v>281.72355922321856</v>
      </c>
      <c r="AN661">
        <v>305.90460219421794</v>
      </c>
      <c r="AO661">
        <v>329.92960840413929</v>
      </c>
      <c r="AP661">
        <v>1860.725139587548</v>
      </c>
      <c r="AQ661">
        <v>1.0924576922725602</v>
      </c>
      <c r="AR661">
        <v>0.38396771706224275</v>
      </c>
      <c r="AS661">
        <v>1.0924576922725602</v>
      </c>
      <c r="AT661">
        <v>50670</v>
      </c>
      <c r="AU661">
        <v>2133</v>
      </c>
      <c r="AV661">
        <v>21254.666015898456</v>
      </c>
      <c r="AW661">
        <v>8762.4141204126372</v>
      </c>
      <c r="AX661">
        <v>1919.3977423649819</v>
      </c>
      <c r="AY661">
        <v>709.26820495053153</v>
      </c>
      <c r="AZ661">
        <v>333.32223314049673</v>
      </c>
      <c r="BA661">
        <v>51.021162071862022</v>
      </c>
      <c r="BB661">
        <v>66.061272509003672</v>
      </c>
      <c r="BC661">
        <v>176800</v>
      </c>
      <c r="BD661">
        <v>12403591.293080894</v>
      </c>
      <c r="BE661">
        <v>101202709.15755756</v>
      </c>
      <c r="BF661">
        <v>1611738.0000000002</v>
      </c>
      <c r="BG661">
        <v>1677638.1661008135</v>
      </c>
      <c r="BH661">
        <v>1694134.1359879842</v>
      </c>
      <c r="BI661">
        <v>1215386</v>
      </c>
      <c r="BJ661">
        <v>1224545.631074826</v>
      </c>
      <c r="BK661">
        <v>1221260.9666898686</v>
      </c>
      <c r="BL661">
        <v>3410990.2505651899</v>
      </c>
      <c r="BM661">
        <v>2715639.2586467359</v>
      </c>
      <c r="BN661">
        <v>2153011.8837508</v>
      </c>
      <c r="BO661">
        <v>12101389.589835137</v>
      </c>
      <c r="BP661">
        <v>28044339.619549349</v>
      </c>
      <c r="BQ661">
        <v>42575111.852720045</v>
      </c>
      <c r="BR661">
        <v>6155740</v>
      </c>
      <c r="BS661">
        <v>8767932</v>
      </c>
      <c r="BT661">
        <v>937111</v>
      </c>
      <c r="BU661">
        <v>327326</v>
      </c>
      <c r="BV661">
        <v>88734</v>
      </c>
      <c r="BW661">
        <v>932589</v>
      </c>
      <c r="BX661">
        <v>42948</v>
      </c>
      <c r="BY661">
        <v>81.998822202314102</v>
      </c>
      <c r="BZ661">
        <v>0</v>
      </c>
      <c r="CA661">
        <v>0</v>
      </c>
      <c r="CB661">
        <v>0</v>
      </c>
      <c r="CC661">
        <v>272.97300048720001</v>
      </c>
      <c r="CD661">
        <v>62.200838554971504</v>
      </c>
      <c r="CE661">
        <v>10.252960793596163</v>
      </c>
      <c r="CF661">
        <v>0</v>
      </c>
      <c r="CG661">
        <v>1503911.0903609558</v>
      </c>
      <c r="CH661">
        <v>174439.47070157601</v>
      </c>
      <c r="CI661">
        <v>2369.2967158108795</v>
      </c>
      <c r="CJ661">
        <v>124091.91549059482</v>
      </c>
      <c r="CK661">
        <v>1339541.1307015759</v>
      </c>
      <c r="CL661">
        <v>10000</v>
      </c>
      <c r="CM661">
        <v>5210000</v>
      </c>
      <c r="CN661">
        <v>0</v>
      </c>
      <c r="CO661">
        <v>13010000</v>
      </c>
      <c r="CP661">
        <v>0</v>
      </c>
      <c r="CQ661">
        <v>0</v>
      </c>
      <c r="CR661">
        <v>0</v>
      </c>
      <c r="CS661">
        <v>0</v>
      </c>
      <c r="CT661">
        <v>0</v>
      </c>
      <c r="CU661">
        <v>0</v>
      </c>
      <c r="CV661">
        <v>0</v>
      </c>
      <c r="CW661">
        <v>0</v>
      </c>
      <c r="CX661">
        <v>0</v>
      </c>
      <c r="CY661">
        <v>30388621.542915039</v>
      </c>
      <c r="CZ661">
        <v>176800</v>
      </c>
      <c r="DA661">
        <v>184028.93507916536</v>
      </c>
      <c r="DB661">
        <v>185838.46459081784</v>
      </c>
      <c r="DC661">
        <v>187758.89143507453</v>
      </c>
      <c r="DD661">
        <v>3410990.2505651899</v>
      </c>
      <c r="DE661">
        <v>2715639.2586467359</v>
      </c>
      <c r="DF661">
        <v>2153011.8837508</v>
      </c>
    </row>
    <row r="662" spans="1:110" x14ac:dyDescent="0.45">
      <c r="A662">
        <v>13117</v>
      </c>
      <c r="B662" t="s">
        <v>1012</v>
      </c>
      <c r="C662">
        <v>341076</v>
      </c>
      <c r="D662">
        <v>343622</v>
      </c>
      <c r="E662">
        <v>344551</v>
      </c>
      <c r="F662">
        <v>344086</v>
      </c>
      <c r="G662">
        <v>342553</v>
      </c>
      <c r="H662">
        <v>339942</v>
      </c>
      <c r="I662">
        <v>336281</v>
      </c>
      <c r="J662">
        <v>335433.03571428568</v>
      </c>
      <c r="K662">
        <v>1.99</v>
      </c>
      <c r="L662">
        <v>1.95</v>
      </c>
      <c r="M662">
        <v>1.92</v>
      </c>
      <c r="N662">
        <v>1.89</v>
      </c>
      <c r="O662">
        <v>1.88</v>
      </c>
      <c r="P662">
        <v>1.88</v>
      </c>
      <c r="Q662">
        <v>1.8627699301623495</v>
      </c>
      <c r="R662">
        <v>1.853956858249131</v>
      </c>
      <c r="S662">
        <v>300602</v>
      </c>
      <c r="T662">
        <v>9371</v>
      </c>
      <c r="U662">
        <v>4666</v>
      </c>
      <c r="V662">
        <v>753.47209057017153</v>
      </c>
      <c r="W662">
        <v>2390.1993656611648</v>
      </c>
      <c r="X662">
        <v>2557.9856182845419</v>
      </c>
      <c r="Y662">
        <v>401.50405740364778</v>
      </c>
      <c r="Z662">
        <v>130636</v>
      </c>
      <c r="AA662">
        <v>132245.36580347398</v>
      </c>
      <c r="AB662">
        <v>132991.08492094348</v>
      </c>
      <c r="AC662">
        <v>133349.94800814037</v>
      </c>
      <c r="AD662">
        <v>132597.62250718253</v>
      </c>
      <c r="AE662">
        <v>130642.80359545644</v>
      </c>
      <c r="AF662">
        <v>127743.12330299939</v>
      </c>
      <c r="AG662">
        <v>127122.71925028622</v>
      </c>
      <c r="AH662">
        <v>87</v>
      </c>
      <c r="AI662">
        <v>95.910796649276961</v>
      </c>
      <c r="AJ662">
        <v>97.880112911040257</v>
      </c>
      <c r="AK662">
        <v>107.69976126910869</v>
      </c>
      <c r="AL662">
        <v>111.57029820678142</v>
      </c>
      <c r="AM662">
        <v>110.66390411858578</v>
      </c>
      <c r="AN662">
        <v>111.3770775650938</v>
      </c>
      <c r="AO662">
        <v>102.28002604003413</v>
      </c>
      <c r="AP662">
        <v>798.95807150696646</v>
      </c>
      <c r="AQ662">
        <v>1.2381187179089015</v>
      </c>
      <c r="AR662">
        <v>0.43516341267054176</v>
      </c>
      <c r="AS662">
        <v>1.2381187179089015</v>
      </c>
      <c r="AT662">
        <v>62971</v>
      </c>
      <c r="AU662">
        <v>4693</v>
      </c>
      <c r="AV662">
        <v>27368.329010176061</v>
      </c>
      <c r="AW662">
        <v>15551.411714783077</v>
      </c>
      <c r="AX662">
        <v>4152.5407172812402</v>
      </c>
      <c r="AY662">
        <v>913.28113906957515</v>
      </c>
      <c r="AZ662">
        <v>591.57570163034825</v>
      </c>
      <c r="BA662">
        <v>110.38225599106951</v>
      </c>
      <c r="BB662">
        <v>66.061272509003672</v>
      </c>
      <c r="BC662">
        <v>181820</v>
      </c>
      <c r="BD662">
        <v>12332423.989483591</v>
      </c>
      <c r="BE662">
        <v>64080816.061627723</v>
      </c>
      <c r="BF662">
        <v>2539968</v>
      </c>
      <c r="BG662">
        <v>2624140.5585262435</v>
      </c>
      <c r="BH662">
        <v>2606326.8086691503</v>
      </c>
      <c r="BI662">
        <v>955419.99999999977</v>
      </c>
      <c r="BJ662">
        <v>963400.16568346636</v>
      </c>
      <c r="BK662">
        <v>957964.9141284643</v>
      </c>
      <c r="BL662">
        <v>1461714.4723210894</v>
      </c>
      <c r="BM662">
        <v>-249090.1132298857</v>
      </c>
      <c r="BN662">
        <v>-1610546.5682616234</v>
      </c>
      <c r="BO662">
        <v>8058179.9116194136</v>
      </c>
      <c r="BP662">
        <v>18176827.934237901</v>
      </c>
      <c r="BQ662">
        <v>27126574.285498589</v>
      </c>
      <c r="BR662">
        <v>6155740</v>
      </c>
      <c r="BS662">
        <v>8767932</v>
      </c>
      <c r="BT662">
        <v>937111</v>
      </c>
      <c r="BU662">
        <v>327326</v>
      </c>
      <c r="BV662">
        <v>88734</v>
      </c>
      <c r="BW662">
        <v>932589</v>
      </c>
      <c r="BX662">
        <v>42948</v>
      </c>
      <c r="BY662">
        <v>87.115287411154455</v>
      </c>
      <c r="BZ662">
        <v>0</v>
      </c>
      <c r="CA662">
        <v>0</v>
      </c>
      <c r="CB662">
        <v>0</v>
      </c>
      <c r="CC662">
        <v>126.62700876720002</v>
      </c>
      <c r="CD662">
        <v>0</v>
      </c>
      <c r="CE662">
        <v>0.70761599999999991</v>
      </c>
      <c r="CF662">
        <v>0</v>
      </c>
      <c r="CG662">
        <v>1164135.6821860701</v>
      </c>
      <c r="CH662">
        <v>135028.73509405187</v>
      </c>
      <c r="CI662">
        <v>1834.0065887137773</v>
      </c>
      <c r="CJ662">
        <v>96056.095083884094</v>
      </c>
      <c r="CK662">
        <v>1036901.4750940518</v>
      </c>
      <c r="CL662">
        <v>10000</v>
      </c>
      <c r="CM662">
        <v>5210000</v>
      </c>
      <c r="CN662">
        <v>0</v>
      </c>
      <c r="CO662">
        <v>20610000</v>
      </c>
      <c r="CP662">
        <v>0</v>
      </c>
      <c r="CQ662">
        <v>0</v>
      </c>
      <c r="CR662">
        <v>0</v>
      </c>
      <c r="CS662">
        <v>0</v>
      </c>
      <c r="CT662">
        <v>0</v>
      </c>
      <c r="CU662">
        <v>0</v>
      </c>
      <c r="CV662">
        <v>0</v>
      </c>
      <c r="CW662">
        <v>0</v>
      </c>
      <c r="CX662">
        <v>0</v>
      </c>
      <c r="CY662">
        <v>19805961.450261179</v>
      </c>
      <c r="CZ662">
        <v>181820</v>
      </c>
      <c r="DA662">
        <v>187845.37299337689</v>
      </c>
      <c r="DB662">
        <v>186570.20102309354</v>
      </c>
      <c r="DC662">
        <v>186681.59908368054</v>
      </c>
      <c r="DD662">
        <v>1461714.4723210894</v>
      </c>
      <c r="DE662">
        <v>-249090.1132298857</v>
      </c>
      <c r="DF662">
        <v>-1610546.5682616234</v>
      </c>
    </row>
    <row r="663" spans="1:110" x14ac:dyDescent="0.45">
      <c r="A663">
        <v>13118</v>
      </c>
      <c r="B663" t="s">
        <v>1013</v>
      </c>
      <c r="C663">
        <v>212264</v>
      </c>
      <c r="D663">
        <v>218307</v>
      </c>
      <c r="E663">
        <v>222749</v>
      </c>
      <c r="F663">
        <v>225996</v>
      </c>
      <c r="G663">
        <v>228184</v>
      </c>
      <c r="H663">
        <v>229232</v>
      </c>
      <c r="I663">
        <v>229050</v>
      </c>
      <c r="J663">
        <v>231822.96428571429</v>
      </c>
      <c r="K663">
        <v>1.99</v>
      </c>
      <c r="L663">
        <v>1.95</v>
      </c>
      <c r="M663">
        <v>1.92</v>
      </c>
      <c r="N663">
        <v>1.89</v>
      </c>
      <c r="O663">
        <v>1.88</v>
      </c>
      <c r="P663">
        <v>1.88</v>
      </c>
      <c r="Q663">
        <v>1.8627699301623495</v>
      </c>
      <c r="R663">
        <v>1.853956858249131</v>
      </c>
      <c r="S663">
        <v>326481</v>
      </c>
      <c r="T663">
        <v>10853</v>
      </c>
      <c r="U663">
        <v>4762</v>
      </c>
      <c r="V663">
        <v>434.07551298475659</v>
      </c>
      <c r="W663">
        <v>1375.5964071027556</v>
      </c>
      <c r="X663">
        <v>3200.2877526714615</v>
      </c>
      <c r="Y663">
        <v>443.10114461285565</v>
      </c>
      <c r="Z663">
        <v>80051</v>
      </c>
      <c r="AA663">
        <v>82860.182614667254</v>
      </c>
      <c r="AB663">
        <v>84875.529465140688</v>
      </c>
      <c r="AC663">
        <v>86646.484278187476</v>
      </c>
      <c r="AD663">
        <v>87687.988276001153</v>
      </c>
      <c r="AE663">
        <v>87641.062015127245</v>
      </c>
      <c r="AF663">
        <v>86600.312661815202</v>
      </c>
      <c r="AG663">
        <v>87643.875148955558</v>
      </c>
      <c r="AH663">
        <v>67</v>
      </c>
      <c r="AI663">
        <v>90.296760182890381</v>
      </c>
      <c r="AJ663">
        <v>120.79138483049645</v>
      </c>
      <c r="AK663">
        <v>127.0034712212197</v>
      </c>
      <c r="AL663">
        <v>155.16688306963755</v>
      </c>
      <c r="AM663">
        <v>251.84152827544119</v>
      </c>
      <c r="AN663">
        <v>344.82697875639172</v>
      </c>
      <c r="AO663">
        <v>383.3203221410194</v>
      </c>
      <c r="AP663">
        <v>466.62883681981776</v>
      </c>
      <c r="AQ663">
        <v>0.36415256409085334</v>
      </c>
      <c r="AR663">
        <v>0.12798923902074755</v>
      </c>
      <c r="AS663">
        <v>0.36415256409085334</v>
      </c>
      <c r="AT663">
        <v>41423</v>
      </c>
      <c r="AU663">
        <v>2744</v>
      </c>
      <c r="AV663">
        <v>17842.94426985184</v>
      </c>
      <c r="AW663">
        <v>9446.6623636879303</v>
      </c>
      <c r="AX663">
        <v>2434.6830009237192</v>
      </c>
      <c r="AY663">
        <v>595.41905028495592</v>
      </c>
      <c r="AZ663">
        <v>359.35103631468888</v>
      </c>
      <c r="BA663">
        <v>64.718402674934168</v>
      </c>
      <c r="BB663">
        <v>66.061272509003672</v>
      </c>
      <c r="BC663">
        <v>104250</v>
      </c>
      <c r="BD663">
        <v>7692132.9059695536</v>
      </c>
      <c r="BE663">
        <v>50114200.289030589</v>
      </c>
      <c r="BF663">
        <v>1224510</v>
      </c>
      <c r="BG663">
        <v>1307881.0106867852</v>
      </c>
      <c r="BH663">
        <v>1333664.7737243737</v>
      </c>
      <c r="BI663">
        <v>452935.99999999919</v>
      </c>
      <c r="BJ663">
        <v>473632.94123464986</v>
      </c>
      <c r="BK663">
        <v>479326.08165346226</v>
      </c>
      <c r="BL663">
        <v>790909.69283680338</v>
      </c>
      <c r="BM663">
        <v>343604.65100073256</v>
      </c>
      <c r="BN663">
        <v>65206.597992969677</v>
      </c>
      <c r="BO663">
        <v>6942773.2514749281</v>
      </c>
      <c r="BP663">
        <v>15245582.717755437</v>
      </c>
      <c r="BQ663">
        <v>22485011.876220703</v>
      </c>
      <c r="BR663">
        <v>6155740</v>
      </c>
      <c r="BS663">
        <v>8767932</v>
      </c>
      <c r="BT663">
        <v>937111</v>
      </c>
      <c r="BU663">
        <v>327326</v>
      </c>
      <c r="BV663">
        <v>88734</v>
      </c>
      <c r="BW663">
        <v>932589</v>
      </c>
      <c r="BX663">
        <v>42948</v>
      </c>
      <c r="BY663">
        <v>42.551802640925892</v>
      </c>
      <c r="BZ663">
        <v>0</v>
      </c>
      <c r="CA663">
        <v>0</v>
      </c>
      <c r="CB663">
        <v>0</v>
      </c>
      <c r="CC663">
        <v>0</v>
      </c>
      <c r="CD663">
        <v>65.592814360087075</v>
      </c>
      <c r="CE663">
        <v>4.6799999999999994E-2</v>
      </c>
      <c r="CF663">
        <v>0</v>
      </c>
      <c r="CG663">
        <v>926414.80460599903</v>
      </c>
      <c r="CH663">
        <v>107455.36036095578</v>
      </c>
      <c r="CI663">
        <v>1459.4955566853075</v>
      </c>
      <c r="CJ663">
        <v>76441.079781392982</v>
      </c>
      <c r="CK663">
        <v>825162.30036095576</v>
      </c>
      <c r="CL663">
        <v>10000</v>
      </c>
      <c r="CM663">
        <v>5210000</v>
      </c>
      <c r="CN663">
        <v>0</v>
      </c>
      <c r="CO663">
        <v>10160000</v>
      </c>
      <c r="CP663">
        <v>0</v>
      </c>
      <c r="CQ663">
        <v>0</v>
      </c>
      <c r="CR663">
        <v>0</v>
      </c>
      <c r="CS663">
        <v>0</v>
      </c>
      <c r="CT663">
        <v>0</v>
      </c>
      <c r="CU663">
        <v>0</v>
      </c>
      <c r="CV663">
        <v>0</v>
      </c>
      <c r="CW663">
        <v>0</v>
      </c>
      <c r="CX663">
        <v>0</v>
      </c>
      <c r="CY663">
        <v>14129084.994958479</v>
      </c>
      <c r="CZ663">
        <v>104250</v>
      </c>
      <c r="DA663">
        <v>111347.88230728812</v>
      </c>
      <c r="DB663">
        <v>113543.01121327384</v>
      </c>
      <c r="DC663">
        <v>116439.36929796761</v>
      </c>
      <c r="DD663">
        <v>790909.69283680338</v>
      </c>
      <c r="DE663">
        <v>343604.65100073256</v>
      </c>
      <c r="DF663">
        <v>65206.597992969677</v>
      </c>
    </row>
    <row r="664" spans="1:110" x14ac:dyDescent="0.45">
      <c r="A664">
        <v>13119</v>
      </c>
      <c r="B664" t="s">
        <v>1014</v>
      </c>
      <c r="C664">
        <v>561916</v>
      </c>
      <c r="D664">
        <v>582467</v>
      </c>
      <c r="E664">
        <v>596384</v>
      </c>
      <c r="F664">
        <v>605525</v>
      </c>
      <c r="G664">
        <v>610865</v>
      </c>
      <c r="H664">
        <v>612523</v>
      </c>
      <c r="I664">
        <v>610486</v>
      </c>
      <c r="J664">
        <v>618353.9642857142</v>
      </c>
      <c r="K664">
        <v>1.99</v>
      </c>
      <c r="L664">
        <v>1.95</v>
      </c>
      <c r="M664">
        <v>1.92</v>
      </c>
      <c r="N664">
        <v>1.89</v>
      </c>
      <c r="O664">
        <v>1.88</v>
      </c>
      <c r="P664">
        <v>1.88</v>
      </c>
      <c r="Q664">
        <v>1.8627699301623495</v>
      </c>
      <c r="R664">
        <v>1.853956858249131</v>
      </c>
      <c r="S664">
        <v>300602</v>
      </c>
      <c r="T664">
        <v>9371</v>
      </c>
      <c r="U664">
        <v>4666</v>
      </c>
      <c r="V664">
        <v>1234.1231408374904</v>
      </c>
      <c r="W664">
        <v>3918.8608057486458</v>
      </c>
      <c r="X664">
        <v>2572.9243085004618</v>
      </c>
      <c r="Y664">
        <v>403.44511792310522</v>
      </c>
      <c r="Z664">
        <v>185338</v>
      </c>
      <c r="AA664">
        <v>195381.23380834144</v>
      </c>
      <c r="AB664">
        <v>199432.80838061831</v>
      </c>
      <c r="AC664">
        <v>202101.14573972413</v>
      </c>
      <c r="AD664">
        <v>202772.62847818102</v>
      </c>
      <c r="AE664">
        <v>201053.19481295664</v>
      </c>
      <c r="AF664">
        <v>197174.89674149285</v>
      </c>
      <c r="AG664">
        <v>198428.76473794464</v>
      </c>
      <c r="AH664">
        <v>300</v>
      </c>
      <c r="AI664">
        <v>328.91102016216058</v>
      </c>
      <c r="AJ664">
        <v>343.95793571262919</v>
      </c>
      <c r="AK664">
        <v>340.06515940794503</v>
      </c>
      <c r="AL664">
        <v>348.46760382874209</v>
      </c>
      <c r="AM664">
        <v>357.64665287488236</v>
      </c>
      <c r="AN664">
        <v>375.18917244444128</v>
      </c>
      <c r="AO664">
        <v>397.81330444392665</v>
      </c>
      <c r="AP664">
        <v>1192.548760455307</v>
      </c>
      <c r="AQ664">
        <v>1.8935933332724375</v>
      </c>
      <c r="AR664">
        <v>0.66554404290788738</v>
      </c>
      <c r="AS664">
        <v>1.8935933332724375</v>
      </c>
      <c r="AT664">
        <v>127986</v>
      </c>
      <c r="AU664">
        <v>10808</v>
      </c>
      <c r="AV664">
        <v>56217.974515710572</v>
      </c>
      <c r="AW664">
        <v>34505.942031022016</v>
      </c>
      <c r="AX664">
        <v>9538.5638621921753</v>
      </c>
      <c r="AY664">
        <v>1875.9938095892617</v>
      </c>
      <c r="AZ664">
        <v>1312.6060348600774</v>
      </c>
      <c r="BA664">
        <v>253.55276918585173</v>
      </c>
      <c r="BB664">
        <v>66.061272509003672</v>
      </c>
      <c r="BC664">
        <v>297610</v>
      </c>
      <c r="BD664">
        <v>21953070.224362377</v>
      </c>
      <c r="BE664">
        <v>93490109.738306671</v>
      </c>
      <c r="BF664">
        <v>3133354</v>
      </c>
      <c r="BG664">
        <v>3360802.7485295786</v>
      </c>
      <c r="BH664">
        <v>3417726.4637263357</v>
      </c>
      <c r="BI664">
        <v>957857.99999999988</v>
      </c>
      <c r="BJ664">
        <v>990802.41987752216</v>
      </c>
      <c r="BK664">
        <v>994094.3691622921</v>
      </c>
      <c r="BL664">
        <v>4632761.9942864329</v>
      </c>
      <c r="BM664">
        <v>3593631.3146179952</v>
      </c>
      <c r="BN664">
        <v>2596445.0917679295</v>
      </c>
      <c r="BO664">
        <v>12697334.083212934</v>
      </c>
      <c r="BP664">
        <v>27899675.566608626</v>
      </c>
      <c r="BQ664">
        <v>41305777.097671732</v>
      </c>
      <c r="BR664">
        <v>6155740</v>
      </c>
      <c r="BS664">
        <v>8767932</v>
      </c>
      <c r="BT664">
        <v>937111</v>
      </c>
      <c r="BU664">
        <v>327326</v>
      </c>
      <c r="BV664">
        <v>88734</v>
      </c>
      <c r="BW664">
        <v>932589</v>
      </c>
      <c r="BX664">
        <v>42948</v>
      </c>
      <c r="BY664">
        <v>168.48103832609664</v>
      </c>
      <c r="BZ664">
        <v>0</v>
      </c>
      <c r="CA664">
        <v>0</v>
      </c>
      <c r="CB664">
        <v>0</v>
      </c>
      <c r="CC664">
        <v>441.61241454719999</v>
      </c>
      <c r="CD664">
        <v>0</v>
      </c>
      <c r="CE664">
        <v>0.78389999999999993</v>
      </c>
      <c r="CF664">
        <v>0</v>
      </c>
      <c r="CG664">
        <v>1658386.1221657346</v>
      </c>
      <c r="CH664">
        <v>192357.11420945602</v>
      </c>
      <c r="CI664">
        <v>2612.6602948652771</v>
      </c>
      <c r="CJ664">
        <v>136838.08294356888</v>
      </c>
      <c r="CK664">
        <v>1477132.8142094559</v>
      </c>
      <c r="CL664">
        <v>10000</v>
      </c>
      <c r="CM664">
        <v>5210000</v>
      </c>
      <c r="CN664">
        <v>10000</v>
      </c>
      <c r="CO664">
        <v>32220000</v>
      </c>
      <c r="CP664">
        <v>0</v>
      </c>
      <c r="CQ664">
        <v>0</v>
      </c>
      <c r="CR664">
        <v>0</v>
      </c>
      <c r="CS664">
        <v>0</v>
      </c>
      <c r="CT664">
        <v>0</v>
      </c>
      <c r="CU664">
        <v>0</v>
      </c>
      <c r="CV664">
        <v>0</v>
      </c>
      <c r="CW664">
        <v>0</v>
      </c>
      <c r="CX664">
        <v>0</v>
      </c>
      <c r="CY664">
        <v>27868518.58610649</v>
      </c>
      <c r="CZ664">
        <v>297610</v>
      </c>
      <c r="DA664">
        <v>319213.37518514914</v>
      </c>
      <c r="DB664">
        <v>324620.06299626362</v>
      </c>
      <c r="DC664">
        <v>332313.76554804225</v>
      </c>
      <c r="DD664">
        <v>4632761.9942864329</v>
      </c>
      <c r="DE664">
        <v>3593631.3146179952</v>
      </c>
      <c r="DF664">
        <v>2596445.0917679295</v>
      </c>
    </row>
    <row r="665" spans="1:110" x14ac:dyDescent="0.45">
      <c r="A665">
        <v>13120</v>
      </c>
      <c r="B665" t="s">
        <v>1015</v>
      </c>
      <c r="C665">
        <v>721722</v>
      </c>
      <c r="D665">
        <v>749183</v>
      </c>
      <c r="E665">
        <v>768303</v>
      </c>
      <c r="F665">
        <v>782599</v>
      </c>
      <c r="G665">
        <v>792365</v>
      </c>
      <c r="H665">
        <v>796211</v>
      </c>
      <c r="I665">
        <v>794663</v>
      </c>
      <c r="J665">
        <v>806696.60714285716</v>
      </c>
      <c r="K665">
        <v>1.99</v>
      </c>
      <c r="L665">
        <v>1.95</v>
      </c>
      <c r="M665">
        <v>1.92</v>
      </c>
      <c r="N665">
        <v>1.89</v>
      </c>
      <c r="O665">
        <v>1.88</v>
      </c>
      <c r="P665">
        <v>1.88</v>
      </c>
      <c r="Q665">
        <v>1.8627699301623495</v>
      </c>
      <c r="R665">
        <v>1.853956858249131</v>
      </c>
      <c r="S665">
        <v>345361</v>
      </c>
      <c r="T665">
        <v>10514</v>
      </c>
      <c r="U665">
        <v>4971</v>
      </c>
      <c r="V665">
        <v>1410.4807720445299</v>
      </c>
      <c r="W665">
        <v>4458.1656898317488</v>
      </c>
      <c r="X665">
        <v>3244.1349826000396</v>
      </c>
      <c r="Y665">
        <v>485.27248952398696</v>
      </c>
      <c r="Z665">
        <v>183557</v>
      </c>
      <c r="AA665">
        <v>190557.27498881819</v>
      </c>
      <c r="AB665">
        <v>194424.3311964047</v>
      </c>
      <c r="AC665">
        <v>196586.30276386352</v>
      </c>
      <c r="AD665">
        <v>196855.641926009</v>
      </c>
      <c r="AE665">
        <v>194689.00114066363</v>
      </c>
      <c r="AF665">
        <v>190243.28518604321</v>
      </c>
      <c r="AG665">
        <v>191195.67012470524</v>
      </c>
      <c r="AH665">
        <v>1165</v>
      </c>
      <c r="AI665">
        <v>1088.683449339924</v>
      </c>
      <c r="AJ665">
        <v>1001.3773036746678</v>
      </c>
      <c r="AK665">
        <v>909.4951197716224</v>
      </c>
      <c r="AL665">
        <v>813.5613699740527</v>
      </c>
      <c r="AM665">
        <v>715.93375046651124</v>
      </c>
      <c r="AN665">
        <v>616.0961138163949</v>
      </c>
      <c r="AO665">
        <v>545.19446252191256</v>
      </c>
      <c r="AP665">
        <v>1202.5740483491904</v>
      </c>
      <c r="AQ665">
        <v>9.7592887176348686</v>
      </c>
      <c r="AR665">
        <v>3.4301116057560348</v>
      </c>
      <c r="AS665">
        <v>9.7592887176348686</v>
      </c>
      <c r="AT665">
        <v>192628</v>
      </c>
      <c r="AU665">
        <v>8475</v>
      </c>
      <c r="AV665">
        <v>80973.125216379762</v>
      </c>
      <c r="AW665">
        <v>34147.177059597634</v>
      </c>
      <c r="AX665">
        <v>7613.6599233314846</v>
      </c>
      <c r="AY665">
        <v>2702.0731884705924</v>
      </c>
      <c r="AZ665">
        <v>1298.9586153470939</v>
      </c>
      <c r="BA665">
        <v>202.38524216960826</v>
      </c>
      <c r="BB665">
        <v>66.061272509003672</v>
      </c>
      <c r="BC665">
        <v>339270</v>
      </c>
      <c r="BD665">
        <v>25383394.393037397</v>
      </c>
      <c r="BE665">
        <v>106574682.07624899</v>
      </c>
      <c r="BF665">
        <v>4225218</v>
      </c>
      <c r="BG665">
        <v>4553793.1871315306</v>
      </c>
      <c r="BH665">
        <v>4657642.4099163376</v>
      </c>
      <c r="BI665">
        <v>1101325.9999999991</v>
      </c>
      <c r="BJ665">
        <v>1136170.7732775833</v>
      </c>
      <c r="BK665">
        <v>1137727.4192891638</v>
      </c>
      <c r="BL665">
        <v>1116711.3033608198</v>
      </c>
      <c r="BM665">
        <v>237521.64426715672</v>
      </c>
      <c r="BN665">
        <v>-623645.24459150434</v>
      </c>
      <c r="BO665">
        <v>14374222.969912387</v>
      </c>
      <c r="BP665">
        <v>31731369.697548363</v>
      </c>
      <c r="BQ665">
        <v>47292964.190259971</v>
      </c>
      <c r="BR665">
        <v>6155740</v>
      </c>
      <c r="BS665">
        <v>8767932</v>
      </c>
      <c r="BT665">
        <v>937111</v>
      </c>
      <c r="BU665">
        <v>327326</v>
      </c>
      <c r="BV665">
        <v>88734</v>
      </c>
      <c r="BW665">
        <v>932589</v>
      </c>
      <c r="BX665">
        <v>42948</v>
      </c>
      <c r="BY665">
        <v>353.08005756535874</v>
      </c>
      <c r="BZ665">
        <v>0</v>
      </c>
      <c r="CA665">
        <v>0</v>
      </c>
      <c r="CB665">
        <v>0</v>
      </c>
      <c r="CC665">
        <v>578.78237450879999</v>
      </c>
      <c r="CD665">
        <v>97.044663884203089</v>
      </c>
      <c r="CE665">
        <v>0.42119999999999996</v>
      </c>
      <c r="CF665">
        <v>0</v>
      </c>
      <c r="CG665">
        <v>1823223.3460701576</v>
      </c>
      <c r="CH665">
        <v>211476.67405185563</v>
      </c>
      <c r="CI665">
        <v>2872.3487137773259</v>
      </c>
      <c r="CJ665">
        <v>150439.26388408744</v>
      </c>
      <c r="CK665">
        <v>1623954.1540518557</v>
      </c>
      <c r="CL665">
        <v>10000</v>
      </c>
      <c r="CM665">
        <v>5210000</v>
      </c>
      <c r="CN665">
        <v>50000</v>
      </c>
      <c r="CO665">
        <v>48080000</v>
      </c>
      <c r="CP665">
        <v>0</v>
      </c>
      <c r="CQ665">
        <v>0</v>
      </c>
      <c r="CR665">
        <v>0</v>
      </c>
      <c r="CS665">
        <v>0</v>
      </c>
      <c r="CT665">
        <v>0</v>
      </c>
      <c r="CU665">
        <v>0</v>
      </c>
      <c r="CV665">
        <v>0</v>
      </c>
      <c r="CW665">
        <v>0</v>
      </c>
      <c r="CX665">
        <v>0</v>
      </c>
      <c r="CY665">
        <v>32709958.68873832</v>
      </c>
      <c r="CZ665">
        <v>339270</v>
      </c>
      <c r="DA665">
        <v>365653.42062779114</v>
      </c>
      <c r="DB665">
        <v>373992.14440824493</v>
      </c>
      <c r="DC665">
        <v>384240.16718082177</v>
      </c>
      <c r="DD665">
        <v>1116711.3033608198</v>
      </c>
      <c r="DE665">
        <v>237521.64426715672</v>
      </c>
      <c r="DF665">
        <v>-623645.24459150434</v>
      </c>
    </row>
    <row r="666" spans="1:110" x14ac:dyDescent="0.45">
      <c r="A666">
        <v>13121</v>
      </c>
      <c r="B666" t="s">
        <v>1016</v>
      </c>
      <c r="C666">
        <v>670122</v>
      </c>
      <c r="D666">
        <v>657810</v>
      </c>
      <c r="E666">
        <v>643199</v>
      </c>
      <c r="F666">
        <v>628028</v>
      </c>
      <c r="G666">
        <v>613390</v>
      </c>
      <c r="H666">
        <v>599673</v>
      </c>
      <c r="I666">
        <v>586011</v>
      </c>
      <c r="J666">
        <v>571781.85714285716</v>
      </c>
      <c r="K666">
        <v>1.99</v>
      </c>
      <c r="L666">
        <v>1.95</v>
      </c>
      <c r="M666">
        <v>1.92</v>
      </c>
      <c r="N666">
        <v>1.89</v>
      </c>
      <c r="O666">
        <v>1.88</v>
      </c>
      <c r="P666">
        <v>1.88</v>
      </c>
      <c r="Q666">
        <v>1.8627699301623495</v>
      </c>
      <c r="R666">
        <v>1.853956858249131</v>
      </c>
      <c r="S666">
        <v>300602</v>
      </c>
      <c r="T666">
        <v>9371</v>
      </c>
      <c r="U666">
        <v>4666</v>
      </c>
      <c r="V666">
        <v>1307.4293463473555</v>
      </c>
      <c r="W666">
        <v>4128.6293952368906</v>
      </c>
      <c r="X666">
        <v>2896.3414173082897</v>
      </c>
      <c r="Y666">
        <v>456.68934553866069</v>
      </c>
      <c r="Z666">
        <v>220322</v>
      </c>
      <c r="AA666">
        <v>217760.41612360865</v>
      </c>
      <c r="AB666">
        <v>213311.4741268176</v>
      </c>
      <c r="AC666">
        <v>209209.9118014141</v>
      </c>
      <c r="AD666">
        <v>204099.74250467095</v>
      </c>
      <c r="AE666">
        <v>197365.10918903252</v>
      </c>
      <c r="AF666">
        <v>189359.2944453524</v>
      </c>
      <c r="AG666">
        <v>183873.48506585122</v>
      </c>
      <c r="AH666">
        <v>567</v>
      </c>
      <c r="AI666">
        <v>526.69987154982084</v>
      </c>
      <c r="AJ666">
        <v>490.96316155049288</v>
      </c>
      <c r="AK666">
        <v>466.63603418399401</v>
      </c>
      <c r="AL666">
        <v>449.49183160277812</v>
      </c>
      <c r="AM666">
        <v>432.61673129323509</v>
      </c>
      <c r="AN666">
        <v>411.46383552229224</v>
      </c>
      <c r="AO666">
        <v>393.95579785947876</v>
      </c>
      <c r="AP666">
        <v>1268.0252878371186</v>
      </c>
      <c r="AQ666">
        <v>13.619305896997917</v>
      </c>
      <c r="AR666">
        <v>4.786797539375959</v>
      </c>
      <c r="AS666">
        <v>13.619305896997917</v>
      </c>
      <c r="AT666">
        <v>225583</v>
      </c>
      <c r="AU666">
        <v>18674</v>
      </c>
      <c r="AV666">
        <v>98912.070349228263</v>
      </c>
      <c r="AW666">
        <v>59961.054661364455</v>
      </c>
      <c r="AX666">
        <v>16487.141247602922</v>
      </c>
      <c r="AY666">
        <v>3300.6957875537469</v>
      </c>
      <c r="AZ666">
        <v>2280.9185193183039</v>
      </c>
      <c r="BA666">
        <v>438.25888044400619</v>
      </c>
      <c r="BB666">
        <v>66.061272509003672</v>
      </c>
      <c r="BC666">
        <v>316310</v>
      </c>
      <c r="BD666">
        <v>19104019.129133213</v>
      </c>
      <c r="BE666">
        <v>109566244.1218873</v>
      </c>
      <c r="BF666">
        <v>4213404</v>
      </c>
      <c r="BG666">
        <v>4150347.3569050548</v>
      </c>
      <c r="BH666">
        <v>3984041.8278150219</v>
      </c>
      <c r="BI666">
        <v>1655240.0000000005</v>
      </c>
      <c r="BJ666">
        <v>1590245.9251988418</v>
      </c>
      <c r="BK666">
        <v>1551402.5174881411</v>
      </c>
      <c r="BL666">
        <v>506903.52603378147</v>
      </c>
      <c r="BM666">
        <v>-2449259.8969478235</v>
      </c>
      <c r="BN666">
        <v>-4577458.4495340437</v>
      </c>
      <c r="BO666">
        <v>11976733.22333125</v>
      </c>
      <c r="BP666">
        <v>27944390.393431783</v>
      </c>
      <c r="BQ666">
        <v>41909799.780447006</v>
      </c>
      <c r="BR666">
        <v>6155740</v>
      </c>
      <c r="BS666">
        <v>8767932</v>
      </c>
      <c r="BT666">
        <v>937111</v>
      </c>
      <c r="BU666">
        <v>327326</v>
      </c>
      <c r="BV666">
        <v>88734</v>
      </c>
      <c r="BW666">
        <v>932589</v>
      </c>
      <c r="BX666">
        <v>42948</v>
      </c>
      <c r="BY666">
        <v>358.18188589473976</v>
      </c>
      <c r="BZ666">
        <v>0</v>
      </c>
      <c r="CA666">
        <v>0</v>
      </c>
      <c r="CB666">
        <v>0</v>
      </c>
      <c r="CC666">
        <v>604.98063278800009</v>
      </c>
      <c r="CD666">
        <v>56.548956930230595</v>
      </c>
      <c r="CE666">
        <v>9.5162043667871892</v>
      </c>
      <c r="CF666">
        <v>0</v>
      </c>
      <c r="CG666">
        <v>2303715.5814133198</v>
      </c>
      <c r="CH666">
        <v>267209.23147941026</v>
      </c>
      <c r="CI666">
        <v>3629.3274224707675</v>
      </c>
      <c r="CJ666">
        <v>190086.02375190647</v>
      </c>
      <c r="CK666">
        <v>2051930.9914794101</v>
      </c>
      <c r="CL666">
        <v>10000</v>
      </c>
      <c r="CM666">
        <v>5210000</v>
      </c>
      <c r="CN666">
        <v>50000</v>
      </c>
      <c r="CO666">
        <v>53250000</v>
      </c>
      <c r="CP666">
        <v>0</v>
      </c>
      <c r="CQ666">
        <v>0</v>
      </c>
      <c r="CR666">
        <v>0</v>
      </c>
      <c r="CS666">
        <v>0</v>
      </c>
      <c r="CT666">
        <v>0</v>
      </c>
      <c r="CU666">
        <v>0</v>
      </c>
      <c r="CV666">
        <v>0</v>
      </c>
      <c r="CW666">
        <v>0</v>
      </c>
      <c r="CX666">
        <v>0</v>
      </c>
      <c r="CY666">
        <v>35946207.085958853</v>
      </c>
      <c r="CZ666">
        <v>316310</v>
      </c>
      <c r="DA666">
        <v>311576.19171165122</v>
      </c>
      <c r="DB666">
        <v>299091.25034204405</v>
      </c>
      <c r="DC666">
        <v>289186.36295614007</v>
      </c>
      <c r="DD666">
        <v>506903.52603378147</v>
      </c>
      <c r="DE666">
        <v>-2449259.8969478235</v>
      </c>
      <c r="DF666">
        <v>-4577458.4495340437</v>
      </c>
    </row>
    <row r="667" spans="1:110" x14ac:dyDescent="0.45">
      <c r="A667">
        <v>13122</v>
      </c>
      <c r="B667" t="s">
        <v>1017</v>
      </c>
      <c r="C667">
        <v>442913</v>
      </c>
      <c r="D667">
        <v>439030</v>
      </c>
      <c r="E667">
        <v>433003</v>
      </c>
      <c r="F667">
        <v>426059</v>
      </c>
      <c r="G667">
        <v>418734</v>
      </c>
      <c r="H667">
        <v>411045</v>
      </c>
      <c r="I667">
        <v>402831</v>
      </c>
      <c r="J667">
        <v>396027.96428571432</v>
      </c>
      <c r="K667">
        <v>1.99</v>
      </c>
      <c r="L667">
        <v>1.95</v>
      </c>
      <c r="M667">
        <v>1.92</v>
      </c>
      <c r="N667">
        <v>1.89</v>
      </c>
      <c r="O667">
        <v>1.88</v>
      </c>
      <c r="P667">
        <v>1.88</v>
      </c>
      <c r="Q667">
        <v>1.8627699301623495</v>
      </c>
      <c r="R667">
        <v>1.853956858249131</v>
      </c>
      <c r="S667">
        <v>300602</v>
      </c>
      <c r="T667">
        <v>9371</v>
      </c>
      <c r="U667">
        <v>4666</v>
      </c>
      <c r="V667">
        <v>850.27719348874484</v>
      </c>
      <c r="W667">
        <v>2692.2844376374892</v>
      </c>
      <c r="X667">
        <v>2943.5539810495666</v>
      </c>
      <c r="Y667">
        <v>462.88210443496814</v>
      </c>
      <c r="Z667">
        <v>133396</v>
      </c>
      <c r="AA667">
        <v>131220.91780497547</v>
      </c>
      <c r="AB667">
        <v>129412.9575406354</v>
      </c>
      <c r="AC667">
        <v>127528.1526338113</v>
      </c>
      <c r="AD667">
        <v>124955.79451050487</v>
      </c>
      <c r="AE667">
        <v>121476.90501932632</v>
      </c>
      <c r="AF667">
        <v>117186.45299044906</v>
      </c>
      <c r="AG667">
        <v>114591.58762264889</v>
      </c>
      <c r="AH667">
        <v>372</v>
      </c>
      <c r="AI667">
        <v>357.96494353123938</v>
      </c>
      <c r="AJ667">
        <v>350.8447006351031</v>
      </c>
      <c r="AK667">
        <v>348.14291009795784</v>
      </c>
      <c r="AL667">
        <v>342.41091591917632</v>
      </c>
      <c r="AM667">
        <v>329.21780119797933</v>
      </c>
      <c r="AN667">
        <v>313.14861558641741</v>
      </c>
      <c r="AO667">
        <v>303.53769762512155</v>
      </c>
      <c r="AP667">
        <v>770.10517216176891</v>
      </c>
      <c r="AQ667">
        <v>3.2773730768176805</v>
      </c>
      <c r="AR667">
        <v>1.1519031511867279</v>
      </c>
      <c r="AS667">
        <v>3.2773730768176805</v>
      </c>
      <c r="AT667">
        <v>127003</v>
      </c>
      <c r="AU667">
        <v>8554</v>
      </c>
      <c r="AV667">
        <v>54772.300826525192</v>
      </c>
      <c r="AW667">
        <v>29285.102837649465</v>
      </c>
      <c r="AX667">
        <v>7586.6610237412669</v>
      </c>
      <c r="AY667">
        <v>1827.7516785811456</v>
      </c>
      <c r="AZ667">
        <v>1114.0053119441855</v>
      </c>
      <c r="BA667">
        <v>201.66756120054706</v>
      </c>
      <c r="BB667">
        <v>66.061272509003672</v>
      </c>
      <c r="BC667">
        <v>208720</v>
      </c>
      <c r="BD667">
        <v>13082105.415728258</v>
      </c>
      <c r="BE667">
        <v>83571558.241263941</v>
      </c>
      <c r="BF667">
        <v>2645230</v>
      </c>
      <c r="BG667">
        <v>2648572.0561110731</v>
      </c>
      <c r="BH667">
        <v>2568830.0543031036</v>
      </c>
      <c r="BI667">
        <v>750076.00000000035</v>
      </c>
      <c r="BJ667">
        <v>728967.66929435183</v>
      </c>
      <c r="BK667">
        <v>714263.7324222991</v>
      </c>
      <c r="BL667">
        <v>299472.9015362598</v>
      </c>
      <c r="BM667">
        <v>-1191836.2485952508</v>
      </c>
      <c r="BN667">
        <v>-2318117.6866234932</v>
      </c>
      <c r="BO667">
        <v>9598778.5798102543</v>
      </c>
      <c r="BP667">
        <v>21832561.934445724</v>
      </c>
      <c r="BQ667">
        <v>32434737.608537555</v>
      </c>
      <c r="BR667">
        <v>6155740</v>
      </c>
      <c r="BS667">
        <v>8767932</v>
      </c>
      <c r="BT667">
        <v>937111</v>
      </c>
      <c r="BU667">
        <v>327326</v>
      </c>
      <c r="BV667">
        <v>88734</v>
      </c>
      <c r="BW667">
        <v>932589</v>
      </c>
      <c r="BX667">
        <v>42948</v>
      </c>
      <c r="BY667">
        <v>225.06038791237958</v>
      </c>
      <c r="BZ667">
        <v>0</v>
      </c>
      <c r="CA667">
        <v>0</v>
      </c>
      <c r="CB667">
        <v>0</v>
      </c>
      <c r="CC667">
        <v>368.71999524</v>
      </c>
      <c r="CD667">
        <v>37.930809610074633</v>
      </c>
      <c r="CE667">
        <v>0.28875599999999996</v>
      </c>
      <c r="CF667">
        <v>0</v>
      </c>
      <c r="CG667">
        <v>1660824.2850127097</v>
      </c>
      <c r="CH667">
        <v>192639.91805287241</v>
      </c>
      <c r="CI667">
        <v>2616.5014336553127</v>
      </c>
      <c r="CJ667">
        <v>137039.26258769701</v>
      </c>
      <c r="CK667">
        <v>1479304.4980528723</v>
      </c>
      <c r="CL667">
        <v>10000</v>
      </c>
      <c r="CM667">
        <v>5210000</v>
      </c>
      <c r="CN667">
        <v>40000</v>
      </c>
      <c r="CO667">
        <v>34800000</v>
      </c>
      <c r="CP667">
        <v>0</v>
      </c>
      <c r="CQ667">
        <v>0</v>
      </c>
      <c r="CR667">
        <v>0</v>
      </c>
      <c r="CS667">
        <v>0</v>
      </c>
      <c r="CT667">
        <v>0</v>
      </c>
      <c r="CU667">
        <v>0</v>
      </c>
      <c r="CV667">
        <v>0</v>
      </c>
      <c r="CW667">
        <v>0</v>
      </c>
      <c r="CX667">
        <v>0</v>
      </c>
      <c r="CY667">
        <v>26574734.966267228</v>
      </c>
      <c r="CZ667">
        <v>208720</v>
      </c>
      <c r="DA667">
        <v>208983.70257085515</v>
      </c>
      <c r="DB667">
        <v>202691.71638539701</v>
      </c>
      <c r="DC667">
        <v>198029.87315972854</v>
      </c>
      <c r="DD667">
        <v>299472.9015362598</v>
      </c>
      <c r="DE667">
        <v>-1191836.2485952508</v>
      </c>
      <c r="DF667">
        <v>-2318117.6866234932</v>
      </c>
    </row>
    <row r="668" spans="1:110" x14ac:dyDescent="0.45">
      <c r="A668">
        <v>13123</v>
      </c>
      <c r="B668" t="s">
        <v>1018</v>
      </c>
      <c r="C668">
        <v>681298</v>
      </c>
      <c r="D668">
        <v>676941</v>
      </c>
      <c r="E668">
        <v>667630</v>
      </c>
      <c r="F668">
        <v>656024</v>
      </c>
      <c r="G668">
        <v>644243</v>
      </c>
      <c r="H668">
        <v>632622</v>
      </c>
      <c r="I668">
        <v>620227</v>
      </c>
      <c r="J668">
        <v>609682.7857142858</v>
      </c>
      <c r="K668">
        <v>1.99</v>
      </c>
      <c r="L668">
        <v>1.95</v>
      </c>
      <c r="M668">
        <v>1.92</v>
      </c>
      <c r="N668">
        <v>1.89</v>
      </c>
      <c r="O668">
        <v>1.88</v>
      </c>
      <c r="P668">
        <v>1.88</v>
      </c>
      <c r="Q668">
        <v>1.8627699301623495</v>
      </c>
      <c r="R668">
        <v>1.853956858249131</v>
      </c>
      <c r="S668">
        <v>300602</v>
      </c>
      <c r="T668">
        <v>9371</v>
      </c>
      <c r="U668">
        <v>4666</v>
      </c>
      <c r="V668">
        <v>1296.0812426745604</v>
      </c>
      <c r="W668">
        <v>4100.8419172039348</v>
      </c>
      <c r="X668">
        <v>2970.4277684184722</v>
      </c>
      <c r="Y668">
        <v>467.4519653701679</v>
      </c>
      <c r="Z668">
        <v>199184</v>
      </c>
      <c r="AA668">
        <v>199763.06849825906</v>
      </c>
      <c r="AB668">
        <v>198247.41549272023</v>
      </c>
      <c r="AC668">
        <v>195508.6164421385</v>
      </c>
      <c r="AD668">
        <v>191110.91003428682</v>
      </c>
      <c r="AE668">
        <v>185193.1477623221</v>
      </c>
      <c r="AF668">
        <v>178434.99920589675</v>
      </c>
      <c r="AG668">
        <v>174672.09780000406</v>
      </c>
      <c r="AH668">
        <v>651</v>
      </c>
      <c r="AI668">
        <v>608.61679540851503</v>
      </c>
      <c r="AJ668">
        <v>569.42775937545002</v>
      </c>
      <c r="AK668">
        <v>535.81980015743579</v>
      </c>
      <c r="AL668">
        <v>505.74303258906093</v>
      </c>
      <c r="AM668">
        <v>479.02773999956327</v>
      </c>
      <c r="AN668">
        <v>454.25685188879658</v>
      </c>
      <c r="AO668">
        <v>434.45342523834591</v>
      </c>
      <c r="AP668">
        <v>1070.6675307514317</v>
      </c>
      <c r="AQ668">
        <v>24.543882819723517</v>
      </c>
      <c r="AR668">
        <v>8.6264747099983872</v>
      </c>
      <c r="AS668">
        <v>24.543882819723517</v>
      </c>
      <c r="AT668">
        <v>201604</v>
      </c>
      <c r="AU668">
        <v>18220</v>
      </c>
      <c r="AV668">
        <v>89112.931850678317</v>
      </c>
      <c r="AW668">
        <v>57082.219927644714</v>
      </c>
      <c r="AX668">
        <v>16059.433025258018</v>
      </c>
      <c r="AY668">
        <v>2973.6985358571351</v>
      </c>
      <c r="AZ668">
        <v>2171.4076460476049</v>
      </c>
      <c r="BA668">
        <v>426.88960035678514</v>
      </c>
      <c r="BB668">
        <v>66.061272509003672</v>
      </c>
      <c r="BC668">
        <v>307260</v>
      </c>
      <c r="BD668">
        <v>19228307.692977011</v>
      </c>
      <c r="BE668">
        <v>98030821.572631583</v>
      </c>
      <c r="BF668">
        <v>2996886.0000000005</v>
      </c>
      <c r="BG668">
        <v>2996483.836547337</v>
      </c>
      <c r="BH668">
        <v>2904962.0099748163</v>
      </c>
      <c r="BI668">
        <v>1228488.0000000005</v>
      </c>
      <c r="BJ668">
        <v>1202324.2884750897</v>
      </c>
      <c r="BK668">
        <v>1175279.6020363849</v>
      </c>
      <c r="BL668">
        <v>1369376.6619182788</v>
      </c>
      <c r="BM668">
        <v>400623.25671634078</v>
      </c>
      <c r="BN668">
        <v>-248401.65924982727</v>
      </c>
      <c r="BO668">
        <v>11709361.663253151</v>
      </c>
      <c r="BP668">
        <v>26105526.522636101</v>
      </c>
      <c r="BQ668">
        <v>38498842.683028206</v>
      </c>
      <c r="BR668">
        <v>6155740</v>
      </c>
      <c r="BS668">
        <v>8767932</v>
      </c>
      <c r="BT668">
        <v>937111</v>
      </c>
      <c r="BU668">
        <v>327326</v>
      </c>
      <c r="BV668">
        <v>88734</v>
      </c>
      <c r="BW668">
        <v>932589</v>
      </c>
      <c r="BX668">
        <v>42948</v>
      </c>
      <c r="BY668">
        <v>205.57698017040261</v>
      </c>
      <c r="BZ668">
        <v>0</v>
      </c>
      <c r="CA668">
        <v>0</v>
      </c>
      <c r="CB668">
        <v>15.542802806444625</v>
      </c>
      <c r="CC668">
        <v>311.23919353440004</v>
      </c>
      <c r="CD668">
        <v>40.811109013714407</v>
      </c>
      <c r="CE668">
        <v>0.25833600000000001</v>
      </c>
      <c r="CF668">
        <v>0</v>
      </c>
      <c r="CG668">
        <v>1978743.3048093542</v>
      </c>
      <c r="CH668">
        <v>229515.51920691409</v>
      </c>
      <c r="CI668">
        <v>3117.3584951703101</v>
      </c>
      <c r="CJ668">
        <v>163271.65118454499</v>
      </c>
      <c r="CK668">
        <v>1762476.5592069139</v>
      </c>
      <c r="CL668">
        <v>10000</v>
      </c>
      <c r="CM668">
        <v>5210000</v>
      </c>
      <c r="CN668">
        <v>90000</v>
      </c>
      <c r="CO668">
        <v>49900000</v>
      </c>
      <c r="CP668">
        <v>1000</v>
      </c>
      <c r="CQ668">
        <v>0</v>
      </c>
      <c r="CR668">
        <v>0</v>
      </c>
      <c r="CS668">
        <v>0</v>
      </c>
      <c r="CT668">
        <v>1525000</v>
      </c>
      <c r="CU668">
        <v>0</v>
      </c>
      <c r="CV668">
        <v>0</v>
      </c>
      <c r="CW668">
        <v>0</v>
      </c>
      <c r="CX668">
        <v>0</v>
      </c>
      <c r="CY668">
        <v>31462895.358861379</v>
      </c>
      <c r="CZ668">
        <v>307260</v>
      </c>
      <c r="DA668">
        <v>307218.76761996775</v>
      </c>
      <c r="DB668">
        <v>297835.3621675506</v>
      </c>
      <c r="DC668">
        <v>291067.77636407671</v>
      </c>
      <c r="DD668">
        <v>1369376.6619182788</v>
      </c>
      <c r="DE668">
        <v>400623.25671634078</v>
      </c>
      <c r="DF668">
        <v>-248401.65924982727</v>
      </c>
    </row>
    <row r="669" spans="1:110" x14ac:dyDescent="0.45">
      <c r="A669">
        <v>13199</v>
      </c>
      <c r="B669" t="s">
        <v>1019</v>
      </c>
      <c r="C669">
        <v>620227</v>
      </c>
      <c r="D669">
        <v>620227</v>
      </c>
      <c r="E669">
        <v>620227</v>
      </c>
      <c r="F669">
        <v>620227</v>
      </c>
      <c r="G669">
        <v>620227</v>
      </c>
      <c r="H669">
        <v>620227</v>
      </c>
      <c r="I669">
        <v>620227</v>
      </c>
      <c r="J669">
        <v>609682.7857142858</v>
      </c>
      <c r="K669">
        <v>1.99</v>
      </c>
      <c r="L669">
        <v>1.95</v>
      </c>
      <c r="M669">
        <v>1.92</v>
      </c>
      <c r="N669">
        <v>1.89</v>
      </c>
      <c r="O669">
        <v>1.88</v>
      </c>
      <c r="P669">
        <v>1.88</v>
      </c>
      <c r="Q669">
        <v>1.8627699301623495</v>
      </c>
      <c r="R669">
        <v>1.853956858249131</v>
      </c>
      <c r="S669">
        <v>300602</v>
      </c>
      <c r="T669">
        <v>9371</v>
      </c>
      <c r="U669">
        <v>4666</v>
      </c>
      <c r="V669">
        <v>1296.0812426745604</v>
      </c>
      <c r="W669">
        <v>4100.8419172039348</v>
      </c>
      <c r="X669">
        <v>2704.1610330910753</v>
      </c>
      <c r="Y669">
        <v>425.54995042645527</v>
      </c>
      <c r="Z669">
        <v>199184</v>
      </c>
      <c r="AA669">
        <v>199763.06849825906</v>
      </c>
      <c r="AB669">
        <v>198247.41549272023</v>
      </c>
      <c r="AC669">
        <v>195508.6164421385</v>
      </c>
      <c r="AD669">
        <v>191110.91003428682</v>
      </c>
      <c r="AE669">
        <v>185193.1477623221</v>
      </c>
      <c r="AF669">
        <v>178434.99920589675</v>
      </c>
      <c r="AG669">
        <v>174672.09780000406</v>
      </c>
      <c r="AH669">
        <v>651</v>
      </c>
      <c r="AI669">
        <v>608.61679540851503</v>
      </c>
      <c r="AJ669">
        <v>569.42775937545002</v>
      </c>
      <c r="AK669">
        <v>535.81980015743579</v>
      </c>
      <c r="AL669">
        <v>505.74303258906093</v>
      </c>
      <c r="AM669">
        <v>479.02773999956327</v>
      </c>
      <c r="AN669">
        <v>454.25685188879658</v>
      </c>
      <c r="AO669">
        <v>434.45342523834591</v>
      </c>
      <c r="AP669">
        <v>1070.6675307514317</v>
      </c>
      <c r="AQ669">
        <v>24.543882819723517</v>
      </c>
      <c r="AR669">
        <v>8.6264747099983872</v>
      </c>
      <c r="AS669">
        <v>24.543882819723517</v>
      </c>
      <c r="AT669">
        <v>219824</v>
      </c>
      <c r="AU669">
        <v>219824</v>
      </c>
      <c r="AV669">
        <v>190550.1365371212</v>
      </c>
      <c r="AW669">
        <v>518692.83775011776</v>
      </c>
      <c r="AX669">
        <v>190541.74117337624</v>
      </c>
      <c r="AY669">
        <v>6358.6580562437348</v>
      </c>
      <c r="AZ669">
        <v>19731.07554801448</v>
      </c>
      <c r="BA669">
        <v>5064.9538880269238</v>
      </c>
      <c r="BB669">
        <v>66.061272509003672</v>
      </c>
      <c r="BC669">
        <v>307260</v>
      </c>
      <c r="BD669">
        <v>20986557.886050671</v>
      </c>
      <c r="BE669">
        <v>1476490.8732429016</v>
      </c>
      <c r="BF669">
        <v>2996886.0000000005</v>
      </c>
      <c r="BG669">
        <v>3092025.2380952383</v>
      </c>
      <c r="BH669">
        <v>3108472.1808510646</v>
      </c>
      <c r="BI669">
        <v>1228488.0000000005</v>
      </c>
      <c r="BJ669">
        <v>1202324.2884750897</v>
      </c>
      <c r="BK669">
        <v>1175279.6020363849</v>
      </c>
      <c r="BL669">
        <v>794217.17611389607</v>
      </c>
      <c r="BM669">
        <v>631685.02779429033</v>
      </c>
      <c r="BN669">
        <v>375370.36539968476</v>
      </c>
      <c r="BO669">
        <v>169447.32286465587</v>
      </c>
      <c r="BP669">
        <v>389431.05742665986</v>
      </c>
      <c r="BQ669">
        <v>583228.30271306285</v>
      </c>
      <c r="BR669">
        <v>6155740</v>
      </c>
      <c r="BS669">
        <v>8767932</v>
      </c>
      <c r="BT669">
        <v>937111</v>
      </c>
      <c r="BU669">
        <v>327326</v>
      </c>
      <c r="BV669">
        <v>88734</v>
      </c>
      <c r="BW669">
        <v>932589</v>
      </c>
      <c r="BX669">
        <v>42948</v>
      </c>
      <c r="BY669">
        <v>205.57698017040261</v>
      </c>
      <c r="BZ669">
        <v>0</v>
      </c>
      <c r="CA669">
        <v>0</v>
      </c>
      <c r="CB669">
        <v>15.542802806444625</v>
      </c>
      <c r="CC669">
        <v>311.23919353440004</v>
      </c>
      <c r="CD669">
        <v>40.811109013714407</v>
      </c>
      <c r="CE669">
        <v>0.25833600000000001</v>
      </c>
      <c r="CF669">
        <v>0</v>
      </c>
      <c r="CG669">
        <v>23162.547046263346</v>
      </c>
      <c r="CH669">
        <v>2686.6365124555159</v>
      </c>
      <c r="CI669">
        <v>36.490818505338076</v>
      </c>
      <c r="CJ669">
        <v>1911.2066192170819</v>
      </c>
      <c r="CK669">
        <v>20630.996512455516</v>
      </c>
      <c r="CL669">
        <v>10000</v>
      </c>
      <c r="CM669">
        <v>5210000</v>
      </c>
      <c r="CN669">
        <v>90000</v>
      </c>
      <c r="CO669">
        <v>49900000</v>
      </c>
      <c r="CP669">
        <v>1000</v>
      </c>
      <c r="CQ669">
        <v>0</v>
      </c>
      <c r="CR669">
        <v>0</v>
      </c>
      <c r="CS669">
        <v>0</v>
      </c>
      <c r="CT669">
        <v>1525000</v>
      </c>
      <c r="CU669">
        <v>0</v>
      </c>
      <c r="CV669">
        <v>0</v>
      </c>
      <c r="CW669">
        <v>0</v>
      </c>
      <c r="CX669">
        <v>0</v>
      </c>
      <c r="CY669">
        <v>532991.91500224569</v>
      </c>
      <c r="CZ669">
        <v>307260</v>
      </c>
      <c r="DA669">
        <v>317014.28571428574</v>
      </c>
      <c r="DB669">
        <v>318700.53191489365</v>
      </c>
      <c r="DC669">
        <v>317683.22178762686</v>
      </c>
      <c r="DD669">
        <v>794217.17611389607</v>
      </c>
      <c r="DE669">
        <v>631685.02779429033</v>
      </c>
      <c r="DF669">
        <v>375370.36539968476</v>
      </c>
    </row>
    <row r="670" spans="1:110" x14ac:dyDescent="0.45">
      <c r="A670">
        <v>13201</v>
      </c>
      <c r="B670" t="s">
        <v>1020</v>
      </c>
      <c r="C670">
        <v>577513</v>
      </c>
      <c r="D670">
        <v>571436</v>
      </c>
      <c r="E670">
        <v>559097</v>
      </c>
      <c r="F670">
        <v>543145</v>
      </c>
      <c r="G670">
        <v>524333</v>
      </c>
      <c r="H670">
        <v>504710</v>
      </c>
      <c r="I670">
        <v>484514</v>
      </c>
      <c r="J670">
        <v>468542.10714285722</v>
      </c>
      <c r="K670">
        <v>1.99</v>
      </c>
      <c r="L670">
        <v>1.95</v>
      </c>
      <c r="M670">
        <v>1.92</v>
      </c>
      <c r="N670">
        <v>1.89</v>
      </c>
      <c r="O670">
        <v>1.88</v>
      </c>
      <c r="P670">
        <v>1.88</v>
      </c>
      <c r="Q670">
        <v>1.8627699301623495</v>
      </c>
      <c r="R670">
        <v>1.853956858249131</v>
      </c>
      <c r="S670">
        <v>313473</v>
      </c>
      <c r="T670">
        <v>9343</v>
      </c>
      <c r="U670">
        <v>5396</v>
      </c>
      <c r="V670">
        <v>1045.1898684173291</v>
      </c>
      <c r="W670">
        <v>3411.6141684036911</v>
      </c>
      <c r="X670">
        <v>3113.0141306044379</v>
      </c>
      <c r="Y670">
        <v>550.81018992234533</v>
      </c>
      <c r="Z670">
        <v>217711</v>
      </c>
      <c r="AA670">
        <v>216583.52479098365</v>
      </c>
      <c r="AB670">
        <v>208470.98955926375</v>
      </c>
      <c r="AC670">
        <v>199422.65649492777</v>
      </c>
      <c r="AD670">
        <v>188407.13639886677</v>
      </c>
      <c r="AE670">
        <v>176755.92515862372</v>
      </c>
      <c r="AF670">
        <v>165168.44543463801</v>
      </c>
      <c r="AG670">
        <v>155330.75525452569</v>
      </c>
      <c r="AH670">
        <v>1577</v>
      </c>
      <c r="AI670">
        <v>1484.8974309900645</v>
      </c>
      <c r="AJ670">
        <v>1375.9237454517934</v>
      </c>
      <c r="AK670">
        <v>1313.9250371255855</v>
      </c>
      <c r="AL670">
        <v>1266.354645112566</v>
      </c>
      <c r="AM670">
        <v>1216.4142100644574</v>
      </c>
      <c r="AN670">
        <v>1203.0871064398696</v>
      </c>
      <c r="AO670">
        <v>1152.4707782521361</v>
      </c>
      <c r="AP670">
        <v>1371.9470597853103</v>
      </c>
      <c r="AQ670">
        <v>19.081594358360718</v>
      </c>
      <c r="AR670">
        <v>6.7066361246871722</v>
      </c>
      <c r="AS670">
        <v>19.081594358360718</v>
      </c>
      <c r="AT670">
        <v>255723</v>
      </c>
      <c r="AU670">
        <v>6918</v>
      </c>
      <c r="AV670">
        <v>105472.17107698825</v>
      </c>
      <c r="AW670">
        <v>35440.956268017631</v>
      </c>
      <c r="AX670">
        <v>6358.0111893014036</v>
      </c>
      <c r="AY670">
        <v>3519.6063488390978</v>
      </c>
      <c r="AZ670">
        <v>1348.1739764353908</v>
      </c>
      <c r="BA670">
        <v>169.00776331244342</v>
      </c>
      <c r="BB670">
        <v>66.061272509003672</v>
      </c>
      <c r="BC670">
        <v>253110</v>
      </c>
      <c r="BD670">
        <v>14420232.266976658</v>
      </c>
      <c r="BE670">
        <v>72648793.005557343</v>
      </c>
      <c r="BF670">
        <v>2702874</v>
      </c>
      <c r="BG670">
        <v>2650615.8869226375</v>
      </c>
      <c r="BH670">
        <v>2476149.5751846451</v>
      </c>
      <c r="BI670">
        <v>1569766.0000000005</v>
      </c>
      <c r="BJ670">
        <v>1445386.5135749651</v>
      </c>
      <c r="BK670">
        <v>1365547.6203082637</v>
      </c>
      <c r="BL670">
        <v>-2385974.752471447</v>
      </c>
      <c r="BM670">
        <v>-3274706.0928707477</v>
      </c>
      <c r="BN670">
        <v>-3695187.2364463471</v>
      </c>
      <c r="BO670">
        <v>6873993.8038251884</v>
      </c>
      <c r="BP670">
        <v>16321915.891303733</v>
      </c>
      <c r="BQ670">
        <v>24255667.390978497</v>
      </c>
      <c r="BR670">
        <v>6155740</v>
      </c>
      <c r="BS670">
        <v>8767932</v>
      </c>
      <c r="BT670">
        <v>937111</v>
      </c>
      <c r="BU670">
        <v>327326</v>
      </c>
      <c r="BV670">
        <v>88734</v>
      </c>
      <c r="BW670">
        <v>932589</v>
      </c>
      <c r="BX670">
        <v>42948</v>
      </c>
      <c r="BY670">
        <v>593.0424654283338</v>
      </c>
      <c r="BZ670">
        <v>0</v>
      </c>
      <c r="CA670">
        <v>0</v>
      </c>
      <c r="CB670">
        <v>0</v>
      </c>
      <c r="CC670">
        <v>110.651952416</v>
      </c>
      <c r="CD670">
        <v>61.650835368924419</v>
      </c>
      <c r="CE670">
        <v>2.7488184514833356</v>
      </c>
      <c r="CF670">
        <v>1.3057983529411765</v>
      </c>
      <c r="CG670">
        <v>1492678.1258159634</v>
      </c>
      <c r="CH670">
        <v>173136.55299440774</v>
      </c>
      <c r="CI670">
        <v>2351.6000406710727</v>
      </c>
      <c r="CJ670">
        <v>123165.05213014744</v>
      </c>
      <c r="CK670">
        <v>1329535.8729944078</v>
      </c>
      <c r="CL670">
        <v>560000</v>
      </c>
      <c r="CM670">
        <v>6780000</v>
      </c>
      <c r="CN670">
        <v>700000</v>
      </c>
      <c r="CO670">
        <v>186380000</v>
      </c>
      <c r="CP670">
        <v>0</v>
      </c>
      <c r="CQ670">
        <v>90</v>
      </c>
      <c r="CR670">
        <v>0</v>
      </c>
      <c r="CS670">
        <v>0</v>
      </c>
      <c r="CT670">
        <v>0</v>
      </c>
      <c r="CU670">
        <v>630720</v>
      </c>
      <c r="CV670">
        <v>0</v>
      </c>
      <c r="CW670">
        <v>0</v>
      </c>
      <c r="CX670">
        <v>19607.469593706188</v>
      </c>
      <c r="CY670">
        <v>26048231.647559784</v>
      </c>
      <c r="CZ670">
        <v>253110</v>
      </c>
      <c r="DA670">
        <v>248216.30129224987</v>
      </c>
      <c r="DB670">
        <v>231878.4445649281</v>
      </c>
      <c r="DC670">
        <v>218285.7174755646</v>
      </c>
      <c r="DD670">
        <v>-2385974.752471447</v>
      </c>
      <c r="DE670">
        <v>-3274706.0928707477</v>
      </c>
      <c r="DF670">
        <v>-3695187.2364463471</v>
      </c>
    </row>
    <row r="671" spans="1:110" x14ac:dyDescent="0.45">
      <c r="A671">
        <v>13202</v>
      </c>
      <c r="B671" t="s">
        <v>1021</v>
      </c>
      <c r="C671">
        <v>176295</v>
      </c>
      <c r="D671">
        <v>177268</v>
      </c>
      <c r="E671">
        <v>177368</v>
      </c>
      <c r="F671">
        <v>176570</v>
      </c>
      <c r="G671">
        <v>175028</v>
      </c>
      <c r="H671">
        <v>172902</v>
      </c>
      <c r="I671">
        <v>169948</v>
      </c>
      <c r="J671">
        <v>168872.53571428574</v>
      </c>
      <c r="K671">
        <v>1.99</v>
      </c>
      <c r="L671">
        <v>1.95</v>
      </c>
      <c r="M671">
        <v>1.92</v>
      </c>
      <c r="N671">
        <v>1.89</v>
      </c>
      <c r="O671">
        <v>1.88</v>
      </c>
      <c r="P671">
        <v>1.88</v>
      </c>
      <c r="Q671">
        <v>1.8627699301623495</v>
      </c>
      <c r="R671">
        <v>1.853956858249131</v>
      </c>
      <c r="S671">
        <v>296527</v>
      </c>
      <c r="T671">
        <v>9477</v>
      </c>
      <c r="U671">
        <v>4634</v>
      </c>
      <c r="V671">
        <v>347.53536980450525</v>
      </c>
      <c r="W671">
        <v>1103.5256801543144</v>
      </c>
      <c r="X671">
        <v>2898.9453932795705</v>
      </c>
      <c r="Y671">
        <v>446.41805423665778</v>
      </c>
      <c r="Z671">
        <v>98295</v>
      </c>
      <c r="AA671">
        <v>107475.3272413495</v>
      </c>
      <c r="AB671">
        <v>107327.25966394832</v>
      </c>
      <c r="AC671">
        <v>106030.53533625472</v>
      </c>
      <c r="AD671">
        <v>103290.40224143604</v>
      </c>
      <c r="AE671">
        <v>99574.23438140392</v>
      </c>
      <c r="AF671">
        <v>95499.050677517211</v>
      </c>
      <c r="AG671">
        <v>93470.382742149712</v>
      </c>
      <c r="AH671">
        <v>712</v>
      </c>
      <c r="AI671">
        <v>751.1855016188249</v>
      </c>
      <c r="AJ671">
        <v>732.63154860466977</v>
      </c>
      <c r="AK671">
        <v>724.41440632908382</v>
      </c>
      <c r="AL671">
        <v>719.76797118807542</v>
      </c>
      <c r="AM671">
        <v>709.94586805785468</v>
      </c>
      <c r="AN671">
        <v>698.76899960083358</v>
      </c>
      <c r="AO671">
        <v>710.13552518425479</v>
      </c>
      <c r="AP671">
        <v>769.06338772701292</v>
      </c>
      <c r="AQ671">
        <v>4.5154917947265814</v>
      </c>
      <c r="AR671">
        <v>1.5870665638572699</v>
      </c>
      <c r="AS671">
        <v>4.5154917947265814</v>
      </c>
      <c r="AT671">
        <v>75288</v>
      </c>
      <c r="AU671">
        <v>2069</v>
      </c>
      <c r="AV671">
        <v>31067.369818299161</v>
      </c>
      <c r="AW671">
        <v>10507.885289091912</v>
      </c>
      <c r="AX671">
        <v>1899.7888298239593</v>
      </c>
      <c r="AY671">
        <v>1036.718130836643</v>
      </c>
      <c r="AZ671">
        <v>399.71995639705631</v>
      </c>
      <c r="BA671">
        <v>50.499920703944319</v>
      </c>
      <c r="BB671">
        <v>66.061272509003672</v>
      </c>
      <c r="BC671">
        <v>85830</v>
      </c>
      <c r="BD671">
        <v>5681326.0601520119</v>
      </c>
      <c r="BE671">
        <v>28582615.681757491</v>
      </c>
      <c r="BF671">
        <v>1091622</v>
      </c>
      <c r="BG671">
        <v>1121841.9062286105</v>
      </c>
      <c r="BH671">
        <v>1104380.459445585</v>
      </c>
      <c r="BI671">
        <v>860530.00000000047</v>
      </c>
      <c r="BJ671">
        <v>848961.88655476971</v>
      </c>
      <c r="BK671">
        <v>827022.27685449691</v>
      </c>
      <c r="BL671">
        <v>263331.80493450072</v>
      </c>
      <c r="BM671">
        <v>-352818.93287128769</v>
      </c>
      <c r="BN671">
        <v>-814883.86597356293</v>
      </c>
      <c r="BO671">
        <v>3456948.396952847</v>
      </c>
      <c r="BP671">
        <v>7729098.6169255041</v>
      </c>
      <c r="BQ671">
        <v>11378560.08592636</v>
      </c>
      <c r="BR671">
        <v>6155740</v>
      </c>
      <c r="BS671">
        <v>8767932</v>
      </c>
      <c r="BT671">
        <v>937111</v>
      </c>
      <c r="BU671">
        <v>327326</v>
      </c>
      <c r="BV671">
        <v>88734</v>
      </c>
      <c r="BW671">
        <v>932589</v>
      </c>
      <c r="BX671">
        <v>42948</v>
      </c>
      <c r="BY671">
        <v>135.97331858412846</v>
      </c>
      <c r="BZ671">
        <v>0</v>
      </c>
      <c r="CA671">
        <v>0</v>
      </c>
      <c r="CB671">
        <v>0</v>
      </c>
      <c r="CC671">
        <v>0</v>
      </c>
      <c r="CD671">
        <v>14.038062167854717</v>
      </c>
      <c r="CE671">
        <v>1.8991439999999999</v>
      </c>
      <c r="CF671">
        <v>0</v>
      </c>
      <c r="CG671">
        <v>485107.32930350787</v>
      </c>
      <c r="CH671">
        <v>56267.864702592786</v>
      </c>
      <c r="CI671">
        <v>764.24943568886624</v>
      </c>
      <c r="CJ671">
        <v>40027.564194204373</v>
      </c>
      <c r="CK671">
        <v>432087.52470259275</v>
      </c>
      <c r="CL671">
        <v>0</v>
      </c>
      <c r="CM671">
        <v>2780000</v>
      </c>
      <c r="CN671">
        <v>50000</v>
      </c>
      <c r="CO671">
        <v>24360000</v>
      </c>
      <c r="CP671">
        <v>0</v>
      </c>
      <c r="CQ671">
        <v>0</v>
      </c>
      <c r="CR671">
        <v>0</v>
      </c>
      <c r="CS671">
        <v>0</v>
      </c>
      <c r="CT671">
        <v>0</v>
      </c>
      <c r="CU671">
        <v>0</v>
      </c>
      <c r="CV671">
        <v>0</v>
      </c>
      <c r="CW671">
        <v>0</v>
      </c>
      <c r="CX671">
        <v>10.035812971826584</v>
      </c>
      <c r="CY671">
        <v>9254253.4598246776</v>
      </c>
      <c r="CZ671">
        <v>85830</v>
      </c>
      <c r="DA671">
        <v>88206.07390800264</v>
      </c>
      <c r="DB671">
        <v>86833.148135723328</v>
      </c>
      <c r="DC671">
        <v>86000.857149363699</v>
      </c>
      <c r="DD671">
        <v>263331.80493450072</v>
      </c>
      <c r="DE671">
        <v>-352818.93287128769</v>
      </c>
      <c r="DF671">
        <v>-814883.86597356293</v>
      </c>
    </row>
    <row r="672" spans="1:110" x14ac:dyDescent="0.45">
      <c r="A672">
        <v>13203</v>
      </c>
      <c r="B672" t="s">
        <v>1022</v>
      </c>
      <c r="C672">
        <v>144730</v>
      </c>
      <c r="D672">
        <v>144440</v>
      </c>
      <c r="E672">
        <v>144065</v>
      </c>
      <c r="F672">
        <v>143445</v>
      </c>
      <c r="G672">
        <v>142269</v>
      </c>
      <c r="H672">
        <v>140432</v>
      </c>
      <c r="I672">
        <v>138105</v>
      </c>
      <c r="J672">
        <v>137044.75000000003</v>
      </c>
      <c r="K672">
        <v>1.99</v>
      </c>
      <c r="L672">
        <v>1.95</v>
      </c>
      <c r="M672">
        <v>1.92</v>
      </c>
      <c r="N672">
        <v>1.89</v>
      </c>
      <c r="O672">
        <v>1.88</v>
      </c>
      <c r="P672">
        <v>1.88</v>
      </c>
      <c r="Q672">
        <v>1.8627699301623495</v>
      </c>
      <c r="R672">
        <v>1.853956858249131</v>
      </c>
      <c r="S672">
        <v>320382</v>
      </c>
      <c r="T672">
        <v>9533</v>
      </c>
      <c r="U672">
        <v>5021</v>
      </c>
      <c r="V672">
        <v>304.29150066624169</v>
      </c>
      <c r="W672">
        <v>961.82328536616728</v>
      </c>
      <c r="X672">
        <v>2734.1762261287322</v>
      </c>
      <c r="Y672">
        <v>455.59785022121036</v>
      </c>
      <c r="Z672">
        <v>69897</v>
      </c>
      <c r="AA672">
        <v>70407.744043031489</v>
      </c>
      <c r="AB672">
        <v>69672.902002948118</v>
      </c>
      <c r="AC672">
        <v>68657.242248854993</v>
      </c>
      <c r="AD672">
        <v>67076.001545072984</v>
      </c>
      <c r="AE672">
        <v>64853.300211865455</v>
      </c>
      <c r="AF672">
        <v>62330.046037903034</v>
      </c>
      <c r="AG672">
        <v>60877.889844288082</v>
      </c>
      <c r="AH672">
        <v>229</v>
      </c>
      <c r="AI672">
        <v>229.83614655818357</v>
      </c>
      <c r="AJ672">
        <v>229.60803262507264</v>
      </c>
      <c r="AK672">
        <v>230.19256402641764</v>
      </c>
      <c r="AL672">
        <v>230.04706038097675</v>
      </c>
      <c r="AM672">
        <v>223.36087012227912</v>
      </c>
      <c r="AN672">
        <v>210.44627796918536</v>
      </c>
      <c r="AO672">
        <v>201.51174649071339</v>
      </c>
      <c r="AP672">
        <v>600.75480821336134</v>
      </c>
      <c r="AQ672">
        <v>1.4566102563634133</v>
      </c>
      <c r="AR672">
        <v>0.51195695608299019</v>
      </c>
      <c r="AS672">
        <v>1.4566102563634133</v>
      </c>
      <c r="AT672">
        <v>32099</v>
      </c>
      <c r="AU672">
        <v>1127</v>
      </c>
      <c r="AV672">
        <v>13359.921740965832</v>
      </c>
      <c r="AW672">
        <v>5039.0368876212397</v>
      </c>
      <c r="AX672">
        <v>1021.8807611892144</v>
      </c>
      <c r="AY672">
        <v>445.82058849602976</v>
      </c>
      <c r="AZ672">
        <v>191.68496320511193</v>
      </c>
      <c r="BA672">
        <v>27.163491330625131</v>
      </c>
      <c r="BB672">
        <v>66.061272509003672</v>
      </c>
      <c r="BC672">
        <v>73580</v>
      </c>
      <c r="BD672">
        <v>4850836.4164163955</v>
      </c>
      <c r="BE672">
        <v>32208024.222926553</v>
      </c>
      <c r="BF672">
        <v>893690</v>
      </c>
      <c r="BG672">
        <v>915709.33317178988</v>
      </c>
      <c r="BH672">
        <v>901243.74125750514</v>
      </c>
      <c r="BI672">
        <v>386672.00000000012</v>
      </c>
      <c r="BJ672">
        <v>377058.42639445857</v>
      </c>
      <c r="BK672">
        <v>368374.41707526904</v>
      </c>
      <c r="BL672">
        <v>252180.45563453902</v>
      </c>
      <c r="BM672">
        <v>-143878.32188649476</v>
      </c>
      <c r="BN672">
        <v>-463060.62866356038</v>
      </c>
      <c r="BO672">
        <v>3663707.9114210643</v>
      </c>
      <c r="BP672">
        <v>8468592.2682427168</v>
      </c>
      <c r="BQ672">
        <v>12740714.883185657</v>
      </c>
      <c r="BR672">
        <v>6155740</v>
      </c>
      <c r="BS672">
        <v>8767932</v>
      </c>
      <c r="BT672">
        <v>937111</v>
      </c>
      <c r="BU672">
        <v>327326</v>
      </c>
      <c r="BV672">
        <v>88734</v>
      </c>
      <c r="BW672">
        <v>932589</v>
      </c>
      <c r="BX672">
        <v>42948</v>
      </c>
      <c r="BY672">
        <v>85.795737484047294</v>
      </c>
      <c r="BZ672">
        <v>0</v>
      </c>
      <c r="CA672">
        <v>0</v>
      </c>
      <c r="CB672">
        <v>0</v>
      </c>
      <c r="CC672">
        <v>80.965145100000015</v>
      </c>
      <c r="CD672">
        <v>11.813984586691328</v>
      </c>
      <c r="CE672">
        <v>0</v>
      </c>
      <c r="CF672">
        <v>0</v>
      </c>
      <c r="CG672">
        <v>531519.50064056937</v>
      </c>
      <c r="CH672">
        <v>61651.237864768686</v>
      </c>
      <c r="CI672">
        <v>837.36825622775802</v>
      </c>
      <c r="CJ672">
        <v>43857.162419928827</v>
      </c>
      <c r="CK672">
        <v>473427.07786476868</v>
      </c>
      <c r="CL672">
        <v>0</v>
      </c>
      <c r="CM672">
        <v>320000</v>
      </c>
      <c r="CN672">
        <v>10000</v>
      </c>
      <c r="CO672">
        <v>10980000</v>
      </c>
      <c r="CP672">
        <v>0</v>
      </c>
      <c r="CQ672">
        <v>0</v>
      </c>
      <c r="CR672">
        <v>0</v>
      </c>
      <c r="CS672">
        <v>0</v>
      </c>
      <c r="CT672">
        <v>0</v>
      </c>
      <c r="CU672">
        <v>0</v>
      </c>
      <c r="CV672">
        <v>0</v>
      </c>
      <c r="CW672">
        <v>0</v>
      </c>
      <c r="CX672">
        <v>0</v>
      </c>
      <c r="CY672">
        <v>10644561.418464419</v>
      </c>
      <c r="CZ672">
        <v>73580</v>
      </c>
      <c r="DA672">
        <v>75392.91335337791</v>
      </c>
      <c r="DB672">
        <v>74201.920667935454</v>
      </c>
      <c r="DC672">
        <v>73429.351754543663</v>
      </c>
      <c r="DD672">
        <v>252180.45563453902</v>
      </c>
      <c r="DE672">
        <v>-143878.32188649476</v>
      </c>
      <c r="DF672">
        <v>-463060.62866356038</v>
      </c>
    </row>
    <row r="673" spans="1:110" x14ac:dyDescent="0.45">
      <c r="A673">
        <v>13204</v>
      </c>
      <c r="B673" t="s">
        <v>1023</v>
      </c>
      <c r="C673">
        <v>186936</v>
      </c>
      <c r="D673">
        <v>191106</v>
      </c>
      <c r="E673">
        <v>193800</v>
      </c>
      <c r="F673">
        <v>195364</v>
      </c>
      <c r="G673">
        <v>195900</v>
      </c>
      <c r="H673">
        <v>195381</v>
      </c>
      <c r="I673">
        <v>193837</v>
      </c>
      <c r="J673">
        <v>194956.75</v>
      </c>
      <c r="K673">
        <v>1.99</v>
      </c>
      <c r="L673">
        <v>1.95</v>
      </c>
      <c r="M673">
        <v>1.92</v>
      </c>
      <c r="N673">
        <v>1.89</v>
      </c>
      <c r="O673">
        <v>1.88</v>
      </c>
      <c r="P673">
        <v>1.88</v>
      </c>
      <c r="Q673">
        <v>1.8627699301623495</v>
      </c>
      <c r="R673">
        <v>1.853956858249131</v>
      </c>
      <c r="S673">
        <v>374429</v>
      </c>
      <c r="T673">
        <v>10697</v>
      </c>
      <c r="U673">
        <v>5165</v>
      </c>
      <c r="V673">
        <v>371.76431974830592</v>
      </c>
      <c r="W673">
        <v>1176.8350577677709</v>
      </c>
      <c r="X673">
        <v>3243.5112243584067</v>
      </c>
      <c r="Y673">
        <v>494.7386544289343</v>
      </c>
      <c r="Z673">
        <v>75426</v>
      </c>
      <c r="AA673">
        <v>76885.146314929312</v>
      </c>
      <c r="AB673">
        <v>76877.578890620644</v>
      </c>
      <c r="AC673">
        <v>76327.708093350317</v>
      </c>
      <c r="AD673">
        <v>75306.337639668971</v>
      </c>
      <c r="AE673">
        <v>73634.582631971833</v>
      </c>
      <c r="AF673">
        <v>71367.089451406384</v>
      </c>
      <c r="AG673">
        <v>70496.03473344649</v>
      </c>
      <c r="AH673">
        <v>653</v>
      </c>
      <c r="AI673">
        <v>602.11483228637383</v>
      </c>
      <c r="AJ673">
        <v>534.11267140679593</v>
      </c>
      <c r="AK673">
        <v>480.06212975898399</v>
      </c>
      <c r="AL673">
        <v>421.64444954802246</v>
      </c>
      <c r="AM673">
        <v>379.76586509283976</v>
      </c>
      <c r="AN673">
        <v>338.9258008707082</v>
      </c>
      <c r="AO673">
        <v>316.39196486724239</v>
      </c>
      <c r="AP673">
        <v>365.47760753507151</v>
      </c>
      <c r="AQ673">
        <v>4.3698307690902407</v>
      </c>
      <c r="AR673">
        <v>1.535870868248971</v>
      </c>
      <c r="AS673">
        <v>4.3698307690902407</v>
      </c>
      <c r="AT673">
        <v>50114</v>
      </c>
      <c r="AU673">
        <v>2954</v>
      </c>
      <c r="AV673">
        <v>21415.791509308609</v>
      </c>
      <c r="AW673">
        <v>10593.827064469213</v>
      </c>
      <c r="AX673">
        <v>2629.0332458524053</v>
      </c>
      <c r="AY673">
        <v>714.64496266562821</v>
      </c>
      <c r="AZ673">
        <v>402.98918153240885</v>
      </c>
      <c r="BA673">
        <v>69.884593676594235</v>
      </c>
      <c r="BB673">
        <v>66.061272509003672</v>
      </c>
      <c r="BC673">
        <v>89360</v>
      </c>
      <c r="BD673">
        <v>6334160.1051918436</v>
      </c>
      <c r="BE673">
        <v>26013706.732600883</v>
      </c>
      <c r="BF673">
        <v>967440</v>
      </c>
      <c r="BG673">
        <v>1020392.0429101178</v>
      </c>
      <c r="BH673">
        <v>1025908.9239657796</v>
      </c>
      <c r="BI673">
        <v>654171.99999999977</v>
      </c>
      <c r="BJ673">
        <v>649429.07508192665</v>
      </c>
      <c r="BK673">
        <v>640738.81455112377</v>
      </c>
      <c r="BL673">
        <v>556331.52681314014</v>
      </c>
      <c r="BM673">
        <v>272687.8155500507</v>
      </c>
      <c r="BN673">
        <v>144158.9139461983</v>
      </c>
      <c r="BO673">
        <v>3220742.8853327017</v>
      </c>
      <c r="BP673">
        <v>7187369.7285964768</v>
      </c>
      <c r="BQ673">
        <v>10695424.013047006</v>
      </c>
      <c r="BR673">
        <v>6155740</v>
      </c>
      <c r="BS673">
        <v>8767932</v>
      </c>
      <c r="BT673">
        <v>937111</v>
      </c>
      <c r="BU673">
        <v>327326</v>
      </c>
      <c r="BV673">
        <v>88734</v>
      </c>
      <c r="BW673">
        <v>932589</v>
      </c>
      <c r="BX673">
        <v>42948</v>
      </c>
      <c r="BY673">
        <v>109.83725561472552</v>
      </c>
      <c r="BZ673">
        <v>0</v>
      </c>
      <c r="CA673">
        <v>0</v>
      </c>
      <c r="CB673">
        <v>0</v>
      </c>
      <c r="CC673">
        <v>0</v>
      </c>
      <c r="CD673">
        <v>6.4773111446330622</v>
      </c>
      <c r="CE673">
        <v>0</v>
      </c>
      <c r="CF673">
        <v>0</v>
      </c>
      <c r="CG673">
        <v>435995.76338586683</v>
      </c>
      <c r="CH673">
        <v>50571.387285205899</v>
      </c>
      <c r="CI673">
        <v>686.87792577529228</v>
      </c>
      <c r="CJ673">
        <v>35975.231362480939</v>
      </c>
      <c r="CK673">
        <v>388343.60728520586</v>
      </c>
      <c r="CL673">
        <v>0</v>
      </c>
      <c r="CM673">
        <v>1450000</v>
      </c>
      <c r="CN673">
        <v>30000</v>
      </c>
      <c r="CO673">
        <v>16420000</v>
      </c>
      <c r="CP673">
        <v>0</v>
      </c>
      <c r="CQ673">
        <v>0</v>
      </c>
      <c r="CR673">
        <v>0</v>
      </c>
      <c r="CS673">
        <v>0</v>
      </c>
      <c r="CT673">
        <v>0</v>
      </c>
      <c r="CU673">
        <v>0</v>
      </c>
      <c r="CV673">
        <v>0</v>
      </c>
      <c r="CW673">
        <v>0</v>
      </c>
      <c r="CX673">
        <v>5.0179064859132918</v>
      </c>
      <c r="CY673">
        <v>8257699.5094475541</v>
      </c>
      <c r="CZ673">
        <v>89360</v>
      </c>
      <c r="DA673">
        <v>94251.047046274834</v>
      </c>
      <c r="DB673">
        <v>94760.627476207374</v>
      </c>
      <c r="DC673">
        <v>95883.107675961641</v>
      </c>
      <c r="DD673">
        <v>556331.52681314014</v>
      </c>
      <c r="DE673">
        <v>272687.8155500507</v>
      </c>
      <c r="DF673">
        <v>144158.9139461983</v>
      </c>
    </row>
    <row r="674" spans="1:110" x14ac:dyDescent="0.45">
      <c r="A674">
        <v>13205</v>
      </c>
      <c r="B674" t="s">
        <v>1024</v>
      </c>
      <c r="C674">
        <v>137381</v>
      </c>
      <c r="D674">
        <v>134111</v>
      </c>
      <c r="E674">
        <v>129870</v>
      </c>
      <c r="F674">
        <v>124858</v>
      </c>
      <c r="G674">
        <v>119345</v>
      </c>
      <c r="H674">
        <v>113491</v>
      </c>
      <c r="I674">
        <v>107329</v>
      </c>
      <c r="J674">
        <v>102260.39285714287</v>
      </c>
      <c r="K674">
        <v>1.99</v>
      </c>
      <c r="L674">
        <v>1.95</v>
      </c>
      <c r="M674">
        <v>1.92</v>
      </c>
      <c r="N674">
        <v>1.89</v>
      </c>
      <c r="O674">
        <v>1.88</v>
      </c>
      <c r="P674">
        <v>1.88</v>
      </c>
      <c r="Q674">
        <v>1.8627699301623495</v>
      </c>
      <c r="R674">
        <v>1.853956858249131</v>
      </c>
      <c r="S674">
        <v>320382</v>
      </c>
      <c r="T674">
        <v>9533</v>
      </c>
      <c r="U674">
        <v>5021</v>
      </c>
      <c r="V674">
        <v>223.8345836046139</v>
      </c>
      <c r="W674">
        <v>758.17086946342067</v>
      </c>
      <c r="X674">
        <v>3528.2329201088851</v>
      </c>
      <c r="Y674">
        <v>548.6280022096056</v>
      </c>
      <c r="Z674">
        <v>50092</v>
      </c>
      <c r="AA674">
        <v>47860.100264007524</v>
      </c>
      <c r="AB674">
        <v>45418.919059643427</v>
      </c>
      <c r="AC674">
        <v>42680.89206621176</v>
      </c>
      <c r="AD674">
        <v>39561.376442859029</v>
      </c>
      <c r="AE674">
        <v>36429.794990535003</v>
      </c>
      <c r="AF674">
        <v>33532.668931353066</v>
      </c>
      <c r="AG674">
        <v>30721.803835737388</v>
      </c>
      <c r="AH674">
        <v>588</v>
      </c>
      <c r="AI674">
        <v>532.99871597621802</v>
      </c>
      <c r="AJ674">
        <v>501.01187176772635</v>
      </c>
      <c r="AK674">
        <v>481.87612974022647</v>
      </c>
      <c r="AL674">
        <v>469.36594429110079</v>
      </c>
      <c r="AM674">
        <v>469.31565024933025</v>
      </c>
      <c r="AN674">
        <v>530.10135232442667</v>
      </c>
      <c r="AO674">
        <v>535.43025445188732</v>
      </c>
      <c r="AP674">
        <v>292.99809769382591</v>
      </c>
      <c r="AQ674">
        <v>4.0056782049993869</v>
      </c>
      <c r="AR674">
        <v>1.4078816292282235</v>
      </c>
      <c r="AS674">
        <v>4.0056782049993869</v>
      </c>
      <c r="AT674">
        <v>77949</v>
      </c>
      <c r="AU674">
        <v>1415</v>
      </c>
      <c r="AV674">
        <v>31825.842327823684</v>
      </c>
      <c r="AW674">
        <v>9219.4322070327325</v>
      </c>
      <c r="AX674">
        <v>1337.7237707678739</v>
      </c>
      <c r="AY674">
        <v>1062.0283584794763</v>
      </c>
      <c r="AZ674">
        <v>350.70720115552518</v>
      </c>
      <c r="BA674">
        <v>35.559185993223721</v>
      </c>
      <c r="BB674">
        <v>66.061272509003672</v>
      </c>
      <c r="BC674">
        <v>50670</v>
      </c>
      <c r="BD674">
        <v>2684577.1099267211</v>
      </c>
      <c r="BE674">
        <v>18738309.195634998</v>
      </c>
      <c r="BF674">
        <v>620102</v>
      </c>
      <c r="BG674">
        <v>595645.56492590299</v>
      </c>
      <c r="BH674">
        <v>544298.22247869615</v>
      </c>
      <c r="BI674">
        <v>612780</v>
      </c>
      <c r="BJ674">
        <v>546467.66087119898</v>
      </c>
      <c r="BK674">
        <v>506526.73360332061</v>
      </c>
      <c r="BL674">
        <v>-829129.03937385976</v>
      </c>
      <c r="BM674">
        <v>-1128569.8848877549</v>
      </c>
      <c r="BN674">
        <v>-1399671.7549664732</v>
      </c>
      <c r="BO674">
        <v>1580242.5085607041</v>
      </c>
      <c r="BP674">
        <v>3764645.8541793227</v>
      </c>
      <c r="BQ674">
        <v>5523084.358334518</v>
      </c>
      <c r="BR674">
        <v>6155740</v>
      </c>
      <c r="BS674">
        <v>8767932</v>
      </c>
      <c r="BT674">
        <v>937111</v>
      </c>
      <c r="BU674">
        <v>327326</v>
      </c>
      <c r="BV674">
        <v>88734</v>
      </c>
      <c r="BW674">
        <v>932589</v>
      </c>
      <c r="BX674">
        <v>42948</v>
      </c>
      <c r="BY674">
        <v>192.51339522490369</v>
      </c>
      <c r="BZ674">
        <v>0</v>
      </c>
      <c r="CA674">
        <v>0</v>
      </c>
      <c r="CB674">
        <v>0</v>
      </c>
      <c r="CC674">
        <v>0</v>
      </c>
      <c r="CD674">
        <v>29.22311410419989</v>
      </c>
      <c r="CE674">
        <v>1.36656</v>
      </c>
      <c r="CF674">
        <v>0</v>
      </c>
      <c r="CG674">
        <v>431816.05564819521</v>
      </c>
      <c r="CH674">
        <v>50086.580696492121</v>
      </c>
      <c r="CI674">
        <v>680.29311642094558</v>
      </c>
      <c r="CJ674">
        <v>35630.351972547025</v>
      </c>
      <c r="CK674">
        <v>384620.72069649212</v>
      </c>
      <c r="CL674">
        <v>280000</v>
      </c>
      <c r="CM674">
        <v>4150000</v>
      </c>
      <c r="CN674">
        <v>360000</v>
      </c>
      <c r="CO674">
        <v>103310000</v>
      </c>
      <c r="CP674">
        <v>0</v>
      </c>
      <c r="CQ674">
        <v>300</v>
      </c>
      <c r="CR674">
        <v>0</v>
      </c>
      <c r="CS674">
        <v>0</v>
      </c>
      <c r="CT674">
        <v>0</v>
      </c>
      <c r="CU674">
        <v>2102400</v>
      </c>
      <c r="CV674">
        <v>0</v>
      </c>
      <c r="CW674">
        <v>0</v>
      </c>
      <c r="CX674">
        <v>16217.87376247176</v>
      </c>
      <c r="CY674">
        <v>7120540.1760418219</v>
      </c>
      <c r="CZ674">
        <v>50670</v>
      </c>
      <c r="DA674">
        <v>48671.606888536895</v>
      </c>
      <c r="DB674">
        <v>44475.894180305069</v>
      </c>
      <c r="DC674">
        <v>40637.68389506625</v>
      </c>
      <c r="DD674">
        <v>-829129.03937385976</v>
      </c>
      <c r="DE674">
        <v>-1128569.8848877549</v>
      </c>
      <c r="DF674">
        <v>-1399671.7549664732</v>
      </c>
    </row>
    <row r="675" spans="1:110" x14ac:dyDescent="0.45">
      <c r="A675">
        <v>13206</v>
      </c>
      <c r="B675" t="s">
        <v>1025</v>
      </c>
      <c r="C675">
        <v>260274</v>
      </c>
      <c r="D675">
        <v>263721</v>
      </c>
      <c r="E675">
        <v>264627</v>
      </c>
      <c r="F675">
        <v>264010</v>
      </c>
      <c r="G675">
        <v>262230</v>
      </c>
      <c r="H675">
        <v>259309</v>
      </c>
      <c r="I675">
        <v>255272</v>
      </c>
      <c r="J675">
        <v>254335.32142857145</v>
      </c>
      <c r="K675">
        <v>1.99</v>
      </c>
      <c r="L675">
        <v>1.95</v>
      </c>
      <c r="M675">
        <v>1.92</v>
      </c>
      <c r="N675">
        <v>1.89</v>
      </c>
      <c r="O675">
        <v>1.88</v>
      </c>
      <c r="P675">
        <v>1.88</v>
      </c>
      <c r="Q675">
        <v>1.8627699301623495</v>
      </c>
      <c r="R675">
        <v>1.853956858249131</v>
      </c>
      <c r="S675">
        <v>334963</v>
      </c>
      <c r="T675">
        <v>9611</v>
      </c>
      <c r="U675">
        <v>5225</v>
      </c>
      <c r="V675">
        <v>494.55797078894818</v>
      </c>
      <c r="W675">
        <v>1561.3260547121874</v>
      </c>
      <c r="X675">
        <v>3050.0736590932706</v>
      </c>
      <c r="Y675">
        <v>525.23256366417934</v>
      </c>
      <c r="Z675">
        <v>113440</v>
      </c>
      <c r="AA675">
        <v>115052.63202308644</v>
      </c>
      <c r="AB675">
        <v>114508.50636274691</v>
      </c>
      <c r="AC675">
        <v>112433.03657148662</v>
      </c>
      <c r="AD675">
        <v>109209.66943549598</v>
      </c>
      <c r="AE675">
        <v>105235.0477995941</v>
      </c>
      <c r="AF675">
        <v>101157.70862145662</v>
      </c>
      <c r="AG675">
        <v>98818.512332669154</v>
      </c>
      <c r="AH675">
        <v>772</v>
      </c>
      <c r="AI675">
        <v>718.84655769902258</v>
      </c>
      <c r="AJ675">
        <v>679.09233279093519</v>
      </c>
      <c r="AK675">
        <v>639.45544723433954</v>
      </c>
      <c r="AL675">
        <v>603.02668326671494</v>
      </c>
      <c r="AM675">
        <v>561.58944493819786</v>
      </c>
      <c r="AN675">
        <v>521.46525556125903</v>
      </c>
      <c r="AO675">
        <v>497.83891694063072</v>
      </c>
      <c r="AP675">
        <v>674.88758465758906</v>
      </c>
      <c r="AQ675">
        <v>14.274780512361453</v>
      </c>
      <c r="AR675">
        <v>5.0171781696133051</v>
      </c>
      <c r="AS675">
        <v>14.274780512361453</v>
      </c>
      <c r="AT675">
        <v>83801</v>
      </c>
      <c r="AU675">
        <v>2831</v>
      </c>
      <c r="AV675">
        <v>34826.84407935042</v>
      </c>
      <c r="AW675">
        <v>12901.44864433803</v>
      </c>
      <c r="AX675">
        <v>2571.5476266222008</v>
      </c>
      <c r="AY675">
        <v>1162.1717869279232</v>
      </c>
      <c r="AZ675">
        <v>490.77110643061866</v>
      </c>
      <c r="BA675">
        <v>68.356518994203626</v>
      </c>
      <c r="BB675">
        <v>66.061272509003672</v>
      </c>
      <c r="BC675">
        <v>115350</v>
      </c>
      <c r="BD675">
        <v>7729679.4770490453</v>
      </c>
      <c r="BE675">
        <v>32553101.935783193</v>
      </c>
      <c r="BF675">
        <v>1309736</v>
      </c>
      <c r="BG675">
        <v>1352795.7659679186</v>
      </c>
      <c r="BH675">
        <v>1335775.2842498687</v>
      </c>
      <c r="BI675">
        <v>732741.99999999977</v>
      </c>
      <c r="BJ675">
        <v>716058.43894934095</v>
      </c>
      <c r="BK675">
        <v>695529.60409846925</v>
      </c>
      <c r="BL675">
        <v>232825.06970659643</v>
      </c>
      <c r="BM675">
        <v>-230771.41088881716</v>
      </c>
      <c r="BN675">
        <v>-536929.71380259469</v>
      </c>
      <c r="BO675">
        <v>3952266.429309098</v>
      </c>
      <c r="BP675">
        <v>8706298.8361575007</v>
      </c>
      <c r="BQ675">
        <v>12816221.178761471</v>
      </c>
      <c r="BR675">
        <v>6155740</v>
      </c>
      <c r="BS675">
        <v>8767932</v>
      </c>
      <c r="BT675">
        <v>937111</v>
      </c>
      <c r="BU675">
        <v>327326</v>
      </c>
      <c r="BV675">
        <v>88734</v>
      </c>
      <c r="BW675">
        <v>932589</v>
      </c>
      <c r="BX675">
        <v>42948</v>
      </c>
      <c r="BY675">
        <v>182.23195437571385</v>
      </c>
      <c r="BZ675">
        <v>0</v>
      </c>
      <c r="CA675">
        <v>0</v>
      </c>
      <c r="CB675">
        <v>0</v>
      </c>
      <c r="CC675">
        <v>0</v>
      </c>
      <c r="CD675">
        <v>24.733451574426169</v>
      </c>
      <c r="CE675">
        <v>4.0223114638205164</v>
      </c>
      <c r="CF675">
        <v>0</v>
      </c>
      <c r="CG675">
        <v>585855.70123030001</v>
      </c>
      <c r="CH675">
        <v>67953.723518047787</v>
      </c>
      <c r="CI675">
        <v>922.97077783426539</v>
      </c>
      <c r="CJ675">
        <v>48340.594489069648</v>
      </c>
      <c r="CK675">
        <v>521824.60351804778</v>
      </c>
      <c r="CL675">
        <v>340000</v>
      </c>
      <c r="CM675">
        <v>1240000</v>
      </c>
      <c r="CN675">
        <v>40000</v>
      </c>
      <c r="CO675">
        <v>29430000</v>
      </c>
      <c r="CP675">
        <v>0</v>
      </c>
      <c r="CQ675">
        <v>0</v>
      </c>
      <c r="CR675">
        <v>0</v>
      </c>
      <c r="CS675">
        <v>0</v>
      </c>
      <c r="CT675">
        <v>0</v>
      </c>
      <c r="CU675">
        <v>0</v>
      </c>
      <c r="CV675">
        <v>0</v>
      </c>
      <c r="CW675">
        <v>0</v>
      </c>
      <c r="CX675">
        <v>0</v>
      </c>
      <c r="CY675">
        <v>10897170.54285549</v>
      </c>
      <c r="CZ675">
        <v>115350</v>
      </c>
      <c r="DA675">
        <v>119142.324563423</v>
      </c>
      <c r="DB675">
        <v>117643.31058947937</v>
      </c>
      <c r="DC675">
        <v>117007.72908961974</v>
      </c>
      <c r="DD675">
        <v>232825.06970659643</v>
      </c>
      <c r="DE675">
        <v>-230771.41088881716</v>
      </c>
      <c r="DF675">
        <v>-536929.71380259469</v>
      </c>
    </row>
    <row r="676" spans="1:110" x14ac:dyDescent="0.45">
      <c r="A676">
        <v>13207</v>
      </c>
      <c r="B676" t="s">
        <v>1026</v>
      </c>
      <c r="C676">
        <v>111539</v>
      </c>
      <c r="D676">
        <v>109961</v>
      </c>
      <c r="E676">
        <v>107717</v>
      </c>
      <c r="F676">
        <v>105017</v>
      </c>
      <c r="G676">
        <v>101984</v>
      </c>
      <c r="H676">
        <v>98747</v>
      </c>
      <c r="I676">
        <v>95417</v>
      </c>
      <c r="J676">
        <v>92683.892857142841</v>
      </c>
      <c r="K676">
        <v>1.99</v>
      </c>
      <c r="L676">
        <v>1.95</v>
      </c>
      <c r="M676">
        <v>1.92</v>
      </c>
      <c r="N676">
        <v>1.89</v>
      </c>
      <c r="O676">
        <v>1.88</v>
      </c>
      <c r="P676">
        <v>1.88</v>
      </c>
      <c r="Q676">
        <v>1.8627699301623495</v>
      </c>
      <c r="R676">
        <v>1.853956858249131</v>
      </c>
      <c r="S676">
        <v>320382</v>
      </c>
      <c r="T676">
        <v>9533</v>
      </c>
      <c r="U676">
        <v>5021</v>
      </c>
      <c r="V676">
        <v>199.13454639840481</v>
      </c>
      <c r="W676">
        <v>626.07728271570011</v>
      </c>
      <c r="X676">
        <v>3219.866755042256</v>
      </c>
      <c r="Y676">
        <v>539.40776235448686</v>
      </c>
      <c r="Z676">
        <v>44581</v>
      </c>
      <c r="AA676">
        <v>43184.616657443643</v>
      </c>
      <c r="AB676">
        <v>41613.882076617505</v>
      </c>
      <c r="AC676">
        <v>39884.119754135194</v>
      </c>
      <c r="AD676">
        <v>37969.295355122456</v>
      </c>
      <c r="AE676">
        <v>35928.27062548088</v>
      </c>
      <c r="AF676">
        <v>33924.264175254306</v>
      </c>
      <c r="AG676">
        <v>32103.922317465815</v>
      </c>
      <c r="AH676">
        <v>309</v>
      </c>
      <c r="AI676">
        <v>307.25756078294074</v>
      </c>
      <c r="AJ676">
        <v>305.31368300041464</v>
      </c>
      <c r="AK676">
        <v>301.1416481760146</v>
      </c>
      <c r="AL676">
        <v>299.42347644643456</v>
      </c>
      <c r="AM676">
        <v>296.1342654697653</v>
      </c>
      <c r="AN676">
        <v>283.6573624343099</v>
      </c>
      <c r="AO676">
        <v>269.78669565200283</v>
      </c>
      <c r="AP676">
        <v>238.82530708651649</v>
      </c>
      <c r="AQ676">
        <v>3.7143561537267038</v>
      </c>
      <c r="AR676">
        <v>1.3054902380116251</v>
      </c>
      <c r="AS676">
        <v>3.7143561537267038</v>
      </c>
      <c r="AT676">
        <v>47389</v>
      </c>
      <c r="AU676">
        <v>1435</v>
      </c>
      <c r="AV676">
        <v>19616.901751599806</v>
      </c>
      <c r="AW676">
        <v>6916.9563151270813</v>
      </c>
      <c r="AX676">
        <v>1310.6233499251562</v>
      </c>
      <c r="AY676">
        <v>654.61601145088548</v>
      </c>
      <c r="AZ676">
        <v>263.12101822743421</v>
      </c>
      <c r="BA676">
        <v>34.838806400441513</v>
      </c>
      <c r="BB676">
        <v>66.061272509003672</v>
      </c>
      <c r="BC676">
        <v>49150</v>
      </c>
      <c r="BD676">
        <v>2878531.7927879691</v>
      </c>
      <c r="BE676">
        <v>14337808.859545389</v>
      </c>
      <c r="BF676">
        <v>663228</v>
      </c>
      <c r="BG676">
        <v>653516.5450347981</v>
      </c>
      <c r="BH676">
        <v>617767.19805203669</v>
      </c>
      <c r="BI676">
        <v>221938.00000000003</v>
      </c>
      <c r="BJ676">
        <v>204975.80979377503</v>
      </c>
      <c r="BK676">
        <v>195134.98381541506</v>
      </c>
      <c r="BL676">
        <v>-241773.64287806395</v>
      </c>
      <c r="BM676">
        <v>-650169.88731160015</v>
      </c>
      <c r="BN676">
        <v>-917615.66234448412</v>
      </c>
      <c r="BO676">
        <v>1370617.4604478525</v>
      </c>
      <c r="BP676">
        <v>3235207.6239026878</v>
      </c>
      <c r="BQ676">
        <v>4880281.9013089603</v>
      </c>
      <c r="BR676">
        <v>6155740</v>
      </c>
      <c r="BS676">
        <v>8767932</v>
      </c>
      <c r="BT676">
        <v>937111</v>
      </c>
      <c r="BU676">
        <v>327326</v>
      </c>
      <c r="BV676">
        <v>88734</v>
      </c>
      <c r="BW676">
        <v>932589</v>
      </c>
      <c r="BX676">
        <v>42948</v>
      </c>
      <c r="BY676">
        <v>112.80621471061451</v>
      </c>
      <c r="BZ676">
        <v>0</v>
      </c>
      <c r="CA676">
        <v>0</v>
      </c>
      <c r="CB676">
        <v>0</v>
      </c>
      <c r="CC676">
        <v>0</v>
      </c>
      <c r="CD676">
        <v>11.013748532309201</v>
      </c>
      <c r="CE676">
        <v>4.6799999999999994E-2</v>
      </c>
      <c r="CF676">
        <v>2.9469440000000003E-2</v>
      </c>
      <c r="CG676">
        <v>288835.22012201324</v>
      </c>
      <c r="CH676">
        <v>33502.155307574991</v>
      </c>
      <c r="CI676">
        <v>455.03776309100152</v>
      </c>
      <c r="CJ676">
        <v>23832.602841891206</v>
      </c>
      <c r="CK676">
        <v>257266.97530757499</v>
      </c>
      <c r="CL676">
        <v>80000</v>
      </c>
      <c r="CM676">
        <v>610000</v>
      </c>
      <c r="CN676">
        <v>20000</v>
      </c>
      <c r="CO676">
        <v>17340000</v>
      </c>
      <c r="CP676">
        <v>0</v>
      </c>
      <c r="CQ676">
        <v>0</v>
      </c>
      <c r="CR676">
        <v>0</v>
      </c>
      <c r="CS676">
        <v>0</v>
      </c>
      <c r="CT676">
        <v>0</v>
      </c>
      <c r="CU676">
        <v>0</v>
      </c>
      <c r="CV676">
        <v>0</v>
      </c>
      <c r="CW676">
        <v>0</v>
      </c>
      <c r="CX676">
        <v>27.598485672523104</v>
      </c>
      <c r="CY676">
        <v>5138620.7769438662</v>
      </c>
      <c r="CZ676">
        <v>49150</v>
      </c>
      <c r="DA676">
        <v>48430.310825930632</v>
      </c>
      <c r="DB676">
        <v>45781.025204390651</v>
      </c>
      <c r="DC676">
        <v>43573.665529916128</v>
      </c>
      <c r="DD676">
        <v>-241773.64287806395</v>
      </c>
      <c r="DE676">
        <v>-650169.88731160015</v>
      </c>
      <c r="DF676">
        <v>-917615.66234448412</v>
      </c>
    </row>
    <row r="677" spans="1:110" x14ac:dyDescent="0.45">
      <c r="A677">
        <v>13208</v>
      </c>
      <c r="B677" t="s">
        <v>1027</v>
      </c>
      <c r="C677">
        <v>229061</v>
      </c>
      <c r="D677">
        <v>235760</v>
      </c>
      <c r="E677">
        <v>237426</v>
      </c>
      <c r="F677">
        <v>238261</v>
      </c>
      <c r="G677">
        <v>237971</v>
      </c>
      <c r="H677">
        <v>236466</v>
      </c>
      <c r="I677">
        <v>233665</v>
      </c>
      <c r="J677">
        <v>234228.17857142858</v>
      </c>
      <c r="K677">
        <v>1.99</v>
      </c>
      <c r="L677">
        <v>1.95</v>
      </c>
      <c r="M677">
        <v>1.92</v>
      </c>
      <c r="N677">
        <v>1.89</v>
      </c>
      <c r="O677">
        <v>1.88</v>
      </c>
      <c r="P677">
        <v>1.88</v>
      </c>
      <c r="Q677">
        <v>1.8627699301623495</v>
      </c>
      <c r="R677">
        <v>1.853956858249131</v>
      </c>
      <c r="S677">
        <v>360063</v>
      </c>
      <c r="T677">
        <v>10707</v>
      </c>
      <c r="U677">
        <v>5336</v>
      </c>
      <c r="V677">
        <v>465.72743195478654</v>
      </c>
      <c r="W677">
        <v>1481.334696207764</v>
      </c>
      <c r="X677">
        <v>3175.5233132424137</v>
      </c>
      <c r="Y677">
        <v>497.55597715233171</v>
      </c>
      <c r="Z677">
        <v>75753</v>
      </c>
      <c r="AA677">
        <v>78749.854018664933</v>
      </c>
      <c r="AB677">
        <v>78388.677089051867</v>
      </c>
      <c r="AC677">
        <v>77941.41105188783</v>
      </c>
      <c r="AD677">
        <v>76788.264596073466</v>
      </c>
      <c r="AE677">
        <v>74714.143603145261</v>
      </c>
      <c r="AF677">
        <v>72051.055594219026</v>
      </c>
      <c r="AG677">
        <v>71218.756963929685</v>
      </c>
      <c r="AH677">
        <v>616</v>
      </c>
      <c r="AI677">
        <v>565.85247211468425</v>
      </c>
      <c r="AJ677">
        <v>514.1600526595721</v>
      </c>
      <c r="AK677">
        <v>467.69039251669301</v>
      </c>
      <c r="AL677">
        <v>431.84513298620828</v>
      </c>
      <c r="AM677">
        <v>391.77364799424231</v>
      </c>
      <c r="AN677">
        <v>346.87099655824466</v>
      </c>
      <c r="AO677">
        <v>316.62303052405713</v>
      </c>
      <c r="AP677">
        <v>515.03406722311604</v>
      </c>
      <c r="AQ677">
        <v>3.4958646152721924</v>
      </c>
      <c r="AR677">
        <v>1.2286966945991766</v>
      </c>
      <c r="AS677">
        <v>3.4958646152721924</v>
      </c>
      <c r="AT677">
        <v>64705</v>
      </c>
      <c r="AU677">
        <v>1976</v>
      </c>
      <c r="AV677">
        <v>26792.717710426277</v>
      </c>
      <c r="AW677">
        <v>9482.4267144611986</v>
      </c>
      <c r="AX677">
        <v>1803.9339703565897</v>
      </c>
      <c r="AY677">
        <v>894.07298999692478</v>
      </c>
      <c r="AZ677">
        <v>360.71151221810396</v>
      </c>
      <c r="BA677">
        <v>47.951920249263019</v>
      </c>
      <c r="BB677">
        <v>66.061272509003672</v>
      </c>
      <c r="BC677">
        <v>114250</v>
      </c>
      <c r="BD677">
        <v>7886914.8069973653</v>
      </c>
      <c r="BE677">
        <v>29489027.052789353</v>
      </c>
      <c r="BF677">
        <v>1373338</v>
      </c>
      <c r="BG677">
        <v>1431967.2372745215</v>
      </c>
      <c r="BH677">
        <v>1428738.6104887589</v>
      </c>
      <c r="BI677">
        <v>628216.00000000035</v>
      </c>
      <c r="BJ677">
        <v>621766.75875192811</v>
      </c>
      <c r="BK677">
        <v>612567.69339602045</v>
      </c>
      <c r="BL677">
        <v>587119.72861032095</v>
      </c>
      <c r="BM677">
        <v>-44456.046767611988</v>
      </c>
      <c r="BN677">
        <v>-412507.73487395886</v>
      </c>
      <c r="BO677">
        <v>3429562.6005754471</v>
      </c>
      <c r="BP677">
        <v>7975468.5248677582</v>
      </c>
      <c r="BQ677">
        <v>12055701.970609251</v>
      </c>
      <c r="BR677">
        <v>6155740</v>
      </c>
      <c r="BS677">
        <v>8767932</v>
      </c>
      <c r="BT677">
        <v>937111</v>
      </c>
      <c r="BU677">
        <v>327326</v>
      </c>
      <c r="BV677">
        <v>88734</v>
      </c>
      <c r="BW677">
        <v>932589</v>
      </c>
      <c r="BX677">
        <v>42948</v>
      </c>
      <c r="BY677">
        <v>117.47086408611023</v>
      </c>
      <c r="BZ677">
        <v>0</v>
      </c>
      <c r="CA677">
        <v>0</v>
      </c>
      <c r="CB677">
        <v>0</v>
      </c>
      <c r="CC677">
        <v>278.93307043999999</v>
      </c>
      <c r="CD677">
        <v>8.7872477743397273</v>
      </c>
      <c r="CE677">
        <v>0.91025999999999996</v>
      </c>
      <c r="CF677">
        <v>0</v>
      </c>
      <c r="CG677">
        <v>518980.37742755463</v>
      </c>
      <c r="CH677">
        <v>60196.818098627351</v>
      </c>
      <c r="CI677">
        <v>817.6138281647178</v>
      </c>
      <c r="CJ677">
        <v>42822.524250127099</v>
      </c>
      <c r="CK677">
        <v>462258.41809862736</v>
      </c>
      <c r="CL677">
        <v>60000</v>
      </c>
      <c r="CM677">
        <v>1370000</v>
      </c>
      <c r="CN677">
        <v>40000</v>
      </c>
      <c r="CO677">
        <v>21580000</v>
      </c>
      <c r="CP677">
        <v>0</v>
      </c>
      <c r="CQ677">
        <v>0</v>
      </c>
      <c r="CR677">
        <v>0</v>
      </c>
      <c r="CS677">
        <v>0</v>
      </c>
      <c r="CT677">
        <v>0</v>
      </c>
      <c r="CU677">
        <v>0</v>
      </c>
      <c r="CV677">
        <v>0</v>
      </c>
      <c r="CW677">
        <v>0</v>
      </c>
      <c r="CX677">
        <v>30.107438915479751</v>
      </c>
      <c r="CY677">
        <v>9505563.5225987192</v>
      </c>
      <c r="CZ677">
        <v>114250</v>
      </c>
      <c r="DA677">
        <v>119127.45213386224</v>
      </c>
      <c r="DB677">
        <v>118858.85794199296</v>
      </c>
      <c r="DC677">
        <v>119387.87291635104</v>
      </c>
      <c r="DD677">
        <v>587119.72861032095</v>
      </c>
      <c r="DE677">
        <v>-44456.046767611988</v>
      </c>
      <c r="DF677">
        <v>-412507.73487395886</v>
      </c>
    </row>
    <row r="678" spans="1:110" x14ac:dyDescent="0.45">
      <c r="A678">
        <v>13209</v>
      </c>
      <c r="B678" t="s">
        <v>1028</v>
      </c>
      <c r="C678">
        <v>432348</v>
      </c>
      <c r="D678">
        <v>433168</v>
      </c>
      <c r="E678">
        <v>428303</v>
      </c>
      <c r="F678">
        <v>419741</v>
      </c>
      <c r="G678">
        <v>409317</v>
      </c>
      <c r="H678">
        <v>398447</v>
      </c>
      <c r="I678">
        <v>387600</v>
      </c>
      <c r="J678">
        <v>379647.42857142864</v>
      </c>
      <c r="K678">
        <v>1.99</v>
      </c>
      <c r="L678">
        <v>1.95</v>
      </c>
      <c r="M678">
        <v>1.92</v>
      </c>
      <c r="N678">
        <v>1.89</v>
      </c>
      <c r="O678">
        <v>1.88</v>
      </c>
      <c r="P678">
        <v>1.88</v>
      </c>
      <c r="Q678">
        <v>1.8627699301623495</v>
      </c>
      <c r="R678">
        <v>1.853956858249131</v>
      </c>
      <c r="S678">
        <v>328142</v>
      </c>
      <c r="T678">
        <v>9743</v>
      </c>
      <c r="U678">
        <v>5115</v>
      </c>
      <c r="V678">
        <v>769.90229208423921</v>
      </c>
      <c r="W678">
        <v>2475.7506596157755</v>
      </c>
      <c r="X678">
        <v>3299.2765019948779</v>
      </c>
      <c r="Y678">
        <v>538.64217928158644</v>
      </c>
      <c r="Z678">
        <v>132959</v>
      </c>
      <c r="AA678">
        <v>132312.6109684665</v>
      </c>
      <c r="AB678">
        <v>130092.29162061756</v>
      </c>
      <c r="AC678">
        <v>126610.76538984684</v>
      </c>
      <c r="AD678">
        <v>121119.97632822349</v>
      </c>
      <c r="AE678">
        <v>114663.36426616301</v>
      </c>
      <c r="AF678">
        <v>108100.16252033353</v>
      </c>
      <c r="AG678">
        <v>103681.61746875024</v>
      </c>
      <c r="AH678">
        <v>1259</v>
      </c>
      <c r="AI678">
        <v>1114.90160688234</v>
      </c>
      <c r="AJ678">
        <v>1022.9042164391229</v>
      </c>
      <c r="AK678">
        <v>973.73715583150283</v>
      </c>
      <c r="AL678">
        <v>936.19204820389223</v>
      </c>
      <c r="AM678">
        <v>880.21623579475204</v>
      </c>
      <c r="AN678">
        <v>825.1133547025205</v>
      </c>
      <c r="AO678">
        <v>786.06186744147351</v>
      </c>
      <c r="AP678">
        <v>919.82016426379801</v>
      </c>
      <c r="AQ678">
        <v>12.308356666270843</v>
      </c>
      <c r="AR678">
        <v>4.3260362789012676</v>
      </c>
      <c r="AS678">
        <v>12.308356666270843</v>
      </c>
      <c r="AT678">
        <v>176252</v>
      </c>
      <c r="AU678">
        <v>3286</v>
      </c>
      <c r="AV678">
        <v>72002.435580604448</v>
      </c>
      <c r="AW678">
        <v>21043.731452969645</v>
      </c>
      <c r="AX678">
        <v>3099.6188991885374</v>
      </c>
      <c r="AY678">
        <v>2402.7212753247704</v>
      </c>
      <c r="AZ678">
        <v>800.50354447096527</v>
      </c>
      <c r="BA678">
        <v>82.39363563158382</v>
      </c>
      <c r="BB678">
        <v>66.061272509003672</v>
      </c>
      <c r="BC678">
        <v>185910</v>
      </c>
      <c r="BD678">
        <v>11321625.111811751</v>
      </c>
      <c r="BE678">
        <v>51044904.647717148</v>
      </c>
      <c r="BF678">
        <v>2341170</v>
      </c>
      <c r="BG678">
        <v>2340619.3147924128</v>
      </c>
      <c r="BH678">
        <v>2233695.1839511581</v>
      </c>
      <c r="BI678">
        <v>1072127.9999999993</v>
      </c>
      <c r="BJ678">
        <v>1025925.9921054438</v>
      </c>
      <c r="BK678">
        <v>981434.17343471199</v>
      </c>
      <c r="BL678">
        <v>-2250452.0360416621</v>
      </c>
      <c r="BM678">
        <v>-3206588.6148157474</v>
      </c>
      <c r="BN678">
        <v>-3585902.5293567907</v>
      </c>
      <c r="BO678">
        <v>5627430.9426330999</v>
      </c>
      <c r="BP678">
        <v>12838809.00387682</v>
      </c>
      <c r="BQ678">
        <v>18826244.345993988</v>
      </c>
      <c r="BR678">
        <v>6155740</v>
      </c>
      <c r="BS678">
        <v>8767932</v>
      </c>
      <c r="BT678">
        <v>937111</v>
      </c>
      <c r="BU678">
        <v>327326</v>
      </c>
      <c r="BV678">
        <v>88734</v>
      </c>
      <c r="BW678">
        <v>932589</v>
      </c>
      <c r="BX678">
        <v>42948</v>
      </c>
      <c r="BY678">
        <v>445.37533029810237</v>
      </c>
      <c r="BZ678">
        <v>0</v>
      </c>
      <c r="CA678">
        <v>0</v>
      </c>
      <c r="CB678">
        <v>0</v>
      </c>
      <c r="CC678">
        <v>141.654370728</v>
      </c>
      <c r="CD678">
        <v>7.5071635402306933</v>
      </c>
      <c r="CE678">
        <v>8.747366905766933</v>
      </c>
      <c r="CF678">
        <v>0</v>
      </c>
      <c r="CG678">
        <v>912395.36823589227</v>
      </c>
      <c r="CH678">
        <v>105829.23826131165</v>
      </c>
      <c r="CI678">
        <v>1437.4090086426029</v>
      </c>
      <c r="CJ678">
        <v>75284.296827656333</v>
      </c>
      <c r="CK678">
        <v>812675.11826131167</v>
      </c>
      <c r="CL678">
        <v>340000</v>
      </c>
      <c r="CM678">
        <v>4400000</v>
      </c>
      <c r="CN678">
        <v>500000</v>
      </c>
      <c r="CO678">
        <v>71800000</v>
      </c>
      <c r="CP678">
        <v>0</v>
      </c>
      <c r="CQ678">
        <v>0</v>
      </c>
      <c r="CR678">
        <v>0</v>
      </c>
      <c r="CS678">
        <v>0</v>
      </c>
      <c r="CT678">
        <v>0</v>
      </c>
      <c r="CU678">
        <v>0</v>
      </c>
      <c r="CV678">
        <v>0</v>
      </c>
      <c r="CW678">
        <v>0</v>
      </c>
      <c r="CX678">
        <v>1934.4029503195738</v>
      </c>
      <c r="CY678">
        <v>17770293.631003413</v>
      </c>
      <c r="CZ678">
        <v>185910</v>
      </c>
      <c r="DA678">
        <v>185866.27063094842</v>
      </c>
      <c r="DB678">
        <v>177375.53088770137</v>
      </c>
      <c r="DC678">
        <v>171380.66951811587</v>
      </c>
      <c r="DD678">
        <v>-2250452.0360416621</v>
      </c>
      <c r="DE678">
        <v>-3206588.6148157474</v>
      </c>
      <c r="DF678">
        <v>-3585902.5293567907</v>
      </c>
    </row>
    <row r="679" spans="1:110" x14ac:dyDescent="0.45">
      <c r="A679">
        <v>13210</v>
      </c>
      <c r="B679" t="s">
        <v>1029</v>
      </c>
      <c r="C679">
        <v>121396</v>
      </c>
      <c r="D679">
        <v>123523</v>
      </c>
      <c r="E679">
        <v>124621</v>
      </c>
      <c r="F679">
        <v>125177</v>
      </c>
      <c r="G679">
        <v>125042</v>
      </c>
      <c r="H679">
        <v>124038</v>
      </c>
      <c r="I679">
        <v>122267</v>
      </c>
      <c r="J679">
        <v>122412.14285714287</v>
      </c>
      <c r="K679">
        <v>1.99</v>
      </c>
      <c r="L679">
        <v>1.95</v>
      </c>
      <c r="M679">
        <v>1.92</v>
      </c>
      <c r="N679">
        <v>1.89</v>
      </c>
      <c r="O679">
        <v>1.88</v>
      </c>
      <c r="P679">
        <v>1.88</v>
      </c>
      <c r="Q679">
        <v>1.8627699301623495</v>
      </c>
      <c r="R679">
        <v>1.853956858249131</v>
      </c>
      <c r="S679">
        <v>320382</v>
      </c>
      <c r="T679">
        <v>9533</v>
      </c>
      <c r="U679">
        <v>5021</v>
      </c>
      <c r="V679">
        <v>248.4553619889823</v>
      </c>
      <c r="W679">
        <v>786.68655210891211</v>
      </c>
      <c r="X679">
        <v>2808.754400266183</v>
      </c>
      <c r="Y679">
        <v>467.2195875814017</v>
      </c>
      <c r="Z679">
        <v>33296</v>
      </c>
      <c r="AA679">
        <v>34320.521234272157</v>
      </c>
      <c r="AB679">
        <v>34377.000162206437</v>
      </c>
      <c r="AC679">
        <v>34254.406248363426</v>
      </c>
      <c r="AD679">
        <v>33882.697300578038</v>
      </c>
      <c r="AE679">
        <v>33141.098038088603</v>
      </c>
      <c r="AF679">
        <v>32091.061721511462</v>
      </c>
      <c r="AG679">
        <v>31788.445165271791</v>
      </c>
      <c r="AH679">
        <v>335</v>
      </c>
      <c r="AI679">
        <v>307.19379289760064</v>
      </c>
      <c r="AJ679">
        <v>272.674827204618</v>
      </c>
      <c r="AK679">
        <v>234.78849248678674</v>
      </c>
      <c r="AL679">
        <v>201.74547953207139</v>
      </c>
      <c r="AM679">
        <v>173.91710597776904</v>
      </c>
      <c r="AN679">
        <v>148.44583505053927</v>
      </c>
      <c r="AO679">
        <v>132.195298578305</v>
      </c>
      <c r="AP679">
        <v>210.74242232353001</v>
      </c>
      <c r="AQ679">
        <v>1.4566102563634133</v>
      </c>
      <c r="AR679">
        <v>0.51195695608299019</v>
      </c>
      <c r="AS679">
        <v>1.4566102563634133</v>
      </c>
      <c r="AT679">
        <v>31431</v>
      </c>
      <c r="AU679">
        <v>516</v>
      </c>
      <c r="AV679">
        <v>12807.499003977102</v>
      </c>
      <c r="AW679">
        <v>3592.9523574007535</v>
      </c>
      <c r="AX679">
        <v>492.18786439364419</v>
      </c>
      <c r="AY679">
        <v>427.38624176271588</v>
      </c>
      <c r="AZ679">
        <v>136.67590767552466</v>
      </c>
      <c r="BA679">
        <v>13.083268905010835</v>
      </c>
      <c r="BB679">
        <v>66.061272509003672</v>
      </c>
      <c r="BC679">
        <v>60860</v>
      </c>
      <c r="BD679">
        <v>4190738.2905507772</v>
      </c>
      <c r="BE679">
        <v>14400547.64280789</v>
      </c>
      <c r="BF679">
        <v>736996</v>
      </c>
      <c r="BG679">
        <v>770574.52303786634</v>
      </c>
      <c r="BH679">
        <v>767624.48152734421</v>
      </c>
      <c r="BI679">
        <v>345722.00000000012</v>
      </c>
      <c r="BJ679">
        <v>345056.00180602423</v>
      </c>
      <c r="BK679">
        <v>341311.65421966137</v>
      </c>
      <c r="BL679">
        <v>237351.89118237514</v>
      </c>
      <c r="BM679">
        <v>-49106.068245952949</v>
      </c>
      <c r="BN679">
        <v>-306452.45154144475</v>
      </c>
      <c r="BO679">
        <v>1726103.0448163524</v>
      </c>
      <c r="BP679">
        <v>3949140.4466378111</v>
      </c>
      <c r="BQ679">
        <v>5998509.7418415267</v>
      </c>
      <c r="BR679">
        <v>6155740</v>
      </c>
      <c r="BS679">
        <v>8767932</v>
      </c>
      <c r="BT679">
        <v>937111</v>
      </c>
      <c r="BU679">
        <v>327326</v>
      </c>
      <c r="BV679">
        <v>88734</v>
      </c>
      <c r="BW679">
        <v>932589</v>
      </c>
      <c r="BX679">
        <v>42948</v>
      </c>
      <c r="BY679">
        <v>72.21736646349413</v>
      </c>
      <c r="BZ679">
        <v>0</v>
      </c>
      <c r="CA679">
        <v>0</v>
      </c>
      <c r="CB679">
        <v>0</v>
      </c>
      <c r="CC679">
        <v>0</v>
      </c>
      <c r="CD679">
        <v>54.410437215667322</v>
      </c>
      <c r="CE679">
        <v>9.3599999999999989E-2</v>
      </c>
      <c r="CF679">
        <v>0</v>
      </c>
      <c r="CG679">
        <v>236937.18237925775</v>
      </c>
      <c r="CH679">
        <v>27482.473497712253</v>
      </c>
      <c r="CI679">
        <v>373.27638027452974</v>
      </c>
      <c r="CJ679">
        <v>19550.350416878497</v>
      </c>
      <c r="CK679">
        <v>211041.13349771223</v>
      </c>
      <c r="CL679">
        <v>0</v>
      </c>
      <c r="CM679">
        <v>710000</v>
      </c>
      <c r="CN679">
        <v>10000</v>
      </c>
      <c r="CO679">
        <v>11300000</v>
      </c>
      <c r="CP679">
        <v>0</v>
      </c>
      <c r="CQ679">
        <v>0</v>
      </c>
      <c r="CR679">
        <v>0</v>
      </c>
      <c r="CS679">
        <v>0</v>
      </c>
      <c r="CT679">
        <v>0</v>
      </c>
      <c r="CU679">
        <v>0</v>
      </c>
      <c r="CV679">
        <v>0</v>
      </c>
      <c r="CW679">
        <v>0</v>
      </c>
      <c r="CX679">
        <v>12.544766214783229</v>
      </c>
      <c r="CY679">
        <v>4677577.5878338488</v>
      </c>
      <c r="CZ679">
        <v>60860</v>
      </c>
      <c r="DA679">
        <v>63632.862962735941</v>
      </c>
      <c r="DB679">
        <v>63389.253056670816</v>
      </c>
      <c r="DC679">
        <v>63437.141480730788</v>
      </c>
      <c r="DD679">
        <v>237351.89118237514</v>
      </c>
      <c r="DE679">
        <v>-49106.068245952949</v>
      </c>
      <c r="DF679">
        <v>-306452.45154144475</v>
      </c>
    </row>
    <row r="680" spans="1:110" x14ac:dyDescent="0.45">
      <c r="A680">
        <v>13211</v>
      </c>
      <c r="B680" t="s">
        <v>1030</v>
      </c>
      <c r="C680">
        <v>190005</v>
      </c>
      <c r="D680">
        <v>191435</v>
      </c>
      <c r="E680">
        <v>191148</v>
      </c>
      <c r="F680">
        <v>190320</v>
      </c>
      <c r="G680">
        <v>188727</v>
      </c>
      <c r="H680">
        <v>186312</v>
      </c>
      <c r="I680">
        <v>183145</v>
      </c>
      <c r="J680">
        <v>181957.60714285713</v>
      </c>
      <c r="K680">
        <v>1.99</v>
      </c>
      <c r="L680">
        <v>1.95</v>
      </c>
      <c r="M680">
        <v>1.92</v>
      </c>
      <c r="N680">
        <v>1.89</v>
      </c>
      <c r="O680">
        <v>1.88</v>
      </c>
      <c r="P680">
        <v>1.88</v>
      </c>
      <c r="Q680">
        <v>1.8627699301623495</v>
      </c>
      <c r="R680">
        <v>1.853956858249131</v>
      </c>
      <c r="S680">
        <v>305944</v>
      </c>
      <c r="T680">
        <v>8315</v>
      </c>
      <c r="U680">
        <v>4552</v>
      </c>
      <c r="V680">
        <v>345.34194319316799</v>
      </c>
      <c r="W680">
        <v>1093.0936820939248</v>
      </c>
      <c r="X680">
        <v>2758.7104780175373</v>
      </c>
      <c r="Y680">
        <v>477.13147698008646</v>
      </c>
      <c r="Z680">
        <v>59635</v>
      </c>
      <c r="AA680">
        <v>59920.40463811245</v>
      </c>
      <c r="AB680">
        <v>59238.998580131818</v>
      </c>
      <c r="AC680">
        <v>58272.163652519259</v>
      </c>
      <c r="AD680">
        <v>56934.542986033644</v>
      </c>
      <c r="AE680">
        <v>55198.396761380325</v>
      </c>
      <c r="AF680">
        <v>53218.423127250775</v>
      </c>
      <c r="AG680">
        <v>52046.515305506036</v>
      </c>
      <c r="AH680">
        <v>656</v>
      </c>
      <c r="AI680">
        <v>597.04967784152905</v>
      </c>
      <c r="AJ680">
        <v>538.67233783366589</v>
      </c>
      <c r="AK680">
        <v>487.99088618522921</v>
      </c>
      <c r="AL680">
        <v>433.02759248919341</v>
      </c>
      <c r="AM680">
        <v>394.91257152987544</v>
      </c>
      <c r="AN680">
        <v>356.02413296487532</v>
      </c>
      <c r="AO680">
        <v>330.87781537030213</v>
      </c>
      <c r="AP680">
        <v>356.59979235193384</v>
      </c>
      <c r="AQ680">
        <v>7.2102207689988962</v>
      </c>
      <c r="AR680">
        <v>2.534186932610802</v>
      </c>
      <c r="AS680">
        <v>7.2102207689988962</v>
      </c>
      <c r="AT680">
        <v>63938</v>
      </c>
      <c r="AU680">
        <v>1403</v>
      </c>
      <c r="AV680">
        <v>26218.460168994796</v>
      </c>
      <c r="AW680">
        <v>8115.4796812768654</v>
      </c>
      <c r="AX680">
        <v>1306.9801025426095</v>
      </c>
      <c r="AY680">
        <v>874.91001583935622</v>
      </c>
      <c r="AZ680">
        <v>308.71284707577195</v>
      </c>
      <c r="BA680">
        <v>34.741962108573297</v>
      </c>
      <c r="BB680">
        <v>66.061272509003672</v>
      </c>
      <c r="BC680">
        <v>83980</v>
      </c>
      <c r="BD680">
        <v>5546342.275206022</v>
      </c>
      <c r="BE680">
        <v>22139843.314762715</v>
      </c>
      <c r="BF680">
        <v>1320766</v>
      </c>
      <c r="BG680">
        <v>1354758.1555345776</v>
      </c>
      <c r="BH680">
        <v>1333282.3435830951</v>
      </c>
      <c r="BI680">
        <v>318865.99999999948</v>
      </c>
      <c r="BJ680">
        <v>310094.89751352079</v>
      </c>
      <c r="BK680">
        <v>302976.75880909164</v>
      </c>
      <c r="BL680">
        <v>-632311.03517432697</v>
      </c>
      <c r="BM680">
        <v>-1231321.4146232409</v>
      </c>
      <c r="BN680">
        <v>-1851880.9975250969</v>
      </c>
      <c r="BO680">
        <v>2495609.4615050275</v>
      </c>
      <c r="BP680">
        <v>5766989.6491602138</v>
      </c>
      <c r="BQ680">
        <v>8730665.7623226494</v>
      </c>
      <c r="BR680">
        <v>6155740</v>
      </c>
      <c r="BS680">
        <v>8767932</v>
      </c>
      <c r="BT680">
        <v>937111</v>
      </c>
      <c r="BU680">
        <v>327326</v>
      </c>
      <c r="BV680">
        <v>88734</v>
      </c>
      <c r="BW680">
        <v>932589</v>
      </c>
      <c r="BX680">
        <v>42948</v>
      </c>
      <c r="BY680">
        <v>134.37189669641145</v>
      </c>
      <c r="BZ680">
        <v>0</v>
      </c>
      <c r="CA680">
        <v>0</v>
      </c>
      <c r="CB680">
        <v>0</v>
      </c>
      <c r="CC680">
        <v>0</v>
      </c>
      <c r="CD680">
        <v>21.224173331926131</v>
      </c>
      <c r="CE680">
        <v>4.7930777565846192</v>
      </c>
      <c r="CF680">
        <v>0</v>
      </c>
      <c r="CG680">
        <v>401774.40628368076</v>
      </c>
      <c r="CH680">
        <v>46602.033340111848</v>
      </c>
      <c r="CI680">
        <v>632.96479918657849</v>
      </c>
      <c r="CJ680">
        <v>33151.531357397049</v>
      </c>
      <c r="CK680">
        <v>357862.47334011184</v>
      </c>
      <c r="CL680">
        <v>0</v>
      </c>
      <c r="CM680">
        <v>1970000</v>
      </c>
      <c r="CN680">
        <v>40000</v>
      </c>
      <c r="CO680">
        <v>20510000</v>
      </c>
      <c r="CP680">
        <v>0</v>
      </c>
      <c r="CQ680">
        <v>0</v>
      </c>
      <c r="CR680">
        <v>0</v>
      </c>
      <c r="CS680">
        <v>0</v>
      </c>
      <c r="CT680">
        <v>0</v>
      </c>
      <c r="CU680">
        <v>0</v>
      </c>
      <c r="CV680">
        <v>0</v>
      </c>
      <c r="CW680">
        <v>0</v>
      </c>
      <c r="CX680">
        <v>15.053719457739875</v>
      </c>
      <c r="CY680">
        <v>7598427.6317458637</v>
      </c>
      <c r="CZ680">
        <v>83980</v>
      </c>
      <c r="DA680">
        <v>86141.367889386791</v>
      </c>
      <c r="DB680">
        <v>84775.843119907935</v>
      </c>
      <c r="DC680">
        <v>83957.545238779581</v>
      </c>
      <c r="DD680">
        <v>-632311.03517432697</v>
      </c>
      <c r="DE680">
        <v>-1231321.4146232409</v>
      </c>
      <c r="DF680">
        <v>-1851880.9975250969</v>
      </c>
    </row>
    <row r="681" spans="1:110" x14ac:dyDescent="0.45">
      <c r="A681">
        <v>13212</v>
      </c>
      <c r="B681" t="s">
        <v>1031</v>
      </c>
      <c r="C681">
        <v>186283</v>
      </c>
      <c r="D681">
        <v>190462</v>
      </c>
      <c r="E681">
        <v>191858</v>
      </c>
      <c r="F681">
        <v>191478</v>
      </c>
      <c r="G681">
        <v>189777</v>
      </c>
      <c r="H681">
        <v>187209</v>
      </c>
      <c r="I681">
        <v>183903</v>
      </c>
      <c r="J681">
        <v>183341.32142857142</v>
      </c>
      <c r="K681">
        <v>1.99</v>
      </c>
      <c r="L681">
        <v>1.95</v>
      </c>
      <c r="M681">
        <v>1.92</v>
      </c>
      <c r="N681">
        <v>1.89</v>
      </c>
      <c r="O681">
        <v>1.88</v>
      </c>
      <c r="P681">
        <v>1.88</v>
      </c>
      <c r="Q681">
        <v>1.8627699301623495</v>
      </c>
      <c r="R681">
        <v>1.853956858249131</v>
      </c>
      <c r="S681">
        <v>337469</v>
      </c>
      <c r="T681">
        <v>9361</v>
      </c>
      <c r="U681">
        <v>4679</v>
      </c>
      <c r="V681">
        <v>353.79214303324318</v>
      </c>
      <c r="W681">
        <v>1121.6204321157336</v>
      </c>
      <c r="X681">
        <v>2972.1823742125516</v>
      </c>
      <c r="Y681">
        <v>468.60673503581688</v>
      </c>
      <c r="Z681">
        <v>59417</v>
      </c>
      <c r="AA681">
        <v>61027.70513694657</v>
      </c>
      <c r="AB681">
        <v>61066.295867543187</v>
      </c>
      <c r="AC681">
        <v>60219.654352440099</v>
      </c>
      <c r="AD681">
        <v>58440.89681320863</v>
      </c>
      <c r="AE681">
        <v>56199.40443957661</v>
      </c>
      <c r="AF681">
        <v>53784.700237037898</v>
      </c>
      <c r="AG681">
        <v>52636.427228199391</v>
      </c>
      <c r="AH681">
        <v>521</v>
      </c>
      <c r="AI681">
        <v>493.39054088727869</v>
      </c>
      <c r="AJ681">
        <v>461.59341288554583</v>
      </c>
      <c r="AK681">
        <v>433.38873967164432</v>
      </c>
      <c r="AL681">
        <v>420.2771532368094</v>
      </c>
      <c r="AM681">
        <v>411.54314917171928</v>
      </c>
      <c r="AN681">
        <v>400.32337066337766</v>
      </c>
      <c r="AO681">
        <v>411.7815207105034</v>
      </c>
      <c r="AP681">
        <v>316.82325476694035</v>
      </c>
      <c r="AQ681">
        <v>1.5294407691815841</v>
      </c>
      <c r="AR681">
        <v>0.53755480388713983</v>
      </c>
      <c r="AS681">
        <v>1.5294407691815841</v>
      </c>
      <c r="AT681">
        <v>66941</v>
      </c>
      <c r="AU681">
        <v>1448</v>
      </c>
      <c r="AV681">
        <v>27440.113971942948</v>
      </c>
      <c r="AW681">
        <v>8448.943968366897</v>
      </c>
      <c r="AX681">
        <v>1350.2840691906015</v>
      </c>
      <c r="AY681">
        <v>915.67660324373605</v>
      </c>
      <c r="AZ681">
        <v>321.39782855667676</v>
      </c>
      <c r="BA681">
        <v>35.893062087454886</v>
      </c>
      <c r="BB681">
        <v>66.061272509003672</v>
      </c>
      <c r="BC681">
        <v>85380</v>
      </c>
      <c r="BD681">
        <v>5710709.7804064248</v>
      </c>
      <c r="BE681">
        <v>21920993.471661884</v>
      </c>
      <c r="BF681">
        <v>1247902</v>
      </c>
      <c r="BG681">
        <v>1294386.0688571297</v>
      </c>
      <c r="BH681">
        <v>1272259.2755982261</v>
      </c>
      <c r="BI681">
        <v>435864.00000000012</v>
      </c>
      <c r="BJ681">
        <v>430092.8466140455</v>
      </c>
      <c r="BK681">
        <v>417388.83989546064</v>
      </c>
      <c r="BL681">
        <v>-653389.94727201574</v>
      </c>
      <c r="BM681">
        <v>-1285950.1642466746</v>
      </c>
      <c r="BN681">
        <v>-1681451.2270741407</v>
      </c>
      <c r="BO681">
        <v>2739910.3460721001</v>
      </c>
      <c r="BP681">
        <v>5981238.0932169016</v>
      </c>
      <c r="BQ681">
        <v>8686842.9360735342</v>
      </c>
      <c r="BR681">
        <v>6155740</v>
      </c>
      <c r="BS681">
        <v>8767932</v>
      </c>
      <c r="BT681">
        <v>937111</v>
      </c>
      <c r="BU681">
        <v>327326</v>
      </c>
      <c r="BV681">
        <v>88734</v>
      </c>
      <c r="BW681">
        <v>932589</v>
      </c>
      <c r="BX681">
        <v>42948</v>
      </c>
      <c r="BY681">
        <v>189.06136264379964</v>
      </c>
      <c r="BZ681">
        <v>0</v>
      </c>
      <c r="CA681">
        <v>0</v>
      </c>
      <c r="CB681">
        <v>0</v>
      </c>
      <c r="CC681">
        <v>24.724190508</v>
      </c>
      <c r="CD681">
        <v>29.644391167720318</v>
      </c>
      <c r="CE681">
        <v>0.73709999999999987</v>
      </c>
      <c r="CF681">
        <v>0</v>
      </c>
      <c r="CG681">
        <v>357277.93432638538</v>
      </c>
      <c r="CH681">
        <v>41440.863197763094</v>
      </c>
      <c r="CI681">
        <v>562.86401626842905</v>
      </c>
      <c r="CJ681">
        <v>29480.002852058973</v>
      </c>
      <c r="CK681">
        <v>318229.24319776311</v>
      </c>
      <c r="CL681">
        <v>140000</v>
      </c>
      <c r="CM681">
        <v>1270000</v>
      </c>
      <c r="CN681">
        <v>50000</v>
      </c>
      <c r="CO681">
        <v>27550000</v>
      </c>
      <c r="CP681">
        <v>0</v>
      </c>
      <c r="CQ681">
        <v>0</v>
      </c>
      <c r="CR681">
        <v>0</v>
      </c>
      <c r="CS681">
        <v>0</v>
      </c>
      <c r="CT681">
        <v>0</v>
      </c>
      <c r="CU681">
        <v>0</v>
      </c>
      <c r="CV681">
        <v>0</v>
      </c>
      <c r="CW681">
        <v>0</v>
      </c>
      <c r="CX681">
        <v>250.89532429566458</v>
      </c>
      <c r="CY681">
        <v>7319866.1489214385</v>
      </c>
      <c r="CZ681">
        <v>85380</v>
      </c>
      <c r="DA681">
        <v>88560.385798742005</v>
      </c>
      <c r="DB681">
        <v>87046.496400019038</v>
      </c>
      <c r="DC681">
        <v>86445.652097120837</v>
      </c>
      <c r="DD681">
        <v>-653389.94727201574</v>
      </c>
      <c r="DE681">
        <v>-1285950.1642466746</v>
      </c>
      <c r="DF681">
        <v>-1681451.2270741407</v>
      </c>
    </row>
    <row r="682" spans="1:110" x14ac:dyDescent="0.45">
      <c r="A682">
        <v>13213</v>
      </c>
      <c r="B682" t="s">
        <v>1032</v>
      </c>
      <c r="C682">
        <v>149956</v>
      </c>
      <c r="D682">
        <v>145765</v>
      </c>
      <c r="E682">
        <v>145568</v>
      </c>
      <c r="F682">
        <v>144929</v>
      </c>
      <c r="G682">
        <v>144054</v>
      </c>
      <c r="H682">
        <v>143054</v>
      </c>
      <c r="I682">
        <v>141693</v>
      </c>
      <c r="J682">
        <v>140559.96428571429</v>
      </c>
      <c r="K682">
        <v>1.99</v>
      </c>
      <c r="L682">
        <v>1.95</v>
      </c>
      <c r="M682">
        <v>1.92</v>
      </c>
      <c r="N682">
        <v>1.89</v>
      </c>
      <c r="O682">
        <v>1.88</v>
      </c>
      <c r="P682">
        <v>1.88</v>
      </c>
      <c r="Q682">
        <v>1.8627699301623495</v>
      </c>
      <c r="R682">
        <v>1.853956858249131</v>
      </c>
      <c r="S682">
        <v>307937</v>
      </c>
      <c r="T682">
        <v>9247</v>
      </c>
      <c r="U682">
        <v>5531</v>
      </c>
      <c r="V682">
        <v>265.06995106991377</v>
      </c>
      <c r="W682">
        <v>831.03754390402082</v>
      </c>
      <c r="X682">
        <v>3154.5134006656049</v>
      </c>
      <c r="Y682">
        <v>601.83166066849981</v>
      </c>
      <c r="Z682">
        <v>40711</v>
      </c>
      <c r="AA682">
        <v>39482.283763746767</v>
      </c>
      <c r="AB682">
        <v>39190.03795720065</v>
      </c>
      <c r="AC682">
        <v>38782.592756630234</v>
      </c>
      <c r="AD682">
        <v>38038.616976854646</v>
      </c>
      <c r="AE682">
        <v>37017.529592751656</v>
      </c>
      <c r="AF682">
        <v>35919.175642874659</v>
      </c>
      <c r="AG682">
        <v>35125.030393287358</v>
      </c>
      <c r="AH682">
        <v>532</v>
      </c>
      <c r="AI682">
        <v>504.05710315512886</v>
      </c>
      <c r="AJ682">
        <v>469.0596432536571</v>
      </c>
      <c r="AK682">
        <v>442.210881727909</v>
      </c>
      <c r="AL682">
        <v>416.31990931319473</v>
      </c>
      <c r="AM682">
        <v>402.29854793338825</v>
      </c>
      <c r="AN682">
        <v>374.56722607645156</v>
      </c>
      <c r="AO682">
        <v>363.02480552612144</v>
      </c>
      <c r="AP682">
        <v>251.3418186287293</v>
      </c>
      <c r="AQ682">
        <v>2.4034069229996322</v>
      </c>
      <c r="AR682">
        <v>0.84472897753693388</v>
      </c>
      <c r="AS682">
        <v>2.4034069229996322</v>
      </c>
      <c r="AT682">
        <v>54808</v>
      </c>
      <c r="AU682">
        <v>1443</v>
      </c>
      <c r="AV682">
        <v>22586.849482811034</v>
      </c>
      <c r="AW682">
        <v>7505.2700616895227</v>
      </c>
      <c r="AX682">
        <v>1328.3267254999303</v>
      </c>
      <c r="AY682">
        <v>753.72316724140421</v>
      </c>
      <c r="AZ682">
        <v>285.50047314666944</v>
      </c>
      <c r="BA682">
        <v>35.309395051497582</v>
      </c>
      <c r="BB682">
        <v>66.061272509003672</v>
      </c>
      <c r="BC682">
        <v>64760</v>
      </c>
      <c r="BD682">
        <v>4339074.8695591306</v>
      </c>
      <c r="BE682">
        <v>16537666.526058495</v>
      </c>
      <c r="BF682">
        <v>875184.00000000012</v>
      </c>
      <c r="BG682">
        <v>897788.86605805496</v>
      </c>
      <c r="BH682">
        <v>890887.53055303986</v>
      </c>
      <c r="BI682">
        <v>300266.00000000023</v>
      </c>
      <c r="BJ682">
        <v>294944.79261493596</v>
      </c>
      <c r="BK682">
        <v>289286.79590869631</v>
      </c>
      <c r="BL682">
        <v>-556709.97182603367</v>
      </c>
      <c r="BM682">
        <v>-803990.67260039877</v>
      </c>
      <c r="BN682">
        <v>-1014322.5406990238</v>
      </c>
      <c r="BO682">
        <v>1912082.7510573706</v>
      </c>
      <c r="BP682">
        <v>4423970.9303695597</v>
      </c>
      <c r="BQ682">
        <v>6668940.0652160207</v>
      </c>
      <c r="BR682">
        <v>6155740</v>
      </c>
      <c r="BS682">
        <v>8767932</v>
      </c>
      <c r="BT682">
        <v>937111</v>
      </c>
      <c r="BU682">
        <v>327326</v>
      </c>
      <c r="BV682">
        <v>88734</v>
      </c>
      <c r="BW682">
        <v>932589</v>
      </c>
      <c r="BX682">
        <v>42948</v>
      </c>
      <c r="BY682">
        <v>140.92931920753156</v>
      </c>
      <c r="BZ682">
        <v>0</v>
      </c>
      <c r="CA682">
        <v>0</v>
      </c>
      <c r="CB682">
        <v>74.529448662290406</v>
      </c>
      <c r="CC682">
        <v>0</v>
      </c>
      <c r="CD682">
        <v>17.620051962041828</v>
      </c>
      <c r="CE682">
        <v>0.95041359758566435</v>
      </c>
      <c r="CF682">
        <v>0</v>
      </c>
      <c r="CG682">
        <v>311649.45819013729</v>
      </c>
      <c r="CH682">
        <v>36148.39127097102</v>
      </c>
      <c r="CI682">
        <v>490.97984748347733</v>
      </c>
      <c r="CJ682">
        <v>25715.069511947127</v>
      </c>
      <c r="CK682">
        <v>277587.73127097101</v>
      </c>
      <c r="CL682">
        <v>10000</v>
      </c>
      <c r="CM682">
        <v>1640000</v>
      </c>
      <c r="CN682">
        <v>10000</v>
      </c>
      <c r="CO682">
        <v>17140000</v>
      </c>
      <c r="CP682">
        <v>0</v>
      </c>
      <c r="CQ682">
        <v>0</v>
      </c>
      <c r="CR682">
        <v>0</v>
      </c>
      <c r="CS682">
        <v>0</v>
      </c>
      <c r="CT682">
        <v>0</v>
      </c>
      <c r="CU682">
        <v>0</v>
      </c>
      <c r="CV682">
        <v>0</v>
      </c>
      <c r="CW682">
        <v>0</v>
      </c>
      <c r="CX682">
        <v>200.71625943653166</v>
      </c>
      <c r="CY682">
        <v>5481611.0846101651</v>
      </c>
      <c r="CZ682">
        <v>64760</v>
      </c>
      <c r="DA682">
        <v>66432.666691712424</v>
      </c>
      <c r="DB682">
        <v>65921.996378607073</v>
      </c>
      <c r="DC682">
        <v>65682.580803567573</v>
      </c>
      <c r="DD682">
        <v>-556709.97182603367</v>
      </c>
      <c r="DE682">
        <v>-803990.67260039877</v>
      </c>
      <c r="DF682">
        <v>-1014322.5406990238</v>
      </c>
    </row>
    <row r="683" spans="1:110" x14ac:dyDescent="0.45">
      <c r="A683">
        <v>13214</v>
      </c>
      <c r="B683" t="s">
        <v>1033</v>
      </c>
      <c r="C683">
        <v>122742</v>
      </c>
      <c r="D683">
        <v>124292</v>
      </c>
      <c r="E683">
        <v>124587</v>
      </c>
      <c r="F683">
        <v>124315</v>
      </c>
      <c r="G683">
        <v>123510</v>
      </c>
      <c r="H683">
        <v>122063</v>
      </c>
      <c r="I683">
        <v>119984</v>
      </c>
      <c r="J683">
        <v>119490.82142857141</v>
      </c>
      <c r="K683">
        <v>1.99</v>
      </c>
      <c r="L683">
        <v>1.95</v>
      </c>
      <c r="M683">
        <v>1.92</v>
      </c>
      <c r="N683">
        <v>1.89</v>
      </c>
      <c r="O683">
        <v>1.88</v>
      </c>
      <c r="P683">
        <v>1.88</v>
      </c>
      <c r="Q683">
        <v>1.8627699301623495</v>
      </c>
      <c r="R683">
        <v>1.853956858249131</v>
      </c>
      <c r="S683">
        <v>320382</v>
      </c>
      <c r="T683">
        <v>9533</v>
      </c>
      <c r="U683">
        <v>5021</v>
      </c>
      <c r="V683">
        <v>244.47136767798187</v>
      </c>
      <c r="W683">
        <v>772.67535838939534</v>
      </c>
      <c r="X683">
        <v>2886.1769639958206</v>
      </c>
      <c r="Y683">
        <v>480.96616344568588</v>
      </c>
      <c r="Z683">
        <v>36374</v>
      </c>
      <c r="AA683">
        <v>37215.231448737308</v>
      </c>
      <c r="AB683">
        <v>37036.553418290932</v>
      </c>
      <c r="AC683">
        <v>36623.918259821105</v>
      </c>
      <c r="AD683">
        <v>35928.022865210696</v>
      </c>
      <c r="AE683">
        <v>34851.652705997258</v>
      </c>
      <c r="AF683">
        <v>33578.976631267476</v>
      </c>
      <c r="AG683">
        <v>32984.5455899269</v>
      </c>
      <c r="AH683">
        <v>434</v>
      </c>
      <c r="AI683">
        <v>391.23314188490326</v>
      </c>
      <c r="AJ683">
        <v>342.69506844503439</v>
      </c>
      <c r="AK683">
        <v>303.39473244076925</v>
      </c>
      <c r="AL683">
        <v>265.72733640305023</v>
      </c>
      <c r="AM683">
        <v>236.23859582593167</v>
      </c>
      <c r="AN683">
        <v>215.49815133559684</v>
      </c>
      <c r="AO683">
        <v>195.2516746692601</v>
      </c>
      <c r="AP683">
        <v>252.00614493495047</v>
      </c>
      <c r="AQ683">
        <v>4.0056782049993869</v>
      </c>
      <c r="AR683">
        <v>1.4078816292282235</v>
      </c>
      <c r="AS683">
        <v>4.0056782049993869</v>
      </c>
      <c r="AT683">
        <v>35273</v>
      </c>
      <c r="AU683">
        <v>529</v>
      </c>
      <c r="AV683">
        <v>14349.651231533031</v>
      </c>
      <c r="AW683">
        <v>3917.8348096411764</v>
      </c>
      <c r="AX683">
        <v>509.02014223693709</v>
      </c>
      <c r="AY683">
        <v>478.84786159625719</v>
      </c>
      <c r="AZ683">
        <v>149.03443615875034</v>
      </c>
      <c r="BA683">
        <v>13.530702158122349</v>
      </c>
      <c r="BB683">
        <v>66.061272509003672</v>
      </c>
      <c r="BC683">
        <v>60920</v>
      </c>
      <c r="BD683">
        <v>4069426.2999292533</v>
      </c>
      <c r="BE683">
        <v>16230266.332652731</v>
      </c>
      <c r="BF683">
        <v>859038</v>
      </c>
      <c r="BG683">
        <v>886473.0574354094</v>
      </c>
      <c r="BH683">
        <v>875044.22075700609</v>
      </c>
      <c r="BI683">
        <v>346542</v>
      </c>
      <c r="BJ683">
        <v>341035.79065677279</v>
      </c>
      <c r="BK683">
        <v>334555.72933641623</v>
      </c>
      <c r="BL683">
        <v>-111570.47254353995</v>
      </c>
      <c r="BM683">
        <v>-509639.099117768</v>
      </c>
      <c r="BN683">
        <v>-825643.89110589912</v>
      </c>
      <c r="BO683">
        <v>1890529.5505186636</v>
      </c>
      <c r="BP683">
        <v>4328236.6076145265</v>
      </c>
      <c r="BQ683">
        <v>6542456.5541058239</v>
      </c>
      <c r="BR683">
        <v>6155740</v>
      </c>
      <c r="BS683">
        <v>8767932</v>
      </c>
      <c r="BT683">
        <v>937111</v>
      </c>
      <c r="BU683">
        <v>327326</v>
      </c>
      <c r="BV683">
        <v>88734</v>
      </c>
      <c r="BW683">
        <v>932589</v>
      </c>
      <c r="BX683">
        <v>42948</v>
      </c>
      <c r="BY683">
        <v>76.747998799555958</v>
      </c>
      <c r="BZ683">
        <v>0</v>
      </c>
      <c r="CA683">
        <v>0</v>
      </c>
      <c r="CB683">
        <v>0</v>
      </c>
      <c r="CC683">
        <v>0</v>
      </c>
      <c r="CD683">
        <v>0</v>
      </c>
      <c r="CE683">
        <v>0</v>
      </c>
      <c r="CF683">
        <v>0</v>
      </c>
      <c r="CG683">
        <v>268981.60836807318</v>
      </c>
      <c r="CH683">
        <v>31199.324011184544</v>
      </c>
      <c r="CI683">
        <v>423.7599186578546</v>
      </c>
      <c r="CJ683">
        <v>22194.425739705133</v>
      </c>
      <c r="CK683">
        <v>239583.26401118454</v>
      </c>
      <c r="CL683">
        <v>0</v>
      </c>
      <c r="CM683">
        <v>1430000</v>
      </c>
      <c r="CN683">
        <v>0</v>
      </c>
      <c r="CO683">
        <v>11460000</v>
      </c>
      <c r="CP683">
        <v>0</v>
      </c>
      <c r="CQ683">
        <v>0</v>
      </c>
      <c r="CR683">
        <v>0</v>
      </c>
      <c r="CS683">
        <v>0</v>
      </c>
      <c r="CT683">
        <v>0</v>
      </c>
      <c r="CU683">
        <v>0</v>
      </c>
      <c r="CV683">
        <v>0</v>
      </c>
      <c r="CW683">
        <v>0</v>
      </c>
      <c r="CX683">
        <v>15.053719457739875</v>
      </c>
      <c r="CY683">
        <v>5360133.087641702</v>
      </c>
      <c r="CZ683">
        <v>60920</v>
      </c>
      <c r="DA683">
        <v>62865.59926215736</v>
      </c>
      <c r="DB683">
        <v>62055.105744468587</v>
      </c>
      <c r="DC683">
        <v>61600.785836733921</v>
      </c>
      <c r="DD683">
        <v>-111570.47254353995</v>
      </c>
      <c r="DE683">
        <v>-509639.099117768</v>
      </c>
      <c r="DF683">
        <v>-825643.89110589912</v>
      </c>
    </row>
    <row r="684" spans="1:110" x14ac:dyDescent="0.45">
      <c r="A684">
        <v>13215</v>
      </c>
      <c r="B684" t="s">
        <v>1034</v>
      </c>
      <c r="C684">
        <v>73655</v>
      </c>
      <c r="D684">
        <v>74259</v>
      </c>
      <c r="E684">
        <v>74429</v>
      </c>
      <c r="F684">
        <v>74513</v>
      </c>
      <c r="G684">
        <v>74293</v>
      </c>
      <c r="H684">
        <v>73641</v>
      </c>
      <c r="I684">
        <v>72580</v>
      </c>
      <c r="J684">
        <v>72415.821428571435</v>
      </c>
      <c r="K684">
        <v>1.99</v>
      </c>
      <c r="L684">
        <v>1.95</v>
      </c>
      <c r="M684">
        <v>1.92</v>
      </c>
      <c r="N684">
        <v>1.89</v>
      </c>
      <c r="O684">
        <v>1.88</v>
      </c>
      <c r="P684">
        <v>1.88</v>
      </c>
      <c r="Q684">
        <v>1.8627699301623495</v>
      </c>
      <c r="R684">
        <v>1.853956858249131</v>
      </c>
      <c r="S684">
        <v>320382</v>
      </c>
      <c r="T684">
        <v>9533</v>
      </c>
      <c r="U684">
        <v>5021</v>
      </c>
      <c r="V684">
        <v>141.68526432498984</v>
      </c>
      <c r="W684">
        <v>453.21403241092747</v>
      </c>
      <c r="X684">
        <v>2988.3764947965733</v>
      </c>
      <c r="Y684">
        <v>492.05911008760654</v>
      </c>
      <c r="Z684">
        <v>26131</v>
      </c>
      <c r="AA684">
        <v>26277.002572440379</v>
      </c>
      <c r="AB684">
        <v>26190.282490480015</v>
      </c>
      <c r="AC684">
        <v>25997.703130035236</v>
      </c>
      <c r="AD684">
        <v>25595.233007421255</v>
      </c>
      <c r="AE684">
        <v>24934.119655035018</v>
      </c>
      <c r="AF684">
        <v>24085.513644403938</v>
      </c>
      <c r="AG684">
        <v>23742.362922419088</v>
      </c>
      <c r="AH684">
        <v>201</v>
      </c>
      <c r="AI684">
        <v>183.03254745220192</v>
      </c>
      <c r="AJ684">
        <v>171.48661144504953</v>
      </c>
      <c r="AK684">
        <v>167.26043555429729</v>
      </c>
      <c r="AL684">
        <v>163.06972620827509</v>
      </c>
      <c r="AM684">
        <v>160.04344147697313</v>
      </c>
      <c r="AN684">
        <v>150.46759479578975</v>
      </c>
      <c r="AO684">
        <v>149.65448689482733</v>
      </c>
      <c r="AP684">
        <v>185.52067017483697</v>
      </c>
      <c r="AQ684">
        <v>0.21849153845451202</v>
      </c>
      <c r="AR684">
        <v>7.6793543412448539E-2</v>
      </c>
      <c r="AS684">
        <v>0.21849153845451202</v>
      </c>
      <c r="AT684">
        <v>23854</v>
      </c>
      <c r="AU684">
        <v>1488</v>
      </c>
      <c r="AV684">
        <v>10232.058080471113</v>
      </c>
      <c r="AW684">
        <v>5229.5891348816294</v>
      </c>
      <c r="AX684">
        <v>1322.2872557779647</v>
      </c>
      <c r="AY684">
        <v>341.44377814532101</v>
      </c>
      <c r="AZ684">
        <v>198.93357069089717</v>
      </c>
      <c r="BA684">
        <v>35.148854712874055</v>
      </c>
      <c r="BB684">
        <v>66.061272509003672</v>
      </c>
      <c r="BC684">
        <v>33810</v>
      </c>
      <c r="BD684">
        <v>2290928.0942103188</v>
      </c>
      <c r="BE684">
        <v>13028472.989398489</v>
      </c>
      <c r="BF684">
        <v>405888</v>
      </c>
      <c r="BG684">
        <v>420205.7311122783</v>
      </c>
      <c r="BH684">
        <v>417497.18785859621</v>
      </c>
      <c r="BI684">
        <v>115409.99999999993</v>
      </c>
      <c r="BJ684">
        <v>114183.30191831748</v>
      </c>
      <c r="BK684">
        <v>112415.63162476596</v>
      </c>
      <c r="BL684">
        <v>18335.518393668812</v>
      </c>
      <c r="BM684">
        <v>-137910.45885447925</v>
      </c>
      <c r="BN684">
        <v>-210363.58952406095</v>
      </c>
      <c r="BO684">
        <v>1515197.5600027023</v>
      </c>
      <c r="BP684">
        <v>3503106.7563603213</v>
      </c>
      <c r="BQ684">
        <v>5326894.2271380182</v>
      </c>
      <c r="BR684">
        <v>6155740</v>
      </c>
      <c r="BS684">
        <v>8767932</v>
      </c>
      <c r="BT684">
        <v>937111</v>
      </c>
      <c r="BU684">
        <v>327326</v>
      </c>
      <c r="BV684">
        <v>88734</v>
      </c>
      <c r="BW684">
        <v>932589</v>
      </c>
      <c r="BX684">
        <v>42948</v>
      </c>
      <c r="BY684">
        <v>58.146821235704806</v>
      </c>
      <c r="BZ684">
        <v>0</v>
      </c>
      <c r="CA684">
        <v>0</v>
      </c>
      <c r="CB684">
        <v>0</v>
      </c>
      <c r="CC684">
        <v>0</v>
      </c>
      <c r="CD684">
        <v>12.967586849431804</v>
      </c>
      <c r="CE684">
        <v>14.525456899030269</v>
      </c>
      <c r="CF684">
        <v>0</v>
      </c>
      <c r="CG684">
        <v>218912.19276054905</v>
      </c>
      <c r="CH684">
        <v>25391.745083884089</v>
      </c>
      <c r="CI684">
        <v>344.87938993390947</v>
      </c>
      <c r="CJ684">
        <v>18063.058047788512</v>
      </c>
      <c r="CK684">
        <v>194986.18508388408</v>
      </c>
      <c r="CL684">
        <v>110000</v>
      </c>
      <c r="CM684">
        <v>440000</v>
      </c>
      <c r="CN684">
        <v>20000</v>
      </c>
      <c r="CO684">
        <v>8150000</v>
      </c>
      <c r="CP684">
        <v>0</v>
      </c>
      <c r="CQ684">
        <v>0</v>
      </c>
      <c r="CR684">
        <v>0</v>
      </c>
      <c r="CS684">
        <v>0</v>
      </c>
      <c r="CT684">
        <v>0</v>
      </c>
      <c r="CU684">
        <v>0</v>
      </c>
      <c r="CV684">
        <v>0</v>
      </c>
      <c r="CW684">
        <v>0</v>
      </c>
      <c r="CX684">
        <v>7.5268597288699377</v>
      </c>
      <c r="CY684">
        <v>4303403.3488076711</v>
      </c>
      <c r="CZ684">
        <v>33810</v>
      </c>
      <c r="DA684">
        <v>35002.650408255788</v>
      </c>
      <c r="DB684">
        <v>34777.03189426427</v>
      </c>
      <c r="DC684">
        <v>34678.836891888241</v>
      </c>
      <c r="DD684">
        <v>18335.518393668812</v>
      </c>
      <c r="DE684">
        <v>-137910.45885447925</v>
      </c>
      <c r="DF684">
        <v>-210363.58952406095</v>
      </c>
    </row>
    <row r="685" spans="1:110" x14ac:dyDescent="0.45">
      <c r="A685">
        <v>13218</v>
      </c>
      <c r="B685" t="s">
        <v>1035</v>
      </c>
      <c r="C685">
        <v>58395</v>
      </c>
      <c r="D685">
        <v>54729</v>
      </c>
      <c r="E685">
        <v>50941</v>
      </c>
      <c r="F685">
        <v>47052</v>
      </c>
      <c r="G685">
        <v>43052</v>
      </c>
      <c r="H685">
        <v>39088</v>
      </c>
      <c r="I685">
        <v>35227</v>
      </c>
      <c r="J685">
        <v>31345.75</v>
      </c>
      <c r="K685">
        <v>1.99</v>
      </c>
      <c r="L685">
        <v>1.95</v>
      </c>
      <c r="M685">
        <v>1.92</v>
      </c>
      <c r="N685">
        <v>1.89</v>
      </c>
      <c r="O685">
        <v>1.88</v>
      </c>
      <c r="P685">
        <v>1.88</v>
      </c>
      <c r="Q685">
        <v>1.8627699301623495</v>
      </c>
      <c r="R685">
        <v>1.853956858249131</v>
      </c>
      <c r="S685">
        <v>320382</v>
      </c>
      <c r="T685">
        <v>9533</v>
      </c>
      <c r="U685">
        <v>5021</v>
      </c>
      <c r="V685">
        <v>112.15611182350233</v>
      </c>
      <c r="W685">
        <v>352.14173178133404</v>
      </c>
      <c r="X685">
        <v>2993.0259376952731</v>
      </c>
      <c r="Y685">
        <v>502.08420373991305</v>
      </c>
      <c r="Z685">
        <v>20016</v>
      </c>
      <c r="AA685">
        <v>21398.554404518978</v>
      </c>
      <c r="AB685">
        <v>19389.791070721902</v>
      </c>
      <c r="AC685">
        <v>17363.90295186155</v>
      </c>
      <c r="AD685">
        <v>15374.281291179144</v>
      </c>
      <c r="AE685">
        <v>13488.93729814729</v>
      </c>
      <c r="AF685">
        <v>11739.672240530297</v>
      </c>
      <c r="AG685">
        <v>9792.6595961006224</v>
      </c>
      <c r="AH685">
        <v>115</v>
      </c>
      <c r="AI685">
        <v>143.17987338008729</v>
      </c>
      <c r="AJ685">
        <v>140.71477624705275</v>
      </c>
      <c r="AK685">
        <v>143.09117050333566</v>
      </c>
      <c r="AL685">
        <v>137.4791148649312</v>
      </c>
      <c r="AM685">
        <v>139.44539548786409</v>
      </c>
      <c r="AN685">
        <v>145.84753136198628</v>
      </c>
      <c r="AO685">
        <v>155.6981063278954</v>
      </c>
      <c r="AP685">
        <v>121.65475482675474</v>
      </c>
      <c r="AQ685">
        <v>1.0196271794543894</v>
      </c>
      <c r="AR685">
        <v>0.35836986925809317</v>
      </c>
      <c r="AS685">
        <v>1.0196271794543894</v>
      </c>
      <c r="AT685">
        <v>36751</v>
      </c>
      <c r="AU685">
        <v>549</v>
      </c>
      <c r="AV685">
        <v>14949.914986876105</v>
      </c>
      <c r="AW685">
        <v>4077.0544256679577</v>
      </c>
      <c r="AX685">
        <v>528.47462949625094</v>
      </c>
      <c r="AY685">
        <v>498.87866311205556</v>
      </c>
      <c r="AZ685">
        <v>155.0911503524091</v>
      </c>
      <c r="BA685">
        <v>14.047838614821213</v>
      </c>
      <c r="BB685">
        <v>66.061272509003672</v>
      </c>
      <c r="BC685">
        <v>27880</v>
      </c>
      <c r="BD685">
        <v>1109521.8126589109</v>
      </c>
      <c r="BE685">
        <v>6835925.4293336608</v>
      </c>
      <c r="BF685">
        <v>269458</v>
      </c>
      <c r="BG685">
        <v>239014.61894059819</v>
      </c>
      <c r="BH685">
        <v>199615.27935518257</v>
      </c>
      <c r="BI685">
        <v>98230.000000000029</v>
      </c>
      <c r="BJ685">
        <v>79708.94457249681</v>
      </c>
      <c r="BK685">
        <v>70575.592289243534</v>
      </c>
      <c r="BL685">
        <v>-118479.88324261596</v>
      </c>
      <c r="BM685">
        <v>-378870.77328977059</v>
      </c>
      <c r="BN685">
        <v>-620913.49597060354</v>
      </c>
      <c r="BO685">
        <v>234698.99192657927</v>
      </c>
      <c r="BP685">
        <v>815707.21971349372</v>
      </c>
      <c r="BQ685">
        <v>1351493.6191515485</v>
      </c>
      <c r="BR685">
        <v>6155740</v>
      </c>
      <c r="BS685">
        <v>8767932</v>
      </c>
      <c r="BT685">
        <v>937111</v>
      </c>
      <c r="BU685">
        <v>327326</v>
      </c>
      <c r="BV685">
        <v>88734</v>
      </c>
      <c r="BW685">
        <v>932589</v>
      </c>
      <c r="BX685">
        <v>42948</v>
      </c>
      <c r="BY685">
        <v>39.541781422991086</v>
      </c>
      <c r="BZ685">
        <v>0</v>
      </c>
      <c r="CA685">
        <v>0</v>
      </c>
      <c r="CB685">
        <v>0</v>
      </c>
      <c r="CC685">
        <v>0</v>
      </c>
      <c r="CD685">
        <v>9.7721452885508295</v>
      </c>
      <c r="CE685">
        <v>0</v>
      </c>
      <c r="CF685">
        <v>0</v>
      </c>
      <c r="CG685">
        <v>180511.12792069142</v>
      </c>
      <c r="CH685">
        <v>20937.584550076259</v>
      </c>
      <c r="CI685">
        <v>284.38145399084902</v>
      </c>
      <c r="CJ685">
        <v>14894.478652770717</v>
      </c>
      <c r="CK685">
        <v>160782.16455007624</v>
      </c>
      <c r="CL685">
        <v>0</v>
      </c>
      <c r="CM685">
        <v>120000</v>
      </c>
      <c r="CN685">
        <v>10000</v>
      </c>
      <c r="CO685">
        <v>10160000</v>
      </c>
      <c r="CP685">
        <v>0</v>
      </c>
      <c r="CQ685">
        <v>0</v>
      </c>
      <c r="CR685">
        <v>0</v>
      </c>
      <c r="CS685">
        <v>0</v>
      </c>
      <c r="CT685">
        <v>0</v>
      </c>
      <c r="CU685">
        <v>0</v>
      </c>
      <c r="CV685">
        <v>0</v>
      </c>
      <c r="CW685">
        <v>0</v>
      </c>
      <c r="CX685">
        <v>15.053719457739875</v>
      </c>
      <c r="CY685">
        <v>3048672.2961490061</v>
      </c>
      <c r="CZ685">
        <v>27880</v>
      </c>
      <c r="DA685">
        <v>24730.115921827812</v>
      </c>
      <c r="DB685">
        <v>20653.586044661843</v>
      </c>
      <c r="DC685">
        <v>16795.344239057627</v>
      </c>
      <c r="DD685">
        <v>-118479.88324261596</v>
      </c>
      <c r="DE685">
        <v>-378870.77328977059</v>
      </c>
      <c r="DF685">
        <v>-620913.49597060354</v>
      </c>
    </row>
    <row r="686" spans="1:110" x14ac:dyDescent="0.45">
      <c r="A686">
        <v>13219</v>
      </c>
      <c r="B686" t="s">
        <v>1036</v>
      </c>
      <c r="C686">
        <v>80249</v>
      </c>
      <c r="D686">
        <v>81262</v>
      </c>
      <c r="E686">
        <v>81605</v>
      </c>
      <c r="F686">
        <v>81697</v>
      </c>
      <c r="G686">
        <v>81509</v>
      </c>
      <c r="H686">
        <v>80985</v>
      </c>
      <c r="I686">
        <v>80267</v>
      </c>
      <c r="J686">
        <v>80245.714285714275</v>
      </c>
      <c r="K686">
        <v>1.99</v>
      </c>
      <c r="L686">
        <v>1.95</v>
      </c>
      <c r="M686">
        <v>1.92</v>
      </c>
      <c r="N686">
        <v>1.89</v>
      </c>
      <c r="O686">
        <v>1.88</v>
      </c>
      <c r="P686">
        <v>1.88</v>
      </c>
      <c r="Q686">
        <v>1.8627699301623495</v>
      </c>
      <c r="R686">
        <v>1.853956858249131</v>
      </c>
      <c r="S686">
        <v>320382</v>
      </c>
      <c r="T686">
        <v>9533</v>
      </c>
      <c r="U686">
        <v>5021</v>
      </c>
      <c r="V686">
        <v>165.66082358069272</v>
      </c>
      <c r="W686">
        <v>526.37765139573469</v>
      </c>
      <c r="X686">
        <v>2784.6946203089524</v>
      </c>
      <c r="Y686">
        <v>461.5944498551504</v>
      </c>
      <c r="Z686">
        <v>18144</v>
      </c>
      <c r="AA686">
        <v>18547.265456750909</v>
      </c>
      <c r="AB686">
        <v>18553.489776409122</v>
      </c>
      <c r="AC686">
        <v>18473.59501320406</v>
      </c>
      <c r="AD686">
        <v>18293.024518948157</v>
      </c>
      <c r="AE686">
        <v>17913.717439925673</v>
      </c>
      <c r="AF686">
        <v>17378.161569873908</v>
      </c>
      <c r="AG686">
        <v>17202.337198590962</v>
      </c>
      <c r="AH686">
        <v>306</v>
      </c>
      <c r="AI686">
        <v>300.42094450951299</v>
      </c>
      <c r="AJ686">
        <v>286.86283820853771</v>
      </c>
      <c r="AK686">
        <v>280.08450022058003</v>
      </c>
      <c r="AL686">
        <v>275.73069380263996</v>
      </c>
      <c r="AM686">
        <v>265.32533929312302</v>
      </c>
      <c r="AN686">
        <v>253.92888818142092</v>
      </c>
      <c r="AO686">
        <v>257.06494701493273</v>
      </c>
      <c r="AP686">
        <v>106.27711067024843</v>
      </c>
      <c r="AQ686">
        <v>1.2381187179089015</v>
      </c>
      <c r="AR686">
        <v>0.43516341267054176</v>
      </c>
      <c r="AS686">
        <v>1.2381187179089015</v>
      </c>
      <c r="AT686">
        <v>21720</v>
      </c>
      <c r="AU686">
        <v>597</v>
      </c>
      <c r="AV686">
        <v>8962.7447687638069</v>
      </c>
      <c r="AW686">
        <v>3031.6931626168357</v>
      </c>
      <c r="AX686">
        <v>548.16913218219224</v>
      </c>
      <c r="AY686">
        <v>299.08679293364821</v>
      </c>
      <c r="AZ686">
        <v>115.32560790594444</v>
      </c>
      <c r="BA686">
        <v>14.571355127988529</v>
      </c>
      <c r="BB686">
        <v>66.061272509003672</v>
      </c>
      <c r="BC686">
        <v>40120</v>
      </c>
      <c r="BD686">
        <v>2752816.0213518697</v>
      </c>
      <c r="BE686">
        <v>9997800.123737514</v>
      </c>
      <c r="BF686">
        <v>490844</v>
      </c>
      <c r="BG686">
        <v>509137.27758498571</v>
      </c>
      <c r="BH686">
        <v>507384.65476391837</v>
      </c>
      <c r="BI686">
        <v>108349.99999999993</v>
      </c>
      <c r="BJ686">
        <v>107919.62968061704</v>
      </c>
      <c r="BK686">
        <v>106864.76727525334</v>
      </c>
      <c r="BL686">
        <v>173215.61917099776</v>
      </c>
      <c r="BM686">
        <v>-42054.261266005691</v>
      </c>
      <c r="BN686">
        <v>-244398.43976054015</v>
      </c>
      <c r="BO686">
        <v>1221493.9085950921</v>
      </c>
      <c r="BP686">
        <v>2771322.7665872346</v>
      </c>
      <c r="BQ686">
        <v>4169187.8423108221</v>
      </c>
      <c r="BR686">
        <v>6155740</v>
      </c>
      <c r="BS686">
        <v>8767932</v>
      </c>
      <c r="BT686">
        <v>937111</v>
      </c>
      <c r="BU686">
        <v>327326</v>
      </c>
      <c r="BV686">
        <v>88734</v>
      </c>
      <c r="BW686">
        <v>932589</v>
      </c>
      <c r="BX686">
        <v>42948</v>
      </c>
      <c r="BY686">
        <v>41.958722450077204</v>
      </c>
      <c r="BZ686">
        <v>0</v>
      </c>
      <c r="CA686">
        <v>0</v>
      </c>
      <c r="CB686">
        <v>0</v>
      </c>
      <c r="CC686">
        <v>0</v>
      </c>
      <c r="CD686">
        <v>14.788033400917222</v>
      </c>
      <c r="CE686">
        <v>0</v>
      </c>
      <c r="CF686">
        <v>0</v>
      </c>
      <c r="CG686">
        <v>188870.54339603457</v>
      </c>
      <c r="CH686">
        <v>21907.197727503812</v>
      </c>
      <c r="CI686">
        <v>297.55107269954243</v>
      </c>
      <c r="CJ686">
        <v>15584.237432638536</v>
      </c>
      <c r="CK686">
        <v>168227.9377275038</v>
      </c>
      <c r="CL686">
        <v>0</v>
      </c>
      <c r="CM686">
        <v>360000</v>
      </c>
      <c r="CN686">
        <v>10000</v>
      </c>
      <c r="CO686">
        <v>6390000</v>
      </c>
      <c r="CP686">
        <v>0</v>
      </c>
      <c r="CQ686">
        <v>0</v>
      </c>
      <c r="CR686">
        <v>0</v>
      </c>
      <c r="CS686">
        <v>0</v>
      </c>
      <c r="CT686">
        <v>0</v>
      </c>
      <c r="CU686">
        <v>0</v>
      </c>
      <c r="CV686">
        <v>0</v>
      </c>
      <c r="CW686">
        <v>0</v>
      </c>
      <c r="CX686">
        <v>2.5089532429566459</v>
      </c>
      <c r="CY686">
        <v>3198178.7335752803</v>
      </c>
      <c r="CZ686">
        <v>40120</v>
      </c>
      <c r="DA686">
        <v>41615.233305713475</v>
      </c>
      <c r="DB686">
        <v>41471.979588481074</v>
      </c>
      <c r="DC686">
        <v>41670.64782133406</v>
      </c>
      <c r="DD686">
        <v>173215.61917099776</v>
      </c>
      <c r="DE686">
        <v>-42054.261266005691</v>
      </c>
      <c r="DF686">
        <v>-244398.43976054015</v>
      </c>
    </row>
    <row r="687" spans="1:110" x14ac:dyDescent="0.45">
      <c r="A687">
        <v>13220</v>
      </c>
      <c r="B687" t="s">
        <v>1037</v>
      </c>
      <c r="C687">
        <v>85157</v>
      </c>
      <c r="D687">
        <v>86187</v>
      </c>
      <c r="E687">
        <v>86224</v>
      </c>
      <c r="F687">
        <v>85656</v>
      </c>
      <c r="G687">
        <v>84746</v>
      </c>
      <c r="H687">
        <v>83602</v>
      </c>
      <c r="I687">
        <v>82368</v>
      </c>
      <c r="J687">
        <v>81831.75</v>
      </c>
      <c r="K687">
        <v>1.99</v>
      </c>
      <c r="L687">
        <v>1.95</v>
      </c>
      <c r="M687">
        <v>1.92</v>
      </c>
      <c r="N687">
        <v>1.89</v>
      </c>
      <c r="O687">
        <v>1.88</v>
      </c>
      <c r="P687">
        <v>1.88</v>
      </c>
      <c r="Q687">
        <v>1.8627699301623495</v>
      </c>
      <c r="R687">
        <v>1.853956858249131</v>
      </c>
      <c r="S687">
        <v>320382</v>
      </c>
      <c r="T687">
        <v>9533</v>
      </c>
      <c r="U687">
        <v>5021</v>
      </c>
      <c r="V687">
        <v>145.3183547656071</v>
      </c>
      <c r="W687">
        <v>456.29830652963199</v>
      </c>
      <c r="X687">
        <v>3368.6635982693811</v>
      </c>
      <c r="Y687">
        <v>565.05391370076086</v>
      </c>
      <c r="Z687">
        <v>22184</v>
      </c>
      <c r="AA687">
        <v>22159.396841552283</v>
      </c>
      <c r="AB687">
        <v>22040.278062396086</v>
      </c>
      <c r="AC687">
        <v>21814.080244377637</v>
      </c>
      <c r="AD687">
        <v>21346.808212716525</v>
      </c>
      <c r="AE687">
        <v>20641.633892699494</v>
      </c>
      <c r="AF687">
        <v>19845.303416648996</v>
      </c>
      <c r="AG687">
        <v>19447.555315815829</v>
      </c>
      <c r="AH687">
        <v>269</v>
      </c>
      <c r="AI687">
        <v>257.89815759927649</v>
      </c>
      <c r="AJ687">
        <v>258.98688309453519</v>
      </c>
      <c r="AK687">
        <v>263.44384588837414</v>
      </c>
      <c r="AL687">
        <v>268.33821296199829</v>
      </c>
      <c r="AM687">
        <v>273.0340589311852</v>
      </c>
      <c r="AN687">
        <v>281.06431657892938</v>
      </c>
      <c r="AO687">
        <v>297.80198990210249</v>
      </c>
      <c r="AP687">
        <v>150.96815308876461</v>
      </c>
      <c r="AQ687">
        <v>0.72830512818170667</v>
      </c>
      <c r="AR687">
        <v>0.25597847804149509</v>
      </c>
      <c r="AS687">
        <v>0.72830512818170667</v>
      </c>
      <c r="AT687">
        <v>37742</v>
      </c>
      <c r="AU687">
        <v>825</v>
      </c>
      <c r="AV687">
        <v>15475.02638387387</v>
      </c>
      <c r="AW687">
        <v>4783.2374331727733</v>
      </c>
      <c r="AX687">
        <v>768.74826995909518</v>
      </c>
      <c r="AY687">
        <v>516.40163042987103</v>
      </c>
      <c r="AZ687">
        <v>181.9543519578923</v>
      </c>
      <c r="BA687">
        <v>20.434758887294876</v>
      </c>
      <c r="BB687">
        <v>66.061272509003672</v>
      </c>
      <c r="BC687">
        <v>35520</v>
      </c>
      <c r="BD687">
        <v>2343338.1039588703</v>
      </c>
      <c r="BE687">
        <v>11405988.107727136</v>
      </c>
      <c r="BF687">
        <v>455634</v>
      </c>
      <c r="BG687">
        <v>467202.28380481654</v>
      </c>
      <c r="BH687">
        <v>458424.46775554103</v>
      </c>
      <c r="BI687">
        <v>98697.999999999956</v>
      </c>
      <c r="BJ687">
        <v>97159.959152063413</v>
      </c>
      <c r="BK687">
        <v>95078.728543186531</v>
      </c>
      <c r="BL687">
        <v>-342230.36929561011</v>
      </c>
      <c r="BM687">
        <v>-533871.10948833451</v>
      </c>
      <c r="BN687">
        <v>-607006.9872173341</v>
      </c>
      <c r="BO687">
        <v>1344726.5140856942</v>
      </c>
      <c r="BP687">
        <v>3080450.2591184382</v>
      </c>
      <c r="BQ687">
        <v>4592271.0201585246</v>
      </c>
      <c r="BR687">
        <v>6155740</v>
      </c>
      <c r="BS687">
        <v>8767932</v>
      </c>
      <c r="BT687">
        <v>937111</v>
      </c>
      <c r="BU687">
        <v>327326</v>
      </c>
      <c r="BV687">
        <v>88734</v>
      </c>
      <c r="BW687">
        <v>932589</v>
      </c>
      <c r="BX687">
        <v>42948</v>
      </c>
      <c r="BY687">
        <v>66.380076873605788</v>
      </c>
      <c r="BZ687">
        <v>0</v>
      </c>
      <c r="CA687">
        <v>0</v>
      </c>
      <c r="CB687">
        <v>0</v>
      </c>
      <c r="CC687">
        <v>0</v>
      </c>
      <c r="CD687">
        <v>0.55940000000000001</v>
      </c>
      <c r="CE687">
        <v>0</v>
      </c>
      <c r="CF687">
        <v>0</v>
      </c>
      <c r="CG687">
        <v>222046.97356380275</v>
      </c>
      <c r="CH687">
        <v>25755.350025419422</v>
      </c>
      <c r="CI687">
        <v>349.81799694966952</v>
      </c>
      <c r="CJ687">
        <v>18321.717590238943</v>
      </c>
      <c r="CK687">
        <v>197778.35002541941</v>
      </c>
      <c r="CL687">
        <v>0</v>
      </c>
      <c r="CM687">
        <v>700000</v>
      </c>
      <c r="CN687">
        <v>20000</v>
      </c>
      <c r="CO687">
        <v>13420000</v>
      </c>
      <c r="CP687">
        <v>0</v>
      </c>
      <c r="CQ687">
        <v>0</v>
      </c>
      <c r="CR687">
        <v>0</v>
      </c>
      <c r="CS687">
        <v>0</v>
      </c>
      <c r="CT687">
        <v>0</v>
      </c>
      <c r="CU687">
        <v>0</v>
      </c>
      <c r="CV687">
        <v>0</v>
      </c>
      <c r="CW687">
        <v>0</v>
      </c>
      <c r="CX687">
        <v>506.80855507724249</v>
      </c>
      <c r="CY687">
        <v>3822255.3450366929</v>
      </c>
      <c r="CZ687">
        <v>35520</v>
      </c>
      <c r="DA687">
        <v>36421.832261743155</v>
      </c>
      <c r="DB687">
        <v>35737.537353834035</v>
      </c>
      <c r="DC687">
        <v>35472.191421070347</v>
      </c>
      <c r="DD687">
        <v>-342230.36929561011</v>
      </c>
      <c r="DE687">
        <v>-533871.10948833451</v>
      </c>
      <c r="DF687">
        <v>-607006.9872173341</v>
      </c>
    </row>
    <row r="688" spans="1:110" x14ac:dyDescent="0.45">
      <c r="A688">
        <v>13221</v>
      </c>
      <c r="B688" t="s">
        <v>1038</v>
      </c>
      <c r="C688">
        <v>74864</v>
      </c>
      <c r="D688">
        <v>75064</v>
      </c>
      <c r="E688">
        <v>74445</v>
      </c>
      <c r="F688">
        <v>73436</v>
      </c>
      <c r="G688">
        <v>72374</v>
      </c>
      <c r="H688">
        <v>71322</v>
      </c>
      <c r="I688">
        <v>70225</v>
      </c>
      <c r="J688">
        <v>69386.71428571429</v>
      </c>
      <c r="K688">
        <v>1.99</v>
      </c>
      <c r="L688">
        <v>1.95</v>
      </c>
      <c r="M688">
        <v>1.92</v>
      </c>
      <c r="N688">
        <v>1.89</v>
      </c>
      <c r="O688">
        <v>1.88</v>
      </c>
      <c r="P688">
        <v>1.88</v>
      </c>
      <c r="Q688">
        <v>1.8627699301623495</v>
      </c>
      <c r="R688">
        <v>1.853956858249131</v>
      </c>
      <c r="S688">
        <v>320382</v>
      </c>
      <c r="T688">
        <v>9533</v>
      </c>
      <c r="U688">
        <v>5021</v>
      </c>
      <c r="V688">
        <v>133.65455003524701</v>
      </c>
      <c r="W688">
        <v>427.43923859744831</v>
      </c>
      <c r="X688">
        <v>3219.9345371710101</v>
      </c>
      <c r="Y688">
        <v>530.29438825388138</v>
      </c>
      <c r="Z688">
        <v>20419</v>
      </c>
      <c r="AA688">
        <v>20450.803270596727</v>
      </c>
      <c r="AB688">
        <v>20213.206024215582</v>
      </c>
      <c r="AC688">
        <v>19824.592023423462</v>
      </c>
      <c r="AD688">
        <v>19232.804202261243</v>
      </c>
      <c r="AE688">
        <v>18540.624542730508</v>
      </c>
      <c r="AF688">
        <v>17820.865639375515</v>
      </c>
      <c r="AG688">
        <v>17340.519643520904</v>
      </c>
      <c r="AH688">
        <v>463</v>
      </c>
      <c r="AI688">
        <v>422.11551530903461</v>
      </c>
      <c r="AJ688">
        <v>375.26630584214666</v>
      </c>
      <c r="AK688">
        <v>336.66223202703554</v>
      </c>
      <c r="AL688">
        <v>303.98706091969626</v>
      </c>
      <c r="AM688">
        <v>272.75756027246115</v>
      </c>
      <c r="AN688">
        <v>264.15393863797931</v>
      </c>
      <c r="AO688">
        <v>249.33446029104763</v>
      </c>
      <c r="AP688">
        <v>130.04187444279722</v>
      </c>
      <c r="AQ688">
        <v>1.6751017948179254</v>
      </c>
      <c r="AR688">
        <v>0.58875049949543878</v>
      </c>
      <c r="AS688">
        <v>1.6751017948179254</v>
      </c>
      <c r="AT688">
        <v>26231</v>
      </c>
      <c r="AU688">
        <v>378</v>
      </c>
      <c r="AV688">
        <v>10664.023716931593</v>
      </c>
      <c r="AW688">
        <v>2878.3824056469684</v>
      </c>
      <c r="AX688">
        <v>365.2148632156584</v>
      </c>
      <c r="AY688">
        <v>355.85847143400724</v>
      </c>
      <c r="AZ688">
        <v>109.49366671081067</v>
      </c>
      <c r="BA688">
        <v>9.7080903639177816</v>
      </c>
      <c r="BB688">
        <v>66.061272509003672</v>
      </c>
      <c r="BC688">
        <v>34550</v>
      </c>
      <c r="BD688">
        <v>2219088.3504334176</v>
      </c>
      <c r="BE688">
        <v>8373470.3985400992</v>
      </c>
      <c r="BF688">
        <v>464280</v>
      </c>
      <c r="BG688">
        <v>468630.00614079158</v>
      </c>
      <c r="BH688">
        <v>457560.52290697757</v>
      </c>
      <c r="BI688">
        <v>139286.00000000006</v>
      </c>
      <c r="BJ688">
        <v>135021.01057050514</v>
      </c>
      <c r="BK688">
        <v>130990.4716538792</v>
      </c>
      <c r="BL688">
        <v>-175896.53126019612</v>
      </c>
      <c r="BM688">
        <v>-409021.82202246645</v>
      </c>
      <c r="BN688">
        <v>-565730.61970438808</v>
      </c>
      <c r="BO688">
        <v>949207.32660095068</v>
      </c>
      <c r="BP688">
        <v>2177120.1745865103</v>
      </c>
      <c r="BQ688">
        <v>3259639.3831401318</v>
      </c>
      <c r="BR688">
        <v>6155740</v>
      </c>
      <c r="BS688">
        <v>8767932</v>
      </c>
      <c r="BT688">
        <v>937111</v>
      </c>
      <c r="BU688">
        <v>327326</v>
      </c>
      <c r="BV688">
        <v>88734</v>
      </c>
      <c r="BW688">
        <v>932589</v>
      </c>
      <c r="BX688">
        <v>42948</v>
      </c>
      <c r="BY688">
        <v>52.751328331004075</v>
      </c>
      <c r="BZ688">
        <v>0</v>
      </c>
      <c r="CA688">
        <v>0</v>
      </c>
      <c r="CB688">
        <v>0</v>
      </c>
      <c r="CC688">
        <v>0</v>
      </c>
      <c r="CD688">
        <v>22.182408349664971</v>
      </c>
      <c r="CE688">
        <v>1.0687949999999999</v>
      </c>
      <c r="CF688">
        <v>0</v>
      </c>
      <c r="CG688">
        <v>163531.06523640061</v>
      </c>
      <c r="CH688">
        <v>18968.057783426539</v>
      </c>
      <c r="CI688">
        <v>257.63066598881545</v>
      </c>
      <c r="CJ688">
        <v>13493.406131164209</v>
      </c>
      <c r="CK688">
        <v>145657.93778342655</v>
      </c>
      <c r="CL688">
        <v>0</v>
      </c>
      <c r="CM688">
        <v>1950000</v>
      </c>
      <c r="CN688">
        <v>310000</v>
      </c>
      <c r="CO688">
        <v>10230000</v>
      </c>
      <c r="CP688">
        <v>0</v>
      </c>
      <c r="CQ688">
        <v>0</v>
      </c>
      <c r="CR688">
        <v>0</v>
      </c>
      <c r="CS688">
        <v>0</v>
      </c>
      <c r="CT688">
        <v>0</v>
      </c>
      <c r="CU688">
        <v>0</v>
      </c>
      <c r="CV688">
        <v>0</v>
      </c>
      <c r="CW688">
        <v>0</v>
      </c>
      <c r="CX688">
        <v>22.580579186609814</v>
      </c>
      <c r="CY688">
        <v>2933525.7083271556</v>
      </c>
      <c r="CZ688">
        <v>34550</v>
      </c>
      <c r="DA688">
        <v>34873.711364186158</v>
      </c>
      <c r="DB688">
        <v>34049.961373386905</v>
      </c>
      <c r="DC688">
        <v>33591.365502851491</v>
      </c>
      <c r="DD688">
        <v>-175896.53126019612</v>
      </c>
      <c r="DE688">
        <v>-409021.82202246645</v>
      </c>
      <c r="DF688">
        <v>-565730.61970438808</v>
      </c>
    </row>
    <row r="689" spans="1:110" x14ac:dyDescent="0.45">
      <c r="A689">
        <v>13222</v>
      </c>
      <c r="B689" t="s">
        <v>1039</v>
      </c>
      <c r="C689">
        <v>116632</v>
      </c>
      <c r="D689">
        <v>115764</v>
      </c>
      <c r="E689">
        <v>113888</v>
      </c>
      <c r="F689">
        <v>111662</v>
      </c>
      <c r="G689">
        <v>109384</v>
      </c>
      <c r="H689">
        <v>107159</v>
      </c>
      <c r="I689">
        <v>104950</v>
      </c>
      <c r="J689">
        <v>102922.85714285714</v>
      </c>
      <c r="K689">
        <v>1.99</v>
      </c>
      <c r="L689">
        <v>1.95</v>
      </c>
      <c r="M689">
        <v>1.92</v>
      </c>
      <c r="N689">
        <v>1.89</v>
      </c>
      <c r="O689">
        <v>1.88</v>
      </c>
      <c r="P689">
        <v>1.88</v>
      </c>
      <c r="Q689">
        <v>1.8627699301623495</v>
      </c>
      <c r="R689">
        <v>1.853956858249131</v>
      </c>
      <c r="S689">
        <v>320382</v>
      </c>
      <c r="T689">
        <v>9533</v>
      </c>
      <c r="U689">
        <v>5021</v>
      </c>
      <c r="V689">
        <v>205.17175689391058</v>
      </c>
      <c r="W689">
        <v>644.53765454971369</v>
      </c>
      <c r="X689">
        <v>3267.8183582330248</v>
      </c>
      <c r="Y689">
        <v>547.88299303193787</v>
      </c>
      <c r="Z689">
        <v>31434</v>
      </c>
      <c r="AA689">
        <v>30877.282040256421</v>
      </c>
      <c r="AB689">
        <v>30082.513292753265</v>
      </c>
      <c r="AC689">
        <v>29185.644083574982</v>
      </c>
      <c r="AD689">
        <v>28156.369643076996</v>
      </c>
      <c r="AE689">
        <v>27003.414612478067</v>
      </c>
      <c r="AF689">
        <v>25832.022724000202</v>
      </c>
      <c r="AG689">
        <v>24856.900065545386</v>
      </c>
      <c r="AH689">
        <v>605</v>
      </c>
      <c r="AI689">
        <v>577.96657566020303</v>
      </c>
      <c r="AJ689">
        <v>548.97135052898557</v>
      </c>
      <c r="AK689">
        <v>518.59310535250188</v>
      </c>
      <c r="AL689">
        <v>487.78592191552548</v>
      </c>
      <c r="AM689">
        <v>460.88328574347196</v>
      </c>
      <c r="AN689">
        <v>441.2232321450324</v>
      </c>
      <c r="AO689">
        <v>435.4872533169829</v>
      </c>
      <c r="AP689">
        <v>180.15321558707265</v>
      </c>
      <c r="AQ689">
        <v>5.7536105126354826</v>
      </c>
      <c r="AR689">
        <v>2.0222299765278118</v>
      </c>
      <c r="AS689">
        <v>5.7536105126354826</v>
      </c>
      <c r="AT689">
        <v>42779</v>
      </c>
      <c r="AU689">
        <v>1148</v>
      </c>
      <c r="AV689">
        <v>17639.730429471416</v>
      </c>
      <c r="AW689">
        <v>5907.5909399071925</v>
      </c>
      <c r="AX689">
        <v>1055.5721546157934</v>
      </c>
      <c r="AY689">
        <v>588.63780443146118</v>
      </c>
      <c r="AZ689">
        <v>224.72475935406959</v>
      </c>
      <c r="BA689">
        <v>28.059071233895377</v>
      </c>
      <c r="BB689">
        <v>66.061272509003672</v>
      </c>
      <c r="BC689">
        <v>49930</v>
      </c>
      <c r="BD689">
        <v>3084478.8579464667</v>
      </c>
      <c r="BE689">
        <v>12740903.051901467</v>
      </c>
      <c r="BF689">
        <v>599020</v>
      </c>
      <c r="BG689">
        <v>596136.90395292453</v>
      </c>
      <c r="BH689">
        <v>575139.52244276158</v>
      </c>
      <c r="BI689">
        <v>209165.99999999991</v>
      </c>
      <c r="BJ689">
        <v>197706.66415606398</v>
      </c>
      <c r="BK689">
        <v>190734.24937744072</v>
      </c>
      <c r="BL689">
        <v>-507457.82220193185</v>
      </c>
      <c r="BM689">
        <v>-776404.19376325933</v>
      </c>
      <c r="BN689">
        <v>-930636.1880890755</v>
      </c>
      <c r="BO689">
        <v>1324705.9661734868</v>
      </c>
      <c r="BP689">
        <v>3110151.0469195591</v>
      </c>
      <c r="BQ689">
        <v>4701660.6396022867</v>
      </c>
      <c r="BR689">
        <v>6155740</v>
      </c>
      <c r="BS689">
        <v>8767932</v>
      </c>
      <c r="BT689">
        <v>937111</v>
      </c>
      <c r="BU689">
        <v>327326</v>
      </c>
      <c r="BV689">
        <v>88734</v>
      </c>
      <c r="BW689">
        <v>932589</v>
      </c>
      <c r="BX689">
        <v>42948</v>
      </c>
      <c r="BY689">
        <v>74.509526311571378</v>
      </c>
      <c r="BZ689">
        <v>0</v>
      </c>
      <c r="CA689">
        <v>0</v>
      </c>
      <c r="CB689">
        <v>0</v>
      </c>
      <c r="CC689">
        <v>147.50620737600005</v>
      </c>
      <c r="CD689">
        <v>8.7455151115921232</v>
      </c>
      <c r="CE689">
        <v>3.7440000000000001E-2</v>
      </c>
      <c r="CF689">
        <v>0</v>
      </c>
      <c r="CG689">
        <v>242771.35776309101</v>
      </c>
      <c r="CH689">
        <v>28159.182694458566</v>
      </c>
      <c r="CI689">
        <v>382.46767666497203</v>
      </c>
      <c r="CJ689">
        <v>20031.74456532791</v>
      </c>
      <c r="CK689">
        <v>216237.66269445856</v>
      </c>
      <c r="CL689">
        <v>0</v>
      </c>
      <c r="CM689">
        <v>1670000</v>
      </c>
      <c r="CN689">
        <v>50000</v>
      </c>
      <c r="CO689">
        <v>12880000</v>
      </c>
      <c r="CP689">
        <v>0</v>
      </c>
      <c r="CQ689">
        <v>0</v>
      </c>
      <c r="CR689">
        <v>0</v>
      </c>
      <c r="CS689">
        <v>0</v>
      </c>
      <c r="CT689">
        <v>0</v>
      </c>
      <c r="CU689">
        <v>0</v>
      </c>
      <c r="CV689">
        <v>0</v>
      </c>
      <c r="CW689">
        <v>0</v>
      </c>
      <c r="CX689">
        <v>40.143251887306334</v>
      </c>
      <c r="CY689">
        <v>4545881.5865893951</v>
      </c>
      <c r="CZ689">
        <v>49930</v>
      </c>
      <c r="DA689">
        <v>49689.685844161337</v>
      </c>
      <c r="DB689">
        <v>47939.495101277222</v>
      </c>
      <c r="DC689">
        <v>46691.181395666797</v>
      </c>
      <c r="DD689">
        <v>-507457.82220193185</v>
      </c>
      <c r="DE689">
        <v>-776404.19376325933</v>
      </c>
      <c r="DF689">
        <v>-930636.1880890755</v>
      </c>
    </row>
    <row r="690" spans="1:110" x14ac:dyDescent="0.45">
      <c r="A690">
        <v>13223</v>
      </c>
      <c r="B690" t="s">
        <v>1040</v>
      </c>
      <c r="C690">
        <v>71229</v>
      </c>
      <c r="D690">
        <v>71079</v>
      </c>
      <c r="E690">
        <v>70103</v>
      </c>
      <c r="F690">
        <v>68535</v>
      </c>
      <c r="G690">
        <v>66797</v>
      </c>
      <c r="H690">
        <v>65175</v>
      </c>
      <c r="I690">
        <v>63590</v>
      </c>
      <c r="J690">
        <v>62231.749999999993</v>
      </c>
      <c r="K690">
        <v>1.99</v>
      </c>
      <c r="L690">
        <v>1.95</v>
      </c>
      <c r="M690">
        <v>1.92</v>
      </c>
      <c r="N690">
        <v>1.89</v>
      </c>
      <c r="O690">
        <v>1.88</v>
      </c>
      <c r="P690">
        <v>1.88</v>
      </c>
      <c r="Q690">
        <v>1.8627699301623495</v>
      </c>
      <c r="R690">
        <v>1.853956858249131</v>
      </c>
      <c r="S690">
        <v>320382</v>
      </c>
      <c r="T690">
        <v>9533</v>
      </c>
      <c r="U690">
        <v>5021</v>
      </c>
      <c r="V690">
        <v>117.45948698029898</v>
      </c>
      <c r="W690">
        <v>376.49780761856931</v>
      </c>
      <c r="X690">
        <v>3485.9929961502489</v>
      </c>
      <c r="Y690">
        <v>572.81289567421152</v>
      </c>
      <c r="Z690">
        <v>26282</v>
      </c>
      <c r="AA690">
        <v>26206.844956598368</v>
      </c>
      <c r="AB690">
        <v>25950.430087196852</v>
      </c>
      <c r="AC690">
        <v>25425.425989043732</v>
      </c>
      <c r="AD690">
        <v>24469.254293663911</v>
      </c>
      <c r="AE690">
        <v>23363.477048515892</v>
      </c>
      <c r="AF690">
        <v>22248.385187957403</v>
      </c>
      <c r="AG690">
        <v>21537.287938492263</v>
      </c>
      <c r="AH690">
        <v>324</v>
      </c>
      <c r="AI690">
        <v>278.04325758786791</v>
      </c>
      <c r="AJ690">
        <v>234.82295916081904</v>
      </c>
      <c r="AK690">
        <v>200.74776523876173</v>
      </c>
      <c r="AL690">
        <v>170.78538573792875</v>
      </c>
      <c r="AM690">
        <v>142.35911399973116</v>
      </c>
      <c r="AN690">
        <v>112.29173004052666</v>
      </c>
      <c r="AO690">
        <v>91.740925614502785</v>
      </c>
      <c r="AP690">
        <v>125.94267916690968</v>
      </c>
      <c r="AQ690">
        <v>1.7479323076360962</v>
      </c>
      <c r="AR690">
        <v>0.61434834729958832</v>
      </c>
      <c r="AS690">
        <v>1.7479323076360962</v>
      </c>
      <c r="AT690">
        <v>43180</v>
      </c>
      <c r="AU690">
        <v>2291</v>
      </c>
      <c r="AV690">
        <v>18333.85649190834</v>
      </c>
      <c r="AW690">
        <v>8547.5807418049553</v>
      </c>
      <c r="AX690">
        <v>2045.2374931785353</v>
      </c>
      <c r="AY690">
        <v>611.80079113498118</v>
      </c>
      <c r="AZ690">
        <v>325.14997141826046</v>
      </c>
      <c r="BA690">
        <v>54.36621671042279</v>
      </c>
      <c r="BB690">
        <v>66.061272509003672</v>
      </c>
      <c r="BC690">
        <v>29220</v>
      </c>
      <c r="BD690">
        <v>1777595.0770069186</v>
      </c>
      <c r="BE690">
        <v>9859871.8485348802</v>
      </c>
      <c r="BF690">
        <v>539988</v>
      </c>
      <c r="BG690">
        <v>537190.12909177504</v>
      </c>
      <c r="BH690">
        <v>513571.12916464242</v>
      </c>
      <c r="BI690">
        <v>128227.99999999996</v>
      </c>
      <c r="BJ690">
        <v>124404.57938078622</v>
      </c>
      <c r="BK690">
        <v>119726.10761670256</v>
      </c>
      <c r="BL690">
        <v>-593123.50350745977</v>
      </c>
      <c r="BM690">
        <v>-917650.97994503472</v>
      </c>
      <c r="BN690">
        <v>-1171737.7791678661</v>
      </c>
      <c r="BO690">
        <v>1183746.9595752205</v>
      </c>
      <c r="BP690">
        <v>2597423.7433914687</v>
      </c>
      <c r="BQ690">
        <v>3716981.0340264854</v>
      </c>
      <c r="BR690">
        <v>6155740</v>
      </c>
      <c r="BS690">
        <v>8767932</v>
      </c>
      <c r="BT690">
        <v>937111</v>
      </c>
      <c r="BU690">
        <v>327326</v>
      </c>
      <c r="BV690">
        <v>88734</v>
      </c>
      <c r="BW690">
        <v>932589</v>
      </c>
      <c r="BX690">
        <v>42948</v>
      </c>
      <c r="BY690">
        <v>105.19661055967138</v>
      </c>
      <c r="BZ690">
        <v>0</v>
      </c>
      <c r="CA690">
        <v>0</v>
      </c>
      <c r="CB690">
        <v>0</v>
      </c>
      <c r="CC690">
        <v>0</v>
      </c>
      <c r="CD690">
        <v>9.8038124407735214</v>
      </c>
      <c r="CE690">
        <v>0</v>
      </c>
      <c r="CF690">
        <v>0</v>
      </c>
      <c r="CG690">
        <v>218476.80653787495</v>
      </c>
      <c r="CH690">
        <v>25341.244397559738</v>
      </c>
      <c r="CI690">
        <v>344.1934722928317</v>
      </c>
      <c r="CJ690">
        <v>18027.133111337062</v>
      </c>
      <c r="CK690">
        <v>194598.38439755974</v>
      </c>
      <c r="CL690">
        <v>0</v>
      </c>
      <c r="CM690">
        <v>1900000</v>
      </c>
      <c r="CN690">
        <v>90000</v>
      </c>
      <c r="CO690">
        <v>15320000</v>
      </c>
      <c r="CP690">
        <v>0</v>
      </c>
      <c r="CQ690">
        <v>0</v>
      </c>
      <c r="CR690">
        <v>0</v>
      </c>
      <c r="CS690">
        <v>0</v>
      </c>
      <c r="CT690">
        <v>0</v>
      </c>
      <c r="CU690">
        <v>0</v>
      </c>
      <c r="CV690">
        <v>0</v>
      </c>
      <c r="CW690">
        <v>0</v>
      </c>
      <c r="CX690">
        <v>431.53995778854306</v>
      </c>
      <c r="CY690">
        <v>3318130.5550508611</v>
      </c>
      <c r="CZ690">
        <v>29220</v>
      </c>
      <c r="DA690">
        <v>29068.600731982322</v>
      </c>
      <c r="DB690">
        <v>27790.522000842338</v>
      </c>
      <c r="DC690">
        <v>26908.277868317557</v>
      </c>
      <c r="DD690">
        <v>-593123.50350745977</v>
      </c>
      <c r="DE690">
        <v>-917650.97994503472</v>
      </c>
      <c r="DF690">
        <v>-1171737.7791678661</v>
      </c>
    </row>
    <row r="691" spans="1:110" x14ac:dyDescent="0.45">
      <c r="A691">
        <v>13224</v>
      </c>
      <c r="B691" t="s">
        <v>1041</v>
      </c>
      <c r="C691">
        <v>146631</v>
      </c>
      <c r="D691">
        <v>144909</v>
      </c>
      <c r="E691">
        <v>141746</v>
      </c>
      <c r="F691">
        <v>137313</v>
      </c>
      <c r="G691">
        <v>132191</v>
      </c>
      <c r="H691">
        <v>127068</v>
      </c>
      <c r="I691">
        <v>122287</v>
      </c>
      <c r="J691">
        <v>118063.10714285713</v>
      </c>
      <c r="K691">
        <v>1.99</v>
      </c>
      <c r="L691">
        <v>1.95</v>
      </c>
      <c r="M691">
        <v>1.92</v>
      </c>
      <c r="N691">
        <v>1.89</v>
      </c>
      <c r="O691">
        <v>1.88</v>
      </c>
      <c r="P691">
        <v>1.88</v>
      </c>
      <c r="Q691">
        <v>1.8627699301623495</v>
      </c>
      <c r="R691">
        <v>1.853956858249131</v>
      </c>
      <c r="S691">
        <v>320382</v>
      </c>
      <c r="T691">
        <v>9533</v>
      </c>
      <c r="U691">
        <v>5021</v>
      </c>
      <c r="V691">
        <v>271.86769353000074</v>
      </c>
      <c r="W691">
        <v>864.69420815704405</v>
      </c>
      <c r="X691">
        <v>3100.4587403841338</v>
      </c>
      <c r="Y691">
        <v>513.43046845200774</v>
      </c>
      <c r="Z691">
        <v>61298</v>
      </c>
      <c r="AA691">
        <v>58539.837638005905</v>
      </c>
      <c r="AB691">
        <v>55957.613696405824</v>
      </c>
      <c r="AC691">
        <v>52986.483296583676</v>
      </c>
      <c r="AD691">
        <v>49472.028637961215</v>
      </c>
      <c r="AE691">
        <v>45861.547758407352</v>
      </c>
      <c r="AF691">
        <v>42591.536618997779</v>
      </c>
      <c r="AG691">
        <v>39431.958048344008</v>
      </c>
      <c r="AH691">
        <v>285</v>
      </c>
      <c r="AI691">
        <v>276.44274806823057</v>
      </c>
      <c r="AJ691">
        <v>275.830555510632</v>
      </c>
      <c r="AK691">
        <v>275.21978118457196</v>
      </c>
      <c r="AL691">
        <v>277.94190416192049</v>
      </c>
      <c r="AM691">
        <v>281.79770320610692</v>
      </c>
      <c r="AN691">
        <v>272.44992137837312</v>
      </c>
      <c r="AO691">
        <v>263.51801828371373</v>
      </c>
      <c r="AP691">
        <v>441.95062437621493</v>
      </c>
      <c r="AQ691">
        <v>3.2773730768176805</v>
      </c>
      <c r="AR691">
        <v>1.1519031511867279</v>
      </c>
      <c r="AS691">
        <v>3.2773730768176805</v>
      </c>
      <c r="AT691">
        <v>10832</v>
      </c>
      <c r="AU691">
        <v>331</v>
      </c>
      <c r="AV691">
        <v>4485.3556960776241</v>
      </c>
      <c r="AW691">
        <v>1587.8843859242952</v>
      </c>
      <c r="AX691">
        <v>302.16740097815745</v>
      </c>
      <c r="AY691">
        <v>149.67631957811031</v>
      </c>
      <c r="AZ691">
        <v>60.403122040560184</v>
      </c>
      <c r="BA691">
        <v>8.0321715493652448</v>
      </c>
      <c r="BB691">
        <v>66.061272509003672</v>
      </c>
      <c r="BC691">
        <v>65760</v>
      </c>
      <c r="BD691">
        <v>3722738.8907426321</v>
      </c>
      <c r="BE691">
        <v>12753862.663844945</v>
      </c>
      <c r="BF691">
        <v>622316</v>
      </c>
      <c r="BG691">
        <v>608415.22096133244</v>
      </c>
      <c r="BH691">
        <v>566015.81249743968</v>
      </c>
      <c r="BI691">
        <v>480217.99999999994</v>
      </c>
      <c r="BJ691">
        <v>434662.34383948962</v>
      </c>
      <c r="BK691">
        <v>405832.32900940662</v>
      </c>
      <c r="BL691">
        <v>101970.31060181977</v>
      </c>
      <c r="BM691">
        <v>-254762.58601244818</v>
      </c>
      <c r="BN691">
        <v>-516531.36058648722</v>
      </c>
      <c r="BO691">
        <v>1076880.0364222359</v>
      </c>
      <c r="BP691">
        <v>2646667.0525945537</v>
      </c>
      <c r="BQ691">
        <v>4019645.9991481081</v>
      </c>
      <c r="BR691">
        <v>6155740</v>
      </c>
      <c r="BS691">
        <v>8767932</v>
      </c>
      <c r="BT691">
        <v>937111</v>
      </c>
      <c r="BU691">
        <v>327326</v>
      </c>
      <c r="BV691">
        <v>88734</v>
      </c>
      <c r="BW691">
        <v>932589</v>
      </c>
      <c r="BX691">
        <v>42948</v>
      </c>
      <c r="BY691">
        <v>73.979976134887281</v>
      </c>
      <c r="BZ691">
        <v>0</v>
      </c>
      <c r="CA691">
        <v>0</v>
      </c>
      <c r="CB691">
        <v>0</v>
      </c>
      <c r="CC691">
        <v>149.91456134291997</v>
      </c>
      <c r="CD691">
        <v>34.841279073336914</v>
      </c>
      <c r="CE691">
        <v>2.616221608802439</v>
      </c>
      <c r="CF691">
        <v>0</v>
      </c>
      <c r="CG691">
        <v>234499.01953228266</v>
      </c>
      <c r="CH691">
        <v>27199.669654295882</v>
      </c>
      <c r="CI691">
        <v>369.43524148449416</v>
      </c>
      <c r="CJ691">
        <v>19349.170772750382</v>
      </c>
      <c r="CK691">
        <v>208869.44965429587</v>
      </c>
      <c r="CL691">
        <v>30000</v>
      </c>
      <c r="CM691">
        <v>330000</v>
      </c>
      <c r="CN691">
        <v>10000</v>
      </c>
      <c r="CO691">
        <v>21010000</v>
      </c>
      <c r="CP691">
        <v>0</v>
      </c>
      <c r="CQ691">
        <v>0</v>
      </c>
      <c r="CR691">
        <v>0</v>
      </c>
      <c r="CS691">
        <v>0</v>
      </c>
      <c r="CT691">
        <v>0</v>
      </c>
      <c r="CU691">
        <v>0</v>
      </c>
      <c r="CV691">
        <v>0</v>
      </c>
      <c r="CW691">
        <v>0</v>
      </c>
      <c r="CX691">
        <v>90.322316746439256</v>
      </c>
      <c r="CY691">
        <v>4729882.3945760671</v>
      </c>
      <c r="CZ691">
        <v>65760</v>
      </c>
      <c r="DA691">
        <v>64291.107621236195</v>
      </c>
      <c r="DB691">
        <v>59810.77110315601</v>
      </c>
      <c r="DC691">
        <v>56352.818366240972</v>
      </c>
      <c r="DD691">
        <v>101970.31060181977</v>
      </c>
      <c r="DE691">
        <v>-254762.58601244818</v>
      </c>
      <c r="DF691">
        <v>-516531.36058648722</v>
      </c>
    </row>
    <row r="692" spans="1:110" x14ac:dyDescent="0.45">
      <c r="A692">
        <v>13225</v>
      </c>
      <c r="B692" t="s">
        <v>1042</v>
      </c>
      <c r="C692">
        <v>87636</v>
      </c>
      <c r="D692">
        <v>89628</v>
      </c>
      <c r="E692">
        <v>90570</v>
      </c>
      <c r="F692">
        <v>90682</v>
      </c>
      <c r="G692">
        <v>90213</v>
      </c>
      <c r="H692">
        <v>89375</v>
      </c>
      <c r="I692">
        <v>88259</v>
      </c>
      <c r="J692">
        <v>88294.928571428565</v>
      </c>
      <c r="K692">
        <v>1.99</v>
      </c>
      <c r="L692">
        <v>1.95</v>
      </c>
      <c r="M692">
        <v>1.92</v>
      </c>
      <c r="N692">
        <v>1.89</v>
      </c>
      <c r="O692">
        <v>1.88</v>
      </c>
      <c r="P692">
        <v>1.88</v>
      </c>
      <c r="Q692">
        <v>1.8627699301623495</v>
      </c>
      <c r="R692">
        <v>1.853956858249131</v>
      </c>
      <c r="S692">
        <v>320382</v>
      </c>
      <c r="T692">
        <v>9533</v>
      </c>
      <c r="U692">
        <v>5021</v>
      </c>
      <c r="V692">
        <v>155.26418472510997</v>
      </c>
      <c r="W692">
        <v>528.22081675581785</v>
      </c>
      <c r="X692">
        <v>3244.6587095288946</v>
      </c>
      <c r="Y692">
        <v>502.32573144379217</v>
      </c>
      <c r="Z692">
        <v>24435</v>
      </c>
      <c r="AA692">
        <v>24930.038984822695</v>
      </c>
      <c r="AB692">
        <v>25079.694781327555</v>
      </c>
      <c r="AC692">
        <v>24932.194231395297</v>
      </c>
      <c r="AD692">
        <v>24362.393058739101</v>
      </c>
      <c r="AE692">
        <v>23525.671525587892</v>
      </c>
      <c r="AF692">
        <v>22563.640953209702</v>
      </c>
      <c r="AG692">
        <v>22210.965845263156</v>
      </c>
      <c r="AH692">
        <v>484</v>
      </c>
      <c r="AI692">
        <v>468.08003566211687</v>
      </c>
      <c r="AJ692">
        <v>451.56896829513443</v>
      </c>
      <c r="AK692">
        <v>436.74477097035776</v>
      </c>
      <c r="AL692">
        <v>429.13450828279349</v>
      </c>
      <c r="AM692">
        <v>419.83314967962644</v>
      </c>
      <c r="AN692">
        <v>408.72545369517633</v>
      </c>
      <c r="AO692">
        <v>413.76403829248233</v>
      </c>
      <c r="AP692">
        <v>134.44303622151261</v>
      </c>
      <c r="AQ692">
        <v>6.6275766664535309</v>
      </c>
      <c r="AR692">
        <v>2.3294041501776057</v>
      </c>
      <c r="AS692">
        <v>6.6275766664535309</v>
      </c>
      <c r="AT692">
        <v>32834</v>
      </c>
      <c r="AU692">
        <v>790</v>
      </c>
      <c r="AV692">
        <v>13496.399263121162</v>
      </c>
      <c r="AW692">
        <v>4326.2266109107495</v>
      </c>
      <c r="AX692">
        <v>731.32951007760505</v>
      </c>
      <c r="AY692">
        <v>450.37484341035315</v>
      </c>
      <c r="AZ692">
        <v>164.56966027904491</v>
      </c>
      <c r="BA692">
        <v>19.440098650751487</v>
      </c>
      <c r="BB692">
        <v>66.061272509003672</v>
      </c>
      <c r="BC692">
        <v>36950</v>
      </c>
      <c r="BD692">
        <v>2529230.5526562701</v>
      </c>
      <c r="BE692">
        <v>10080688.070946937</v>
      </c>
      <c r="BF692">
        <v>533136</v>
      </c>
      <c r="BG692">
        <v>556529.51403366728</v>
      </c>
      <c r="BH692">
        <v>551425.84918371821</v>
      </c>
      <c r="BI692">
        <v>245982.00000000006</v>
      </c>
      <c r="BJ692">
        <v>246003.26558497344</v>
      </c>
      <c r="BK692">
        <v>240381.09900361969</v>
      </c>
      <c r="BL692">
        <v>-282337.81990044052</v>
      </c>
      <c r="BM692">
        <v>-541762.01552155381</v>
      </c>
      <c r="BN692">
        <v>-610638.86667155987</v>
      </c>
      <c r="BO692">
        <v>1328328.4486143738</v>
      </c>
      <c r="BP692">
        <v>2871877.6060830727</v>
      </c>
      <c r="BQ692">
        <v>4107287.8492443198</v>
      </c>
      <c r="BR692">
        <v>6155740</v>
      </c>
      <c r="BS692">
        <v>8767932</v>
      </c>
      <c r="BT692">
        <v>937111</v>
      </c>
      <c r="BU692">
        <v>327326</v>
      </c>
      <c r="BV692">
        <v>88734</v>
      </c>
      <c r="BW692">
        <v>932589</v>
      </c>
      <c r="BX692">
        <v>42948</v>
      </c>
      <c r="BY692">
        <v>69.268436456239314</v>
      </c>
      <c r="BZ692">
        <v>0</v>
      </c>
      <c r="CA692">
        <v>0</v>
      </c>
      <c r="CB692">
        <v>0</v>
      </c>
      <c r="CC692">
        <v>220.14569030000001</v>
      </c>
      <c r="CD692">
        <v>0</v>
      </c>
      <c r="CE692">
        <v>0</v>
      </c>
      <c r="CF692">
        <v>0</v>
      </c>
      <c r="CG692">
        <v>177637.5788510422</v>
      </c>
      <c r="CH692">
        <v>20604.280020335536</v>
      </c>
      <c r="CI692">
        <v>279.85439755973562</v>
      </c>
      <c r="CJ692">
        <v>14657.374072191154</v>
      </c>
      <c r="CK692">
        <v>158222.68002033554</v>
      </c>
      <c r="CL692">
        <v>80000</v>
      </c>
      <c r="CM692">
        <v>1150000</v>
      </c>
      <c r="CN692">
        <v>30000</v>
      </c>
      <c r="CO692">
        <v>17970000</v>
      </c>
      <c r="CP692">
        <v>0</v>
      </c>
      <c r="CQ692">
        <v>0</v>
      </c>
      <c r="CR692">
        <v>0</v>
      </c>
      <c r="CS692">
        <v>0</v>
      </c>
      <c r="CT692">
        <v>0</v>
      </c>
      <c r="CU692">
        <v>0</v>
      </c>
      <c r="CV692">
        <v>0</v>
      </c>
      <c r="CW692">
        <v>0</v>
      </c>
      <c r="CX692">
        <v>366.3071734716703</v>
      </c>
      <c r="CY692">
        <v>3162481.9420458078</v>
      </c>
      <c r="CZ692">
        <v>36950</v>
      </c>
      <c r="DA692">
        <v>38571.331786906165</v>
      </c>
      <c r="DB692">
        <v>38217.612630432741</v>
      </c>
      <c r="DC692">
        <v>38286.131292907725</v>
      </c>
      <c r="DD692">
        <v>-282337.81990044052</v>
      </c>
      <c r="DE692">
        <v>-541762.01552155381</v>
      </c>
      <c r="DF692">
        <v>-610638.86667155987</v>
      </c>
    </row>
    <row r="693" spans="1:110" x14ac:dyDescent="0.45">
      <c r="A693">
        <v>13227</v>
      </c>
      <c r="B693" t="s">
        <v>1043</v>
      </c>
      <c r="C693">
        <v>55833</v>
      </c>
      <c r="D693">
        <v>53997</v>
      </c>
      <c r="E693">
        <v>51699</v>
      </c>
      <c r="F693">
        <v>49168</v>
      </c>
      <c r="G693">
        <v>46484</v>
      </c>
      <c r="H693">
        <v>43799</v>
      </c>
      <c r="I693">
        <v>41111</v>
      </c>
      <c r="J693">
        <v>38618.964285714283</v>
      </c>
      <c r="K693">
        <v>1.99</v>
      </c>
      <c r="L693">
        <v>1.95</v>
      </c>
      <c r="M693">
        <v>1.92</v>
      </c>
      <c r="N693">
        <v>1.89</v>
      </c>
      <c r="O693">
        <v>1.88</v>
      </c>
      <c r="P693">
        <v>1.88</v>
      </c>
      <c r="Q693">
        <v>1.8627699301623495</v>
      </c>
      <c r="R693">
        <v>1.853956858249131</v>
      </c>
      <c r="S693">
        <v>320382</v>
      </c>
      <c r="T693">
        <v>9533</v>
      </c>
      <c r="U693">
        <v>5021</v>
      </c>
      <c r="V693">
        <v>95.269558139235002</v>
      </c>
      <c r="W693">
        <v>299.0457372631397</v>
      </c>
      <c r="X693">
        <v>3368.9500780255262</v>
      </c>
      <c r="Y693">
        <v>565.29056732084905</v>
      </c>
      <c r="Z693">
        <v>24045</v>
      </c>
      <c r="AA693">
        <v>22919.365780254779</v>
      </c>
      <c r="AB693">
        <v>21695.220520541337</v>
      </c>
      <c r="AC693">
        <v>20256.924422137301</v>
      </c>
      <c r="AD693">
        <v>18610.06238198842</v>
      </c>
      <c r="AE693">
        <v>16959.83847541704</v>
      </c>
      <c r="AF693">
        <v>15455.553346901068</v>
      </c>
      <c r="AG693">
        <v>13991.064062868129</v>
      </c>
      <c r="AH693">
        <v>179</v>
      </c>
      <c r="AI693">
        <v>168.14595963331425</v>
      </c>
      <c r="AJ693">
        <v>162.55799186484012</v>
      </c>
      <c r="AK693">
        <v>164.15794061693686</v>
      </c>
      <c r="AL693">
        <v>165.38350792527044</v>
      </c>
      <c r="AM693">
        <v>159.69174958545997</v>
      </c>
      <c r="AN693">
        <v>154.68885443829191</v>
      </c>
      <c r="AO693">
        <v>153.3783341764869</v>
      </c>
      <c r="AP693">
        <v>120.71110950541785</v>
      </c>
      <c r="AQ693">
        <v>2.4034069229996322</v>
      </c>
      <c r="AR693">
        <v>0.84472897753693388</v>
      </c>
      <c r="AS693">
        <v>2.4034069229996322</v>
      </c>
      <c r="AT693">
        <v>29872</v>
      </c>
      <c r="AU693">
        <v>615</v>
      </c>
      <c r="AV693">
        <v>12230.425500501015</v>
      </c>
      <c r="AW693">
        <v>3699.15569674671</v>
      </c>
      <c r="AX693">
        <v>575.59103269480067</v>
      </c>
      <c r="AY693">
        <v>408.12929895171885</v>
      </c>
      <c r="AZ693">
        <v>140.71588270424485</v>
      </c>
      <c r="BA693">
        <v>15.300280248348615</v>
      </c>
      <c r="BB693">
        <v>66.061272509003672</v>
      </c>
      <c r="BC693">
        <v>22200</v>
      </c>
      <c r="BD693">
        <v>1103229.5545213548</v>
      </c>
      <c r="BE693">
        <v>7482386.6857259739</v>
      </c>
      <c r="BF693">
        <v>276772</v>
      </c>
      <c r="BG693">
        <v>260020.6684733514</v>
      </c>
      <c r="BH693">
        <v>232859.24094482788</v>
      </c>
      <c r="BI693">
        <v>178336.00000000006</v>
      </c>
      <c r="BJ693">
        <v>157619.49559959077</v>
      </c>
      <c r="BK693">
        <v>144805.23225531395</v>
      </c>
      <c r="BL693">
        <v>-262762.98534717783</v>
      </c>
      <c r="BM693">
        <v>-455981.4621723739</v>
      </c>
      <c r="BN693">
        <v>-594206.61147785699</v>
      </c>
      <c r="BO693">
        <v>621846.24241819512</v>
      </c>
      <c r="BP693">
        <v>1474827.2338142251</v>
      </c>
      <c r="BQ693">
        <v>2154348.3618720067</v>
      </c>
      <c r="BR693">
        <v>6155740</v>
      </c>
      <c r="BS693">
        <v>8767932</v>
      </c>
      <c r="BT693">
        <v>937111</v>
      </c>
      <c r="BU693">
        <v>327326</v>
      </c>
      <c r="BV693">
        <v>88734</v>
      </c>
      <c r="BW693">
        <v>932589</v>
      </c>
      <c r="BX693">
        <v>42948</v>
      </c>
      <c r="BY693">
        <v>66.597374315233267</v>
      </c>
      <c r="BZ693">
        <v>0</v>
      </c>
      <c r="CA693">
        <v>0</v>
      </c>
      <c r="CB693">
        <v>0</v>
      </c>
      <c r="CC693">
        <v>63.572409048000004</v>
      </c>
      <c r="CD693">
        <v>7.8279535023024103</v>
      </c>
      <c r="CE693">
        <v>0</v>
      </c>
      <c r="CF693">
        <v>0</v>
      </c>
      <c r="CG693">
        <v>161702.44310116928</v>
      </c>
      <c r="CH693">
        <v>18755.954900864261</v>
      </c>
      <c r="CI693">
        <v>254.74981189628875</v>
      </c>
      <c r="CJ693">
        <v>13342.521398068124</v>
      </c>
      <c r="CK693">
        <v>144029.17490086425</v>
      </c>
      <c r="CL693">
        <v>50000</v>
      </c>
      <c r="CM693">
        <v>320000</v>
      </c>
      <c r="CN693">
        <v>530000</v>
      </c>
      <c r="CO693">
        <v>9900000</v>
      </c>
      <c r="CP693">
        <v>0</v>
      </c>
      <c r="CQ693">
        <v>0</v>
      </c>
      <c r="CR693">
        <v>0</v>
      </c>
      <c r="CS693">
        <v>0</v>
      </c>
      <c r="CT693">
        <v>0</v>
      </c>
      <c r="CU693">
        <v>0</v>
      </c>
      <c r="CV693">
        <v>0</v>
      </c>
      <c r="CW693">
        <v>0</v>
      </c>
      <c r="CX693">
        <v>17.56267270069652</v>
      </c>
      <c r="CY693">
        <v>2893865.8801857801</v>
      </c>
      <c r="CZ693">
        <v>22200</v>
      </c>
      <c r="DA693">
        <v>20856.368563685639</v>
      </c>
      <c r="DB693">
        <v>18677.738893295489</v>
      </c>
      <c r="DC693">
        <v>16700.095420823036</v>
      </c>
      <c r="DD693">
        <v>-262762.98534717783</v>
      </c>
      <c r="DE693">
        <v>-455981.4621723739</v>
      </c>
      <c r="DF693">
        <v>-594206.61147785699</v>
      </c>
    </row>
    <row r="694" spans="1:110" x14ac:dyDescent="0.45">
      <c r="A694">
        <v>13228</v>
      </c>
      <c r="B694" t="s">
        <v>1044</v>
      </c>
      <c r="C694">
        <v>80954</v>
      </c>
      <c r="D694">
        <v>79819</v>
      </c>
      <c r="E694">
        <v>77916</v>
      </c>
      <c r="F694">
        <v>75496</v>
      </c>
      <c r="G694">
        <v>72884</v>
      </c>
      <c r="H694">
        <v>70369</v>
      </c>
      <c r="I694">
        <v>67970</v>
      </c>
      <c r="J694">
        <v>65724.14285714287</v>
      </c>
      <c r="K694">
        <v>1.99</v>
      </c>
      <c r="L694">
        <v>1.95</v>
      </c>
      <c r="M694">
        <v>1.92</v>
      </c>
      <c r="N694">
        <v>1.89</v>
      </c>
      <c r="O694">
        <v>1.88</v>
      </c>
      <c r="P694">
        <v>1.88</v>
      </c>
      <c r="Q694">
        <v>1.8627699301623495</v>
      </c>
      <c r="R694">
        <v>1.853956858249131</v>
      </c>
      <c r="S694">
        <v>320382</v>
      </c>
      <c r="T694">
        <v>9533</v>
      </c>
      <c r="U694">
        <v>5021</v>
      </c>
      <c r="V694">
        <v>126.34345715654177</v>
      </c>
      <c r="W694">
        <v>425.9382486239511</v>
      </c>
      <c r="X694">
        <v>3683.3528012263614</v>
      </c>
      <c r="Y694">
        <v>575.45327047478509</v>
      </c>
      <c r="Z694">
        <v>24694</v>
      </c>
      <c r="AA694">
        <v>24116.469437617863</v>
      </c>
      <c r="AB694">
        <v>23327.578771792465</v>
      </c>
      <c r="AC694">
        <v>22407.019763225446</v>
      </c>
      <c r="AD694">
        <v>21316.203151968624</v>
      </c>
      <c r="AE694">
        <v>20181.629242334475</v>
      </c>
      <c r="AF694">
        <v>19111.733951884693</v>
      </c>
      <c r="AG694">
        <v>18127.759241518295</v>
      </c>
      <c r="AH694">
        <v>616</v>
      </c>
      <c r="AI694">
        <v>573.56524365643406</v>
      </c>
      <c r="AJ694">
        <v>539.73345269289689</v>
      </c>
      <c r="AK694">
        <v>523.66890939404425</v>
      </c>
      <c r="AL694">
        <v>525.24442680045354</v>
      </c>
      <c r="AM694">
        <v>520.57447852584085</v>
      </c>
      <c r="AN694">
        <v>565.83087193631354</v>
      </c>
      <c r="AO694">
        <v>547.75809758441915</v>
      </c>
      <c r="AP694">
        <v>142.44514854644962</v>
      </c>
      <c r="AQ694">
        <v>4.0056782049993869</v>
      </c>
      <c r="AR694">
        <v>1.4078816292282235</v>
      </c>
      <c r="AS694">
        <v>4.0056782049993869</v>
      </c>
      <c r="AT694">
        <v>51384</v>
      </c>
      <c r="AU694">
        <v>693</v>
      </c>
      <c r="AV694">
        <v>20867.627065143246</v>
      </c>
      <c r="AW694">
        <v>5530.1218290600846</v>
      </c>
      <c r="AX694">
        <v>674.34690218675917</v>
      </c>
      <c r="AY694">
        <v>696.35271516383011</v>
      </c>
      <c r="AZ694">
        <v>210.36583437744559</v>
      </c>
      <c r="BA694">
        <v>17.925394945362129</v>
      </c>
      <c r="BB694">
        <v>66.061272509003672</v>
      </c>
      <c r="BC694">
        <v>31030</v>
      </c>
      <c r="BD694">
        <v>1775343.3045922304</v>
      </c>
      <c r="BE694">
        <v>10091948.266773108</v>
      </c>
      <c r="BF694">
        <v>491364</v>
      </c>
      <c r="BG694">
        <v>479505.72999983898</v>
      </c>
      <c r="BH694">
        <v>449319.42406796437</v>
      </c>
      <c r="BI694">
        <v>315231.99999999988</v>
      </c>
      <c r="BJ694">
        <v>292887.38437738665</v>
      </c>
      <c r="BK694">
        <v>278629.06589137553</v>
      </c>
      <c r="BL694">
        <v>-853035.32390299346</v>
      </c>
      <c r="BM694">
        <v>-1095690.0268673378</v>
      </c>
      <c r="BN694">
        <v>-1263583.9925343962</v>
      </c>
      <c r="BO694">
        <v>989296.87024650816</v>
      </c>
      <c r="BP694">
        <v>2321122.1365991188</v>
      </c>
      <c r="BQ694">
        <v>3469572.1398228183</v>
      </c>
      <c r="BR694">
        <v>6155740</v>
      </c>
      <c r="BS694">
        <v>8767932</v>
      </c>
      <c r="BT694">
        <v>937111</v>
      </c>
      <c r="BU694">
        <v>327326</v>
      </c>
      <c r="BV694">
        <v>88734</v>
      </c>
      <c r="BW694">
        <v>932589</v>
      </c>
      <c r="BX694">
        <v>42948</v>
      </c>
      <c r="BY694">
        <v>135.5704046953486</v>
      </c>
      <c r="BZ694">
        <v>0</v>
      </c>
      <c r="CA694">
        <v>0</v>
      </c>
      <c r="CB694">
        <v>0</v>
      </c>
      <c r="CC694">
        <v>65.922629604000008</v>
      </c>
      <c r="CD694">
        <v>9.394707823679779</v>
      </c>
      <c r="CE694">
        <v>4.6799999999999994E-2</v>
      </c>
      <c r="CF694">
        <v>4.8098332235294121</v>
      </c>
      <c r="CG694">
        <v>233192.86086426029</v>
      </c>
      <c r="CH694">
        <v>27048.167595322826</v>
      </c>
      <c r="CI694">
        <v>367.3774885612608</v>
      </c>
      <c r="CJ694">
        <v>19241.395963396037</v>
      </c>
      <c r="CK694">
        <v>207706.04759532283</v>
      </c>
      <c r="CL694">
        <v>320000</v>
      </c>
      <c r="CM694">
        <v>3710000</v>
      </c>
      <c r="CN694">
        <v>580000</v>
      </c>
      <c r="CO694">
        <v>73470000</v>
      </c>
      <c r="CP694">
        <v>0</v>
      </c>
      <c r="CQ694">
        <v>550</v>
      </c>
      <c r="CR694">
        <v>0</v>
      </c>
      <c r="CS694">
        <v>0</v>
      </c>
      <c r="CT694">
        <v>0</v>
      </c>
      <c r="CU694">
        <v>3854400</v>
      </c>
      <c r="CV694">
        <v>0</v>
      </c>
      <c r="CW694">
        <v>0</v>
      </c>
      <c r="CX694">
        <v>11072.010661167678</v>
      </c>
      <c r="CY694">
        <v>3675304.8666065102</v>
      </c>
      <c r="CZ694">
        <v>31030</v>
      </c>
      <c r="DA694">
        <v>30281.141479422589</v>
      </c>
      <c r="DB694">
        <v>28374.853934820083</v>
      </c>
      <c r="DC694">
        <v>26874.19174903517</v>
      </c>
      <c r="DD694">
        <v>-853035.32390299346</v>
      </c>
      <c r="DE694">
        <v>-1095690.0268673378</v>
      </c>
      <c r="DF694">
        <v>-1263583.9925343962</v>
      </c>
    </row>
    <row r="695" spans="1:110" x14ac:dyDescent="0.45">
      <c r="A695">
        <v>13229</v>
      </c>
      <c r="B695" t="s">
        <v>1045</v>
      </c>
      <c r="C695">
        <v>200012</v>
      </c>
      <c r="D695">
        <v>202279</v>
      </c>
      <c r="E695">
        <v>202976</v>
      </c>
      <c r="F695">
        <v>202853</v>
      </c>
      <c r="G695">
        <v>201982</v>
      </c>
      <c r="H695">
        <v>200191</v>
      </c>
      <c r="I695">
        <v>197600</v>
      </c>
      <c r="J695">
        <v>197156.92857142858</v>
      </c>
      <c r="K695">
        <v>1.99</v>
      </c>
      <c r="L695">
        <v>1.95</v>
      </c>
      <c r="M695">
        <v>1.92</v>
      </c>
      <c r="N695">
        <v>1.89</v>
      </c>
      <c r="O695">
        <v>1.88</v>
      </c>
      <c r="P695">
        <v>1.88</v>
      </c>
      <c r="Q695">
        <v>1.8627699301623495</v>
      </c>
      <c r="R695">
        <v>1.853956858249131</v>
      </c>
      <c r="S695">
        <v>339152</v>
      </c>
      <c r="T695">
        <v>9029</v>
      </c>
      <c r="U695">
        <v>4321</v>
      </c>
      <c r="V695">
        <v>371.79712424813675</v>
      </c>
      <c r="W695">
        <v>1172.8858853211404</v>
      </c>
      <c r="X695">
        <v>2928.9897300716475</v>
      </c>
      <c r="Y695">
        <v>444.33725582407982</v>
      </c>
      <c r="Z695">
        <v>53815</v>
      </c>
      <c r="AA695">
        <v>54447.662021910859</v>
      </c>
      <c r="AB695">
        <v>54279.871686574996</v>
      </c>
      <c r="AC695">
        <v>53675.429003042242</v>
      </c>
      <c r="AD695">
        <v>52618.031683212292</v>
      </c>
      <c r="AE695">
        <v>51147.678485504919</v>
      </c>
      <c r="AF695">
        <v>49412.596905688391</v>
      </c>
      <c r="AG695">
        <v>48578.902208811167</v>
      </c>
      <c r="AH695">
        <v>594</v>
      </c>
      <c r="AI695">
        <v>540.73045702111972</v>
      </c>
      <c r="AJ695">
        <v>491.83592253211464</v>
      </c>
      <c r="AK695">
        <v>443.96142960097689</v>
      </c>
      <c r="AL695">
        <v>395.98317789514022</v>
      </c>
      <c r="AM695">
        <v>357.44304712615576</v>
      </c>
      <c r="AN695">
        <v>319.0078004093819</v>
      </c>
      <c r="AO695">
        <v>296.06501267164214</v>
      </c>
      <c r="AP695">
        <v>333.82396887614613</v>
      </c>
      <c r="AQ695">
        <v>1.8207628204542667</v>
      </c>
      <c r="AR695">
        <v>0.63994619510373774</v>
      </c>
      <c r="AS695">
        <v>1.8207628204542667</v>
      </c>
      <c r="AT695">
        <v>58458</v>
      </c>
      <c r="AU695">
        <v>1053</v>
      </c>
      <c r="AV695">
        <v>23864.02955252583</v>
      </c>
      <c r="AW695">
        <v>6895.453365949661</v>
      </c>
      <c r="AX695">
        <v>996.14833097187238</v>
      </c>
      <c r="AY695">
        <v>796.34266616778689</v>
      </c>
      <c r="AZ695">
        <v>262.30304604072506</v>
      </c>
      <c r="BA695">
        <v>26.47947547312798</v>
      </c>
      <c r="BB695">
        <v>66.061272509003672</v>
      </c>
      <c r="BC695">
        <v>89310</v>
      </c>
      <c r="BD695">
        <v>6048438.3422649493</v>
      </c>
      <c r="BE695">
        <v>23139499.036544926</v>
      </c>
      <c r="BF695">
        <v>1193604</v>
      </c>
      <c r="BG695">
        <v>1234990.7638789332</v>
      </c>
      <c r="BH695">
        <v>1225267.1179194986</v>
      </c>
      <c r="BI695">
        <v>316461.99999999965</v>
      </c>
      <c r="BJ695">
        <v>311973.60882686067</v>
      </c>
      <c r="BK695">
        <v>305827.77890135598</v>
      </c>
      <c r="BL695">
        <v>-321397.2163962014</v>
      </c>
      <c r="BM695">
        <v>-796989.72799549997</v>
      </c>
      <c r="BN695">
        <v>-1038517.8032837817</v>
      </c>
      <c r="BO695">
        <v>2735698.4800231904</v>
      </c>
      <c r="BP695">
        <v>6222721.6387480022</v>
      </c>
      <c r="BQ695">
        <v>9387400.4104865454</v>
      </c>
      <c r="BR695">
        <v>6155740</v>
      </c>
      <c r="BS695">
        <v>8767932</v>
      </c>
      <c r="BT695">
        <v>937111</v>
      </c>
      <c r="BU695">
        <v>327326</v>
      </c>
      <c r="BV695">
        <v>88734</v>
      </c>
      <c r="BW695">
        <v>932589</v>
      </c>
      <c r="BX695">
        <v>42948</v>
      </c>
      <c r="BY695">
        <v>92.801109157572299</v>
      </c>
      <c r="BZ695">
        <v>0</v>
      </c>
      <c r="CA695">
        <v>0</v>
      </c>
      <c r="CB695">
        <v>0</v>
      </c>
      <c r="CC695">
        <v>0</v>
      </c>
      <c r="CD695">
        <v>4.7058823529411771E-2</v>
      </c>
      <c r="CE695">
        <v>9.3599999999999989E-2</v>
      </c>
      <c r="CF695">
        <v>0</v>
      </c>
      <c r="CG695">
        <v>419276.93243518047</v>
      </c>
      <c r="CH695">
        <v>48632.160930350787</v>
      </c>
      <c r="CI695">
        <v>660.53868835790536</v>
      </c>
      <c r="CJ695">
        <v>34595.713802745297</v>
      </c>
      <c r="CK695">
        <v>373452.0609303508</v>
      </c>
      <c r="CL695">
        <v>20000</v>
      </c>
      <c r="CM695">
        <v>1560000</v>
      </c>
      <c r="CN695">
        <v>20000</v>
      </c>
      <c r="CO695">
        <v>15750000</v>
      </c>
      <c r="CP695">
        <v>0</v>
      </c>
      <c r="CQ695">
        <v>0</v>
      </c>
      <c r="CR695">
        <v>0</v>
      </c>
      <c r="CS695">
        <v>0</v>
      </c>
      <c r="CT695">
        <v>0</v>
      </c>
      <c r="CU695">
        <v>0</v>
      </c>
      <c r="CV695">
        <v>0</v>
      </c>
      <c r="CW695">
        <v>0</v>
      </c>
      <c r="CX695">
        <v>25.089532429566457</v>
      </c>
      <c r="CY695">
        <v>7718404.6973454086</v>
      </c>
      <c r="CZ695">
        <v>89310</v>
      </c>
      <c r="DA695">
        <v>92406.715394743558</v>
      </c>
      <c r="DB695">
        <v>91679.155148098056</v>
      </c>
      <c r="DC695">
        <v>91558.005356929672</v>
      </c>
      <c r="DD695">
        <v>-321397.2163962014</v>
      </c>
      <c r="DE695">
        <v>-796989.72799549997</v>
      </c>
      <c r="DF695">
        <v>-1038517.8032837817</v>
      </c>
    </row>
    <row r="696" spans="1:110" x14ac:dyDescent="0.45">
      <c r="A696">
        <v>13303</v>
      </c>
      <c r="B696" t="s">
        <v>1046</v>
      </c>
      <c r="C696">
        <v>33445</v>
      </c>
      <c r="D696">
        <v>32864</v>
      </c>
      <c r="E696">
        <v>31949</v>
      </c>
      <c r="F696">
        <v>30822</v>
      </c>
      <c r="G696">
        <v>29555</v>
      </c>
      <c r="H696">
        <v>28215</v>
      </c>
      <c r="I696">
        <v>26822</v>
      </c>
      <c r="J696">
        <v>25694.821428571431</v>
      </c>
      <c r="K696">
        <v>1.99</v>
      </c>
      <c r="L696">
        <v>1.95</v>
      </c>
      <c r="M696">
        <v>1.92</v>
      </c>
      <c r="N696">
        <v>1.89</v>
      </c>
      <c r="O696">
        <v>1.88</v>
      </c>
      <c r="P696">
        <v>1.88</v>
      </c>
      <c r="Q696">
        <v>1.8627699301623495</v>
      </c>
      <c r="R696">
        <v>1.853956858249131</v>
      </c>
      <c r="S696">
        <v>320382</v>
      </c>
      <c r="T696">
        <v>9533</v>
      </c>
      <c r="U696">
        <v>5021</v>
      </c>
      <c r="V696">
        <v>54.666950213770342</v>
      </c>
      <c r="W696">
        <v>191.34052451852847</v>
      </c>
      <c r="X696">
        <v>3516.9331799827933</v>
      </c>
      <c r="Y696">
        <v>529.22777784697303</v>
      </c>
      <c r="Z696">
        <v>20119</v>
      </c>
      <c r="AA696">
        <v>19650.250973258728</v>
      </c>
      <c r="AB696">
        <v>18930.446301588043</v>
      </c>
      <c r="AC696">
        <v>18036.33974191235</v>
      </c>
      <c r="AD696">
        <v>16989.483273461326</v>
      </c>
      <c r="AE696">
        <v>15883.213224682755</v>
      </c>
      <c r="AF696">
        <v>14778.743994798033</v>
      </c>
      <c r="AG696">
        <v>13851.784179197488</v>
      </c>
      <c r="AH696">
        <v>313</v>
      </c>
      <c r="AI696">
        <v>290.87309314586042</v>
      </c>
      <c r="AJ696">
        <v>280.20171134726326</v>
      </c>
      <c r="AK696">
        <v>273.97508404647039</v>
      </c>
      <c r="AL696">
        <v>277.38911851521334</v>
      </c>
      <c r="AM696">
        <v>287.77332045317979</v>
      </c>
      <c r="AN696">
        <v>299.83421505330466</v>
      </c>
      <c r="AO696">
        <v>308.68536410123932</v>
      </c>
      <c r="AP696">
        <v>81.719684827776618</v>
      </c>
      <c r="AQ696">
        <v>1.1652882050907307</v>
      </c>
      <c r="AR696">
        <v>0.40956556486639223</v>
      </c>
      <c r="AS696">
        <v>1.1652882050907307</v>
      </c>
      <c r="AT696">
        <v>26761</v>
      </c>
      <c r="AU696">
        <v>2285</v>
      </c>
      <c r="AV696">
        <v>11766.527077541477</v>
      </c>
      <c r="AW696">
        <v>7272.3018175897978</v>
      </c>
      <c r="AX696">
        <v>2016.1867581539086</v>
      </c>
      <c r="AY696">
        <v>392.64900857755907</v>
      </c>
      <c r="AZ696">
        <v>276.63836114111587</v>
      </c>
      <c r="BA696">
        <v>53.593994139101063</v>
      </c>
      <c r="BB696">
        <v>66.061272509003672</v>
      </c>
      <c r="BC696">
        <v>12910</v>
      </c>
      <c r="BD696">
        <v>701347.65095162822</v>
      </c>
      <c r="BE696">
        <v>6765564.1831222987</v>
      </c>
      <c r="BF696">
        <v>190186</v>
      </c>
      <c r="BG696">
        <v>184031.32195599758</v>
      </c>
      <c r="BH696">
        <v>169361.59660735927</v>
      </c>
      <c r="BI696">
        <v>105589.99999999997</v>
      </c>
      <c r="BJ696">
        <v>96917.699216169145</v>
      </c>
      <c r="BK696">
        <v>91292.449205155557</v>
      </c>
      <c r="BL696">
        <v>-229003.12671680795</v>
      </c>
      <c r="BM696">
        <v>-322176.2860652227</v>
      </c>
      <c r="BN696">
        <v>-423145.58534042013</v>
      </c>
      <c r="BO696">
        <v>687972.4994319207</v>
      </c>
      <c r="BP696">
        <v>1468095.7980073481</v>
      </c>
      <c r="BQ696">
        <v>2063192.1831343179</v>
      </c>
      <c r="BR696">
        <v>6155740</v>
      </c>
      <c r="BS696">
        <v>8767932</v>
      </c>
      <c r="BT696">
        <v>937111</v>
      </c>
      <c r="BU696">
        <v>327326</v>
      </c>
      <c r="BV696">
        <v>88734</v>
      </c>
      <c r="BW696">
        <v>932589</v>
      </c>
      <c r="BX696">
        <v>42948</v>
      </c>
      <c r="BY696">
        <v>78.363508157204038</v>
      </c>
      <c r="BZ696">
        <v>0</v>
      </c>
      <c r="CA696">
        <v>0</v>
      </c>
      <c r="CB696">
        <v>0</v>
      </c>
      <c r="CC696">
        <v>0</v>
      </c>
      <c r="CD696">
        <v>36.875941339591236</v>
      </c>
      <c r="CE696">
        <v>0</v>
      </c>
      <c r="CF696">
        <v>0</v>
      </c>
      <c r="CG696">
        <v>156564.88567361466</v>
      </c>
      <c r="CH696">
        <v>18160.04680223691</v>
      </c>
      <c r="CI696">
        <v>246.6559837315709</v>
      </c>
      <c r="CJ696">
        <v>12918.607147941028</v>
      </c>
      <c r="CK696">
        <v>139453.12680223689</v>
      </c>
      <c r="CL696">
        <v>0</v>
      </c>
      <c r="CM696">
        <v>2560000</v>
      </c>
      <c r="CN696">
        <v>260000</v>
      </c>
      <c r="CO696">
        <v>16850000</v>
      </c>
      <c r="CP696">
        <v>0</v>
      </c>
      <c r="CQ696">
        <v>0</v>
      </c>
      <c r="CR696">
        <v>0</v>
      </c>
      <c r="CS696">
        <v>0</v>
      </c>
      <c r="CT696">
        <v>0</v>
      </c>
      <c r="CU696">
        <v>0</v>
      </c>
      <c r="CV696">
        <v>0</v>
      </c>
      <c r="CW696">
        <v>0</v>
      </c>
      <c r="CX696">
        <v>697.48900154194769</v>
      </c>
      <c r="CY696">
        <v>2324862.2278935439</v>
      </c>
      <c r="CZ696">
        <v>12910</v>
      </c>
      <c r="DA696">
        <v>12492.214813140448</v>
      </c>
      <c r="DB696">
        <v>11496.420410550769</v>
      </c>
      <c r="DC696">
        <v>10616.6233908988</v>
      </c>
      <c r="DD696">
        <v>-229003.12671680795</v>
      </c>
      <c r="DE696">
        <v>-322176.2860652227</v>
      </c>
      <c r="DF696">
        <v>-423145.58534042013</v>
      </c>
    </row>
    <row r="697" spans="1:110" x14ac:dyDescent="0.45">
      <c r="A697">
        <v>13305</v>
      </c>
      <c r="B697" t="s">
        <v>1047</v>
      </c>
      <c r="C697">
        <v>17446</v>
      </c>
      <c r="D697">
        <v>17028</v>
      </c>
      <c r="E697">
        <v>16793</v>
      </c>
      <c r="F697">
        <v>16459</v>
      </c>
      <c r="G697">
        <v>16053</v>
      </c>
      <c r="H697">
        <v>15667</v>
      </c>
      <c r="I697">
        <v>15364</v>
      </c>
      <c r="J697">
        <v>15017.285714285714</v>
      </c>
      <c r="K697">
        <v>1.99</v>
      </c>
      <c r="L697">
        <v>1.95</v>
      </c>
      <c r="M697">
        <v>1.92</v>
      </c>
      <c r="N697">
        <v>1.89</v>
      </c>
      <c r="O697">
        <v>1.88</v>
      </c>
      <c r="P697">
        <v>1.88</v>
      </c>
      <c r="Q697">
        <v>1.8627699301623495</v>
      </c>
      <c r="R697">
        <v>1.853956858249131</v>
      </c>
      <c r="S697">
        <v>320382</v>
      </c>
      <c r="T697">
        <v>9533</v>
      </c>
      <c r="U697">
        <v>5021</v>
      </c>
      <c r="V697">
        <v>23.627644949644758</v>
      </c>
      <c r="W697">
        <v>87.715227949899131</v>
      </c>
      <c r="X697">
        <v>4244.5650590501355</v>
      </c>
      <c r="Y697">
        <v>602.19793621697943</v>
      </c>
      <c r="Z697">
        <v>7622</v>
      </c>
      <c r="AA697">
        <v>7347.6856947175384</v>
      </c>
      <c r="AB697">
        <v>7109.0592544547571</v>
      </c>
      <c r="AC697">
        <v>6903.2043445356639</v>
      </c>
      <c r="AD697">
        <v>6683.7001881261567</v>
      </c>
      <c r="AE697">
        <v>6436.130483943467</v>
      </c>
      <c r="AF697">
        <v>6271.9222500897185</v>
      </c>
      <c r="AG697">
        <v>6007.6725632567022</v>
      </c>
      <c r="AH697">
        <v>163</v>
      </c>
      <c r="AI697">
        <v>152.62072824187186</v>
      </c>
      <c r="AJ697">
        <v>136.3819457198808</v>
      </c>
      <c r="AK697">
        <v>131.72245263751228</v>
      </c>
      <c r="AL697">
        <v>126.03077671698045</v>
      </c>
      <c r="AM697">
        <v>123.99250620794365</v>
      </c>
      <c r="AN697">
        <v>167.98382009053762</v>
      </c>
      <c r="AO697">
        <v>150.49415575996767</v>
      </c>
      <c r="AP697">
        <v>51.681566958980021</v>
      </c>
      <c r="AQ697">
        <v>5.3894579485446297</v>
      </c>
      <c r="AR697">
        <v>1.8942407375070642</v>
      </c>
      <c r="AS697">
        <v>5.3894579485446297</v>
      </c>
      <c r="AT697">
        <v>11596</v>
      </c>
      <c r="AU697">
        <v>266</v>
      </c>
      <c r="AV697">
        <v>4760.4565758620793</v>
      </c>
      <c r="AW697">
        <v>1498.2091893155557</v>
      </c>
      <c r="AX697">
        <v>247.03053683910062</v>
      </c>
      <c r="AY697">
        <v>158.85643593651758</v>
      </c>
      <c r="AZ697">
        <v>56.991877561563733</v>
      </c>
      <c r="BA697">
        <v>6.5665311459818163</v>
      </c>
      <c r="BB697">
        <v>66.061272509003672</v>
      </c>
      <c r="BC697">
        <v>5610</v>
      </c>
      <c r="BD697">
        <v>343773.65051160287</v>
      </c>
      <c r="BE697">
        <v>2347100.6361247781</v>
      </c>
      <c r="BF697">
        <v>100784.00000000001</v>
      </c>
      <c r="BG697">
        <v>100508.82639611322</v>
      </c>
      <c r="BH697">
        <v>96181.280569175171</v>
      </c>
      <c r="BI697">
        <v>41054.000000000015</v>
      </c>
      <c r="BJ697">
        <v>38570.532673208196</v>
      </c>
      <c r="BK697">
        <v>37344.088863327408</v>
      </c>
      <c r="BL697">
        <v>-172031.34957582504</v>
      </c>
      <c r="BM697">
        <v>-239804.3344379011</v>
      </c>
      <c r="BN697">
        <v>-283926.21820638666</v>
      </c>
      <c r="BO697">
        <v>233306.14561708155</v>
      </c>
      <c r="BP697">
        <v>560910.13111551525</v>
      </c>
      <c r="BQ697">
        <v>850294.24133737956</v>
      </c>
      <c r="BR697">
        <v>6155740</v>
      </c>
      <c r="BS697">
        <v>8767932</v>
      </c>
      <c r="BT697">
        <v>937111</v>
      </c>
      <c r="BU697">
        <v>327326</v>
      </c>
      <c r="BV697">
        <v>88734</v>
      </c>
      <c r="BW697">
        <v>932589</v>
      </c>
      <c r="BX697">
        <v>42948</v>
      </c>
      <c r="BY697">
        <v>56.077476173513197</v>
      </c>
      <c r="BZ697">
        <v>0</v>
      </c>
      <c r="CA697">
        <v>0</v>
      </c>
      <c r="CB697">
        <v>0</v>
      </c>
      <c r="CC697">
        <v>0</v>
      </c>
      <c r="CD697">
        <v>5.4936900796472949</v>
      </c>
      <c r="CE697">
        <v>0</v>
      </c>
      <c r="CF697">
        <v>0</v>
      </c>
      <c r="CG697">
        <v>53726.659877986785</v>
      </c>
      <c r="CH697">
        <v>6231.7846924250125</v>
      </c>
      <c r="CI697">
        <v>84.64223690899847</v>
      </c>
      <c r="CJ697">
        <v>4433.1371581087951</v>
      </c>
      <c r="CK697">
        <v>47854.604692425011</v>
      </c>
      <c r="CL697">
        <v>10000</v>
      </c>
      <c r="CM697">
        <v>1130000</v>
      </c>
      <c r="CN697">
        <v>380000</v>
      </c>
      <c r="CO697">
        <v>28070000</v>
      </c>
      <c r="CP697">
        <v>0</v>
      </c>
      <c r="CQ697">
        <v>0</v>
      </c>
      <c r="CR697">
        <v>0</v>
      </c>
      <c r="CS697">
        <v>0</v>
      </c>
      <c r="CT697">
        <v>0</v>
      </c>
      <c r="CU697">
        <v>0</v>
      </c>
      <c r="CV697">
        <v>0</v>
      </c>
      <c r="CW697">
        <v>0</v>
      </c>
      <c r="CX697">
        <v>4779.5559278324108</v>
      </c>
      <c r="CY697">
        <v>815547.19544932013</v>
      </c>
      <c r="CZ697">
        <v>5610</v>
      </c>
      <c r="DA697">
        <v>5594.6828472991256</v>
      </c>
      <c r="DB697">
        <v>5353.7960786739231</v>
      </c>
      <c r="DC697">
        <v>5203.8605593731036</v>
      </c>
      <c r="DD697">
        <v>-172031.34957582504</v>
      </c>
      <c r="DE697">
        <v>-239804.3344379011</v>
      </c>
      <c r="DF697">
        <v>-283926.21820638666</v>
      </c>
    </row>
    <row r="698" spans="1:110" x14ac:dyDescent="0.45">
      <c r="A698">
        <v>13307</v>
      </c>
      <c r="B698" t="s">
        <v>1048</v>
      </c>
      <c r="C698">
        <v>2209</v>
      </c>
      <c r="D698">
        <v>1914</v>
      </c>
      <c r="E698">
        <v>1654</v>
      </c>
      <c r="F698">
        <v>1414</v>
      </c>
      <c r="G698">
        <v>1199</v>
      </c>
      <c r="H698">
        <v>1005</v>
      </c>
      <c r="I698">
        <v>830</v>
      </c>
      <c r="J698">
        <v>601.07142857142856</v>
      </c>
      <c r="K698">
        <v>1.99</v>
      </c>
      <c r="L698">
        <v>1.95</v>
      </c>
      <c r="M698">
        <v>1.92</v>
      </c>
      <c r="N698">
        <v>1.89</v>
      </c>
      <c r="O698">
        <v>1.88</v>
      </c>
      <c r="P698">
        <v>1.88</v>
      </c>
      <c r="Q698">
        <v>1.8627699301623495</v>
      </c>
      <c r="R698">
        <v>1.853956858249131</v>
      </c>
      <c r="S698">
        <v>320382</v>
      </c>
      <c r="T698">
        <v>9533</v>
      </c>
      <c r="U698">
        <v>5021</v>
      </c>
      <c r="V698">
        <v>3.3805262386245927</v>
      </c>
      <c r="W698">
        <v>14.65820164425463</v>
      </c>
      <c r="X698">
        <v>3756.3769537366188</v>
      </c>
      <c r="Y698">
        <v>456.28208263125214</v>
      </c>
      <c r="Z698">
        <v>965</v>
      </c>
      <c r="AA698">
        <v>871.43595421899079</v>
      </c>
      <c r="AB698">
        <v>718.96333015957498</v>
      </c>
      <c r="AC698">
        <v>603.55312010705188</v>
      </c>
      <c r="AD698">
        <v>483.50774351932375</v>
      </c>
      <c r="AE698">
        <v>398.69193569406474</v>
      </c>
      <c r="AF698">
        <v>380.76620288307493</v>
      </c>
      <c r="AG698">
        <v>247.95676804720222</v>
      </c>
      <c r="AH698">
        <v>65</v>
      </c>
      <c r="AI698">
        <v>77.84769838177985</v>
      </c>
      <c r="AJ698">
        <v>72.655103529962531</v>
      </c>
      <c r="AK698">
        <v>80.793242519019245</v>
      </c>
      <c r="AL698">
        <v>57.845039231848723</v>
      </c>
      <c r="AM698">
        <v>57.160198773758822</v>
      </c>
      <c r="AN698">
        <v>107.98631097013575</v>
      </c>
      <c r="AO698">
        <v>88.539803150999418</v>
      </c>
      <c r="AP698">
        <v>5.0730372475072416</v>
      </c>
      <c r="AQ698">
        <v>2.3305764101814614</v>
      </c>
      <c r="AR698">
        <v>0.81913112973278446</v>
      </c>
      <c r="AS698">
        <v>2.3305764101814614</v>
      </c>
      <c r="AT698">
        <v>2153</v>
      </c>
      <c r="AU698">
        <v>29</v>
      </c>
      <c r="AV698">
        <v>874.34059253763041</v>
      </c>
      <c r="AW698">
        <v>231.62912697466402</v>
      </c>
      <c r="AX698">
        <v>28.223392367512329</v>
      </c>
      <c r="AY698">
        <v>29.176745572980725</v>
      </c>
      <c r="AZ698">
        <v>8.81117199011622</v>
      </c>
      <c r="BA698">
        <v>0.75023026463828135</v>
      </c>
      <c r="BB698">
        <v>66.061272509003672</v>
      </c>
      <c r="BC698">
        <v>5610</v>
      </c>
      <c r="BD698">
        <v>122413.39281206416</v>
      </c>
      <c r="BE698">
        <v>386717.5516642757</v>
      </c>
      <c r="BF698">
        <v>3375</v>
      </c>
      <c r="BG698">
        <v>2572.4921630094041</v>
      </c>
      <c r="BH698">
        <v>1838.1234159274327</v>
      </c>
      <c r="BI698">
        <v>19917.5</v>
      </c>
      <c r="BJ698">
        <v>13794.782291839289</v>
      </c>
      <c r="BK698">
        <v>11051.030698150489</v>
      </c>
      <c r="BL698">
        <v>-175136.6409876683</v>
      </c>
      <c r="BM698">
        <v>-209784.76287170468</v>
      </c>
      <c r="BN698">
        <v>-229573.2725195738</v>
      </c>
      <c r="BO698">
        <v>-35190.806010346801</v>
      </c>
      <c r="BP698">
        <v>-16619.385398180835</v>
      </c>
      <c r="BQ698">
        <v>-13845.737223043165</v>
      </c>
      <c r="BR698">
        <v>6155740</v>
      </c>
      <c r="BS698">
        <v>8767932</v>
      </c>
      <c r="BT698">
        <v>937111</v>
      </c>
      <c r="BU698">
        <v>327326</v>
      </c>
      <c r="BV698">
        <v>88734</v>
      </c>
      <c r="BW698">
        <v>932589</v>
      </c>
      <c r="BX698">
        <v>42948</v>
      </c>
      <c r="BY698">
        <v>0.9111632440714178</v>
      </c>
      <c r="BZ698">
        <v>0</v>
      </c>
      <c r="CA698">
        <v>0</v>
      </c>
      <c r="CB698">
        <v>2.2857062950653857</v>
      </c>
      <c r="CC698">
        <v>0</v>
      </c>
      <c r="CD698">
        <v>3.0498898852293497</v>
      </c>
      <c r="CE698">
        <v>0</v>
      </c>
      <c r="CF698">
        <v>3.8459241176470584</v>
      </c>
      <c r="CG698">
        <v>17415.448906964921</v>
      </c>
      <c r="CH698">
        <v>2020.0274529740723</v>
      </c>
      <c r="CI698">
        <v>27.436705643111335</v>
      </c>
      <c r="CJ698">
        <v>1436.9974580579562</v>
      </c>
      <c r="CK698">
        <v>15512.027452974071</v>
      </c>
      <c r="CL698">
        <v>10000</v>
      </c>
      <c r="CM698">
        <v>620000</v>
      </c>
      <c r="CN698">
        <v>330000</v>
      </c>
      <c r="CO698">
        <v>105410000</v>
      </c>
      <c r="CP698">
        <v>0</v>
      </c>
      <c r="CQ698">
        <v>2080</v>
      </c>
      <c r="CR698">
        <v>0</v>
      </c>
      <c r="CS698">
        <v>0</v>
      </c>
      <c r="CT698">
        <v>0</v>
      </c>
      <c r="CU698">
        <v>14576640</v>
      </c>
      <c r="CV698">
        <v>0</v>
      </c>
      <c r="CW698">
        <v>0</v>
      </c>
      <c r="CX698">
        <v>24464.803072070255</v>
      </c>
      <c r="CY698">
        <v>231456.4406960833</v>
      </c>
      <c r="CZ698">
        <v>5610</v>
      </c>
      <c r="DA698">
        <v>4276.0536398467439</v>
      </c>
      <c r="DB698">
        <v>3055.3695891416</v>
      </c>
      <c r="DC698">
        <v>1853.0280777649282</v>
      </c>
      <c r="DD698">
        <v>-175136.6409876683</v>
      </c>
      <c r="DE698">
        <v>-209784.76287170468</v>
      </c>
      <c r="DF698">
        <v>-229573.2725195738</v>
      </c>
    </row>
    <row r="699" spans="1:110" x14ac:dyDescent="0.45">
      <c r="A699">
        <v>13308</v>
      </c>
      <c r="B699" t="s">
        <v>1049</v>
      </c>
      <c r="C699">
        <v>5234</v>
      </c>
      <c r="D699">
        <v>4489</v>
      </c>
      <c r="E699">
        <v>3798</v>
      </c>
      <c r="F699">
        <v>3177</v>
      </c>
      <c r="G699">
        <v>2630</v>
      </c>
      <c r="H699">
        <v>2153</v>
      </c>
      <c r="I699">
        <v>1739</v>
      </c>
      <c r="J699">
        <v>1155.9642857142858</v>
      </c>
      <c r="K699">
        <v>1.99</v>
      </c>
      <c r="L699">
        <v>1.95</v>
      </c>
      <c r="M699">
        <v>1.92</v>
      </c>
      <c r="N699">
        <v>1.89</v>
      </c>
      <c r="O699">
        <v>1.88</v>
      </c>
      <c r="P699">
        <v>1.88</v>
      </c>
      <c r="Q699">
        <v>1.8627699301623495</v>
      </c>
      <c r="R699">
        <v>1.853956858249131</v>
      </c>
      <c r="S699">
        <v>320382</v>
      </c>
      <c r="T699">
        <v>9533</v>
      </c>
      <c r="U699">
        <v>5021</v>
      </c>
      <c r="V699">
        <v>7.9989668070731108</v>
      </c>
      <c r="W699">
        <v>34.684087661890771</v>
      </c>
      <c r="X699">
        <v>3761.4698608586277</v>
      </c>
      <c r="Y699">
        <v>456.90071124517937</v>
      </c>
      <c r="Z699">
        <v>2331</v>
      </c>
      <c r="AA699">
        <v>1957.2728558981094</v>
      </c>
      <c r="AB699">
        <v>1592.2133028113653</v>
      </c>
      <c r="AC699">
        <v>1279.7688350959122</v>
      </c>
      <c r="AD699">
        <v>1036.1163440377836</v>
      </c>
      <c r="AE699">
        <v>829.53968776833528</v>
      </c>
      <c r="AF699">
        <v>712.64296087026412</v>
      </c>
      <c r="AG699">
        <v>373.99289688275201</v>
      </c>
      <c r="AH699">
        <v>115</v>
      </c>
      <c r="AI699">
        <v>122.48462547205287</v>
      </c>
      <c r="AJ699">
        <v>133.42286266532457</v>
      </c>
      <c r="AK699">
        <v>136.49496776361778</v>
      </c>
      <c r="AL699">
        <v>143.4474611190893</v>
      </c>
      <c r="AM699">
        <v>131.67147014705247</v>
      </c>
      <c r="AN699">
        <v>171.38172953125448</v>
      </c>
      <c r="AO699">
        <v>101.56308482804926</v>
      </c>
      <c r="AP699">
        <v>13.588492627251538</v>
      </c>
      <c r="AQ699">
        <v>2.4034069229996322</v>
      </c>
      <c r="AR699">
        <v>0.84472897753693388</v>
      </c>
      <c r="AS699">
        <v>2.4034069229996322</v>
      </c>
      <c r="AT699">
        <v>4107</v>
      </c>
      <c r="AU699">
        <v>55</v>
      </c>
      <c r="AV699">
        <v>1667.7173736411626</v>
      </c>
      <c r="AW699">
        <v>441.11950556585089</v>
      </c>
      <c r="AX699">
        <v>53.561597363523049</v>
      </c>
      <c r="AY699">
        <v>55.651728758405589</v>
      </c>
      <c r="AZ699">
        <v>16.780185991724966</v>
      </c>
      <c r="BA699">
        <v>1.423766882493539</v>
      </c>
      <c r="BB699">
        <v>66.061272509003672</v>
      </c>
      <c r="BC699">
        <v>5610</v>
      </c>
      <c r="BD699">
        <v>100378.24422164362</v>
      </c>
      <c r="BE699">
        <v>588915.35331354686</v>
      </c>
      <c r="BF699">
        <v>5160</v>
      </c>
      <c r="BG699">
        <v>3767.8197498647482</v>
      </c>
      <c r="BH699">
        <v>2566.9705616092288</v>
      </c>
      <c r="BI699">
        <v>18592.000000000004</v>
      </c>
      <c r="BJ699">
        <v>12156.435987145695</v>
      </c>
      <c r="BK699">
        <v>9841.9977624996427</v>
      </c>
      <c r="BL699">
        <v>-188789.21553330473</v>
      </c>
      <c r="BM699">
        <v>-230240.63004150914</v>
      </c>
      <c r="BN699">
        <v>-255317.59584253147</v>
      </c>
      <c r="BO699">
        <v>-69375.68747728836</v>
      </c>
      <c r="BP699">
        <v>-69154.119384999212</v>
      </c>
      <c r="BQ699">
        <v>-50344.409865207854</v>
      </c>
      <c r="BR699">
        <v>6155740</v>
      </c>
      <c r="BS699">
        <v>8767932</v>
      </c>
      <c r="BT699">
        <v>937111</v>
      </c>
      <c r="BU699">
        <v>327326</v>
      </c>
      <c r="BV699">
        <v>88734</v>
      </c>
      <c r="BW699">
        <v>932589</v>
      </c>
      <c r="BX699">
        <v>42948</v>
      </c>
      <c r="BY699">
        <v>6.4696808533098658</v>
      </c>
      <c r="BZ699">
        <v>0</v>
      </c>
      <c r="CA699">
        <v>0</v>
      </c>
      <c r="CB699">
        <v>402.0067158021198</v>
      </c>
      <c r="CC699">
        <v>0</v>
      </c>
      <c r="CD699">
        <v>7.3365584062462919</v>
      </c>
      <c r="CE699">
        <v>0</v>
      </c>
      <c r="CF699">
        <v>7.6057411764705893</v>
      </c>
      <c r="CG699">
        <v>27516.409273004574</v>
      </c>
      <c r="CH699">
        <v>3191.6433756990341</v>
      </c>
      <c r="CI699">
        <v>43.349994916115911</v>
      </c>
      <c r="CJ699">
        <v>2270.455983731571</v>
      </c>
      <c r="CK699">
        <v>24509.003375699034</v>
      </c>
      <c r="CL699">
        <v>100000</v>
      </c>
      <c r="CM699">
        <v>450000</v>
      </c>
      <c r="CN699">
        <v>140000</v>
      </c>
      <c r="CO699">
        <v>225530000</v>
      </c>
      <c r="CP699">
        <v>0</v>
      </c>
      <c r="CQ699">
        <v>12490</v>
      </c>
      <c r="CR699">
        <v>0</v>
      </c>
      <c r="CS699">
        <v>0</v>
      </c>
      <c r="CT699">
        <v>0</v>
      </c>
      <c r="CU699">
        <v>87529920</v>
      </c>
      <c r="CV699">
        <v>0</v>
      </c>
      <c r="CW699">
        <v>0</v>
      </c>
      <c r="CX699">
        <v>53277.622114184378</v>
      </c>
      <c r="CY699">
        <v>361228.91872936487</v>
      </c>
      <c r="CZ699">
        <v>5610</v>
      </c>
      <c r="DA699">
        <v>4096.4086815390001</v>
      </c>
      <c r="DB699">
        <v>2790.8342733774762</v>
      </c>
      <c r="DC699">
        <v>1519.4718540724868</v>
      </c>
      <c r="DD699">
        <v>-188789.21553330473</v>
      </c>
      <c r="DE699">
        <v>-230240.63004150914</v>
      </c>
      <c r="DF699">
        <v>-255317.59584253147</v>
      </c>
    </row>
    <row r="700" spans="1:110" x14ac:dyDescent="0.45">
      <c r="A700">
        <v>13361</v>
      </c>
      <c r="B700" t="s">
        <v>1050</v>
      </c>
      <c r="C700">
        <v>7884</v>
      </c>
      <c r="D700">
        <v>7266</v>
      </c>
      <c r="E700">
        <v>6725</v>
      </c>
      <c r="F700">
        <v>6249</v>
      </c>
      <c r="G700">
        <v>5795</v>
      </c>
      <c r="H700">
        <v>5408</v>
      </c>
      <c r="I700">
        <v>5090</v>
      </c>
      <c r="J700">
        <v>4624.7142857142853</v>
      </c>
      <c r="K700">
        <v>1.99</v>
      </c>
      <c r="L700">
        <v>1.95</v>
      </c>
      <c r="M700">
        <v>1.92</v>
      </c>
      <c r="N700">
        <v>1.89</v>
      </c>
      <c r="O700">
        <v>1.88</v>
      </c>
      <c r="P700">
        <v>1.88</v>
      </c>
      <c r="Q700">
        <v>1.8627699301623495</v>
      </c>
      <c r="R700">
        <v>1.853956858249131</v>
      </c>
      <c r="S700">
        <v>320382</v>
      </c>
      <c r="T700">
        <v>9533</v>
      </c>
      <c r="U700">
        <v>5021</v>
      </c>
      <c r="V700">
        <v>15.424571939463503</v>
      </c>
      <c r="W700">
        <v>66.882038418065278</v>
      </c>
      <c r="X700">
        <v>2938.2670022637412</v>
      </c>
      <c r="Y700">
        <v>356.9073614366522</v>
      </c>
      <c r="Z700">
        <v>4082</v>
      </c>
      <c r="AA700">
        <v>3720.857992353092</v>
      </c>
      <c r="AB700">
        <v>3413.3566639821165</v>
      </c>
      <c r="AC700">
        <v>3141.0679889355688</v>
      </c>
      <c r="AD700">
        <v>2911.6837926124831</v>
      </c>
      <c r="AE700">
        <v>2730.5471786975281</v>
      </c>
      <c r="AF700">
        <v>2574.3037226756041</v>
      </c>
      <c r="AG700">
        <v>2324.0452424154319</v>
      </c>
      <c r="AH700">
        <v>245</v>
      </c>
      <c r="AI700">
        <v>185.90135287412301</v>
      </c>
      <c r="AJ700">
        <v>141.11012909010626</v>
      </c>
      <c r="AK700">
        <v>107.19936719523704</v>
      </c>
      <c r="AL700">
        <v>83.437831796222653</v>
      </c>
      <c r="AM700">
        <v>67.198243095594208</v>
      </c>
      <c r="AN700">
        <v>55.615916052548258</v>
      </c>
      <c r="AO700">
        <v>45.141788040035749</v>
      </c>
      <c r="AP700">
        <v>21.613252439900641</v>
      </c>
      <c r="AQ700">
        <v>0.65547461536353602</v>
      </c>
      <c r="AR700">
        <v>0.23038063023734562</v>
      </c>
      <c r="AS700">
        <v>0.65547461536353602</v>
      </c>
      <c r="AT700">
        <v>8483</v>
      </c>
      <c r="AU700">
        <v>158</v>
      </c>
      <c r="AV700">
        <v>3465.4012503440845</v>
      </c>
      <c r="AW700">
        <v>1012.4798852728588</v>
      </c>
      <c r="AX700">
        <v>149.05036156059603</v>
      </c>
      <c r="AY700">
        <v>115.64043972398208</v>
      </c>
      <c r="AZ700">
        <v>38.514734835779549</v>
      </c>
      <c r="BA700">
        <v>3.9620358439531449</v>
      </c>
      <c r="BB700">
        <v>66.061272509003672</v>
      </c>
      <c r="BC700">
        <v>5610</v>
      </c>
      <c r="BD700">
        <v>248104.30357808032</v>
      </c>
      <c r="BE700">
        <v>2167844.2281149835</v>
      </c>
      <c r="BF700">
        <v>22442</v>
      </c>
      <c r="BG700">
        <v>19913.587026332691</v>
      </c>
      <c r="BH700">
        <v>17325.253966301803</v>
      </c>
      <c r="BI700">
        <v>27312</v>
      </c>
      <c r="BJ700">
        <v>23056.200771466389</v>
      </c>
      <c r="BK700">
        <v>21372.465143057168</v>
      </c>
      <c r="BL700">
        <v>-147835.27021975402</v>
      </c>
      <c r="BM700">
        <v>-161927.87958543719</v>
      </c>
      <c r="BN700">
        <v>-155777.58716725523</v>
      </c>
      <c r="BO700">
        <v>110009.73042171111</v>
      </c>
      <c r="BP700">
        <v>349857.09392172785</v>
      </c>
      <c r="BQ700">
        <v>576576.85237410851</v>
      </c>
      <c r="BR700">
        <v>6155740</v>
      </c>
      <c r="BS700">
        <v>8767932</v>
      </c>
      <c r="BT700">
        <v>937111</v>
      </c>
      <c r="BU700">
        <v>327326</v>
      </c>
      <c r="BV700">
        <v>88734</v>
      </c>
      <c r="BW700">
        <v>932589</v>
      </c>
      <c r="BX700">
        <v>42948</v>
      </c>
      <c r="BY700">
        <v>13.434238787758618</v>
      </c>
      <c r="BZ700">
        <v>0</v>
      </c>
      <c r="CA700">
        <v>0</v>
      </c>
      <c r="CB700">
        <v>0</v>
      </c>
      <c r="CC700">
        <v>0</v>
      </c>
      <c r="CD700">
        <v>12.760315597445777</v>
      </c>
      <c r="CE700">
        <v>10.66459800840078</v>
      </c>
      <c r="CF700">
        <v>0</v>
      </c>
      <c r="CG700">
        <v>64350.083711235384</v>
      </c>
      <c r="CH700">
        <v>7464.0014387391966</v>
      </c>
      <c r="CI700">
        <v>101.37862735129639</v>
      </c>
      <c r="CJ700">
        <v>5309.7056075241489</v>
      </c>
      <c r="CK700">
        <v>57316.941438739195</v>
      </c>
      <c r="CL700">
        <v>0</v>
      </c>
      <c r="CM700">
        <v>2870000</v>
      </c>
      <c r="CN700">
        <v>1210000</v>
      </c>
      <c r="CO700">
        <v>90760000</v>
      </c>
      <c r="CP700">
        <v>162000</v>
      </c>
      <c r="CQ700">
        <v>0</v>
      </c>
      <c r="CR700">
        <v>0</v>
      </c>
      <c r="CS700">
        <v>0</v>
      </c>
      <c r="CT700">
        <v>552842000</v>
      </c>
      <c r="CU700">
        <v>0</v>
      </c>
      <c r="CV700">
        <v>0</v>
      </c>
      <c r="CW700">
        <v>0</v>
      </c>
      <c r="CX700">
        <v>13252.390937305598</v>
      </c>
      <c r="CY700">
        <v>965486.7324537083</v>
      </c>
      <c r="CZ700">
        <v>5610</v>
      </c>
      <c r="DA700">
        <v>4977.9530887499513</v>
      </c>
      <c r="DB700">
        <v>4330.9274909078131</v>
      </c>
      <c r="DC700">
        <v>3755.6694588991681</v>
      </c>
      <c r="DD700">
        <v>-147835.27021975402</v>
      </c>
      <c r="DE700">
        <v>-161927.87958543719</v>
      </c>
      <c r="DF700">
        <v>-155777.58716725523</v>
      </c>
    </row>
    <row r="701" spans="1:110" x14ac:dyDescent="0.45">
      <c r="A701">
        <v>13362</v>
      </c>
      <c r="B701" t="s">
        <v>1051</v>
      </c>
      <c r="C701">
        <v>337</v>
      </c>
      <c r="D701">
        <v>306</v>
      </c>
      <c r="E701">
        <v>284</v>
      </c>
      <c r="F701">
        <v>264</v>
      </c>
      <c r="G701">
        <v>241</v>
      </c>
      <c r="H701">
        <v>230</v>
      </c>
      <c r="I701">
        <v>217</v>
      </c>
      <c r="J701">
        <v>0</v>
      </c>
      <c r="K701">
        <v>1.99</v>
      </c>
      <c r="L701">
        <v>1.95</v>
      </c>
      <c r="M701">
        <v>1.92</v>
      </c>
      <c r="N701">
        <v>1.89</v>
      </c>
      <c r="O701">
        <v>1.88</v>
      </c>
      <c r="P701">
        <v>1.88</v>
      </c>
      <c r="Q701">
        <v>1.8627699301623495</v>
      </c>
      <c r="R701">
        <v>1.853956858249131</v>
      </c>
      <c r="S701">
        <v>320382</v>
      </c>
      <c r="T701">
        <v>9533</v>
      </c>
      <c r="U701">
        <v>5021</v>
      </c>
      <c r="V701">
        <v>0.8138245882664662</v>
      </c>
      <c r="W701">
        <v>3.5288011616546124</v>
      </c>
      <c r="X701">
        <v>2380.4379007507396</v>
      </c>
      <c r="Y701">
        <v>289.148606837361</v>
      </c>
      <c r="Z701">
        <v>308</v>
      </c>
      <c r="AA701">
        <v>0</v>
      </c>
      <c r="AB701">
        <v>0</v>
      </c>
      <c r="AC701">
        <v>0</v>
      </c>
      <c r="AD701">
        <v>0</v>
      </c>
      <c r="AE701">
        <v>0</v>
      </c>
      <c r="AF701">
        <v>0</v>
      </c>
      <c r="AG701">
        <v>0</v>
      </c>
      <c r="AH701">
        <v>43</v>
      </c>
      <c r="AI701">
        <v>0</v>
      </c>
      <c r="AJ701">
        <v>0</v>
      </c>
      <c r="AK701">
        <v>0</v>
      </c>
      <c r="AL701">
        <v>0</v>
      </c>
      <c r="AM701">
        <v>0</v>
      </c>
      <c r="AN701">
        <v>0</v>
      </c>
      <c r="AO701">
        <v>0</v>
      </c>
      <c r="AP701">
        <v>1.0342352721852559</v>
      </c>
      <c r="AQ701">
        <v>0.36415256409085334</v>
      </c>
      <c r="AR701">
        <v>0.12798923902074755</v>
      </c>
      <c r="AS701">
        <v>0.36415256409085334</v>
      </c>
      <c r="AT701">
        <v>359</v>
      </c>
      <c r="AU701">
        <v>5</v>
      </c>
      <c r="AV701">
        <v>145.8679038310415</v>
      </c>
      <c r="AW701">
        <v>38.998118226269398</v>
      </c>
      <c r="AX701">
        <v>4.8483641041389225</v>
      </c>
      <c r="AY701">
        <v>4.8676119508418543</v>
      </c>
      <c r="AZ701">
        <v>1.4834884173272878</v>
      </c>
      <c r="BA701">
        <v>0.12887853584524628</v>
      </c>
      <c r="BB701">
        <v>66.061272509003672</v>
      </c>
      <c r="BC701">
        <v>5610</v>
      </c>
      <c r="BD701">
        <v>0</v>
      </c>
      <c r="BE701" t="e">
        <v>#DIV/0!</v>
      </c>
      <c r="BF701">
        <v>9546</v>
      </c>
      <c r="BG701" t="e">
        <v>#DIV/0!</v>
      </c>
      <c r="BH701" t="e">
        <v>#DIV/0!</v>
      </c>
      <c r="BI701">
        <v>12624</v>
      </c>
      <c r="BJ701" t="e">
        <v>#DIV/0!</v>
      </c>
      <c r="BK701" t="e">
        <v>#DIV/0!</v>
      </c>
      <c r="BL701" t="e">
        <v>#DIV/0!</v>
      </c>
      <c r="BM701" t="e">
        <v>#DIV/0!</v>
      </c>
      <c r="BN701" t="e">
        <v>#DIV/0!</v>
      </c>
      <c r="BO701" t="e">
        <v>#DIV/0!</v>
      </c>
      <c r="BP701" t="e">
        <v>#DIV/0!</v>
      </c>
      <c r="BQ701" t="e">
        <v>#DIV/0!</v>
      </c>
      <c r="BR701">
        <v>6155740</v>
      </c>
      <c r="BS701">
        <v>8767932</v>
      </c>
      <c r="BT701">
        <v>937111</v>
      </c>
      <c r="BU701">
        <v>327326</v>
      </c>
      <c r="BV701">
        <v>88734</v>
      </c>
      <c r="BW701">
        <v>932589</v>
      </c>
      <c r="BX701">
        <v>42948</v>
      </c>
      <c r="BY701">
        <v>0</v>
      </c>
      <c r="BZ701">
        <v>0</v>
      </c>
      <c r="CA701">
        <v>0</v>
      </c>
      <c r="CB701">
        <v>0</v>
      </c>
      <c r="CC701">
        <v>0</v>
      </c>
      <c r="CD701">
        <v>0.55764074510322137</v>
      </c>
      <c r="CE701">
        <v>0</v>
      </c>
      <c r="CF701">
        <v>0</v>
      </c>
      <c r="CG701">
        <v>4092.6304931367563</v>
      </c>
      <c r="CH701">
        <v>474.70645144890699</v>
      </c>
      <c r="CI701">
        <v>6.4476258261311639</v>
      </c>
      <c r="CJ701">
        <v>337.69440264361975</v>
      </c>
      <c r="CK701">
        <v>3645.3264514489069</v>
      </c>
      <c r="CL701">
        <v>0</v>
      </c>
      <c r="CM701">
        <v>1570000</v>
      </c>
      <c r="CN701">
        <v>0</v>
      </c>
      <c r="CO701">
        <v>4120000</v>
      </c>
      <c r="CP701">
        <v>7000</v>
      </c>
      <c r="CQ701">
        <v>0</v>
      </c>
      <c r="CR701">
        <v>0</v>
      </c>
      <c r="CS701">
        <v>0</v>
      </c>
      <c r="CT701">
        <v>24876000</v>
      </c>
      <c r="CU701">
        <v>0</v>
      </c>
      <c r="CV701">
        <v>0</v>
      </c>
      <c r="CW701">
        <v>0</v>
      </c>
      <c r="CX701">
        <v>770.88330516405529</v>
      </c>
      <c r="CY701">
        <v>58583.558593867601</v>
      </c>
      <c r="CZ701">
        <v>5610</v>
      </c>
      <c r="DA701" t="e">
        <v>#DIV/0!</v>
      </c>
      <c r="DB701" t="e">
        <v>#DIV/0!</v>
      </c>
      <c r="DC701">
        <v>0</v>
      </c>
      <c r="DD701" t="e">
        <v>#DIV/0!</v>
      </c>
      <c r="DE701" t="e">
        <v>#DIV/0!</v>
      </c>
      <c r="DF701" t="e">
        <v>#DIV/0!</v>
      </c>
    </row>
    <row r="702" spans="1:110" x14ac:dyDescent="0.45">
      <c r="A702">
        <v>13363</v>
      </c>
      <c r="B702" t="s">
        <v>1052</v>
      </c>
      <c r="C702">
        <v>2749</v>
      </c>
      <c r="D702">
        <v>2560</v>
      </c>
      <c r="E702">
        <v>2397</v>
      </c>
      <c r="F702">
        <v>2274</v>
      </c>
      <c r="G702">
        <v>2152</v>
      </c>
      <c r="H702">
        <v>2029</v>
      </c>
      <c r="I702">
        <v>1927</v>
      </c>
      <c r="J702">
        <v>1792.2500000000002</v>
      </c>
      <c r="K702">
        <v>1.99</v>
      </c>
      <c r="L702">
        <v>1.95</v>
      </c>
      <c r="M702">
        <v>1.92</v>
      </c>
      <c r="N702">
        <v>1.89</v>
      </c>
      <c r="O702">
        <v>1.88</v>
      </c>
      <c r="P702">
        <v>1.88</v>
      </c>
      <c r="Q702">
        <v>1.8627699301623495</v>
      </c>
      <c r="R702">
        <v>1.853956858249131</v>
      </c>
      <c r="S702">
        <v>320382</v>
      </c>
      <c r="T702">
        <v>9533</v>
      </c>
      <c r="U702">
        <v>5021</v>
      </c>
      <c r="V702">
        <v>5.0209184275986827</v>
      </c>
      <c r="W702">
        <v>21.771058573720591</v>
      </c>
      <c r="X702">
        <v>3147.3811310565047</v>
      </c>
      <c r="Y702">
        <v>382.30817487159493</v>
      </c>
      <c r="Z702">
        <v>1546</v>
      </c>
      <c r="AA702">
        <v>1410.2957583618468</v>
      </c>
      <c r="AB702">
        <v>1294.0967260096465</v>
      </c>
      <c r="AC702">
        <v>1205.1076682343228</v>
      </c>
      <c r="AD702">
        <v>1129.9077257959593</v>
      </c>
      <c r="AE702">
        <v>1068.0602266954349</v>
      </c>
      <c r="AF702">
        <v>1018.1528340639508</v>
      </c>
      <c r="AG702">
        <v>931.35039596113518</v>
      </c>
      <c r="AH702">
        <v>71</v>
      </c>
      <c r="AI702">
        <v>54.078376374807377</v>
      </c>
      <c r="AJ702">
        <v>38.44707794425851</v>
      </c>
      <c r="AK702">
        <v>29.106969292365918</v>
      </c>
      <c r="AL702">
        <v>20.542702168232665</v>
      </c>
      <c r="AM702">
        <v>14.89775774281104</v>
      </c>
      <c r="AN702">
        <v>10.669305690971807</v>
      </c>
      <c r="AO702">
        <v>6.7487862618818149</v>
      </c>
      <c r="AP702">
        <v>8.0474073003611881</v>
      </c>
      <c r="AQ702">
        <v>7.283051281817067E-2</v>
      </c>
      <c r="AR702">
        <v>2.5597847804149514E-2</v>
      </c>
      <c r="AS702">
        <v>7.283051281817067E-2</v>
      </c>
      <c r="AT702">
        <v>3035</v>
      </c>
      <c r="AU702">
        <v>38</v>
      </c>
      <c r="AV702">
        <v>1231.1786912539524</v>
      </c>
      <c r="AW702">
        <v>319.94384330808873</v>
      </c>
      <c r="AX702">
        <v>37.293092343590239</v>
      </c>
      <c r="AY702">
        <v>41.084432927144384</v>
      </c>
      <c r="AZ702">
        <v>12.170663799439696</v>
      </c>
      <c r="BA702">
        <v>0.99131975964438779</v>
      </c>
      <c r="BB702">
        <v>66.061272509003672</v>
      </c>
      <c r="BC702">
        <v>5610</v>
      </c>
      <c r="BD702">
        <v>272899.91950543295</v>
      </c>
      <c r="BE702">
        <v>1024241.2397221025</v>
      </c>
      <c r="BF702">
        <v>8530</v>
      </c>
      <c r="BG702">
        <v>7817.5799851190468</v>
      </c>
      <c r="BH702">
        <v>7012.4192777593089</v>
      </c>
      <c r="BI702">
        <v>12216</v>
      </c>
      <c r="BJ702">
        <v>10438.658123917645</v>
      </c>
      <c r="BK702">
        <v>9787.2752551964659</v>
      </c>
      <c r="BL702">
        <v>-123122.0285825113</v>
      </c>
      <c r="BM702">
        <v>-117357.19204977032</v>
      </c>
      <c r="BN702">
        <v>-94661.129510146508</v>
      </c>
      <c r="BO702">
        <v>63265.962248295313</v>
      </c>
      <c r="BP702">
        <v>190244.8062113073</v>
      </c>
      <c r="BQ702">
        <v>284847.37052950863</v>
      </c>
      <c r="BR702">
        <v>6155740</v>
      </c>
      <c r="BS702">
        <v>8767932</v>
      </c>
      <c r="BT702">
        <v>937111</v>
      </c>
      <c r="BU702">
        <v>327326</v>
      </c>
      <c r="BV702">
        <v>88734</v>
      </c>
      <c r="BW702">
        <v>932589</v>
      </c>
      <c r="BX702">
        <v>42948</v>
      </c>
      <c r="BY702">
        <v>1.7275778584765933</v>
      </c>
      <c r="BZ702">
        <v>0</v>
      </c>
      <c r="CA702">
        <v>12.541134406548432</v>
      </c>
      <c r="CB702">
        <v>0</v>
      </c>
      <c r="CC702">
        <v>0</v>
      </c>
      <c r="CD702">
        <v>4.1402488840345324</v>
      </c>
      <c r="CE702">
        <v>6.0013327743903266</v>
      </c>
      <c r="CF702">
        <v>0</v>
      </c>
      <c r="CG702">
        <v>25252.400915099137</v>
      </c>
      <c r="CH702">
        <v>2929.0398068124045</v>
      </c>
      <c r="CI702">
        <v>39.783223182511435</v>
      </c>
      <c r="CJ702">
        <v>2083.6463141840368</v>
      </c>
      <c r="CK702">
        <v>22492.439806812403</v>
      </c>
      <c r="CL702">
        <v>0</v>
      </c>
      <c r="CM702">
        <v>380000</v>
      </c>
      <c r="CN702">
        <v>960000</v>
      </c>
      <c r="CO702">
        <v>27540000</v>
      </c>
      <c r="CP702">
        <v>67000</v>
      </c>
      <c r="CQ702">
        <v>0</v>
      </c>
      <c r="CR702">
        <v>0</v>
      </c>
      <c r="CS702">
        <v>0</v>
      </c>
      <c r="CT702">
        <v>247295000</v>
      </c>
      <c r="CU702">
        <v>0</v>
      </c>
      <c r="CV702">
        <v>0</v>
      </c>
      <c r="CW702">
        <v>0</v>
      </c>
      <c r="CX702">
        <v>5112.7701563086612</v>
      </c>
      <c r="CY702">
        <v>437035.83161625784</v>
      </c>
      <c r="CZ702">
        <v>5610</v>
      </c>
      <c r="DA702">
        <v>5141.4564732142844</v>
      </c>
      <c r="DB702">
        <v>4611.9193608710102</v>
      </c>
      <c r="DC702">
        <v>4131.0121519115255</v>
      </c>
      <c r="DD702">
        <v>-123122.0285825113</v>
      </c>
      <c r="DE702">
        <v>-117357.19204977032</v>
      </c>
      <c r="DF702">
        <v>-94661.129510146508</v>
      </c>
    </row>
    <row r="703" spans="1:110" x14ac:dyDescent="0.45">
      <c r="A703">
        <v>13364</v>
      </c>
      <c r="B703" t="s">
        <v>1053</v>
      </c>
      <c r="C703">
        <v>1891</v>
      </c>
      <c r="D703">
        <v>1756</v>
      </c>
      <c r="E703">
        <v>1637</v>
      </c>
      <c r="F703">
        <v>1526</v>
      </c>
      <c r="G703">
        <v>1419</v>
      </c>
      <c r="H703">
        <v>1317</v>
      </c>
      <c r="I703">
        <v>1219</v>
      </c>
      <c r="J703">
        <v>1107.8571428571431</v>
      </c>
      <c r="K703">
        <v>1.99</v>
      </c>
      <c r="L703">
        <v>1.95</v>
      </c>
      <c r="M703">
        <v>1.92</v>
      </c>
      <c r="N703">
        <v>1.89</v>
      </c>
      <c r="O703">
        <v>1.88</v>
      </c>
      <c r="P703">
        <v>1.88</v>
      </c>
      <c r="Q703">
        <v>1.8627699301623495</v>
      </c>
      <c r="R703">
        <v>1.853956858249131</v>
      </c>
      <c r="S703">
        <v>316143</v>
      </c>
      <c r="T703">
        <v>9786</v>
      </c>
      <c r="U703">
        <v>5022</v>
      </c>
      <c r="V703">
        <v>3.2599418139787506</v>
      </c>
      <c r="W703">
        <v>14.135339022624944</v>
      </c>
      <c r="X703">
        <v>3423.0643335146829</v>
      </c>
      <c r="Y703">
        <v>405.12605758435063</v>
      </c>
      <c r="Z703">
        <v>1142</v>
      </c>
      <c r="AA703">
        <v>1041.0743655189735</v>
      </c>
      <c r="AB703">
        <v>951.80362465481699</v>
      </c>
      <c r="AC703">
        <v>876.09509554250144</v>
      </c>
      <c r="AD703">
        <v>797.81942334411053</v>
      </c>
      <c r="AE703">
        <v>731.1497989410334</v>
      </c>
      <c r="AF703">
        <v>680.45759512406767</v>
      </c>
      <c r="AG703">
        <v>603.36971837069677</v>
      </c>
      <c r="AH703">
        <v>162</v>
      </c>
      <c r="AI703">
        <v>134.6305625815819</v>
      </c>
      <c r="AJ703">
        <v>113.12080769845029</v>
      </c>
      <c r="AK703">
        <v>91.147626138884121</v>
      </c>
      <c r="AL703">
        <v>82.439451214091577</v>
      </c>
      <c r="AM703">
        <v>71.420039615131273</v>
      </c>
      <c r="AN703">
        <v>64.617142291706614</v>
      </c>
      <c r="AO703">
        <v>59.414283459787299</v>
      </c>
      <c r="AP703">
        <v>5.5712819771731317</v>
      </c>
      <c r="AQ703">
        <v>0</v>
      </c>
      <c r="AR703">
        <v>0</v>
      </c>
      <c r="AS703">
        <v>0</v>
      </c>
      <c r="AT703">
        <v>1665</v>
      </c>
      <c r="AU703">
        <v>35</v>
      </c>
      <c r="AV703">
        <v>682.03402357836228</v>
      </c>
      <c r="AW703">
        <v>207.82927122185617</v>
      </c>
      <c r="AX703">
        <v>32.70630695137951</v>
      </c>
      <c r="AY703">
        <v>22.759475366809948</v>
      </c>
      <c r="AZ703">
        <v>7.905825477279409</v>
      </c>
      <c r="BA703">
        <v>0.86939447249859714</v>
      </c>
      <c r="BB703">
        <v>66.061272509003672</v>
      </c>
      <c r="BC703">
        <v>5610</v>
      </c>
      <c r="BD703">
        <v>245925.76690758119</v>
      </c>
      <c r="BE703">
        <v>754001.21773171343</v>
      </c>
      <c r="BF703">
        <v>6520</v>
      </c>
      <c r="BG703">
        <v>5845.8871171855226</v>
      </c>
      <c r="BH703">
        <v>5072.0744680851067</v>
      </c>
      <c r="BI703">
        <v>3958.0000000000018</v>
      </c>
      <c r="BJ703">
        <v>3330.7749215673352</v>
      </c>
      <c r="BK703">
        <v>3033.18320206823</v>
      </c>
      <c r="BL703">
        <v>-128476.74064709578</v>
      </c>
      <c r="BM703">
        <v>-129742.65025329922</v>
      </c>
      <c r="BN703">
        <v>-115713.24443039054</v>
      </c>
      <c r="BO703">
        <v>43349.324768949824</v>
      </c>
      <c r="BP703">
        <v>128620.35509162175</v>
      </c>
      <c r="BQ703">
        <v>181936.84955671252</v>
      </c>
      <c r="BR703">
        <v>6155740</v>
      </c>
      <c r="BS703">
        <v>8767932</v>
      </c>
      <c r="BT703">
        <v>937111</v>
      </c>
      <c r="BU703">
        <v>327326</v>
      </c>
      <c r="BV703">
        <v>88734</v>
      </c>
      <c r="BW703">
        <v>932589</v>
      </c>
      <c r="BX703">
        <v>42948</v>
      </c>
      <c r="BY703">
        <v>0.26080749546962878</v>
      </c>
      <c r="BZ703">
        <v>0</v>
      </c>
      <c r="CA703">
        <v>0</v>
      </c>
      <c r="CB703">
        <v>0</v>
      </c>
      <c r="CC703">
        <v>0</v>
      </c>
      <c r="CD703">
        <v>2.4984797629764435</v>
      </c>
      <c r="CE703">
        <v>28.079447190658232</v>
      </c>
      <c r="CF703">
        <v>0</v>
      </c>
      <c r="CG703">
        <v>20027.766243009661</v>
      </c>
      <c r="CH703">
        <v>2323.0315709201832</v>
      </c>
      <c r="CI703">
        <v>31.552211489578035</v>
      </c>
      <c r="CJ703">
        <v>1652.5470767666498</v>
      </c>
      <c r="CK703">
        <v>17838.831570920182</v>
      </c>
      <c r="CL703">
        <v>0</v>
      </c>
      <c r="CM703">
        <v>350000</v>
      </c>
      <c r="CN703">
        <v>690000</v>
      </c>
      <c r="CO703">
        <v>18580000</v>
      </c>
      <c r="CP703">
        <v>25000</v>
      </c>
      <c r="CQ703">
        <v>0</v>
      </c>
      <c r="CR703">
        <v>0</v>
      </c>
      <c r="CS703">
        <v>0</v>
      </c>
      <c r="CT703">
        <v>91697000</v>
      </c>
      <c r="CU703">
        <v>0</v>
      </c>
      <c r="CV703">
        <v>0</v>
      </c>
      <c r="CW703">
        <v>0</v>
      </c>
      <c r="CX703">
        <v>4038.6349627160989</v>
      </c>
      <c r="CY703">
        <v>328001.3250656568</v>
      </c>
      <c r="CZ703">
        <v>5610</v>
      </c>
      <c r="DA703">
        <v>5029.9734244495075</v>
      </c>
      <c r="DB703">
        <v>4364.1622340425538</v>
      </c>
      <c r="DC703">
        <v>3722.6919429089608</v>
      </c>
      <c r="DD703">
        <v>-128476.74064709578</v>
      </c>
      <c r="DE703">
        <v>-129742.65025329922</v>
      </c>
      <c r="DF703">
        <v>-115713.24443039054</v>
      </c>
    </row>
    <row r="704" spans="1:110" x14ac:dyDescent="0.45">
      <c r="A704">
        <v>13381</v>
      </c>
      <c r="B704" t="s">
        <v>1054</v>
      </c>
      <c r="C704">
        <v>2482</v>
      </c>
      <c r="D704">
        <v>2257</v>
      </c>
      <c r="E704">
        <v>2041</v>
      </c>
      <c r="F704">
        <v>1868</v>
      </c>
      <c r="G704">
        <v>1720</v>
      </c>
      <c r="H704">
        <v>1602</v>
      </c>
      <c r="I704">
        <v>1499</v>
      </c>
      <c r="J704">
        <v>1335.4285714285716</v>
      </c>
      <c r="K704">
        <v>1.99</v>
      </c>
      <c r="L704">
        <v>1.95</v>
      </c>
      <c r="M704">
        <v>1.92</v>
      </c>
      <c r="N704">
        <v>1.89</v>
      </c>
      <c r="O704">
        <v>1.88</v>
      </c>
      <c r="P704">
        <v>1.88</v>
      </c>
      <c r="Q704">
        <v>1.8627699301623495</v>
      </c>
      <c r="R704">
        <v>1.853956858249131</v>
      </c>
      <c r="S704">
        <v>316143</v>
      </c>
      <c r="T704">
        <v>9786</v>
      </c>
      <c r="U704">
        <v>5022</v>
      </c>
      <c r="V704">
        <v>5.6182566302018682</v>
      </c>
      <c r="W704">
        <v>24.361159405813694</v>
      </c>
      <c r="X704">
        <v>2606.9553036903062</v>
      </c>
      <c r="Y704">
        <v>308.53802954917114</v>
      </c>
      <c r="Z704">
        <v>1505</v>
      </c>
      <c r="AA704">
        <v>1320.5062822690666</v>
      </c>
      <c r="AB704">
        <v>1155.0001064178784</v>
      </c>
      <c r="AC704">
        <v>1052.4841792914528</v>
      </c>
      <c r="AD704">
        <v>973.23054991567187</v>
      </c>
      <c r="AE704">
        <v>918.9501909365938</v>
      </c>
      <c r="AF704">
        <v>880.51567818488877</v>
      </c>
      <c r="AG704">
        <v>768.69913875923828</v>
      </c>
      <c r="AH704">
        <v>105</v>
      </c>
      <c r="AI704">
        <v>99.347873755469791</v>
      </c>
      <c r="AJ704">
        <v>93.375218357378685</v>
      </c>
      <c r="AK704">
        <v>84.719269029634546</v>
      </c>
      <c r="AL704">
        <v>71.781774630951602</v>
      </c>
      <c r="AM704">
        <v>56.579475624490797</v>
      </c>
      <c r="AN704">
        <v>48.405411478131704</v>
      </c>
      <c r="AO704">
        <v>28.708091786630924</v>
      </c>
      <c r="AP704">
        <v>7.3226876935744407</v>
      </c>
      <c r="AQ704">
        <v>7.283051281817067E-2</v>
      </c>
      <c r="AR704">
        <v>2.5597847804149514E-2</v>
      </c>
      <c r="AS704">
        <v>7.283051281817067E-2</v>
      </c>
      <c r="AT704">
        <v>3212</v>
      </c>
      <c r="AU704">
        <v>58</v>
      </c>
      <c r="AV704">
        <v>1311.2859188684361</v>
      </c>
      <c r="AW704">
        <v>379.19885930303036</v>
      </c>
      <c r="AX704">
        <v>54.857076592705454</v>
      </c>
      <c r="AY704">
        <v>43.757611112639708</v>
      </c>
      <c r="AZ704">
        <v>14.424724607887274</v>
      </c>
      <c r="BA704">
        <v>1.4582031299965736</v>
      </c>
      <c r="BB704">
        <v>66.061272509003672</v>
      </c>
      <c r="BC704">
        <v>5610</v>
      </c>
      <c r="BD704">
        <v>230639.60651712303</v>
      </c>
      <c r="BE704">
        <v>877970.64982350543</v>
      </c>
      <c r="BF704">
        <v>5558</v>
      </c>
      <c r="BG704">
        <v>4746.0975729828197</v>
      </c>
      <c r="BH704">
        <v>4091.9117355932849</v>
      </c>
      <c r="BI704">
        <v>5562</v>
      </c>
      <c r="BJ704">
        <v>4433.0853126727243</v>
      </c>
      <c r="BK704">
        <v>4099.2673729120443</v>
      </c>
      <c r="BL704">
        <v>-143334.56014262373</v>
      </c>
      <c r="BM704">
        <v>-143137.02171246696</v>
      </c>
      <c r="BN704">
        <v>-127957.45254415416</v>
      </c>
      <c r="BO704">
        <v>5462.3029015760403</v>
      </c>
      <c r="BP704">
        <v>105908.69512639602</v>
      </c>
      <c r="BQ704">
        <v>194550.26166688657</v>
      </c>
      <c r="BR704">
        <v>6155740</v>
      </c>
      <c r="BS704">
        <v>8767932</v>
      </c>
      <c r="BT704">
        <v>937111</v>
      </c>
      <c r="BU704">
        <v>327326</v>
      </c>
      <c r="BV704">
        <v>88734</v>
      </c>
      <c r="BW704">
        <v>932589</v>
      </c>
      <c r="BX704">
        <v>42948</v>
      </c>
      <c r="BY704">
        <v>0.42174375868649394</v>
      </c>
      <c r="BZ704">
        <v>0</v>
      </c>
      <c r="CA704">
        <v>0</v>
      </c>
      <c r="CB704">
        <v>0</v>
      </c>
      <c r="CC704">
        <v>0</v>
      </c>
      <c r="CD704">
        <v>4.3738972409213543</v>
      </c>
      <c r="CE704">
        <v>13.180963830607707</v>
      </c>
      <c r="CF704">
        <v>0</v>
      </c>
      <c r="CG704">
        <v>26297.327849517031</v>
      </c>
      <c r="CH704">
        <v>3050.2414539908491</v>
      </c>
      <c r="CI704">
        <v>41.429425521098118</v>
      </c>
      <c r="CJ704">
        <v>2169.866161667514</v>
      </c>
      <c r="CK704">
        <v>23423.161453990848</v>
      </c>
      <c r="CL704">
        <v>0</v>
      </c>
      <c r="CM704">
        <v>950000</v>
      </c>
      <c r="CN704">
        <v>560000</v>
      </c>
      <c r="CO704">
        <v>55270000</v>
      </c>
      <c r="CP704">
        <v>192000</v>
      </c>
      <c r="CQ704">
        <v>0</v>
      </c>
      <c r="CR704">
        <v>0</v>
      </c>
      <c r="CS704">
        <v>0</v>
      </c>
      <c r="CT704">
        <v>610824000</v>
      </c>
      <c r="CU704">
        <v>0</v>
      </c>
      <c r="CV704">
        <v>0</v>
      </c>
      <c r="CW704">
        <v>0</v>
      </c>
      <c r="CX704">
        <v>11566.083707259228</v>
      </c>
      <c r="CY704">
        <v>394656.36534373037</v>
      </c>
      <c r="CZ704">
        <v>5610</v>
      </c>
      <c r="DA704">
        <v>4790.5015085342966</v>
      </c>
      <c r="DB704">
        <v>4130.195184720822</v>
      </c>
      <c r="DC704">
        <v>3491.298271399306</v>
      </c>
      <c r="DD704">
        <v>-143334.56014262373</v>
      </c>
      <c r="DE704">
        <v>-143137.02171246696</v>
      </c>
      <c r="DF704">
        <v>-127957.45254415416</v>
      </c>
    </row>
    <row r="705" spans="1:110" x14ac:dyDescent="0.45">
      <c r="A705">
        <v>13382</v>
      </c>
      <c r="B705" t="s">
        <v>1055</v>
      </c>
      <c r="C705">
        <v>335</v>
      </c>
      <c r="D705">
        <v>353</v>
      </c>
      <c r="E705">
        <v>359</v>
      </c>
      <c r="F705">
        <v>352</v>
      </c>
      <c r="G705">
        <v>350</v>
      </c>
      <c r="H705">
        <v>350</v>
      </c>
      <c r="I705">
        <v>350</v>
      </c>
      <c r="J705">
        <v>351.07142857142856</v>
      </c>
      <c r="K705">
        <v>1.99</v>
      </c>
      <c r="L705">
        <v>1.95</v>
      </c>
      <c r="M705">
        <v>1.92</v>
      </c>
      <c r="N705">
        <v>1.89</v>
      </c>
      <c r="O705">
        <v>1.88</v>
      </c>
      <c r="P705">
        <v>1.88</v>
      </c>
      <c r="Q705">
        <v>1.8627699301623495</v>
      </c>
      <c r="R705">
        <v>1.853956858249131</v>
      </c>
      <c r="S705">
        <v>316143</v>
      </c>
      <c r="T705">
        <v>9786</v>
      </c>
      <c r="U705">
        <v>5022</v>
      </c>
      <c r="V705">
        <v>0.80837708088050397</v>
      </c>
      <c r="W705">
        <v>3.5051803830877564</v>
      </c>
      <c r="X705">
        <v>2445.4804552419259</v>
      </c>
      <c r="Y705">
        <v>289.42717962723742</v>
      </c>
      <c r="Z705">
        <v>309</v>
      </c>
      <c r="AA705">
        <v>0</v>
      </c>
      <c r="AB705">
        <v>0</v>
      </c>
      <c r="AC705">
        <v>0</v>
      </c>
      <c r="AD705">
        <v>0</v>
      </c>
      <c r="AE705">
        <v>0</v>
      </c>
      <c r="AF705">
        <v>0</v>
      </c>
      <c r="AG705">
        <v>0</v>
      </c>
      <c r="AH705">
        <v>4</v>
      </c>
      <c r="AI705">
        <v>0</v>
      </c>
      <c r="AJ705">
        <v>0</v>
      </c>
      <c r="AK705">
        <v>0</v>
      </c>
      <c r="AL705">
        <v>0</v>
      </c>
      <c r="AM705">
        <v>0</v>
      </c>
      <c r="AN705">
        <v>0</v>
      </c>
      <c r="AO705">
        <v>0</v>
      </c>
      <c r="AP705">
        <v>1.0946285727508185</v>
      </c>
      <c r="AQ705">
        <v>0</v>
      </c>
      <c r="AR705">
        <v>0</v>
      </c>
      <c r="AS705">
        <v>0</v>
      </c>
      <c r="AT705">
        <v>244</v>
      </c>
      <c r="AU705">
        <v>7</v>
      </c>
      <c r="AV705">
        <v>100.82346038988871</v>
      </c>
      <c r="AW705">
        <v>34.727384295997844</v>
      </c>
      <c r="AX705">
        <v>6.4119341282407927</v>
      </c>
      <c r="AY705">
        <v>3.3644788732105857</v>
      </c>
      <c r="AZ705">
        <v>1.3210296986197578</v>
      </c>
      <c r="BA705">
        <v>0.17044113532611882</v>
      </c>
      <c r="BB705">
        <v>66.061272509003672</v>
      </c>
      <c r="BC705">
        <v>5610</v>
      </c>
      <c r="BD705">
        <v>387673.00882003142</v>
      </c>
      <c r="BE705" t="e">
        <v>#DIV/0!</v>
      </c>
      <c r="BF705">
        <v>5184</v>
      </c>
      <c r="BG705">
        <v>5333.4196681505464</v>
      </c>
      <c r="BH705">
        <v>5331.3242119221268</v>
      </c>
      <c r="BI705">
        <v>4902</v>
      </c>
      <c r="BJ705" t="e">
        <v>#DIV/0!</v>
      </c>
      <c r="BK705" t="e">
        <v>#DIV/0!</v>
      </c>
      <c r="BL705">
        <v>-78141.447042161773</v>
      </c>
      <c r="BM705">
        <v>-35060.358705816441</v>
      </c>
      <c r="BN705">
        <v>27623.21518725768</v>
      </c>
      <c r="BO705" t="e">
        <v>#DIV/0!</v>
      </c>
      <c r="BP705" t="e">
        <v>#DIV/0!</v>
      </c>
      <c r="BQ705" t="e">
        <v>#DIV/0!</v>
      </c>
      <c r="BR705">
        <v>6155740</v>
      </c>
      <c r="BS705">
        <v>8767932</v>
      </c>
      <c r="BT705">
        <v>937111</v>
      </c>
      <c r="BU705">
        <v>327326</v>
      </c>
      <c r="BV705">
        <v>88734</v>
      </c>
      <c r="BW705">
        <v>932589</v>
      </c>
      <c r="BX705">
        <v>42948</v>
      </c>
      <c r="BY705">
        <v>7.543795366826278E-2</v>
      </c>
      <c r="BZ705">
        <v>0</v>
      </c>
      <c r="CA705">
        <v>0</v>
      </c>
      <c r="CB705">
        <v>2.2580819617241508</v>
      </c>
      <c r="CC705">
        <v>0</v>
      </c>
      <c r="CD705">
        <v>0.53271825370196013</v>
      </c>
      <c r="CE705">
        <v>0</v>
      </c>
      <c r="CF705">
        <v>0</v>
      </c>
      <c r="CG705">
        <v>2699.3945805795629</v>
      </c>
      <c r="CH705">
        <v>313.10425521098119</v>
      </c>
      <c r="CI705">
        <v>4.2526893746822569</v>
      </c>
      <c r="CJ705">
        <v>222.73460599898323</v>
      </c>
      <c r="CK705">
        <v>2404.3642552109809</v>
      </c>
      <c r="CL705">
        <v>0</v>
      </c>
      <c r="CM705">
        <v>160000</v>
      </c>
      <c r="CN705">
        <v>140000</v>
      </c>
      <c r="CO705">
        <v>20540000</v>
      </c>
      <c r="CP705">
        <v>40000</v>
      </c>
      <c r="CQ705">
        <v>0</v>
      </c>
      <c r="CR705">
        <v>0</v>
      </c>
      <c r="CS705">
        <v>0</v>
      </c>
      <c r="CT705">
        <v>146421000</v>
      </c>
      <c r="CU705">
        <v>0</v>
      </c>
      <c r="CV705">
        <v>0</v>
      </c>
      <c r="CW705">
        <v>0</v>
      </c>
      <c r="CX705">
        <v>5177.9551416717986</v>
      </c>
      <c r="CY705">
        <v>69688.702429057113</v>
      </c>
      <c r="CZ705">
        <v>5610</v>
      </c>
      <c r="DA705">
        <v>5771.6983677323624</v>
      </c>
      <c r="DB705">
        <v>5769.4307154481339</v>
      </c>
      <c r="DC705">
        <v>5868.3854260784092</v>
      </c>
      <c r="DD705">
        <v>-78141.447042161773</v>
      </c>
      <c r="DE705">
        <v>-35060.358705816441</v>
      </c>
      <c r="DF705">
        <v>27623.21518725768</v>
      </c>
    </row>
    <row r="706" spans="1:110" x14ac:dyDescent="0.45">
      <c r="A706">
        <v>13401</v>
      </c>
      <c r="B706" t="s">
        <v>1056</v>
      </c>
      <c r="C706">
        <v>7613</v>
      </c>
      <c r="D706">
        <v>6969</v>
      </c>
      <c r="E706">
        <v>6292</v>
      </c>
      <c r="F706">
        <v>5630</v>
      </c>
      <c r="G706">
        <v>4982</v>
      </c>
      <c r="H706">
        <v>4377</v>
      </c>
      <c r="I706">
        <v>3844</v>
      </c>
      <c r="J706">
        <v>3208.2500000000005</v>
      </c>
      <c r="K706">
        <v>1.99</v>
      </c>
      <c r="L706">
        <v>1.95</v>
      </c>
      <c r="M706">
        <v>1.92</v>
      </c>
      <c r="N706">
        <v>1.89</v>
      </c>
      <c r="O706">
        <v>1.88</v>
      </c>
      <c r="P706">
        <v>1.88</v>
      </c>
      <c r="Q706">
        <v>1.8627699301623495</v>
      </c>
      <c r="R706">
        <v>1.853956858249131</v>
      </c>
      <c r="S706">
        <v>316143</v>
      </c>
      <c r="T706">
        <v>9786</v>
      </c>
      <c r="U706">
        <v>5022</v>
      </c>
      <c r="V706">
        <v>15.352054924101413</v>
      </c>
      <c r="W706">
        <v>66.567599493831537</v>
      </c>
      <c r="X706">
        <v>2926.3259286143489</v>
      </c>
      <c r="Y706">
        <v>346.33613953995808</v>
      </c>
      <c r="Z706">
        <v>4175</v>
      </c>
      <c r="AA706">
        <v>3699.9449269962975</v>
      </c>
      <c r="AB706">
        <v>3227.1416087886214</v>
      </c>
      <c r="AC706">
        <v>2804.3123177845446</v>
      </c>
      <c r="AD706">
        <v>2432.4476929294688</v>
      </c>
      <c r="AE706">
        <v>2124.9951769665831</v>
      </c>
      <c r="AF706">
        <v>1860.90274697938</v>
      </c>
      <c r="AG706">
        <v>1468.9707426932537</v>
      </c>
      <c r="AH706">
        <v>641</v>
      </c>
      <c r="AI706">
        <v>529.77978655134405</v>
      </c>
      <c r="AJ706">
        <v>433.79691838245094</v>
      </c>
      <c r="AK706">
        <v>353.73847561374663</v>
      </c>
      <c r="AL706">
        <v>292.0996517132902</v>
      </c>
      <c r="AM706">
        <v>248.63150776121435</v>
      </c>
      <c r="AN706">
        <v>216.39918622581428</v>
      </c>
      <c r="AO706">
        <v>174.92873945726939</v>
      </c>
      <c r="AP706">
        <v>20.224206526892708</v>
      </c>
      <c r="AQ706">
        <v>0.14566102563634134</v>
      </c>
      <c r="AR706">
        <v>5.1195695608299029E-2</v>
      </c>
      <c r="AS706">
        <v>0.14566102563634134</v>
      </c>
      <c r="AT706">
        <v>7762</v>
      </c>
      <c r="AU706">
        <v>153</v>
      </c>
      <c r="AV706">
        <v>3174.8010920643496</v>
      </c>
      <c r="AW706">
        <v>945.66686680713804</v>
      </c>
      <c r="AX706">
        <v>143.67596971649405</v>
      </c>
      <c r="AY706">
        <v>105.94311244218734</v>
      </c>
      <c r="AZ706">
        <v>35.973167613343534</v>
      </c>
      <c r="BA706">
        <v>3.8191745123680847</v>
      </c>
      <c r="BB706">
        <v>66.061272509003672</v>
      </c>
      <c r="BC706">
        <v>5610</v>
      </c>
      <c r="BD706">
        <v>179449.61141712492</v>
      </c>
      <c r="BE706">
        <v>1822854.7845837825</v>
      </c>
      <c r="BF706">
        <v>17892</v>
      </c>
      <c r="BG706">
        <v>14913.158272348976</v>
      </c>
      <c r="BH706">
        <v>11655.790522160451</v>
      </c>
      <c r="BI706">
        <v>18966</v>
      </c>
      <c r="BJ706">
        <v>14374.967322089253</v>
      </c>
      <c r="BK706">
        <v>12468.780983059878</v>
      </c>
      <c r="BL706">
        <v>-163233.31828771875</v>
      </c>
      <c r="BM706">
        <v>-197053.25034067585</v>
      </c>
      <c r="BN706">
        <v>-209212.38713008561</v>
      </c>
      <c r="BO706">
        <v>-11219.073474676115</v>
      </c>
      <c r="BP706">
        <v>114756.86913654616</v>
      </c>
      <c r="BQ706">
        <v>232236.52299411432</v>
      </c>
      <c r="BR706">
        <v>6155740</v>
      </c>
      <c r="BS706">
        <v>8767932</v>
      </c>
      <c r="BT706">
        <v>937111</v>
      </c>
      <c r="BU706">
        <v>327326</v>
      </c>
      <c r="BV706">
        <v>88734</v>
      </c>
      <c r="BW706">
        <v>932589</v>
      </c>
      <c r="BX706">
        <v>42948</v>
      </c>
      <c r="BY706">
        <v>3.8160059483686695</v>
      </c>
      <c r="BZ706">
        <v>38.604887552000001</v>
      </c>
      <c r="CA706">
        <v>9.6470264665757153</v>
      </c>
      <c r="CB706">
        <v>0</v>
      </c>
      <c r="CC706">
        <v>0</v>
      </c>
      <c r="CD706">
        <v>13.42699224242952</v>
      </c>
      <c r="CE706">
        <v>39.143468345441065</v>
      </c>
      <c r="CF706">
        <v>0</v>
      </c>
      <c r="CG706">
        <v>58515.908327402132</v>
      </c>
      <c r="CH706">
        <v>6787.2922419928827</v>
      </c>
      <c r="CI706">
        <v>92.187330960854084</v>
      </c>
      <c r="CJ706">
        <v>4828.3114590747327</v>
      </c>
      <c r="CK706">
        <v>52120.412241992883</v>
      </c>
      <c r="CL706">
        <v>0</v>
      </c>
      <c r="CM706">
        <v>4170000</v>
      </c>
      <c r="CN706">
        <v>380000</v>
      </c>
      <c r="CO706">
        <v>72230000</v>
      </c>
      <c r="CP706">
        <v>83000</v>
      </c>
      <c r="CQ706">
        <v>0</v>
      </c>
      <c r="CR706">
        <v>7080</v>
      </c>
      <c r="CS706">
        <v>60</v>
      </c>
      <c r="CT706">
        <v>292725000</v>
      </c>
      <c r="CU706">
        <v>0</v>
      </c>
      <c r="CV706">
        <v>49616540</v>
      </c>
      <c r="CW706">
        <v>377490</v>
      </c>
      <c r="CX706">
        <v>11234.490520846748</v>
      </c>
      <c r="CY706">
        <v>898154.55983512127</v>
      </c>
      <c r="CZ706">
        <v>5610</v>
      </c>
      <c r="DA706">
        <v>4675.9902698344367</v>
      </c>
      <c r="DB706">
        <v>3654.6492750570155</v>
      </c>
      <c r="DC706">
        <v>2716.4116675570735</v>
      </c>
      <c r="DD706">
        <v>-163233.31828771875</v>
      </c>
      <c r="DE706">
        <v>-197053.25034067585</v>
      </c>
      <c r="DF706">
        <v>-209212.38713008561</v>
      </c>
    </row>
    <row r="707" spans="1:110" x14ac:dyDescent="0.45">
      <c r="A707">
        <v>13402</v>
      </c>
      <c r="B707" t="s">
        <v>1057</v>
      </c>
      <c r="C707">
        <v>178</v>
      </c>
      <c r="D707">
        <v>156</v>
      </c>
      <c r="E707">
        <v>144</v>
      </c>
      <c r="F707">
        <v>134</v>
      </c>
      <c r="G707">
        <v>121</v>
      </c>
      <c r="H707">
        <v>113</v>
      </c>
      <c r="I707">
        <v>104</v>
      </c>
      <c r="J707">
        <v>0</v>
      </c>
      <c r="K707">
        <v>1.99</v>
      </c>
      <c r="L707">
        <v>1.95</v>
      </c>
      <c r="M707">
        <v>1.92</v>
      </c>
      <c r="N707">
        <v>1.89</v>
      </c>
      <c r="O707">
        <v>1.88</v>
      </c>
      <c r="P707">
        <v>1.88</v>
      </c>
      <c r="Q707">
        <v>1.8627699301623495</v>
      </c>
      <c r="R707">
        <v>1.853956858249131</v>
      </c>
      <c r="S707">
        <v>316143</v>
      </c>
      <c r="T707">
        <v>9786</v>
      </c>
      <c r="U707">
        <v>5022</v>
      </c>
      <c r="V707">
        <v>0.48674187046230843</v>
      </c>
      <c r="W707">
        <v>2.1105472882946903</v>
      </c>
      <c r="X707">
        <v>2158.0160813408738</v>
      </c>
      <c r="Y707">
        <v>255.40523404057345</v>
      </c>
      <c r="Z707">
        <v>181</v>
      </c>
      <c r="AA707">
        <v>0</v>
      </c>
      <c r="AB707">
        <v>0</v>
      </c>
      <c r="AC707">
        <v>0</v>
      </c>
      <c r="AD707">
        <v>0</v>
      </c>
      <c r="AE707">
        <v>0</v>
      </c>
      <c r="AF707">
        <v>0</v>
      </c>
      <c r="AG707">
        <v>0</v>
      </c>
      <c r="AH707">
        <v>8</v>
      </c>
      <c r="AI707">
        <v>0</v>
      </c>
      <c r="AJ707">
        <v>0</v>
      </c>
      <c r="AK707">
        <v>0</v>
      </c>
      <c r="AL707">
        <v>0</v>
      </c>
      <c r="AM707">
        <v>0</v>
      </c>
      <c r="AN707">
        <v>0</v>
      </c>
      <c r="AO707">
        <v>0</v>
      </c>
      <c r="AP707">
        <v>0.58128551794353811</v>
      </c>
      <c r="AQ707">
        <v>0</v>
      </c>
      <c r="AR707">
        <v>0</v>
      </c>
      <c r="AS707">
        <v>0</v>
      </c>
      <c r="AT707">
        <v>267</v>
      </c>
      <c r="AU707">
        <v>22</v>
      </c>
      <c r="AV707">
        <v>117.02441997991136</v>
      </c>
      <c r="AW707">
        <v>70.735813968226793</v>
      </c>
      <c r="AX707">
        <v>19.425442910488968</v>
      </c>
      <c r="AY707">
        <v>3.9051048947296416</v>
      </c>
      <c r="AZ707">
        <v>2.690790363351347</v>
      </c>
      <c r="BA707">
        <v>0.51636440388461025</v>
      </c>
      <c r="BB707">
        <v>66.061272509003672</v>
      </c>
      <c r="BC707">
        <v>5610</v>
      </c>
      <c r="BD707">
        <v>0</v>
      </c>
      <c r="BE707" t="e">
        <v>#DIV/0!</v>
      </c>
      <c r="BF707">
        <v>5996.6666666666661</v>
      </c>
      <c r="BG707" t="e">
        <v>#DIV/0!</v>
      </c>
      <c r="BH707" t="e">
        <v>#DIV/0!</v>
      </c>
      <c r="BI707">
        <v>7089.9999999999964</v>
      </c>
      <c r="BJ707" t="e">
        <v>#DIV/0!</v>
      </c>
      <c r="BK707" t="e">
        <v>#DIV/0!</v>
      </c>
      <c r="BL707" t="e">
        <v>#DIV/0!</v>
      </c>
      <c r="BM707" t="e">
        <v>#DIV/0!</v>
      </c>
      <c r="BN707" t="e">
        <v>#DIV/0!</v>
      </c>
      <c r="BO707" t="e">
        <v>#DIV/0!</v>
      </c>
      <c r="BP707" t="e">
        <v>#DIV/0!</v>
      </c>
      <c r="BQ707" t="e">
        <v>#DIV/0!</v>
      </c>
      <c r="BR707">
        <v>6155740</v>
      </c>
      <c r="BS707">
        <v>8767932</v>
      </c>
      <c r="BT707">
        <v>937111</v>
      </c>
      <c r="BU707">
        <v>327326</v>
      </c>
      <c r="BV707">
        <v>88734</v>
      </c>
      <c r="BW707">
        <v>932589</v>
      </c>
      <c r="BX707">
        <v>42948</v>
      </c>
      <c r="BY707">
        <v>0</v>
      </c>
      <c r="BZ707">
        <v>0</v>
      </c>
      <c r="CA707">
        <v>0</v>
      </c>
      <c r="CB707">
        <v>0</v>
      </c>
      <c r="CC707">
        <v>0</v>
      </c>
      <c r="CD707">
        <v>0.40810579669565361</v>
      </c>
      <c r="CE707">
        <v>0</v>
      </c>
      <c r="CF707">
        <v>0</v>
      </c>
      <c r="CG707">
        <v>1480.3131570920184</v>
      </c>
      <c r="CH707">
        <v>171.70233350279614</v>
      </c>
      <c r="CI707">
        <v>2.3321199796644634</v>
      </c>
      <c r="CJ707">
        <v>122.14478393492628</v>
      </c>
      <c r="CK707">
        <v>1318.5223335027961</v>
      </c>
      <c r="CL707">
        <v>0</v>
      </c>
      <c r="CM707">
        <v>180000</v>
      </c>
      <c r="CN707">
        <v>0</v>
      </c>
      <c r="CO707">
        <v>5960000</v>
      </c>
      <c r="CP707">
        <v>0</v>
      </c>
      <c r="CQ707">
        <v>0</v>
      </c>
      <c r="CR707">
        <v>0</v>
      </c>
      <c r="CS707">
        <v>0</v>
      </c>
      <c r="CT707">
        <v>0</v>
      </c>
      <c r="CU707">
        <v>0</v>
      </c>
      <c r="CV707">
        <v>0</v>
      </c>
      <c r="CW707">
        <v>0</v>
      </c>
      <c r="CX707">
        <v>1023.1208572214117</v>
      </c>
      <c r="CY707">
        <v>21278.680863777739</v>
      </c>
      <c r="CZ707">
        <v>5610</v>
      </c>
      <c r="DA707" t="e">
        <v>#DIV/0!</v>
      </c>
      <c r="DB707" t="e">
        <v>#DIV/0!</v>
      </c>
      <c r="DC707">
        <v>0</v>
      </c>
      <c r="DD707" t="e">
        <v>#DIV/0!</v>
      </c>
      <c r="DE707" t="e">
        <v>#DIV/0!</v>
      </c>
      <c r="DF707" t="e">
        <v>#DIV/0!</v>
      </c>
    </row>
    <row r="708" spans="1:110" x14ac:dyDescent="0.45">
      <c r="A708">
        <v>13421</v>
      </c>
      <c r="B708" t="s">
        <v>1058</v>
      </c>
      <c r="C708">
        <v>3022</v>
      </c>
      <c r="D708">
        <v>2920</v>
      </c>
      <c r="E708">
        <v>2820</v>
      </c>
      <c r="F708">
        <v>2717</v>
      </c>
      <c r="G708">
        <v>2621</v>
      </c>
      <c r="H708">
        <v>2522</v>
      </c>
      <c r="I708">
        <v>2431</v>
      </c>
      <c r="J708">
        <v>2332.1428571428573</v>
      </c>
      <c r="K708">
        <v>1.99</v>
      </c>
      <c r="L708">
        <v>1.95</v>
      </c>
      <c r="M708">
        <v>1.92</v>
      </c>
      <c r="N708">
        <v>1.89</v>
      </c>
      <c r="O708">
        <v>1.88</v>
      </c>
      <c r="P708">
        <v>1.88</v>
      </c>
      <c r="Q708">
        <v>1.8627699301623495</v>
      </c>
      <c r="R708">
        <v>1.853956858249131</v>
      </c>
      <c r="S708">
        <v>316143</v>
      </c>
      <c r="T708">
        <v>9786</v>
      </c>
      <c r="U708">
        <v>5022</v>
      </c>
      <c r="V708">
        <v>6.4439399370433748</v>
      </c>
      <c r="W708">
        <v>27.941380812674311</v>
      </c>
      <c r="X708">
        <v>2767.4281695283557</v>
      </c>
      <c r="Y708">
        <v>327.53029295763582</v>
      </c>
      <c r="Z708">
        <v>2248</v>
      </c>
      <c r="AA708">
        <v>2168.0813052536109</v>
      </c>
      <c r="AB708">
        <v>2088.5964087613638</v>
      </c>
      <c r="AC708">
        <v>2012.4397799358751</v>
      </c>
      <c r="AD708">
        <v>1927.5166752369105</v>
      </c>
      <c r="AE708">
        <v>1836.5640593814239</v>
      </c>
      <c r="AF708">
        <v>1743.9041975888867</v>
      </c>
      <c r="AG708">
        <v>1659.4569801198454</v>
      </c>
      <c r="AH708">
        <v>172</v>
      </c>
      <c r="AI708">
        <v>163.9402742800375</v>
      </c>
      <c r="AJ708">
        <v>160.89703401209499</v>
      </c>
      <c r="AK708">
        <v>151.69641938172796</v>
      </c>
      <c r="AL708">
        <v>132.81844408388454</v>
      </c>
      <c r="AM708">
        <v>115.13097892445586</v>
      </c>
      <c r="AN708">
        <v>93.766807828326534</v>
      </c>
      <c r="AO708">
        <v>77.384036985698572</v>
      </c>
      <c r="AP708">
        <v>11.527571245451723</v>
      </c>
      <c r="AQ708">
        <v>4.6611528203629229</v>
      </c>
      <c r="AR708">
        <v>1.6382622594655689</v>
      </c>
      <c r="AS708">
        <v>4.6611528203629229</v>
      </c>
      <c r="AT708">
        <v>2177</v>
      </c>
      <c r="AU708">
        <v>40</v>
      </c>
      <c r="AV708">
        <v>889.07329462114433</v>
      </c>
      <c r="AW708">
        <v>258.58341082004836</v>
      </c>
      <c r="AX708">
        <v>37.77699769699452</v>
      </c>
      <c r="AY708">
        <v>29.668375841507583</v>
      </c>
      <c r="AZ708">
        <v>9.83651294759464</v>
      </c>
      <c r="BA708">
        <v>1.0041828640018309</v>
      </c>
      <c r="BB708">
        <v>66.061272509003672</v>
      </c>
      <c r="BC708">
        <v>5610</v>
      </c>
      <c r="BD708">
        <v>311327.21188316669</v>
      </c>
      <c r="BE708">
        <v>1294085.0975358607</v>
      </c>
      <c r="BF708">
        <v>9012</v>
      </c>
      <c r="BG708">
        <v>8651.6865622961523</v>
      </c>
      <c r="BH708">
        <v>8073.4688866219776</v>
      </c>
      <c r="BI708">
        <v>15698</v>
      </c>
      <c r="BJ708">
        <v>14571.077011218442</v>
      </c>
      <c r="BK708">
        <v>13956.190985342026</v>
      </c>
      <c r="BL708">
        <v>-107468.74692660267</v>
      </c>
      <c r="BM708">
        <v>-91334.37630813272</v>
      </c>
      <c r="BN708">
        <v>-58610.993318452558</v>
      </c>
      <c r="BO708">
        <v>137080.58586788189</v>
      </c>
      <c r="BP708">
        <v>320443.30551817489</v>
      </c>
      <c r="BQ708">
        <v>450196.47511073941</v>
      </c>
      <c r="BR708">
        <v>6155740</v>
      </c>
      <c r="BS708">
        <v>8767932</v>
      </c>
      <c r="BT708">
        <v>937111</v>
      </c>
      <c r="BU708">
        <v>327326</v>
      </c>
      <c r="BV708">
        <v>88734</v>
      </c>
      <c r="BW708">
        <v>932589</v>
      </c>
      <c r="BX708">
        <v>42948</v>
      </c>
      <c r="BY708">
        <v>2.0283595695597167</v>
      </c>
      <c r="BZ708">
        <v>0</v>
      </c>
      <c r="CA708">
        <v>0</v>
      </c>
      <c r="CB708">
        <v>0</v>
      </c>
      <c r="CC708">
        <v>0</v>
      </c>
      <c r="CD708">
        <v>4.0280976727288555</v>
      </c>
      <c r="CE708">
        <v>0</v>
      </c>
      <c r="CF708">
        <v>0</v>
      </c>
      <c r="CG708">
        <v>25252.400915099137</v>
      </c>
      <c r="CH708">
        <v>2929.0398068124045</v>
      </c>
      <c r="CI708">
        <v>39.783223182511435</v>
      </c>
      <c r="CJ708">
        <v>2083.6463141840368</v>
      </c>
      <c r="CK708">
        <v>22492.439806812403</v>
      </c>
      <c r="CL708">
        <v>0</v>
      </c>
      <c r="CM708">
        <v>350000</v>
      </c>
      <c r="CN708">
        <v>200000</v>
      </c>
      <c r="CO708">
        <v>104350000</v>
      </c>
      <c r="CP708">
        <v>24000</v>
      </c>
      <c r="CQ708">
        <v>0</v>
      </c>
      <c r="CR708">
        <v>0</v>
      </c>
      <c r="CS708">
        <v>0</v>
      </c>
      <c r="CT708">
        <v>61512000</v>
      </c>
      <c r="CU708">
        <v>0</v>
      </c>
      <c r="CV708">
        <v>0</v>
      </c>
      <c r="CW708">
        <v>0</v>
      </c>
      <c r="CX708">
        <v>12495.678281133529</v>
      </c>
      <c r="CY708">
        <v>460119.52159635723</v>
      </c>
      <c r="CZ708">
        <v>5610</v>
      </c>
      <c r="DA708">
        <v>5385.7036855838232</v>
      </c>
      <c r="DB708">
        <v>5025.7612576508309</v>
      </c>
      <c r="DC708">
        <v>4712.7038287180294</v>
      </c>
      <c r="DD708">
        <v>-107468.74692660267</v>
      </c>
      <c r="DE708">
        <v>-91334.37630813272</v>
      </c>
      <c r="DF708">
        <v>-58610.993318452558</v>
      </c>
    </row>
    <row r="709" spans="1:110" x14ac:dyDescent="0.45">
      <c r="A709">
        <v>14000</v>
      </c>
      <c r="B709" t="s">
        <v>1059</v>
      </c>
      <c r="C709">
        <v>9126214</v>
      </c>
      <c r="D709">
        <v>9141394</v>
      </c>
      <c r="E709">
        <v>9069562</v>
      </c>
      <c r="F709">
        <v>8933474</v>
      </c>
      <c r="G709">
        <v>8750958</v>
      </c>
      <c r="H709">
        <v>8541016</v>
      </c>
      <c r="I709">
        <v>8312524</v>
      </c>
      <c r="J709">
        <v>8171080.0714285728</v>
      </c>
      <c r="K709">
        <v>2.2599999999999998</v>
      </c>
      <c r="L709">
        <v>2.19</v>
      </c>
      <c r="M709">
        <v>2.14</v>
      </c>
      <c r="N709">
        <v>2.1</v>
      </c>
      <c r="O709">
        <v>2.08</v>
      </c>
      <c r="P709">
        <v>2.0699999999999998</v>
      </c>
      <c r="Q709">
        <v>2.0453039734548599</v>
      </c>
      <c r="R709">
        <v>2.0304819888735381</v>
      </c>
      <c r="S709">
        <v>316143</v>
      </c>
      <c r="T709">
        <v>9786</v>
      </c>
      <c r="U709">
        <v>5022</v>
      </c>
      <c r="V709">
        <v>17372.115412111609</v>
      </c>
      <c r="W709">
        <v>55571.517672483635</v>
      </c>
      <c r="X709">
        <v>2729.7065426129907</v>
      </c>
      <c r="Y709">
        <v>437.91306853774154</v>
      </c>
      <c r="Z709">
        <v>3401620</v>
      </c>
      <c r="AA709">
        <v>3381466.380860487</v>
      </c>
      <c r="AB709">
        <v>3319287.2571814251</v>
      </c>
      <c r="AC709">
        <v>3226363.4337757658</v>
      </c>
      <c r="AD709">
        <v>3097085.3151361095</v>
      </c>
      <c r="AE709">
        <v>2947319.3217787589</v>
      </c>
      <c r="AF709">
        <v>2797180.2216411941</v>
      </c>
      <c r="AG709">
        <v>2689686.5249965405</v>
      </c>
      <c r="AH709">
        <v>33909</v>
      </c>
      <c r="AI709">
        <v>30496.509913210732</v>
      </c>
      <c r="AJ709">
        <v>27626.656150525825</v>
      </c>
      <c r="AK709">
        <v>25644.686922420136</v>
      </c>
      <c r="AL709">
        <v>24363.469016937433</v>
      </c>
      <c r="AM709">
        <v>23415.491313643124</v>
      </c>
      <c r="AN709">
        <v>23281.817729351056</v>
      </c>
      <c r="AO709">
        <v>22826.564102008397</v>
      </c>
      <c r="AP709">
        <v>22116.822310411109</v>
      </c>
      <c r="AQ709">
        <v>482.86992866388931</v>
      </c>
      <c r="AR709">
        <v>101.93066327777777</v>
      </c>
      <c r="AS709">
        <v>482.86992866388931</v>
      </c>
      <c r="AT709">
        <v>3721106</v>
      </c>
      <c r="AU709">
        <v>122746</v>
      </c>
      <c r="AV709">
        <v>2153993.1819867403</v>
      </c>
      <c r="AW709">
        <v>1115613.8816336473</v>
      </c>
      <c r="AX709">
        <v>81547.185795123951</v>
      </c>
      <c r="AY709">
        <v>71878.752482897515</v>
      </c>
      <c r="AZ709">
        <v>42437.952057343937</v>
      </c>
      <c r="BA709">
        <v>2167.6758761999736</v>
      </c>
      <c r="BB709">
        <v>66.061272509003672</v>
      </c>
      <c r="BC709">
        <v>3999900</v>
      </c>
      <c r="BD709">
        <v>254746414.92739612</v>
      </c>
      <c r="BE709">
        <v>1333178.6551883586</v>
      </c>
      <c r="BF709">
        <v>9012</v>
      </c>
      <c r="BG709">
        <v>9184.4668973806711</v>
      </c>
      <c r="BH709">
        <v>8908.2431004743266</v>
      </c>
      <c r="BI709">
        <v>15698</v>
      </c>
      <c r="BJ709">
        <v>14977.955560960991</v>
      </c>
      <c r="BK709">
        <v>14377.799392651285</v>
      </c>
      <c r="BL709">
        <v>16469267.699539542</v>
      </c>
      <c r="BM709">
        <v>47323118.667123437</v>
      </c>
      <c r="BN709">
        <v>82669015.749355048</v>
      </c>
      <c r="BO709">
        <v>163678.92774585623</v>
      </c>
      <c r="BP709">
        <v>358171.03998969716</v>
      </c>
      <c r="BQ709">
        <v>489290.03276323731</v>
      </c>
      <c r="BR709">
        <v>3896141</v>
      </c>
      <c r="BS709">
        <v>8767932</v>
      </c>
      <c r="BT709">
        <v>937111</v>
      </c>
      <c r="BU709">
        <v>122746</v>
      </c>
      <c r="BV709">
        <v>88734</v>
      </c>
      <c r="BW709">
        <v>932589</v>
      </c>
      <c r="BX709">
        <v>42948</v>
      </c>
      <c r="BY709">
        <v>2.0283595695597167</v>
      </c>
      <c r="BZ709">
        <v>0</v>
      </c>
      <c r="CA709">
        <v>0</v>
      </c>
      <c r="CB709">
        <v>0</v>
      </c>
      <c r="CC709">
        <v>0</v>
      </c>
      <c r="CD709">
        <v>4.0280976727288555</v>
      </c>
      <c r="CE709">
        <v>0</v>
      </c>
      <c r="CF709">
        <v>0</v>
      </c>
      <c r="CG709">
        <v>46079.909285495873</v>
      </c>
      <c r="CH709">
        <v>12787.726021812252</v>
      </c>
      <c r="CI709">
        <v>10439.155650489913</v>
      </c>
      <c r="CJ709">
        <v>15232.156408290604</v>
      </c>
      <c r="CK709">
        <v>96329.729230278346</v>
      </c>
      <c r="CL709">
        <v>37300000</v>
      </c>
      <c r="CM709">
        <v>154000000</v>
      </c>
      <c r="CN709">
        <v>200000</v>
      </c>
      <c r="CO709">
        <v>104350000</v>
      </c>
      <c r="CP709">
        <v>24000</v>
      </c>
      <c r="CQ709">
        <v>0</v>
      </c>
      <c r="CR709">
        <v>0</v>
      </c>
      <c r="CS709">
        <v>0</v>
      </c>
      <c r="CT709">
        <v>61512000</v>
      </c>
      <c r="CU709">
        <v>0</v>
      </c>
      <c r="CV709">
        <v>0</v>
      </c>
      <c r="CW709">
        <v>0</v>
      </c>
      <c r="CX709">
        <v>12495.678281133529</v>
      </c>
      <c r="CY709">
        <v>460119.52159635723</v>
      </c>
      <c r="CZ709">
        <v>3999900</v>
      </c>
      <c r="DA709">
        <v>4076447.9741270468</v>
      </c>
      <c r="DB709">
        <v>3953848.3774508717</v>
      </c>
      <c r="DC709">
        <v>3856214.1668202961</v>
      </c>
      <c r="DD709">
        <v>16469267.699539542</v>
      </c>
      <c r="DE709">
        <v>47323118.667123437</v>
      </c>
      <c r="DF709">
        <v>82669015.749355048</v>
      </c>
    </row>
    <row r="710" spans="1:110" x14ac:dyDescent="0.45">
      <c r="A710">
        <v>14100</v>
      </c>
      <c r="B710" t="s">
        <v>1060</v>
      </c>
      <c r="C710">
        <v>3724844</v>
      </c>
      <c r="D710">
        <v>3736583</v>
      </c>
      <c r="E710">
        <v>3714957</v>
      </c>
      <c r="F710">
        <v>3668329</v>
      </c>
      <c r="G710">
        <v>3604600</v>
      </c>
      <c r="H710">
        <v>3529740</v>
      </c>
      <c r="I710">
        <v>3446124</v>
      </c>
      <c r="J710">
        <v>3397545.3214285718</v>
      </c>
      <c r="K710">
        <v>2.2599999999999998</v>
      </c>
      <c r="L710">
        <v>2.19</v>
      </c>
      <c r="M710">
        <v>2.14</v>
      </c>
      <c r="N710">
        <v>2.1</v>
      </c>
      <c r="O710">
        <v>2.08</v>
      </c>
      <c r="P710">
        <v>2.0699999999999998</v>
      </c>
      <c r="Q710">
        <v>2.0453039734548599</v>
      </c>
      <c r="R710">
        <v>2.0304819888735381</v>
      </c>
      <c r="S710">
        <v>334232</v>
      </c>
      <c r="T710">
        <v>9992</v>
      </c>
      <c r="U710">
        <v>5002</v>
      </c>
      <c r="V710">
        <v>7140.1216749991581</v>
      </c>
      <c r="W710">
        <v>21014.361150746208</v>
      </c>
      <c r="X710">
        <v>2767.7554104385026</v>
      </c>
      <c r="Y710">
        <v>470.76957930166719</v>
      </c>
      <c r="Z710">
        <v>1396629</v>
      </c>
      <c r="AA710">
        <v>1387126.6554954548</v>
      </c>
      <c r="AB710">
        <v>1365417.9172639244</v>
      </c>
      <c r="AC710">
        <v>1331055.9420692509</v>
      </c>
      <c r="AD710">
        <v>1282169.1539357405</v>
      </c>
      <c r="AE710">
        <v>1224827.1296620616</v>
      </c>
      <c r="AF710">
        <v>1166577.6745789035</v>
      </c>
      <c r="AG710">
        <v>1126298.190770502</v>
      </c>
      <c r="AH710">
        <v>7665</v>
      </c>
      <c r="AI710">
        <v>7064.5601958301304</v>
      </c>
      <c r="AJ710">
        <v>6586.4172999904422</v>
      </c>
      <c r="AK710">
        <v>6267.3981689925413</v>
      </c>
      <c r="AL710">
        <v>6039.6947331540196</v>
      </c>
      <c r="AM710">
        <v>5838.3789753787278</v>
      </c>
      <c r="AN710">
        <v>5640.0122760084159</v>
      </c>
      <c r="AO710">
        <v>5561.0498558722475</v>
      </c>
      <c r="AP710">
        <v>9716.3404107338993</v>
      </c>
      <c r="AQ710">
        <v>90.467810262152966</v>
      </c>
      <c r="AR710">
        <v>19.097159209779992</v>
      </c>
      <c r="AS710">
        <v>90.467810262152966</v>
      </c>
      <c r="AT710">
        <v>1348601</v>
      </c>
      <c r="AU710">
        <v>51059</v>
      </c>
      <c r="AV710">
        <v>783580.16099320317</v>
      </c>
      <c r="AW710">
        <v>443841.68174784031</v>
      </c>
      <c r="AX710">
        <v>33626.752112137983</v>
      </c>
      <c r="AY710">
        <v>26148.069972343186</v>
      </c>
      <c r="AZ710">
        <v>16883.737573687846</v>
      </c>
      <c r="BA710">
        <v>893.86161689955622</v>
      </c>
      <c r="BB710">
        <v>66.061272509003672</v>
      </c>
      <c r="BC710">
        <v>1649000</v>
      </c>
      <c r="BD710">
        <v>106832450.2266309</v>
      </c>
      <c r="BE710">
        <v>498253930.53561503</v>
      </c>
      <c r="BF710">
        <v>19894914</v>
      </c>
      <c r="BG710">
        <v>20368569.620370638</v>
      </c>
      <c r="BH710">
        <v>19883091.836797319</v>
      </c>
      <c r="BI710">
        <v>11211492.000000002</v>
      </c>
      <c r="BJ710">
        <v>10758298.809225623</v>
      </c>
      <c r="BK710">
        <v>10363169.905968567</v>
      </c>
      <c r="BL710">
        <v>-9647870.3003680408</v>
      </c>
      <c r="BM710">
        <v>-16946267.382566303</v>
      </c>
      <c r="BN710">
        <v>-22350810.485927224</v>
      </c>
      <c r="BO710">
        <v>55798928.856255949</v>
      </c>
      <c r="BP710">
        <v>125942117.77607721</v>
      </c>
      <c r="BQ710">
        <v>185838400.80842024</v>
      </c>
      <c r="BR710">
        <v>3896141</v>
      </c>
      <c r="BS710">
        <v>8767932</v>
      </c>
      <c r="BT710">
        <v>937111</v>
      </c>
      <c r="BU710">
        <v>122746</v>
      </c>
      <c r="BV710">
        <v>88734</v>
      </c>
      <c r="BW710">
        <v>932589</v>
      </c>
      <c r="BX710">
        <v>42948</v>
      </c>
      <c r="BY710">
        <v>1870.5802614297049</v>
      </c>
      <c r="BZ710">
        <v>0</v>
      </c>
      <c r="CA710">
        <v>21.1711332</v>
      </c>
      <c r="CB710">
        <v>38.06381016344956</v>
      </c>
      <c r="CC710">
        <v>2540.7978941440006</v>
      </c>
      <c r="CD710">
        <v>474.73251009061818</v>
      </c>
      <c r="CE710">
        <v>6.0423479999999987</v>
      </c>
      <c r="CF710">
        <v>0.43593882352941182</v>
      </c>
      <c r="CG710">
        <v>16547295.424421567</v>
      </c>
      <c r="CH710">
        <v>4592072.4144327799</v>
      </c>
      <c r="CI710">
        <v>3748700.7940909276</v>
      </c>
      <c r="CJ710">
        <v>5469867.3662171559</v>
      </c>
      <c r="CK710">
        <v>34592005.76659295</v>
      </c>
      <c r="CL710">
        <v>1420000</v>
      </c>
      <c r="CM710">
        <v>26300000</v>
      </c>
      <c r="CN710">
        <v>1190000</v>
      </c>
      <c r="CO710">
        <v>437490000</v>
      </c>
      <c r="CP710">
        <v>24000</v>
      </c>
      <c r="CQ710">
        <v>0</v>
      </c>
      <c r="CR710">
        <v>0</v>
      </c>
      <c r="CS710">
        <v>0</v>
      </c>
      <c r="CT710">
        <v>61512000</v>
      </c>
      <c r="CU710">
        <v>0</v>
      </c>
      <c r="CV710">
        <v>0</v>
      </c>
      <c r="CW710">
        <v>0</v>
      </c>
      <c r="CX710">
        <v>11067.299032397912</v>
      </c>
      <c r="CY710">
        <v>168685945.11215737</v>
      </c>
      <c r="CZ710">
        <v>1649000</v>
      </c>
      <c r="DA710">
        <v>1688259.1854376041</v>
      </c>
      <c r="DB710">
        <v>1648020.1140290822</v>
      </c>
      <c r="DC710">
        <v>1617172.1519907205</v>
      </c>
      <c r="DD710">
        <v>-9647870.3003680408</v>
      </c>
      <c r="DE710">
        <v>-16946267.382566303</v>
      </c>
      <c r="DF710">
        <v>-22350810.485927224</v>
      </c>
    </row>
    <row r="711" spans="1:110" x14ac:dyDescent="0.45">
      <c r="A711">
        <v>14130</v>
      </c>
      <c r="B711" t="s">
        <v>1061</v>
      </c>
      <c r="C711">
        <v>1475213</v>
      </c>
      <c r="D711">
        <v>1518050</v>
      </c>
      <c r="E711">
        <v>1545896</v>
      </c>
      <c r="F711">
        <v>1561833</v>
      </c>
      <c r="G711">
        <v>1566780</v>
      </c>
      <c r="H711">
        <v>1562480</v>
      </c>
      <c r="I711">
        <v>1549981</v>
      </c>
      <c r="J711">
        <v>1561911.2857142861</v>
      </c>
      <c r="K711">
        <v>2.2599999999999998</v>
      </c>
      <c r="L711">
        <v>2.19</v>
      </c>
      <c r="M711">
        <v>2.14</v>
      </c>
      <c r="N711">
        <v>2.1</v>
      </c>
      <c r="O711">
        <v>2.08</v>
      </c>
      <c r="P711">
        <v>2.0699999999999998</v>
      </c>
      <c r="Q711">
        <v>2.0453039734548599</v>
      </c>
      <c r="R711">
        <v>2.0304819888735381</v>
      </c>
      <c r="S711">
        <v>316282</v>
      </c>
      <c r="T711">
        <v>9722</v>
      </c>
      <c r="U711">
        <v>5025</v>
      </c>
      <c r="V711">
        <v>3081.0417591112714</v>
      </c>
      <c r="W711">
        <v>9238.4724915473798</v>
      </c>
      <c r="X711">
        <v>2471.6420195320015</v>
      </c>
      <c r="Y711">
        <v>426.05280984687425</v>
      </c>
      <c r="Z711">
        <v>528970</v>
      </c>
      <c r="AA711">
        <v>556634.77520229027</v>
      </c>
      <c r="AB711">
        <v>564901.34773854399</v>
      </c>
      <c r="AC711">
        <v>565290.17857648397</v>
      </c>
      <c r="AD711">
        <v>557279.24218336295</v>
      </c>
      <c r="AE711">
        <v>543209.29792293196</v>
      </c>
      <c r="AF711">
        <v>526465.56129086693</v>
      </c>
      <c r="AG711">
        <v>523373.00622651807</v>
      </c>
      <c r="AH711">
        <v>2464</v>
      </c>
      <c r="AI711">
        <v>2414.0606499690011</v>
      </c>
      <c r="AJ711">
        <v>2321.6410242841471</v>
      </c>
      <c r="AK711">
        <v>2257.1942100909177</v>
      </c>
      <c r="AL711">
        <v>2214.4530840177222</v>
      </c>
      <c r="AM711">
        <v>2159.7412090444886</v>
      </c>
      <c r="AN711">
        <v>2113.1400038742763</v>
      </c>
      <c r="AO711">
        <v>2114.2316406719224</v>
      </c>
      <c r="AP711">
        <v>3395.0832410179946</v>
      </c>
      <c r="AQ711">
        <v>62.829331816166629</v>
      </c>
      <c r="AR711">
        <v>13.262858349953781</v>
      </c>
      <c r="AS711">
        <v>62.829331816166629</v>
      </c>
      <c r="AT711">
        <v>425086</v>
      </c>
      <c r="AU711">
        <v>18347</v>
      </c>
      <c r="AV711">
        <v>247993.14620408489</v>
      </c>
      <c r="AW711">
        <v>153446.50589901963</v>
      </c>
      <c r="AX711">
        <v>11995.092674700387</v>
      </c>
      <c r="AY711">
        <v>8275.5312888303124</v>
      </c>
      <c r="AZ711">
        <v>5837.1050843987068</v>
      </c>
      <c r="BA711">
        <v>318.85187416591123</v>
      </c>
      <c r="BB711">
        <v>66.061272509003672</v>
      </c>
      <c r="BC711">
        <v>701600</v>
      </c>
      <c r="BD711">
        <v>51434174.690501966</v>
      </c>
      <c r="BE711">
        <v>187273788.24337149</v>
      </c>
      <c r="BF711">
        <v>8801200</v>
      </c>
      <c r="BG711">
        <v>9443113.9174862467</v>
      </c>
      <c r="BH711">
        <v>9583939.2092735302</v>
      </c>
      <c r="BI711">
        <v>5463412</v>
      </c>
      <c r="BJ711">
        <v>5548365.4322432959</v>
      </c>
      <c r="BK711">
        <v>5469737.4916775851</v>
      </c>
      <c r="BL711">
        <v>2399397.6549627632</v>
      </c>
      <c r="BM711">
        <v>-461728.20147740096</v>
      </c>
      <c r="BN711">
        <v>-2144776.4875423312</v>
      </c>
      <c r="BO711">
        <v>25323141.921248451</v>
      </c>
      <c r="BP711">
        <v>54458503.662081465</v>
      </c>
      <c r="BQ711">
        <v>78885751.2371196</v>
      </c>
      <c r="BR711">
        <v>3896141</v>
      </c>
      <c r="BS711">
        <v>8767932</v>
      </c>
      <c r="BT711">
        <v>937111</v>
      </c>
      <c r="BU711">
        <v>122746</v>
      </c>
      <c r="BV711">
        <v>88734</v>
      </c>
      <c r="BW711">
        <v>932589</v>
      </c>
      <c r="BX711">
        <v>42948</v>
      </c>
      <c r="BY711">
        <v>909.29765532027523</v>
      </c>
      <c r="BZ711">
        <v>0</v>
      </c>
      <c r="CA711">
        <v>26.453102579161811</v>
      </c>
      <c r="CB711">
        <v>40.305871444610162</v>
      </c>
      <c r="CC711">
        <v>5590.1686627655999</v>
      </c>
      <c r="CD711">
        <v>112.35294833821061</v>
      </c>
      <c r="CE711">
        <v>4.6810529999999995</v>
      </c>
      <c r="CF711">
        <v>0</v>
      </c>
      <c r="CG711">
        <v>5923333.9942921214</v>
      </c>
      <c r="CH711">
        <v>1643796.0366935073</v>
      </c>
      <c r="CI711">
        <v>1341899.4632378032</v>
      </c>
      <c r="CJ711">
        <v>1958014.9192698523</v>
      </c>
      <c r="CK711">
        <v>12382688.435332125</v>
      </c>
      <c r="CL711">
        <v>210000</v>
      </c>
      <c r="CM711">
        <v>5470000</v>
      </c>
      <c r="CN711">
        <v>130000</v>
      </c>
      <c r="CO711">
        <v>143000000</v>
      </c>
      <c r="CP711">
        <v>3000</v>
      </c>
      <c r="CQ711">
        <v>0</v>
      </c>
      <c r="CR711">
        <v>0</v>
      </c>
      <c r="CS711">
        <v>0</v>
      </c>
      <c r="CT711">
        <v>5409000</v>
      </c>
      <c r="CU711">
        <v>0</v>
      </c>
      <c r="CV711">
        <v>0</v>
      </c>
      <c r="CW711">
        <v>15450</v>
      </c>
      <c r="CX711">
        <v>1973.5599983026707</v>
      </c>
      <c r="CY711">
        <v>57742236.10785152</v>
      </c>
      <c r="CZ711">
        <v>701600</v>
      </c>
      <c r="DA711">
        <v>752771.06809393619</v>
      </c>
      <c r="DB711">
        <v>763997.15370930196</v>
      </c>
      <c r="DC711">
        <v>778582.86310624518</v>
      </c>
      <c r="DD711">
        <v>2399397.6549627632</v>
      </c>
      <c r="DE711">
        <v>-461728.20147740096</v>
      </c>
      <c r="DF711">
        <v>-2144776.4875423312</v>
      </c>
    </row>
    <row r="712" spans="1:110" x14ac:dyDescent="0.45">
      <c r="A712">
        <v>14150</v>
      </c>
      <c r="B712" t="s">
        <v>1062</v>
      </c>
      <c r="C712">
        <v>720780</v>
      </c>
      <c r="D712">
        <v>719255</v>
      </c>
      <c r="E712">
        <v>710539</v>
      </c>
      <c r="F712">
        <v>696533</v>
      </c>
      <c r="G712">
        <v>678479</v>
      </c>
      <c r="H712">
        <v>658469</v>
      </c>
      <c r="I712">
        <v>636888</v>
      </c>
      <c r="J712">
        <v>622412.71428571432</v>
      </c>
      <c r="K712">
        <v>2.2599999999999998</v>
      </c>
      <c r="L712">
        <v>2.19</v>
      </c>
      <c r="M712">
        <v>2.14</v>
      </c>
      <c r="N712">
        <v>2.1</v>
      </c>
      <c r="O712">
        <v>2.08</v>
      </c>
      <c r="P712">
        <v>2.0699999999999998</v>
      </c>
      <c r="Q712">
        <v>2.0453039734548599</v>
      </c>
      <c r="R712">
        <v>2.0304819888735381</v>
      </c>
      <c r="S712">
        <v>300312</v>
      </c>
      <c r="T712">
        <v>10217</v>
      </c>
      <c r="U712">
        <v>4577</v>
      </c>
      <c r="V712">
        <v>1365.7339073934784</v>
      </c>
      <c r="W712">
        <v>4531.0545272497484</v>
      </c>
      <c r="X712">
        <v>2863.075732330843</v>
      </c>
      <c r="Y712">
        <v>386.59582377291758</v>
      </c>
      <c r="Z712">
        <v>245740</v>
      </c>
      <c r="AA712">
        <v>241652.69930789311</v>
      </c>
      <c r="AB712">
        <v>234681.43576243261</v>
      </c>
      <c r="AC712">
        <v>226268.5522975924</v>
      </c>
      <c r="AD712">
        <v>215608.1591431417</v>
      </c>
      <c r="AE712">
        <v>203500.60356590452</v>
      </c>
      <c r="AF712">
        <v>191374.87739373065</v>
      </c>
      <c r="AG712">
        <v>181887.78299774037</v>
      </c>
      <c r="AH712">
        <v>1891</v>
      </c>
      <c r="AI712">
        <v>1769.0790840734464</v>
      </c>
      <c r="AJ712">
        <v>1665.7882321274628</v>
      </c>
      <c r="AK712">
        <v>1597.4349532997169</v>
      </c>
      <c r="AL712">
        <v>1575.9504375691197</v>
      </c>
      <c r="AM712">
        <v>1570.4677220639971</v>
      </c>
      <c r="AN712">
        <v>1637.3984133362305</v>
      </c>
      <c r="AO712">
        <v>1649.0032661175908</v>
      </c>
      <c r="AP712">
        <v>1506.9278868905419</v>
      </c>
      <c r="AQ712">
        <v>80.665791743518284</v>
      </c>
      <c r="AR712">
        <v>17.028017625771859</v>
      </c>
      <c r="AS712">
        <v>80.665791743518284</v>
      </c>
      <c r="AT712">
        <v>345323</v>
      </c>
      <c r="AU712">
        <v>9914</v>
      </c>
      <c r="AV712">
        <v>199234.48003730079</v>
      </c>
      <c r="AW712">
        <v>94650.294578708315</v>
      </c>
      <c r="AX712">
        <v>6652.6434941079806</v>
      </c>
      <c r="AY712">
        <v>6648.4545988447262</v>
      </c>
      <c r="AZ712">
        <v>3600.4972057740642</v>
      </c>
      <c r="BA712">
        <v>176.83963799028916</v>
      </c>
      <c r="BB712">
        <v>66.061272509003672</v>
      </c>
      <c r="BC712">
        <v>312400</v>
      </c>
      <c r="BD712">
        <v>19261872.311923336</v>
      </c>
      <c r="BE712">
        <v>96218224.482195079</v>
      </c>
      <c r="BF712">
        <v>3916084</v>
      </c>
      <c r="BG712">
        <v>3954901.0888122534</v>
      </c>
      <c r="BH712">
        <v>3792959.5593812</v>
      </c>
      <c r="BI712">
        <v>2383712.0000000019</v>
      </c>
      <c r="BJ712">
        <v>2231959.6051654029</v>
      </c>
      <c r="BK712">
        <v>2126803.2913325289</v>
      </c>
      <c r="BL712">
        <v>-2266741.6180626526</v>
      </c>
      <c r="BM712">
        <v>-3970121.581852071</v>
      </c>
      <c r="BN712">
        <v>-5192639.1121164598</v>
      </c>
      <c r="BO712">
        <v>9950187.0088931769</v>
      </c>
      <c r="BP712">
        <v>22903126.805756547</v>
      </c>
      <c r="BQ712">
        <v>33667261.967047028</v>
      </c>
      <c r="BR712">
        <v>3896141</v>
      </c>
      <c r="BS712">
        <v>8767932</v>
      </c>
      <c r="BT712">
        <v>937111</v>
      </c>
      <c r="BU712">
        <v>122746</v>
      </c>
      <c r="BV712">
        <v>88734</v>
      </c>
      <c r="BW712">
        <v>932589</v>
      </c>
      <c r="BX712">
        <v>42948</v>
      </c>
      <c r="BY712">
        <v>787.58689769250543</v>
      </c>
      <c r="BZ712">
        <v>0</v>
      </c>
      <c r="CA712">
        <v>0</v>
      </c>
      <c r="CB712">
        <v>621.94432410003435</v>
      </c>
      <c r="CC712">
        <v>391.37180731792</v>
      </c>
      <c r="CD712">
        <v>157.18938673903494</v>
      </c>
      <c r="CE712">
        <v>0.20685599999999998</v>
      </c>
      <c r="CF712">
        <v>8.5536000000000001E-2</v>
      </c>
      <c r="CG712">
        <v>3446300.5258383448</v>
      </c>
      <c r="CH712">
        <v>956389.61961064115</v>
      </c>
      <c r="CI712">
        <v>780740.85139129555</v>
      </c>
      <c r="CJ712">
        <v>1139207.7253083272</v>
      </c>
      <c r="CK712">
        <v>7204467.2319845073</v>
      </c>
      <c r="CL712">
        <v>1080000</v>
      </c>
      <c r="CM712">
        <v>14300000</v>
      </c>
      <c r="CN712">
        <v>4530000</v>
      </c>
      <c r="CO712">
        <v>17280000</v>
      </c>
      <c r="CP712">
        <v>0</v>
      </c>
      <c r="CQ712">
        <v>15380</v>
      </c>
      <c r="CR712" t="s">
        <v>2233</v>
      </c>
      <c r="CS712" t="s">
        <v>2233</v>
      </c>
      <c r="CT712">
        <v>0</v>
      </c>
      <c r="CU712">
        <v>107783040</v>
      </c>
      <c r="CV712" t="s">
        <v>2233</v>
      </c>
      <c r="CW712" t="s">
        <v>2233</v>
      </c>
      <c r="CX712">
        <v>55794.431987943019</v>
      </c>
      <c r="CY712">
        <v>33735703.785746455</v>
      </c>
      <c r="CZ712">
        <v>312400</v>
      </c>
      <c r="DA712">
        <v>315496.57774065825</v>
      </c>
      <c r="DB712">
        <v>302577.92385216634</v>
      </c>
      <c r="DC712">
        <v>291575.85950676445</v>
      </c>
      <c r="DD712">
        <v>-2266741.6180626526</v>
      </c>
      <c r="DE712">
        <v>-3970121.581852071</v>
      </c>
      <c r="DF712">
        <v>-5192639.1121164598</v>
      </c>
    </row>
    <row r="713" spans="1:110" x14ac:dyDescent="0.45">
      <c r="A713">
        <v>14201</v>
      </c>
      <c r="B713" t="s">
        <v>1063</v>
      </c>
      <c r="C713">
        <v>406586</v>
      </c>
      <c r="D713">
        <v>391032</v>
      </c>
      <c r="E713">
        <v>372273</v>
      </c>
      <c r="F713">
        <v>351899</v>
      </c>
      <c r="G713">
        <v>331056</v>
      </c>
      <c r="H713">
        <v>310521</v>
      </c>
      <c r="I713">
        <v>290983</v>
      </c>
      <c r="J713">
        <v>271374.1428571429</v>
      </c>
      <c r="K713">
        <v>2.2599999999999998</v>
      </c>
      <c r="L713">
        <v>2.19</v>
      </c>
      <c r="M713">
        <v>2.14</v>
      </c>
      <c r="N713">
        <v>2.1</v>
      </c>
      <c r="O713">
        <v>2.08</v>
      </c>
      <c r="P713">
        <v>2.0699999999999998</v>
      </c>
      <c r="Q713">
        <v>2.0453039734548599</v>
      </c>
      <c r="R713">
        <v>2.0304819888735381</v>
      </c>
      <c r="S713">
        <v>298071</v>
      </c>
      <c r="T713">
        <v>9681</v>
      </c>
      <c r="U713">
        <v>4670</v>
      </c>
      <c r="V713">
        <v>706.6497414788131</v>
      </c>
      <c r="W713">
        <v>2063.4375086341138</v>
      </c>
      <c r="X713">
        <v>2957.6122958370183</v>
      </c>
      <c r="Y713">
        <v>488.59698999054274</v>
      </c>
      <c r="Z713">
        <v>141713</v>
      </c>
      <c r="AA713">
        <v>133868.11215558014</v>
      </c>
      <c r="AB713">
        <v>125954.10400819374</v>
      </c>
      <c r="AC713">
        <v>117517.57457165615</v>
      </c>
      <c r="AD713">
        <v>108477.09861785574</v>
      </c>
      <c r="AE713">
        <v>99360.419246460733</v>
      </c>
      <c r="AF713">
        <v>90938.339124992024</v>
      </c>
      <c r="AG713">
        <v>82348.90421668427</v>
      </c>
      <c r="AH713">
        <v>1604</v>
      </c>
      <c r="AI713">
        <v>1359.8831690708516</v>
      </c>
      <c r="AJ713">
        <v>1179.6867481326412</v>
      </c>
      <c r="AK713">
        <v>1054.1342376620387</v>
      </c>
      <c r="AL713">
        <v>965.04195891755478</v>
      </c>
      <c r="AM713">
        <v>895.75973882459016</v>
      </c>
      <c r="AN713">
        <v>836.2042763921537</v>
      </c>
      <c r="AO713">
        <v>783.63497955795663</v>
      </c>
      <c r="AP713">
        <v>940.94421434099127</v>
      </c>
      <c r="AQ713">
        <v>25.710212507894273</v>
      </c>
      <c r="AR713">
        <v>5.4272566137918279</v>
      </c>
      <c r="AS713">
        <v>25.710212507894273</v>
      </c>
      <c r="AT713">
        <v>177719</v>
      </c>
      <c r="AU713">
        <v>3937</v>
      </c>
      <c r="AV713">
        <v>102015.58426096829</v>
      </c>
      <c r="AW713">
        <v>41705.86751646702</v>
      </c>
      <c r="AX713">
        <v>2701.8779641025058</v>
      </c>
      <c r="AY713">
        <v>3404.2600467885113</v>
      </c>
      <c r="AZ713">
        <v>1586.4912003264055</v>
      </c>
      <c r="BA713">
        <v>71.820941778857843</v>
      </c>
      <c r="BB713">
        <v>66.061272509003672</v>
      </c>
      <c r="BC713">
        <v>164600</v>
      </c>
      <c r="BD713">
        <v>8139128.4933780599</v>
      </c>
      <c r="BE713">
        <v>50102290.829161823</v>
      </c>
      <c r="BF713">
        <v>1721504</v>
      </c>
      <c r="BG713">
        <v>1615617.6525928455</v>
      </c>
      <c r="BH713">
        <v>1446306.9808302135</v>
      </c>
      <c r="BI713">
        <v>830305.99999999977</v>
      </c>
      <c r="BJ713">
        <v>728893.12997028162</v>
      </c>
      <c r="BK713">
        <v>672820.31840652099</v>
      </c>
      <c r="BL713">
        <v>-2755253.8465933185</v>
      </c>
      <c r="BM713">
        <v>-3772409.4222135637</v>
      </c>
      <c r="BN713">
        <v>-4550068.3512910958</v>
      </c>
      <c r="BO713">
        <v>3739557.9874837697</v>
      </c>
      <c r="BP713">
        <v>9473877.6414045468</v>
      </c>
      <c r="BQ713">
        <v>14468317.754317135</v>
      </c>
      <c r="BR713">
        <v>3896141</v>
      </c>
      <c r="BS713">
        <v>8767932</v>
      </c>
      <c r="BT713">
        <v>937111</v>
      </c>
      <c r="BU713">
        <v>122746</v>
      </c>
      <c r="BV713">
        <v>88734</v>
      </c>
      <c r="BW713">
        <v>932589</v>
      </c>
      <c r="BX713">
        <v>42948</v>
      </c>
      <c r="BY713">
        <v>404.06563176374601</v>
      </c>
      <c r="BZ713">
        <v>0</v>
      </c>
      <c r="CA713">
        <v>0</v>
      </c>
      <c r="CB713">
        <v>0</v>
      </c>
      <c r="CC713">
        <v>82.522180800000001</v>
      </c>
      <c r="CD713">
        <v>44.171038917420248</v>
      </c>
      <c r="CE713">
        <v>4.6799999999999994E-2</v>
      </c>
      <c r="CF713">
        <v>0</v>
      </c>
      <c r="CG713">
        <v>2046424.6609927632</v>
      </c>
      <c r="CH713">
        <v>567907.32218937925</v>
      </c>
      <c r="CI713">
        <v>463606.50214710197</v>
      </c>
      <c r="CJ713">
        <v>676465.31855991273</v>
      </c>
      <c r="CK713">
        <v>4278036.4922646713</v>
      </c>
      <c r="CL713">
        <v>70000</v>
      </c>
      <c r="CM713">
        <v>5210000</v>
      </c>
      <c r="CN713">
        <v>450000</v>
      </c>
      <c r="CO713">
        <v>328660000</v>
      </c>
      <c r="CP713">
        <v>15000</v>
      </c>
      <c r="CQ713">
        <v>0</v>
      </c>
      <c r="CR713">
        <v>0</v>
      </c>
      <c r="CS713">
        <v>0</v>
      </c>
      <c r="CT713">
        <v>42686000</v>
      </c>
      <c r="CU713">
        <v>0</v>
      </c>
      <c r="CV713">
        <v>0</v>
      </c>
      <c r="CW713">
        <v>0</v>
      </c>
      <c r="CX713">
        <v>8854.4301121453664</v>
      </c>
      <c r="CY713">
        <v>20216209.379187196</v>
      </c>
      <c r="CZ713">
        <v>164600</v>
      </c>
      <c r="DA713">
        <v>154475.77561061861</v>
      </c>
      <c r="DB713">
        <v>138287.29357855293</v>
      </c>
      <c r="DC713">
        <v>123205.74800112662</v>
      </c>
      <c r="DD713">
        <v>-2755253.8465933185</v>
      </c>
      <c r="DE713">
        <v>-3772409.4222135637</v>
      </c>
      <c r="DF713">
        <v>-4550068.3512910958</v>
      </c>
    </row>
    <row r="714" spans="1:110" x14ac:dyDescent="0.45">
      <c r="A714">
        <v>14203</v>
      </c>
      <c r="B714" t="s">
        <v>1064</v>
      </c>
      <c r="C714">
        <v>258227</v>
      </c>
      <c r="D714">
        <v>254083</v>
      </c>
      <c r="E714">
        <v>247610</v>
      </c>
      <c r="F714">
        <v>239291</v>
      </c>
      <c r="G714">
        <v>229642</v>
      </c>
      <c r="H714">
        <v>219375</v>
      </c>
      <c r="I714">
        <v>208823</v>
      </c>
      <c r="J714">
        <v>200408.8571428571</v>
      </c>
      <c r="K714">
        <v>2.2599999999999998</v>
      </c>
      <c r="L714">
        <v>2.19</v>
      </c>
      <c r="M714">
        <v>2.14</v>
      </c>
      <c r="N714">
        <v>2.1</v>
      </c>
      <c r="O714">
        <v>2.08</v>
      </c>
      <c r="P714">
        <v>2.0699999999999998</v>
      </c>
      <c r="Q714">
        <v>2.0453039734548599</v>
      </c>
      <c r="R714">
        <v>2.0304819888735381</v>
      </c>
      <c r="S714">
        <v>284807</v>
      </c>
      <c r="T714">
        <v>9911</v>
      </c>
      <c r="U714">
        <v>4779</v>
      </c>
      <c r="V714">
        <v>469.93902684892095</v>
      </c>
      <c r="W714">
        <v>1573.9796846120707</v>
      </c>
      <c r="X714">
        <v>2891.6812541090508</v>
      </c>
      <c r="Y714">
        <v>416.30570705124626</v>
      </c>
      <c r="Z714">
        <v>105671</v>
      </c>
      <c r="AA714">
        <v>102288.15257782958</v>
      </c>
      <c r="AB714">
        <v>97989.817465070257</v>
      </c>
      <c r="AC714">
        <v>93003.971711699647</v>
      </c>
      <c r="AD714">
        <v>87053.168555531229</v>
      </c>
      <c r="AE714">
        <v>80763.599888066776</v>
      </c>
      <c r="AF714">
        <v>74674.61227784073</v>
      </c>
      <c r="AG714">
        <v>69322.458409726067</v>
      </c>
      <c r="AH714">
        <v>1729</v>
      </c>
      <c r="AI714">
        <v>1457.270391631115</v>
      </c>
      <c r="AJ714">
        <v>1216.8322241819981</v>
      </c>
      <c r="AK714">
        <v>1033.3609879637879</v>
      </c>
      <c r="AL714">
        <v>896.1977584256681</v>
      </c>
      <c r="AM714">
        <v>785.45732649769502</v>
      </c>
      <c r="AN714">
        <v>748.75384519240367</v>
      </c>
      <c r="AO714">
        <v>693.99514400609155</v>
      </c>
      <c r="AP714">
        <v>608.34053045989253</v>
      </c>
      <c r="AQ714">
        <v>22.817813600756168</v>
      </c>
      <c r="AR714">
        <v>4.8166902447402471</v>
      </c>
      <c r="AS714">
        <v>22.817813600756168</v>
      </c>
      <c r="AT714">
        <v>143388</v>
      </c>
      <c r="AU714">
        <v>4118</v>
      </c>
      <c r="AV714">
        <v>82728.497046698496</v>
      </c>
      <c r="AW714">
        <v>39310.070192747153</v>
      </c>
      <c r="AX714">
        <v>2763.2498671093072</v>
      </c>
      <c r="AY714">
        <v>2760.6499464483286</v>
      </c>
      <c r="AZ714">
        <v>1495.3550701321017</v>
      </c>
      <c r="BA714">
        <v>73.45232111251822</v>
      </c>
      <c r="BB714">
        <v>66.061272509003672</v>
      </c>
      <c r="BC714">
        <v>108730</v>
      </c>
      <c r="BD714">
        <v>6110582.3218892291</v>
      </c>
      <c r="BE714">
        <v>38214644.001477629</v>
      </c>
      <c r="BF714">
        <v>1674924</v>
      </c>
      <c r="BG714">
        <v>1645018.1036754581</v>
      </c>
      <c r="BH714">
        <v>1529961.140308653</v>
      </c>
      <c r="BI714">
        <v>1707511.9999999998</v>
      </c>
      <c r="BJ714">
        <v>1552529.72845076</v>
      </c>
      <c r="BK714">
        <v>1453192.0481552437</v>
      </c>
      <c r="BL714">
        <v>-2069369.5632602945</v>
      </c>
      <c r="BM714">
        <v>-3052764.206013402</v>
      </c>
      <c r="BN714">
        <v>-3817875.7282653488</v>
      </c>
      <c r="BO714">
        <v>3580392.3146353923</v>
      </c>
      <c r="BP714">
        <v>8373669.3128096256</v>
      </c>
      <c r="BQ714">
        <v>12237845.696949206</v>
      </c>
      <c r="BR714">
        <v>3896141</v>
      </c>
      <c r="BS714">
        <v>8767932</v>
      </c>
      <c r="BT714">
        <v>937111</v>
      </c>
      <c r="BU714">
        <v>122746</v>
      </c>
      <c r="BV714">
        <v>88734</v>
      </c>
      <c r="BW714">
        <v>932589</v>
      </c>
      <c r="BX714">
        <v>42948</v>
      </c>
      <c r="BY714">
        <v>544.51147840177782</v>
      </c>
      <c r="BZ714">
        <v>0</v>
      </c>
      <c r="CA714">
        <v>0</v>
      </c>
      <c r="CB714">
        <v>0</v>
      </c>
      <c r="CC714">
        <v>253.917303836</v>
      </c>
      <c r="CD714">
        <v>64.620537483353758</v>
      </c>
      <c r="CE714">
        <v>4.6799999999999994E-2</v>
      </c>
      <c r="CF714">
        <v>0</v>
      </c>
      <c r="CG714">
        <v>1482025.2203648966</v>
      </c>
      <c r="CH714">
        <v>411279.72622566507</v>
      </c>
      <c r="CI714">
        <v>335744.84397282556</v>
      </c>
      <c r="CJ714">
        <v>489897.66489698784</v>
      </c>
      <c r="CK714">
        <v>3098163.3949338142</v>
      </c>
      <c r="CL714">
        <v>7350000</v>
      </c>
      <c r="CM714">
        <v>7320000</v>
      </c>
      <c r="CN714">
        <v>930000</v>
      </c>
      <c r="CO714">
        <v>100830000</v>
      </c>
      <c r="CP714">
        <v>0</v>
      </c>
      <c r="CQ714">
        <v>0</v>
      </c>
      <c r="CR714">
        <v>0</v>
      </c>
      <c r="CS714">
        <v>0</v>
      </c>
      <c r="CT714">
        <v>0</v>
      </c>
      <c r="CU714">
        <v>0</v>
      </c>
      <c r="CV714">
        <v>0</v>
      </c>
      <c r="CW714">
        <v>0</v>
      </c>
      <c r="CX714">
        <v>1462.4434119159014</v>
      </c>
      <c r="CY714">
        <v>14363925.427186053</v>
      </c>
      <c r="CZ714">
        <v>108730</v>
      </c>
      <c r="DA714">
        <v>106788.61752093383</v>
      </c>
      <c r="DB714">
        <v>99319.536161497395</v>
      </c>
      <c r="DC714">
        <v>92498.707484879298</v>
      </c>
      <c r="DD714">
        <v>-2069369.5632602945</v>
      </c>
      <c r="DE714">
        <v>-3052764.206013402</v>
      </c>
      <c r="DF714">
        <v>-3817875.7282653488</v>
      </c>
    </row>
    <row r="715" spans="1:110" x14ac:dyDescent="0.45">
      <c r="A715">
        <v>14204</v>
      </c>
      <c r="B715" t="s">
        <v>1065</v>
      </c>
      <c r="C715">
        <v>173019</v>
      </c>
      <c r="D715">
        <v>170568</v>
      </c>
      <c r="E715">
        <v>166392</v>
      </c>
      <c r="F715">
        <v>161356</v>
      </c>
      <c r="G715">
        <v>156051</v>
      </c>
      <c r="H715">
        <v>151239</v>
      </c>
      <c r="I715">
        <v>147250</v>
      </c>
      <c r="J715">
        <v>142739.07142857145</v>
      </c>
      <c r="K715">
        <v>2.2599999999999998</v>
      </c>
      <c r="L715">
        <v>2.19</v>
      </c>
      <c r="M715">
        <v>2.14</v>
      </c>
      <c r="N715">
        <v>2.1</v>
      </c>
      <c r="O715">
        <v>2.08</v>
      </c>
      <c r="P715">
        <v>2.0699999999999998</v>
      </c>
      <c r="Q715">
        <v>2.0453039734548599</v>
      </c>
      <c r="R715">
        <v>2.0304819888735381</v>
      </c>
      <c r="S715">
        <v>341592</v>
      </c>
      <c r="T715">
        <v>10289</v>
      </c>
      <c r="U715">
        <v>5272</v>
      </c>
      <c r="V715">
        <v>312.52442403223671</v>
      </c>
      <c r="W715">
        <v>910.78175108873938</v>
      </c>
      <c r="X715">
        <v>3024.5154563534238</v>
      </c>
      <c r="Y715">
        <v>531.774717810938</v>
      </c>
      <c r="Z715">
        <v>66158</v>
      </c>
      <c r="AA715">
        <v>64051.178704512873</v>
      </c>
      <c r="AB715">
        <v>62279.948623993965</v>
      </c>
      <c r="AC715">
        <v>60116.752468098421</v>
      </c>
      <c r="AD715">
        <v>57093.345246624769</v>
      </c>
      <c r="AE715">
        <v>53765.783483945241</v>
      </c>
      <c r="AF715">
        <v>50705.265916098222</v>
      </c>
      <c r="AG715">
        <v>48112.300711358504</v>
      </c>
      <c r="AH715">
        <v>548</v>
      </c>
      <c r="AI715">
        <v>496.88368139443742</v>
      </c>
      <c r="AJ715">
        <v>463.98113255520411</v>
      </c>
      <c r="AK715">
        <v>446.65018015730283</v>
      </c>
      <c r="AL715">
        <v>438.15493052432601</v>
      </c>
      <c r="AM715">
        <v>427.45274468720049</v>
      </c>
      <c r="AN715">
        <v>404.75235106006022</v>
      </c>
      <c r="AO715">
        <v>389.66140593930868</v>
      </c>
      <c r="AP715">
        <v>476.1052543516945</v>
      </c>
      <c r="AQ715">
        <v>5.5437645720147026</v>
      </c>
      <c r="AR715">
        <v>1.1702522073488628</v>
      </c>
      <c r="AS715">
        <v>5.5437645720147026</v>
      </c>
      <c r="AT715">
        <v>64502</v>
      </c>
      <c r="AU715">
        <v>1061</v>
      </c>
      <c r="AV715">
        <v>36861.860002834619</v>
      </c>
      <c r="AW715">
        <v>12924.906695110494</v>
      </c>
      <c r="AX715">
        <v>752.69820883801924</v>
      </c>
      <c r="AY715">
        <v>1230.0802682945912</v>
      </c>
      <c r="AZ715">
        <v>491.66345068200314</v>
      </c>
      <c r="BA715">
        <v>20.008118409582991</v>
      </c>
      <c r="BB715">
        <v>66.061272509003672</v>
      </c>
      <c r="BC715">
        <v>70960</v>
      </c>
      <c r="BD715">
        <v>4231075.9894236708</v>
      </c>
      <c r="BE715">
        <v>31743675.011067849</v>
      </c>
      <c r="BF715">
        <v>1155426</v>
      </c>
      <c r="BG715">
        <v>1139867.8858610222</v>
      </c>
      <c r="BH715">
        <v>1083882.3527921033</v>
      </c>
      <c r="BI715">
        <v>555791.99999999977</v>
      </c>
      <c r="BJ715">
        <v>521651.75978869537</v>
      </c>
      <c r="BK715">
        <v>495416.71493199718</v>
      </c>
      <c r="BL715">
        <v>-2305014.6074844059</v>
      </c>
      <c r="BM715">
        <v>-2950591.2642581109</v>
      </c>
      <c r="BN715">
        <v>-3212416.1616088068</v>
      </c>
      <c r="BO715">
        <v>3219266.6817891933</v>
      </c>
      <c r="BP715">
        <v>7581224.5381539017</v>
      </c>
      <c r="BQ715">
        <v>11226738.517562805</v>
      </c>
      <c r="BR715">
        <v>3896141</v>
      </c>
      <c r="BS715">
        <v>8767932</v>
      </c>
      <c r="BT715">
        <v>937111</v>
      </c>
      <c r="BU715">
        <v>122746</v>
      </c>
      <c r="BV715">
        <v>88734</v>
      </c>
      <c r="BW715">
        <v>932589</v>
      </c>
      <c r="BX715">
        <v>42948</v>
      </c>
      <c r="BY715">
        <v>293.76194271653566</v>
      </c>
      <c r="BZ715">
        <v>0</v>
      </c>
      <c r="CA715">
        <v>0</v>
      </c>
      <c r="CB715">
        <v>0</v>
      </c>
      <c r="CC715">
        <v>0</v>
      </c>
      <c r="CD715">
        <v>17.488796794946349</v>
      </c>
      <c r="CE715">
        <v>0</v>
      </c>
      <c r="CF715">
        <v>0</v>
      </c>
      <c r="CG715">
        <v>1148184.2224034248</v>
      </c>
      <c r="CH715">
        <v>318634.85597798391</v>
      </c>
      <c r="CI715">
        <v>260114.96113944863</v>
      </c>
      <c r="CJ715">
        <v>379543.31795278587</v>
      </c>
      <c r="CK715">
        <v>2400271.1152344528</v>
      </c>
      <c r="CL715">
        <v>10000</v>
      </c>
      <c r="CM715">
        <v>1010000</v>
      </c>
      <c r="CN715">
        <v>40000</v>
      </c>
      <c r="CO715">
        <v>67820000</v>
      </c>
      <c r="CP715">
        <v>0</v>
      </c>
      <c r="CQ715">
        <v>0</v>
      </c>
      <c r="CR715">
        <v>0</v>
      </c>
      <c r="CS715">
        <v>0</v>
      </c>
      <c r="CT715">
        <v>0</v>
      </c>
      <c r="CU715">
        <v>0</v>
      </c>
      <c r="CV715">
        <v>0</v>
      </c>
      <c r="CW715">
        <v>0</v>
      </c>
      <c r="CX715">
        <v>3796.444008710976</v>
      </c>
      <c r="CY715">
        <v>11639031.918124646</v>
      </c>
      <c r="CZ715">
        <v>70960</v>
      </c>
      <c r="DA715">
        <v>70004.504988374974</v>
      </c>
      <c r="DB715">
        <v>66566.177110544202</v>
      </c>
      <c r="DC715">
        <v>64047.751863196485</v>
      </c>
      <c r="DD715">
        <v>-2305014.6074844059</v>
      </c>
      <c r="DE715">
        <v>-2950591.2642581109</v>
      </c>
      <c r="DF715">
        <v>-3212416.1616088068</v>
      </c>
    </row>
    <row r="716" spans="1:110" x14ac:dyDescent="0.45">
      <c r="A716">
        <v>14205</v>
      </c>
      <c r="B716" t="s">
        <v>1066</v>
      </c>
      <c r="C716">
        <v>423894</v>
      </c>
      <c r="D716">
        <v>432423</v>
      </c>
      <c r="E716">
        <v>436060</v>
      </c>
      <c r="F716">
        <v>435829</v>
      </c>
      <c r="G716">
        <v>432551</v>
      </c>
      <c r="H716">
        <v>427048</v>
      </c>
      <c r="I716">
        <v>419956</v>
      </c>
      <c r="J716">
        <v>419024.82142857142</v>
      </c>
      <c r="K716">
        <v>2.2599999999999998</v>
      </c>
      <c r="L716">
        <v>2.19</v>
      </c>
      <c r="M716">
        <v>2.14</v>
      </c>
      <c r="N716">
        <v>2.1</v>
      </c>
      <c r="O716">
        <v>2.08</v>
      </c>
      <c r="P716">
        <v>2.0699999999999998</v>
      </c>
      <c r="Q716">
        <v>2.0453039734548599</v>
      </c>
      <c r="R716">
        <v>2.0304819888735381</v>
      </c>
      <c r="S716">
        <v>323777</v>
      </c>
      <c r="T716">
        <v>8983</v>
      </c>
      <c r="U716">
        <v>4931</v>
      </c>
      <c r="V716">
        <v>793.44231890487424</v>
      </c>
      <c r="W716">
        <v>2621.0646479930515</v>
      </c>
      <c r="X716">
        <v>2548.215281182037</v>
      </c>
      <c r="Y716">
        <v>423.43557835651126</v>
      </c>
      <c r="Z716">
        <v>162513</v>
      </c>
      <c r="AA716">
        <v>162554.57024716728</v>
      </c>
      <c r="AB716">
        <v>162233.38163387831</v>
      </c>
      <c r="AC716">
        <v>160222.30724060192</v>
      </c>
      <c r="AD716">
        <v>155907.85809403879</v>
      </c>
      <c r="AE716">
        <v>149826.00477056694</v>
      </c>
      <c r="AF716">
        <v>143208.43565120219</v>
      </c>
      <c r="AG716">
        <v>139990.13643293199</v>
      </c>
      <c r="AH716">
        <v>2189</v>
      </c>
      <c r="AI716">
        <v>2054.2404636532156</v>
      </c>
      <c r="AJ716">
        <v>1934.389007934999</v>
      </c>
      <c r="AK716">
        <v>1863.5044385020665</v>
      </c>
      <c r="AL716">
        <v>1817.1774547999635</v>
      </c>
      <c r="AM716">
        <v>1765.7703499459419</v>
      </c>
      <c r="AN716">
        <v>1706.6644235634103</v>
      </c>
      <c r="AO716">
        <v>1695.6006314405176</v>
      </c>
      <c r="AP716">
        <v>1013.0689681173191</v>
      </c>
      <c r="AQ716">
        <v>19.041626138659197</v>
      </c>
      <c r="AR716">
        <v>4.0195619295895728</v>
      </c>
      <c r="AS716">
        <v>19.041626138659197</v>
      </c>
      <c r="AT716">
        <v>181797</v>
      </c>
      <c r="AU716">
        <v>4027</v>
      </c>
      <c r="AV716">
        <v>104356.31670769211</v>
      </c>
      <c r="AW716">
        <v>42660.821854387155</v>
      </c>
      <c r="AX716">
        <v>2763.6656936666254</v>
      </c>
      <c r="AY716">
        <v>3482.3702885356852</v>
      </c>
      <c r="AZ716">
        <v>1622.8176633408873</v>
      </c>
      <c r="BA716">
        <v>73.463374555849128</v>
      </c>
      <c r="BB716">
        <v>66.061272509003672</v>
      </c>
      <c r="BC716">
        <v>182100</v>
      </c>
      <c r="BD716">
        <v>12572823.487308918</v>
      </c>
      <c r="BE716">
        <v>55568613.63187696</v>
      </c>
      <c r="BF716">
        <v>3120253.9999999995</v>
      </c>
      <c r="BG716">
        <v>3279609.2906819079</v>
      </c>
      <c r="BH716">
        <v>3260105.2774853073</v>
      </c>
      <c r="BI716">
        <v>1421905.9999999998</v>
      </c>
      <c r="BJ716">
        <v>1401505.1047340538</v>
      </c>
      <c r="BK716">
        <v>1363765.5252262922</v>
      </c>
      <c r="BL716">
        <v>-2525292.9993679468</v>
      </c>
      <c r="BM716">
        <v>-4263193.1078007724</v>
      </c>
      <c r="BN716">
        <v>-5637615.6479219217</v>
      </c>
      <c r="BO716">
        <v>6771660.9956192151</v>
      </c>
      <c r="BP716">
        <v>15070021.755928382</v>
      </c>
      <c r="BQ716">
        <v>22145423.101736426</v>
      </c>
      <c r="BR716">
        <v>3896141</v>
      </c>
      <c r="BS716">
        <v>8767932</v>
      </c>
      <c r="BT716">
        <v>937111</v>
      </c>
      <c r="BU716">
        <v>122746</v>
      </c>
      <c r="BV716">
        <v>88734</v>
      </c>
      <c r="BW716">
        <v>932589</v>
      </c>
      <c r="BX716">
        <v>42948</v>
      </c>
      <c r="BY716">
        <v>493.92409030203805</v>
      </c>
      <c r="BZ716">
        <v>0</v>
      </c>
      <c r="CA716">
        <v>0</v>
      </c>
      <c r="CB716">
        <v>0</v>
      </c>
      <c r="CC716">
        <v>224.73038867599999</v>
      </c>
      <c r="CD716">
        <v>18.34290758830258</v>
      </c>
      <c r="CE716">
        <v>5.3351999999999997E-2</v>
      </c>
      <c r="CF716">
        <v>0</v>
      </c>
      <c r="CG716">
        <v>1867825.2884517377</v>
      </c>
      <c r="CH716">
        <v>518343.85995311389</v>
      </c>
      <c r="CI716">
        <v>423145.77472934109</v>
      </c>
      <c r="CJ716">
        <v>617427.58130846918</v>
      </c>
      <c r="CK716">
        <v>3904675.7486273171</v>
      </c>
      <c r="CL716">
        <v>1330000</v>
      </c>
      <c r="CM716">
        <v>7610000</v>
      </c>
      <c r="CN716">
        <v>730000</v>
      </c>
      <c r="CO716">
        <v>39670000</v>
      </c>
      <c r="CP716">
        <v>0</v>
      </c>
      <c r="CQ716">
        <v>0</v>
      </c>
      <c r="CR716">
        <v>0</v>
      </c>
      <c r="CS716">
        <v>0</v>
      </c>
      <c r="CT716">
        <v>0</v>
      </c>
      <c r="CU716">
        <v>0</v>
      </c>
      <c r="CV716">
        <v>0</v>
      </c>
      <c r="CW716">
        <v>0</v>
      </c>
      <c r="CX716">
        <v>1701.7523338657759</v>
      </c>
      <c r="CY716">
        <v>18488631.384736251</v>
      </c>
      <c r="CZ716">
        <v>182100</v>
      </c>
      <c r="DA716">
        <v>191400.07570959785</v>
      </c>
      <c r="DB716">
        <v>190261.80914440763</v>
      </c>
      <c r="DC716">
        <v>190320.63733854555</v>
      </c>
      <c r="DD716">
        <v>-2525292.9993679468</v>
      </c>
      <c r="DE716">
        <v>-4263193.1078007724</v>
      </c>
      <c r="DF716">
        <v>-5637615.6479219217</v>
      </c>
    </row>
    <row r="717" spans="1:110" x14ac:dyDescent="0.45">
      <c r="A717">
        <v>14206</v>
      </c>
      <c r="B717" t="s">
        <v>1067</v>
      </c>
      <c r="C717">
        <v>194086</v>
      </c>
      <c r="D717">
        <v>188059</v>
      </c>
      <c r="E717">
        <v>180789</v>
      </c>
      <c r="F717">
        <v>172785</v>
      </c>
      <c r="G717">
        <v>164233</v>
      </c>
      <c r="H717">
        <v>155368</v>
      </c>
      <c r="I717">
        <v>146484</v>
      </c>
      <c r="J717">
        <v>138457.42857142858</v>
      </c>
      <c r="K717">
        <v>2.2599999999999998</v>
      </c>
      <c r="L717">
        <v>2.19</v>
      </c>
      <c r="M717">
        <v>2.14</v>
      </c>
      <c r="N717">
        <v>2.1</v>
      </c>
      <c r="O717">
        <v>2.08</v>
      </c>
      <c r="P717">
        <v>2.0699999999999998</v>
      </c>
      <c r="Q717">
        <v>2.0453039734548599</v>
      </c>
      <c r="R717">
        <v>2.0304819888735381</v>
      </c>
      <c r="S717">
        <v>300470</v>
      </c>
      <c r="T717">
        <v>10474</v>
      </c>
      <c r="U717">
        <v>5681</v>
      </c>
      <c r="V717">
        <v>343.30954559678872</v>
      </c>
      <c r="W717">
        <v>1230.7496415346029</v>
      </c>
      <c r="X717">
        <v>3144.0808619493705</v>
      </c>
      <c r="Y717">
        <v>475.68788172183622</v>
      </c>
      <c r="Z717">
        <v>85663</v>
      </c>
      <c r="AA717">
        <v>81849.37140559034</v>
      </c>
      <c r="AB717">
        <v>77367.498276415208</v>
      </c>
      <c r="AC717">
        <v>72639.664239437363</v>
      </c>
      <c r="AD717">
        <v>67576.852758178531</v>
      </c>
      <c r="AE717">
        <v>62449.085999352887</v>
      </c>
      <c r="AF717">
        <v>57601.814389292311</v>
      </c>
      <c r="AG717">
        <v>52775.518109302422</v>
      </c>
      <c r="AH717">
        <v>2324</v>
      </c>
      <c r="AI717">
        <v>1992.3421990917416</v>
      </c>
      <c r="AJ717">
        <v>1679.4316903100125</v>
      </c>
      <c r="AK717">
        <v>1442.9833055291381</v>
      </c>
      <c r="AL717">
        <v>1283.3675585603683</v>
      </c>
      <c r="AM717">
        <v>1174.7975812076133</v>
      </c>
      <c r="AN717">
        <v>1147.4946296033813</v>
      </c>
      <c r="AO717">
        <v>1082.1448759497916</v>
      </c>
      <c r="AP717">
        <v>515.95061827069844</v>
      </c>
      <c r="AQ717">
        <v>9.8823629327218612</v>
      </c>
      <c r="AR717">
        <v>2.0861017609262338</v>
      </c>
      <c r="AS717">
        <v>9.8823629327218612</v>
      </c>
      <c r="AT717">
        <v>109789</v>
      </c>
      <c r="AU717">
        <v>2469</v>
      </c>
      <c r="AV717">
        <v>63038.331745472853</v>
      </c>
      <c r="AW717">
        <v>25986.076073530727</v>
      </c>
      <c r="AX717">
        <v>1691.9616927427526</v>
      </c>
      <c r="AY717">
        <v>2103.5891303464291</v>
      </c>
      <c r="AZ717">
        <v>988.51033383710876</v>
      </c>
      <c r="BA717">
        <v>44.975488841850868</v>
      </c>
      <c r="BB717">
        <v>66.061272509003672</v>
      </c>
      <c r="BC717">
        <v>78900</v>
      </c>
      <c r="BD717">
        <v>4138958.2992979861</v>
      </c>
      <c r="BE717">
        <v>30109711.831153654</v>
      </c>
      <c r="BF717">
        <v>1112480</v>
      </c>
      <c r="BG717">
        <v>1065930.6423136201</v>
      </c>
      <c r="BH717">
        <v>972374.21579459612</v>
      </c>
      <c r="BI717">
        <v>574089.99999999977</v>
      </c>
      <c r="BJ717">
        <v>509493.28170857928</v>
      </c>
      <c r="BK717">
        <v>473982.81420757459</v>
      </c>
      <c r="BL717">
        <v>-1971176.0373119554</v>
      </c>
      <c r="BM717">
        <v>-2580976.5701579545</v>
      </c>
      <c r="BN717">
        <v>-3007123.0628150306</v>
      </c>
      <c r="BO717">
        <v>2366822.9920662157</v>
      </c>
      <c r="BP717">
        <v>5929152.0283490233</v>
      </c>
      <c r="BQ717">
        <v>9033229.0886697285</v>
      </c>
      <c r="BR717">
        <v>3896141</v>
      </c>
      <c r="BS717">
        <v>8767932</v>
      </c>
      <c r="BT717">
        <v>937111</v>
      </c>
      <c r="BU717">
        <v>122746</v>
      </c>
      <c r="BV717">
        <v>88734</v>
      </c>
      <c r="BW717">
        <v>932589</v>
      </c>
      <c r="BX717">
        <v>42948</v>
      </c>
      <c r="BY717">
        <v>550.7879530864916</v>
      </c>
      <c r="BZ717">
        <v>0</v>
      </c>
      <c r="CA717">
        <v>0</v>
      </c>
      <c r="CB717">
        <v>0</v>
      </c>
      <c r="CC717">
        <v>0</v>
      </c>
      <c r="CD717">
        <v>53.013421287709136</v>
      </c>
      <c r="CE717">
        <v>0.41534999999999994</v>
      </c>
      <c r="CF717">
        <v>0</v>
      </c>
      <c r="CG717">
        <v>1255915.8723881356</v>
      </c>
      <c r="CH717">
        <v>348531.67750484153</v>
      </c>
      <c r="CI717">
        <v>284520.98710852506</v>
      </c>
      <c r="CJ717">
        <v>415155.04914182395</v>
      </c>
      <c r="CK717">
        <v>2625483.3787452416</v>
      </c>
      <c r="CL717">
        <v>5080000</v>
      </c>
      <c r="CM717">
        <v>13000000</v>
      </c>
      <c r="CN717">
        <v>3640000</v>
      </c>
      <c r="CO717">
        <v>69570000</v>
      </c>
      <c r="CP717">
        <v>26000</v>
      </c>
      <c r="CQ717">
        <v>910</v>
      </c>
      <c r="CR717">
        <v>0</v>
      </c>
      <c r="CS717">
        <v>0</v>
      </c>
      <c r="CT717">
        <v>51540000</v>
      </c>
      <c r="CU717">
        <v>6377280</v>
      </c>
      <c r="CV717">
        <v>0</v>
      </c>
      <c r="CW717">
        <v>0</v>
      </c>
      <c r="CX717">
        <v>12485.425977286059</v>
      </c>
      <c r="CY717">
        <v>11736534.005071517</v>
      </c>
      <c r="CZ717">
        <v>78900</v>
      </c>
      <c r="DA717">
        <v>75598.597438645767</v>
      </c>
      <c r="DB717">
        <v>68963.330240717711</v>
      </c>
      <c r="DC717">
        <v>62653.323832565839</v>
      </c>
      <c r="DD717">
        <v>-1971176.0373119554</v>
      </c>
      <c r="DE717">
        <v>-2580976.5701579545</v>
      </c>
      <c r="DF717">
        <v>-3007123.0628150306</v>
      </c>
    </row>
    <row r="718" spans="1:110" x14ac:dyDescent="0.45">
      <c r="A718">
        <v>14207</v>
      </c>
      <c r="B718" t="s">
        <v>1068</v>
      </c>
      <c r="C718">
        <v>239348</v>
      </c>
      <c r="D718">
        <v>241486</v>
      </c>
      <c r="E718">
        <v>241060</v>
      </c>
      <c r="F718">
        <v>238830</v>
      </c>
      <c r="G718">
        <v>235437</v>
      </c>
      <c r="H718">
        <v>231490</v>
      </c>
      <c r="I718">
        <v>227190</v>
      </c>
      <c r="J718">
        <v>224972.53571428577</v>
      </c>
      <c r="K718">
        <v>2.2599999999999998</v>
      </c>
      <c r="L718">
        <v>2.19</v>
      </c>
      <c r="M718">
        <v>2.14</v>
      </c>
      <c r="N718">
        <v>2.1</v>
      </c>
      <c r="O718">
        <v>2.08</v>
      </c>
      <c r="P718">
        <v>2.0699999999999998</v>
      </c>
      <c r="Q718">
        <v>2.0453039734548599</v>
      </c>
      <c r="R718">
        <v>2.0304819888735381</v>
      </c>
      <c r="S718">
        <v>266095</v>
      </c>
      <c r="T718">
        <v>8604</v>
      </c>
      <c r="U718">
        <v>4892</v>
      </c>
      <c r="V718">
        <v>429.7137334980182</v>
      </c>
      <c r="W718">
        <v>1385.8905869549556</v>
      </c>
      <c r="X718">
        <v>2544.6249298036373</v>
      </c>
      <c r="Y718">
        <v>448.60087164293697</v>
      </c>
      <c r="Z718">
        <v>62757</v>
      </c>
      <c r="AA718">
        <v>62358.296678103397</v>
      </c>
      <c r="AB718">
        <v>61730.027323213435</v>
      </c>
      <c r="AC718">
        <v>60629.309641318963</v>
      </c>
      <c r="AD718">
        <v>58756.865784731504</v>
      </c>
      <c r="AE718">
        <v>56391.35407406692</v>
      </c>
      <c r="AF718">
        <v>53856.134443726442</v>
      </c>
      <c r="AG718">
        <v>52345.570828792341</v>
      </c>
      <c r="AH718">
        <v>893</v>
      </c>
      <c r="AI718">
        <v>774.30080676148521</v>
      </c>
      <c r="AJ718">
        <v>693.21237378098738</v>
      </c>
      <c r="AK718">
        <v>642.96172450575318</v>
      </c>
      <c r="AL718">
        <v>621.11864307183384</v>
      </c>
      <c r="AM718">
        <v>611.42947893925566</v>
      </c>
      <c r="AN718">
        <v>604.99329398972804</v>
      </c>
      <c r="AO718">
        <v>606.69452426806242</v>
      </c>
      <c r="AP718">
        <v>384.43178715689464</v>
      </c>
      <c r="AQ718">
        <v>6.4275531269735682</v>
      </c>
      <c r="AR718">
        <v>1.356814153447957</v>
      </c>
      <c r="AS718">
        <v>6.4275531269735682</v>
      </c>
      <c r="AT718">
        <v>100610</v>
      </c>
      <c r="AU718">
        <v>1620</v>
      </c>
      <c r="AV718">
        <v>57481.421392808414</v>
      </c>
      <c r="AW718">
        <v>19950.131024973925</v>
      </c>
      <c r="AX718">
        <v>1152.4070823233174</v>
      </c>
      <c r="AY718">
        <v>1918.1550318780166</v>
      </c>
      <c r="AZ718">
        <v>758.90298419000817</v>
      </c>
      <c r="BA718">
        <v>30.6331237253269</v>
      </c>
      <c r="BB718">
        <v>66.061272509003672</v>
      </c>
      <c r="BC718">
        <v>99570</v>
      </c>
      <c r="BD718">
        <v>6609337.9830771564</v>
      </c>
      <c r="BE718">
        <v>30460024.694360983</v>
      </c>
      <c r="BF718">
        <v>1676141.9999999998</v>
      </c>
      <c r="BG718">
        <v>1728751.418406982</v>
      </c>
      <c r="BH718">
        <v>1699905.7973619136</v>
      </c>
      <c r="BI718">
        <v>413034.00000000052</v>
      </c>
      <c r="BJ718">
        <v>401581.94839189458</v>
      </c>
      <c r="BK718">
        <v>389179.70174532582</v>
      </c>
      <c r="BL718">
        <v>-2164638.1200262234</v>
      </c>
      <c r="BM718">
        <v>-2878066.4993253769</v>
      </c>
      <c r="BN718">
        <v>-3458833.4418105865</v>
      </c>
      <c r="BO718">
        <v>3550103.3514592424</v>
      </c>
      <c r="BP718">
        <v>8040759.7558730338</v>
      </c>
      <c r="BQ718">
        <v>11858024.913400616</v>
      </c>
      <c r="BR718">
        <v>3896141</v>
      </c>
      <c r="BS718">
        <v>8767932</v>
      </c>
      <c r="BT718">
        <v>937111</v>
      </c>
      <c r="BU718">
        <v>122746</v>
      </c>
      <c r="BV718">
        <v>88734</v>
      </c>
      <c r="BW718">
        <v>932589</v>
      </c>
      <c r="BX718">
        <v>42948</v>
      </c>
      <c r="BY718">
        <v>362.67470008061395</v>
      </c>
      <c r="BZ718">
        <v>0</v>
      </c>
      <c r="CA718">
        <v>0</v>
      </c>
      <c r="CB718">
        <v>5.148426872731064</v>
      </c>
      <c r="CC718">
        <v>61.10734673599999</v>
      </c>
      <c r="CD718">
        <v>61.621841935468758</v>
      </c>
      <c r="CE718">
        <v>0</v>
      </c>
      <c r="CF718">
        <v>2.856790588235294</v>
      </c>
      <c r="CG718">
        <v>1036321.2702069106</v>
      </c>
      <c r="CH718">
        <v>287591.54866986035</v>
      </c>
      <c r="CI718">
        <v>234773.01087067314</v>
      </c>
      <c r="CJ718">
        <v>342565.94515472872</v>
      </c>
      <c r="CK718">
        <v>2166422.3932409496</v>
      </c>
      <c r="CL718">
        <v>430000</v>
      </c>
      <c r="CM718">
        <v>3030000</v>
      </c>
      <c r="CN718">
        <v>350000</v>
      </c>
      <c r="CO718">
        <v>113810000</v>
      </c>
      <c r="CP718">
        <v>0</v>
      </c>
      <c r="CQ718">
        <v>0</v>
      </c>
      <c r="CR718">
        <v>0</v>
      </c>
      <c r="CS718">
        <v>0</v>
      </c>
      <c r="CT718">
        <v>0</v>
      </c>
      <c r="CU718">
        <v>0</v>
      </c>
      <c r="CV718">
        <v>0</v>
      </c>
      <c r="CW718">
        <v>0</v>
      </c>
      <c r="CX718">
        <v>880.42047828472448</v>
      </c>
      <c r="CY718">
        <v>10424959.476687234</v>
      </c>
      <c r="CZ718">
        <v>99570</v>
      </c>
      <c r="DA718">
        <v>102695.22434900099</v>
      </c>
      <c r="DB718">
        <v>100981.67114917815</v>
      </c>
      <c r="DC718">
        <v>100048.60233620767</v>
      </c>
      <c r="DD718">
        <v>-2164638.1200262234</v>
      </c>
      <c r="DE718">
        <v>-2878066.4993253769</v>
      </c>
      <c r="DF718">
        <v>-3458833.4418105865</v>
      </c>
    </row>
    <row r="719" spans="1:110" x14ac:dyDescent="0.45">
      <c r="A719">
        <v>14208</v>
      </c>
      <c r="B719" t="s">
        <v>1069</v>
      </c>
      <c r="C719">
        <v>57425</v>
      </c>
      <c r="D719">
        <v>55734</v>
      </c>
      <c r="E719">
        <v>53632</v>
      </c>
      <c r="F719">
        <v>51349</v>
      </c>
      <c r="G719">
        <v>49078</v>
      </c>
      <c r="H719">
        <v>47009</v>
      </c>
      <c r="I719">
        <v>45223</v>
      </c>
      <c r="J719">
        <v>43129.785714285717</v>
      </c>
      <c r="K719">
        <v>2.2599999999999998</v>
      </c>
      <c r="L719">
        <v>2.19</v>
      </c>
      <c r="M719">
        <v>2.14</v>
      </c>
      <c r="N719">
        <v>2.1</v>
      </c>
      <c r="O719">
        <v>2.08</v>
      </c>
      <c r="P719">
        <v>2.0699999999999998</v>
      </c>
      <c r="Q719">
        <v>2.0453039734548599</v>
      </c>
      <c r="R719">
        <v>2.0304819888735381</v>
      </c>
      <c r="S719">
        <v>324428</v>
      </c>
      <c r="T719">
        <v>9984</v>
      </c>
      <c r="U719">
        <v>4882</v>
      </c>
      <c r="V719">
        <v>104.16047631292977</v>
      </c>
      <c r="W719">
        <v>325.75090325504334</v>
      </c>
      <c r="X719">
        <v>2922.6406866949978</v>
      </c>
      <c r="Y719">
        <v>456.96817713389527</v>
      </c>
      <c r="Z719">
        <v>13667</v>
      </c>
      <c r="AA719">
        <v>13059.166136117545</v>
      </c>
      <c r="AB719">
        <v>12491.731098342894</v>
      </c>
      <c r="AC719">
        <v>11914.990191403962</v>
      </c>
      <c r="AD719">
        <v>11224.014210247255</v>
      </c>
      <c r="AE719">
        <v>10434.56986313195</v>
      </c>
      <c r="AF719">
        <v>9652.4250266763302</v>
      </c>
      <c r="AG719">
        <v>8984.4381175535273</v>
      </c>
      <c r="AH719">
        <v>97</v>
      </c>
      <c r="AI719">
        <v>101.04798666310946</v>
      </c>
      <c r="AJ719">
        <v>99.739505756217994</v>
      </c>
      <c r="AK719">
        <v>106.10775827015719</v>
      </c>
      <c r="AL719">
        <v>132.04505211488197</v>
      </c>
      <c r="AM719">
        <v>131.76286741829006</v>
      </c>
      <c r="AN719">
        <v>98.355202584531028</v>
      </c>
      <c r="AO719">
        <v>83.142847200197437</v>
      </c>
      <c r="AP719">
        <v>109.62395716423849</v>
      </c>
      <c r="AQ719">
        <v>1.6872326958305615</v>
      </c>
      <c r="AR719">
        <v>0.35616371528008872</v>
      </c>
      <c r="AS719">
        <v>1.6872326958305615</v>
      </c>
      <c r="AT719">
        <v>21926</v>
      </c>
      <c r="AU719">
        <v>204</v>
      </c>
      <c r="AV719">
        <v>12460.49855050889</v>
      </c>
      <c r="AW719">
        <v>3451.6277003895029</v>
      </c>
      <c r="AX719">
        <v>158.805120885121</v>
      </c>
      <c r="AY719">
        <v>415.80683663048165</v>
      </c>
      <c r="AZ719">
        <v>131.2999177228167</v>
      </c>
      <c r="BA719">
        <v>4.2213354906513629</v>
      </c>
      <c r="BB719">
        <v>66.061272509003672</v>
      </c>
      <c r="BC719">
        <v>24080</v>
      </c>
      <c r="BD719">
        <v>1327716.8843412169</v>
      </c>
      <c r="BE719">
        <v>8497591.4195113517</v>
      </c>
      <c r="BF719">
        <v>353802.00000000006</v>
      </c>
      <c r="BG719">
        <v>339935.78158343968</v>
      </c>
      <c r="BH719">
        <v>315714.73555132223</v>
      </c>
      <c r="BI719">
        <v>96302.000000000116</v>
      </c>
      <c r="BJ719">
        <v>87864.521628156246</v>
      </c>
      <c r="BK719">
        <v>82769.068500156136</v>
      </c>
      <c r="BL719">
        <v>-767484.74292962649</v>
      </c>
      <c r="BM719">
        <v>-919615.10399199068</v>
      </c>
      <c r="BN719">
        <v>-1048370.8035498483</v>
      </c>
      <c r="BO719">
        <v>726971.21109210281</v>
      </c>
      <c r="BP719">
        <v>1830419.4776070621</v>
      </c>
      <c r="BQ719">
        <v>2807509.0362353195</v>
      </c>
      <c r="BR719">
        <v>3896141</v>
      </c>
      <c r="BS719">
        <v>8767932</v>
      </c>
      <c r="BT719">
        <v>937111</v>
      </c>
      <c r="BU719">
        <v>122746</v>
      </c>
      <c r="BV719">
        <v>88734</v>
      </c>
      <c r="BW719">
        <v>932589</v>
      </c>
      <c r="BX719">
        <v>42948</v>
      </c>
      <c r="BY719">
        <v>178.61278926617666</v>
      </c>
      <c r="BZ719">
        <v>0</v>
      </c>
      <c r="CA719">
        <v>0</v>
      </c>
      <c r="CB719">
        <v>0</v>
      </c>
      <c r="CC719">
        <v>0</v>
      </c>
      <c r="CD719">
        <v>0</v>
      </c>
      <c r="CE719">
        <v>0.11231999999999999</v>
      </c>
      <c r="CF719">
        <v>0</v>
      </c>
      <c r="CG719">
        <v>305875.25991234329</v>
      </c>
      <c r="CH719">
        <v>84884.043420650298</v>
      </c>
      <c r="CI719">
        <v>69294.395266183041</v>
      </c>
      <c r="CJ719">
        <v>101110.00374468764</v>
      </c>
      <c r="CK719">
        <v>639430.09920098551</v>
      </c>
      <c r="CL719">
        <v>0</v>
      </c>
      <c r="CM719">
        <v>70000</v>
      </c>
      <c r="CN719">
        <v>0</v>
      </c>
      <c r="CO719">
        <v>35700000</v>
      </c>
      <c r="CP719">
        <v>3000</v>
      </c>
      <c r="CQ719">
        <v>0</v>
      </c>
      <c r="CR719">
        <v>0</v>
      </c>
      <c r="CS719">
        <v>0</v>
      </c>
      <c r="CT719">
        <v>9827000</v>
      </c>
      <c r="CU719">
        <v>0</v>
      </c>
      <c r="CV719">
        <v>0</v>
      </c>
      <c r="CW719">
        <v>0</v>
      </c>
      <c r="CX719">
        <v>2588.0816744208678</v>
      </c>
      <c r="CY719">
        <v>3236684.3540520258</v>
      </c>
      <c r="CZ719">
        <v>24080</v>
      </c>
      <c r="DA719">
        <v>23136.255929952986</v>
      </c>
      <c r="DB719">
        <v>21487.755388821541</v>
      </c>
      <c r="DC719">
        <v>20098.263837716095</v>
      </c>
      <c r="DD719">
        <v>-767484.74292962649</v>
      </c>
      <c r="DE719">
        <v>-919615.10399199068</v>
      </c>
      <c r="DF719">
        <v>-1048370.8035498483</v>
      </c>
    </row>
    <row r="720" spans="1:110" x14ac:dyDescent="0.45">
      <c r="A720">
        <v>14210</v>
      </c>
      <c r="B720" t="s">
        <v>1070</v>
      </c>
      <c r="C720">
        <v>45289</v>
      </c>
      <c r="D720">
        <v>41858</v>
      </c>
      <c r="E720">
        <v>38227</v>
      </c>
      <c r="F720">
        <v>34536</v>
      </c>
      <c r="G720">
        <v>30851</v>
      </c>
      <c r="H720">
        <v>27245</v>
      </c>
      <c r="I720">
        <v>23827</v>
      </c>
      <c r="J720">
        <v>20220.285714285714</v>
      </c>
      <c r="K720">
        <v>2.2599999999999998</v>
      </c>
      <c r="L720">
        <v>2.19</v>
      </c>
      <c r="M720">
        <v>2.14</v>
      </c>
      <c r="N720">
        <v>2.1</v>
      </c>
      <c r="O720">
        <v>2.08</v>
      </c>
      <c r="P720">
        <v>2.0699999999999998</v>
      </c>
      <c r="Q720">
        <v>2.0453039734548599</v>
      </c>
      <c r="R720">
        <v>2.0304819888735381</v>
      </c>
      <c r="S720">
        <v>324428</v>
      </c>
      <c r="T720">
        <v>9984</v>
      </c>
      <c r="U720">
        <v>4882</v>
      </c>
      <c r="V720">
        <v>74.001807422610128</v>
      </c>
      <c r="W720">
        <v>436.93063196685301</v>
      </c>
      <c r="X720">
        <v>3244.3506263893159</v>
      </c>
      <c r="Y720">
        <v>268.68957750611804</v>
      </c>
      <c r="Z720">
        <v>15477</v>
      </c>
      <c r="AA720">
        <v>13910.426429659983</v>
      </c>
      <c r="AB720">
        <v>12347.908878689524</v>
      </c>
      <c r="AC720">
        <v>10858.548526034703</v>
      </c>
      <c r="AD720">
        <v>9422.8152553587115</v>
      </c>
      <c r="AE720">
        <v>8139.285270956173</v>
      </c>
      <c r="AF720">
        <v>6957.6011082490668</v>
      </c>
      <c r="AG720">
        <v>5527.3174942431961</v>
      </c>
      <c r="AH720">
        <v>2538</v>
      </c>
      <c r="AI720">
        <v>2184.9281699096964</v>
      </c>
      <c r="AJ720">
        <v>1854.6178601824654</v>
      </c>
      <c r="AK720">
        <v>1568.274418476143</v>
      </c>
      <c r="AL720">
        <v>1314.857756866641</v>
      </c>
      <c r="AM720">
        <v>1109.9030326200671</v>
      </c>
      <c r="AN720">
        <v>934.44723978295133</v>
      </c>
      <c r="AO720">
        <v>745.17684357333837</v>
      </c>
      <c r="AP720">
        <v>97.121598360962807</v>
      </c>
      <c r="AQ720">
        <v>13.658550394818834</v>
      </c>
      <c r="AR720">
        <v>2.8832300760769085</v>
      </c>
      <c r="AS720">
        <v>13.658550394818834</v>
      </c>
      <c r="AT720">
        <v>27188</v>
      </c>
      <c r="AU720">
        <v>426</v>
      </c>
      <c r="AV720">
        <v>15528.044949835932</v>
      </c>
      <c r="AW720">
        <v>5320.3598810890608</v>
      </c>
      <c r="AX720">
        <v>304.12170675324347</v>
      </c>
      <c r="AY720">
        <v>518.17085997602499</v>
      </c>
      <c r="AZ720">
        <v>202.38648987662788</v>
      </c>
      <c r="BA720">
        <v>8.0841206318757735</v>
      </c>
      <c r="BB720">
        <v>66.061272509003672</v>
      </c>
      <c r="BC720">
        <v>17280</v>
      </c>
      <c r="BD720">
        <v>594763.70862114162</v>
      </c>
      <c r="BE720">
        <v>6183517.0281356024</v>
      </c>
      <c r="BF720">
        <v>147092</v>
      </c>
      <c r="BG720">
        <v>126563.19658163999</v>
      </c>
      <c r="BH720">
        <v>101291.07050684129</v>
      </c>
      <c r="BI720">
        <v>147161.99999999997</v>
      </c>
      <c r="BJ720">
        <v>114875.39409871119</v>
      </c>
      <c r="BK720">
        <v>99686.400386144989</v>
      </c>
      <c r="BL720">
        <v>-436475.14074427891</v>
      </c>
      <c r="BM720">
        <v>-564575.35737953521</v>
      </c>
      <c r="BN720">
        <v>-688310.00167022122</v>
      </c>
      <c r="BO720">
        <v>88617.488735913299</v>
      </c>
      <c r="BP720">
        <v>528738.98929215875</v>
      </c>
      <c r="BQ720">
        <v>905583.97711669374</v>
      </c>
      <c r="BR720">
        <v>3896141</v>
      </c>
      <c r="BS720">
        <v>8767932</v>
      </c>
      <c r="BT720">
        <v>937111</v>
      </c>
      <c r="BU720">
        <v>122746</v>
      </c>
      <c r="BV720">
        <v>88734</v>
      </c>
      <c r="BW720">
        <v>932589</v>
      </c>
      <c r="BX720">
        <v>42948</v>
      </c>
      <c r="BY720">
        <v>65.497886563959966</v>
      </c>
      <c r="BZ720">
        <v>0</v>
      </c>
      <c r="CA720">
        <v>11.867124274340355</v>
      </c>
      <c r="CB720">
        <v>0</v>
      </c>
      <c r="CC720">
        <v>0</v>
      </c>
      <c r="CD720">
        <v>6.5940236600305173</v>
      </c>
      <c r="CE720">
        <v>0</v>
      </c>
      <c r="CF720">
        <v>0</v>
      </c>
      <c r="CG720">
        <v>344963.73468555702</v>
      </c>
      <c r="CH720">
        <v>95731.562735704822</v>
      </c>
      <c r="CI720">
        <v>78149.67902487448</v>
      </c>
      <c r="CJ720">
        <v>114031.07435309967</v>
      </c>
      <c r="CK720">
        <v>721144.28330666991</v>
      </c>
      <c r="CL720">
        <v>50000</v>
      </c>
      <c r="CM720">
        <v>11900000</v>
      </c>
      <c r="CN720">
        <v>120000</v>
      </c>
      <c r="CO720">
        <v>32049999.999999996</v>
      </c>
      <c r="CP720">
        <v>0</v>
      </c>
      <c r="CQ720">
        <v>0</v>
      </c>
      <c r="CR720">
        <v>0</v>
      </c>
      <c r="CS720">
        <v>0</v>
      </c>
      <c r="CT720">
        <v>0</v>
      </c>
      <c r="CU720">
        <v>0</v>
      </c>
      <c r="CV720">
        <v>0</v>
      </c>
      <c r="CW720">
        <v>0</v>
      </c>
      <c r="CX720">
        <v>1781.5219745157342</v>
      </c>
      <c r="CY720">
        <v>2964656.3986367527</v>
      </c>
      <c r="CZ720">
        <v>17280</v>
      </c>
      <c r="DA720">
        <v>14868.327556432292</v>
      </c>
      <c r="DB720">
        <v>11899.421439359159</v>
      </c>
      <c r="DC720">
        <v>9003.2130177340987</v>
      </c>
      <c r="DD720">
        <v>-436475.14074427891</v>
      </c>
      <c r="DE720">
        <v>-564575.35737953521</v>
      </c>
      <c r="DF720">
        <v>-688310.00167022122</v>
      </c>
    </row>
    <row r="721" spans="1:110" x14ac:dyDescent="0.45">
      <c r="A721">
        <v>14211</v>
      </c>
      <c r="B721" t="s">
        <v>1071</v>
      </c>
      <c r="C721">
        <v>167378</v>
      </c>
      <c r="D721">
        <v>163519</v>
      </c>
      <c r="E721">
        <v>157909</v>
      </c>
      <c r="F721">
        <v>150966</v>
      </c>
      <c r="G721">
        <v>142748</v>
      </c>
      <c r="H721">
        <v>133999</v>
      </c>
      <c r="I721">
        <v>125209</v>
      </c>
      <c r="J721">
        <v>118040.85714285712</v>
      </c>
      <c r="K721">
        <v>2.2599999999999998</v>
      </c>
      <c r="L721">
        <v>2.19</v>
      </c>
      <c r="M721">
        <v>2.14</v>
      </c>
      <c r="N721">
        <v>2.1</v>
      </c>
      <c r="O721">
        <v>2.08</v>
      </c>
      <c r="P721">
        <v>2.0699999999999998</v>
      </c>
      <c r="Q721">
        <v>2.0453039734548599</v>
      </c>
      <c r="R721">
        <v>2.0304819888735381</v>
      </c>
      <c r="S721">
        <v>290746</v>
      </c>
      <c r="T721">
        <v>9356</v>
      </c>
      <c r="U721">
        <v>6049</v>
      </c>
      <c r="V721">
        <v>301.46321519719424</v>
      </c>
      <c r="W721">
        <v>1112.778512014203</v>
      </c>
      <c r="X721">
        <v>2758.2083410951573</v>
      </c>
      <c r="Y721">
        <v>483.11000855605619</v>
      </c>
      <c r="Z721">
        <v>54325</v>
      </c>
      <c r="AA721">
        <v>51950.613338727322</v>
      </c>
      <c r="AB721">
        <v>48941.25883834315</v>
      </c>
      <c r="AC721">
        <v>45695.252892421086</v>
      </c>
      <c r="AD721">
        <v>42046.851293581189</v>
      </c>
      <c r="AE721">
        <v>38335.98674252996</v>
      </c>
      <c r="AF721">
        <v>34868.622188537214</v>
      </c>
      <c r="AG721">
        <v>31484.658498859382</v>
      </c>
      <c r="AH721">
        <v>1412</v>
      </c>
      <c r="AI721">
        <v>1227.4787774728272</v>
      </c>
      <c r="AJ721">
        <v>1051.0617608274961</v>
      </c>
      <c r="AK721">
        <v>911.15298293369983</v>
      </c>
      <c r="AL721">
        <v>814.45395403685768</v>
      </c>
      <c r="AM721">
        <v>736.06896674285235</v>
      </c>
      <c r="AN721">
        <v>751.7617231411964</v>
      </c>
      <c r="AO721">
        <v>706.92986094047694</v>
      </c>
      <c r="AP721">
        <v>305.70944101460645</v>
      </c>
      <c r="AQ721">
        <v>18.07749316961316</v>
      </c>
      <c r="AR721">
        <v>3.8160398065723791</v>
      </c>
      <c r="AS721">
        <v>18.07749316961316</v>
      </c>
      <c r="AT721">
        <v>89864</v>
      </c>
      <c r="AU721">
        <v>1409</v>
      </c>
      <c r="AV721">
        <v>51324.987075755198</v>
      </c>
      <c r="AW721">
        <v>17590.999914113825</v>
      </c>
      <c r="AX721">
        <v>1005.7964658089978</v>
      </c>
      <c r="AY721">
        <v>1712.7148187179507</v>
      </c>
      <c r="AZ721">
        <v>669.16163673288997</v>
      </c>
      <c r="BA721">
        <v>26.735940842629571</v>
      </c>
      <c r="BB721">
        <v>66.061272509003672</v>
      </c>
      <c r="BC721">
        <v>70760</v>
      </c>
      <c r="BD721">
        <v>3639517.9406884406</v>
      </c>
      <c r="BE721">
        <v>18679127.553561486</v>
      </c>
      <c r="BF721">
        <v>829432</v>
      </c>
      <c r="BG721">
        <v>798576.51192792796</v>
      </c>
      <c r="BH721">
        <v>719097.68544948602</v>
      </c>
      <c r="BI721">
        <v>350322</v>
      </c>
      <c r="BJ721">
        <v>308139.81500859989</v>
      </c>
      <c r="BK721">
        <v>283537.30768928782</v>
      </c>
      <c r="BL721">
        <v>-1213345.824106507</v>
      </c>
      <c r="BM721">
        <v>-1652678.2799518416</v>
      </c>
      <c r="BN721">
        <v>-1917114.8045593211</v>
      </c>
      <c r="BO721">
        <v>1442514.9780189823</v>
      </c>
      <c r="BP721">
        <v>3552468.0043615568</v>
      </c>
      <c r="BQ721">
        <v>5265285.4801408919</v>
      </c>
      <c r="BR721">
        <v>3896141</v>
      </c>
      <c r="BS721">
        <v>8767932</v>
      </c>
      <c r="BT721">
        <v>937111</v>
      </c>
      <c r="BU721">
        <v>122746</v>
      </c>
      <c r="BV721">
        <v>88734</v>
      </c>
      <c r="BW721">
        <v>932589</v>
      </c>
      <c r="BX721">
        <v>42948</v>
      </c>
      <c r="BY721">
        <v>441.36469437550937</v>
      </c>
      <c r="BZ721">
        <v>0</v>
      </c>
      <c r="CA721">
        <v>0</v>
      </c>
      <c r="CB721">
        <v>0</v>
      </c>
      <c r="CC721">
        <v>191.46210903959999</v>
      </c>
      <c r="CD721">
        <v>38.467907809752596</v>
      </c>
      <c r="CE721">
        <v>0</v>
      </c>
      <c r="CF721">
        <v>6.0036235294117644</v>
      </c>
      <c r="CG721">
        <v>745700.04923045565</v>
      </c>
      <c r="CH721">
        <v>206940.68351849966</v>
      </c>
      <c r="CI721">
        <v>168934.33609568674</v>
      </c>
      <c r="CJ721">
        <v>246498.31042795797</v>
      </c>
      <c r="CK721">
        <v>1558880.7561299871</v>
      </c>
      <c r="CL721">
        <v>1070000</v>
      </c>
      <c r="CM721">
        <v>9900000</v>
      </c>
      <c r="CN721">
        <v>2100000</v>
      </c>
      <c r="CO721">
        <v>103760000</v>
      </c>
      <c r="CP721">
        <v>7000</v>
      </c>
      <c r="CQ721">
        <v>3490</v>
      </c>
      <c r="CR721">
        <v>0</v>
      </c>
      <c r="CS721">
        <v>0</v>
      </c>
      <c r="CT721">
        <v>12008000</v>
      </c>
      <c r="CU721">
        <v>24457920</v>
      </c>
      <c r="CV721">
        <v>0</v>
      </c>
      <c r="CW721">
        <v>0</v>
      </c>
      <c r="CX721">
        <v>15998.244597019404</v>
      </c>
      <c r="CY721">
        <v>7366450.8312494196</v>
      </c>
      <c r="CZ721">
        <v>70760</v>
      </c>
      <c r="DA721">
        <v>68127.675305534605</v>
      </c>
      <c r="DB721">
        <v>61347.225839376384</v>
      </c>
      <c r="DC721">
        <v>55093.064400059819</v>
      </c>
      <c r="DD721">
        <v>-1213345.824106507</v>
      </c>
      <c r="DE721">
        <v>-1652678.2799518416</v>
      </c>
      <c r="DF721">
        <v>-1917114.8045593211</v>
      </c>
    </row>
    <row r="722" spans="1:110" x14ac:dyDescent="0.45">
      <c r="A722">
        <v>14212</v>
      </c>
      <c r="B722" t="s">
        <v>1072</v>
      </c>
      <c r="C722">
        <v>225714</v>
      </c>
      <c r="D722">
        <v>224946</v>
      </c>
      <c r="E722">
        <v>221546</v>
      </c>
      <c r="F722">
        <v>216050</v>
      </c>
      <c r="G722">
        <v>209096</v>
      </c>
      <c r="H722">
        <v>201484</v>
      </c>
      <c r="I722">
        <v>193759</v>
      </c>
      <c r="J722">
        <v>188214.75</v>
      </c>
      <c r="K722">
        <v>2.2599999999999998</v>
      </c>
      <c r="L722">
        <v>2.19</v>
      </c>
      <c r="M722">
        <v>2.14</v>
      </c>
      <c r="N722">
        <v>2.1</v>
      </c>
      <c r="O722">
        <v>2.08</v>
      </c>
      <c r="P722">
        <v>2.0699999999999998</v>
      </c>
      <c r="Q722">
        <v>2.0453039734548599</v>
      </c>
      <c r="R722">
        <v>2.0304819888735381</v>
      </c>
      <c r="S722">
        <v>307467</v>
      </c>
      <c r="T722">
        <v>8241</v>
      </c>
      <c r="U722">
        <v>5492</v>
      </c>
      <c r="V722">
        <v>420.31156828704923</v>
      </c>
      <c r="W722">
        <v>1562.5346085630349</v>
      </c>
      <c r="X722">
        <v>2349.8485632751717</v>
      </c>
      <c r="Y722">
        <v>421.2425056195263</v>
      </c>
      <c r="Z722">
        <v>140158</v>
      </c>
      <c r="AA722">
        <v>137346.12392977526</v>
      </c>
      <c r="AB722">
        <v>132869.94850438382</v>
      </c>
      <c r="AC722">
        <v>126752.18813040672</v>
      </c>
      <c r="AD722">
        <v>119347.61985587097</v>
      </c>
      <c r="AE722">
        <v>111826.70292447608</v>
      </c>
      <c r="AF722">
        <v>104907.38580873019</v>
      </c>
      <c r="AG722">
        <v>98726.055498311631</v>
      </c>
      <c r="AH722">
        <v>1285</v>
      </c>
      <c r="AI722">
        <v>1051.1324266342883</v>
      </c>
      <c r="AJ722">
        <v>875.66043653196641</v>
      </c>
      <c r="AK722">
        <v>737.12084873643732</v>
      </c>
      <c r="AL722">
        <v>641.72641267035408</v>
      </c>
      <c r="AM722">
        <v>576.94979966692063</v>
      </c>
      <c r="AN722">
        <v>543.50020212428763</v>
      </c>
      <c r="AO722">
        <v>512.55853257135266</v>
      </c>
      <c r="AP722">
        <v>871.05539878892694</v>
      </c>
      <c r="AQ722">
        <v>21.210925319012777</v>
      </c>
      <c r="AR722">
        <v>4.477486706378258</v>
      </c>
      <c r="AS722">
        <v>21.210925319012777</v>
      </c>
      <c r="AT722">
        <v>137223</v>
      </c>
      <c r="AU722">
        <v>6743</v>
      </c>
      <c r="AV722">
        <v>80421.060756508814</v>
      </c>
      <c r="AW722">
        <v>54466.675560821051</v>
      </c>
      <c r="AX722">
        <v>4380.4039343878494</v>
      </c>
      <c r="AY722">
        <v>2683.650797444699</v>
      </c>
      <c r="AZ722">
        <v>2071.9123383336328</v>
      </c>
      <c r="BA722">
        <v>116.43928412734699</v>
      </c>
      <c r="BB722">
        <v>66.061272509003672</v>
      </c>
      <c r="BC722">
        <v>94840</v>
      </c>
      <c r="BD722">
        <v>5654039.4447813593</v>
      </c>
      <c r="BE722">
        <v>35918172.799366117</v>
      </c>
      <c r="BF722">
        <v>1174286</v>
      </c>
      <c r="BG722">
        <v>1176182.4610541449</v>
      </c>
      <c r="BH722">
        <v>1112781.615152983</v>
      </c>
      <c r="BI722">
        <v>1104548.0000000002</v>
      </c>
      <c r="BJ722">
        <v>1019350.7606130054</v>
      </c>
      <c r="BK722">
        <v>959802.65802014561</v>
      </c>
      <c r="BL722">
        <v>-1097950.133397853</v>
      </c>
      <c r="BM722">
        <v>-1579516.5602429919</v>
      </c>
      <c r="BN722">
        <v>-1929628.9242661046</v>
      </c>
      <c r="BO722">
        <v>3731627.4301290382</v>
      </c>
      <c r="BP722">
        <v>8280774.9240994751</v>
      </c>
      <c r="BQ722">
        <v>11900473.166311773</v>
      </c>
      <c r="BR722">
        <v>3896141</v>
      </c>
      <c r="BS722">
        <v>8767932</v>
      </c>
      <c r="BT722">
        <v>937111</v>
      </c>
      <c r="BU722">
        <v>122746</v>
      </c>
      <c r="BV722">
        <v>88734</v>
      </c>
      <c r="BW722">
        <v>932589</v>
      </c>
      <c r="BX722">
        <v>42948</v>
      </c>
      <c r="BY722">
        <v>639.41981370728661</v>
      </c>
      <c r="BZ722">
        <v>0</v>
      </c>
      <c r="CA722">
        <v>0</v>
      </c>
      <c r="CB722">
        <v>0</v>
      </c>
      <c r="CC722">
        <v>67.820463359999991</v>
      </c>
      <c r="CD722">
        <v>52.485419663122485</v>
      </c>
      <c r="CE722">
        <v>2.7532439999999996</v>
      </c>
      <c r="CF722">
        <v>5.3796705882352933</v>
      </c>
      <c r="CG722">
        <v>1319474.367954337</v>
      </c>
      <c r="CH722">
        <v>366169.92029354809</v>
      </c>
      <c r="CI722">
        <v>298919.82248851116</v>
      </c>
      <c r="CJ722">
        <v>436164.92004981096</v>
      </c>
      <c r="CK722">
        <v>2758351.9707870046</v>
      </c>
      <c r="CL722">
        <v>4850000</v>
      </c>
      <c r="CM722">
        <v>6320000</v>
      </c>
      <c r="CN722">
        <v>930000</v>
      </c>
      <c r="CO722">
        <v>93840000</v>
      </c>
      <c r="CP722">
        <v>3000</v>
      </c>
      <c r="CQ722">
        <v>220</v>
      </c>
      <c r="CR722">
        <v>0</v>
      </c>
      <c r="CS722">
        <v>0</v>
      </c>
      <c r="CT722">
        <v>5384000</v>
      </c>
      <c r="CU722">
        <v>1541760</v>
      </c>
      <c r="CV722">
        <v>0</v>
      </c>
      <c r="CW722">
        <v>0</v>
      </c>
      <c r="CX722">
        <v>7826.2880771014588</v>
      </c>
      <c r="CY722">
        <v>12725415.205587072</v>
      </c>
      <c r="CZ722">
        <v>94840</v>
      </c>
      <c r="DA722">
        <v>94993.16572485333</v>
      </c>
      <c r="DB722">
        <v>89872.661669396475</v>
      </c>
      <c r="DC722">
        <v>85587.807047022216</v>
      </c>
      <c r="DD722">
        <v>-1097950.133397853</v>
      </c>
      <c r="DE722">
        <v>-1579516.5602429919</v>
      </c>
      <c r="DF722">
        <v>-1929628.9242661046</v>
      </c>
    </row>
    <row r="723" spans="1:110" x14ac:dyDescent="0.45">
      <c r="A723">
        <v>14213</v>
      </c>
      <c r="B723" t="s">
        <v>1073</v>
      </c>
      <c r="C723">
        <v>232922</v>
      </c>
      <c r="D723">
        <v>235134</v>
      </c>
      <c r="E723">
        <v>234831</v>
      </c>
      <c r="F723">
        <v>232707</v>
      </c>
      <c r="G723">
        <v>229225</v>
      </c>
      <c r="H723">
        <v>224923</v>
      </c>
      <c r="I723">
        <v>219973</v>
      </c>
      <c r="J723">
        <v>217656.03571428568</v>
      </c>
      <c r="K723">
        <v>2.2599999999999998</v>
      </c>
      <c r="L723">
        <v>2.19</v>
      </c>
      <c r="M723">
        <v>2.14</v>
      </c>
      <c r="N723">
        <v>2.1</v>
      </c>
      <c r="O723">
        <v>2.08</v>
      </c>
      <c r="P723">
        <v>2.0699999999999998</v>
      </c>
      <c r="Q723">
        <v>2.0453039734548599</v>
      </c>
      <c r="R723">
        <v>2.0304819888735381</v>
      </c>
      <c r="S723">
        <v>334232</v>
      </c>
      <c r="T723">
        <v>9992</v>
      </c>
      <c r="U723">
        <v>5002</v>
      </c>
      <c r="V723">
        <v>447.28118606074253</v>
      </c>
      <c r="W723">
        <v>1306.3527065491012</v>
      </c>
      <c r="X723">
        <v>2762.8360360930151</v>
      </c>
      <c r="Y723">
        <v>473.5507790855952</v>
      </c>
      <c r="Z723">
        <v>76471</v>
      </c>
      <c r="AA723">
        <v>76464.315919827888</v>
      </c>
      <c r="AB723">
        <v>75749.914066790952</v>
      </c>
      <c r="AC723">
        <v>74497.583133147185</v>
      </c>
      <c r="AD723">
        <v>72379.666674491338</v>
      </c>
      <c r="AE723">
        <v>69394.587190445833</v>
      </c>
      <c r="AF723">
        <v>66180.906102217981</v>
      </c>
      <c r="AG723">
        <v>64397.585196254782</v>
      </c>
      <c r="AH723">
        <v>427</v>
      </c>
      <c r="AI723">
        <v>412.73212610791921</v>
      </c>
      <c r="AJ723">
        <v>397.73796194175401</v>
      </c>
      <c r="AK723">
        <v>405.17088708384154</v>
      </c>
      <c r="AL723">
        <v>414.63666275707101</v>
      </c>
      <c r="AM723">
        <v>417.81978978024421</v>
      </c>
      <c r="AN723">
        <v>431.15953940675939</v>
      </c>
      <c r="AO723">
        <v>441.44741565401091</v>
      </c>
      <c r="AP723">
        <v>487.45815195517281</v>
      </c>
      <c r="AQ723">
        <v>2.2496435944407489</v>
      </c>
      <c r="AR723">
        <v>0.47488495370678502</v>
      </c>
      <c r="AS723">
        <v>2.2496435944407489</v>
      </c>
      <c r="AT723">
        <v>96338</v>
      </c>
      <c r="AU723">
        <v>2798</v>
      </c>
      <c r="AV723">
        <v>55596.671673567849</v>
      </c>
      <c r="AW723">
        <v>26599.066994596826</v>
      </c>
      <c r="AX723">
        <v>1875.8982986493063</v>
      </c>
      <c r="AY723">
        <v>1855.2609337469592</v>
      </c>
      <c r="AZ723">
        <v>1011.8285084744632</v>
      </c>
      <c r="BA723">
        <v>49.864865948934053</v>
      </c>
      <c r="BB723">
        <v>66.061272509003672</v>
      </c>
      <c r="BC723">
        <v>104970</v>
      </c>
      <c r="BD723">
        <v>6923287.8476257771</v>
      </c>
      <c r="BE723">
        <v>33229044.516552296</v>
      </c>
      <c r="BF723">
        <v>1622501.9999999998</v>
      </c>
      <c r="BG723">
        <v>1674572.9682844677</v>
      </c>
      <c r="BH723">
        <v>1642016.2309088511</v>
      </c>
      <c r="BI723">
        <v>609817.99999999953</v>
      </c>
      <c r="BJ723">
        <v>594132.91814082803</v>
      </c>
      <c r="BK723">
        <v>577242.11668072268</v>
      </c>
      <c r="BL723">
        <v>-521063.23244320415</v>
      </c>
      <c r="BM723">
        <v>-1367044.0528085623</v>
      </c>
      <c r="BN723">
        <v>-2122201.0816755854</v>
      </c>
      <c r="BO723">
        <v>3936367.9559794217</v>
      </c>
      <c r="BP723">
        <v>8818330.1935834847</v>
      </c>
      <c r="BQ723">
        <v>12914230.392630661</v>
      </c>
      <c r="BR723">
        <v>3896141</v>
      </c>
      <c r="BS723">
        <v>8767932</v>
      </c>
      <c r="BT723">
        <v>937111</v>
      </c>
      <c r="BU723">
        <v>122746</v>
      </c>
      <c r="BV723">
        <v>88734</v>
      </c>
      <c r="BW723">
        <v>932589</v>
      </c>
      <c r="BX723">
        <v>42948</v>
      </c>
      <c r="BY723">
        <v>292.1476444097944</v>
      </c>
      <c r="BZ723">
        <v>0</v>
      </c>
      <c r="CA723">
        <v>0</v>
      </c>
      <c r="CB723">
        <v>0</v>
      </c>
      <c r="CC723">
        <v>98.645739519999992</v>
      </c>
      <c r="CD723">
        <v>7.1730022666511273</v>
      </c>
      <c r="CE723">
        <v>0.29483999999999999</v>
      </c>
      <c r="CF723">
        <v>0</v>
      </c>
      <c r="CG723">
        <v>1111796.9836917745</v>
      </c>
      <c r="CH723">
        <v>308536.96198144939</v>
      </c>
      <c r="CI723">
        <v>251871.6278844066</v>
      </c>
      <c r="CJ723">
        <v>367515.16685796331</v>
      </c>
      <c r="CK723">
        <v>2324203.8462905432</v>
      </c>
      <c r="CL723">
        <v>110000</v>
      </c>
      <c r="CM723">
        <v>1960000</v>
      </c>
      <c r="CN723">
        <v>180000</v>
      </c>
      <c r="CO723">
        <v>27090000</v>
      </c>
      <c r="CP723">
        <v>0</v>
      </c>
      <c r="CQ723">
        <v>0</v>
      </c>
      <c r="CR723">
        <v>0</v>
      </c>
      <c r="CS723">
        <v>0</v>
      </c>
      <c r="CT723">
        <v>0</v>
      </c>
      <c r="CU723">
        <v>0</v>
      </c>
      <c r="CV723">
        <v>0</v>
      </c>
      <c r="CW723">
        <v>0</v>
      </c>
      <c r="CX723">
        <v>357.48616735722032</v>
      </c>
      <c r="CY723">
        <v>10953454.232298251</v>
      </c>
      <c r="CZ723">
        <v>104970</v>
      </c>
      <c r="DA723">
        <v>108338.80296037883</v>
      </c>
      <c r="DB723">
        <v>106232.50002681173</v>
      </c>
      <c r="DC723">
        <v>104801.00646989782</v>
      </c>
      <c r="DD723">
        <v>-521063.23244320415</v>
      </c>
      <c r="DE723">
        <v>-1367044.0528085623</v>
      </c>
      <c r="DF723">
        <v>-2122201.0816755854</v>
      </c>
    </row>
    <row r="724" spans="1:110" x14ac:dyDescent="0.45">
      <c r="A724">
        <v>14214</v>
      </c>
      <c r="B724" t="s">
        <v>1074</v>
      </c>
      <c r="C724">
        <v>101514</v>
      </c>
      <c r="D724">
        <v>101339</v>
      </c>
      <c r="E724">
        <v>100091</v>
      </c>
      <c r="F724">
        <v>97901</v>
      </c>
      <c r="G724">
        <v>95074</v>
      </c>
      <c r="H724">
        <v>91914</v>
      </c>
      <c r="I724">
        <v>88604</v>
      </c>
      <c r="J724">
        <v>86368.392857142841</v>
      </c>
      <c r="K724">
        <v>2.2599999999999998</v>
      </c>
      <c r="L724">
        <v>2.19</v>
      </c>
      <c r="M724">
        <v>2.14</v>
      </c>
      <c r="N724">
        <v>2.1</v>
      </c>
      <c r="O724">
        <v>2.08</v>
      </c>
      <c r="P724">
        <v>2.0699999999999998</v>
      </c>
      <c r="Q724">
        <v>2.0453039734548599</v>
      </c>
      <c r="R724">
        <v>2.0304819888735381</v>
      </c>
      <c r="S724">
        <v>286761</v>
      </c>
      <c r="T724">
        <v>10731</v>
      </c>
      <c r="U724">
        <v>5436</v>
      </c>
      <c r="V724">
        <v>190.49452730011342</v>
      </c>
      <c r="W724">
        <v>840.56152704383635</v>
      </c>
      <c r="X724">
        <v>3036.3822165504462</v>
      </c>
      <c r="Y724">
        <v>348.58499400719774</v>
      </c>
      <c r="Z724">
        <v>41577</v>
      </c>
      <c r="AA724">
        <v>41170.781892731866</v>
      </c>
      <c r="AB724">
        <v>40210.817504715669</v>
      </c>
      <c r="AC724">
        <v>38746.908397893581</v>
      </c>
      <c r="AD724">
        <v>36772.770880528667</v>
      </c>
      <c r="AE724">
        <v>34643.440881476337</v>
      </c>
      <c r="AF724">
        <v>32582.727703919052</v>
      </c>
      <c r="AG724">
        <v>30990.761635358529</v>
      </c>
      <c r="AH724">
        <v>1129</v>
      </c>
      <c r="AI724">
        <v>929.64104268074038</v>
      </c>
      <c r="AJ724">
        <v>772.19093832685132</v>
      </c>
      <c r="AK724">
        <v>656.88266526891357</v>
      </c>
      <c r="AL724">
        <v>581.19603436761849</v>
      </c>
      <c r="AM724">
        <v>535.69145372716639</v>
      </c>
      <c r="AN724">
        <v>501.32640732896886</v>
      </c>
      <c r="AO724">
        <v>483.91233055891797</v>
      </c>
      <c r="AP724">
        <v>250.36209694217067</v>
      </c>
      <c r="AQ724">
        <v>22.094713873971642</v>
      </c>
      <c r="AR724">
        <v>4.6640486524773523</v>
      </c>
      <c r="AS724">
        <v>22.094713873971642</v>
      </c>
      <c r="AT724">
        <v>58379</v>
      </c>
      <c r="AU724">
        <v>2326</v>
      </c>
      <c r="AV724">
        <v>33971.665621363914</v>
      </c>
      <c r="AW724">
        <v>19909.066034625608</v>
      </c>
      <c r="AX724">
        <v>1527.35168867123</v>
      </c>
      <c r="AY724">
        <v>1133.6344817849138</v>
      </c>
      <c r="AZ724">
        <v>757.34087195715813</v>
      </c>
      <c r="BA724">
        <v>40.599848759022223</v>
      </c>
      <c r="BB724">
        <v>66.061272509003672</v>
      </c>
      <c r="BC724">
        <v>42760</v>
      </c>
      <c r="BD724">
        <v>2596616.5980154509</v>
      </c>
      <c r="BE724">
        <v>16514861.166686911</v>
      </c>
      <c r="BF724">
        <v>603186</v>
      </c>
      <c r="BG724">
        <v>607696.29218732601</v>
      </c>
      <c r="BH724">
        <v>578802.06846156053</v>
      </c>
      <c r="BI724">
        <v>561751.99999999988</v>
      </c>
      <c r="BJ724">
        <v>528679.6190328371</v>
      </c>
      <c r="BK724">
        <v>501743.6307500751</v>
      </c>
      <c r="BL724">
        <v>-639136.30646472657</v>
      </c>
      <c r="BM724">
        <v>-884148.2092981548</v>
      </c>
      <c r="BN724">
        <v>-1121973.2683525239</v>
      </c>
      <c r="BO724">
        <v>1867831.8301548865</v>
      </c>
      <c r="BP724">
        <v>4094883.4555483358</v>
      </c>
      <c r="BQ724">
        <v>5827273.178712965</v>
      </c>
      <c r="BR724">
        <v>3896141</v>
      </c>
      <c r="BS724">
        <v>8767932</v>
      </c>
      <c r="BT724">
        <v>937111</v>
      </c>
      <c r="BU724">
        <v>122746</v>
      </c>
      <c r="BV724">
        <v>88734</v>
      </c>
      <c r="BW724">
        <v>932589</v>
      </c>
      <c r="BX724">
        <v>42948</v>
      </c>
      <c r="BY724">
        <v>227.92479288599006</v>
      </c>
      <c r="BZ724">
        <v>0</v>
      </c>
      <c r="CA724">
        <v>0</v>
      </c>
      <c r="CB724">
        <v>0</v>
      </c>
      <c r="CC724">
        <v>0</v>
      </c>
      <c r="CD724">
        <v>18.482762439681888</v>
      </c>
      <c r="CE724">
        <v>0</v>
      </c>
      <c r="CF724">
        <v>0</v>
      </c>
      <c r="CG724">
        <v>600151.09438385488</v>
      </c>
      <c r="CH724">
        <v>166549.10753236164</v>
      </c>
      <c r="CI724">
        <v>135961.00307551862</v>
      </c>
      <c r="CJ724">
        <v>198385.70604866763</v>
      </c>
      <c r="CK724">
        <v>1254611.6803543493</v>
      </c>
      <c r="CL724">
        <v>4000000</v>
      </c>
      <c r="CM724">
        <v>6890000</v>
      </c>
      <c r="CN724">
        <v>1320000</v>
      </c>
      <c r="CO724">
        <v>55560000</v>
      </c>
      <c r="CP724">
        <v>0</v>
      </c>
      <c r="CQ724">
        <v>850</v>
      </c>
      <c r="CR724">
        <v>0</v>
      </c>
      <c r="CS724">
        <v>0</v>
      </c>
      <c r="CT724">
        <v>675000</v>
      </c>
      <c r="CU724">
        <v>5956800</v>
      </c>
      <c r="CV724">
        <v>0</v>
      </c>
      <c r="CW724">
        <v>0</v>
      </c>
      <c r="CX724">
        <v>6157.0344857227028</v>
      </c>
      <c r="CY724">
        <v>5809617.8295283057</v>
      </c>
      <c r="CZ724">
        <v>42760</v>
      </c>
      <c r="DA724">
        <v>43079.735693351737</v>
      </c>
      <c r="DB724">
        <v>41031.417253411608</v>
      </c>
      <c r="DC724">
        <v>39306.184991540256</v>
      </c>
      <c r="DD724">
        <v>-639136.30646472657</v>
      </c>
      <c r="DE724">
        <v>-884148.2092981548</v>
      </c>
      <c r="DF724">
        <v>-1121973.2683525239</v>
      </c>
    </row>
    <row r="725" spans="1:110" x14ac:dyDescent="0.45">
      <c r="A725">
        <v>14215</v>
      </c>
      <c r="B725" t="s">
        <v>1075</v>
      </c>
      <c r="C725">
        <v>130190</v>
      </c>
      <c r="D725">
        <v>131431</v>
      </c>
      <c r="E725">
        <v>131091</v>
      </c>
      <c r="F725">
        <v>129339</v>
      </c>
      <c r="G725">
        <v>126673</v>
      </c>
      <c r="H725">
        <v>123685</v>
      </c>
      <c r="I725">
        <v>120575</v>
      </c>
      <c r="J725">
        <v>118833.75</v>
      </c>
      <c r="K725">
        <v>2.2599999999999998</v>
      </c>
      <c r="L725">
        <v>2.19</v>
      </c>
      <c r="M725">
        <v>2.14</v>
      </c>
      <c r="N725">
        <v>2.1</v>
      </c>
      <c r="O725">
        <v>2.08</v>
      </c>
      <c r="P725">
        <v>2.0699999999999998</v>
      </c>
      <c r="Q725">
        <v>2.0453039734548599</v>
      </c>
      <c r="R725">
        <v>2.0304819888735381</v>
      </c>
      <c r="S725">
        <v>291248</v>
      </c>
      <c r="T725">
        <v>9202</v>
      </c>
      <c r="U725">
        <v>5152</v>
      </c>
      <c r="V725">
        <v>235.6483999231769</v>
      </c>
      <c r="W725">
        <v>782.72975759820895</v>
      </c>
      <c r="X725">
        <v>2699.4057437061501</v>
      </c>
      <c r="Y725">
        <v>455.00319183714174</v>
      </c>
      <c r="Z725">
        <v>53516</v>
      </c>
      <c r="AA725">
        <v>53167.161496290755</v>
      </c>
      <c r="AB725">
        <v>52502.575070134444</v>
      </c>
      <c r="AC725">
        <v>51098.97147143622</v>
      </c>
      <c r="AD725">
        <v>48960.12843647282</v>
      </c>
      <c r="AE725">
        <v>46578.873610050287</v>
      </c>
      <c r="AF725">
        <v>44326.538537428933</v>
      </c>
      <c r="AG725">
        <v>42717.044822815413</v>
      </c>
      <c r="AH725">
        <v>676</v>
      </c>
      <c r="AI725">
        <v>567.66869081838468</v>
      </c>
      <c r="AJ725">
        <v>488.65860107431314</v>
      </c>
      <c r="AK725">
        <v>436.29881378604983</v>
      </c>
      <c r="AL725">
        <v>397.57195421505395</v>
      </c>
      <c r="AM725">
        <v>362.10605636558017</v>
      </c>
      <c r="AN725">
        <v>324.37318187050374</v>
      </c>
      <c r="AO725">
        <v>300.82896694712343</v>
      </c>
      <c r="AP725">
        <v>333.96571667263947</v>
      </c>
      <c r="AQ725">
        <v>5.8651422283633812</v>
      </c>
      <c r="AR725">
        <v>1.2380929150212607</v>
      </c>
      <c r="AS725">
        <v>5.8651422283633812</v>
      </c>
      <c r="AT725">
        <v>63152</v>
      </c>
      <c r="AU725">
        <v>2734</v>
      </c>
      <c r="AV725">
        <v>36846.284442950848</v>
      </c>
      <c r="AW725">
        <v>22846.458021580525</v>
      </c>
      <c r="AX725">
        <v>1787.1780568598949</v>
      </c>
      <c r="AY725">
        <v>1229.5605118612696</v>
      </c>
      <c r="AZ725">
        <v>869.0792631409231</v>
      </c>
      <c r="BA725">
        <v>47.506516902521767</v>
      </c>
      <c r="BB725">
        <v>66.061272509003672</v>
      </c>
      <c r="BC725">
        <v>54850</v>
      </c>
      <c r="BD725">
        <v>3533544.21751865</v>
      </c>
      <c r="BE725">
        <v>17063372.968264908</v>
      </c>
      <c r="BF725">
        <v>1229454</v>
      </c>
      <c r="BG725">
        <v>1261736.860964308</v>
      </c>
      <c r="BH725">
        <v>1224067.2394772856</v>
      </c>
      <c r="BI725">
        <v>881242.00000000047</v>
      </c>
      <c r="BJ725">
        <v>846961.89433722186</v>
      </c>
      <c r="BK725">
        <v>811510.7199511542</v>
      </c>
      <c r="BL725">
        <v>-1305777.0601870059</v>
      </c>
      <c r="BM725">
        <v>-2042773.4175775098</v>
      </c>
      <c r="BN725">
        <v>-2641653.0988413114</v>
      </c>
      <c r="BO725">
        <v>2038075.8572781188</v>
      </c>
      <c r="BP725">
        <v>4434209.4890695699</v>
      </c>
      <c r="BQ725">
        <v>6355525.94042305</v>
      </c>
      <c r="BR725">
        <v>3896141</v>
      </c>
      <c r="BS725">
        <v>8767932</v>
      </c>
      <c r="BT725">
        <v>937111</v>
      </c>
      <c r="BU725">
        <v>122746</v>
      </c>
      <c r="BV725">
        <v>88734</v>
      </c>
      <c r="BW725">
        <v>932589</v>
      </c>
      <c r="BX725">
        <v>42948</v>
      </c>
      <c r="BY725">
        <v>269.92014108130036</v>
      </c>
      <c r="BZ725">
        <v>0</v>
      </c>
      <c r="CA725">
        <v>0</v>
      </c>
      <c r="CB725">
        <v>0</v>
      </c>
      <c r="CC725">
        <v>60.238195040000001</v>
      </c>
      <c r="CD725">
        <v>41.018313866465235</v>
      </c>
      <c r="CE725">
        <v>0.27190799999999998</v>
      </c>
      <c r="CF725">
        <v>0</v>
      </c>
      <c r="CG725">
        <v>568530.74283966969</v>
      </c>
      <c r="CH725">
        <v>157774.08174498013</v>
      </c>
      <c r="CI725">
        <v>128797.58247397553</v>
      </c>
      <c r="CJ725">
        <v>187933.29527194408</v>
      </c>
      <c r="CK725">
        <v>1188509.5558135721</v>
      </c>
      <c r="CL725">
        <v>2450000</v>
      </c>
      <c r="CM725">
        <v>2810000</v>
      </c>
      <c r="CN725">
        <v>260000</v>
      </c>
      <c r="CO725">
        <v>26590000</v>
      </c>
      <c r="CP725">
        <v>0</v>
      </c>
      <c r="CQ725">
        <v>0</v>
      </c>
      <c r="CR725">
        <v>0</v>
      </c>
      <c r="CS725">
        <v>0</v>
      </c>
      <c r="CT725">
        <v>0</v>
      </c>
      <c r="CU725">
        <v>0</v>
      </c>
      <c r="CV725">
        <v>0</v>
      </c>
      <c r="CW725">
        <v>0</v>
      </c>
      <c r="CX725">
        <v>150.67598789436559</v>
      </c>
      <c r="CY725">
        <v>5835459.8382010311</v>
      </c>
      <c r="CZ725">
        <v>54850</v>
      </c>
      <c r="DA725">
        <v>56290.244957430128</v>
      </c>
      <c r="DB725">
        <v>54609.678837377498</v>
      </c>
      <c r="DC725">
        <v>53488.891196230798</v>
      </c>
      <c r="DD725">
        <v>-1305777.0601870059</v>
      </c>
      <c r="DE725">
        <v>-2042773.4175775098</v>
      </c>
      <c r="DF725">
        <v>-2641653.0988413114</v>
      </c>
    </row>
    <row r="726" spans="1:110" x14ac:dyDescent="0.45">
      <c r="A726">
        <v>14216</v>
      </c>
      <c r="B726" t="s">
        <v>1076</v>
      </c>
      <c r="C726">
        <v>128737</v>
      </c>
      <c r="D726">
        <v>126778</v>
      </c>
      <c r="E726">
        <v>123622</v>
      </c>
      <c r="F726">
        <v>119763</v>
      </c>
      <c r="G726">
        <v>115438</v>
      </c>
      <c r="H726">
        <v>110923</v>
      </c>
      <c r="I726">
        <v>106340</v>
      </c>
      <c r="J726">
        <v>102515.53571428571</v>
      </c>
      <c r="K726">
        <v>2.2599999999999998</v>
      </c>
      <c r="L726">
        <v>2.19</v>
      </c>
      <c r="M726">
        <v>2.14</v>
      </c>
      <c r="N726">
        <v>2.1</v>
      </c>
      <c r="O726">
        <v>2.08</v>
      </c>
      <c r="P726">
        <v>2.0699999999999998</v>
      </c>
      <c r="Q726">
        <v>2.0453039734548599</v>
      </c>
      <c r="R726">
        <v>2.0304819888735381</v>
      </c>
      <c r="S726">
        <v>291248</v>
      </c>
      <c r="T726">
        <v>9202</v>
      </c>
      <c r="U726">
        <v>5152</v>
      </c>
      <c r="V726">
        <v>244.95154503192913</v>
      </c>
      <c r="W726">
        <v>787.49926753748787</v>
      </c>
      <c r="X726">
        <v>2567.9007676762467</v>
      </c>
      <c r="Y726">
        <v>447.20009500183136</v>
      </c>
      <c r="Z726">
        <v>40615</v>
      </c>
      <c r="AA726">
        <v>39729.860795554661</v>
      </c>
      <c r="AB726">
        <v>38300.494521664892</v>
      </c>
      <c r="AC726">
        <v>36628.469410484911</v>
      </c>
      <c r="AD726">
        <v>34508.106093153379</v>
      </c>
      <c r="AE726">
        <v>32182.486641058618</v>
      </c>
      <c r="AF726">
        <v>29978.863316978903</v>
      </c>
      <c r="AG726">
        <v>28117.088606770445</v>
      </c>
      <c r="AH726">
        <v>316</v>
      </c>
      <c r="AI726">
        <v>282.54064056224655</v>
      </c>
      <c r="AJ726">
        <v>237.87735992837722</v>
      </c>
      <c r="AK726">
        <v>201.86182915564615</v>
      </c>
      <c r="AL726">
        <v>177.12840149873554</v>
      </c>
      <c r="AM726">
        <v>160.50528866162489</v>
      </c>
      <c r="AN726">
        <v>147.45911638346411</v>
      </c>
      <c r="AO726">
        <v>145.87935502343382</v>
      </c>
      <c r="AP726">
        <v>211.28041614905948</v>
      </c>
      <c r="AQ726">
        <v>1.3658550394818831</v>
      </c>
      <c r="AR726">
        <v>0.28832300760769086</v>
      </c>
      <c r="AS726">
        <v>1.3658550394818831</v>
      </c>
      <c r="AT726">
        <v>57852</v>
      </c>
      <c r="AU726">
        <v>1999</v>
      </c>
      <c r="AV726">
        <v>33528.542988785521</v>
      </c>
      <c r="AW726">
        <v>17889.566999591229</v>
      </c>
      <c r="AX726">
        <v>1323.9856794907512</v>
      </c>
      <c r="AY726">
        <v>1118.8474795357727</v>
      </c>
      <c r="AZ726">
        <v>680.51912866445036</v>
      </c>
      <c r="BA726">
        <v>35.19400197422803</v>
      </c>
      <c r="BB726">
        <v>66.061272509003672</v>
      </c>
      <c r="BC726">
        <v>56150</v>
      </c>
      <c r="BD726">
        <v>3235098.1275587082</v>
      </c>
      <c r="BE726">
        <v>13425655.451402938</v>
      </c>
      <c r="BF726">
        <v>754774.00000000012</v>
      </c>
      <c r="BG726">
        <v>743567.70947483019</v>
      </c>
      <c r="BH726">
        <v>698664.07321916835</v>
      </c>
      <c r="BI726">
        <v>513946.00000000023</v>
      </c>
      <c r="BJ726">
        <v>473826.36039206572</v>
      </c>
      <c r="BK726">
        <v>446397.31272696028</v>
      </c>
      <c r="BL726">
        <v>-457714.67321910895</v>
      </c>
      <c r="BM726">
        <v>-838521.7589349919</v>
      </c>
      <c r="BN726">
        <v>-1198402.5310776671</v>
      </c>
      <c r="BO726">
        <v>1324768.5247788941</v>
      </c>
      <c r="BP726">
        <v>3075446.7763986252</v>
      </c>
      <c r="BQ726">
        <v>4472673.8301486606</v>
      </c>
      <c r="BR726">
        <v>3896141</v>
      </c>
      <c r="BS726">
        <v>8767932</v>
      </c>
      <c r="BT726">
        <v>937111</v>
      </c>
      <c r="BU726">
        <v>122746</v>
      </c>
      <c r="BV726">
        <v>88734</v>
      </c>
      <c r="BW726">
        <v>932589</v>
      </c>
      <c r="BX726">
        <v>42948</v>
      </c>
      <c r="BY726">
        <v>270.86393269016656</v>
      </c>
      <c r="BZ726">
        <v>0</v>
      </c>
      <c r="CA726">
        <v>0</v>
      </c>
      <c r="CB726">
        <v>0</v>
      </c>
      <c r="CC726">
        <v>0</v>
      </c>
      <c r="CD726">
        <v>38.053016460710502</v>
      </c>
      <c r="CE726">
        <v>0</v>
      </c>
      <c r="CF726">
        <v>0</v>
      </c>
      <c r="CG726">
        <v>497821.91652227088</v>
      </c>
      <c r="CH726">
        <v>138151.53664254409</v>
      </c>
      <c r="CI726">
        <v>112778.87811374101</v>
      </c>
      <c r="CJ726">
        <v>164559.81388680849</v>
      </c>
      <c r="CK726">
        <v>1040693.2471671106</v>
      </c>
      <c r="CL726">
        <v>880000</v>
      </c>
      <c r="CM726">
        <v>1240000</v>
      </c>
      <c r="CN726">
        <v>160000</v>
      </c>
      <c r="CO726">
        <v>17570000</v>
      </c>
      <c r="CP726">
        <v>0</v>
      </c>
      <c r="CQ726">
        <v>0</v>
      </c>
      <c r="CR726">
        <v>0</v>
      </c>
      <c r="CS726">
        <v>0</v>
      </c>
      <c r="CT726">
        <v>0</v>
      </c>
      <c r="CU726">
        <v>0</v>
      </c>
      <c r="CV726">
        <v>0</v>
      </c>
      <c r="CW726">
        <v>0</v>
      </c>
      <c r="CX726">
        <v>280.67095784244572</v>
      </c>
      <c r="CY726">
        <v>4851583.6555387992</v>
      </c>
      <c r="CZ726">
        <v>56150</v>
      </c>
      <c r="DA726">
        <v>55316.328976636323</v>
      </c>
      <c r="DB726">
        <v>51975.806945199889</v>
      </c>
      <c r="DC726">
        <v>48971.174860699022</v>
      </c>
      <c r="DD726">
        <v>-457714.67321910895</v>
      </c>
      <c r="DE726">
        <v>-838521.7589349919</v>
      </c>
      <c r="DF726">
        <v>-1198402.5310776671</v>
      </c>
    </row>
    <row r="727" spans="1:110" x14ac:dyDescent="0.45">
      <c r="A727">
        <v>14217</v>
      </c>
      <c r="B727" t="s">
        <v>1077</v>
      </c>
      <c r="C727">
        <v>43306</v>
      </c>
      <c r="D727">
        <v>42010</v>
      </c>
      <c r="E727">
        <v>40263</v>
      </c>
      <c r="F727">
        <v>38248</v>
      </c>
      <c r="G727">
        <v>36041</v>
      </c>
      <c r="H727">
        <v>33812</v>
      </c>
      <c r="I727">
        <v>31640</v>
      </c>
      <c r="J727">
        <v>29653.714285714283</v>
      </c>
      <c r="K727">
        <v>2.2599999999999998</v>
      </c>
      <c r="L727">
        <v>2.19</v>
      </c>
      <c r="M727">
        <v>2.14</v>
      </c>
      <c r="N727">
        <v>2.1</v>
      </c>
      <c r="O727">
        <v>2.08</v>
      </c>
      <c r="P727">
        <v>2.0699999999999998</v>
      </c>
      <c r="Q727">
        <v>2.0453039734548599</v>
      </c>
      <c r="R727">
        <v>2.0304819888735381</v>
      </c>
      <c r="S727">
        <v>286761</v>
      </c>
      <c r="T727">
        <v>10731</v>
      </c>
      <c r="U727">
        <v>5436</v>
      </c>
      <c r="V727">
        <v>69.929775071537364</v>
      </c>
      <c r="W727">
        <v>301.26043948459989</v>
      </c>
      <c r="X727">
        <v>3528.5716621059137</v>
      </c>
      <c r="Y727">
        <v>414.91412629300095</v>
      </c>
      <c r="Z727">
        <v>15501</v>
      </c>
      <c r="AA727">
        <v>14719.238816613932</v>
      </c>
      <c r="AB727">
        <v>13886.192717962786</v>
      </c>
      <c r="AC727">
        <v>12914.047505578814</v>
      </c>
      <c r="AD727">
        <v>11846.194214226733</v>
      </c>
      <c r="AE727">
        <v>10761.000315310044</v>
      </c>
      <c r="AF727">
        <v>9832.3165009780823</v>
      </c>
      <c r="AG727">
        <v>8874.8545731172617</v>
      </c>
      <c r="AH727">
        <v>570</v>
      </c>
      <c r="AI727">
        <v>484.10283803841565</v>
      </c>
      <c r="AJ727">
        <v>401.28524655784753</v>
      </c>
      <c r="AK727">
        <v>338.27491607912754</v>
      </c>
      <c r="AL727">
        <v>318.64454518455869</v>
      </c>
      <c r="AM727">
        <v>292.59046817698561</v>
      </c>
      <c r="AN727">
        <v>330.94886154451484</v>
      </c>
      <c r="AO727">
        <v>357.00712898627251</v>
      </c>
      <c r="AP727">
        <v>65.495669322701801</v>
      </c>
      <c r="AQ727">
        <v>4.4992871888814978</v>
      </c>
      <c r="AR727">
        <v>0.94976990741357004</v>
      </c>
      <c r="AS727">
        <v>4.4992871888814978</v>
      </c>
      <c r="AT727">
        <v>27976</v>
      </c>
      <c r="AU727">
        <v>407</v>
      </c>
      <c r="AV727">
        <v>15964.121855875042</v>
      </c>
      <c r="AW727">
        <v>5286.0952466244817</v>
      </c>
      <c r="AX727">
        <v>293.5157806997974</v>
      </c>
      <c r="AY727">
        <v>532.72274633055019</v>
      </c>
      <c r="AZ727">
        <v>201.08306318159526</v>
      </c>
      <c r="BA727">
        <v>7.8021953903527184</v>
      </c>
      <c r="BB727">
        <v>66.061272509003672</v>
      </c>
      <c r="BC727">
        <v>15610</v>
      </c>
      <c r="BD727">
        <v>785093.22342170402</v>
      </c>
      <c r="BE727">
        <v>5608685.5837157778</v>
      </c>
      <c r="BF727">
        <v>195920</v>
      </c>
      <c r="BG727">
        <v>186020.00057129253</v>
      </c>
      <c r="BH727">
        <v>166828.6825842018</v>
      </c>
      <c r="BI727">
        <v>96216.000000000029</v>
      </c>
      <c r="BJ727">
        <v>84415.913776349029</v>
      </c>
      <c r="BK727">
        <v>77435.622637600623</v>
      </c>
      <c r="BL727">
        <v>-693486.11021374818</v>
      </c>
      <c r="BM727">
        <v>-764752.78469054797</v>
      </c>
      <c r="BN727">
        <v>-814241.62211554265</v>
      </c>
      <c r="BO727">
        <v>476704.72212102171</v>
      </c>
      <c r="BP727">
        <v>1111261.4219519128</v>
      </c>
      <c r="BQ727">
        <v>1589870.4391050017</v>
      </c>
      <c r="BR727">
        <v>3896141</v>
      </c>
      <c r="BS727">
        <v>8767932</v>
      </c>
      <c r="BT727">
        <v>937111</v>
      </c>
      <c r="BU727">
        <v>122746</v>
      </c>
      <c r="BV727">
        <v>88734</v>
      </c>
      <c r="BW727">
        <v>932589</v>
      </c>
      <c r="BX727">
        <v>42948</v>
      </c>
      <c r="BY727">
        <v>123.17203010411724</v>
      </c>
      <c r="BZ727">
        <v>0</v>
      </c>
      <c r="CA727">
        <v>0</v>
      </c>
      <c r="CB727">
        <v>328.93840214629216</v>
      </c>
      <c r="CC727">
        <v>0</v>
      </c>
      <c r="CD727">
        <v>4.995901284419892</v>
      </c>
      <c r="CE727">
        <v>0</v>
      </c>
      <c r="CF727">
        <v>0</v>
      </c>
      <c r="CG727">
        <v>243429.03801855061</v>
      </c>
      <c r="CH727">
        <v>67554.46988074611</v>
      </c>
      <c r="CI727">
        <v>55147.539505346707</v>
      </c>
      <c r="CJ727">
        <v>80467.805577590363</v>
      </c>
      <c r="CK727">
        <v>508886.7075199532</v>
      </c>
      <c r="CL727">
        <v>1680000</v>
      </c>
      <c r="CM727">
        <v>4890000</v>
      </c>
      <c r="CN727">
        <v>1040000</v>
      </c>
      <c r="CO727">
        <v>77120000</v>
      </c>
      <c r="CP727">
        <v>0</v>
      </c>
      <c r="CQ727">
        <v>2460</v>
      </c>
      <c r="CR727">
        <v>0</v>
      </c>
      <c r="CS727">
        <v>0</v>
      </c>
      <c r="CT727">
        <v>583000</v>
      </c>
      <c r="CU727">
        <v>17239680</v>
      </c>
      <c r="CV727">
        <v>0</v>
      </c>
      <c r="CW727">
        <v>0</v>
      </c>
      <c r="CX727">
        <v>15306.907711386433</v>
      </c>
      <c r="CY727">
        <v>2183751.6386785461</v>
      </c>
      <c r="CZ727">
        <v>15610</v>
      </c>
      <c r="DA727">
        <v>14821.21380623661</v>
      </c>
      <c r="DB727">
        <v>13292.13829695483</v>
      </c>
      <c r="DC727">
        <v>11884.318808946671</v>
      </c>
      <c r="DD727">
        <v>-693486.11021374818</v>
      </c>
      <c r="DE727">
        <v>-764752.78469054797</v>
      </c>
      <c r="DF727">
        <v>-814241.62211554265</v>
      </c>
    </row>
    <row r="728" spans="1:110" x14ac:dyDescent="0.45">
      <c r="A728">
        <v>14218</v>
      </c>
      <c r="B728" t="s">
        <v>1078</v>
      </c>
      <c r="C728">
        <v>84460</v>
      </c>
      <c r="D728">
        <v>84538</v>
      </c>
      <c r="E728">
        <v>83433</v>
      </c>
      <c r="F728">
        <v>81473</v>
      </c>
      <c r="G728">
        <v>79124</v>
      </c>
      <c r="H728">
        <v>76910</v>
      </c>
      <c r="I728">
        <v>74898</v>
      </c>
      <c r="J728">
        <v>73174.75</v>
      </c>
      <c r="K728">
        <v>2.2599999999999998</v>
      </c>
      <c r="L728">
        <v>2.19</v>
      </c>
      <c r="M728">
        <v>2.14</v>
      </c>
      <c r="N728">
        <v>2.1</v>
      </c>
      <c r="O728">
        <v>2.08</v>
      </c>
      <c r="P728">
        <v>2.0699999999999998</v>
      </c>
      <c r="Q728">
        <v>2.0453039734548599</v>
      </c>
      <c r="R728">
        <v>2.0304819888735381</v>
      </c>
      <c r="S728">
        <v>291248</v>
      </c>
      <c r="T728">
        <v>9202</v>
      </c>
      <c r="U728">
        <v>5152</v>
      </c>
      <c r="V728">
        <v>145.29748260712259</v>
      </c>
      <c r="W728">
        <v>531.10397335876075</v>
      </c>
      <c r="X728">
        <v>2840.1941139138989</v>
      </c>
      <c r="Y728">
        <v>435.03098220989705</v>
      </c>
      <c r="Z728">
        <v>35411</v>
      </c>
      <c r="AA728">
        <v>34881.041125753793</v>
      </c>
      <c r="AB728">
        <v>34166.895411960497</v>
      </c>
      <c r="AC728">
        <v>33047.378295492192</v>
      </c>
      <c r="AD728">
        <v>31567.136402722404</v>
      </c>
      <c r="AE728">
        <v>29985.858368702269</v>
      </c>
      <c r="AF728">
        <v>28526.242361572433</v>
      </c>
      <c r="AG728">
        <v>27324.008078505096</v>
      </c>
      <c r="AH728">
        <v>470</v>
      </c>
      <c r="AI728">
        <v>432.18147665181749</v>
      </c>
      <c r="AJ728">
        <v>401.47757726988078</v>
      </c>
      <c r="AK728">
        <v>377.69474542332813</v>
      </c>
      <c r="AL728">
        <v>361.73450800823252</v>
      </c>
      <c r="AM728">
        <v>353.64675357724599</v>
      </c>
      <c r="AN728">
        <v>350.59431528517325</v>
      </c>
      <c r="AO728">
        <v>347.70661530238647</v>
      </c>
      <c r="AP728">
        <v>158.20050238855274</v>
      </c>
      <c r="AQ728">
        <v>4.6599760170558371</v>
      </c>
      <c r="AR728">
        <v>0.98369026124976877</v>
      </c>
      <c r="AS728">
        <v>4.6599760170558371</v>
      </c>
      <c r="AT728">
        <v>50085</v>
      </c>
      <c r="AU728">
        <v>1893</v>
      </c>
      <c r="AV728">
        <v>29099.530193950362</v>
      </c>
      <c r="AW728">
        <v>16464.044432316925</v>
      </c>
      <c r="AX728">
        <v>1246.8307351899443</v>
      </c>
      <c r="AY728">
        <v>971.05132257212347</v>
      </c>
      <c r="AZ728">
        <v>626.29225020533579</v>
      </c>
      <c r="BA728">
        <v>33.143080046516175</v>
      </c>
      <c r="BB728">
        <v>66.061272509003672</v>
      </c>
      <c r="BC728">
        <v>34300</v>
      </c>
      <c r="BD728">
        <v>2115413.6712054489</v>
      </c>
      <c r="BE728">
        <v>14329948.069485141</v>
      </c>
      <c r="BF728">
        <v>447006</v>
      </c>
      <c r="BG728">
        <v>449262.23341219325</v>
      </c>
      <c r="BH728">
        <v>430247.11236624228</v>
      </c>
      <c r="BI728">
        <v>256236</v>
      </c>
      <c r="BJ728">
        <v>242765.91958350677</v>
      </c>
      <c r="BK728">
        <v>231892.06807579711</v>
      </c>
      <c r="BL728">
        <v>-353785.48267962085</v>
      </c>
      <c r="BM728">
        <v>-602215.04567558505</v>
      </c>
      <c r="BN728">
        <v>-767645.58598235017</v>
      </c>
      <c r="BO728">
        <v>1702319.5617950605</v>
      </c>
      <c r="BP728">
        <v>3542233.9188938206</v>
      </c>
      <c r="BQ728">
        <v>4896056.6962436475</v>
      </c>
      <c r="BR728">
        <v>3896141</v>
      </c>
      <c r="BS728">
        <v>8767932</v>
      </c>
      <c r="BT728">
        <v>937111</v>
      </c>
      <c r="BU728">
        <v>122746</v>
      </c>
      <c r="BV728">
        <v>88734</v>
      </c>
      <c r="BW728">
        <v>932589</v>
      </c>
      <c r="BX728">
        <v>42948</v>
      </c>
      <c r="BY728">
        <v>234.55526096648418</v>
      </c>
      <c r="BZ728">
        <v>0</v>
      </c>
      <c r="CA728">
        <v>0</v>
      </c>
      <c r="CB728">
        <v>0</v>
      </c>
      <c r="CC728">
        <v>0</v>
      </c>
      <c r="CD728">
        <v>29.068070807013246</v>
      </c>
      <c r="CE728">
        <v>0</v>
      </c>
      <c r="CF728">
        <v>0</v>
      </c>
      <c r="CG728">
        <v>498616.39771684841</v>
      </c>
      <c r="CH728">
        <v>138372.01467740291</v>
      </c>
      <c r="CI728">
        <v>112958.86355599084</v>
      </c>
      <c r="CJ728">
        <v>164822.43727315834</v>
      </c>
      <c r="CK728">
        <v>1042354.1045676325</v>
      </c>
      <c r="CL728">
        <v>120000</v>
      </c>
      <c r="CM728">
        <v>2280000</v>
      </c>
      <c r="CN728">
        <v>230000</v>
      </c>
      <c r="CO728">
        <v>22140000</v>
      </c>
      <c r="CP728">
        <v>0</v>
      </c>
      <c r="CQ728">
        <v>0</v>
      </c>
      <c r="CR728">
        <v>0</v>
      </c>
      <c r="CS728">
        <v>0</v>
      </c>
      <c r="CT728">
        <v>0</v>
      </c>
      <c r="CU728">
        <v>0</v>
      </c>
      <c r="CV728">
        <v>0</v>
      </c>
      <c r="CW728">
        <v>0</v>
      </c>
      <c r="CX728">
        <v>466.8001193590149</v>
      </c>
      <c r="CY728">
        <v>4731104.4785217671</v>
      </c>
      <c r="CZ728">
        <v>34300</v>
      </c>
      <c r="DA728">
        <v>34473.126996143743</v>
      </c>
      <c r="DB728">
        <v>33014.044451667563</v>
      </c>
      <c r="DC728">
        <v>32021.993989248895</v>
      </c>
      <c r="DD728">
        <v>-353785.48267962085</v>
      </c>
      <c r="DE728">
        <v>-602215.04567558505</v>
      </c>
      <c r="DF728">
        <v>-767645.58598235017</v>
      </c>
    </row>
    <row r="729" spans="1:110" x14ac:dyDescent="0.45">
      <c r="A729">
        <v>14301</v>
      </c>
      <c r="B729" t="s">
        <v>1079</v>
      </c>
      <c r="C729">
        <v>32096</v>
      </c>
      <c r="D729">
        <v>31672</v>
      </c>
      <c r="E729">
        <v>30786</v>
      </c>
      <c r="F729">
        <v>29681</v>
      </c>
      <c r="G729">
        <v>28559</v>
      </c>
      <c r="H729">
        <v>27576</v>
      </c>
      <c r="I729">
        <v>26756</v>
      </c>
      <c r="J729">
        <v>25811.750000000004</v>
      </c>
      <c r="K729">
        <v>2.2599999999999998</v>
      </c>
      <c r="L729">
        <v>2.19</v>
      </c>
      <c r="M729">
        <v>2.14</v>
      </c>
      <c r="N729">
        <v>2.1</v>
      </c>
      <c r="O729">
        <v>2.08</v>
      </c>
      <c r="P729">
        <v>2.0699999999999998</v>
      </c>
      <c r="Q729">
        <v>2.0453039734548599</v>
      </c>
      <c r="R729">
        <v>2.0304819888735381</v>
      </c>
      <c r="S729">
        <v>324428</v>
      </c>
      <c r="T729">
        <v>9984</v>
      </c>
      <c r="U729">
        <v>4882</v>
      </c>
      <c r="V729">
        <v>53.521457177559306</v>
      </c>
      <c r="W729">
        <v>241.5940646652117</v>
      </c>
      <c r="X729">
        <v>3179.0719821263165</v>
      </c>
      <c r="Y729">
        <v>344.37786774625948</v>
      </c>
      <c r="Z729">
        <v>7898</v>
      </c>
      <c r="AA729">
        <v>7670.4847691933937</v>
      </c>
      <c r="AB729">
        <v>7352.5790886368677</v>
      </c>
      <c r="AC729">
        <v>7064.3313273062249</v>
      </c>
      <c r="AD729">
        <v>6714.096146702137</v>
      </c>
      <c r="AE729">
        <v>6302.8740915717672</v>
      </c>
      <c r="AF729">
        <v>5881.2080986349283</v>
      </c>
      <c r="AG729">
        <v>5525.8183237841085</v>
      </c>
      <c r="AH729">
        <v>176</v>
      </c>
      <c r="AI729">
        <v>169.89465931342022</v>
      </c>
      <c r="AJ729">
        <v>161.06353594458517</v>
      </c>
      <c r="AK729">
        <v>160.9770444331717</v>
      </c>
      <c r="AL729">
        <v>157.43159655553353</v>
      </c>
      <c r="AM729">
        <v>158.15294840256365</v>
      </c>
      <c r="AN729">
        <v>147.88134603491258</v>
      </c>
      <c r="AO729">
        <v>134.24748725507197</v>
      </c>
      <c r="AP729">
        <v>52.631151511270772</v>
      </c>
      <c r="AQ729">
        <v>3.454809805748293</v>
      </c>
      <c r="AR729">
        <v>0.72928760747827692</v>
      </c>
      <c r="AS729">
        <v>3.454809805748293</v>
      </c>
      <c r="AT729">
        <v>16318</v>
      </c>
      <c r="AU729">
        <v>158</v>
      </c>
      <c r="AV729">
        <v>9276.2386701962478</v>
      </c>
      <c r="AW729">
        <v>2605.9445734911155</v>
      </c>
      <c r="AX729">
        <v>122.01444932695526</v>
      </c>
      <c r="AY729">
        <v>309.5480844244488</v>
      </c>
      <c r="AZ729">
        <v>99.130131575602036</v>
      </c>
      <c r="BA729">
        <v>3.2433710099862192</v>
      </c>
      <c r="BB729">
        <v>66.061272509003672</v>
      </c>
      <c r="BC729">
        <v>12620</v>
      </c>
      <c r="BD729">
        <v>732813.10058642551</v>
      </c>
      <c r="BE729">
        <v>4206039.2431297451</v>
      </c>
      <c r="BF729">
        <v>207376.00000000003</v>
      </c>
      <c r="BG729">
        <v>202668.54684083286</v>
      </c>
      <c r="BH729">
        <v>191024.04814566701</v>
      </c>
      <c r="BI729">
        <v>77478</v>
      </c>
      <c r="BJ729">
        <v>71355.367886948734</v>
      </c>
      <c r="BK729">
        <v>67817.713861244032</v>
      </c>
      <c r="BL729">
        <v>-552480.77544671693</v>
      </c>
      <c r="BM729">
        <v>-626566.55075822573</v>
      </c>
      <c r="BN729">
        <v>-655438.69973020651</v>
      </c>
      <c r="BO729">
        <v>363240.56107749348</v>
      </c>
      <c r="BP729">
        <v>930617.12131063524</v>
      </c>
      <c r="BQ729">
        <v>1424427.0158919273</v>
      </c>
      <c r="BR729">
        <v>3896141</v>
      </c>
      <c r="BS729">
        <v>8767932</v>
      </c>
      <c r="BT729">
        <v>937111</v>
      </c>
      <c r="BU729">
        <v>122746</v>
      </c>
      <c r="BV729">
        <v>88734</v>
      </c>
      <c r="BW729">
        <v>932589</v>
      </c>
      <c r="BX729">
        <v>42948</v>
      </c>
      <c r="BY729">
        <v>21.706410630408733</v>
      </c>
      <c r="BZ729">
        <v>0</v>
      </c>
      <c r="CA729">
        <v>0</v>
      </c>
      <c r="CB729">
        <v>0</v>
      </c>
      <c r="CC729">
        <v>0</v>
      </c>
      <c r="CD729">
        <v>24.893709362142438</v>
      </c>
      <c r="CE729">
        <v>0</v>
      </c>
      <c r="CF729">
        <v>0</v>
      </c>
      <c r="CG729">
        <v>171290.14555091225</v>
      </c>
      <c r="CH729">
        <v>47535.064315564166</v>
      </c>
      <c r="CI729">
        <v>38804.861349062499</v>
      </c>
      <c r="CJ729">
        <v>56621.602097025076</v>
      </c>
      <c r="CK729">
        <v>358080.85555255192</v>
      </c>
      <c r="CL729">
        <v>30000</v>
      </c>
      <c r="CM729">
        <v>320000</v>
      </c>
      <c r="CN729">
        <v>160000</v>
      </c>
      <c r="CO729">
        <v>17040000</v>
      </c>
      <c r="CP729">
        <v>0</v>
      </c>
      <c r="CQ729">
        <v>0</v>
      </c>
      <c r="CR729">
        <v>0</v>
      </c>
      <c r="CS729">
        <v>0</v>
      </c>
      <c r="CT729">
        <v>0</v>
      </c>
      <c r="CU729">
        <v>0</v>
      </c>
      <c r="CV729">
        <v>0</v>
      </c>
      <c r="CW729">
        <v>0</v>
      </c>
      <c r="CX729">
        <v>2593.9905366912349</v>
      </c>
      <c r="CY729">
        <v>1554942.159276983</v>
      </c>
      <c r="CZ729">
        <v>12620</v>
      </c>
      <c r="DA729">
        <v>12333.524907083318</v>
      </c>
      <c r="DB729">
        <v>11624.891441624479</v>
      </c>
      <c r="DC729">
        <v>11092.930437974055</v>
      </c>
      <c r="DD729">
        <v>-552480.77544671693</v>
      </c>
      <c r="DE729">
        <v>-626566.55075822573</v>
      </c>
      <c r="DF729">
        <v>-655438.69973020651</v>
      </c>
    </row>
    <row r="730" spans="1:110" x14ac:dyDescent="0.45">
      <c r="A730">
        <v>14321</v>
      </c>
      <c r="B730" t="s">
        <v>1080</v>
      </c>
      <c r="C730">
        <v>47936</v>
      </c>
      <c r="D730">
        <v>47542</v>
      </c>
      <c r="E730">
        <v>46648</v>
      </c>
      <c r="F730">
        <v>45409</v>
      </c>
      <c r="G730">
        <v>43958</v>
      </c>
      <c r="H730">
        <v>42467</v>
      </c>
      <c r="I730">
        <v>40986</v>
      </c>
      <c r="J730">
        <v>39782.785714285703</v>
      </c>
      <c r="K730">
        <v>2.2599999999999998</v>
      </c>
      <c r="L730">
        <v>2.19</v>
      </c>
      <c r="M730">
        <v>2.14</v>
      </c>
      <c r="N730">
        <v>2.1</v>
      </c>
      <c r="O730">
        <v>2.08</v>
      </c>
      <c r="P730">
        <v>2.0699999999999998</v>
      </c>
      <c r="Q730">
        <v>2.0453039734548599</v>
      </c>
      <c r="R730">
        <v>2.0304819888735381</v>
      </c>
      <c r="S730">
        <v>286761</v>
      </c>
      <c r="T730">
        <v>10731</v>
      </c>
      <c r="U730">
        <v>5436</v>
      </c>
      <c r="V730">
        <v>82.544596782031761</v>
      </c>
      <c r="W730">
        <v>300.02308045690449</v>
      </c>
      <c r="X730">
        <v>3308.9190531487843</v>
      </c>
      <c r="Y730">
        <v>461.16822982299948</v>
      </c>
      <c r="Z730">
        <v>20867</v>
      </c>
      <c r="AA730">
        <v>20237.7113366827</v>
      </c>
      <c r="AB730">
        <v>19529.938968948423</v>
      </c>
      <c r="AC730">
        <v>18753.105379099892</v>
      </c>
      <c r="AD730">
        <v>17794.268746020516</v>
      </c>
      <c r="AE730">
        <v>16788.674470045913</v>
      </c>
      <c r="AF730">
        <v>15858.777975893463</v>
      </c>
      <c r="AG730">
        <v>15008.050662598416</v>
      </c>
      <c r="AH730">
        <v>449</v>
      </c>
      <c r="AI730">
        <v>394.49372467499586</v>
      </c>
      <c r="AJ730">
        <v>335.53665458378788</v>
      </c>
      <c r="AK730">
        <v>294.31448109550598</v>
      </c>
      <c r="AL730">
        <v>265.63585285631109</v>
      </c>
      <c r="AM730">
        <v>250.18676728453337</v>
      </c>
      <c r="AN730">
        <v>230.86653836994452</v>
      </c>
      <c r="AO730">
        <v>221.96776777651945</v>
      </c>
      <c r="AP730">
        <v>82.35180924575802</v>
      </c>
      <c r="AQ730">
        <v>0.72309972678452639</v>
      </c>
      <c r="AR730">
        <v>0.15264159226289514</v>
      </c>
      <c r="AS730">
        <v>0.72309972678452639</v>
      </c>
      <c r="AT730">
        <v>28760</v>
      </c>
      <c r="AU730">
        <v>1274</v>
      </c>
      <c r="AV730">
        <v>16793.028034343068</v>
      </c>
      <c r="AW730">
        <v>10578.309661207744</v>
      </c>
      <c r="AX730">
        <v>831.80875163809878</v>
      </c>
      <c r="AY730">
        <v>560.38334550602815</v>
      </c>
      <c r="AZ730">
        <v>402.39889951234261</v>
      </c>
      <c r="BA730">
        <v>22.111023782818716</v>
      </c>
      <c r="BB730">
        <v>66.061272509003672</v>
      </c>
      <c r="BC730">
        <v>19540</v>
      </c>
      <c r="BD730">
        <v>1165022.2254256303</v>
      </c>
      <c r="BE730">
        <v>7629541.7887315415</v>
      </c>
      <c r="BF730">
        <v>347894</v>
      </c>
      <c r="BG730">
        <v>346526.33796222281</v>
      </c>
      <c r="BH730">
        <v>328772.01435740426</v>
      </c>
      <c r="BI730">
        <v>245488.00000000003</v>
      </c>
      <c r="BJ730">
        <v>227479.39511124048</v>
      </c>
      <c r="BK730">
        <v>215848.49063466873</v>
      </c>
      <c r="BL730">
        <v>-360897.14009737037</v>
      </c>
      <c r="BM730">
        <v>-580267.9964746926</v>
      </c>
      <c r="BN730">
        <v>-773553.02590480121</v>
      </c>
      <c r="BO730">
        <v>779933.91615801211</v>
      </c>
      <c r="BP730">
        <v>1777480.5345111946</v>
      </c>
      <c r="BQ730">
        <v>2562896.919475494</v>
      </c>
      <c r="BR730">
        <v>3896141</v>
      </c>
      <c r="BS730">
        <v>8767932</v>
      </c>
      <c r="BT730">
        <v>937111</v>
      </c>
      <c r="BU730">
        <v>122746</v>
      </c>
      <c r="BV730">
        <v>88734</v>
      </c>
      <c r="BW730">
        <v>932589</v>
      </c>
      <c r="BX730">
        <v>42948</v>
      </c>
      <c r="BY730">
        <v>74.574613120007754</v>
      </c>
      <c r="BZ730">
        <v>0</v>
      </c>
      <c r="CA730">
        <v>0</v>
      </c>
      <c r="CB730">
        <v>0</v>
      </c>
      <c r="CC730">
        <v>0</v>
      </c>
      <c r="CD730">
        <v>35.131745234154913</v>
      </c>
      <c r="CE730">
        <v>0</v>
      </c>
      <c r="CF730">
        <v>0</v>
      </c>
      <c r="CG730">
        <v>296977.07053307514</v>
      </c>
      <c r="CH730">
        <v>82414.689430231374</v>
      </c>
      <c r="CI730">
        <v>67278.558312984984</v>
      </c>
      <c r="CJ730">
        <v>98168.621817569452</v>
      </c>
      <c r="CK730">
        <v>620828.49631513865</v>
      </c>
      <c r="CL730">
        <v>690000</v>
      </c>
      <c r="CM730">
        <v>1600000</v>
      </c>
      <c r="CN730">
        <v>460000</v>
      </c>
      <c r="CO730">
        <v>13340000</v>
      </c>
      <c r="CP730">
        <v>0</v>
      </c>
      <c r="CQ730">
        <v>0</v>
      </c>
      <c r="CR730">
        <v>0</v>
      </c>
      <c r="CS730">
        <v>0</v>
      </c>
      <c r="CT730">
        <v>0</v>
      </c>
      <c r="CU730">
        <v>0</v>
      </c>
      <c r="CV730">
        <v>0</v>
      </c>
      <c r="CW730">
        <v>0</v>
      </c>
      <c r="CX730">
        <v>73.860778379590982</v>
      </c>
      <c r="CY730">
        <v>2674646.3318845402</v>
      </c>
      <c r="CZ730">
        <v>19540</v>
      </c>
      <c r="DA730">
        <v>19463.183164359933</v>
      </c>
      <c r="DB730">
        <v>18465.984353118129</v>
      </c>
      <c r="DC730">
        <v>17635.479626385433</v>
      </c>
      <c r="DD730">
        <v>-360897.14009737037</v>
      </c>
      <c r="DE730">
        <v>-580267.9964746926</v>
      </c>
      <c r="DF730">
        <v>-773553.02590480121</v>
      </c>
    </row>
    <row r="731" spans="1:110" x14ac:dyDescent="0.45">
      <c r="A731">
        <v>14341</v>
      </c>
      <c r="B731" t="s">
        <v>1081</v>
      </c>
      <c r="C731">
        <v>31550</v>
      </c>
      <c r="D731">
        <v>30609</v>
      </c>
      <c r="E731">
        <v>29373</v>
      </c>
      <c r="F731">
        <v>27938</v>
      </c>
      <c r="G731">
        <v>26421</v>
      </c>
      <c r="H731">
        <v>24914</v>
      </c>
      <c r="I731">
        <v>23467</v>
      </c>
      <c r="J731">
        <v>22088.75</v>
      </c>
      <c r="K731">
        <v>2.2599999999999998</v>
      </c>
      <c r="L731">
        <v>2.19</v>
      </c>
      <c r="M731">
        <v>2.14</v>
      </c>
      <c r="N731">
        <v>2.1</v>
      </c>
      <c r="O731">
        <v>2.08</v>
      </c>
      <c r="P731">
        <v>2.0699999999999998</v>
      </c>
      <c r="Q731">
        <v>2.0453039734548599</v>
      </c>
      <c r="R731">
        <v>2.0304819888735381</v>
      </c>
      <c r="S731">
        <v>286761</v>
      </c>
      <c r="T731">
        <v>10731</v>
      </c>
      <c r="U731">
        <v>5436</v>
      </c>
      <c r="V731">
        <v>53.515454523143298</v>
      </c>
      <c r="W731">
        <v>192.9156110549894</v>
      </c>
      <c r="X731">
        <v>3359.1790026318472</v>
      </c>
      <c r="Y731">
        <v>472.0459171275416</v>
      </c>
      <c r="Z731">
        <v>8055</v>
      </c>
      <c r="AA731">
        <v>7730.3319508293598</v>
      </c>
      <c r="AB731">
        <v>7307.6402794352425</v>
      </c>
      <c r="AC731">
        <v>6855.8555309646517</v>
      </c>
      <c r="AD731">
        <v>6342.4013782895763</v>
      </c>
      <c r="AE731">
        <v>5811.2398117518151</v>
      </c>
      <c r="AF731">
        <v>5313.9289039498335</v>
      </c>
      <c r="AG731">
        <v>4828.7339652053815</v>
      </c>
      <c r="AH731">
        <v>311</v>
      </c>
      <c r="AI731">
        <v>251.14721851827144</v>
      </c>
      <c r="AJ731">
        <v>197.75960305679976</v>
      </c>
      <c r="AK731">
        <v>161.33777012454104</v>
      </c>
      <c r="AL731">
        <v>135.41619892851872</v>
      </c>
      <c r="AM731">
        <v>117.93215890968868</v>
      </c>
      <c r="AN731">
        <v>107.9177851298968</v>
      </c>
      <c r="AO731">
        <v>97.243639534518465</v>
      </c>
      <c r="AP731">
        <v>62.283476380802256</v>
      </c>
      <c r="AQ731">
        <v>1.9282659380920704</v>
      </c>
      <c r="AR731">
        <v>0.40704424603438716</v>
      </c>
      <c r="AS731">
        <v>1.9282659380920704</v>
      </c>
      <c r="AT731">
        <v>17464</v>
      </c>
      <c r="AU731">
        <v>159</v>
      </c>
      <c r="AV731">
        <v>9923.1993306255499</v>
      </c>
      <c r="AW731">
        <v>2728.25664848218</v>
      </c>
      <c r="AX731">
        <v>124.32850511945946</v>
      </c>
      <c r="AY731">
        <v>331.13716166297456</v>
      </c>
      <c r="AZ731">
        <v>103.78288290826212</v>
      </c>
      <c r="BA731">
        <v>3.3048829170947553</v>
      </c>
      <c r="BB731">
        <v>66.061272509003672</v>
      </c>
      <c r="BC731">
        <v>12340</v>
      </c>
      <c r="BD731">
        <v>634496.26015462819</v>
      </c>
      <c r="BE731">
        <v>5435801.0480940202</v>
      </c>
      <c r="BF731">
        <v>189012</v>
      </c>
      <c r="BG731">
        <v>179912.09853684489</v>
      </c>
      <c r="BH731">
        <v>162763.66696353874</v>
      </c>
      <c r="BI731">
        <v>63074.000000000015</v>
      </c>
      <c r="BJ731">
        <v>55938.895575327915</v>
      </c>
      <c r="BK731">
        <v>51749.47558252242</v>
      </c>
      <c r="BL731">
        <v>-499559.73206833866</v>
      </c>
      <c r="BM731">
        <v>-586152.46799447457</v>
      </c>
      <c r="BN731">
        <v>-624864.84234935697</v>
      </c>
      <c r="BO731">
        <v>458441.06857267302</v>
      </c>
      <c r="BP731">
        <v>1108568.9519618503</v>
      </c>
      <c r="BQ731">
        <v>1609880.6210475271</v>
      </c>
      <c r="BR731">
        <v>3896141</v>
      </c>
      <c r="BS731">
        <v>8767932</v>
      </c>
      <c r="BT731">
        <v>937111</v>
      </c>
      <c r="BU731">
        <v>122746</v>
      </c>
      <c r="BV731">
        <v>88734</v>
      </c>
      <c r="BW731">
        <v>932589</v>
      </c>
      <c r="BX731">
        <v>42948</v>
      </c>
      <c r="BY731">
        <v>40.120997041955711</v>
      </c>
      <c r="BZ731">
        <v>0</v>
      </c>
      <c r="CA731">
        <v>0</v>
      </c>
      <c r="CB731">
        <v>0</v>
      </c>
      <c r="CC731">
        <v>0</v>
      </c>
      <c r="CD731">
        <v>3.8104649251095197</v>
      </c>
      <c r="CE731">
        <v>0</v>
      </c>
      <c r="CF731">
        <v>0</v>
      </c>
      <c r="CG731">
        <v>196395.7512995617</v>
      </c>
      <c r="CH731">
        <v>54502.170217103252</v>
      </c>
      <c r="CI731">
        <v>44492.401324157006</v>
      </c>
      <c r="CJ731">
        <v>64920.501105679956</v>
      </c>
      <c r="CK731">
        <v>410563.94940904836</v>
      </c>
      <c r="CL731">
        <v>220000</v>
      </c>
      <c r="CM731">
        <v>2430000</v>
      </c>
      <c r="CN731">
        <v>620000</v>
      </c>
      <c r="CO731">
        <v>17180000</v>
      </c>
      <c r="CP731">
        <v>0</v>
      </c>
      <c r="CQ731">
        <v>0</v>
      </c>
      <c r="CR731">
        <v>0</v>
      </c>
      <c r="CS731">
        <v>0</v>
      </c>
      <c r="CT731">
        <v>0</v>
      </c>
      <c r="CU731">
        <v>0</v>
      </c>
      <c r="CV731">
        <v>0</v>
      </c>
      <c r="CW731">
        <v>0</v>
      </c>
      <c r="CX731">
        <v>1450.6256873751668</v>
      </c>
      <c r="CY731">
        <v>2182773.7305462006</v>
      </c>
      <c r="CZ731">
        <v>12340</v>
      </c>
      <c r="DA731">
        <v>11745.89600631</v>
      </c>
      <c r="DB731">
        <v>10626.328753359934</v>
      </c>
      <c r="DC731">
        <v>9604.6630053659792</v>
      </c>
      <c r="DD731">
        <v>-499559.73206833866</v>
      </c>
      <c r="DE731">
        <v>-586152.46799447457</v>
      </c>
      <c r="DF731">
        <v>-624864.84234935697</v>
      </c>
    </row>
    <row r="732" spans="1:110" x14ac:dyDescent="0.45">
      <c r="A732">
        <v>14342</v>
      </c>
      <c r="B732" t="s">
        <v>1082</v>
      </c>
      <c r="C732">
        <v>28378</v>
      </c>
      <c r="D732">
        <v>26895</v>
      </c>
      <c r="E732">
        <v>25222</v>
      </c>
      <c r="F732">
        <v>23434</v>
      </c>
      <c r="G732">
        <v>21633</v>
      </c>
      <c r="H732">
        <v>19875</v>
      </c>
      <c r="I732">
        <v>18223</v>
      </c>
      <c r="J732">
        <v>16505.357142857141</v>
      </c>
      <c r="K732">
        <v>2.2599999999999998</v>
      </c>
      <c r="L732">
        <v>2.19</v>
      </c>
      <c r="M732">
        <v>2.14</v>
      </c>
      <c r="N732">
        <v>2.1</v>
      </c>
      <c r="O732">
        <v>2.08</v>
      </c>
      <c r="P732">
        <v>2.0699999999999998</v>
      </c>
      <c r="Q732">
        <v>2.0453039734548599</v>
      </c>
      <c r="R732">
        <v>2.0304819888735381</v>
      </c>
      <c r="S732">
        <v>286761</v>
      </c>
      <c r="T732">
        <v>10731</v>
      </c>
      <c r="U732">
        <v>5436</v>
      </c>
      <c r="V732">
        <v>48.167347478534118</v>
      </c>
      <c r="W732">
        <v>160.61799749790757</v>
      </c>
      <c r="X732">
        <v>3356.9282222495726</v>
      </c>
      <c r="Y732">
        <v>509.96436794879298</v>
      </c>
      <c r="Z732">
        <v>6004</v>
      </c>
      <c r="AA732">
        <v>5526.6007059260692</v>
      </c>
      <c r="AB732">
        <v>5066.0234821847862</v>
      </c>
      <c r="AC732">
        <v>4616.110390747438</v>
      </c>
      <c r="AD732">
        <v>4172.0536496818349</v>
      </c>
      <c r="AE732">
        <v>3730.2502512654032</v>
      </c>
      <c r="AF732">
        <v>3309.141419958743</v>
      </c>
      <c r="AG732">
        <v>2860.2687438429598</v>
      </c>
      <c r="AH732">
        <v>182</v>
      </c>
      <c r="AI732">
        <v>157.15227026795358</v>
      </c>
      <c r="AJ732">
        <v>133.85561462254654</v>
      </c>
      <c r="AK732">
        <v>127.24457335989973</v>
      </c>
      <c r="AL732">
        <v>120.74867487693339</v>
      </c>
      <c r="AM732">
        <v>110.57944966312007</v>
      </c>
      <c r="AN732">
        <v>100.4289012863951</v>
      </c>
      <c r="AO732">
        <v>92.084495260484346</v>
      </c>
      <c r="AP732">
        <v>41.530190609117923</v>
      </c>
      <c r="AQ732">
        <v>1.8479215240049007</v>
      </c>
      <c r="AR732">
        <v>0.39008406911628762</v>
      </c>
      <c r="AS732">
        <v>1.8479215240049007</v>
      </c>
      <c r="AT732">
        <v>14721</v>
      </c>
      <c r="AU732">
        <v>117</v>
      </c>
      <c r="AV732">
        <v>8357.0099826531678</v>
      </c>
      <c r="AW732">
        <v>2197.3721373605431</v>
      </c>
      <c r="AX732">
        <v>94.252270127591615</v>
      </c>
      <c r="AY732">
        <v>278.87342312113623</v>
      </c>
      <c r="AZ732">
        <v>83.588036105195059</v>
      </c>
      <c r="BA732">
        <v>2.505400649213823</v>
      </c>
      <c r="BB732">
        <v>66.061272509003672</v>
      </c>
      <c r="BC732">
        <v>10850</v>
      </c>
      <c r="BD732">
        <v>474433.1469323145</v>
      </c>
      <c r="BE732">
        <v>3868889.6608943166</v>
      </c>
      <c r="BF732">
        <v>133832</v>
      </c>
      <c r="BG732">
        <v>121607.30535362384</v>
      </c>
      <c r="BH732">
        <v>104633.15631643185</v>
      </c>
      <c r="BI732">
        <v>10831.999999999989</v>
      </c>
      <c r="BJ732">
        <v>9047.4616157741075</v>
      </c>
      <c r="BK732">
        <v>8177.1214419191538</v>
      </c>
      <c r="BL732">
        <v>-386909.3448879522</v>
      </c>
      <c r="BM732">
        <v>-467838.0051804625</v>
      </c>
      <c r="BN732">
        <v>-508682.32741481205</v>
      </c>
      <c r="BO732">
        <v>194745.8884796272</v>
      </c>
      <c r="BP732">
        <v>577838.74095335533</v>
      </c>
      <c r="BQ732">
        <v>916026.665594914</v>
      </c>
      <c r="BR732">
        <v>3896141</v>
      </c>
      <c r="BS732">
        <v>8767932</v>
      </c>
      <c r="BT732">
        <v>937111</v>
      </c>
      <c r="BU732">
        <v>122746</v>
      </c>
      <c r="BV732">
        <v>88734</v>
      </c>
      <c r="BW732">
        <v>932589</v>
      </c>
      <c r="BX732">
        <v>42948</v>
      </c>
      <c r="BY732">
        <v>29.573475756663687</v>
      </c>
      <c r="BZ732">
        <v>0</v>
      </c>
      <c r="CA732">
        <v>0</v>
      </c>
      <c r="CB732">
        <v>0</v>
      </c>
      <c r="CC732">
        <v>0</v>
      </c>
      <c r="CD732">
        <v>22.578126901661928</v>
      </c>
      <c r="CE732">
        <v>0</v>
      </c>
      <c r="CF732">
        <v>0</v>
      </c>
      <c r="CG732">
        <v>158737.34267658749</v>
      </c>
      <c r="CH732">
        <v>44051.51136479462</v>
      </c>
      <c r="CI732">
        <v>35961.091361515246</v>
      </c>
      <c r="CJ732">
        <v>52472.152592697632</v>
      </c>
      <c r="CK732">
        <v>331839.30862430367</v>
      </c>
      <c r="CL732">
        <v>0</v>
      </c>
      <c r="CM732">
        <v>1160000</v>
      </c>
      <c r="CN732">
        <v>220000</v>
      </c>
      <c r="CO732">
        <v>9080000</v>
      </c>
      <c r="CP732">
        <v>0</v>
      </c>
      <c r="CQ732">
        <v>0</v>
      </c>
      <c r="CR732">
        <v>0</v>
      </c>
      <c r="CS732">
        <v>0</v>
      </c>
      <c r="CT732">
        <v>0</v>
      </c>
      <c r="CU732">
        <v>0</v>
      </c>
      <c r="CV732">
        <v>0</v>
      </c>
      <c r="CW732">
        <v>0</v>
      </c>
      <c r="CX732">
        <v>454.9823948182804</v>
      </c>
      <c r="CY732">
        <v>1700172.0866074224</v>
      </c>
      <c r="CZ732">
        <v>10850</v>
      </c>
      <c r="DA732">
        <v>9858.9221044803853</v>
      </c>
      <c r="DB732">
        <v>8482.7974328507808</v>
      </c>
      <c r="DC732">
        <v>7181.7137168778081</v>
      </c>
      <c r="DD732">
        <v>-386909.3448879522</v>
      </c>
      <c r="DE732">
        <v>-467838.0051804625</v>
      </c>
      <c r="DF732">
        <v>-508682.32741481205</v>
      </c>
    </row>
    <row r="733" spans="1:110" x14ac:dyDescent="0.45">
      <c r="A733">
        <v>14361</v>
      </c>
      <c r="B733" t="s">
        <v>1083</v>
      </c>
      <c r="C733">
        <v>9679</v>
      </c>
      <c r="D733">
        <v>9234</v>
      </c>
      <c r="E733">
        <v>8689</v>
      </c>
      <c r="F733">
        <v>8065</v>
      </c>
      <c r="G733">
        <v>7413</v>
      </c>
      <c r="H733">
        <v>6752</v>
      </c>
      <c r="I733">
        <v>6104</v>
      </c>
      <c r="J733">
        <v>5498.1071428571422</v>
      </c>
      <c r="K733">
        <v>2.2599999999999998</v>
      </c>
      <c r="L733">
        <v>2.19</v>
      </c>
      <c r="M733">
        <v>2.14</v>
      </c>
      <c r="N733">
        <v>2.1</v>
      </c>
      <c r="O733">
        <v>2.08</v>
      </c>
      <c r="P733">
        <v>2.0699999999999998</v>
      </c>
      <c r="Q733">
        <v>2.0453039734548599</v>
      </c>
      <c r="R733">
        <v>2.0304819888735381</v>
      </c>
      <c r="S733">
        <v>286761</v>
      </c>
      <c r="T733">
        <v>10731</v>
      </c>
      <c r="U733">
        <v>5436</v>
      </c>
      <c r="V733">
        <v>14.544439713388281</v>
      </c>
      <c r="W733">
        <v>146.75981029429357</v>
      </c>
      <c r="X733">
        <v>3791.8093731099589</v>
      </c>
      <c r="Y733">
        <v>190.35995923136633</v>
      </c>
      <c r="Z733">
        <v>7605</v>
      </c>
      <c r="AA733">
        <v>7091.6263661600415</v>
      </c>
      <c r="AB733">
        <v>6562.1366386542804</v>
      </c>
      <c r="AC733">
        <v>5866.2704480256616</v>
      </c>
      <c r="AD733">
        <v>5085.2513412461713</v>
      </c>
      <c r="AE733">
        <v>4362.5739409034832</v>
      </c>
      <c r="AF733">
        <v>3784.7393121204559</v>
      </c>
      <c r="AG733">
        <v>3125.5212726148275</v>
      </c>
      <c r="AH733">
        <v>426</v>
      </c>
      <c r="AI733">
        <v>358.27475298545153</v>
      </c>
      <c r="AJ733">
        <v>302.32900402941624</v>
      </c>
      <c r="AK733">
        <v>257.90035276464954</v>
      </c>
      <c r="AL733">
        <v>215.15871484711849</v>
      </c>
      <c r="AM733">
        <v>181.6445936905375</v>
      </c>
      <c r="AN733">
        <v>157.26385586341343</v>
      </c>
      <c r="AO733">
        <v>146.97484225113735</v>
      </c>
      <c r="AP733">
        <v>31.633802060177409</v>
      </c>
      <c r="AQ733">
        <v>6.2668642987992289</v>
      </c>
      <c r="AR733">
        <v>1.322893799611758</v>
      </c>
      <c r="AS733">
        <v>6.2668642987992289</v>
      </c>
      <c r="AT733">
        <v>8713</v>
      </c>
      <c r="AU733">
        <v>369</v>
      </c>
      <c r="AV733">
        <v>5079.9749190840594</v>
      </c>
      <c r="AW733">
        <v>3102.7568044646828</v>
      </c>
      <c r="AX733">
        <v>241.49049576283068</v>
      </c>
      <c r="AY733">
        <v>169.51876304983506</v>
      </c>
      <c r="AZ733">
        <v>118.02886884183654</v>
      </c>
      <c r="BA733">
        <v>6.4192665496981585</v>
      </c>
      <c r="BB733">
        <v>66.061272509003672</v>
      </c>
      <c r="BC733">
        <v>10850</v>
      </c>
      <c r="BD733">
        <v>460304.23982311087</v>
      </c>
      <c r="BE733">
        <v>1465239.7822261185</v>
      </c>
      <c r="BF733">
        <v>41714</v>
      </c>
      <c r="BG733">
        <v>37994.537160803236</v>
      </c>
      <c r="BH733">
        <v>32269.940867556259</v>
      </c>
      <c r="BI733">
        <v>50751.999999999985</v>
      </c>
      <c r="BJ733">
        <v>41982.606302961467</v>
      </c>
      <c r="BK733">
        <v>36393.157612260649</v>
      </c>
      <c r="BL733">
        <v>-395844.40066390508</v>
      </c>
      <c r="BM733">
        <v>-388203.03915161523</v>
      </c>
      <c r="BN733">
        <v>-363740.07088231936</v>
      </c>
      <c r="BO733">
        <v>100966.22199166298</v>
      </c>
      <c r="BP733">
        <v>216983.64515431935</v>
      </c>
      <c r="BQ733">
        <v>278502.01274018502</v>
      </c>
      <c r="BR733">
        <v>3896141</v>
      </c>
      <c r="BS733">
        <v>8767932</v>
      </c>
      <c r="BT733">
        <v>937111</v>
      </c>
      <c r="BU733">
        <v>122746</v>
      </c>
      <c r="BV733">
        <v>88734</v>
      </c>
      <c r="BW733">
        <v>932589</v>
      </c>
      <c r="BX733">
        <v>42948</v>
      </c>
      <c r="BY733">
        <v>184.14080967642624</v>
      </c>
      <c r="BZ733">
        <v>0</v>
      </c>
      <c r="CA733">
        <v>0</v>
      </c>
      <c r="CB733">
        <v>0</v>
      </c>
      <c r="CC733">
        <v>0</v>
      </c>
      <c r="CD733">
        <v>5.9833612360330752</v>
      </c>
      <c r="CE733">
        <v>0</v>
      </c>
      <c r="CF733">
        <v>2.782588235294118</v>
      </c>
      <c r="CG733">
        <v>82149.355519315053</v>
      </c>
      <c r="CH733">
        <v>22797.428804403222</v>
      </c>
      <c r="CI733">
        <v>18610.494728632017</v>
      </c>
      <c r="CJ733">
        <v>27155.258148573252</v>
      </c>
      <c r="CK733">
        <v>171732.65521397899</v>
      </c>
      <c r="CL733">
        <v>260000</v>
      </c>
      <c r="CM733">
        <v>4010000</v>
      </c>
      <c r="CN733">
        <v>900000</v>
      </c>
      <c r="CO733">
        <v>19990000</v>
      </c>
      <c r="CP733">
        <v>0</v>
      </c>
      <c r="CQ733">
        <v>0</v>
      </c>
      <c r="CR733">
        <v>0</v>
      </c>
      <c r="CS733">
        <v>0</v>
      </c>
      <c r="CT733">
        <v>0</v>
      </c>
      <c r="CU733">
        <v>0</v>
      </c>
      <c r="CV733">
        <v>0</v>
      </c>
      <c r="CW733">
        <v>0</v>
      </c>
      <c r="CX733">
        <v>1949.9245492212017</v>
      </c>
      <c r="CY733">
        <v>634524.17998759542</v>
      </c>
      <c r="CZ733">
        <v>10850</v>
      </c>
      <c r="DA733">
        <v>9882.5508988520687</v>
      </c>
      <c r="DB733">
        <v>8393.5575205682853</v>
      </c>
      <c r="DC733">
        <v>6967.8379228976364</v>
      </c>
      <c r="DD733">
        <v>-395844.40066390508</v>
      </c>
      <c r="DE733">
        <v>-388203.03915161523</v>
      </c>
      <c r="DF733">
        <v>-363740.07088231936</v>
      </c>
    </row>
    <row r="734" spans="1:110" x14ac:dyDescent="0.45">
      <c r="A734">
        <v>14362</v>
      </c>
      <c r="B734" t="s">
        <v>1084</v>
      </c>
      <c r="C734">
        <v>17033</v>
      </c>
      <c r="D734">
        <v>16803</v>
      </c>
      <c r="E734">
        <v>16350</v>
      </c>
      <c r="F734">
        <v>15759</v>
      </c>
      <c r="G734">
        <v>15107</v>
      </c>
      <c r="H734">
        <v>14469</v>
      </c>
      <c r="I734">
        <v>13845</v>
      </c>
      <c r="J734">
        <v>13292.321428571428</v>
      </c>
      <c r="K734">
        <v>2.2599999999999998</v>
      </c>
      <c r="L734">
        <v>2.19</v>
      </c>
      <c r="M734">
        <v>2.14</v>
      </c>
      <c r="N734">
        <v>2.1</v>
      </c>
      <c r="O734">
        <v>2.08</v>
      </c>
      <c r="P734">
        <v>2.0699999999999998</v>
      </c>
      <c r="Q734">
        <v>2.0453039734548599</v>
      </c>
      <c r="R734">
        <v>2.0304819888735381</v>
      </c>
      <c r="S734">
        <v>286761</v>
      </c>
      <c r="T734">
        <v>10731</v>
      </c>
      <c r="U734">
        <v>5436</v>
      </c>
      <c r="V734">
        <v>26.888163959162853</v>
      </c>
      <c r="W734">
        <v>119.81527256469398</v>
      </c>
      <c r="X734">
        <v>3609.4663757709332</v>
      </c>
      <c r="Y734">
        <v>410.32806417071549</v>
      </c>
      <c r="Z734">
        <v>6365</v>
      </c>
      <c r="AA734">
        <v>6318.5585967145244</v>
      </c>
      <c r="AB734">
        <v>6267.3278901310805</v>
      </c>
      <c r="AC734">
        <v>6043.3819110452259</v>
      </c>
      <c r="AD734">
        <v>5639.359187312024</v>
      </c>
      <c r="AE734">
        <v>5244.8041585330166</v>
      </c>
      <c r="AF734">
        <v>4941.164400130373</v>
      </c>
      <c r="AG734">
        <v>4687.8440628162252</v>
      </c>
      <c r="AH734">
        <v>353</v>
      </c>
      <c r="AI734">
        <v>306.33123695694474</v>
      </c>
      <c r="AJ734">
        <v>261.75448710628473</v>
      </c>
      <c r="AK734">
        <v>239.63847709142431</v>
      </c>
      <c r="AL734">
        <v>224.85595071287074</v>
      </c>
      <c r="AM734">
        <v>224.63316213325726</v>
      </c>
      <c r="AN734">
        <v>228.77893157475359</v>
      </c>
      <c r="AO734">
        <v>277.52309376495896</v>
      </c>
      <c r="AP734">
        <v>43.340985649894634</v>
      </c>
      <c r="AQ734">
        <v>3.3744653916611229</v>
      </c>
      <c r="AR734">
        <v>0.71232743056017744</v>
      </c>
      <c r="AS734">
        <v>3.3744653916611229</v>
      </c>
      <c r="AT734">
        <v>12687</v>
      </c>
      <c r="AU734">
        <v>390</v>
      </c>
      <c r="AV734">
        <v>7331.2673328337751</v>
      </c>
      <c r="AW734">
        <v>3632.3091839917543</v>
      </c>
      <c r="AX734">
        <v>260.37678058638443</v>
      </c>
      <c r="AY734">
        <v>244.64439089666308</v>
      </c>
      <c r="AZ734">
        <v>138.17304135904632</v>
      </c>
      <c r="BA734">
        <v>6.9212991287979895</v>
      </c>
      <c r="BB734">
        <v>66.061272509003672</v>
      </c>
      <c r="BC734">
        <v>6170</v>
      </c>
      <c r="BD734">
        <v>347769.1706800739</v>
      </c>
      <c r="BE734">
        <v>2793345.9017516705</v>
      </c>
      <c r="BF734">
        <v>128294</v>
      </c>
      <c r="BG734">
        <v>125479.56203229014</v>
      </c>
      <c r="BH734">
        <v>116877.73980836754</v>
      </c>
      <c r="BI734">
        <v>17007.999999999993</v>
      </c>
      <c r="BJ734">
        <v>16267.292289811629</v>
      </c>
      <c r="BK734">
        <v>15179.762850925465</v>
      </c>
      <c r="BL734">
        <v>-305942.32941310032</v>
      </c>
      <c r="BM734">
        <v>-381403.19392981514</v>
      </c>
      <c r="BN734">
        <v>-411480.16273801483</v>
      </c>
      <c r="BO734">
        <v>364834.7264293523</v>
      </c>
      <c r="BP734">
        <v>747218.97076907218</v>
      </c>
      <c r="BQ734">
        <v>992801.84672184219</v>
      </c>
      <c r="BR734">
        <v>3896141</v>
      </c>
      <c r="BS734">
        <v>8767932</v>
      </c>
      <c r="BT734">
        <v>937111</v>
      </c>
      <c r="BU734">
        <v>122746</v>
      </c>
      <c r="BV734">
        <v>88734</v>
      </c>
      <c r="BW734">
        <v>932589</v>
      </c>
      <c r="BX734">
        <v>42948</v>
      </c>
      <c r="BY734">
        <v>206.89027192496062</v>
      </c>
      <c r="BZ734">
        <v>0</v>
      </c>
      <c r="CA734">
        <v>0</v>
      </c>
      <c r="CB734">
        <v>0</v>
      </c>
      <c r="CC734">
        <v>0</v>
      </c>
      <c r="CD734">
        <v>6.6921586933958537</v>
      </c>
      <c r="CE734">
        <v>0</v>
      </c>
      <c r="CF734">
        <v>0</v>
      </c>
      <c r="CG734">
        <v>109161.71613495056</v>
      </c>
      <c r="CH734">
        <v>30293.681989603509</v>
      </c>
      <c r="CI734">
        <v>24729.999765126104</v>
      </c>
      <c r="CJ734">
        <v>36084.453284467745</v>
      </c>
      <c r="CK734">
        <v>228201.80683172835</v>
      </c>
      <c r="CL734">
        <v>1100000</v>
      </c>
      <c r="CM734">
        <v>2280000</v>
      </c>
      <c r="CN734">
        <v>540000</v>
      </c>
      <c r="CO734">
        <v>14380000</v>
      </c>
      <c r="CP734">
        <v>0</v>
      </c>
      <c r="CQ734">
        <v>0</v>
      </c>
      <c r="CR734">
        <v>0</v>
      </c>
      <c r="CS734">
        <v>0</v>
      </c>
      <c r="CT734">
        <v>0</v>
      </c>
      <c r="CU734">
        <v>0</v>
      </c>
      <c r="CV734">
        <v>0</v>
      </c>
      <c r="CW734">
        <v>0</v>
      </c>
      <c r="CX734">
        <v>1007.4610170976209</v>
      </c>
      <c r="CY734">
        <v>965747.90366740618</v>
      </c>
      <c r="CZ734">
        <v>6170</v>
      </c>
      <c r="DA734">
        <v>6034.6461856301166</v>
      </c>
      <c r="DB734">
        <v>5620.9616553979749</v>
      </c>
      <c r="DC734">
        <v>5264.3425939558683</v>
      </c>
      <c r="DD734">
        <v>-305942.32941310032</v>
      </c>
      <c r="DE734">
        <v>-381403.19392981514</v>
      </c>
      <c r="DF734">
        <v>-411480.16273801483</v>
      </c>
    </row>
    <row r="735" spans="1:110" x14ac:dyDescent="0.45">
      <c r="A735">
        <v>14363</v>
      </c>
      <c r="B735" t="s">
        <v>1085</v>
      </c>
      <c r="C735">
        <v>11171</v>
      </c>
      <c r="D735">
        <v>10469</v>
      </c>
      <c r="E735">
        <v>9711</v>
      </c>
      <c r="F735">
        <v>8932</v>
      </c>
      <c r="G735">
        <v>8147</v>
      </c>
      <c r="H735">
        <v>7364</v>
      </c>
      <c r="I735">
        <v>6622</v>
      </c>
      <c r="J735">
        <v>5856.9642857142853</v>
      </c>
      <c r="K735">
        <v>2.2599999999999998</v>
      </c>
      <c r="L735">
        <v>2.19</v>
      </c>
      <c r="M735">
        <v>2.14</v>
      </c>
      <c r="N735">
        <v>2.1</v>
      </c>
      <c r="O735">
        <v>2.08</v>
      </c>
      <c r="P735">
        <v>2.0699999999999998</v>
      </c>
      <c r="Q735">
        <v>2.0453039734548599</v>
      </c>
      <c r="R735">
        <v>2.0304819888735381</v>
      </c>
      <c r="S735">
        <v>286761</v>
      </c>
      <c r="T735">
        <v>10731</v>
      </c>
      <c r="U735">
        <v>5436</v>
      </c>
      <c r="V735">
        <v>18.94557660911639</v>
      </c>
      <c r="W735">
        <v>191.16922231871877</v>
      </c>
      <c r="X735">
        <v>3359.6746773952918</v>
      </c>
      <c r="Y735">
        <v>168.6655292207052</v>
      </c>
      <c r="Z735">
        <v>4295</v>
      </c>
      <c r="AA735">
        <v>3946.6075037440764</v>
      </c>
      <c r="AB735">
        <v>3576.4812086908059</v>
      </c>
      <c r="AC735">
        <v>3216.9065217780212</v>
      </c>
      <c r="AD735">
        <v>2863.0586193832191</v>
      </c>
      <c r="AE735">
        <v>2534.9278291692112</v>
      </c>
      <c r="AF735">
        <v>2265.2584808874003</v>
      </c>
      <c r="AG735">
        <v>1905.964916151906</v>
      </c>
      <c r="AH735">
        <v>149</v>
      </c>
      <c r="AI735">
        <v>130.40062912929358</v>
      </c>
      <c r="AJ735">
        <v>119.56878024875796</v>
      </c>
      <c r="AK735">
        <v>98.620942213493819</v>
      </c>
      <c r="AL735">
        <v>94.738282350339375</v>
      </c>
      <c r="AM735">
        <v>104.70055100568089</v>
      </c>
      <c r="AN735">
        <v>148.86992587136177</v>
      </c>
      <c r="AO735">
        <v>134.7326012732083</v>
      </c>
      <c r="AP735">
        <v>26.831258691160929</v>
      </c>
      <c r="AQ735">
        <v>2.7317100789637663</v>
      </c>
      <c r="AR735">
        <v>0.57664601521538172</v>
      </c>
      <c r="AS735">
        <v>2.7317100789637663</v>
      </c>
      <c r="AT735">
        <v>7650</v>
      </c>
      <c r="AU735">
        <v>166</v>
      </c>
      <c r="AV735">
        <v>4389.7626139871491</v>
      </c>
      <c r="AW735">
        <v>1774.3861605235379</v>
      </c>
      <c r="AX735">
        <v>114.15382651985074</v>
      </c>
      <c r="AY735">
        <v>146.48637842875115</v>
      </c>
      <c r="AZ735">
        <v>67.497649546315387</v>
      </c>
      <c r="BA735">
        <v>3.0344210350149603</v>
      </c>
      <c r="BB735">
        <v>66.061272509003672</v>
      </c>
      <c r="BC735">
        <v>6170</v>
      </c>
      <c r="BD735">
        <v>245948.65304319569</v>
      </c>
      <c r="BE735">
        <v>2049145.4694372534</v>
      </c>
      <c r="BF735">
        <v>60586</v>
      </c>
      <c r="BG735">
        <v>53906.435457063708</v>
      </c>
      <c r="BH735">
        <v>45087.341636660902</v>
      </c>
      <c r="BI735">
        <v>17842</v>
      </c>
      <c r="BJ735">
        <v>14543.135112147038</v>
      </c>
      <c r="BK735">
        <v>12943.44366359567</v>
      </c>
      <c r="BL735">
        <v>-172020.48709146556</v>
      </c>
      <c r="BM735">
        <v>-221920.98723136785</v>
      </c>
      <c r="BN735">
        <v>-229635.39562795984</v>
      </c>
      <c r="BO735">
        <v>89150.756971534807</v>
      </c>
      <c r="BP735">
        <v>275113.80094611121</v>
      </c>
      <c r="BQ735">
        <v>418464.81891880312</v>
      </c>
      <c r="BR735">
        <v>3896141</v>
      </c>
      <c r="BS735">
        <v>8767932</v>
      </c>
      <c r="BT735">
        <v>937111</v>
      </c>
      <c r="BU735">
        <v>122746</v>
      </c>
      <c r="BV735">
        <v>88734</v>
      </c>
      <c r="BW735">
        <v>932589</v>
      </c>
      <c r="BX735">
        <v>42948</v>
      </c>
      <c r="BY735">
        <v>16.744004922367491</v>
      </c>
      <c r="BZ735">
        <v>0</v>
      </c>
      <c r="CA735">
        <v>0</v>
      </c>
      <c r="CB735">
        <v>0</v>
      </c>
      <c r="CC735">
        <v>0</v>
      </c>
      <c r="CD735">
        <v>1.702485171599905</v>
      </c>
      <c r="CE735">
        <v>0</v>
      </c>
      <c r="CF735">
        <v>0</v>
      </c>
      <c r="CG735">
        <v>94543.262154724289</v>
      </c>
      <c r="CH735">
        <v>26236.886148201</v>
      </c>
      <c r="CI735">
        <v>21418.267627729303</v>
      </c>
      <c r="CJ735">
        <v>31252.182975630723</v>
      </c>
      <c r="CK735">
        <v>197642.03066212279</v>
      </c>
      <c r="CL735">
        <v>90000</v>
      </c>
      <c r="CM735">
        <v>1420000</v>
      </c>
      <c r="CN735">
        <v>430000</v>
      </c>
      <c r="CO735">
        <v>37750000</v>
      </c>
      <c r="CP735">
        <v>0</v>
      </c>
      <c r="CQ735">
        <v>2530</v>
      </c>
      <c r="CR735">
        <v>0</v>
      </c>
      <c r="CS735">
        <v>0</v>
      </c>
      <c r="CT735">
        <v>0</v>
      </c>
      <c r="CU735">
        <v>17730240</v>
      </c>
      <c r="CV735">
        <v>0</v>
      </c>
      <c r="CW735">
        <v>0</v>
      </c>
      <c r="CX735">
        <v>8426.0375975437382</v>
      </c>
      <c r="CY735">
        <v>873904.75058870472</v>
      </c>
      <c r="CZ735">
        <v>6170</v>
      </c>
      <c r="DA735">
        <v>5489.761772853185</v>
      </c>
      <c r="DB735">
        <v>4591.6366470504363</v>
      </c>
      <c r="DC735">
        <v>3723.0383809163632</v>
      </c>
      <c r="DD735">
        <v>-172020.48709146556</v>
      </c>
      <c r="DE735">
        <v>-221920.98723136785</v>
      </c>
      <c r="DF735">
        <v>-229635.39562795984</v>
      </c>
    </row>
    <row r="736" spans="1:110" x14ac:dyDescent="0.45">
      <c r="A736">
        <v>14364</v>
      </c>
      <c r="B736" t="s">
        <v>1086</v>
      </c>
      <c r="C736">
        <v>10724</v>
      </c>
      <c r="D736">
        <v>9683</v>
      </c>
      <c r="E736">
        <v>8636</v>
      </c>
      <c r="F736">
        <v>7626</v>
      </c>
      <c r="G736">
        <v>6643</v>
      </c>
      <c r="H736">
        <v>5686</v>
      </c>
      <c r="I736">
        <v>4813</v>
      </c>
      <c r="J736">
        <v>3823</v>
      </c>
      <c r="K736">
        <v>2.2599999999999998</v>
      </c>
      <c r="L736">
        <v>2.19</v>
      </c>
      <c r="M736">
        <v>2.14</v>
      </c>
      <c r="N736">
        <v>2.1</v>
      </c>
      <c r="O736">
        <v>2.08</v>
      </c>
      <c r="P736">
        <v>2.0699999999999998</v>
      </c>
      <c r="Q736">
        <v>2.0453039734548599</v>
      </c>
      <c r="R736">
        <v>2.0304819888735381</v>
      </c>
      <c r="S736">
        <v>286761</v>
      </c>
      <c r="T736">
        <v>10731</v>
      </c>
      <c r="U736">
        <v>5436</v>
      </c>
      <c r="V736">
        <v>16.191505359074533</v>
      </c>
      <c r="W736">
        <v>163.37942895726994</v>
      </c>
      <c r="X736">
        <v>3773.8321427035257</v>
      </c>
      <c r="Y736">
        <v>189.45744950302128</v>
      </c>
      <c r="Z736">
        <v>4781</v>
      </c>
      <c r="AA736">
        <v>4223.2520077738309</v>
      </c>
      <c r="AB736">
        <v>3631.0941802646448</v>
      </c>
      <c r="AC736">
        <v>3074.0193366031058</v>
      </c>
      <c r="AD736">
        <v>2581.8162218071889</v>
      </c>
      <c r="AE736">
        <v>2165.1847000891189</v>
      </c>
      <c r="AF736">
        <v>1914.0454335788195</v>
      </c>
      <c r="AG736">
        <v>1376.5194041074587</v>
      </c>
      <c r="AH736">
        <v>387</v>
      </c>
      <c r="AI736">
        <v>337.91726785050014</v>
      </c>
      <c r="AJ736">
        <v>292.39537942109229</v>
      </c>
      <c r="AK736">
        <v>249.14189229896417</v>
      </c>
      <c r="AL736">
        <v>207.31734899435389</v>
      </c>
      <c r="AM736">
        <v>175.93624476113411</v>
      </c>
      <c r="AN736">
        <v>250.06242083954808</v>
      </c>
      <c r="AO736">
        <v>214.49152811567794</v>
      </c>
      <c r="AP736">
        <v>19.33614182672865</v>
      </c>
      <c r="AQ736">
        <v>8.596852307327147</v>
      </c>
      <c r="AR736">
        <v>1.8147389302366426</v>
      </c>
      <c r="AS736">
        <v>8.596852307327147</v>
      </c>
      <c r="AT736">
        <v>9117</v>
      </c>
      <c r="AU736">
        <v>106</v>
      </c>
      <c r="AV736">
        <v>5190.6139278537003</v>
      </c>
      <c r="AW736">
        <v>1562.5249370550689</v>
      </c>
      <c r="AX736">
        <v>79.151111790638652</v>
      </c>
      <c r="AY736">
        <v>173.21078677247797</v>
      </c>
      <c r="AZ736">
        <v>59.43844860557482</v>
      </c>
      <c r="BA736">
        <v>2.1039837724631063</v>
      </c>
      <c r="BB736">
        <v>66.061272509003672</v>
      </c>
      <c r="BC736">
        <v>6170</v>
      </c>
      <c r="BD736">
        <v>173568.7111588452</v>
      </c>
      <c r="BE736">
        <v>1465288.5974610406</v>
      </c>
      <c r="BF736">
        <v>29140</v>
      </c>
      <c r="BG736">
        <v>23933.225712220235</v>
      </c>
      <c r="BH736">
        <v>18103.403873814412</v>
      </c>
      <c r="BI736">
        <v>37096.000000000015</v>
      </c>
      <c r="BJ736">
        <v>27001.424755312815</v>
      </c>
      <c r="BK736">
        <v>22678.034459668594</v>
      </c>
      <c r="BL736">
        <v>-168467.25076096191</v>
      </c>
      <c r="BM736">
        <v>-210608.34585787694</v>
      </c>
      <c r="BN736">
        <v>-213612.19000462038</v>
      </c>
      <c r="BO736">
        <v>-36345.934970766073</v>
      </c>
      <c r="BP736">
        <v>19705.496248612995</v>
      </c>
      <c r="BQ736">
        <v>75061.801544316346</v>
      </c>
      <c r="BR736">
        <v>3896141</v>
      </c>
      <c r="BS736">
        <v>8767932</v>
      </c>
      <c r="BT736">
        <v>937111</v>
      </c>
      <c r="BU736">
        <v>122746</v>
      </c>
      <c r="BV736">
        <v>88734</v>
      </c>
      <c r="BW736">
        <v>932589</v>
      </c>
      <c r="BX736">
        <v>42948</v>
      </c>
      <c r="BY736">
        <v>16.138500044186237</v>
      </c>
      <c r="BZ736">
        <v>0</v>
      </c>
      <c r="CA736">
        <v>0</v>
      </c>
      <c r="CB736">
        <v>1766.3838109211424</v>
      </c>
      <c r="CC736">
        <v>0</v>
      </c>
      <c r="CD736">
        <v>4.8048020346691267</v>
      </c>
      <c r="CE736">
        <v>0</v>
      </c>
      <c r="CF736">
        <v>0</v>
      </c>
      <c r="CG736">
        <v>93113.196004484766</v>
      </c>
      <c r="CH736">
        <v>25840.025685455104</v>
      </c>
      <c r="CI736">
        <v>21094.293831679617</v>
      </c>
      <c r="CJ736">
        <v>30779.460880201015</v>
      </c>
      <c r="CK736">
        <v>194652.48734118312</v>
      </c>
      <c r="CL736">
        <v>310000</v>
      </c>
      <c r="CM736">
        <v>2800000</v>
      </c>
      <c r="CN736">
        <v>770000</v>
      </c>
      <c r="CO736">
        <v>224610000</v>
      </c>
      <c r="CP736">
        <v>2000</v>
      </c>
      <c r="CQ736">
        <v>22260</v>
      </c>
      <c r="CR736">
        <v>0</v>
      </c>
      <c r="CS736">
        <v>0</v>
      </c>
      <c r="CT736">
        <v>2596000</v>
      </c>
      <c r="CU736">
        <v>155998080</v>
      </c>
      <c r="CV736">
        <v>0</v>
      </c>
      <c r="CW736">
        <v>0</v>
      </c>
      <c r="CX736">
        <v>58550.916237069352</v>
      </c>
      <c r="CY736">
        <v>790013.50345986977</v>
      </c>
      <c r="CZ736">
        <v>6170</v>
      </c>
      <c r="DA736">
        <v>5067.53612369248</v>
      </c>
      <c r="DB736">
        <v>3833.1503741055221</v>
      </c>
      <c r="DC736">
        <v>2627.3897635742492</v>
      </c>
      <c r="DD736">
        <v>-168467.25076096191</v>
      </c>
      <c r="DE736">
        <v>-210608.34585787694</v>
      </c>
      <c r="DF736">
        <v>-213612.19000462038</v>
      </c>
    </row>
    <row r="737" spans="1:110" x14ac:dyDescent="0.45">
      <c r="A737">
        <v>14366</v>
      </c>
      <c r="B737" t="s">
        <v>1087</v>
      </c>
      <c r="C737">
        <v>17013</v>
      </c>
      <c r="D737">
        <v>17445</v>
      </c>
      <c r="E737">
        <v>17601</v>
      </c>
      <c r="F737">
        <v>17567</v>
      </c>
      <c r="G737">
        <v>17398</v>
      </c>
      <c r="H737">
        <v>17149</v>
      </c>
      <c r="I737">
        <v>16796</v>
      </c>
      <c r="J737">
        <v>16744.357142857145</v>
      </c>
      <c r="K737">
        <v>2.2599999999999998</v>
      </c>
      <c r="L737">
        <v>2.19</v>
      </c>
      <c r="M737">
        <v>2.14</v>
      </c>
      <c r="N737">
        <v>2.1</v>
      </c>
      <c r="O737">
        <v>2.08</v>
      </c>
      <c r="P737">
        <v>2.0699999999999998</v>
      </c>
      <c r="Q737">
        <v>2.0453039734548599</v>
      </c>
      <c r="R737">
        <v>2.0304819888735381</v>
      </c>
      <c r="S737">
        <v>286761</v>
      </c>
      <c r="T737">
        <v>10731</v>
      </c>
      <c r="U737">
        <v>5436</v>
      </c>
      <c r="V737">
        <v>28.110394326372816</v>
      </c>
      <c r="W737">
        <v>127.54111572965817</v>
      </c>
      <c r="X737">
        <v>3448.4740793459559</v>
      </c>
      <c r="Y737">
        <v>385.01969451181634</v>
      </c>
      <c r="Z737">
        <v>6580</v>
      </c>
      <c r="AA737">
        <v>6674.8737024553711</v>
      </c>
      <c r="AB737">
        <v>6711.3960338103579</v>
      </c>
      <c r="AC737">
        <v>6605.4933787417431</v>
      </c>
      <c r="AD737">
        <v>6357.6015434270485</v>
      </c>
      <c r="AE737">
        <v>6059.6684723134676</v>
      </c>
      <c r="AF737">
        <v>5809.8717686811315</v>
      </c>
      <c r="AG737">
        <v>5697.9716390688882</v>
      </c>
      <c r="AH737">
        <v>211</v>
      </c>
      <c r="AI737">
        <v>176.58296807593342</v>
      </c>
      <c r="AJ737">
        <v>152.26710766560092</v>
      </c>
      <c r="AK737">
        <v>140.17418754858269</v>
      </c>
      <c r="AL737">
        <v>144.50470935186928</v>
      </c>
      <c r="AM737">
        <v>149.69077807014364</v>
      </c>
      <c r="AN737">
        <v>179.70841251839073</v>
      </c>
      <c r="AO737">
        <v>194.58509694505992</v>
      </c>
      <c r="AP737">
        <v>45.364352282414686</v>
      </c>
      <c r="AQ737">
        <v>1.5265438676562224</v>
      </c>
      <c r="AR737">
        <v>0.32224336144388976</v>
      </c>
      <c r="AS737">
        <v>1.5265438676562224</v>
      </c>
      <c r="AT737">
        <v>10351</v>
      </c>
      <c r="AU737">
        <v>115</v>
      </c>
      <c r="AV737">
        <v>5890.7870659334303</v>
      </c>
      <c r="AW737">
        <v>1741.8658211529109</v>
      </c>
      <c r="AX737">
        <v>86.551539250827602</v>
      </c>
      <c r="AY737">
        <v>196.57556439019856</v>
      </c>
      <c r="AZ737">
        <v>66.260575836656727</v>
      </c>
      <c r="BA737">
        <v>2.3007008991500042</v>
      </c>
      <c r="BB737">
        <v>66.061272509003672</v>
      </c>
      <c r="BC737">
        <v>6790</v>
      </c>
      <c r="BD737">
        <v>464364.68852726743</v>
      </c>
      <c r="BE737">
        <v>3119928.8854305553</v>
      </c>
      <c r="BF737">
        <v>170130</v>
      </c>
      <c r="BG737">
        <v>178662.06512713426</v>
      </c>
      <c r="BH737">
        <v>176938.56385908509</v>
      </c>
      <c r="BI737">
        <v>78282</v>
      </c>
      <c r="BJ737">
        <v>77468.317113542944</v>
      </c>
      <c r="BK737">
        <v>74561.075790764575</v>
      </c>
      <c r="BL737">
        <v>-291257.7207471655</v>
      </c>
      <c r="BM737">
        <v>-398852.74500338029</v>
      </c>
      <c r="BN737">
        <v>-464042.17126327392</v>
      </c>
      <c r="BO737">
        <v>430015.2656545795</v>
      </c>
      <c r="BP737">
        <v>891172.05433864763</v>
      </c>
      <c r="BQ737">
        <v>1232435.6519820809</v>
      </c>
      <c r="BR737">
        <v>3896141</v>
      </c>
      <c r="BS737">
        <v>8767932</v>
      </c>
      <c r="BT737">
        <v>937111</v>
      </c>
      <c r="BU737">
        <v>122746</v>
      </c>
      <c r="BV737">
        <v>88734</v>
      </c>
      <c r="BW737">
        <v>932589</v>
      </c>
      <c r="BX737">
        <v>42948</v>
      </c>
      <c r="BY737">
        <v>33.713437606974338</v>
      </c>
      <c r="BZ737">
        <v>0</v>
      </c>
      <c r="CA737">
        <v>0</v>
      </c>
      <c r="CB737">
        <v>4.1142713311176957E-2</v>
      </c>
      <c r="CC737">
        <v>0</v>
      </c>
      <c r="CD737">
        <v>3.7602508622031525</v>
      </c>
      <c r="CE737">
        <v>0</v>
      </c>
      <c r="CF737">
        <v>0</v>
      </c>
      <c r="CG737">
        <v>100104.63051676689</v>
      </c>
      <c r="CH737">
        <v>27780.232392212823</v>
      </c>
      <c r="CI737">
        <v>22678.165723478087</v>
      </c>
      <c r="CJ737">
        <v>33090.546680079591</v>
      </c>
      <c r="CK737">
        <v>209268.0324657771</v>
      </c>
      <c r="CL737">
        <v>1640000</v>
      </c>
      <c r="CM737">
        <v>310000</v>
      </c>
      <c r="CN737">
        <v>90000</v>
      </c>
      <c r="CO737">
        <v>6550000</v>
      </c>
      <c r="CP737">
        <v>0</v>
      </c>
      <c r="CQ737">
        <v>980</v>
      </c>
      <c r="CR737">
        <v>0</v>
      </c>
      <c r="CS737">
        <v>0</v>
      </c>
      <c r="CT737">
        <v>0</v>
      </c>
      <c r="CU737">
        <v>6867840</v>
      </c>
      <c r="CV737">
        <v>0</v>
      </c>
      <c r="CW737">
        <v>0</v>
      </c>
      <c r="CX737">
        <v>0</v>
      </c>
      <c r="CY737">
        <v>1030527.9135632836</v>
      </c>
      <c r="CZ737">
        <v>6790</v>
      </c>
      <c r="DA737">
        <v>7130.5203210088857</v>
      </c>
      <c r="DB737">
        <v>7061.7342538246503</v>
      </c>
      <c r="DC737">
        <v>7029.3028107198188</v>
      </c>
      <c r="DD737">
        <v>-291257.7207471655</v>
      </c>
      <c r="DE737">
        <v>-398852.74500338029</v>
      </c>
      <c r="DF737">
        <v>-464042.17126327392</v>
      </c>
    </row>
    <row r="738" spans="1:110" x14ac:dyDescent="0.45">
      <c r="A738">
        <v>14382</v>
      </c>
      <c r="B738" t="s">
        <v>1088</v>
      </c>
      <c r="C738">
        <v>11786</v>
      </c>
      <c r="D738">
        <v>11072</v>
      </c>
      <c r="E738">
        <v>10394</v>
      </c>
      <c r="F738">
        <v>9659</v>
      </c>
      <c r="G738">
        <v>8880</v>
      </c>
      <c r="H738">
        <v>8209</v>
      </c>
      <c r="I738">
        <v>7679</v>
      </c>
      <c r="J738">
        <v>6980.3928571428569</v>
      </c>
      <c r="K738">
        <v>2.2599999999999998</v>
      </c>
      <c r="L738">
        <v>2.19</v>
      </c>
      <c r="M738">
        <v>2.14</v>
      </c>
      <c r="N738">
        <v>2.1</v>
      </c>
      <c r="O738">
        <v>2.08</v>
      </c>
      <c r="P738">
        <v>2.0699999999999998</v>
      </c>
      <c r="Q738">
        <v>2.0453039734548599</v>
      </c>
      <c r="R738">
        <v>2.0304819888735381</v>
      </c>
      <c r="S738">
        <v>286761</v>
      </c>
      <c r="T738">
        <v>10731</v>
      </c>
      <c r="U738">
        <v>5436</v>
      </c>
      <c r="V738">
        <v>25.83492926346586</v>
      </c>
      <c r="W738">
        <v>260.68582856324178</v>
      </c>
      <c r="X738">
        <v>2599.3942968745519</v>
      </c>
      <c r="Y738">
        <v>130.49722274763113</v>
      </c>
      <c r="Z738">
        <v>12797</v>
      </c>
      <c r="AA738">
        <v>12209.128872790177</v>
      </c>
      <c r="AB738">
        <v>11478.16177982157</v>
      </c>
      <c r="AC738">
        <v>10782.584796125582</v>
      </c>
      <c r="AD738">
        <v>10034.072307967757</v>
      </c>
      <c r="AE738">
        <v>9373.5163556787757</v>
      </c>
      <c r="AF738">
        <v>8813.8839753539469</v>
      </c>
      <c r="AG738">
        <v>8097.5107354309876</v>
      </c>
      <c r="AH738">
        <v>113</v>
      </c>
      <c r="AI738">
        <v>97.755060368362791</v>
      </c>
      <c r="AJ738">
        <v>73.66485637963865</v>
      </c>
      <c r="AK738">
        <v>52.988957813403879</v>
      </c>
      <c r="AL738">
        <v>35.304195260463423</v>
      </c>
      <c r="AM738">
        <v>26.347369031880074</v>
      </c>
      <c r="AN738">
        <v>21.135187920764309</v>
      </c>
      <c r="AO738">
        <v>16.083788901065756</v>
      </c>
      <c r="AP738">
        <v>105.30166813212365</v>
      </c>
      <c r="AQ738">
        <v>5.9454866424505504</v>
      </c>
      <c r="AR738">
        <v>1.2550530919393603</v>
      </c>
      <c r="AS738">
        <v>5.9454866424505504</v>
      </c>
      <c r="AT738">
        <v>9498</v>
      </c>
      <c r="AU738">
        <v>109</v>
      </c>
      <c r="AV738">
        <v>5406.8924545951686</v>
      </c>
      <c r="AW738">
        <v>1619.2269069024856</v>
      </c>
      <c r="AX738">
        <v>81.573068785621459</v>
      </c>
      <c r="AY738">
        <v>180.42800120984077</v>
      </c>
      <c r="AZ738">
        <v>61.595391538570546</v>
      </c>
      <c r="BA738">
        <v>2.1683638942297598</v>
      </c>
      <c r="BB738">
        <v>66.061272509003672</v>
      </c>
      <c r="BC738">
        <v>6790</v>
      </c>
      <c r="BD738">
        <v>305010.97814072255</v>
      </c>
      <c r="BE738">
        <v>3727390.4519527294</v>
      </c>
      <c r="BF738">
        <v>79080</v>
      </c>
      <c r="BG738">
        <v>71944.495200247737</v>
      </c>
      <c r="BH738">
        <v>62030.403838904247</v>
      </c>
      <c r="BI738">
        <v>174634.00000000006</v>
      </c>
      <c r="BJ738">
        <v>154229.34206904381</v>
      </c>
      <c r="BK738">
        <v>143522.94923636</v>
      </c>
      <c r="BL738">
        <v>-238818.18622813077</v>
      </c>
      <c r="BM738">
        <v>-303567.93392527924</v>
      </c>
      <c r="BN738">
        <v>-309959.89170275122</v>
      </c>
      <c r="BO738">
        <v>309781.37183646346</v>
      </c>
      <c r="BP738">
        <v>784945.60091977008</v>
      </c>
      <c r="BQ738">
        <v>1128161.3194316325</v>
      </c>
      <c r="BR738">
        <v>3896141</v>
      </c>
      <c r="BS738">
        <v>8767932</v>
      </c>
      <c r="BT738">
        <v>937111</v>
      </c>
      <c r="BU738">
        <v>122746</v>
      </c>
      <c r="BV738">
        <v>88734</v>
      </c>
      <c r="BW738">
        <v>932589</v>
      </c>
      <c r="BX738">
        <v>42948</v>
      </c>
      <c r="BY738">
        <v>9.4129474149282633</v>
      </c>
      <c r="BZ738">
        <v>0</v>
      </c>
      <c r="CA738">
        <v>0</v>
      </c>
      <c r="CB738">
        <v>715.96987944728869</v>
      </c>
      <c r="CC738">
        <v>0</v>
      </c>
      <c r="CD738">
        <v>14.114046944906494</v>
      </c>
      <c r="CE738">
        <v>287.03330711768149</v>
      </c>
      <c r="CF738">
        <v>0</v>
      </c>
      <c r="CG738">
        <v>175739.24024054632</v>
      </c>
      <c r="CH738">
        <v>48769.741310773621</v>
      </c>
      <c r="CI738">
        <v>39812.779825661528</v>
      </c>
      <c r="CJ738">
        <v>58092.293060584168</v>
      </c>
      <c r="CK738">
        <v>367381.65699547535</v>
      </c>
      <c r="CL738">
        <v>10000</v>
      </c>
      <c r="CM738">
        <v>70000</v>
      </c>
      <c r="CN738">
        <v>0</v>
      </c>
      <c r="CO738">
        <v>92860000</v>
      </c>
      <c r="CP738">
        <v>14000</v>
      </c>
      <c r="CQ738">
        <v>1020</v>
      </c>
      <c r="CR738">
        <v>0</v>
      </c>
      <c r="CS738">
        <v>0</v>
      </c>
      <c r="CT738">
        <v>29618000</v>
      </c>
      <c r="CU738">
        <v>7148160</v>
      </c>
      <c r="CV738">
        <v>0</v>
      </c>
      <c r="CW738">
        <v>0</v>
      </c>
      <c r="CX738">
        <v>20152.174773087601</v>
      </c>
      <c r="CY738">
        <v>1482576.7014325573</v>
      </c>
      <c r="CZ738">
        <v>6790</v>
      </c>
      <c r="DA738">
        <v>6177.3283056358378</v>
      </c>
      <c r="DB738">
        <v>5326.0804510136559</v>
      </c>
      <c r="DC738">
        <v>4617.0920806763415</v>
      </c>
      <c r="DD738">
        <v>-238818.18622813077</v>
      </c>
      <c r="DE738">
        <v>-303567.93392527924</v>
      </c>
      <c r="DF738">
        <v>-309959.89170275122</v>
      </c>
    </row>
    <row r="739" spans="1:110" x14ac:dyDescent="0.45">
      <c r="A739">
        <v>14383</v>
      </c>
      <c r="B739" t="s">
        <v>1089</v>
      </c>
      <c r="C739">
        <v>7333</v>
      </c>
      <c r="D739">
        <v>6721</v>
      </c>
      <c r="E739">
        <v>6096</v>
      </c>
      <c r="F739">
        <v>5489</v>
      </c>
      <c r="G739">
        <v>4890</v>
      </c>
      <c r="H739">
        <v>4320</v>
      </c>
      <c r="I739">
        <v>3790</v>
      </c>
      <c r="J739">
        <v>3195.8214285714294</v>
      </c>
      <c r="K739">
        <v>2.2599999999999998</v>
      </c>
      <c r="L739">
        <v>2.19</v>
      </c>
      <c r="M739">
        <v>2.14</v>
      </c>
      <c r="N739">
        <v>2.1</v>
      </c>
      <c r="O739">
        <v>2.08</v>
      </c>
      <c r="P739">
        <v>2.0699999999999998</v>
      </c>
      <c r="Q739">
        <v>2.0453039734548599</v>
      </c>
      <c r="R739">
        <v>2.0304819888735381</v>
      </c>
      <c r="S739">
        <v>286761</v>
      </c>
      <c r="T739">
        <v>10731</v>
      </c>
      <c r="U739">
        <v>5436</v>
      </c>
      <c r="V739">
        <v>12.912841419814951</v>
      </c>
      <c r="W739">
        <v>130.29626403469467</v>
      </c>
      <c r="X739">
        <v>3235.7344234561533</v>
      </c>
      <c r="Y739">
        <v>162.44336471678952</v>
      </c>
      <c r="Z739">
        <v>1845</v>
      </c>
      <c r="AA739">
        <v>1638.9309375696876</v>
      </c>
      <c r="AB739">
        <v>1439.2722841654986</v>
      </c>
      <c r="AC739">
        <v>1258.937129241453</v>
      </c>
      <c r="AD739">
        <v>1092.5240591927577</v>
      </c>
      <c r="AE739">
        <v>938.04238773032989</v>
      </c>
      <c r="AF739">
        <v>803.42547160544359</v>
      </c>
      <c r="AG739">
        <v>627.10252434857171</v>
      </c>
      <c r="AH739">
        <v>93</v>
      </c>
      <c r="AI739">
        <v>107.4164986639672</v>
      </c>
      <c r="AJ739">
        <v>126.56596341158169</v>
      </c>
      <c r="AK739">
        <v>140.86707772348308</v>
      </c>
      <c r="AL739">
        <v>164.11856270130102</v>
      </c>
      <c r="AM739">
        <v>197.98292483388104</v>
      </c>
      <c r="AN739">
        <v>234.13325672418267</v>
      </c>
      <c r="AO739">
        <v>221.14566954495757</v>
      </c>
      <c r="AP739">
        <v>10.691563762498985</v>
      </c>
      <c r="AQ739">
        <v>4.3385983607071585</v>
      </c>
      <c r="AR739">
        <v>0.91584955357737108</v>
      </c>
      <c r="AS739">
        <v>4.3385983607071585</v>
      </c>
      <c r="AT739">
        <v>4309</v>
      </c>
      <c r="AU739">
        <v>9</v>
      </c>
      <c r="AV739">
        <v>2434.9312743997457</v>
      </c>
      <c r="AW739">
        <v>491.4018374873624</v>
      </c>
      <c r="AX739">
        <v>11.947253409249837</v>
      </c>
      <c r="AY739">
        <v>81.253656626719504</v>
      </c>
      <c r="AZ739">
        <v>18.692925898019265</v>
      </c>
      <c r="BA739">
        <v>0.31758021750920185</v>
      </c>
      <c r="BB739">
        <v>66.061272509003672</v>
      </c>
      <c r="BC739">
        <v>6790</v>
      </c>
      <c r="BD739">
        <v>230043.67224679072</v>
      </c>
      <c r="BE739">
        <v>1044862.3135322373</v>
      </c>
      <c r="BF739">
        <v>20334</v>
      </c>
      <c r="BG739">
        <v>17318.368435819499</v>
      </c>
      <c r="BH739">
        <v>13827.58828590466</v>
      </c>
      <c r="BI739">
        <v>5478.0000000000018</v>
      </c>
      <c r="BJ739">
        <v>4207.9000621046262</v>
      </c>
      <c r="BK739">
        <v>3651.6772360967484</v>
      </c>
      <c r="BL739">
        <v>-206121.36716521991</v>
      </c>
      <c r="BM739">
        <v>-237015.0217008614</v>
      </c>
      <c r="BN739">
        <v>-223352.25527925527</v>
      </c>
      <c r="BO739">
        <v>6727.3795902999118</v>
      </c>
      <c r="BP739">
        <v>80832.054955075495</v>
      </c>
      <c r="BQ739">
        <v>136279.70947355719</v>
      </c>
      <c r="BR739">
        <v>3896141</v>
      </c>
      <c r="BS739">
        <v>8767932</v>
      </c>
      <c r="BT739">
        <v>937111</v>
      </c>
      <c r="BU739">
        <v>122746</v>
      </c>
      <c r="BV739">
        <v>88734</v>
      </c>
      <c r="BW739">
        <v>932589</v>
      </c>
      <c r="BX739">
        <v>42948</v>
      </c>
      <c r="BY739">
        <v>3.3024541153824249</v>
      </c>
      <c r="BZ739">
        <v>0</v>
      </c>
      <c r="CA739">
        <v>0</v>
      </c>
      <c r="CB739">
        <v>0</v>
      </c>
      <c r="CC739">
        <v>0</v>
      </c>
      <c r="CD739">
        <v>6.700710843055659</v>
      </c>
      <c r="CE739">
        <v>0</v>
      </c>
      <c r="CF739">
        <v>0</v>
      </c>
      <c r="CG739">
        <v>58632.712159820607</v>
      </c>
      <c r="CH739">
        <v>16271.278972581797</v>
      </c>
      <c r="CI739">
        <v>13282.925638037164</v>
      </c>
      <c r="CJ739">
        <v>19381.605912618044</v>
      </c>
      <c r="CK739">
        <v>122571.27615852658</v>
      </c>
      <c r="CL739">
        <v>0</v>
      </c>
      <c r="CM739">
        <v>450000</v>
      </c>
      <c r="CN739">
        <v>150000</v>
      </c>
      <c r="CO739">
        <v>7040000</v>
      </c>
      <c r="CP739">
        <v>0</v>
      </c>
      <c r="CQ739">
        <v>220</v>
      </c>
      <c r="CR739">
        <v>0</v>
      </c>
      <c r="CS739">
        <v>0</v>
      </c>
      <c r="CT739">
        <v>0</v>
      </c>
      <c r="CU739">
        <v>1541760</v>
      </c>
      <c r="CV739">
        <v>0</v>
      </c>
      <c r="CW739">
        <v>9810</v>
      </c>
      <c r="CX739">
        <v>1051.7774841253754</v>
      </c>
      <c r="CY739">
        <v>501361.83012667799</v>
      </c>
      <c r="CZ739">
        <v>6790</v>
      </c>
      <c r="DA739">
        <v>5783.0098199672666</v>
      </c>
      <c r="DB739">
        <v>4617.3563716579447</v>
      </c>
      <c r="DC739">
        <v>3482.2773390481912</v>
      </c>
      <c r="DD739">
        <v>-206121.36716521991</v>
      </c>
      <c r="DE739">
        <v>-237015.0217008614</v>
      </c>
      <c r="DF739">
        <v>-223352.25527925527</v>
      </c>
    </row>
    <row r="740" spans="1:110" x14ac:dyDescent="0.45">
      <c r="A740">
        <v>14384</v>
      </c>
      <c r="B740" t="s">
        <v>1090</v>
      </c>
      <c r="C740">
        <v>25026</v>
      </c>
      <c r="D740">
        <v>23160</v>
      </c>
      <c r="E740">
        <v>21200</v>
      </c>
      <c r="F740">
        <v>19212</v>
      </c>
      <c r="G740">
        <v>17239</v>
      </c>
      <c r="H740">
        <v>15341</v>
      </c>
      <c r="I740">
        <v>13510</v>
      </c>
      <c r="J740">
        <v>11576.178571428571</v>
      </c>
      <c r="K740">
        <v>2.2599999999999998</v>
      </c>
      <c r="L740">
        <v>2.19</v>
      </c>
      <c r="M740">
        <v>2.14</v>
      </c>
      <c r="N740">
        <v>2.1</v>
      </c>
      <c r="O740">
        <v>2.08</v>
      </c>
      <c r="P740">
        <v>2.0699999999999998</v>
      </c>
      <c r="Q740">
        <v>2.0453039734548599</v>
      </c>
      <c r="R740">
        <v>2.0304819888735381</v>
      </c>
      <c r="S740">
        <v>286761</v>
      </c>
      <c r="T740">
        <v>10731</v>
      </c>
      <c r="U740">
        <v>5436</v>
      </c>
      <c r="V740">
        <v>45.870778793871338</v>
      </c>
      <c r="W740">
        <v>227.51957769745962</v>
      </c>
      <c r="X740">
        <v>3108.6249499797041</v>
      </c>
      <c r="Y740">
        <v>317.48625076637342</v>
      </c>
      <c r="Z740">
        <v>8725</v>
      </c>
      <c r="AA740">
        <v>7805.442813967129</v>
      </c>
      <c r="AB740">
        <v>6895.6402699433975</v>
      </c>
      <c r="AC740">
        <v>6028.1992918315809</v>
      </c>
      <c r="AD740">
        <v>5175.8484616826936</v>
      </c>
      <c r="AE740">
        <v>4370.7855492562558</v>
      </c>
      <c r="AF740">
        <v>3660.8274999324572</v>
      </c>
      <c r="AG740">
        <v>2796.665668371535</v>
      </c>
      <c r="AH740">
        <v>351</v>
      </c>
      <c r="AI740">
        <v>301.2358079394939</v>
      </c>
      <c r="AJ740">
        <v>258.1694562018165</v>
      </c>
      <c r="AK740">
        <v>232.37958805240834</v>
      </c>
      <c r="AL740">
        <v>212.7217609563869</v>
      </c>
      <c r="AM740">
        <v>193.95379067928388</v>
      </c>
      <c r="AN740">
        <v>190.12318823021408</v>
      </c>
      <c r="AO740">
        <v>159.5900559617306</v>
      </c>
      <c r="AP740">
        <v>63.393572471017542</v>
      </c>
      <c r="AQ740">
        <v>3.1334321493996145</v>
      </c>
      <c r="AR740">
        <v>0.66144689980587901</v>
      </c>
      <c r="AS740">
        <v>3.1334321493996145</v>
      </c>
      <c r="AT740">
        <v>14213</v>
      </c>
      <c r="AU740">
        <v>227</v>
      </c>
      <c r="AV740">
        <v>8119.4735899570496</v>
      </c>
      <c r="AW740">
        <v>2807.1700616280987</v>
      </c>
      <c r="AX740">
        <v>161.64957259712315</v>
      </c>
      <c r="AY740">
        <v>270.94683369686669</v>
      </c>
      <c r="AZ740">
        <v>106.78474914433288</v>
      </c>
      <c r="BA740">
        <v>4.2969463078365653</v>
      </c>
      <c r="BB740">
        <v>66.061272509003672</v>
      </c>
      <c r="BC740">
        <v>11120</v>
      </c>
      <c r="BD740">
        <v>396025.68887702125</v>
      </c>
      <c r="BE740">
        <v>3916558.1801556824</v>
      </c>
      <c r="BF740">
        <v>79392</v>
      </c>
      <c r="BG740">
        <v>68680.838016284222</v>
      </c>
      <c r="BH740">
        <v>55637.246286701207</v>
      </c>
      <c r="BI740">
        <v>106753.99999999997</v>
      </c>
      <c r="BJ740">
        <v>82446.877459487936</v>
      </c>
      <c r="BK740">
        <v>70789.388872307114</v>
      </c>
      <c r="BL740">
        <v>-221052.33163525956</v>
      </c>
      <c r="BM740">
        <v>-284320.37674590043</v>
      </c>
      <c r="BN740">
        <v>-335490.13790375512</v>
      </c>
      <c r="BO740">
        <v>34786.649309126195</v>
      </c>
      <c r="BP740">
        <v>317847.60967357713</v>
      </c>
      <c r="BQ740">
        <v>532448.85020332085</v>
      </c>
      <c r="BR740">
        <v>3896141</v>
      </c>
      <c r="BS740">
        <v>8767932</v>
      </c>
      <c r="BT740">
        <v>937111</v>
      </c>
      <c r="BU740">
        <v>122746</v>
      </c>
      <c r="BV740">
        <v>88734</v>
      </c>
      <c r="BW740">
        <v>932589</v>
      </c>
      <c r="BX740">
        <v>42948</v>
      </c>
      <c r="BY740">
        <v>30.178191889555375</v>
      </c>
      <c r="BZ740">
        <v>0</v>
      </c>
      <c r="CA740">
        <v>0</v>
      </c>
      <c r="CB740">
        <v>0</v>
      </c>
      <c r="CC740">
        <v>0</v>
      </c>
      <c r="CD740">
        <v>12.870601923719551</v>
      </c>
      <c r="CE740">
        <v>123.87388238429865</v>
      </c>
      <c r="CF740">
        <v>0</v>
      </c>
      <c r="CG740">
        <v>218959.01722556315</v>
      </c>
      <c r="CH740">
        <v>60763.746407094084</v>
      </c>
      <c r="CI740">
        <v>49603.987884052069</v>
      </c>
      <c r="CJ740">
        <v>72379.005278015349</v>
      </c>
      <c r="CK740">
        <v>457732.29958387435</v>
      </c>
      <c r="CL740">
        <v>0</v>
      </c>
      <c r="CM740">
        <v>2320000</v>
      </c>
      <c r="CN740">
        <v>880000</v>
      </c>
      <c r="CO740">
        <v>40970000</v>
      </c>
      <c r="CP740">
        <v>26000</v>
      </c>
      <c r="CQ740">
        <v>3210</v>
      </c>
      <c r="CR740">
        <v>0</v>
      </c>
      <c r="CS740">
        <v>0</v>
      </c>
      <c r="CT740">
        <v>55017000</v>
      </c>
      <c r="CU740">
        <v>22495680</v>
      </c>
      <c r="CV740">
        <v>0</v>
      </c>
      <c r="CW740">
        <v>0</v>
      </c>
      <c r="CX740">
        <v>9031.6959802563852</v>
      </c>
      <c r="CY740">
        <v>1940686.6705772269</v>
      </c>
      <c r="CZ740">
        <v>11120</v>
      </c>
      <c r="DA740">
        <v>9619.7465581051056</v>
      </c>
      <c r="DB740">
        <v>7792.8025331030512</v>
      </c>
      <c r="DC740">
        <v>5994.8238027513898</v>
      </c>
      <c r="DD740">
        <v>-221052.33163525956</v>
      </c>
      <c r="DE740">
        <v>-284320.37674590043</v>
      </c>
      <c r="DF740">
        <v>-335490.13790375512</v>
      </c>
    </row>
    <row r="741" spans="1:110" x14ac:dyDescent="0.45">
      <c r="A741">
        <v>14401</v>
      </c>
      <c r="B741" t="s">
        <v>1091</v>
      </c>
      <c r="C741">
        <v>40343</v>
      </c>
      <c r="D741">
        <v>38240</v>
      </c>
      <c r="E741">
        <v>35780</v>
      </c>
      <c r="F741">
        <v>33002</v>
      </c>
      <c r="G741">
        <v>30015</v>
      </c>
      <c r="H741">
        <v>27000</v>
      </c>
      <c r="I741">
        <v>24144</v>
      </c>
      <c r="J741">
        <v>21399.642857142859</v>
      </c>
      <c r="K741">
        <v>2.2599999999999998</v>
      </c>
      <c r="L741">
        <v>2.19</v>
      </c>
      <c r="M741">
        <v>2.14</v>
      </c>
      <c r="N741">
        <v>2.1</v>
      </c>
      <c r="O741">
        <v>2.08</v>
      </c>
      <c r="P741">
        <v>2.0699999999999998</v>
      </c>
      <c r="Q741">
        <v>2.0453039734548599</v>
      </c>
      <c r="R741">
        <v>2.0304819888735381</v>
      </c>
      <c r="S741">
        <v>291248</v>
      </c>
      <c r="T741">
        <v>9202</v>
      </c>
      <c r="U741">
        <v>5152</v>
      </c>
      <c r="V741">
        <v>69.925370260548746</v>
      </c>
      <c r="W741">
        <v>705.57782055708185</v>
      </c>
      <c r="X741">
        <v>2818.9570008842647</v>
      </c>
      <c r="Y741">
        <v>156.41267048800916</v>
      </c>
      <c r="Z741">
        <v>21972</v>
      </c>
      <c r="AA741">
        <v>20427.4836300061</v>
      </c>
      <c r="AB741">
        <v>18335.611376605702</v>
      </c>
      <c r="AC741">
        <v>16232.71696115377</v>
      </c>
      <c r="AD741">
        <v>14227.629788075694</v>
      </c>
      <c r="AE741">
        <v>12338.40425878818</v>
      </c>
      <c r="AF741">
        <v>10643.498547829122</v>
      </c>
      <c r="AG741">
        <v>8638.2307722229089</v>
      </c>
      <c r="AH741">
        <v>390</v>
      </c>
      <c r="AI741">
        <v>540.38911343396444</v>
      </c>
      <c r="AJ741">
        <v>743.36952201038355</v>
      </c>
      <c r="AK741">
        <v>966.34052397322546</v>
      </c>
      <c r="AL741">
        <v>1184.3755125467078</v>
      </c>
      <c r="AM741">
        <v>1410.1811130592775</v>
      </c>
      <c r="AN741">
        <v>1689.3960780721352</v>
      </c>
      <c r="AO741">
        <v>1826.7952866988699</v>
      </c>
      <c r="AP741">
        <v>76.927297145344312</v>
      </c>
      <c r="AQ741">
        <v>11.649940042639594</v>
      </c>
      <c r="AR741">
        <v>2.4592256531244221</v>
      </c>
      <c r="AS741">
        <v>11.649940042639594</v>
      </c>
      <c r="AT741">
        <v>33839</v>
      </c>
      <c r="AU741">
        <v>2017</v>
      </c>
      <c r="AV741">
        <v>19989.659929045687</v>
      </c>
      <c r="AW741">
        <v>15560.87117210955</v>
      </c>
      <c r="AX741">
        <v>1299.6306001161433</v>
      </c>
      <c r="AY741">
        <v>667.05495183225457</v>
      </c>
      <c r="AZ741">
        <v>591.93553938704724</v>
      </c>
      <c r="BA741">
        <v>34.546598664003305</v>
      </c>
      <c r="BB741">
        <v>66.061272509003672</v>
      </c>
      <c r="BC741">
        <v>16030</v>
      </c>
      <c r="BD741">
        <v>639166.59990864084</v>
      </c>
      <c r="BE741">
        <v>5041711.8770880941</v>
      </c>
      <c r="BF741">
        <v>201778</v>
      </c>
      <c r="BG741">
        <v>181602.1598879259</v>
      </c>
      <c r="BH741">
        <v>150727.8356376205</v>
      </c>
      <c r="BI741">
        <v>484117.99999999988</v>
      </c>
      <c r="BJ741">
        <v>384704.77383011335</v>
      </c>
      <c r="BK741">
        <v>337185.51939632965</v>
      </c>
      <c r="BL741">
        <v>-371377.74217097496</v>
      </c>
      <c r="BM741">
        <v>-532256.40999010787</v>
      </c>
      <c r="BN741">
        <v>-662146.04207068728</v>
      </c>
      <c r="BO741">
        <v>152643.78258605488</v>
      </c>
      <c r="BP741">
        <v>507635.23488778248</v>
      </c>
      <c r="BQ741">
        <v>781135.53040895425</v>
      </c>
      <c r="BR741">
        <v>3896141</v>
      </c>
      <c r="BS741">
        <v>8767932</v>
      </c>
      <c r="BT741">
        <v>937111</v>
      </c>
      <c r="BU741">
        <v>122746</v>
      </c>
      <c r="BV741">
        <v>88734</v>
      </c>
      <c r="BW741">
        <v>932589</v>
      </c>
      <c r="BX741">
        <v>42948</v>
      </c>
      <c r="BY741">
        <v>176.04723339167003</v>
      </c>
      <c r="BZ741">
        <v>0</v>
      </c>
      <c r="CA741">
        <v>0</v>
      </c>
      <c r="CB741">
        <v>5.600043265075894</v>
      </c>
      <c r="CC741">
        <v>0</v>
      </c>
      <c r="CD741">
        <v>30.484148536608696</v>
      </c>
      <c r="CE741">
        <v>0.635544</v>
      </c>
      <c r="CF741">
        <v>0</v>
      </c>
      <c r="CG741">
        <v>273619.32341249619</v>
      </c>
      <c r="CH741">
        <v>75932.635205381725</v>
      </c>
      <c r="CI741">
        <v>61986.986310840097</v>
      </c>
      <c r="CJ741">
        <v>90447.49425888421</v>
      </c>
      <c r="CK741">
        <v>571999.28873979067</v>
      </c>
      <c r="CL741">
        <v>660000</v>
      </c>
      <c r="CM741">
        <v>2370000</v>
      </c>
      <c r="CN741">
        <v>600000</v>
      </c>
      <c r="CO741">
        <v>34280000</v>
      </c>
      <c r="CP741">
        <v>0</v>
      </c>
      <c r="CQ741">
        <v>1260</v>
      </c>
      <c r="CR741">
        <v>0</v>
      </c>
      <c r="CS741">
        <v>0</v>
      </c>
      <c r="CT741">
        <v>169000</v>
      </c>
      <c r="CU741">
        <v>8830080</v>
      </c>
      <c r="CV741">
        <v>0</v>
      </c>
      <c r="CW741">
        <v>0</v>
      </c>
      <c r="CX741">
        <v>4484.8264632087639</v>
      </c>
      <c r="CY741">
        <v>2177796.862105839</v>
      </c>
      <c r="CZ741">
        <v>16030</v>
      </c>
      <c r="DA741">
        <v>14427.155700836818</v>
      </c>
      <c r="DB741">
        <v>11974.383754775332</v>
      </c>
      <c r="DC741">
        <v>9675.3600957584804</v>
      </c>
      <c r="DD741">
        <v>-371377.74217097496</v>
      </c>
      <c r="DE741">
        <v>-532256.40999010787</v>
      </c>
      <c r="DF741">
        <v>-662146.04207068728</v>
      </c>
    </row>
    <row r="742" spans="1:110" x14ac:dyDescent="0.45">
      <c r="A742">
        <v>14402</v>
      </c>
      <c r="B742" t="s">
        <v>1092</v>
      </c>
      <c r="C742">
        <v>3214</v>
      </c>
      <c r="D742">
        <v>3023</v>
      </c>
      <c r="E742">
        <v>2855</v>
      </c>
      <c r="F742">
        <v>2684</v>
      </c>
      <c r="G742">
        <v>2478</v>
      </c>
      <c r="H742">
        <v>2260</v>
      </c>
      <c r="I742">
        <v>2062</v>
      </c>
      <c r="J742">
        <v>1870.6071428571431</v>
      </c>
      <c r="K742">
        <v>2.2599999999999998</v>
      </c>
      <c r="L742">
        <v>2.19</v>
      </c>
      <c r="M742">
        <v>2.14</v>
      </c>
      <c r="N742">
        <v>2.1</v>
      </c>
      <c r="O742">
        <v>2.08</v>
      </c>
      <c r="P742">
        <v>2.0699999999999998</v>
      </c>
      <c r="Q742">
        <v>2.0453039734548599</v>
      </c>
      <c r="R742">
        <v>2.0304819888735381</v>
      </c>
      <c r="S742">
        <v>291248</v>
      </c>
      <c r="T742">
        <v>9202</v>
      </c>
      <c r="U742">
        <v>5152</v>
      </c>
      <c r="V742">
        <v>4.7841845574563742</v>
      </c>
      <c r="W742">
        <v>48.274531841805718</v>
      </c>
      <c r="X742">
        <v>3282.4111813330583</v>
      </c>
      <c r="Y742">
        <v>182.12789281672454</v>
      </c>
      <c r="Z742">
        <v>1299</v>
      </c>
      <c r="AA742">
        <v>1182.8060112004175</v>
      </c>
      <c r="AB742">
        <v>1110.7389914777839</v>
      </c>
      <c r="AC742">
        <v>1066.9306026617676</v>
      </c>
      <c r="AD742">
        <v>1008.2860494618153</v>
      </c>
      <c r="AE742">
        <v>922.3050801677208</v>
      </c>
      <c r="AF742">
        <v>964.10663069785494</v>
      </c>
      <c r="AG742">
        <v>912.64108063151616</v>
      </c>
      <c r="AH742">
        <v>91</v>
      </c>
      <c r="AI742">
        <v>111.44388801731657</v>
      </c>
      <c r="AJ742">
        <v>146.66920414846533</v>
      </c>
      <c r="AK742">
        <v>178.29898201077847</v>
      </c>
      <c r="AL742">
        <v>195.98981523814547</v>
      </c>
      <c r="AM742">
        <v>207.26985879165821</v>
      </c>
      <c r="AN742">
        <v>341.91259844273122</v>
      </c>
      <c r="AO742">
        <v>388.4925281441329</v>
      </c>
      <c r="AP742">
        <v>7.7391805438413135</v>
      </c>
      <c r="AQ742">
        <v>8.596852307327147</v>
      </c>
      <c r="AR742">
        <v>1.8147389302366426</v>
      </c>
      <c r="AS742">
        <v>8.596852307327147</v>
      </c>
      <c r="AT742">
        <v>3289</v>
      </c>
      <c r="AU742">
        <v>32</v>
      </c>
      <c r="AV742">
        <v>1869.7554866576152</v>
      </c>
      <c r="AW742">
        <v>526.17150312792944</v>
      </c>
      <c r="AX742">
        <v>24.68825994306156</v>
      </c>
      <c r="AY742">
        <v>62.393740589764619</v>
      </c>
      <c r="AZ742">
        <v>20.015563978986435</v>
      </c>
      <c r="BA742">
        <v>0.65625986945007053</v>
      </c>
      <c r="BB742">
        <v>66.061272509003672</v>
      </c>
      <c r="BC742">
        <v>16030</v>
      </c>
      <c r="BD742">
        <v>706756.59857788123</v>
      </c>
      <c r="BE742">
        <v>573802.88837468287</v>
      </c>
      <c r="BF742">
        <v>13188</v>
      </c>
      <c r="BG742">
        <v>12210.91260337413</v>
      </c>
      <c r="BH742">
        <v>10430.929252542102</v>
      </c>
      <c r="BI742">
        <v>8498</v>
      </c>
      <c r="BJ742">
        <v>7665.480370883407</v>
      </c>
      <c r="BK742">
        <v>7244.1421223675652</v>
      </c>
      <c r="BL742">
        <v>-138994.8961108739</v>
      </c>
      <c r="BM742">
        <v>-113093.95158783649</v>
      </c>
      <c r="BN742">
        <v>-91125.265731816529</v>
      </c>
      <c r="BO742">
        <v>43118.631840726885</v>
      </c>
      <c r="BP742">
        <v>126147.19788566712</v>
      </c>
      <c r="BQ742">
        <v>189812.7167916637</v>
      </c>
      <c r="BR742">
        <v>3896141</v>
      </c>
      <c r="BS742">
        <v>8767932</v>
      </c>
      <c r="BT742">
        <v>937111</v>
      </c>
      <c r="BU742">
        <v>122746</v>
      </c>
      <c r="BV742">
        <v>88734</v>
      </c>
      <c r="BW742">
        <v>932589</v>
      </c>
      <c r="BX742">
        <v>42948</v>
      </c>
      <c r="BY742">
        <v>3.0542151914575184</v>
      </c>
      <c r="BZ742">
        <v>0</v>
      </c>
      <c r="CA742">
        <v>0</v>
      </c>
      <c r="CB742">
        <v>0</v>
      </c>
      <c r="CC742">
        <v>0</v>
      </c>
      <c r="CD742">
        <v>2.2594470098840107</v>
      </c>
      <c r="CE742">
        <v>0</v>
      </c>
      <c r="CF742">
        <v>0</v>
      </c>
      <c r="CG742">
        <v>27965.738049128529</v>
      </c>
      <c r="CH742">
        <v>7760.8268270308845</v>
      </c>
      <c r="CI742">
        <v>6335.487567193878</v>
      </c>
      <c r="CJ742">
        <v>9244.3431995142982</v>
      </c>
      <c r="CK742">
        <v>58462.180498375819</v>
      </c>
      <c r="CL742">
        <v>70000</v>
      </c>
      <c r="CM742">
        <v>390000</v>
      </c>
      <c r="CN742">
        <v>240000</v>
      </c>
      <c r="CO742">
        <v>71240000</v>
      </c>
      <c r="CP742">
        <v>4000</v>
      </c>
      <c r="CQ742">
        <v>3120</v>
      </c>
      <c r="CR742">
        <v>0</v>
      </c>
      <c r="CS742">
        <v>0</v>
      </c>
      <c r="CT742">
        <v>7592000</v>
      </c>
      <c r="CU742">
        <v>21864960</v>
      </c>
      <c r="CV742">
        <v>0</v>
      </c>
      <c r="CW742">
        <v>0</v>
      </c>
      <c r="CX742">
        <v>18819.726331119778</v>
      </c>
      <c r="CY742">
        <v>222608.07114735473</v>
      </c>
      <c r="CZ742">
        <v>16030</v>
      </c>
      <c r="DA742">
        <v>14842.351306649021</v>
      </c>
      <c r="DB742">
        <v>12678.783433291625</v>
      </c>
      <c r="DC742">
        <v>10698.501129864784</v>
      </c>
      <c r="DD742">
        <v>-138994.8961108739</v>
      </c>
      <c r="DE742">
        <v>-113093.95158783649</v>
      </c>
      <c r="DF742">
        <v>-91125.265731816529</v>
      </c>
    </row>
    <row r="743" spans="1:110" x14ac:dyDescent="0.45">
      <c r="A743">
        <v>15000</v>
      </c>
      <c r="B743" t="s">
        <v>1093</v>
      </c>
      <c r="C743">
        <v>2304264</v>
      </c>
      <c r="D743">
        <v>2223647</v>
      </c>
      <c r="E743">
        <v>2131156</v>
      </c>
      <c r="F743">
        <v>2031445</v>
      </c>
      <c r="G743">
        <v>1926432</v>
      </c>
      <c r="H743">
        <v>1814665</v>
      </c>
      <c r="I743">
        <v>1698989</v>
      </c>
      <c r="J743">
        <v>1597613.5357142852</v>
      </c>
      <c r="K743">
        <v>2.65</v>
      </c>
      <c r="L743">
        <v>2.56</v>
      </c>
      <c r="M743">
        <v>2.4700000000000002</v>
      </c>
      <c r="N743">
        <v>2.4</v>
      </c>
      <c r="O743">
        <v>2.33</v>
      </c>
      <c r="P743">
        <v>2.27</v>
      </c>
      <c r="Q743">
        <v>2.2662670484002736</v>
      </c>
      <c r="R743">
        <v>2.2379583931638747</v>
      </c>
      <c r="S743">
        <v>289227</v>
      </c>
      <c r="T743">
        <v>11559</v>
      </c>
      <c r="U743">
        <v>4455</v>
      </c>
      <c r="V743">
        <v>5054.8308599387019</v>
      </c>
      <c r="W743">
        <v>20938.845194599242</v>
      </c>
      <c r="X743">
        <v>2386.059352667578</v>
      </c>
      <c r="Y743">
        <v>222.00491487012167</v>
      </c>
      <c r="Z743">
        <v>1140090</v>
      </c>
      <c r="AA743">
        <v>1082081.7344528553</v>
      </c>
      <c r="AB743">
        <v>1017880.1797366005</v>
      </c>
      <c r="AC743">
        <v>952678.71739821159</v>
      </c>
      <c r="AD743">
        <v>884635.30819936038</v>
      </c>
      <c r="AE743">
        <v>816468.56175101851</v>
      </c>
      <c r="AF743">
        <v>752599.26837401069</v>
      </c>
      <c r="AG743">
        <v>686037.70639588649</v>
      </c>
      <c r="AH743">
        <v>65757</v>
      </c>
      <c r="AI743">
        <v>57828.033291331565</v>
      </c>
      <c r="AJ743">
        <v>50951.871738763133</v>
      </c>
      <c r="AK743">
        <v>45756.352266420712</v>
      </c>
      <c r="AL743">
        <v>42735.856454579363</v>
      </c>
      <c r="AM743">
        <v>41717.400118719408</v>
      </c>
      <c r="AN743">
        <v>43504.696512705836</v>
      </c>
      <c r="AO743">
        <v>42666.007802726053</v>
      </c>
      <c r="AP743">
        <v>5318.542400041667</v>
      </c>
      <c r="AQ743">
        <v>683.41497257854905</v>
      </c>
      <c r="AR743">
        <v>124.21419605555556</v>
      </c>
      <c r="AS743">
        <v>683.41497257854905</v>
      </c>
      <c r="AT743">
        <v>1781696</v>
      </c>
      <c r="AU743">
        <v>35440</v>
      </c>
      <c r="AV743">
        <v>1135570.0364940232</v>
      </c>
      <c r="AW743">
        <v>543049.117199281</v>
      </c>
      <c r="AX743">
        <v>14233.217626915972</v>
      </c>
      <c r="AY743">
        <v>37893.972117805548</v>
      </c>
      <c r="AZ743">
        <v>20657.58841826065</v>
      </c>
      <c r="BA743">
        <v>378.34539830821262</v>
      </c>
      <c r="BB743">
        <v>66.061272509003672</v>
      </c>
      <c r="BC743">
        <v>844200</v>
      </c>
      <c r="BD743">
        <v>45833827.572028942</v>
      </c>
      <c r="BE743">
        <v>550296.43297347147</v>
      </c>
      <c r="BF743">
        <v>13188</v>
      </c>
      <c r="BG743">
        <v>12851.294789145939</v>
      </c>
      <c r="BH743">
        <v>12137.344100878179</v>
      </c>
      <c r="BI743">
        <v>8498</v>
      </c>
      <c r="BJ743">
        <v>7481.748820521032</v>
      </c>
      <c r="BK743">
        <v>6947.3780119570965</v>
      </c>
      <c r="BL743">
        <v>-37565509.528345652</v>
      </c>
      <c r="BM743">
        <v>-26987480.667117327</v>
      </c>
      <c r="BN743">
        <v>-20087903.114640214</v>
      </c>
      <c r="BO743">
        <v>44193.831720706599</v>
      </c>
      <c r="BP743">
        <v>111593.96404477247</v>
      </c>
      <c r="BQ743">
        <v>166306.2613904523</v>
      </c>
      <c r="BR743">
        <v>1809721</v>
      </c>
      <c r="BS743">
        <v>8767932</v>
      </c>
      <c r="BT743">
        <v>937111</v>
      </c>
      <c r="BU743">
        <v>35440</v>
      </c>
      <c r="BV743">
        <v>88734</v>
      </c>
      <c r="BW743">
        <v>932589</v>
      </c>
      <c r="BX743">
        <v>42948</v>
      </c>
      <c r="BY743">
        <v>3.0542151914575184</v>
      </c>
      <c r="BZ743">
        <v>0</v>
      </c>
      <c r="CA743">
        <v>0</v>
      </c>
      <c r="CB743">
        <v>0</v>
      </c>
      <c r="CC743">
        <v>0</v>
      </c>
      <c r="CD743">
        <v>2.2594470098840107</v>
      </c>
      <c r="CE743">
        <v>0</v>
      </c>
      <c r="CF743">
        <v>0</v>
      </c>
      <c r="CG743">
        <v>56484.661131770001</v>
      </c>
      <c r="CH743">
        <v>48430.546558397204</v>
      </c>
      <c r="CI743">
        <v>45413.561690824921</v>
      </c>
      <c r="CJ743">
        <v>6774.9835622675873</v>
      </c>
      <c r="CK743">
        <v>137555.10245630011</v>
      </c>
      <c r="CL743">
        <v>1509000000</v>
      </c>
      <c r="CM743">
        <v>192000000</v>
      </c>
      <c r="CN743">
        <v>240000</v>
      </c>
      <c r="CO743">
        <v>71240000</v>
      </c>
      <c r="CP743">
        <v>4000</v>
      </c>
      <c r="CQ743">
        <v>3120</v>
      </c>
      <c r="CR743">
        <v>0</v>
      </c>
      <c r="CS743">
        <v>0</v>
      </c>
      <c r="CT743">
        <v>7592000</v>
      </c>
      <c r="CU743">
        <v>21864960</v>
      </c>
      <c r="CV743">
        <v>0</v>
      </c>
      <c r="CW743">
        <v>0</v>
      </c>
      <c r="CX743">
        <v>18819.726331119778</v>
      </c>
      <c r="CY743">
        <v>222608.07114735473</v>
      </c>
      <c r="CZ743">
        <v>844200</v>
      </c>
      <c r="DA743">
        <v>822646.57726698532</v>
      </c>
      <c r="DB743">
        <v>776944.63830462238</v>
      </c>
      <c r="DC743">
        <v>693807.82160655665</v>
      </c>
      <c r="DD743">
        <v>-37565509.528345652</v>
      </c>
      <c r="DE743">
        <v>-26987480.667117327</v>
      </c>
      <c r="DF743">
        <v>-20087903.114640214</v>
      </c>
    </row>
    <row r="744" spans="1:110" x14ac:dyDescent="0.45">
      <c r="A744">
        <v>15100</v>
      </c>
      <c r="B744" t="s">
        <v>1094</v>
      </c>
      <c r="C744">
        <v>810157</v>
      </c>
      <c r="D744">
        <v>803157</v>
      </c>
      <c r="E744">
        <v>788987</v>
      </c>
      <c r="F744">
        <v>769821</v>
      </c>
      <c r="G744">
        <v>746719</v>
      </c>
      <c r="H744">
        <v>719441</v>
      </c>
      <c r="I744">
        <v>688878</v>
      </c>
      <c r="J744">
        <v>668394.53571428568</v>
      </c>
      <c r="K744">
        <v>2.65</v>
      </c>
      <c r="L744">
        <v>2.56</v>
      </c>
      <c r="M744">
        <v>2.4700000000000002</v>
      </c>
      <c r="N744">
        <v>2.4</v>
      </c>
      <c r="O744">
        <v>2.33</v>
      </c>
      <c r="P744">
        <v>2.27</v>
      </c>
      <c r="Q744">
        <v>2.2662670484002736</v>
      </c>
      <c r="R744">
        <v>2.2379583931638747</v>
      </c>
      <c r="S744">
        <v>271295</v>
      </c>
      <c r="T744">
        <v>10472</v>
      </c>
      <c r="U744">
        <v>4922</v>
      </c>
      <c r="V744">
        <v>1932.4742523292143</v>
      </c>
      <c r="W744">
        <v>9659.6612458392956</v>
      </c>
      <c r="X744">
        <v>1988.0187595419409</v>
      </c>
      <c r="Y744">
        <v>186.93226741751235</v>
      </c>
      <c r="Z744">
        <v>396747</v>
      </c>
      <c r="AA744">
        <v>387001.6605584629</v>
      </c>
      <c r="AB744">
        <v>373202.84455039684</v>
      </c>
      <c r="AC744">
        <v>357579.91662426299</v>
      </c>
      <c r="AD744">
        <v>339123.23668637552</v>
      </c>
      <c r="AE744">
        <v>319076.40470735531</v>
      </c>
      <c r="AF744">
        <v>298972.56312268705</v>
      </c>
      <c r="AG744">
        <v>282051.34619403543</v>
      </c>
      <c r="AH744">
        <v>13761</v>
      </c>
      <c r="AI744">
        <v>11753.765140827614</v>
      </c>
      <c r="AJ744">
        <v>9903.9718352279378</v>
      </c>
      <c r="AK744">
        <v>8359.2498396023057</v>
      </c>
      <c r="AL744">
        <v>7263.154424924629</v>
      </c>
      <c r="AM744">
        <v>6568.2699945091872</v>
      </c>
      <c r="AN744">
        <v>6137.2187350284394</v>
      </c>
      <c r="AO744">
        <v>5896.8558117319099</v>
      </c>
      <c r="AP744">
        <v>2098.8927962617831</v>
      </c>
      <c r="AQ744">
        <v>84.730883919561251</v>
      </c>
      <c r="AR744">
        <v>15.400275161421376</v>
      </c>
      <c r="AS744">
        <v>84.730883919561251</v>
      </c>
      <c r="AT744">
        <v>579578</v>
      </c>
      <c r="AU744">
        <v>13977</v>
      </c>
      <c r="AV744">
        <v>370155.30997706327</v>
      </c>
      <c r="AW744">
        <v>200826.87653031622</v>
      </c>
      <c r="AX744">
        <v>5552.8285896181906</v>
      </c>
      <c r="AY744">
        <v>12352.082693934601</v>
      </c>
      <c r="AZ744">
        <v>7639.4543832132285</v>
      </c>
      <c r="BA744">
        <v>147.60451217322819</v>
      </c>
      <c r="BB744">
        <v>66.061272509003672</v>
      </c>
      <c r="BC744">
        <v>323900</v>
      </c>
      <c r="BD744">
        <v>20369402.136691213</v>
      </c>
      <c r="BE744">
        <v>135940922.56155849</v>
      </c>
      <c r="BF744">
        <v>5078412</v>
      </c>
      <c r="BG744">
        <v>5192134.8103406932</v>
      </c>
      <c r="BH744">
        <v>5130229.2752838209</v>
      </c>
      <c r="BI744">
        <v>2449430.0000000005</v>
      </c>
      <c r="BJ744">
        <v>2263212.4469777429</v>
      </c>
      <c r="BK744">
        <v>2146395.5178849278</v>
      </c>
      <c r="BL744">
        <v>-12476052.709962897</v>
      </c>
      <c r="BM744">
        <v>-13288101.456617299</v>
      </c>
      <c r="BN744">
        <v>-15424744.051550351</v>
      </c>
      <c r="BO744">
        <v>12985504.124753922</v>
      </c>
      <c r="BP744">
        <v>30873856.457119703</v>
      </c>
      <c r="BQ744">
        <v>46376540.125960335</v>
      </c>
      <c r="BR744">
        <v>1809721</v>
      </c>
      <c r="BS744">
        <v>8767932</v>
      </c>
      <c r="BT744">
        <v>937111</v>
      </c>
      <c r="BU744">
        <v>35440</v>
      </c>
      <c r="BV744">
        <v>88734</v>
      </c>
      <c r="BW744">
        <v>932589</v>
      </c>
      <c r="BX744">
        <v>42948</v>
      </c>
      <c r="BY744">
        <v>1575.1515634804462</v>
      </c>
      <c r="BZ744">
        <v>0</v>
      </c>
      <c r="CA744">
        <v>0</v>
      </c>
      <c r="CB744">
        <v>0</v>
      </c>
      <c r="CC744">
        <v>955.30385883200006</v>
      </c>
      <c r="CD744">
        <v>42.90424174381122</v>
      </c>
      <c r="CE744">
        <v>2.3952239999999998</v>
      </c>
      <c r="CF744">
        <v>619.62618427688096</v>
      </c>
      <c r="CG744">
        <v>10911167.66566998</v>
      </c>
      <c r="CH744">
        <v>9355350.6925703865</v>
      </c>
      <c r="CI744">
        <v>8772558.3543446921</v>
      </c>
      <c r="CJ744">
        <v>1308726.6542612128</v>
      </c>
      <c r="CK744">
        <v>26571581.666530065</v>
      </c>
      <c r="CL744">
        <v>284000000</v>
      </c>
      <c r="CM744">
        <v>45700000</v>
      </c>
      <c r="CN744">
        <v>240000</v>
      </c>
      <c r="CO744">
        <v>726450000</v>
      </c>
      <c r="CP744">
        <v>4000</v>
      </c>
      <c r="CQ744">
        <v>3120</v>
      </c>
      <c r="CR744">
        <v>0</v>
      </c>
      <c r="CS744">
        <v>0</v>
      </c>
      <c r="CT744">
        <v>7592000</v>
      </c>
      <c r="CU744">
        <v>21864960</v>
      </c>
      <c r="CV744">
        <v>0</v>
      </c>
      <c r="CW744">
        <v>0</v>
      </c>
      <c r="CX744">
        <v>15658.127099254489</v>
      </c>
      <c r="CY744">
        <v>50127116.27019196</v>
      </c>
      <c r="CZ744">
        <v>323900</v>
      </c>
      <c r="DA744">
        <v>331153.21582206216</v>
      </c>
      <c r="DB744">
        <v>327204.89441668568</v>
      </c>
      <c r="DC744">
        <v>308341.05010488577</v>
      </c>
      <c r="DD744">
        <v>-12476052.709962897</v>
      </c>
      <c r="DE744">
        <v>-13288101.456617299</v>
      </c>
      <c r="DF744">
        <v>-15424744.051550351</v>
      </c>
    </row>
    <row r="745" spans="1:110" x14ac:dyDescent="0.45">
      <c r="A745">
        <v>15202</v>
      </c>
      <c r="B745" t="s">
        <v>1095</v>
      </c>
      <c r="C745">
        <v>275133</v>
      </c>
      <c r="D745">
        <v>266677</v>
      </c>
      <c r="E745">
        <v>256721</v>
      </c>
      <c r="F745">
        <v>245840</v>
      </c>
      <c r="G745">
        <v>234213</v>
      </c>
      <c r="H745">
        <v>221647</v>
      </c>
      <c r="I745">
        <v>208572</v>
      </c>
      <c r="J745">
        <v>197420.17857142855</v>
      </c>
      <c r="K745">
        <v>2.65</v>
      </c>
      <c r="L745">
        <v>2.56</v>
      </c>
      <c r="M745">
        <v>2.4700000000000002</v>
      </c>
      <c r="N745">
        <v>2.4</v>
      </c>
      <c r="O745">
        <v>2.33</v>
      </c>
      <c r="P745">
        <v>2.27</v>
      </c>
      <c r="Q745">
        <v>2.2662670484002736</v>
      </c>
      <c r="R745">
        <v>2.2379583931638747</v>
      </c>
      <c r="S745">
        <v>272349</v>
      </c>
      <c r="T745">
        <v>11051</v>
      </c>
      <c r="U745">
        <v>4121</v>
      </c>
      <c r="V745">
        <v>600.28454971575388</v>
      </c>
      <c r="W745">
        <v>2470.0196731370484</v>
      </c>
      <c r="X745">
        <v>2293.6252930649389</v>
      </c>
      <c r="Y745">
        <v>207.86446792951841</v>
      </c>
      <c r="Z745">
        <v>142009</v>
      </c>
      <c r="AA745">
        <v>135224.79856429313</v>
      </c>
      <c r="AB745">
        <v>127906.025440068</v>
      </c>
      <c r="AC745">
        <v>120434.96280355391</v>
      </c>
      <c r="AD745">
        <v>112425.76384386486</v>
      </c>
      <c r="AE745">
        <v>104278.93304556263</v>
      </c>
      <c r="AF745">
        <v>96437.487541078401</v>
      </c>
      <c r="AG745">
        <v>88665.5786805854</v>
      </c>
      <c r="AH745">
        <v>5272</v>
      </c>
      <c r="AI745">
        <v>4480.431999564109</v>
      </c>
      <c r="AJ745">
        <v>3836.1342759897175</v>
      </c>
      <c r="AK745">
        <v>3402.8512814166311</v>
      </c>
      <c r="AL745">
        <v>3237.5459005069492</v>
      </c>
      <c r="AM745">
        <v>3306.4113557975024</v>
      </c>
      <c r="AN745">
        <v>3593.5721118549905</v>
      </c>
      <c r="AO745">
        <v>3795.7192201087569</v>
      </c>
      <c r="AP745">
        <v>658.67638589912576</v>
      </c>
      <c r="AQ745">
        <v>65.961668509716716</v>
      </c>
      <c r="AR745">
        <v>11.988873456347642</v>
      </c>
      <c r="AS745">
        <v>65.961668509716716</v>
      </c>
      <c r="AT745">
        <v>211768</v>
      </c>
      <c r="AU745">
        <v>4502</v>
      </c>
      <c r="AV745">
        <v>135060.89171996829</v>
      </c>
      <c r="AW745">
        <v>67405.708933310874</v>
      </c>
      <c r="AX745">
        <v>1800.9061872569018</v>
      </c>
      <c r="AY745">
        <v>4506.9819566953411</v>
      </c>
      <c r="AZ745">
        <v>2564.1131678231454</v>
      </c>
      <c r="BA745">
        <v>47.871436142796753</v>
      </c>
      <c r="BB745">
        <v>66.061272509003672</v>
      </c>
      <c r="BC745">
        <v>99010</v>
      </c>
      <c r="BD745">
        <v>5538854.1873348113</v>
      </c>
      <c r="BE745">
        <v>51154057.314469688</v>
      </c>
      <c r="BF745">
        <v>1765402</v>
      </c>
      <c r="BG745">
        <v>1735958.4423303599</v>
      </c>
      <c r="BH745">
        <v>1654756.2077574781</v>
      </c>
      <c r="BI745">
        <v>953613.99999999907</v>
      </c>
      <c r="BJ745">
        <v>849315.12443217286</v>
      </c>
      <c r="BK745">
        <v>792833.73686246946</v>
      </c>
      <c r="BL745">
        <v>-6355441.0254883515</v>
      </c>
      <c r="BM745">
        <v>-6862591.7315538693</v>
      </c>
      <c r="BN745">
        <v>-7506820.8988442644</v>
      </c>
      <c r="BO745">
        <v>4112321.7155965492</v>
      </c>
      <c r="BP745">
        <v>10189010.934547339</v>
      </c>
      <c r="BQ745">
        <v>15295187.760708805</v>
      </c>
      <c r="BR745">
        <v>1809721</v>
      </c>
      <c r="BS745">
        <v>8767932</v>
      </c>
      <c r="BT745">
        <v>937111</v>
      </c>
      <c r="BU745">
        <v>35440</v>
      </c>
      <c r="BV745">
        <v>88734</v>
      </c>
      <c r="BW745">
        <v>932589</v>
      </c>
      <c r="BX745">
        <v>42948</v>
      </c>
      <c r="BY745">
        <v>162.31179869166129</v>
      </c>
      <c r="BZ745">
        <v>0</v>
      </c>
      <c r="CA745">
        <v>6.6463871999999993E-2</v>
      </c>
      <c r="CB745">
        <v>0</v>
      </c>
      <c r="CC745">
        <v>0</v>
      </c>
      <c r="CD745">
        <v>4.4701700204923656</v>
      </c>
      <c r="CE745">
        <v>13.656348521201789</v>
      </c>
      <c r="CF745">
        <v>21.942197012311897</v>
      </c>
      <c r="CG745">
        <v>4615053.5629252987</v>
      </c>
      <c r="CH745">
        <v>3956995.7926690443</v>
      </c>
      <c r="CI745">
        <v>3710494.4154208088</v>
      </c>
      <c r="CJ745">
        <v>553546.95241709042</v>
      </c>
      <c r="CK745">
        <v>11238877.121145431</v>
      </c>
      <c r="CL745">
        <v>169000000</v>
      </c>
      <c r="CM745">
        <v>15500000</v>
      </c>
      <c r="CN745">
        <v>240000</v>
      </c>
      <c r="CO745">
        <v>891060000</v>
      </c>
      <c r="CP745">
        <v>126000</v>
      </c>
      <c r="CQ745">
        <v>11910</v>
      </c>
      <c r="CR745">
        <v>14930</v>
      </c>
      <c r="CS745">
        <v>21440</v>
      </c>
      <c r="CT745">
        <v>221542000</v>
      </c>
      <c r="CU745">
        <v>83465280</v>
      </c>
      <c r="CV745">
        <v>97813010</v>
      </c>
      <c r="CW745">
        <v>131454870</v>
      </c>
      <c r="CX745">
        <v>126028.19569440422</v>
      </c>
      <c r="CY745">
        <v>19377658.258505646</v>
      </c>
      <c r="CZ745">
        <v>99010</v>
      </c>
      <c r="DA745">
        <v>97358.700950338185</v>
      </c>
      <c r="DB745">
        <v>92804.591889024639</v>
      </c>
      <c r="DC745">
        <v>83844.194593434542</v>
      </c>
      <c r="DD745">
        <v>-6355441.0254883515</v>
      </c>
      <c r="DE745">
        <v>-6862591.7315538693</v>
      </c>
      <c r="DF745">
        <v>-7506820.8988442644</v>
      </c>
    </row>
    <row r="746" spans="1:110" x14ac:dyDescent="0.45">
      <c r="A746">
        <v>15204</v>
      </c>
      <c r="B746" t="s">
        <v>1096</v>
      </c>
      <c r="C746">
        <v>99192</v>
      </c>
      <c r="D746">
        <v>95451</v>
      </c>
      <c r="E746">
        <v>91155</v>
      </c>
      <c r="F746">
        <v>86511</v>
      </c>
      <c r="G746">
        <v>81583</v>
      </c>
      <c r="H746">
        <v>76413</v>
      </c>
      <c r="I746">
        <v>71159</v>
      </c>
      <c r="J746">
        <v>66453.75</v>
      </c>
      <c r="K746">
        <v>2.65</v>
      </c>
      <c r="L746">
        <v>2.56</v>
      </c>
      <c r="M746">
        <v>2.4700000000000002</v>
      </c>
      <c r="N746">
        <v>2.4</v>
      </c>
      <c r="O746">
        <v>2.33</v>
      </c>
      <c r="P746">
        <v>2.27</v>
      </c>
      <c r="Q746">
        <v>2.2662670484002736</v>
      </c>
      <c r="R746">
        <v>2.2379583931638747</v>
      </c>
      <c r="S746">
        <v>290170</v>
      </c>
      <c r="T746">
        <v>11465</v>
      </c>
      <c r="U746">
        <v>4718</v>
      </c>
      <c r="V746">
        <v>198.03734723399407</v>
      </c>
      <c r="W746">
        <v>837.64196492520375</v>
      </c>
      <c r="X746">
        <v>2600.3929381906255</v>
      </c>
      <c r="Y746">
        <v>252.99476149215914</v>
      </c>
      <c r="Z746">
        <v>56109</v>
      </c>
      <c r="AA746">
        <v>53065.853564075071</v>
      </c>
      <c r="AB746">
        <v>49830.920153328923</v>
      </c>
      <c r="AC746">
        <v>46510.129115463984</v>
      </c>
      <c r="AD746">
        <v>43046.391387093194</v>
      </c>
      <c r="AE746">
        <v>39605.683929482009</v>
      </c>
      <c r="AF746">
        <v>36272.265660286415</v>
      </c>
      <c r="AG746">
        <v>32915.807321407287</v>
      </c>
      <c r="AH746">
        <v>2367</v>
      </c>
      <c r="AI746">
        <v>2082.7433405819475</v>
      </c>
      <c r="AJ746">
        <v>1780.4430252921741</v>
      </c>
      <c r="AK746">
        <v>1518.1185710939101</v>
      </c>
      <c r="AL746">
        <v>1321.0367524777944</v>
      </c>
      <c r="AM746">
        <v>1216.8421622307981</v>
      </c>
      <c r="AN746">
        <v>1162.8530049289682</v>
      </c>
      <c r="AO746">
        <v>1114.2043533581877</v>
      </c>
      <c r="AP746">
        <v>247.14153483890632</v>
      </c>
      <c r="AQ746">
        <v>12.21346074516198</v>
      </c>
      <c r="AR746">
        <v>2.2198594827274056</v>
      </c>
      <c r="AS746">
        <v>12.21346074516198</v>
      </c>
      <c r="AT746">
        <v>81154</v>
      </c>
      <c r="AU746">
        <v>1649</v>
      </c>
      <c r="AV746">
        <v>51734.55623406612</v>
      </c>
      <c r="AW746">
        <v>25078.330723098188</v>
      </c>
      <c r="AX746">
        <v>661.40307114481482</v>
      </c>
      <c r="AY746">
        <v>1726.3821415307862</v>
      </c>
      <c r="AZ746">
        <v>953.97970070665508</v>
      </c>
      <c r="BA746">
        <v>17.581323840741508</v>
      </c>
      <c r="BB746">
        <v>66.061272509003672</v>
      </c>
      <c r="BC746">
        <v>33440</v>
      </c>
      <c r="BD746">
        <v>1759301.0895343754</v>
      </c>
      <c r="BE746">
        <v>24142626.227000259</v>
      </c>
      <c r="BF746">
        <v>550390</v>
      </c>
      <c r="BG746">
        <v>532096.1391289772</v>
      </c>
      <c r="BH746">
        <v>496902.7618765299</v>
      </c>
      <c r="BI746">
        <v>537488</v>
      </c>
      <c r="BJ746">
        <v>471087.04748954187</v>
      </c>
      <c r="BK746">
        <v>436003.89440507098</v>
      </c>
      <c r="BL746">
        <v>-2256095.1369457706</v>
      </c>
      <c r="BM746">
        <v>-2379504.0860273684</v>
      </c>
      <c r="BN746">
        <v>-2590259.3503306755</v>
      </c>
      <c r="BO746">
        <v>1893085.0187101364</v>
      </c>
      <c r="BP746">
        <v>4493666.8692886494</v>
      </c>
      <c r="BQ746">
        <v>6508035.2004120555</v>
      </c>
      <c r="BR746">
        <v>1809721</v>
      </c>
      <c r="BS746">
        <v>8767932</v>
      </c>
      <c r="BT746">
        <v>937111</v>
      </c>
      <c r="BU746">
        <v>35440</v>
      </c>
      <c r="BV746">
        <v>88734</v>
      </c>
      <c r="BW746">
        <v>932589</v>
      </c>
      <c r="BX746">
        <v>42948</v>
      </c>
      <c r="BY746">
        <v>102.25913516835799</v>
      </c>
      <c r="BZ746">
        <v>0</v>
      </c>
      <c r="CA746">
        <v>0</v>
      </c>
      <c r="CB746">
        <v>2.2674206447048633</v>
      </c>
      <c r="CC746">
        <v>495.25139769999993</v>
      </c>
      <c r="CD746">
        <v>16.929391420765214</v>
      </c>
      <c r="CE746">
        <v>1.9630552758719864</v>
      </c>
      <c r="CF746">
        <v>20.729159162790697</v>
      </c>
      <c r="CG746">
        <v>2366899.8627659301</v>
      </c>
      <c r="CH746">
        <v>2029405.0049328373</v>
      </c>
      <c r="CI746">
        <v>1902983.053805874</v>
      </c>
      <c r="CJ746">
        <v>283894.90779388329</v>
      </c>
      <c r="CK746">
        <v>5764027.7307682578</v>
      </c>
      <c r="CL746">
        <v>59700000</v>
      </c>
      <c r="CM746">
        <v>5950000</v>
      </c>
      <c r="CN746">
        <v>240000</v>
      </c>
      <c r="CO746">
        <v>431970000</v>
      </c>
      <c r="CP746">
        <v>129000</v>
      </c>
      <c r="CQ746">
        <v>4960</v>
      </c>
      <c r="CR746">
        <v>0</v>
      </c>
      <c r="CS746">
        <v>0</v>
      </c>
      <c r="CT746">
        <v>273478000</v>
      </c>
      <c r="CU746">
        <v>34759680</v>
      </c>
      <c r="CV746">
        <v>0</v>
      </c>
      <c r="CW746">
        <v>0</v>
      </c>
      <c r="CX746">
        <v>81328.951495851885</v>
      </c>
      <c r="CY746">
        <v>9157442.5279563889</v>
      </c>
      <c r="CZ746">
        <v>33440</v>
      </c>
      <c r="DA746">
        <v>32328.521398413843</v>
      </c>
      <c r="DB746">
        <v>30190.280268811493</v>
      </c>
      <c r="DC746">
        <v>26631.353328753929</v>
      </c>
      <c r="DD746">
        <v>-2256095.1369457706</v>
      </c>
      <c r="DE746">
        <v>-2379504.0860273684</v>
      </c>
      <c r="DF746">
        <v>-2590259.3503306755</v>
      </c>
    </row>
    <row r="747" spans="1:110" x14ac:dyDescent="0.45">
      <c r="A747">
        <v>15205</v>
      </c>
      <c r="B747" t="s">
        <v>1097</v>
      </c>
      <c r="C747">
        <v>86833</v>
      </c>
      <c r="D747">
        <v>81913</v>
      </c>
      <c r="E747">
        <v>76623</v>
      </c>
      <c r="F747">
        <v>71163</v>
      </c>
      <c r="G747">
        <v>65568</v>
      </c>
      <c r="H747">
        <v>59794</v>
      </c>
      <c r="I747">
        <v>54018</v>
      </c>
      <c r="J747">
        <v>48527.357142857145</v>
      </c>
      <c r="K747">
        <v>2.65</v>
      </c>
      <c r="L747">
        <v>2.56</v>
      </c>
      <c r="M747">
        <v>2.4700000000000002</v>
      </c>
      <c r="N747">
        <v>2.4</v>
      </c>
      <c r="O747">
        <v>2.33</v>
      </c>
      <c r="P747">
        <v>2.27</v>
      </c>
      <c r="Q747">
        <v>2.2662670484002736</v>
      </c>
      <c r="R747">
        <v>2.2379583931638747</v>
      </c>
      <c r="S747">
        <v>286366</v>
      </c>
      <c r="T747">
        <v>11850</v>
      </c>
      <c r="U747">
        <v>4022</v>
      </c>
      <c r="V747">
        <v>198.01293723104988</v>
      </c>
      <c r="W747">
        <v>727.45052331434931</v>
      </c>
      <c r="X747">
        <v>2353.124807058904</v>
      </c>
      <c r="Y747">
        <v>217.39962142967499</v>
      </c>
      <c r="Z747">
        <v>43337</v>
      </c>
      <c r="AA747">
        <v>39929.874576694456</v>
      </c>
      <c r="AB747">
        <v>36339.765945566352</v>
      </c>
      <c r="AC747">
        <v>32773.193835048369</v>
      </c>
      <c r="AD747">
        <v>29157.033360275356</v>
      </c>
      <c r="AE747">
        <v>25684.068040658556</v>
      </c>
      <c r="AF747">
        <v>22500.583555816294</v>
      </c>
      <c r="AG747">
        <v>18945.827102204606</v>
      </c>
      <c r="AH747">
        <v>1421</v>
      </c>
      <c r="AI747">
        <v>1149.2432007966404</v>
      </c>
      <c r="AJ747">
        <v>969.42942798057197</v>
      </c>
      <c r="AK747">
        <v>905.75773174176561</v>
      </c>
      <c r="AL747">
        <v>936.29885237158157</v>
      </c>
      <c r="AM747">
        <v>1017.9811552401395</v>
      </c>
      <c r="AN747">
        <v>1151.3927750604207</v>
      </c>
      <c r="AO747">
        <v>1213.4026948063661</v>
      </c>
      <c r="AP747">
        <v>189.19939645635986</v>
      </c>
      <c r="AQ747">
        <v>21.238849016403005</v>
      </c>
      <c r="AR747">
        <v>3.8602703504781726</v>
      </c>
      <c r="AS747">
        <v>21.238849016403005</v>
      </c>
      <c r="AT747">
        <v>67412</v>
      </c>
      <c r="AU747">
        <v>775</v>
      </c>
      <c r="AV747">
        <v>42789.781279998868</v>
      </c>
      <c r="AW747">
        <v>14959.317637183774</v>
      </c>
      <c r="AX747">
        <v>325.24259962588513</v>
      </c>
      <c r="AY747">
        <v>1427.895001313562</v>
      </c>
      <c r="AZ747">
        <v>569.05244291847066</v>
      </c>
      <c r="BA747">
        <v>8.6455532492913321</v>
      </c>
      <c r="BB747">
        <v>66.061272509003672</v>
      </c>
      <c r="BC747">
        <v>33250</v>
      </c>
      <c r="BD747">
        <v>1488539.4524761399</v>
      </c>
      <c r="BE747">
        <v>13983400.783161042</v>
      </c>
      <c r="BF747">
        <v>461928</v>
      </c>
      <c r="BG747">
        <v>428059.78393661568</v>
      </c>
      <c r="BH747">
        <v>380270.96896734374</v>
      </c>
      <c r="BI747">
        <v>270633.99999999994</v>
      </c>
      <c r="BJ747">
        <v>222127.93389366896</v>
      </c>
      <c r="BK747">
        <v>197618.56630099128</v>
      </c>
      <c r="BL747">
        <v>-2129072.5524130701</v>
      </c>
      <c r="BM747">
        <v>-2230822.7513421583</v>
      </c>
      <c r="BN747">
        <v>-2388066.4481637133</v>
      </c>
      <c r="BO747">
        <v>617523.89688413404</v>
      </c>
      <c r="BP747">
        <v>1872414.7964297673</v>
      </c>
      <c r="BQ747">
        <v>2865781.5204111412</v>
      </c>
      <c r="BR747">
        <v>1809721</v>
      </c>
      <c r="BS747">
        <v>8767932</v>
      </c>
      <c r="BT747">
        <v>937111</v>
      </c>
      <c r="BU747">
        <v>35440</v>
      </c>
      <c r="BV747">
        <v>88734</v>
      </c>
      <c r="BW747">
        <v>932589</v>
      </c>
      <c r="BX747">
        <v>42948</v>
      </c>
      <c r="BY747">
        <v>75.71139498170254</v>
      </c>
      <c r="BZ747">
        <v>0</v>
      </c>
      <c r="CA747">
        <v>9.2611454079126876</v>
      </c>
      <c r="CB747">
        <v>9.051396928458928</v>
      </c>
      <c r="CC747">
        <v>0</v>
      </c>
      <c r="CD747">
        <v>6.4223635484423873</v>
      </c>
      <c r="CE747">
        <v>0.42119999999999996</v>
      </c>
      <c r="CF747">
        <v>29.321678659370725</v>
      </c>
      <c r="CG747">
        <v>1410190.9148465761</v>
      </c>
      <c r="CH747">
        <v>1209112.6225999848</v>
      </c>
      <c r="CI747">
        <v>1133790.8526675268</v>
      </c>
      <c r="CJ747">
        <v>169143.62370797602</v>
      </c>
      <c r="CK747">
        <v>3434188.1829146747</v>
      </c>
      <c r="CL747">
        <v>47300000</v>
      </c>
      <c r="CM747">
        <v>3500000</v>
      </c>
      <c r="CN747">
        <v>240000</v>
      </c>
      <c r="CO747">
        <v>442030000</v>
      </c>
      <c r="CP747">
        <v>81000</v>
      </c>
      <c r="CQ747">
        <v>2730</v>
      </c>
      <c r="CR747">
        <v>53390</v>
      </c>
      <c r="CS747">
        <v>12700</v>
      </c>
      <c r="CT747">
        <v>135798000</v>
      </c>
      <c r="CU747">
        <v>19131840</v>
      </c>
      <c r="CV747">
        <v>370063960</v>
      </c>
      <c r="CW747">
        <v>77859480</v>
      </c>
      <c r="CX747">
        <v>82895.628181890977</v>
      </c>
      <c r="CY747">
        <v>6133667.4173065703</v>
      </c>
      <c r="CZ747">
        <v>33250</v>
      </c>
      <c r="DA747">
        <v>30812.134825973895</v>
      </c>
      <c r="DB747">
        <v>27372.252208491751</v>
      </c>
      <c r="DC747">
        <v>22532.709346058429</v>
      </c>
      <c r="DD747">
        <v>-2129072.5524130701</v>
      </c>
      <c r="DE747">
        <v>-2230822.7513421583</v>
      </c>
      <c r="DF747">
        <v>-2388066.4481637133</v>
      </c>
    </row>
    <row r="748" spans="1:110" x14ac:dyDescent="0.45">
      <c r="A748">
        <v>15206</v>
      </c>
      <c r="B748" t="s">
        <v>1098</v>
      </c>
      <c r="C748">
        <v>98611</v>
      </c>
      <c r="D748">
        <v>95143</v>
      </c>
      <c r="E748">
        <v>91329</v>
      </c>
      <c r="F748">
        <v>87309</v>
      </c>
      <c r="G748">
        <v>83035</v>
      </c>
      <c r="H748">
        <v>78429</v>
      </c>
      <c r="I748">
        <v>73671</v>
      </c>
      <c r="J748">
        <v>69508.785714285725</v>
      </c>
      <c r="K748">
        <v>2.65</v>
      </c>
      <c r="L748">
        <v>2.56</v>
      </c>
      <c r="M748">
        <v>2.4700000000000002</v>
      </c>
      <c r="N748">
        <v>2.4</v>
      </c>
      <c r="O748">
        <v>2.33</v>
      </c>
      <c r="P748">
        <v>2.27</v>
      </c>
      <c r="Q748">
        <v>2.2662670484002736</v>
      </c>
      <c r="R748">
        <v>2.2379583931638747</v>
      </c>
      <c r="S748">
        <v>290170</v>
      </c>
      <c r="T748">
        <v>11465</v>
      </c>
      <c r="U748">
        <v>4718</v>
      </c>
      <c r="V748">
        <v>204.93129426535501</v>
      </c>
      <c r="W748">
        <v>850.36894329532652</v>
      </c>
      <c r="X748">
        <v>2498.196014799968</v>
      </c>
      <c r="Y748">
        <v>247.74864098555057</v>
      </c>
      <c r="Z748">
        <v>45594</v>
      </c>
      <c r="AA748">
        <v>43265.993930452627</v>
      </c>
      <c r="AB748">
        <v>40629.031432541451</v>
      </c>
      <c r="AC748">
        <v>38062.206154662337</v>
      </c>
      <c r="AD748">
        <v>35593.831545518944</v>
      </c>
      <c r="AE748">
        <v>33172.076699098245</v>
      </c>
      <c r="AF748">
        <v>30833.861328141909</v>
      </c>
      <c r="AG748">
        <v>28316.6545708632</v>
      </c>
      <c r="AH748">
        <v>3388</v>
      </c>
      <c r="AI748">
        <v>2985.1160640665034</v>
      </c>
      <c r="AJ748">
        <v>2634.3291655989888</v>
      </c>
      <c r="AK748">
        <v>2370.4046251496893</v>
      </c>
      <c r="AL748">
        <v>2215.3119113405037</v>
      </c>
      <c r="AM748">
        <v>2157.2908402271437</v>
      </c>
      <c r="AN748">
        <v>2204.9066124657343</v>
      </c>
      <c r="AO748">
        <v>2154.3446586272657</v>
      </c>
      <c r="AP748">
        <v>211.30424446512725</v>
      </c>
      <c r="AQ748">
        <v>39.828454709406898</v>
      </c>
      <c r="AR748">
        <v>7.239027063158856</v>
      </c>
      <c r="AS748">
        <v>39.828454709406898</v>
      </c>
      <c r="AT748">
        <v>80076</v>
      </c>
      <c r="AU748">
        <v>1327</v>
      </c>
      <c r="AV748">
        <v>50954.28594597819</v>
      </c>
      <c r="AW748">
        <v>21782.226287169324</v>
      </c>
      <c r="AX748">
        <v>539.51417594919417</v>
      </c>
      <c r="AY748">
        <v>1700.3445220172921</v>
      </c>
      <c r="AZ748">
        <v>828.59588796392109</v>
      </c>
      <c r="BA748">
        <v>14.341290293096849</v>
      </c>
      <c r="BB748">
        <v>66.061272509003672</v>
      </c>
      <c r="BC748">
        <v>33910</v>
      </c>
      <c r="BD748">
        <v>1872084.909125064</v>
      </c>
      <c r="BE748">
        <v>15627674.418136593</v>
      </c>
      <c r="BF748">
        <v>580650</v>
      </c>
      <c r="BG748">
        <v>568362.38335978473</v>
      </c>
      <c r="BH748">
        <v>539794.40016583423</v>
      </c>
      <c r="BI748">
        <v>371453.99999999977</v>
      </c>
      <c r="BJ748">
        <v>326777.62465599336</v>
      </c>
      <c r="BK748">
        <v>305585.74764656677</v>
      </c>
      <c r="BL748">
        <v>-2123136.9271313213</v>
      </c>
      <c r="BM748">
        <v>-2247540.0601517046</v>
      </c>
      <c r="BN748">
        <v>-2467727.7778579374</v>
      </c>
      <c r="BO748">
        <v>1132842.7243008558</v>
      </c>
      <c r="BP748">
        <v>2993553.9947112603</v>
      </c>
      <c r="BQ748">
        <v>4714321.6524110353</v>
      </c>
      <c r="BR748">
        <v>1809721</v>
      </c>
      <c r="BS748">
        <v>8767932</v>
      </c>
      <c r="BT748">
        <v>937111</v>
      </c>
      <c r="BU748">
        <v>35440</v>
      </c>
      <c r="BV748">
        <v>88734</v>
      </c>
      <c r="BW748">
        <v>932589</v>
      </c>
      <c r="BX748">
        <v>42948</v>
      </c>
      <c r="BY748">
        <v>127.40242674256403</v>
      </c>
      <c r="BZ748">
        <v>0</v>
      </c>
      <c r="CA748">
        <v>37.04458163165075</v>
      </c>
      <c r="CB748">
        <v>406.30656100363984</v>
      </c>
      <c r="CC748">
        <v>0</v>
      </c>
      <c r="CD748">
        <v>12.148820572769392</v>
      </c>
      <c r="CE748">
        <v>18.365289136781467</v>
      </c>
      <c r="CF748">
        <v>0</v>
      </c>
      <c r="CG748">
        <v>1449986.9260985048</v>
      </c>
      <c r="CH748">
        <v>1243234.1440388556</v>
      </c>
      <c r="CI748">
        <v>1165786.7711315171</v>
      </c>
      <c r="CJ748">
        <v>173916.90758139183</v>
      </c>
      <c r="CK748">
        <v>3531102.0050997953</v>
      </c>
      <c r="CL748">
        <v>95400000</v>
      </c>
      <c r="CM748">
        <v>10600000</v>
      </c>
      <c r="CN748">
        <v>240000</v>
      </c>
      <c r="CO748">
        <v>533100000</v>
      </c>
      <c r="CP748">
        <v>145000</v>
      </c>
      <c r="CQ748">
        <v>42290</v>
      </c>
      <c r="CR748">
        <v>1130</v>
      </c>
      <c r="CS748">
        <v>610</v>
      </c>
      <c r="CT748">
        <v>274018000</v>
      </c>
      <c r="CU748">
        <v>296368320</v>
      </c>
      <c r="CV748">
        <v>7725600</v>
      </c>
      <c r="CW748">
        <v>3756220</v>
      </c>
      <c r="CX748">
        <v>65723.654487974345</v>
      </c>
      <c r="CY748">
        <v>6194371.695989769</v>
      </c>
      <c r="CZ748">
        <v>33910</v>
      </c>
      <c r="DA748">
        <v>33192.402341738227</v>
      </c>
      <c r="DB748">
        <v>31524.030155211298</v>
      </c>
      <c r="DC748">
        <v>28338.614108135935</v>
      </c>
      <c r="DD748">
        <v>-2123136.9271313213</v>
      </c>
      <c r="DE748">
        <v>-2247540.0601517046</v>
      </c>
      <c r="DF748">
        <v>-2467727.7778579374</v>
      </c>
    </row>
    <row r="749" spans="1:110" x14ac:dyDescent="0.45">
      <c r="A749">
        <v>15208</v>
      </c>
      <c r="B749" t="s">
        <v>1099</v>
      </c>
      <c r="C749">
        <v>36498</v>
      </c>
      <c r="D749">
        <v>34334</v>
      </c>
      <c r="E749">
        <v>32106</v>
      </c>
      <c r="F749">
        <v>29778</v>
      </c>
      <c r="G749">
        <v>27445</v>
      </c>
      <c r="H749">
        <v>25015</v>
      </c>
      <c r="I749">
        <v>22635</v>
      </c>
      <c r="J749">
        <v>20317.571428571431</v>
      </c>
      <c r="K749">
        <v>2.65</v>
      </c>
      <c r="L749">
        <v>2.56</v>
      </c>
      <c r="M749">
        <v>2.4700000000000002</v>
      </c>
      <c r="N749">
        <v>2.4</v>
      </c>
      <c r="O749">
        <v>2.33</v>
      </c>
      <c r="P749">
        <v>2.27</v>
      </c>
      <c r="Q749">
        <v>2.2662670484002736</v>
      </c>
      <c r="R749">
        <v>2.2379583931638747</v>
      </c>
      <c r="S749">
        <v>286366</v>
      </c>
      <c r="T749">
        <v>11850</v>
      </c>
      <c r="U749">
        <v>4022</v>
      </c>
      <c r="V749">
        <v>71.19384316455627</v>
      </c>
      <c r="W749">
        <v>258.27138499847217</v>
      </c>
      <c r="X749">
        <v>2750.9351451969696</v>
      </c>
      <c r="Y749">
        <v>257.37728406511133</v>
      </c>
      <c r="Z749">
        <v>18838</v>
      </c>
      <c r="AA749">
        <v>17336.672997319962</v>
      </c>
      <c r="AB749">
        <v>15860.4623707174</v>
      </c>
      <c r="AC749">
        <v>14421.953661138943</v>
      </c>
      <c r="AD749">
        <v>12970.246129448838</v>
      </c>
      <c r="AE749">
        <v>11546.487202402173</v>
      </c>
      <c r="AF749">
        <v>10218.960074719786</v>
      </c>
      <c r="AG749">
        <v>8772.8359154419213</v>
      </c>
      <c r="AH749">
        <v>1304</v>
      </c>
      <c r="AI749">
        <v>1089.5140341021615</v>
      </c>
      <c r="AJ749">
        <v>904.37056020382158</v>
      </c>
      <c r="AK749">
        <v>760.93509950167186</v>
      </c>
      <c r="AL749">
        <v>667.04037796154</v>
      </c>
      <c r="AM749">
        <v>612.2941157317141</v>
      </c>
      <c r="AN749">
        <v>581.94676484767569</v>
      </c>
      <c r="AO749">
        <v>561.23733137537602</v>
      </c>
      <c r="AP749">
        <v>72.52313537361438</v>
      </c>
      <c r="AQ749">
        <v>8.6661688375597876</v>
      </c>
      <c r="AR749">
        <v>1.5751208829646663</v>
      </c>
      <c r="AS749">
        <v>8.6661688375597876</v>
      </c>
      <c r="AT749">
        <v>27824</v>
      </c>
      <c r="AU749">
        <v>336</v>
      </c>
      <c r="AV749">
        <v>17666.289424067381</v>
      </c>
      <c r="AW749">
        <v>6333.573151101551</v>
      </c>
      <c r="AX749">
        <v>140.3187380398158</v>
      </c>
      <c r="AY749">
        <v>589.52407808112844</v>
      </c>
      <c r="AZ749">
        <v>240.92912266790299</v>
      </c>
      <c r="BA749">
        <v>3.7299330499510583</v>
      </c>
      <c r="BB749">
        <v>66.061272509003672</v>
      </c>
      <c r="BC749">
        <v>12080</v>
      </c>
      <c r="BD749">
        <v>540193.33187477605</v>
      </c>
      <c r="BE749">
        <v>6697739.3874375327</v>
      </c>
      <c r="BF749">
        <v>147954</v>
      </c>
      <c r="BG749">
        <v>136875.76433855656</v>
      </c>
      <c r="BH749">
        <v>121567.34265029026</v>
      </c>
      <c r="BI749">
        <v>77089.999999999985</v>
      </c>
      <c r="BJ749">
        <v>64129.28293156765</v>
      </c>
      <c r="BK749">
        <v>57674.057431537149</v>
      </c>
      <c r="BL749">
        <v>-896240.33442951716</v>
      </c>
      <c r="BM749">
        <v>-933450.44340412365</v>
      </c>
      <c r="BN749">
        <v>-938816.7826915019</v>
      </c>
      <c r="BO749">
        <v>329830.74529133085</v>
      </c>
      <c r="BP749">
        <v>954191.36828334816</v>
      </c>
      <c r="BQ749">
        <v>1444612.5899345116</v>
      </c>
      <c r="BR749">
        <v>1809721</v>
      </c>
      <c r="BS749">
        <v>8767932</v>
      </c>
      <c r="BT749">
        <v>937111</v>
      </c>
      <c r="BU749">
        <v>35440</v>
      </c>
      <c r="BV749">
        <v>88734</v>
      </c>
      <c r="BW749">
        <v>932589</v>
      </c>
      <c r="BX749">
        <v>42948</v>
      </c>
      <c r="BY749">
        <v>3.2120107340892039</v>
      </c>
      <c r="BZ749">
        <v>0</v>
      </c>
      <c r="CA749">
        <v>0</v>
      </c>
      <c r="CB749">
        <v>0</v>
      </c>
      <c r="CC749">
        <v>0</v>
      </c>
      <c r="CD749">
        <v>8.8591965125248624</v>
      </c>
      <c r="CE749">
        <v>1.2361206875582982</v>
      </c>
      <c r="CF749">
        <v>0</v>
      </c>
      <c r="CG749">
        <v>678778.74030507694</v>
      </c>
      <c r="CH749">
        <v>581992.07938073913</v>
      </c>
      <c r="CI749">
        <v>545736.83509144722</v>
      </c>
      <c r="CJ749">
        <v>81415.285421567882</v>
      </c>
      <c r="CK749">
        <v>1653005.9187220156</v>
      </c>
      <c r="CL749">
        <v>28100000</v>
      </c>
      <c r="CM749">
        <v>4750000</v>
      </c>
      <c r="CN749">
        <v>240000</v>
      </c>
      <c r="CO749">
        <v>155190000</v>
      </c>
      <c r="CP749">
        <v>0</v>
      </c>
      <c r="CQ749">
        <v>1400</v>
      </c>
      <c r="CR749">
        <v>700</v>
      </c>
      <c r="CS749">
        <v>6870</v>
      </c>
      <c r="CT749">
        <v>0</v>
      </c>
      <c r="CU749">
        <v>9811200</v>
      </c>
      <c r="CV749">
        <v>4363410</v>
      </c>
      <c r="CW749">
        <v>42147690</v>
      </c>
      <c r="CX749">
        <v>18728.122223000173</v>
      </c>
      <c r="CY749">
        <v>2798768.734450784</v>
      </c>
      <c r="CZ749">
        <v>12080</v>
      </c>
      <c r="DA749">
        <v>11175.495310770666</v>
      </c>
      <c r="DB749">
        <v>9925.6086298140399</v>
      </c>
      <c r="DC749">
        <v>8177.1560152909806</v>
      </c>
      <c r="DD749">
        <v>-896240.33442951716</v>
      </c>
      <c r="DE749">
        <v>-933450.44340412365</v>
      </c>
      <c r="DF749">
        <v>-938816.7826915019</v>
      </c>
    </row>
    <row r="750" spans="1:110" x14ac:dyDescent="0.45">
      <c r="A750">
        <v>15209</v>
      </c>
      <c r="B750" t="s">
        <v>1100</v>
      </c>
      <c r="C750">
        <v>27852</v>
      </c>
      <c r="D750">
        <v>25804</v>
      </c>
      <c r="E750">
        <v>23747</v>
      </c>
      <c r="F750">
        <v>21696</v>
      </c>
      <c r="G750">
        <v>19662</v>
      </c>
      <c r="H750">
        <v>17644</v>
      </c>
      <c r="I750">
        <v>15703</v>
      </c>
      <c r="J750">
        <v>13672.571428571428</v>
      </c>
      <c r="K750">
        <v>2.65</v>
      </c>
      <c r="L750">
        <v>2.56</v>
      </c>
      <c r="M750">
        <v>2.4700000000000002</v>
      </c>
      <c r="N750">
        <v>2.4</v>
      </c>
      <c r="O750">
        <v>2.33</v>
      </c>
      <c r="P750">
        <v>2.27</v>
      </c>
      <c r="Q750">
        <v>2.2662670484002736</v>
      </c>
      <c r="R750">
        <v>2.2379583931638747</v>
      </c>
      <c r="S750">
        <v>290170</v>
      </c>
      <c r="T750">
        <v>11465</v>
      </c>
      <c r="U750">
        <v>4718</v>
      </c>
      <c r="V750">
        <v>56.458685948309039</v>
      </c>
      <c r="W750">
        <v>266.94018496051297</v>
      </c>
      <c r="X750">
        <v>2561.150218434856</v>
      </c>
      <c r="Y750">
        <v>222.91317523143726</v>
      </c>
      <c r="Z750">
        <v>11423</v>
      </c>
      <c r="AA750">
        <v>10432.168935642032</v>
      </c>
      <c r="AB750">
        <v>9378.303403088481</v>
      </c>
      <c r="AC750">
        <v>8386.5922103965549</v>
      </c>
      <c r="AD750">
        <v>7433.4481782865896</v>
      </c>
      <c r="AE750">
        <v>6532.0462352246168</v>
      </c>
      <c r="AF750">
        <v>5759.8186610492294</v>
      </c>
      <c r="AG750">
        <v>4789.5114138455219</v>
      </c>
      <c r="AH750">
        <v>1005</v>
      </c>
      <c r="AI750">
        <v>894.42309044903106</v>
      </c>
      <c r="AJ750">
        <v>759.05503659964893</v>
      </c>
      <c r="AK750">
        <v>641.92607897087282</v>
      </c>
      <c r="AL750">
        <v>549.96218532659157</v>
      </c>
      <c r="AM750">
        <v>487.75550013754128</v>
      </c>
      <c r="AN750">
        <v>493.03971241423329</v>
      </c>
      <c r="AO750">
        <v>442.51594489201665</v>
      </c>
      <c r="AP750">
        <v>42.887365058597041</v>
      </c>
      <c r="AQ750">
        <v>3.1880724739209585</v>
      </c>
      <c r="AR750">
        <v>0.57944861497663902</v>
      </c>
      <c r="AS750">
        <v>3.1880724739209585</v>
      </c>
      <c r="AT750">
        <v>19852</v>
      </c>
      <c r="AU750">
        <v>178</v>
      </c>
      <c r="AV750">
        <v>12585.485450422117</v>
      </c>
      <c r="AW750">
        <v>3909.4112913775434</v>
      </c>
      <c r="AX750">
        <v>76.84949798052817</v>
      </c>
      <c r="AY750">
        <v>419.97764948058602</v>
      </c>
      <c r="AZ750">
        <v>148.71400552400175</v>
      </c>
      <c r="BA750">
        <v>2.0428025963886824</v>
      </c>
      <c r="BB750">
        <v>66.061272509003672</v>
      </c>
      <c r="BC750">
        <v>9330</v>
      </c>
      <c r="BD750">
        <v>373576.63312287262</v>
      </c>
      <c r="BE750">
        <v>5179488.2318206346</v>
      </c>
      <c r="BF750">
        <v>105194</v>
      </c>
      <c r="BG750">
        <v>94343.575631685017</v>
      </c>
      <c r="BH750">
        <v>81117.600115270878</v>
      </c>
      <c r="BI750">
        <v>131050.00000000006</v>
      </c>
      <c r="BJ750">
        <v>105353.25069530506</v>
      </c>
      <c r="BK750">
        <v>93379.755425184281</v>
      </c>
      <c r="BL750">
        <v>-726352.02931196196</v>
      </c>
      <c r="BM750">
        <v>-720526.87341470993</v>
      </c>
      <c r="BN750">
        <v>-771437.69840079406</v>
      </c>
      <c r="BO750">
        <v>150067.52053675614</v>
      </c>
      <c r="BP750">
        <v>577328.96110021044</v>
      </c>
      <c r="BQ750">
        <v>948142.08271281165</v>
      </c>
      <c r="BR750">
        <v>1809721</v>
      </c>
      <c r="BS750">
        <v>8767932</v>
      </c>
      <c r="BT750">
        <v>937111</v>
      </c>
      <c r="BU750">
        <v>35440</v>
      </c>
      <c r="BV750">
        <v>88734</v>
      </c>
      <c r="BW750">
        <v>932589</v>
      </c>
      <c r="BX750">
        <v>42948</v>
      </c>
      <c r="BY750">
        <v>8.969311405428579</v>
      </c>
      <c r="BZ750">
        <v>0</v>
      </c>
      <c r="CA750">
        <v>0</v>
      </c>
      <c r="CB750">
        <v>0</v>
      </c>
      <c r="CC750">
        <v>0</v>
      </c>
      <c r="CD750">
        <v>2.6343723725936301</v>
      </c>
      <c r="CE750">
        <v>0</v>
      </c>
      <c r="CF750">
        <v>0.85</v>
      </c>
      <c r="CG750">
        <v>554576.67293010547</v>
      </c>
      <c r="CH750">
        <v>475499.91166426346</v>
      </c>
      <c r="CI750">
        <v>445878.60569173563</v>
      </c>
      <c r="CJ750">
        <v>66518.020429536322</v>
      </c>
      <c r="CK750">
        <v>1350541.005934583</v>
      </c>
      <c r="CL750">
        <v>14500000</v>
      </c>
      <c r="CM750">
        <v>2730000</v>
      </c>
      <c r="CN750">
        <v>240000</v>
      </c>
      <c r="CO750">
        <v>133720000</v>
      </c>
      <c r="CP750">
        <v>33000</v>
      </c>
      <c r="CQ750">
        <v>990</v>
      </c>
      <c r="CR750">
        <v>0</v>
      </c>
      <c r="CS750">
        <v>0</v>
      </c>
      <c r="CT750">
        <v>71939000</v>
      </c>
      <c r="CU750">
        <v>6937920</v>
      </c>
      <c r="CV750">
        <v>0</v>
      </c>
      <c r="CW750">
        <v>0</v>
      </c>
      <c r="CX750">
        <v>27497.479776288736</v>
      </c>
      <c r="CY750">
        <v>2337977.3994050464</v>
      </c>
      <c r="CZ750">
        <v>9330</v>
      </c>
      <c r="DA750">
        <v>8367.6403658347535</v>
      </c>
      <c r="DB750">
        <v>7194.5853287780401</v>
      </c>
      <c r="DC750">
        <v>5655.0020751107513</v>
      </c>
      <c r="DD750">
        <v>-726352.02931196196</v>
      </c>
      <c r="DE750">
        <v>-720526.87341470993</v>
      </c>
      <c r="DF750">
        <v>-771437.69840079406</v>
      </c>
    </row>
    <row r="751" spans="1:110" x14ac:dyDescent="0.45">
      <c r="A751">
        <v>15210</v>
      </c>
      <c r="B751" t="s">
        <v>1101</v>
      </c>
      <c r="C751">
        <v>54917</v>
      </c>
      <c r="D751">
        <v>51139</v>
      </c>
      <c r="E751">
        <v>47330</v>
      </c>
      <c r="F751">
        <v>43571</v>
      </c>
      <c r="G751">
        <v>39908</v>
      </c>
      <c r="H751">
        <v>36264</v>
      </c>
      <c r="I751">
        <v>32674</v>
      </c>
      <c r="J751">
        <v>28963.25</v>
      </c>
      <c r="K751">
        <v>2.65</v>
      </c>
      <c r="L751">
        <v>2.56</v>
      </c>
      <c r="M751">
        <v>2.4700000000000002</v>
      </c>
      <c r="N751">
        <v>2.4</v>
      </c>
      <c r="O751">
        <v>2.33</v>
      </c>
      <c r="P751">
        <v>2.27</v>
      </c>
      <c r="Q751">
        <v>2.2662670484002736</v>
      </c>
      <c r="R751">
        <v>2.2379583931638747</v>
      </c>
      <c r="S751">
        <v>286366</v>
      </c>
      <c r="T751">
        <v>11850</v>
      </c>
      <c r="U751">
        <v>4022</v>
      </c>
      <c r="V751">
        <v>108.07943263165117</v>
      </c>
      <c r="W751">
        <v>252.88166396380149</v>
      </c>
      <c r="X751">
        <v>2726.5751416733783</v>
      </c>
      <c r="Y751">
        <v>395.51859150012149</v>
      </c>
      <c r="Z751">
        <v>27570</v>
      </c>
      <c r="AA751">
        <v>25099.196930744856</v>
      </c>
      <c r="AB751">
        <v>22708.332334726543</v>
      </c>
      <c r="AC751">
        <v>20474.386585693468</v>
      </c>
      <c r="AD751">
        <v>18351.239456567688</v>
      </c>
      <c r="AE751">
        <v>16388.763965548613</v>
      </c>
      <c r="AF751">
        <v>14728.7497873374</v>
      </c>
      <c r="AG751">
        <v>12533.644900710762</v>
      </c>
      <c r="AH751">
        <v>3118</v>
      </c>
      <c r="AI751">
        <v>2711.3444158877251</v>
      </c>
      <c r="AJ751">
        <v>2385.1349493159569</v>
      </c>
      <c r="AK751">
        <v>2150.3728661820314</v>
      </c>
      <c r="AL751">
        <v>2008.2105407645447</v>
      </c>
      <c r="AM751">
        <v>1939.9911271298711</v>
      </c>
      <c r="AN751">
        <v>2014.0580119056881</v>
      </c>
      <c r="AO751">
        <v>1905.153052918723</v>
      </c>
      <c r="AP751">
        <v>116.99446906751659</v>
      </c>
      <c r="AQ751">
        <v>42.028673740704463</v>
      </c>
      <c r="AR751">
        <v>7.6389282199737183</v>
      </c>
      <c r="AS751">
        <v>42.028673740704463</v>
      </c>
      <c r="AT751">
        <v>42655</v>
      </c>
      <c r="AU751">
        <v>425</v>
      </c>
      <c r="AV751">
        <v>27054.995253535944</v>
      </c>
      <c r="AW751">
        <v>8819.9760363095629</v>
      </c>
      <c r="AX751">
        <v>181.15570968760557</v>
      </c>
      <c r="AY751">
        <v>902.82519161049436</v>
      </c>
      <c r="AZ751">
        <v>335.51188842121576</v>
      </c>
      <c r="BA751">
        <v>4.8154557131165756</v>
      </c>
      <c r="BB751">
        <v>66.061272509003672</v>
      </c>
      <c r="BC751">
        <v>18430</v>
      </c>
      <c r="BD751">
        <v>788778.90810385742</v>
      </c>
      <c r="BE751">
        <v>11079864.872233719</v>
      </c>
      <c r="BF751">
        <v>178453.99999999997</v>
      </c>
      <c r="BG751">
        <v>162181.12431347245</v>
      </c>
      <c r="BH751">
        <v>142713.10981963039</v>
      </c>
      <c r="BI751">
        <v>161678</v>
      </c>
      <c r="BJ751">
        <v>131887.00353782639</v>
      </c>
      <c r="BK751">
        <v>118210.62247711129</v>
      </c>
      <c r="BL751">
        <v>-1559669.9029164759</v>
      </c>
      <c r="BM751">
        <v>-1538027.2460176256</v>
      </c>
      <c r="BN751">
        <v>-1566389.1474314069</v>
      </c>
      <c r="BO751">
        <v>399085.77246495709</v>
      </c>
      <c r="BP751">
        <v>1412693.0495031476</v>
      </c>
      <c r="BQ751">
        <v>2276532.7167356363</v>
      </c>
      <c r="BR751">
        <v>1809721</v>
      </c>
      <c r="BS751">
        <v>8767932</v>
      </c>
      <c r="BT751">
        <v>937111</v>
      </c>
      <c r="BU751">
        <v>35440</v>
      </c>
      <c r="BV751">
        <v>88734</v>
      </c>
      <c r="BW751">
        <v>932589</v>
      </c>
      <c r="BX751">
        <v>42948</v>
      </c>
      <c r="BY751">
        <v>6.9903579730914318</v>
      </c>
      <c r="BZ751">
        <v>0</v>
      </c>
      <c r="CA751">
        <v>0</v>
      </c>
      <c r="CB751">
        <v>0</v>
      </c>
      <c r="CC751">
        <v>0.36439090963199999</v>
      </c>
      <c r="CD751">
        <v>10.813079636484598</v>
      </c>
      <c r="CE751">
        <v>25.262071020215568</v>
      </c>
      <c r="CF751">
        <v>10.629899999999999</v>
      </c>
      <c r="CG751">
        <v>1238490.3824289797</v>
      </c>
      <c r="CH751">
        <v>1061894.768004857</v>
      </c>
      <c r="CI751">
        <v>995743.94639143965</v>
      </c>
      <c r="CJ751">
        <v>148549.21344767397</v>
      </c>
      <c r="CK751">
        <v>3016051.9339708076</v>
      </c>
      <c r="CL751">
        <v>61600000</v>
      </c>
      <c r="CM751">
        <v>8770000</v>
      </c>
      <c r="CN751">
        <v>240000</v>
      </c>
      <c r="CO751">
        <v>590390000</v>
      </c>
      <c r="CP751">
        <v>167000</v>
      </c>
      <c r="CQ751">
        <v>62800</v>
      </c>
      <c r="CR751">
        <v>64090</v>
      </c>
      <c r="CS751">
        <v>23180</v>
      </c>
      <c r="CT751">
        <v>310911000</v>
      </c>
      <c r="CU751">
        <v>440102400</v>
      </c>
      <c r="CV751">
        <v>439156890</v>
      </c>
      <c r="CW751">
        <v>142128970</v>
      </c>
      <c r="CX751">
        <v>112270.8160451236</v>
      </c>
      <c r="CY751">
        <v>4745346.7630323209</v>
      </c>
      <c r="CZ751">
        <v>18430</v>
      </c>
      <c r="DA751">
        <v>16749.40388614039</v>
      </c>
      <c r="DB751">
        <v>14738.826890827822</v>
      </c>
      <c r="DC751">
        <v>11940.11072063973</v>
      </c>
      <c r="DD751">
        <v>-1559669.9029164759</v>
      </c>
      <c r="DE751">
        <v>-1538027.2460176256</v>
      </c>
      <c r="DF751">
        <v>-1566389.1474314069</v>
      </c>
    </row>
    <row r="752" spans="1:110" x14ac:dyDescent="0.45">
      <c r="A752">
        <v>15211</v>
      </c>
      <c r="B752" t="s">
        <v>1102</v>
      </c>
      <c r="C752">
        <v>40608</v>
      </c>
      <c r="D752">
        <v>39031</v>
      </c>
      <c r="E752">
        <v>37212</v>
      </c>
      <c r="F752">
        <v>35241</v>
      </c>
      <c r="G752">
        <v>33126</v>
      </c>
      <c r="H752">
        <v>30909</v>
      </c>
      <c r="I752">
        <v>28652</v>
      </c>
      <c r="J752">
        <v>26644.928571428569</v>
      </c>
      <c r="K752">
        <v>2.65</v>
      </c>
      <c r="L752">
        <v>2.56</v>
      </c>
      <c r="M752">
        <v>2.4700000000000002</v>
      </c>
      <c r="N752">
        <v>2.4</v>
      </c>
      <c r="O752">
        <v>2.33</v>
      </c>
      <c r="P752">
        <v>2.27</v>
      </c>
      <c r="Q752">
        <v>2.2662670484002736</v>
      </c>
      <c r="R752">
        <v>2.2379583931638747</v>
      </c>
      <c r="S752">
        <v>286366</v>
      </c>
      <c r="T752">
        <v>11850</v>
      </c>
      <c r="U752">
        <v>4022</v>
      </c>
      <c r="V752">
        <v>82.445693939692134</v>
      </c>
      <c r="W752">
        <v>381.6815636554939</v>
      </c>
      <c r="X752">
        <v>2643.0011073319638</v>
      </c>
      <c r="Y752">
        <v>193.77058750719178</v>
      </c>
      <c r="Z752">
        <v>16346</v>
      </c>
      <c r="AA752">
        <v>15413.120911890388</v>
      </c>
      <c r="AB752">
        <v>14386.418007156051</v>
      </c>
      <c r="AC752">
        <v>13368.993473783405</v>
      </c>
      <c r="AD752">
        <v>12366.216145324917</v>
      </c>
      <c r="AE752">
        <v>11371.463671619485</v>
      </c>
      <c r="AF752">
        <v>10392.063675832851</v>
      </c>
      <c r="AG752">
        <v>9387.0980217711076</v>
      </c>
      <c r="AH752">
        <v>830</v>
      </c>
      <c r="AI752">
        <v>724.41058931009104</v>
      </c>
      <c r="AJ752">
        <v>616.57863593534353</v>
      </c>
      <c r="AK752">
        <v>521.44034315958709</v>
      </c>
      <c r="AL752">
        <v>466.50620987231241</v>
      </c>
      <c r="AM752">
        <v>441.31107175607696</v>
      </c>
      <c r="AN752">
        <v>438.22774836893842</v>
      </c>
      <c r="AO752">
        <v>435.99444627212085</v>
      </c>
      <c r="AP752">
        <v>67.976296835662552</v>
      </c>
      <c r="AQ752">
        <v>5.8822182265302185</v>
      </c>
      <c r="AR752">
        <v>1.0691235008723903</v>
      </c>
      <c r="AS752">
        <v>5.8822182265302185</v>
      </c>
      <c r="AT752">
        <v>30619</v>
      </c>
      <c r="AU752">
        <v>586</v>
      </c>
      <c r="AV752">
        <v>19507.977281160307</v>
      </c>
      <c r="AW752">
        <v>9104.9104587684997</v>
      </c>
      <c r="AX752">
        <v>235.91591673120888</v>
      </c>
      <c r="AY752">
        <v>650.9812018723195</v>
      </c>
      <c r="AZ752">
        <v>346.3507938515537</v>
      </c>
      <c r="BA752">
        <v>6.2710838703206528</v>
      </c>
      <c r="BB752">
        <v>66.061272509003672</v>
      </c>
      <c r="BC752">
        <v>13740</v>
      </c>
      <c r="BD752">
        <v>708804.56672569236</v>
      </c>
      <c r="BE752">
        <v>6965543.7480760915</v>
      </c>
      <c r="BF752">
        <v>252183.99999999997</v>
      </c>
      <c r="BG752">
        <v>242876.10959493733</v>
      </c>
      <c r="BH752">
        <v>225219.97882582204</v>
      </c>
      <c r="BI752">
        <v>289226</v>
      </c>
      <c r="BJ752">
        <v>250868.1096159805</v>
      </c>
      <c r="BK752">
        <v>232051.07202452215</v>
      </c>
      <c r="BL752">
        <v>-927302.95001267886</v>
      </c>
      <c r="BM752">
        <v>-1023454.6999486595</v>
      </c>
      <c r="BN752">
        <v>-1156662.9252004693</v>
      </c>
      <c r="BO752">
        <v>468456.37447310239</v>
      </c>
      <c r="BP752">
        <v>1224659.481247237</v>
      </c>
      <c r="BQ752">
        <v>1882464.5044029192</v>
      </c>
      <c r="BR752">
        <v>1809721</v>
      </c>
      <c r="BS752">
        <v>8767932</v>
      </c>
      <c r="BT752">
        <v>937111</v>
      </c>
      <c r="BU752">
        <v>35440</v>
      </c>
      <c r="BV752">
        <v>88734</v>
      </c>
      <c r="BW752">
        <v>932589</v>
      </c>
      <c r="BX752">
        <v>42948</v>
      </c>
      <c r="BY752">
        <v>36.509645165282436</v>
      </c>
      <c r="BZ752">
        <v>0</v>
      </c>
      <c r="CA752">
        <v>0</v>
      </c>
      <c r="CB752">
        <v>0</v>
      </c>
      <c r="CC752">
        <v>0</v>
      </c>
      <c r="CD752">
        <v>7.688698210894251</v>
      </c>
      <c r="CE752">
        <v>0.54323031246748443</v>
      </c>
      <c r="CF752">
        <v>0</v>
      </c>
      <c r="CG752">
        <v>680704.3537527509</v>
      </c>
      <c r="CH752">
        <v>583643.12074068445</v>
      </c>
      <c r="CI752">
        <v>547285.02469454356</v>
      </c>
      <c r="CJ752">
        <v>81646.250770281549</v>
      </c>
      <c r="CK752">
        <v>1657695.297214844</v>
      </c>
      <c r="CL752">
        <v>24800000</v>
      </c>
      <c r="CM752">
        <v>2170000</v>
      </c>
      <c r="CN752">
        <v>240000</v>
      </c>
      <c r="CO752">
        <v>77910000</v>
      </c>
      <c r="CP752">
        <v>0</v>
      </c>
      <c r="CQ752">
        <v>0</v>
      </c>
      <c r="CR752">
        <v>0</v>
      </c>
      <c r="CS752">
        <v>0</v>
      </c>
      <c r="CT752">
        <v>0</v>
      </c>
      <c r="CU752">
        <v>0</v>
      </c>
      <c r="CV752">
        <v>0</v>
      </c>
      <c r="CW752">
        <v>0</v>
      </c>
      <c r="CX752">
        <v>8052.2573789802373</v>
      </c>
      <c r="CY752">
        <v>2738169.9548724145</v>
      </c>
      <c r="CZ752">
        <v>13740</v>
      </c>
      <c r="DA752">
        <v>13232.868642873613</v>
      </c>
      <c r="DB752">
        <v>12270.891527879623</v>
      </c>
      <c r="DC752">
        <v>10729.502169808906</v>
      </c>
      <c r="DD752">
        <v>-927302.95001267886</v>
      </c>
      <c r="DE752">
        <v>-1023454.6999486595</v>
      </c>
      <c r="DF752">
        <v>-1156662.9252004693</v>
      </c>
    </row>
    <row r="753" spans="1:110" x14ac:dyDescent="0.45">
      <c r="A753">
        <v>15212</v>
      </c>
      <c r="B753" t="s">
        <v>1103</v>
      </c>
      <c r="C753">
        <v>62442</v>
      </c>
      <c r="D753">
        <v>58123</v>
      </c>
      <c r="E753">
        <v>53705</v>
      </c>
      <c r="F753">
        <v>49350</v>
      </c>
      <c r="G753">
        <v>45040</v>
      </c>
      <c r="H753">
        <v>40758</v>
      </c>
      <c r="I753">
        <v>36568</v>
      </c>
      <c r="J753">
        <v>32245.964285714286</v>
      </c>
      <c r="K753">
        <v>2.65</v>
      </c>
      <c r="L753">
        <v>2.56</v>
      </c>
      <c r="M753">
        <v>2.4700000000000002</v>
      </c>
      <c r="N753">
        <v>2.4</v>
      </c>
      <c r="O753">
        <v>2.33</v>
      </c>
      <c r="P753">
        <v>2.27</v>
      </c>
      <c r="Q753">
        <v>2.2662670484002736</v>
      </c>
      <c r="R753">
        <v>2.2379583931638747</v>
      </c>
      <c r="S753">
        <v>290170</v>
      </c>
      <c r="T753">
        <v>11465</v>
      </c>
      <c r="U753">
        <v>4718</v>
      </c>
      <c r="V753">
        <v>129.2999206943602</v>
      </c>
      <c r="W753">
        <v>430.5161230411353</v>
      </c>
      <c r="X753">
        <v>2507.194218248625</v>
      </c>
      <c r="Y753">
        <v>309.8708282521045</v>
      </c>
      <c r="Z753">
        <v>29027</v>
      </c>
      <c r="AA753">
        <v>26696.823973459748</v>
      </c>
      <c r="AB753">
        <v>24208.129048030252</v>
      </c>
      <c r="AC753">
        <v>21778.120374870017</v>
      </c>
      <c r="AD753">
        <v>19461.928737765036</v>
      </c>
      <c r="AE753">
        <v>17313.859632188171</v>
      </c>
      <c r="AF753">
        <v>15586.844625932137</v>
      </c>
      <c r="AG753">
        <v>13204.610984157474</v>
      </c>
      <c r="AH753">
        <v>2984</v>
      </c>
      <c r="AI753">
        <v>2716.4060866190516</v>
      </c>
      <c r="AJ753">
        <v>2517.529761650605</v>
      </c>
      <c r="AK753">
        <v>2429.844474664721</v>
      </c>
      <c r="AL753">
        <v>2469.5814758882234</v>
      </c>
      <c r="AM753">
        <v>2595.0715669500314</v>
      </c>
      <c r="AN753">
        <v>2973.7097756273974</v>
      </c>
      <c r="AO753">
        <v>2923.2671759414034</v>
      </c>
      <c r="AP753">
        <v>121.36452539170668</v>
      </c>
      <c r="AQ753">
        <v>45.082038926994962</v>
      </c>
      <c r="AR753">
        <v>8.1938930906555711</v>
      </c>
      <c r="AS753">
        <v>45.082038926994962</v>
      </c>
      <c r="AT753">
        <v>51196</v>
      </c>
      <c r="AU753">
        <v>582</v>
      </c>
      <c r="AV753">
        <v>32494.633469397711</v>
      </c>
      <c r="AW753">
        <v>11295.943495717129</v>
      </c>
      <c r="AX753">
        <v>244.52788689174906</v>
      </c>
      <c r="AY753">
        <v>1084.3459188738016</v>
      </c>
      <c r="AZ753">
        <v>429.69769057707953</v>
      </c>
      <c r="BA753">
        <v>6.5000060554523085</v>
      </c>
      <c r="BB753">
        <v>66.061272509003672</v>
      </c>
      <c r="BC753">
        <v>21690</v>
      </c>
      <c r="BD753">
        <v>909330.56839402334</v>
      </c>
      <c r="BE753">
        <v>11736858.975068679</v>
      </c>
      <c r="BF753">
        <v>246162</v>
      </c>
      <c r="BG753">
        <v>222940.44835951342</v>
      </c>
      <c r="BH753">
        <v>194670.41857958678</v>
      </c>
      <c r="BI753">
        <v>226853.99999999991</v>
      </c>
      <c r="BJ753">
        <v>185057.73287609941</v>
      </c>
      <c r="BK753">
        <v>165376.09066404571</v>
      </c>
      <c r="BL753">
        <v>-1775450.151386515</v>
      </c>
      <c r="BM753">
        <v>-1749294.1292203434</v>
      </c>
      <c r="BN753">
        <v>-1832728.2240504781</v>
      </c>
      <c r="BO753">
        <v>445388.32208762038</v>
      </c>
      <c r="BP753">
        <v>1488317.4351616893</v>
      </c>
      <c r="BQ753">
        <v>2426721.4442359111</v>
      </c>
      <c r="BR753">
        <v>1809721</v>
      </c>
      <c r="BS753">
        <v>8767932</v>
      </c>
      <c r="BT753">
        <v>937111</v>
      </c>
      <c r="BU753">
        <v>35440</v>
      </c>
      <c r="BV753">
        <v>88734</v>
      </c>
      <c r="BW753">
        <v>932589</v>
      </c>
      <c r="BX753">
        <v>42948</v>
      </c>
      <c r="BY753">
        <v>77.205981666416719</v>
      </c>
      <c r="BZ753">
        <v>0</v>
      </c>
      <c r="CA753">
        <v>0.56494291200000002</v>
      </c>
      <c r="CB753">
        <v>15.999944065457699</v>
      </c>
      <c r="CC753">
        <v>59.576025194880017</v>
      </c>
      <c r="CD753">
        <v>9.2338126192974599</v>
      </c>
      <c r="CE753">
        <v>31.502375575299478</v>
      </c>
      <c r="CF753">
        <v>88.975320000000011</v>
      </c>
      <c r="CG753">
        <v>1245871.9006450633</v>
      </c>
      <c r="CH753">
        <v>1068223.7598846476</v>
      </c>
      <c r="CI753">
        <v>1001678.6732033088</v>
      </c>
      <c r="CJ753">
        <v>149434.58061774305</v>
      </c>
      <c r="CK753">
        <v>3034027.8848599833</v>
      </c>
      <c r="CL753">
        <v>64900000</v>
      </c>
      <c r="CM753">
        <v>8310000</v>
      </c>
      <c r="CN753">
        <v>240000</v>
      </c>
      <c r="CO753">
        <v>1174260000</v>
      </c>
      <c r="CP753">
        <v>377000</v>
      </c>
      <c r="CQ753">
        <v>45470</v>
      </c>
      <c r="CR753">
        <v>0</v>
      </c>
      <c r="CS753">
        <v>50</v>
      </c>
      <c r="CT753">
        <v>755645000</v>
      </c>
      <c r="CU753">
        <v>318653760</v>
      </c>
      <c r="CV753">
        <v>0</v>
      </c>
      <c r="CW753">
        <v>326710</v>
      </c>
      <c r="CX753">
        <v>219433.45398502419</v>
      </c>
      <c r="CY753">
        <v>5220419.8909102483</v>
      </c>
      <c r="CZ753">
        <v>21690</v>
      </c>
      <c r="DA753">
        <v>19643.886241247012</v>
      </c>
      <c r="DB753">
        <v>17152.937411100156</v>
      </c>
      <c r="DC753">
        <v>13764.956893164421</v>
      </c>
      <c r="DD753">
        <v>-1775450.151386515</v>
      </c>
      <c r="DE753">
        <v>-1749294.1292203434</v>
      </c>
      <c r="DF753">
        <v>-1832728.2240504781</v>
      </c>
    </row>
    <row r="754" spans="1:110" x14ac:dyDescent="0.45">
      <c r="A754">
        <v>15213</v>
      </c>
      <c r="B754" t="s">
        <v>1104</v>
      </c>
      <c r="C754">
        <v>79784</v>
      </c>
      <c r="D754">
        <v>77176</v>
      </c>
      <c r="E754">
        <v>74042</v>
      </c>
      <c r="F754">
        <v>70567</v>
      </c>
      <c r="G754">
        <v>66932</v>
      </c>
      <c r="H754">
        <v>63115</v>
      </c>
      <c r="I754">
        <v>59191</v>
      </c>
      <c r="J754">
        <v>55726.321428571435</v>
      </c>
      <c r="K754">
        <v>2.65</v>
      </c>
      <c r="L754">
        <v>2.56</v>
      </c>
      <c r="M754">
        <v>2.4700000000000002</v>
      </c>
      <c r="N754">
        <v>2.4</v>
      </c>
      <c r="O754">
        <v>2.33</v>
      </c>
      <c r="P754">
        <v>2.27</v>
      </c>
      <c r="Q754">
        <v>2.2662670484002736</v>
      </c>
      <c r="R754">
        <v>2.2379583931638747</v>
      </c>
      <c r="S754">
        <v>290170</v>
      </c>
      <c r="T754">
        <v>11465</v>
      </c>
      <c r="U754">
        <v>4718</v>
      </c>
      <c r="V754">
        <v>165.57492661872203</v>
      </c>
      <c r="W754">
        <v>626.14563233244348</v>
      </c>
      <c r="X754">
        <v>2501.673717893193</v>
      </c>
      <c r="Y754">
        <v>272.22860593759276</v>
      </c>
      <c r="Z754">
        <v>45132</v>
      </c>
      <c r="AA754">
        <v>43086.829512623008</v>
      </c>
      <c r="AB754">
        <v>40827.199706093255</v>
      </c>
      <c r="AC754">
        <v>38455.699918373219</v>
      </c>
      <c r="AD754">
        <v>35861.564819366547</v>
      </c>
      <c r="AE754">
        <v>33181.094883587059</v>
      </c>
      <c r="AF754">
        <v>30551.878610012522</v>
      </c>
      <c r="AG754">
        <v>28090.58610266422</v>
      </c>
      <c r="AH754">
        <v>1651</v>
      </c>
      <c r="AI754">
        <v>1452.8244840774655</v>
      </c>
      <c r="AJ754">
        <v>1264.3723450633086</v>
      </c>
      <c r="AK754">
        <v>1122.0570970849558</v>
      </c>
      <c r="AL754">
        <v>1053.9216858444906</v>
      </c>
      <c r="AM754">
        <v>1061.6595585176508</v>
      </c>
      <c r="AN754">
        <v>1112.6118040267659</v>
      </c>
      <c r="AO754">
        <v>1220.0974856535152</v>
      </c>
      <c r="AP754">
        <v>166.07628289632484</v>
      </c>
      <c r="AQ754">
        <v>11.764436453060437</v>
      </c>
      <c r="AR754">
        <v>2.1382470017447806</v>
      </c>
      <c r="AS754">
        <v>11.764436453060437</v>
      </c>
      <c r="AT754">
        <v>64976</v>
      </c>
      <c r="AU754">
        <v>1321</v>
      </c>
      <c r="AV754">
        <v>41421.529745409025</v>
      </c>
      <c r="AW754">
        <v>20086.160253780508</v>
      </c>
      <c r="AX754">
        <v>529.82682628388898</v>
      </c>
      <c r="AY754">
        <v>1382.236447604299</v>
      </c>
      <c r="AZ754">
        <v>764.07753605381049</v>
      </c>
      <c r="BA754">
        <v>14.083782520522657</v>
      </c>
      <c r="BB754">
        <v>66.061272509003672</v>
      </c>
      <c r="BC754">
        <v>27630</v>
      </c>
      <c r="BD754">
        <v>1507626.9329300399</v>
      </c>
      <c r="BE754">
        <v>25349934.430758495</v>
      </c>
      <c r="BF754">
        <v>525762</v>
      </c>
      <c r="BG754">
        <v>512787.3543277703</v>
      </c>
      <c r="BH754">
        <v>484901.60651618894</v>
      </c>
      <c r="BI754">
        <v>414513.99999999994</v>
      </c>
      <c r="BJ754">
        <v>369960.52334958967</v>
      </c>
      <c r="BK754">
        <v>345003.81781815522</v>
      </c>
      <c r="BL754">
        <v>-2052650.4339911139</v>
      </c>
      <c r="BM754">
        <v>-2176848.0966896187</v>
      </c>
      <c r="BN754">
        <v>-2428078.9455225626</v>
      </c>
      <c r="BO754">
        <v>2302118.0907912981</v>
      </c>
      <c r="BP754">
        <v>5114483.2276077047</v>
      </c>
      <c r="BQ754">
        <v>7148084.6568186432</v>
      </c>
      <c r="BR754">
        <v>1809721</v>
      </c>
      <c r="BS754">
        <v>8767932</v>
      </c>
      <c r="BT754">
        <v>937111</v>
      </c>
      <c r="BU754">
        <v>35440</v>
      </c>
      <c r="BV754">
        <v>88734</v>
      </c>
      <c r="BW754">
        <v>932589</v>
      </c>
      <c r="BX754">
        <v>42948</v>
      </c>
      <c r="BY754">
        <v>109.58145632809695</v>
      </c>
      <c r="BZ754">
        <v>0</v>
      </c>
      <c r="CA754">
        <v>0</v>
      </c>
      <c r="CB754">
        <v>0</v>
      </c>
      <c r="CC754">
        <v>0</v>
      </c>
      <c r="CD754">
        <v>0</v>
      </c>
      <c r="CE754">
        <v>2.3399999999999997E-2</v>
      </c>
      <c r="CF754">
        <v>0</v>
      </c>
      <c r="CG754">
        <v>2420175.168151577</v>
      </c>
      <c r="CH754">
        <v>2075083.8158913257</v>
      </c>
      <c r="CI754">
        <v>1945816.2994915382</v>
      </c>
      <c r="CJ754">
        <v>290284.94910829474</v>
      </c>
      <c r="CK754">
        <v>5893767.2024031775</v>
      </c>
      <c r="CL754">
        <v>51300000</v>
      </c>
      <c r="CM754">
        <v>4150000</v>
      </c>
      <c r="CN754">
        <v>240000</v>
      </c>
      <c r="CO754">
        <v>110960000</v>
      </c>
      <c r="CP754">
        <v>0</v>
      </c>
      <c r="CQ754">
        <v>0</v>
      </c>
      <c r="CR754">
        <v>0</v>
      </c>
      <c r="CS754">
        <v>50</v>
      </c>
      <c r="CT754">
        <v>0</v>
      </c>
      <c r="CU754">
        <v>0</v>
      </c>
      <c r="CV754">
        <v>0</v>
      </c>
      <c r="CW754">
        <v>326220</v>
      </c>
      <c r="CX754">
        <v>1880.5880073226378</v>
      </c>
      <c r="CY754">
        <v>9259676.1483114958</v>
      </c>
      <c r="CZ754">
        <v>27630</v>
      </c>
      <c r="DA754">
        <v>26948.152586296259</v>
      </c>
      <c r="DB754">
        <v>25482.692526356601</v>
      </c>
      <c r="DC754">
        <v>22821.645355447268</v>
      </c>
      <c r="DD754">
        <v>-2052650.4339911139</v>
      </c>
      <c r="DE754">
        <v>-2176848.0966896187</v>
      </c>
      <c r="DF754">
        <v>-2428078.9455225626</v>
      </c>
    </row>
    <row r="755" spans="1:110" x14ac:dyDescent="0.45">
      <c r="A755">
        <v>15216</v>
      </c>
      <c r="B755" t="s">
        <v>1105</v>
      </c>
      <c r="C755">
        <v>44162</v>
      </c>
      <c r="D755">
        <v>40696</v>
      </c>
      <c r="E755">
        <v>37151</v>
      </c>
      <c r="F755">
        <v>33704</v>
      </c>
      <c r="G755">
        <v>30402</v>
      </c>
      <c r="H755">
        <v>27211</v>
      </c>
      <c r="I755">
        <v>24201</v>
      </c>
      <c r="J755">
        <v>20858.071428571431</v>
      </c>
      <c r="K755">
        <v>2.65</v>
      </c>
      <c r="L755">
        <v>2.56</v>
      </c>
      <c r="M755">
        <v>2.4700000000000002</v>
      </c>
      <c r="N755">
        <v>2.4</v>
      </c>
      <c r="O755">
        <v>2.33</v>
      </c>
      <c r="P755">
        <v>2.27</v>
      </c>
      <c r="Q755">
        <v>2.2662670484002736</v>
      </c>
      <c r="R755">
        <v>2.2379583931638747</v>
      </c>
      <c r="S755">
        <v>287654</v>
      </c>
      <c r="T755">
        <v>11273</v>
      </c>
      <c r="U755">
        <v>4165</v>
      </c>
      <c r="V755">
        <v>97.071488653087485</v>
      </c>
      <c r="W755">
        <v>376.87218273830979</v>
      </c>
      <c r="X755">
        <v>2322.3727269392248</v>
      </c>
      <c r="Y755">
        <v>221.00649054377485</v>
      </c>
      <c r="Z755">
        <v>21234</v>
      </c>
      <c r="AA755">
        <v>19087.872810754623</v>
      </c>
      <c r="AB755">
        <v>17086.034007639661</v>
      </c>
      <c r="AC755">
        <v>15222.589507547729</v>
      </c>
      <c r="AD755">
        <v>13422.33892371322</v>
      </c>
      <c r="AE755">
        <v>11762.989123979165</v>
      </c>
      <c r="AF755">
        <v>10328.983648441324</v>
      </c>
      <c r="AG755">
        <v>8490.2630469096621</v>
      </c>
      <c r="AH755">
        <v>1270</v>
      </c>
      <c r="AI755">
        <v>988.82156578410559</v>
      </c>
      <c r="AJ755">
        <v>798.07850368642892</v>
      </c>
      <c r="AK755">
        <v>671.93620431938473</v>
      </c>
      <c r="AL755">
        <v>616.43728339914674</v>
      </c>
      <c r="AM755">
        <v>592.36211677875895</v>
      </c>
      <c r="AN755">
        <v>633.10757349160178</v>
      </c>
      <c r="AO755">
        <v>592.74137219423153</v>
      </c>
      <c r="AP755">
        <v>85.739373674441737</v>
      </c>
      <c r="AQ755">
        <v>4.4004380625951258</v>
      </c>
      <c r="AR755">
        <v>0.79980231362972709</v>
      </c>
      <c r="AS755">
        <v>4.4004380625951258</v>
      </c>
      <c r="AT755">
        <v>34676</v>
      </c>
      <c r="AU755">
        <v>649</v>
      </c>
      <c r="AV755">
        <v>22088.231787533041</v>
      </c>
      <c r="AW755">
        <v>10166.712550422199</v>
      </c>
      <c r="AX755">
        <v>261.65520543829621</v>
      </c>
      <c r="AY755">
        <v>737.08429474997752</v>
      </c>
      <c r="AZ755">
        <v>386.74174541806042</v>
      </c>
      <c r="BA755">
        <v>6.9552820392320287</v>
      </c>
      <c r="BB755">
        <v>66.061272509003672</v>
      </c>
      <c r="BC755">
        <v>16360</v>
      </c>
      <c r="BD755">
        <v>633637.12873173237</v>
      </c>
      <c r="BE755">
        <v>8114048.5081333332</v>
      </c>
      <c r="BF755">
        <v>201026</v>
      </c>
      <c r="BG755">
        <v>177586.79782452004</v>
      </c>
      <c r="BH755">
        <v>151586.00834640255</v>
      </c>
      <c r="BI755">
        <v>189310</v>
      </c>
      <c r="BJ755">
        <v>150974.83351053047</v>
      </c>
      <c r="BK755">
        <v>133120.28044405719</v>
      </c>
      <c r="BL755">
        <v>-1279260.9796635318</v>
      </c>
      <c r="BM755">
        <v>-1324701.8864507792</v>
      </c>
      <c r="BN755">
        <v>-1417910.0380682419</v>
      </c>
      <c r="BO755">
        <v>194847.97119297832</v>
      </c>
      <c r="BP755">
        <v>866616.59910919517</v>
      </c>
      <c r="BQ755">
        <v>1437996.1817555334</v>
      </c>
      <c r="BR755">
        <v>1809721</v>
      </c>
      <c r="BS755">
        <v>8767932</v>
      </c>
      <c r="BT755">
        <v>937111</v>
      </c>
      <c r="BU755">
        <v>35440</v>
      </c>
      <c r="BV755">
        <v>88734</v>
      </c>
      <c r="BW755">
        <v>932589</v>
      </c>
      <c r="BX755">
        <v>42948</v>
      </c>
      <c r="BY755">
        <v>32.954708506027011</v>
      </c>
      <c r="BZ755">
        <v>0</v>
      </c>
      <c r="CA755">
        <v>8.6823238199181425</v>
      </c>
      <c r="CB755">
        <v>6339.2458014702133</v>
      </c>
      <c r="CC755">
        <v>1628.3648640000001</v>
      </c>
      <c r="CD755">
        <v>4.9768743167416796</v>
      </c>
      <c r="CE755">
        <v>9.4657171724079827</v>
      </c>
      <c r="CF755">
        <v>18.641728918194254</v>
      </c>
      <c r="CG755">
        <v>871981.95622169937</v>
      </c>
      <c r="CH755">
        <v>747646.56249525689</v>
      </c>
      <c r="CI755">
        <v>701071.85860210971</v>
      </c>
      <c r="CJ755">
        <v>104588.80874250588</v>
      </c>
      <c r="CK755">
        <v>2123506.8941691332</v>
      </c>
      <c r="CL755">
        <v>22700000</v>
      </c>
      <c r="CM755">
        <v>2040000</v>
      </c>
      <c r="CN755">
        <v>240000</v>
      </c>
      <c r="CO755">
        <v>746240000</v>
      </c>
      <c r="CP755">
        <v>245000</v>
      </c>
      <c r="CQ755">
        <v>49290</v>
      </c>
      <c r="CR755">
        <v>50</v>
      </c>
      <c r="CS755">
        <v>110</v>
      </c>
      <c r="CT755">
        <v>470178000</v>
      </c>
      <c r="CU755">
        <v>345424320</v>
      </c>
      <c r="CV755">
        <v>360210</v>
      </c>
      <c r="CW755">
        <v>678940</v>
      </c>
      <c r="CX755">
        <v>149120.38131356379</v>
      </c>
      <c r="CY755">
        <v>3822723.1941771097</v>
      </c>
      <c r="CZ755">
        <v>16360</v>
      </c>
      <c r="DA755">
        <v>14452.458947644323</v>
      </c>
      <c r="DB755">
        <v>12336.449496817057</v>
      </c>
      <c r="DC755">
        <v>9591.6579361284967</v>
      </c>
      <c r="DD755">
        <v>-1279260.9796635318</v>
      </c>
      <c r="DE755">
        <v>-1324701.8864507792</v>
      </c>
      <c r="DF755">
        <v>-1417910.0380682419</v>
      </c>
    </row>
    <row r="756" spans="1:110" x14ac:dyDescent="0.45">
      <c r="A756">
        <v>15217</v>
      </c>
      <c r="B756" t="s">
        <v>1106</v>
      </c>
      <c r="C756">
        <v>33199</v>
      </c>
      <c r="D756">
        <v>30869</v>
      </c>
      <c r="E756">
        <v>28524</v>
      </c>
      <c r="F756">
        <v>26231</v>
      </c>
      <c r="G756">
        <v>23988</v>
      </c>
      <c r="H756">
        <v>21738</v>
      </c>
      <c r="I756">
        <v>19525</v>
      </c>
      <c r="J756">
        <v>17245.714285714283</v>
      </c>
      <c r="K756">
        <v>2.65</v>
      </c>
      <c r="L756">
        <v>2.56</v>
      </c>
      <c r="M756">
        <v>2.4700000000000002</v>
      </c>
      <c r="N756">
        <v>2.4</v>
      </c>
      <c r="O756">
        <v>2.33</v>
      </c>
      <c r="P756">
        <v>2.27</v>
      </c>
      <c r="Q756">
        <v>2.2662670484002736</v>
      </c>
      <c r="R756">
        <v>2.2379583931638747</v>
      </c>
      <c r="S756">
        <v>287654</v>
      </c>
      <c r="T756">
        <v>11273</v>
      </c>
      <c r="U756">
        <v>4165</v>
      </c>
      <c r="V756">
        <v>68.041034679804625</v>
      </c>
      <c r="W756">
        <v>227.37842781608828</v>
      </c>
      <c r="X756">
        <v>2490.7433087486261</v>
      </c>
      <c r="Y756">
        <v>275.37602134841791</v>
      </c>
      <c r="Z756">
        <v>15628</v>
      </c>
      <c r="AA756">
        <v>14304.936619393731</v>
      </c>
      <c r="AB756">
        <v>12946.486048330946</v>
      </c>
      <c r="AC756">
        <v>11639.01593395987</v>
      </c>
      <c r="AD756">
        <v>10401.966675535037</v>
      </c>
      <c r="AE756">
        <v>9269.4662937594057</v>
      </c>
      <c r="AF756">
        <v>8401.5200717025764</v>
      </c>
      <c r="AG756">
        <v>7144.7519403417928</v>
      </c>
      <c r="AH756">
        <v>997</v>
      </c>
      <c r="AI756">
        <v>921.85646852464265</v>
      </c>
      <c r="AJ756">
        <v>923.68649687801746</v>
      </c>
      <c r="AK756">
        <v>1007.2334797212849</v>
      </c>
      <c r="AL756">
        <v>1110.6310772745535</v>
      </c>
      <c r="AM756">
        <v>1253.0317960747045</v>
      </c>
      <c r="AN756">
        <v>1579.1481657169415</v>
      </c>
      <c r="AO756">
        <v>1662.3531145219117</v>
      </c>
      <c r="AP756">
        <v>73.216121651560385</v>
      </c>
      <c r="AQ756">
        <v>18.859020268264821</v>
      </c>
      <c r="AR756">
        <v>3.4277242012702582</v>
      </c>
      <c r="AS756">
        <v>18.859020268264821</v>
      </c>
      <c r="AT756">
        <v>27471</v>
      </c>
      <c r="AU756">
        <v>311</v>
      </c>
      <c r="AV756">
        <v>17435.728530679608</v>
      </c>
      <c r="AW756">
        <v>6048.4720916692768</v>
      </c>
      <c r="AX756">
        <v>130.7228737149521</v>
      </c>
      <c r="AY756">
        <v>581.83026106877844</v>
      </c>
      <c r="AZ756">
        <v>230.08387836709926</v>
      </c>
      <c r="BA756">
        <v>3.4748571278885372</v>
      </c>
      <c r="BB756">
        <v>66.061272509003672</v>
      </c>
      <c r="BC756">
        <v>11590</v>
      </c>
      <c r="BD756">
        <v>489301.95864265371</v>
      </c>
      <c r="BE756">
        <v>6132460.9953783136</v>
      </c>
      <c r="BF756">
        <v>141520</v>
      </c>
      <c r="BG756">
        <v>128274.05686395198</v>
      </c>
      <c r="BH756">
        <v>112390.3313690381</v>
      </c>
      <c r="BI756">
        <v>86410</v>
      </c>
      <c r="BJ756">
        <v>70306.314079712218</v>
      </c>
      <c r="BK756">
        <v>62833.828932481963</v>
      </c>
      <c r="BL756">
        <v>-1030042.0089694228</v>
      </c>
      <c r="BM756">
        <v>-980186.10135568772</v>
      </c>
      <c r="BN756">
        <v>-999624.06826740736</v>
      </c>
      <c r="BO756">
        <v>250058.65174629353</v>
      </c>
      <c r="BP756">
        <v>822832.07322157547</v>
      </c>
      <c r="BQ756">
        <v>1266683.6519854795</v>
      </c>
      <c r="BR756">
        <v>1809721</v>
      </c>
      <c r="BS756">
        <v>8767932</v>
      </c>
      <c r="BT756">
        <v>937111</v>
      </c>
      <c r="BU756">
        <v>35440</v>
      </c>
      <c r="BV756">
        <v>88734</v>
      </c>
      <c r="BW756">
        <v>932589</v>
      </c>
      <c r="BX756">
        <v>42948</v>
      </c>
      <c r="BY756">
        <v>15.139613546190867</v>
      </c>
      <c r="BZ756">
        <v>0</v>
      </c>
      <c r="CA756">
        <v>0</v>
      </c>
      <c r="CB756">
        <v>3189.3015720876028</v>
      </c>
      <c r="CC756">
        <v>0</v>
      </c>
      <c r="CD756">
        <v>0</v>
      </c>
      <c r="CE756">
        <v>86.210915317574234</v>
      </c>
      <c r="CF756">
        <v>0.96114999999999995</v>
      </c>
      <c r="CG756">
        <v>609135.72061420151</v>
      </c>
      <c r="CH756">
        <v>522279.41686271533</v>
      </c>
      <c r="CI756">
        <v>489743.97777946421</v>
      </c>
      <c r="CJ756">
        <v>73062.038643090229</v>
      </c>
      <c r="CK756">
        <v>1483406.7298980546</v>
      </c>
      <c r="CL756">
        <v>23800000</v>
      </c>
      <c r="CM756">
        <v>4190000</v>
      </c>
      <c r="CN756">
        <v>240000</v>
      </c>
      <c r="CO756">
        <v>445630000</v>
      </c>
      <c r="CP756">
        <v>68000</v>
      </c>
      <c r="CQ756">
        <v>52190</v>
      </c>
      <c r="CR756">
        <v>174010</v>
      </c>
      <c r="CS756">
        <v>7740</v>
      </c>
      <c r="CT756">
        <v>129061000</v>
      </c>
      <c r="CU756">
        <v>365747520</v>
      </c>
      <c r="CV756">
        <v>1218837010</v>
      </c>
      <c r="CW756">
        <v>47483020</v>
      </c>
      <c r="CX756">
        <v>76557.503437344669</v>
      </c>
      <c r="CY756">
        <v>2758254.1316886898</v>
      </c>
      <c r="CZ756">
        <v>11590</v>
      </c>
      <c r="DA756">
        <v>10505.202932823653</v>
      </c>
      <c r="DB756">
        <v>9204.38058625743</v>
      </c>
      <c r="DC756">
        <v>7406.7897886157944</v>
      </c>
      <c r="DD756">
        <v>-1030042.0089694228</v>
      </c>
      <c r="DE756">
        <v>-980186.10135568772</v>
      </c>
      <c r="DF756">
        <v>-999624.06826740736</v>
      </c>
    </row>
    <row r="757" spans="1:110" x14ac:dyDescent="0.45">
      <c r="A757">
        <v>15218</v>
      </c>
      <c r="B757" t="s">
        <v>1107</v>
      </c>
      <c r="C757">
        <v>51404</v>
      </c>
      <c r="D757">
        <v>48173</v>
      </c>
      <c r="E757">
        <v>44819</v>
      </c>
      <c r="F757">
        <v>41397</v>
      </c>
      <c r="G757">
        <v>37959</v>
      </c>
      <c r="H757">
        <v>34469</v>
      </c>
      <c r="I757">
        <v>31057</v>
      </c>
      <c r="J757">
        <v>27653.107142857141</v>
      </c>
      <c r="K757">
        <v>2.65</v>
      </c>
      <c r="L757">
        <v>2.56</v>
      </c>
      <c r="M757">
        <v>2.4700000000000002</v>
      </c>
      <c r="N757">
        <v>2.4</v>
      </c>
      <c r="O757">
        <v>2.33</v>
      </c>
      <c r="P757">
        <v>2.27</v>
      </c>
      <c r="Q757">
        <v>2.2662670484002736</v>
      </c>
      <c r="R757">
        <v>2.2379583931638747</v>
      </c>
      <c r="S757">
        <v>290170</v>
      </c>
      <c r="T757">
        <v>11465</v>
      </c>
      <c r="U757">
        <v>4718</v>
      </c>
      <c r="V757">
        <v>100.628126400509</v>
      </c>
      <c r="W757">
        <v>395.71438177223939</v>
      </c>
      <c r="X757">
        <v>2652.0820704654479</v>
      </c>
      <c r="Y757">
        <v>277.52901168557742</v>
      </c>
      <c r="Z757">
        <v>21615</v>
      </c>
      <c r="AA757">
        <v>19773.795447053308</v>
      </c>
      <c r="AB757">
        <v>17972.730200103055</v>
      </c>
      <c r="AC757">
        <v>16206.715318642713</v>
      </c>
      <c r="AD757">
        <v>14486.057541982245</v>
      </c>
      <c r="AE757">
        <v>12856.351855861691</v>
      </c>
      <c r="AF757">
        <v>11357.479680365152</v>
      </c>
      <c r="AG757">
        <v>9626.761786069741</v>
      </c>
      <c r="AH757">
        <v>2201</v>
      </c>
      <c r="AI757">
        <v>1900.4026625731071</v>
      </c>
      <c r="AJ757">
        <v>1612.3741247401142</v>
      </c>
      <c r="AK757">
        <v>1347.545342804116</v>
      </c>
      <c r="AL757">
        <v>1131.6154224827808</v>
      </c>
      <c r="AM757">
        <v>975.8242318867832</v>
      </c>
      <c r="AN757">
        <v>885.5359184417905</v>
      </c>
      <c r="AO757">
        <v>772.23703523413496</v>
      </c>
      <c r="AP757">
        <v>81.906735280087318</v>
      </c>
      <c r="AQ757">
        <v>15.266825931452477</v>
      </c>
      <c r="AR757">
        <v>2.7748243534092567</v>
      </c>
      <c r="AS757">
        <v>15.266825931452477</v>
      </c>
      <c r="AT757">
        <v>40337</v>
      </c>
      <c r="AU757">
        <v>474</v>
      </c>
      <c r="AV757">
        <v>25607.103079959747</v>
      </c>
      <c r="AW757">
        <v>9052.5060419947458</v>
      </c>
      <c r="AX757">
        <v>198.48337935405635</v>
      </c>
      <c r="AY757">
        <v>854.50902977825672</v>
      </c>
      <c r="AZ757">
        <v>344.35732983748017</v>
      </c>
      <c r="BA757">
        <v>5.2760574023164173</v>
      </c>
      <c r="BB757">
        <v>66.061272509003672</v>
      </c>
      <c r="BC757">
        <v>16420</v>
      </c>
      <c r="BD757">
        <v>712275.96255102195</v>
      </c>
      <c r="BE757">
        <v>8136724.821334837</v>
      </c>
      <c r="BF757">
        <v>227072</v>
      </c>
      <c r="BG757">
        <v>208140.9272746144</v>
      </c>
      <c r="BH757">
        <v>183232.57472155924</v>
      </c>
      <c r="BI757">
        <v>132989.99999999997</v>
      </c>
      <c r="BJ757">
        <v>108999.36109875565</v>
      </c>
      <c r="BK757">
        <v>97426.96073025807</v>
      </c>
      <c r="BL757">
        <v>-1272492.0983577319</v>
      </c>
      <c r="BM757">
        <v>-1326943.7153788127</v>
      </c>
      <c r="BN757">
        <v>-1448980.0793251037</v>
      </c>
      <c r="BO757">
        <v>325267.95462175366</v>
      </c>
      <c r="BP757">
        <v>1045089.2777129146</v>
      </c>
      <c r="BQ757">
        <v>1673360.5100086741</v>
      </c>
      <c r="BR757">
        <v>1809721</v>
      </c>
      <c r="BS757">
        <v>8767932</v>
      </c>
      <c r="BT757">
        <v>937111</v>
      </c>
      <c r="BU757">
        <v>35440</v>
      </c>
      <c r="BV757">
        <v>88734</v>
      </c>
      <c r="BW757">
        <v>932589</v>
      </c>
      <c r="BX757">
        <v>42948</v>
      </c>
      <c r="BY757">
        <v>74.011453992448793</v>
      </c>
      <c r="BZ757">
        <v>0</v>
      </c>
      <c r="CA757">
        <v>0</v>
      </c>
      <c r="CB757">
        <v>73.106441736237102</v>
      </c>
      <c r="CC757">
        <v>0</v>
      </c>
      <c r="CD757">
        <v>5.2576393737839444</v>
      </c>
      <c r="CE757">
        <v>3.349732752572014</v>
      </c>
      <c r="CF757">
        <v>36.547199999999997</v>
      </c>
      <c r="CG757">
        <v>904075.51368293224</v>
      </c>
      <c r="CH757">
        <v>775163.9184943462</v>
      </c>
      <c r="CI757">
        <v>726875.0186537148</v>
      </c>
      <c r="CJ757">
        <v>108438.23122106701</v>
      </c>
      <c r="CK757">
        <v>2201663.2023829399</v>
      </c>
      <c r="CL757">
        <v>46200000</v>
      </c>
      <c r="CM757">
        <v>4940000</v>
      </c>
      <c r="CN757">
        <v>240000</v>
      </c>
      <c r="CO757">
        <v>351910000</v>
      </c>
      <c r="CP757">
        <v>154000</v>
      </c>
      <c r="CQ757">
        <v>16560</v>
      </c>
      <c r="CR757">
        <v>0</v>
      </c>
      <c r="CS757">
        <v>0</v>
      </c>
      <c r="CT757">
        <v>345823000</v>
      </c>
      <c r="CU757">
        <v>116052480</v>
      </c>
      <c r="CV757">
        <v>0</v>
      </c>
      <c r="CW757">
        <v>0</v>
      </c>
      <c r="CX757">
        <v>46793.829848877554</v>
      </c>
      <c r="CY757">
        <v>3560423.238391038</v>
      </c>
      <c r="CZ757">
        <v>16420</v>
      </c>
      <c r="DA757">
        <v>15051.058808876342</v>
      </c>
      <c r="DB757">
        <v>13249.889360766643</v>
      </c>
      <c r="DC757">
        <v>10782.050292082156</v>
      </c>
      <c r="DD757">
        <v>-1272492.0983577319</v>
      </c>
      <c r="DE757">
        <v>-1326943.7153788127</v>
      </c>
      <c r="DF757">
        <v>-1448980.0793251037</v>
      </c>
    </row>
    <row r="758" spans="1:110" x14ac:dyDescent="0.45">
      <c r="A758">
        <v>15222</v>
      </c>
      <c r="B758" t="s">
        <v>1108</v>
      </c>
      <c r="C758">
        <v>196987</v>
      </c>
      <c r="D758">
        <v>189393</v>
      </c>
      <c r="E758">
        <v>180961</v>
      </c>
      <c r="F758">
        <v>172017</v>
      </c>
      <c r="G758">
        <v>162726</v>
      </c>
      <c r="H758">
        <v>153020</v>
      </c>
      <c r="I758">
        <v>143032</v>
      </c>
      <c r="J758">
        <v>134001.78571428571</v>
      </c>
      <c r="K758">
        <v>2.65</v>
      </c>
      <c r="L758">
        <v>2.56</v>
      </c>
      <c r="M758">
        <v>2.4700000000000002</v>
      </c>
      <c r="N758">
        <v>2.4</v>
      </c>
      <c r="O758">
        <v>2.33</v>
      </c>
      <c r="P758">
        <v>2.27</v>
      </c>
      <c r="Q758">
        <v>2.2662670484002736</v>
      </c>
      <c r="R758">
        <v>2.2379583931638747</v>
      </c>
      <c r="S758">
        <v>286770</v>
      </c>
      <c r="T758">
        <v>11624</v>
      </c>
      <c r="U758">
        <v>3565</v>
      </c>
      <c r="V758">
        <v>422.43571054175237</v>
      </c>
      <c r="W758">
        <v>1643.8077971104208</v>
      </c>
      <c r="X758">
        <v>2454.5275750875062</v>
      </c>
      <c r="Y758">
        <v>193.45565813977063</v>
      </c>
      <c r="Z758">
        <v>96836</v>
      </c>
      <c r="AA758">
        <v>91581.625768246464</v>
      </c>
      <c r="AB758">
        <v>86016.802830272514</v>
      </c>
      <c r="AC758">
        <v>80530.097586112606</v>
      </c>
      <c r="AD758">
        <v>74834.651857227756</v>
      </c>
      <c r="AE758">
        <v>69105.519782362171</v>
      </c>
      <c r="AF758">
        <v>63859.769386495034</v>
      </c>
      <c r="AG758">
        <v>58210.234792386291</v>
      </c>
      <c r="AH758">
        <v>4813</v>
      </c>
      <c r="AI758">
        <v>4324.5045280054264</v>
      </c>
      <c r="AJ758">
        <v>3965.697067877154</v>
      </c>
      <c r="AK758">
        <v>3815.0605844991933</v>
      </c>
      <c r="AL758">
        <v>3923.1269843326145</v>
      </c>
      <c r="AM758">
        <v>4222.3486112793771</v>
      </c>
      <c r="AN758">
        <v>4811.1285239758981</v>
      </c>
      <c r="AO758">
        <v>4998.7956882812232</v>
      </c>
      <c r="AP758">
        <v>459.32969037284226</v>
      </c>
      <c r="AQ758">
        <v>96.944344664723218</v>
      </c>
      <c r="AR758">
        <v>17.620134644148781</v>
      </c>
      <c r="AS758">
        <v>96.944344664723218</v>
      </c>
      <c r="AT758">
        <v>160391</v>
      </c>
      <c r="AU758">
        <v>3627</v>
      </c>
      <c r="AV758">
        <v>102361.15397752552</v>
      </c>
      <c r="AW758">
        <v>53197.224925450435</v>
      </c>
      <c r="AX758">
        <v>1445.8603645223568</v>
      </c>
      <c r="AY758">
        <v>3415.7917082300264</v>
      </c>
      <c r="AZ758">
        <v>2023.6224361641343</v>
      </c>
      <c r="BA758">
        <v>38.433657789282258</v>
      </c>
      <c r="BB758">
        <v>66.061272509003672</v>
      </c>
      <c r="BC758">
        <v>69290</v>
      </c>
      <c r="BD758">
        <v>3704692.0728500793</v>
      </c>
      <c r="BE758">
        <v>34160976.590945788</v>
      </c>
      <c r="BF758">
        <v>1160100</v>
      </c>
      <c r="BG758">
        <v>1123910.1576087817</v>
      </c>
      <c r="BH758">
        <v>1057045.8102747961</v>
      </c>
      <c r="BI758">
        <v>1119596.0000000005</v>
      </c>
      <c r="BJ758">
        <v>984489.785813372</v>
      </c>
      <c r="BK758">
        <v>914862.30101185758</v>
      </c>
      <c r="BL758">
        <v>-4443332.8225633837</v>
      </c>
      <c r="BM758">
        <v>-4716704.985200814</v>
      </c>
      <c r="BN758">
        <v>-5188535.3036601478</v>
      </c>
      <c r="BO758">
        <v>2467859.2203534916</v>
      </c>
      <c r="BP758">
        <v>6521525.5486352071</v>
      </c>
      <c r="BQ758">
        <v>10107852.883857206</v>
      </c>
      <c r="BR758">
        <v>1809721</v>
      </c>
      <c r="BS758">
        <v>8767932</v>
      </c>
      <c r="BT758">
        <v>937111</v>
      </c>
      <c r="BU758">
        <v>35440</v>
      </c>
      <c r="BV758">
        <v>88734</v>
      </c>
      <c r="BW758">
        <v>932589</v>
      </c>
      <c r="BX758">
        <v>42948</v>
      </c>
      <c r="BY758">
        <v>238.06546828595225</v>
      </c>
      <c r="BZ758">
        <v>0</v>
      </c>
      <c r="CA758">
        <v>55.952753506139146</v>
      </c>
      <c r="CB758">
        <v>639.90291102709284</v>
      </c>
      <c r="CC758">
        <v>85.437827952000021</v>
      </c>
      <c r="CD758">
        <v>9.9918580029555226</v>
      </c>
      <c r="CE758">
        <v>7.1156572605579225</v>
      </c>
      <c r="CF758">
        <v>16.078470588235295</v>
      </c>
      <c r="CG758">
        <v>3204862.6480787229</v>
      </c>
      <c r="CH758">
        <v>2747883.1700690598</v>
      </c>
      <c r="CI758">
        <v>2576703.5627532825</v>
      </c>
      <c r="CJ758">
        <v>384403.3287091144</v>
      </c>
      <c r="CK758">
        <v>7804688.9382307557</v>
      </c>
      <c r="CL758">
        <v>160000000</v>
      </c>
      <c r="CM758">
        <v>10600000</v>
      </c>
      <c r="CN758">
        <v>240000</v>
      </c>
      <c r="CO758">
        <v>973810000</v>
      </c>
      <c r="CP758">
        <v>261000</v>
      </c>
      <c r="CQ758">
        <v>38090</v>
      </c>
      <c r="CR758">
        <v>143090</v>
      </c>
      <c r="CS758">
        <v>7660</v>
      </c>
      <c r="CT758">
        <v>466817000</v>
      </c>
      <c r="CU758">
        <v>266934720</v>
      </c>
      <c r="CV758">
        <v>1002355350</v>
      </c>
      <c r="CW758">
        <v>46968180</v>
      </c>
      <c r="CX758">
        <v>129427.83718875443</v>
      </c>
      <c r="CY758">
        <v>13380212.809543706</v>
      </c>
      <c r="CZ758">
        <v>69290</v>
      </c>
      <c r="DA758">
        <v>67128.467218957405</v>
      </c>
      <c r="DB758">
        <v>63134.819579295428</v>
      </c>
      <c r="DC758">
        <v>56079.63534679349</v>
      </c>
      <c r="DD758">
        <v>-4443332.8225633837</v>
      </c>
      <c r="DE758">
        <v>-4716704.985200814</v>
      </c>
      <c r="DF758">
        <v>-5188535.3036601478</v>
      </c>
    </row>
    <row r="759" spans="1:110" x14ac:dyDescent="0.45">
      <c r="A759">
        <v>15223</v>
      </c>
      <c r="B759" t="s">
        <v>1109</v>
      </c>
      <c r="C759">
        <v>43415</v>
      </c>
      <c r="D759">
        <v>41030</v>
      </c>
      <c r="E759">
        <v>38536</v>
      </c>
      <c r="F759">
        <v>36034</v>
      </c>
      <c r="G759">
        <v>33490</v>
      </c>
      <c r="H759">
        <v>30772</v>
      </c>
      <c r="I759">
        <v>27947</v>
      </c>
      <c r="J759">
        <v>25376.785714285714</v>
      </c>
      <c r="K759">
        <v>2.65</v>
      </c>
      <c r="L759">
        <v>2.56</v>
      </c>
      <c r="M759">
        <v>2.4700000000000002</v>
      </c>
      <c r="N759">
        <v>2.4</v>
      </c>
      <c r="O759">
        <v>2.33</v>
      </c>
      <c r="P759">
        <v>2.27</v>
      </c>
      <c r="Q759">
        <v>2.2662670484002736</v>
      </c>
      <c r="R759">
        <v>2.2379583931638747</v>
      </c>
      <c r="S759">
        <v>290170</v>
      </c>
      <c r="T759">
        <v>11465</v>
      </c>
      <c r="U759">
        <v>4718</v>
      </c>
      <c r="V759">
        <v>79.634480933088867</v>
      </c>
      <c r="W759">
        <v>269.03782085189005</v>
      </c>
      <c r="X759">
        <v>2830.4017423594569</v>
      </c>
      <c r="Y759">
        <v>344.76230638852911</v>
      </c>
      <c r="Z759">
        <v>19063</v>
      </c>
      <c r="AA759">
        <v>17706.802285183665</v>
      </c>
      <c r="AB759">
        <v>16232.152962191656</v>
      </c>
      <c r="AC759">
        <v>14773.497240549517</v>
      </c>
      <c r="AD759">
        <v>13348.467805381535</v>
      </c>
      <c r="AE759">
        <v>11979.371404897427</v>
      </c>
      <c r="AF759">
        <v>10714.113903912019</v>
      </c>
      <c r="AG759">
        <v>9304.2451033211692</v>
      </c>
      <c r="AH759">
        <v>2170</v>
      </c>
      <c r="AI759">
        <v>1975.0192161979362</v>
      </c>
      <c r="AJ759">
        <v>1762.4387273795953</v>
      </c>
      <c r="AK759">
        <v>1569.1331010933945</v>
      </c>
      <c r="AL759">
        <v>1438.815488859587</v>
      </c>
      <c r="AM759">
        <v>1379.0675355078113</v>
      </c>
      <c r="AN759">
        <v>1381.2449160952351</v>
      </c>
      <c r="AO759">
        <v>1355.87179443983</v>
      </c>
      <c r="AP759">
        <v>66.866104533238854</v>
      </c>
      <c r="AQ759">
        <v>28.064018256346461</v>
      </c>
      <c r="AR759">
        <v>5.100780061414075</v>
      </c>
      <c r="AS759">
        <v>28.064018256346461</v>
      </c>
      <c r="AT759">
        <v>37938</v>
      </c>
      <c r="AU759">
        <v>540</v>
      </c>
      <c r="AV759">
        <v>24113.356637028759</v>
      </c>
      <c r="AW759">
        <v>9444.1043436748623</v>
      </c>
      <c r="AX759">
        <v>222.17835297711849</v>
      </c>
      <c r="AY759">
        <v>804.66271097764968</v>
      </c>
      <c r="AZ759">
        <v>359.25372923339177</v>
      </c>
      <c r="BA759">
        <v>5.9059138738683474</v>
      </c>
      <c r="BB759">
        <v>66.061272509003672</v>
      </c>
      <c r="BC759">
        <v>13220</v>
      </c>
      <c r="BD759">
        <v>617876.16578537342</v>
      </c>
      <c r="BE759">
        <v>6746835.1333578238</v>
      </c>
      <c r="BF759">
        <v>204446</v>
      </c>
      <c r="BG759">
        <v>191521.83706881144</v>
      </c>
      <c r="BH759">
        <v>172920.67927861959</v>
      </c>
      <c r="BI759">
        <v>179581.99999999997</v>
      </c>
      <c r="BJ759">
        <v>149832.48464192383</v>
      </c>
      <c r="BK759">
        <v>135379.86739886174</v>
      </c>
      <c r="BL759">
        <v>-1178660.3759760261</v>
      </c>
      <c r="BM759">
        <v>-1180386.9208475742</v>
      </c>
      <c r="BN759">
        <v>-1259423.0019402092</v>
      </c>
      <c r="BO759">
        <v>340477.28239712492</v>
      </c>
      <c r="BP759">
        <v>1013441.8756260602</v>
      </c>
      <c r="BQ759">
        <v>1604784.3396322653</v>
      </c>
      <c r="BR759">
        <v>1809721</v>
      </c>
      <c r="BS759">
        <v>8767932</v>
      </c>
      <c r="BT759">
        <v>937111</v>
      </c>
      <c r="BU759">
        <v>35440</v>
      </c>
      <c r="BV759">
        <v>88734</v>
      </c>
      <c r="BW759">
        <v>932589</v>
      </c>
      <c r="BX759">
        <v>42948</v>
      </c>
      <c r="BY759">
        <v>242.18831779160703</v>
      </c>
      <c r="BZ759">
        <v>0</v>
      </c>
      <c r="CA759">
        <v>0</v>
      </c>
      <c r="CB759">
        <v>0</v>
      </c>
      <c r="CC759">
        <v>0</v>
      </c>
      <c r="CD759">
        <v>4.1328870899721863</v>
      </c>
      <c r="CE759">
        <v>3.2818670799652314</v>
      </c>
      <c r="CF759">
        <v>3.8250000000000002</v>
      </c>
      <c r="CG759">
        <v>770245.37906959082</v>
      </c>
      <c r="CH759">
        <v>660416.54397814372</v>
      </c>
      <c r="CI759">
        <v>619275.84123852162</v>
      </c>
      <c r="CJ759">
        <v>92386.139485467109</v>
      </c>
      <c r="CK759">
        <v>1875751.3971313653</v>
      </c>
      <c r="CL759">
        <v>63100000</v>
      </c>
      <c r="CM759">
        <v>4950000</v>
      </c>
      <c r="CN759">
        <v>240000</v>
      </c>
      <c r="CO759">
        <v>192740000</v>
      </c>
      <c r="CP759">
        <v>22000</v>
      </c>
      <c r="CQ759">
        <v>4490</v>
      </c>
      <c r="CR759">
        <v>0</v>
      </c>
      <c r="CS759">
        <v>360</v>
      </c>
      <c r="CT759">
        <v>45871000</v>
      </c>
      <c r="CU759">
        <v>31465920</v>
      </c>
      <c r="CV759">
        <v>0</v>
      </c>
      <c r="CW759">
        <v>2232540</v>
      </c>
      <c r="CX759">
        <v>16905.747902851199</v>
      </c>
      <c r="CY759">
        <v>2950542.3865641588</v>
      </c>
      <c r="CZ759">
        <v>13220</v>
      </c>
      <c r="DA759">
        <v>12384.290649118533</v>
      </c>
      <c r="DB759">
        <v>11181.492325911739</v>
      </c>
      <c r="DC759">
        <v>9353.0769589877546</v>
      </c>
      <c r="DD759">
        <v>-1178660.3759760261</v>
      </c>
      <c r="DE759">
        <v>-1180386.9208475742</v>
      </c>
      <c r="DF759">
        <v>-1259423.0019402092</v>
      </c>
    </row>
    <row r="760" spans="1:110" x14ac:dyDescent="0.45">
      <c r="A760">
        <v>15224</v>
      </c>
      <c r="B760" t="s">
        <v>1110</v>
      </c>
      <c r="C760">
        <v>57255</v>
      </c>
      <c r="D760">
        <v>51970</v>
      </c>
      <c r="E760">
        <v>46871</v>
      </c>
      <c r="F760">
        <v>42058</v>
      </c>
      <c r="G760">
        <v>37629</v>
      </c>
      <c r="H760">
        <v>33414</v>
      </c>
      <c r="I760">
        <v>29470</v>
      </c>
      <c r="J760">
        <v>24837.535714285717</v>
      </c>
      <c r="K760">
        <v>2.65</v>
      </c>
      <c r="L760">
        <v>2.56</v>
      </c>
      <c r="M760">
        <v>2.4700000000000002</v>
      </c>
      <c r="N760">
        <v>2.4</v>
      </c>
      <c r="O760">
        <v>2.33</v>
      </c>
      <c r="P760">
        <v>2.27</v>
      </c>
      <c r="Q760">
        <v>2.2662670484002736</v>
      </c>
      <c r="R760">
        <v>2.2379583931638747</v>
      </c>
      <c r="S760">
        <v>290170</v>
      </c>
      <c r="T760">
        <v>11465</v>
      </c>
      <c r="U760">
        <v>4718</v>
      </c>
      <c r="V760">
        <v>129.94053549590532</v>
      </c>
      <c r="W760">
        <v>304.03174806201741</v>
      </c>
      <c r="X760">
        <v>2287.5900452254568</v>
      </c>
      <c r="Y760">
        <v>402.3349784098898</v>
      </c>
      <c r="Z760">
        <v>29312</v>
      </c>
      <c r="AA760">
        <v>26215.36895520203</v>
      </c>
      <c r="AB760">
        <v>23285.285388963512</v>
      </c>
      <c r="AC760">
        <v>20571.257899019158</v>
      </c>
      <c r="AD760">
        <v>18076.393523778435</v>
      </c>
      <c r="AE760">
        <v>15863.009915332383</v>
      </c>
      <c r="AF760">
        <v>14105.767139672567</v>
      </c>
      <c r="AG760">
        <v>11479.259023983144</v>
      </c>
      <c r="AH760">
        <v>5877</v>
      </c>
      <c r="AI760">
        <v>5027.5198296418694</v>
      </c>
      <c r="AJ760">
        <v>4355.3200027742605</v>
      </c>
      <c r="AK760">
        <v>3807.7341276865673</v>
      </c>
      <c r="AL760">
        <v>3403.2066761522365</v>
      </c>
      <c r="AM760">
        <v>3164.7415679528904</v>
      </c>
      <c r="AN760">
        <v>3218.5003641554458</v>
      </c>
      <c r="AO760">
        <v>2926.0444081076907</v>
      </c>
      <c r="AP760">
        <v>138.50532883804456</v>
      </c>
      <c r="AQ760">
        <v>25.729091937418438</v>
      </c>
      <c r="AR760">
        <v>4.6763951603044243</v>
      </c>
      <c r="AS760">
        <v>25.729091937418438</v>
      </c>
      <c r="AT760">
        <v>51640</v>
      </c>
      <c r="AU760">
        <v>748</v>
      </c>
      <c r="AV760">
        <v>32826.356533186503</v>
      </c>
      <c r="AW760">
        <v>12983.065046288833</v>
      </c>
      <c r="AX760">
        <v>307.31006717673677</v>
      </c>
      <c r="AY760">
        <v>1095.4155175124336</v>
      </c>
      <c r="AZ760">
        <v>493.87579436082717</v>
      </c>
      <c r="BA760">
        <v>8.1688731822826117</v>
      </c>
      <c r="BB760">
        <v>66.061272509003672</v>
      </c>
      <c r="BC760">
        <v>22060</v>
      </c>
      <c r="BD760">
        <v>796702.51500457269</v>
      </c>
      <c r="BE760">
        <v>12983602.881967835</v>
      </c>
      <c r="BF760">
        <v>121386</v>
      </c>
      <c r="BG760">
        <v>104783.5779719069</v>
      </c>
      <c r="BH760">
        <v>88015.358049162547</v>
      </c>
      <c r="BI760">
        <v>120993.99999999996</v>
      </c>
      <c r="BJ760">
        <v>94944.25893784799</v>
      </c>
      <c r="BK760">
        <v>83429.501288100117</v>
      </c>
      <c r="BL760">
        <v>-1714185.249238068</v>
      </c>
      <c r="BM760">
        <v>-1706094.595874808</v>
      </c>
      <c r="BN760">
        <v>-1827772.8362193785</v>
      </c>
      <c r="BO760">
        <v>220478.47343354858</v>
      </c>
      <c r="BP760">
        <v>1215977.3506643232</v>
      </c>
      <c r="BQ760">
        <v>2141256.2017756626</v>
      </c>
      <c r="BR760">
        <v>1809721</v>
      </c>
      <c r="BS760">
        <v>8767932</v>
      </c>
      <c r="BT760">
        <v>937111</v>
      </c>
      <c r="BU760">
        <v>35440</v>
      </c>
      <c r="BV760">
        <v>88734</v>
      </c>
      <c r="BW760">
        <v>932589</v>
      </c>
      <c r="BX760">
        <v>42948</v>
      </c>
      <c r="BY760">
        <v>49.995891447952552</v>
      </c>
      <c r="BZ760">
        <v>0</v>
      </c>
      <c r="CA760">
        <v>4.3411619099590713</v>
      </c>
      <c r="CB760">
        <v>91.169651862262555</v>
      </c>
      <c r="CC760">
        <v>0</v>
      </c>
      <c r="CD760">
        <v>16.803103360709994</v>
      </c>
      <c r="CE760">
        <v>6.0529189546296243</v>
      </c>
      <c r="CF760">
        <v>22.028117647058824</v>
      </c>
      <c r="CG760">
        <v>1446456.6347777692</v>
      </c>
      <c r="CH760">
        <v>1240207.2348789556</v>
      </c>
      <c r="CI760">
        <v>1162948.4235258405</v>
      </c>
      <c r="CJ760">
        <v>173493.47110875009</v>
      </c>
      <c r="CK760">
        <v>3522504.8111962765</v>
      </c>
      <c r="CL760">
        <v>85600000</v>
      </c>
      <c r="CM760">
        <v>15200000</v>
      </c>
      <c r="CN760">
        <v>240000</v>
      </c>
      <c r="CO760">
        <v>855610000</v>
      </c>
      <c r="CP760">
        <v>630000</v>
      </c>
      <c r="CQ760">
        <v>20370</v>
      </c>
      <c r="CR760">
        <v>0</v>
      </c>
      <c r="CS760">
        <v>0</v>
      </c>
      <c r="CT760">
        <v>1368375000</v>
      </c>
      <c r="CU760">
        <v>142752960</v>
      </c>
      <c r="CV760">
        <v>0</v>
      </c>
      <c r="CW760">
        <v>0</v>
      </c>
      <c r="CX760">
        <v>120354.93187930743</v>
      </c>
      <c r="CY760">
        <v>6201563.510359386</v>
      </c>
      <c r="CZ760">
        <v>22060</v>
      </c>
      <c r="DA760">
        <v>19042.770418831376</v>
      </c>
      <c r="DB760">
        <v>15995.409672981446</v>
      </c>
      <c r="DC760">
        <v>12060.054018729172</v>
      </c>
      <c r="DD760">
        <v>-1714185.249238068</v>
      </c>
      <c r="DE760">
        <v>-1706094.595874808</v>
      </c>
      <c r="DF760">
        <v>-1827772.8362193785</v>
      </c>
    </row>
    <row r="761" spans="1:110" x14ac:dyDescent="0.45">
      <c r="A761">
        <v>15225</v>
      </c>
      <c r="B761" t="s">
        <v>1111</v>
      </c>
      <c r="C761">
        <v>37352</v>
      </c>
      <c r="D761">
        <v>34485</v>
      </c>
      <c r="E761">
        <v>31668</v>
      </c>
      <c r="F761">
        <v>28944</v>
      </c>
      <c r="G761">
        <v>26262</v>
      </c>
      <c r="H761">
        <v>23563</v>
      </c>
      <c r="I761">
        <v>20868</v>
      </c>
      <c r="J761">
        <v>18128.642857142855</v>
      </c>
      <c r="K761">
        <v>2.65</v>
      </c>
      <c r="L761">
        <v>2.56</v>
      </c>
      <c r="M761">
        <v>2.4700000000000002</v>
      </c>
      <c r="N761">
        <v>2.4</v>
      </c>
      <c r="O761">
        <v>2.33</v>
      </c>
      <c r="P761">
        <v>2.27</v>
      </c>
      <c r="Q761">
        <v>2.2662670484002736</v>
      </c>
      <c r="R761">
        <v>2.2379583931638747</v>
      </c>
      <c r="S761">
        <v>286366</v>
      </c>
      <c r="T761">
        <v>11850</v>
      </c>
      <c r="U761">
        <v>4022</v>
      </c>
      <c r="V761">
        <v>74.116911503064486</v>
      </c>
      <c r="W761">
        <v>173.41697168813519</v>
      </c>
      <c r="X761">
        <v>2704.2713659371352</v>
      </c>
      <c r="Y761">
        <v>392.28319269173977</v>
      </c>
      <c r="Z761">
        <v>17636</v>
      </c>
      <c r="AA761">
        <v>16006.07873646183</v>
      </c>
      <c r="AB761">
        <v>14341.936437948287</v>
      </c>
      <c r="AC761">
        <v>12752.697971129272</v>
      </c>
      <c r="AD761">
        <v>11237.191340810081</v>
      </c>
      <c r="AE761">
        <v>9824.1840617949856</v>
      </c>
      <c r="AF761">
        <v>8613.1287523129049</v>
      </c>
      <c r="AG761">
        <v>7043.5454794290554</v>
      </c>
      <c r="AH761">
        <v>1585</v>
      </c>
      <c r="AI761">
        <v>1503.6905176144123</v>
      </c>
      <c r="AJ761">
        <v>1434.3962773156277</v>
      </c>
      <c r="AK761">
        <v>1380.0015860907945</v>
      </c>
      <c r="AL761">
        <v>1361.3116042895172</v>
      </c>
      <c r="AM761">
        <v>1380.3251371591941</v>
      </c>
      <c r="AN761">
        <v>1498.2859199547302</v>
      </c>
      <c r="AO761">
        <v>1445.612868001223</v>
      </c>
      <c r="AP761">
        <v>74.72937740136085</v>
      </c>
      <c r="AQ761">
        <v>13.785045767517383</v>
      </c>
      <c r="AR761">
        <v>2.5055031661665939</v>
      </c>
      <c r="AS761">
        <v>13.785045767517383</v>
      </c>
      <c r="AT761">
        <v>30840</v>
      </c>
      <c r="AU761">
        <v>393</v>
      </c>
      <c r="AV761">
        <v>19587.619591798837</v>
      </c>
      <c r="AW761">
        <v>7223.2911645959966</v>
      </c>
      <c r="AX761">
        <v>163.28473178947846</v>
      </c>
      <c r="AY761">
        <v>653.63886577832716</v>
      </c>
      <c r="AZ761">
        <v>274.77399590123173</v>
      </c>
      <c r="BA761">
        <v>4.3404118805654663</v>
      </c>
      <c r="BB761">
        <v>66.061272509003672</v>
      </c>
      <c r="BC761">
        <v>12830</v>
      </c>
      <c r="BD761">
        <v>509678.84927770362</v>
      </c>
      <c r="BE761">
        <v>7335930.423474039</v>
      </c>
      <c r="BF761">
        <v>146576</v>
      </c>
      <c r="BG761">
        <v>131226.00532405393</v>
      </c>
      <c r="BH761">
        <v>112947.68314998734</v>
      </c>
      <c r="BI761">
        <v>169294</v>
      </c>
      <c r="BJ761">
        <v>134883.45808310073</v>
      </c>
      <c r="BK761">
        <v>118854.16173278354</v>
      </c>
      <c r="BL761">
        <v>-991002.07426110643</v>
      </c>
      <c r="BM761">
        <v>-948642.39320182125</v>
      </c>
      <c r="BN761">
        <v>-985882.87622394855</v>
      </c>
      <c r="BO761">
        <v>187582.85119304108</v>
      </c>
      <c r="BP761">
        <v>792737.3211551425</v>
      </c>
      <c r="BQ761">
        <v>1299180.2200818984</v>
      </c>
      <c r="BR761">
        <v>1809721</v>
      </c>
      <c r="BS761">
        <v>8767932</v>
      </c>
      <c r="BT761">
        <v>937111</v>
      </c>
      <c r="BU761">
        <v>35440</v>
      </c>
      <c r="BV761">
        <v>88734</v>
      </c>
      <c r="BW761">
        <v>932589</v>
      </c>
      <c r="BX761">
        <v>42948</v>
      </c>
      <c r="BY761">
        <v>6.1177813085126349</v>
      </c>
      <c r="BZ761">
        <v>0</v>
      </c>
      <c r="CA761">
        <v>0</v>
      </c>
      <c r="CB761">
        <v>925.86939993801604</v>
      </c>
      <c r="CC761">
        <v>0</v>
      </c>
      <c r="CD761">
        <v>9.3057668018628839</v>
      </c>
      <c r="CE761">
        <v>11.683366627269718</v>
      </c>
      <c r="CF761">
        <v>0</v>
      </c>
      <c r="CG761">
        <v>845665.23910348827</v>
      </c>
      <c r="CH761">
        <v>725082.33057600365</v>
      </c>
      <c r="CI761">
        <v>679913.26735979354</v>
      </c>
      <c r="CJ761">
        <v>101432.28231008576</v>
      </c>
      <c r="CK761">
        <v>2059418.7214338116</v>
      </c>
      <c r="CL761">
        <v>32400000</v>
      </c>
      <c r="CM761">
        <v>5320000</v>
      </c>
      <c r="CN761">
        <v>240000</v>
      </c>
      <c r="CO761">
        <v>946760000</v>
      </c>
      <c r="CP761">
        <v>90000</v>
      </c>
      <c r="CQ761">
        <v>105880</v>
      </c>
      <c r="CR761">
        <v>0</v>
      </c>
      <c r="CS761">
        <v>110</v>
      </c>
      <c r="CT761">
        <v>198554000</v>
      </c>
      <c r="CU761">
        <v>742007040</v>
      </c>
      <c r="CV761">
        <v>0</v>
      </c>
      <c r="CW761">
        <v>676480</v>
      </c>
      <c r="CX761">
        <v>227242.9974055131</v>
      </c>
      <c r="CY761">
        <v>3361981.7816177923</v>
      </c>
      <c r="CZ761">
        <v>12830</v>
      </c>
      <c r="DA761">
        <v>11486.393736407133</v>
      </c>
      <c r="DB761">
        <v>9886.466916919122</v>
      </c>
      <c r="DC761">
        <v>7715.244195579764</v>
      </c>
      <c r="DD761">
        <v>-991002.07426110643</v>
      </c>
      <c r="DE761">
        <v>-948642.39320182125</v>
      </c>
      <c r="DF761">
        <v>-985882.87622394855</v>
      </c>
    </row>
    <row r="762" spans="1:110" x14ac:dyDescent="0.45">
      <c r="A762">
        <v>15226</v>
      </c>
      <c r="B762" t="s">
        <v>1112</v>
      </c>
      <c r="C762">
        <v>58568</v>
      </c>
      <c r="D762">
        <v>55596</v>
      </c>
      <c r="E762">
        <v>52510</v>
      </c>
      <c r="F762">
        <v>49360</v>
      </c>
      <c r="G762">
        <v>46179</v>
      </c>
      <c r="H762">
        <v>42850</v>
      </c>
      <c r="I762">
        <v>39348</v>
      </c>
      <c r="J762">
        <v>36152.178571428572</v>
      </c>
      <c r="K762">
        <v>2.65</v>
      </c>
      <c r="L762">
        <v>2.56</v>
      </c>
      <c r="M762">
        <v>2.4700000000000002</v>
      </c>
      <c r="N762">
        <v>2.4</v>
      </c>
      <c r="O762">
        <v>2.33</v>
      </c>
      <c r="P762">
        <v>2.27</v>
      </c>
      <c r="Q762">
        <v>2.2662670484002736</v>
      </c>
      <c r="R762">
        <v>2.2379583931638747</v>
      </c>
      <c r="S762">
        <v>286366</v>
      </c>
      <c r="T762">
        <v>11850</v>
      </c>
      <c r="U762">
        <v>4022</v>
      </c>
      <c r="V762">
        <v>115.59327126810074</v>
      </c>
      <c r="W762">
        <v>270.46236337047486</v>
      </c>
      <c r="X762">
        <v>2718.8269236216011</v>
      </c>
      <c r="Y762">
        <v>394.39463043862895</v>
      </c>
      <c r="Z762">
        <v>30671</v>
      </c>
      <c r="AA762">
        <v>28664.09580677277</v>
      </c>
      <c r="AB762">
        <v>26437.223920270575</v>
      </c>
      <c r="AC762">
        <v>24260.489706822787</v>
      </c>
      <c r="AD762">
        <v>22170.29233902433</v>
      </c>
      <c r="AE762">
        <v>20187.850490715249</v>
      </c>
      <c r="AF762">
        <v>18389.837245063973</v>
      </c>
      <c r="AG762">
        <v>16264.092648262822</v>
      </c>
      <c r="AH762">
        <v>3817</v>
      </c>
      <c r="AI762">
        <v>3817.6996243988756</v>
      </c>
      <c r="AJ762">
        <v>3769.2153848714042</v>
      </c>
      <c r="AK762">
        <v>3691.1738067991132</v>
      </c>
      <c r="AL762">
        <v>3634.8869907807048</v>
      </c>
      <c r="AM762">
        <v>3634.717542023207</v>
      </c>
      <c r="AN762">
        <v>3753.1829060530763</v>
      </c>
      <c r="AO762">
        <v>3675.6695204618809</v>
      </c>
      <c r="AP762">
        <v>133.84534968328524</v>
      </c>
      <c r="AQ762">
        <v>80.554958003016878</v>
      </c>
      <c r="AR762">
        <v>14.641279088282962</v>
      </c>
      <c r="AS762">
        <v>80.554958003016878</v>
      </c>
      <c r="AT762">
        <v>48433</v>
      </c>
      <c r="AU762">
        <v>725</v>
      </c>
      <c r="AV762">
        <v>30795.013457729456</v>
      </c>
      <c r="AW762">
        <v>12408.340052929811</v>
      </c>
      <c r="AX762">
        <v>297.06441947341227</v>
      </c>
      <c r="AY762">
        <v>1027.6295990844319</v>
      </c>
      <c r="AZ762">
        <v>472.01325561344999</v>
      </c>
      <c r="BA762">
        <v>7.8965248094235196</v>
      </c>
      <c r="BB762">
        <v>66.061272509003672</v>
      </c>
      <c r="BC762">
        <v>18630</v>
      </c>
      <c r="BD762">
        <v>915458.52731920616</v>
      </c>
      <c r="BE762">
        <v>12998397.250828277</v>
      </c>
      <c r="BF762">
        <v>280212</v>
      </c>
      <c r="BG762">
        <v>265367.0877041514</v>
      </c>
      <c r="BH762">
        <v>243561.20723672636</v>
      </c>
      <c r="BI762">
        <v>170736.00000000009</v>
      </c>
      <c r="BJ762">
        <v>144506.17938575934</v>
      </c>
      <c r="BK762">
        <v>132056.04175734281</v>
      </c>
      <c r="BL762">
        <v>-1790103.310505128</v>
      </c>
      <c r="BM762">
        <v>-1728932.895147847</v>
      </c>
      <c r="BN762">
        <v>-1770322.951501624</v>
      </c>
      <c r="BO762">
        <v>769382.90227781143</v>
      </c>
      <c r="BP762">
        <v>2149688.0261644879</v>
      </c>
      <c r="BQ762">
        <v>3272926.6223559426</v>
      </c>
      <c r="BR762">
        <v>1809721</v>
      </c>
      <c r="BS762">
        <v>8767932</v>
      </c>
      <c r="BT762">
        <v>937111</v>
      </c>
      <c r="BU762">
        <v>35440</v>
      </c>
      <c r="BV762">
        <v>88734</v>
      </c>
      <c r="BW762">
        <v>932589</v>
      </c>
      <c r="BX762">
        <v>42948</v>
      </c>
      <c r="BY762">
        <v>12.473088618263461</v>
      </c>
      <c r="BZ762">
        <v>0</v>
      </c>
      <c r="CA762">
        <v>0</v>
      </c>
      <c r="CB762">
        <v>1172.8733524445402</v>
      </c>
      <c r="CC762">
        <v>37.636817735999998</v>
      </c>
      <c r="CD762">
        <v>5.8576310238377509</v>
      </c>
      <c r="CE762">
        <v>67.565688366860286</v>
      </c>
      <c r="CF762">
        <v>4.9666235294117644</v>
      </c>
      <c r="CG762">
        <v>1212815.5364599933</v>
      </c>
      <c r="CH762">
        <v>1039880.8832055854</v>
      </c>
      <c r="CI762">
        <v>975101.41835015558</v>
      </c>
      <c r="CJ762">
        <v>145469.67546482506</v>
      </c>
      <c r="CK762">
        <v>2953526.8873997624</v>
      </c>
      <c r="CL762">
        <v>60100000</v>
      </c>
      <c r="CM762">
        <v>4020000</v>
      </c>
      <c r="CN762">
        <v>240000</v>
      </c>
      <c r="CO762">
        <v>584550000</v>
      </c>
      <c r="CP762">
        <v>29000</v>
      </c>
      <c r="CQ762">
        <v>94750</v>
      </c>
      <c r="CR762">
        <v>0</v>
      </c>
      <c r="CS762">
        <v>0</v>
      </c>
      <c r="CT762">
        <v>50209000</v>
      </c>
      <c r="CU762">
        <v>664008000</v>
      </c>
      <c r="CV762">
        <v>0</v>
      </c>
      <c r="CW762">
        <v>0</v>
      </c>
      <c r="CX762">
        <v>112066.34169823247</v>
      </c>
      <c r="CY762">
        <v>5428218.3818265302</v>
      </c>
      <c r="CZ762">
        <v>18630</v>
      </c>
      <c r="DA762">
        <v>17643.030433844164</v>
      </c>
      <c r="DB762">
        <v>16193.258285941403</v>
      </c>
      <c r="DC762">
        <v>13857.718638320746</v>
      </c>
      <c r="DD762">
        <v>-1790103.310505128</v>
      </c>
      <c r="DE762">
        <v>-1728932.895147847</v>
      </c>
      <c r="DF762">
        <v>-1770322.951501624</v>
      </c>
    </row>
    <row r="763" spans="1:110" x14ac:dyDescent="0.45">
      <c r="A763">
        <v>15227</v>
      </c>
      <c r="B763" t="s">
        <v>1113</v>
      </c>
      <c r="C763">
        <v>30198</v>
      </c>
      <c r="D763">
        <v>28708</v>
      </c>
      <c r="E763">
        <v>27173</v>
      </c>
      <c r="F763">
        <v>25561</v>
      </c>
      <c r="G763">
        <v>23839</v>
      </c>
      <c r="H763">
        <v>22064</v>
      </c>
      <c r="I763">
        <v>20302</v>
      </c>
      <c r="J763">
        <v>18648.071428571428</v>
      </c>
      <c r="K763">
        <v>2.65</v>
      </c>
      <c r="L763">
        <v>2.56</v>
      </c>
      <c r="M763">
        <v>2.4700000000000002</v>
      </c>
      <c r="N763">
        <v>2.4</v>
      </c>
      <c r="O763">
        <v>2.33</v>
      </c>
      <c r="P763">
        <v>2.27</v>
      </c>
      <c r="Q763">
        <v>2.2662670484002736</v>
      </c>
      <c r="R763">
        <v>2.2379583931638747</v>
      </c>
      <c r="S763">
        <v>290170</v>
      </c>
      <c r="T763">
        <v>11465</v>
      </c>
      <c r="U763">
        <v>4718</v>
      </c>
      <c r="V763">
        <v>59.604139443946089</v>
      </c>
      <c r="W763">
        <v>139.46033574293077</v>
      </c>
      <c r="X763">
        <v>2630.3357633421101</v>
      </c>
      <c r="Y763">
        <v>462.61614259241509</v>
      </c>
      <c r="Z763">
        <v>14519</v>
      </c>
      <c r="AA763">
        <v>13424.163983972039</v>
      </c>
      <c r="AB763">
        <v>12349.69803309921</v>
      </c>
      <c r="AC763">
        <v>11335.503519898877</v>
      </c>
      <c r="AD763">
        <v>10386.619358303846</v>
      </c>
      <c r="AE763">
        <v>9494.0398644076067</v>
      </c>
      <c r="AF763">
        <v>8658.6301775355169</v>
      </c>
      <c r="AG763">
        <v>7672.9702031710685</v>
      </c>
      <c r="AH763">
        <v>1492</v>
      </c>
      <c r="AI763">
        <v>1322.7895785532137</v>
      </c>
      <c r="AJ763">
        <v>1130.6978370001884</v>
      </c>
      <c r="AK763">
        <v>959.81062705665681</v>
      </c>
      <c r="AL763">
        <v>834.24637694063733</v>
      </c>
      <c r="AM763">
        <v>769.92753198118555</v>
      </c>
      <c r="AN763">
        <v>737.66348195836986</v>
      </c>
      <c r="AO763">
        <v>685.55189572006725</v>
      </c>
      <c r="AP763">
        <v>52.617458104042967</v>
      </c>
      <c r="AQ763">
        <v>15.715850223554019</v>
      </c>
      <c r="AR763">
        <v>2.8564368343918818</v>
      </c>
      <c r="AS763">
        <v>15.715850223554019</v>
      </c>
      <c r="AT763">
        <v>25368</v>
      </c>
      <c r="AU763">
        <v>433</v>
      </c>
      <c r="AV763">
        <v>16146.178577227074</v>
      </c>
      <c r="AW763">
        <v>7025.0695986214268</v>
      </c>
      <c r="AX763">
        <v>175.66928581243039</v>
      </c>
      <c r="AY763">
        <v>538.79797912206743</v>
      </c>
      <c r="AZ763">
        <v>267.23364753155903</v>
      </c>
      <c r="BA763">
        <v>4.6696163617660114</v>
      </c>
      <c r="BB763">
        <v>66.061272509003672</v>
      </c>
      <c r="BC763">
        <v>10060</v>
      </c>
      <c r="BD763">
        <v>493814.52427336882</v>
      </c>
      <c r="BE763">
        <v>4974794.8745937403</v>
      </c>
      <c r="BF763">
        <v>169620</v>
      </c>
      <c r="BG763">
        <v>161094.48961961825</v>
      </c>
      <c r="BH763">
        <v>147018.66616252725</v>
      </c>
      <c r="BI763">
        <v>190240</v>
      </c>
      <c r="BJ763">
        <v>160640.63223604125</v>
      </c>
      <c r="BK763">
        <v>147193.55850263272</v>
      </c>
      <c r="BL763">
        <v>-794842.54985967954</v>
      </c>
      <c r="BM763">
        <v>-845564.54274227598</v>
      </c>
      <c r="BN763">
        <v>-926431.86169124977</v>
      </c>
      <c r="BO763">
        <v>263138.86058223154</v>
      </c>
      <c r="BP763">
        <v>787312.40234687156</v>
      </c>
      <c r="BQ763">
        <v>1274149.4246456884</v>
      </c>
      <c r="BR763">
        <v>1809721</v>
      </c>
      <c r="BS763">
        <v>8767932</v>
      </c>
      <c r="BT763">
        <v>937111</v>
      </c>
      <c r="BU763">
        <v>35440</v>
      </c>
      <c r="BV763">
        <v>88734</v>
      </c>
      <c r="BW763">
        <v>932589</v>
      </c>
      <c r="BX763">
        <v>42948</v>
      </c>
      <c r="BY763">
        <v>224.40303001623997</v>
      </c>
      <c r="BZ763">
        <v>0</v>
      </c>
      <c r="CA763">
        <v>321.06094094799198</v>
      </c>
      <c r="CB763">
        <v>181.43896207537097</v>
      </c>
      <c r="CC763">
        <v>0</v>
      </c>
      <c r="CD763">
        <v>6.6668791662839748</v>
      </c>
      <c r="CE763">
        <v>109.88025977178721</v>
      </c>
      <c r="CF763">
        <v>2.1570451436388507</v>
      </c>
      <c r="CG763">
        <v>498092.01179833541</v>
      </c>
      <c r="CH763">
        <v>427069.36510586628</v>
      </c>
      <c r="CI763">
        <v>400465.04400091065</v>
      </c>
      <c r="CJ763">
        <v>59743.036867268725</v>
      </c>
      <c r="CK763">
        <v>1212985.903478283</v>
      </c>
      <c r="CL763">
        <v>35200000</v>
      </c>
      <c r="CM763">
        <v>6950000</v>
      </c>
      <c r="CN763">
        <v>240000</v>
      </c>
      <c r="CO763">
        <v>264890000</v>
      </c>
      <c r="CP763">
        <v>75000</v>
      </c>
      <c r="CQ763">
        <v>10430</v>
      </c>
      <c r="CR763">
        <v>11240</v>
      </c>
      <c r="CS763">
        <v>1570</v>
      </c>
      <c r="CT763">
        <v>148029000</v>
      </c>
      <c r="CU763">
        <v>73093440</v>
      </c>
      <c r="CV763">
        <v>78230710</v>
      </c>
      <c r="CW763">
        <v>9633130</v>
      </c>
      <c r="CX763">
        <v>37784.334794984425</v>
      </c>
      <c r="CY763">
        <v>2144448.4147542506</v>
      </c>
      <c r="CZ763">
        <v>10060</v>
      </c>
      <c r="DA763">
        <v>9554.3601319028385</v>
      </c>
      <c r="DB763">
        <v>8719.5365027415646</v>
      </c>
      <c r="DC763">
        <v>7475.0985792177325</v>
      </c>
      <c r="DD763">
        <v>-794842.54985967954</v>
      </c>
      <c r="DE763">
        <v>-845564.54274227598</v>
      </c>
      <c r="DF763">
        <v>-926431.86169124977</v>
      </c>
    </row>
    <row r="764" spans="1:110" x14ac:dyDescent="0.45">
      <c r="A764">
        <v>15307</v>
      </c>
      <c r="B764" t="s">
        <v>1114</v>
      </c>
      <c r="C764">
        <v>14040</v>
      </c>
      <c r="D764">
        <v>14044</v>
      </c>
      <c r="E764">
        <v>13968</v>
      </c>
      <c r="F764">
        <v>13848</v>
      </c>
      <c r="G764">
        <v>13668</v>
      </c>
      <c r="H764">
        <v>13385</v>
      </c>
      <c r="I764">
        <v>13023</v>
      </c>
      <c r="J764">
        <v>12856.250000000002</v>
      </c>
      <c r="K764">
        <v>2.65</v>
      </c>
      <c r="L764">
        <v>2.56</v>
      </c>
      <c r="M764">
        <v>2.4700000000000002</v>
      </c>
      <c r="N764">
        <v>2.4</v>
      </c>
      <c r="O764">
        <v>2.33</v>
      </c>
      <c r="P764">
        <v>2.27</v>
      </c>
      <c r="Q764">
        <v>2.2662670484002736</v>
      </c>
      <c r="R764">
        <v>2.2379583931638747</v>
      </c>
      <c r="S764">
        <v>290170</v>
      </c>
      <c r="T764">
        <v>11465</v>
      </c>
      <c r="U764">
        <v>4718</v>
      </c>
      <c r="V764">
        <v>25.412239015303307</v>
      </c>
      <c r="W764">
        <v>59.458947283128055</v>
      </c>
      <c r="X764">
        <v>2868.3596697456915</v>
      </c>
      <c r="Y764">
        <v>504.4791256228749</v>
      </c>
      <c r="Z764">
        <v>11660</v>
      </c>
      <c r="AA764">
        <v>11558.637524446054</v>
      </c>
      <c r="AB764">
        <v>11334.644511396697</v>
      </c>
      <c r="AC764">
        <v>11055.406370640099</v>
      </c>
      <c r="AD764">
        <v>10773.30063738661</v>
      </c>
      <c r="AE764">
        <v>10435.656017857775</v>
      </c>
      <c r="AF764">
        <v>10035.563151680046</v>
      </c>
      <c r="AG764">
        <v>9755.4562362387951</v>
      </c>
      <c r="AH764">
        <v>624</v>
      </c>
      <c r="AI764">
        <v>563.58192053320261</v>
      </c>
      <c r="AJ764">
        <v>515.32609257977435</v>
      </c>
      <c r="AK764">
        <v>493.82321240032445</v>
      </c>
      <c r="AL764">
        <v>505.1437972770143</v>
      </c>
      <c r="AM764">
        <v>531.59932789676236</v>
      </c>
      <c r="AN764">
        <v>586.76427047146228</v>
      </c>
      <c r="AO764">
        <v>646.44835392668404</v>
      </c>
      <c r="AP764">
        <v>24.127236534201668</v>
      </c>
      <c r="AQ764">
        <v>3.0533651862904949</v>
      </c>
      <c r="AR764">
        <v>0.55496487068185141</v>
      </c>
      <c r="AS764">
        <v>3.0533651862904949</v>
      </c>
      <c r="AT764">
        <v>13031</v>
      </c>
      <c r="AU764">
        <v>1366</v>
      </c>
      <c r="AV764">
        <v>8648.5722980327137</v>
      </c>
      <c r="AW764">
        <v>14899.677831947696</v>
      </c>
      <c r="AX764">
        <v>521.24094532618449</v>
      </c>
      <c r="AY764">
        <v>288.60285758535161</v>
      </c>
      <c r="AZ764">
        <v>566.78374472729035</v>
      </c>
      <c r="BA764">
        <v>13.855553834928292</v>
      </c>
      <c r="BB764">
        <v>66.061272509003672</v>
      </c>
      <c r="BC764">
        <v>10060</v>
      </c>
      <c r="BD764">
        <v>695915.26229312574</v>
      </c>
      <c r="BE764">
        <v>2269674.4691951904</v>
      </c>
      <c r="BF764">
        <v>103998.00000000001</v>
      </c>
      <c r="BG764">
        <v>109383.02888066079</v>
      </c>
      <c r="BH764">
        <v>111780.65503383325</v>
      </c>
      <c r="BI764">
        <v>278910.00000000006</v>
      </c>
      <c r="BJ764">
        <v>266767.02892653475</v>
      </c>
      <c r="BK764">
        <v>259959.81571517477</v>
      </c>
      <c r="BL764">
        <v>46976.062824010151</v>
      </c>
      <c r="BM764">
        <v>22088.169826839119</v>
      </c>
      <c r="BN764">
        <v>-44874.813803841243</v>
      </c>
      <c r="BO764">
        <v>256293.58508610772</v>
      </c>
      <c r="BP764">
        <v>580769.67030464741</v>
      </c>
      <c r="BQ764">
        <v>862972.68677001912</v>
      </c>
      <c r="BR764">
        <v>1809721</v>
      </c>
      <c r="BS764">
        <v>8767932</v>
      </c>
      <c r="BT764">
        <v>937111</v>
      </c>
      <c r="BU764">
        <v>35440</v>
      </c>
      <c r="BV764">
        <v>88734</v>
      </c>
      <c r="BW764">
        <v>932589</v>
      </c>
      <c r="BX764">
        <v>42948</v>
      </c>
      <c r="BY764">
        <v>84.736308250467701</v>
      </c>
      <c r="BZ764">
        <v>0</v>
      </c>
      <c r="CA764">
        <v>0.66463872000000002</v>
      </c>
      <c r="CB764">
        <v>0</v>
      </c>
      <c r="CC764">
        <v>0</v>
      </c>
      <c r="CD764">
        <v>2.510494551860265</v>
      </c>
      <c r="CE764">
        <v>6.7973040107567364</v>
      </c>
      <c r="CF764">
        <v>0</v>
      </c>
      <c r="CG764">
        <v>191598.53804356072</v>
      </c>
      <c r="CH764">
        <v>164278.61531456324</v>
      </c>
      <c r="CI764">
        <v>154044.86550808226</v>
      </c>
      <c r="CJ764">
        <v>22981.052197009943</v>
      </c>
      <c r="CK764">
        <v>466593.16003642714</v>
      </c>
      <c r="CL764">
        <v>10100000</v>
      </c>
      <c r="CM764">
        <v>3240000</v>
      </c>
      <c r="CN764">
        <v>240000</v>
      </c>
      <c r="CO764">
        <v>37580000</v>
      </c>
      <c r="CP764">
        <v>0</v>
      </c>
      <c r="CQ764">
        <v>0</v>
      </c>
      <c r="CR764">
        <v>0</v>
      </c>
      <c r="CS764">
        <v>0</v>
      </c>
      <c r="CT764">
        <v>0</v>
      </c>
      <c r="CU764">
        <v>0</v>
      </c>
      <c r="CV764">
        <v>0</v>
      </c>
      <c r="CW764">
        <v>0</v>
      </c>
      <c r="CX764">
        <v>534.2621152648228</v>
      </c>
      <c r="CY764">
        <v>800042.44792026002</v>
      </c>
      <c r="CZ764">
        <v>10060</v>
      </c>
      <c r="DA764">
        <v>10580.90800341783</v>
      </c>
      <c r="DB764">
        <v>10812.836685708979</v>
      </c>
      <c r="DC764">
        <v>10534.390814198705</v>
      </c>
      <c r="DD764">
        <v>46976.062824010151</v>
      </c>
      <c r="DE764">
        <v>22088.169826839119</v>
      </c>
      <c r="DF764">
        <v>-44874.813803841243</v>
      </c>
    </row>
    <row r="765" spans="1:110" x14ac:dyDescent="0.45">
      <c r="A765">
        <v>15342</v>
      </c>
      <c r="B765" t="s">
        <v>1115</v>
      </c>
      <c r="C765">
        <v>8209</v>
      </c>
      <c r="D765">
        <v>7801</v>
      </c>
      <c r="E765">
        <v>7503</v>
      </c>
      <c r="F765">
        <v>7162</v>
      </c>
      <c r="G765">
        <v>6802</v>
      </c>
      <c r="H765">
        <v>6410</v>
      </c>
      <c r="I765">
        <v>6004</v>
      </c>
      <c r="J765">
        <v>5643.3571428571422</v>
      </c>
      <c r="K765">
        <v>2.65</v>
      </c>
      <c r="L765">
        <v>2.56</v>
      </c>
      <c r="M765">
        <v>2.4700000000000002</v>
      </c>
      <c r="N765">
        <v>2.4</v>
      </c>
      <c r="O765">
        <v>2.33</v>
      </c>
      <c r="P765">
        <v>2.27</v>
      </c>
      <c r="Q765">
        <v>2.2662670484002736</v>
      </c>
      <c r="R765">
        <v>2.2379583931638747</v>
      </c>
      <c r="S765">
        <v>290170</v>
      </c>
      <c r="T765">
        <v>11465</v>
      </c>
      <c r="U765">
        <v>4718</v>
      </c>
      <c r="V765">
        <v>15.178609186855086</v>
      </c>
      <c r="W765">
        <v>35.514545685208205</v>
      </c>
      <c r="X765">
        <v>2807.8099440249885</v>
      </c>
      <c r="Y765">
        <v>493.82980817134586</v>
      </c>
      <c r="Z765">
        <v>3579</v>
      </c>
      <c r="AA765">
        <v>3321.3418237967549</v>
      </c>
      <c r="AB765">
        <v>3149.9823247623553</v>
      </c>
      <c r="AC765">
        <v>2972.8674897715705</v>
      </c>
      <c r="AD765">
        <v>2777.8454919375336</v>
      </c>
      <c r="AE765">
        <v>2571.9365187710978</v>
      </c>
      <c r="AF765">
        <v>2360.0959777094204</v>
      </c>
      <c r="AG765">
        <v>2162.5706982094312</v>
      </c>
      <c r="AH765">
        <v>344</v>
      </c>
      <c r="AI765">
        <v>304.13487881355917</v>
      </c>
      <c r="AJ765">
        <v>268.02471276626682</v>
      </c>
      <c r="AK765">
        <v>228.74113335936562</v>
      </c>
      <c r="AL765">
        <v>196.87343652159228</v>
      </c>
      <c r="AM765">
        <v>178.24275293308096</v>
      </c>
      <c r="AN765">
        <v>164.25607116906119</v>
      </c>
      <c r="AO765">
        <v>158.54282797171965</v>
      </c>
      <c r="AP765">
        <v>13.279879897781575</v>
      </c>
      <c r="AQ765">
        <v>4.5800477794357422</v>
      </c>
      <c r="AR765">
        <v>0.83244730602277717</v>
      </c>
      <c r="AS765">
        <v>4.5800477794357422</v>
      </c>
      <c r="AT765">
        <v>6831</v>
      </c>
      <c r="AU765">
        <v>30</v>
      </c>
      <c r="AV765">
        <v>4320.9287283791973</v>
      </c>
      <c r="AW765">
        <v>1036.6772127041686</v>
      </c>
      <c r="AX765">
        <v>14.666122909679443</v>
      </c>
      <c r="AY765">
        <v>144.18939166601382</v>
      </c>
      <c r="AZ765">
        <v>39.43520117126657</v>
      </c>
      <c r="BA765">
        <v>0.38985282592789161</v>
      </c>
      <c r="BB765">
        <v>66.061272509003672</v>
      </c>
      <c r="BC765">
        <v>10060</v>
      </c>
      <c r="BD765">
        <v>549946.1053462741</v>
      </c>
      <c r="BE765">
        <v>1667508.4515121458</v>
      </c>
      <c r="BF765">
        <v>32342</v>
      </c>
      <c r="BG765">
        <v>31672.302388582662</v>
      </c>
      <c r="BH765">
        <v>29970.137297432215</v>
      </c>
      <c r="BI765">
        <v>19636.000000000004</v>
      </c>
      <c r="BJ765">
        <v>17575.795906012339</v>
      </c>
      <c r="BK765">
        <v>16422.812517782953</v>
      </c>
      <c r="BL765">
        <v>70459.001852467773</v>
      </c>
      <c r="BM765">
        <v>72983.559744927334</v>
      </c>
      <c r="BN765">
        <v>40333.273477786279</v>
      </c>
      <c r="BO765">
        <v>146459.53600884718</v>
      </c>
      <c r="BP765">
        <v>351314.09423950373</v>
      </c>
      <c r="BQ765">
        <v>510629.43497531884</v>
      </c>
      <c r="BR765">
        <v>1809721</v>
      </c>
      <c r="BS765">
        <v>8767932</v>
      </c>
      <c r="BT765">
        <v>937111</v>
      </c>
      <c r="BU765">
        <v>35440</v>
      </c>
      <c r="BV765">
        <v>88734</v>
      </c>
      <c r="BW765">
        <v>932589</v>
      </c>
      <c r="BX765">
        <v>42948</v>
      </c>
      <c r="BY765">
        <v>12.969492882691275</v>
      </c>
      <c r="BZ765">
        <v>0</v>
      </c>
      <c r="CA765">
        <v>0</v>
      </c>
      <c r="CB765">
        <v>0</v>
      </c>
      <c r="CC765">
        <v>0</v>
      </c>
      <c r="CD765">
        <v>1.7169160237695056</v>
      </c>
      <c r="CE765">
        <v>7.363787813012137</v>
      </c>
      <c r="CF765">
        <v>0</v>
      </c>
      <c r="CG765">
        <v>168491.17667147302</v>
      </c>
      <c r="CH765">
        <v>144466.11899521895</v>
      </c>
      <c r="CI765">
        <v>135466.59027092662</v>
      </c>
      <c r="CJ765">
        <v>20209.46801244593</v>
      </c>
      <c r="CK765">
        <v>410320.61812248616</v>
      </c>
      <c r="CL765">
        <v>9170000</v>
      </c>
      <c r="CM765">
        <v>1100000</v>
      </c>
      <c r="CN765">
        <v>240000</v>
      </c>
      <c r="CO765">
        <v>25170000</v>
      </c>
      <c r="CP765">
        <v>0</v>
      </c>
      <c r="CQ765">
        <v>0</v>
      </c>
      <c r="CR765">
        <v>0</v>
      </c>
      <c r="CS765">
        <v>0</v>
      </c>
      <c r="CT765">
        <v>232000</v>
      </c>
      <c r="CU765">
        <v>0</v>
      </c>
      <c r="CV765">
        <v>0</v>
      </c>
      <c r="CW765">
        <v>0</v>
      </c>
      <c r="CX765">
        <v>2289.5367011048957</v>
      </c>
      <c r="CY765">
        <v>618397.86860864295</v>
      </c>
      <c r="CZ765">
        <v>10060</v>
      </c>
      <c r="DA765">
        <v>9851.6901251976251</v>
      </c>
      <c r="DB765">
        <v>9322.2305736246399</v>
      </c>
      <c r="DC765">
        <v>8324.7882527742768</v>
      </c>
      <c r="DD765">
        <v>70459.001852467773</v>
      </c>
      <c r="DE765">
        <v>72983.559744927334</v>
      </c>
      <c r="DF765">
        <v>40333.273477786279</v>
      </c>
    </row>
    <row r="766" spans="1:110" x14ac:dyDescent="0.45">
      <c r="A766">
        <v>15361</v>
      </c>
      <c r="B766" t="s">
        <v>1116</v>
      </c>
      <c r="C766">
        <v>12188</v>
      </c>
      <c r="D766">
        <v>11475</v>
      </c>
      <c r="E766">
        <v>10703</v>
      </c>
      <c r="F766">
        <v>9904</v>
      </c>
      <c r="G766">
        <v>9082</v>
      </c>
      <c r="H766">
        <v>8242</v>
      </c>
      <c r="I766">
        <v>7390</v>
      </c>
      <c r="J766">
        <v>6587.1071428571422</v>
      </c>
      <c r="K766">
        <v>2.65</v>
      </c>
      <c r="L766">
        <v>2.56</v>
      </c>
      <c r="M766">
        <v>2.4700000000000002</v>
      </c>
      <c r="N766">
        <v>2.4</v>
      </c>
      <c r="O766">
        <v>2.33</v>
      </c>
      <c r="P766">
        <v>2.27</v>
      </c>
      <c r="Q766">
        <v>2.2662670484002736</v>
      </c>
      <c r="R766">
        <v>2.2379583931638747</v>
      </c>
      <c r="S766">
        <v>290170</v>
      </c>
      <c r="T766">
        <v>11465</v>
      </c>
      <c r="U766">
        <v>4718</v>
      </c>
      <c r="V766">
        <v>24.146959603975212</v>
      </c>
      <c r="W766">
        <v>56.498476866834572</v>
      </c>
      <c r="X766">
        <v>2620.471381968795</v>
      </c>
      <c r="Y766">
        <v>460.88122261619668</v>
      </c>
      <c r="Z766">
        <v>3781</v>
      </c>
      <c r="AA766">
        <v>3469.8952164797101</v>
      </c>
      <c r="AB766">
        <v>3139.9107765753552</v>
      </c>
      <c r="AC766">
        <v>2817.485661891516</v>
      </c>
      <c r="AD766">
        <v>2498.19762245519</v>
      </c>
      <c r="AE766">
        <v>2200.3380139592095</v>
      </c>
      <c r="AF766">
        <v>1929.7198237064458</v>
      </c>
      <c r="AG766">
        <v>1617.5054546802573</v>
      </c>
      <c r="AH766">
        <v>381</v>
      </c>
      <c r="AI766">
        <v>313.96426937477815</v>
      </c>
      <c r="AJ766">
        <v>244.87589471426784</v>
      </c>
      <c r="AK766">
        <v>186.24539935931915</v>
      </c>
      <c r="AL766">
        <v>136.35578455989059</v>
      </c>
      <c r="AM766">
        <v>102.05563678306311</v>
      </c>
      <c r="AN766">
        <v>84.699369177273752</v>
      </c>
      <c r="AO766">
        <v>71.503717951269223</v>
      </c>
      <c r="AP766">
        <v>15.528549656830851</v>
      </c>
      <c r="AQ766">
        <v>1.0776583010437042</v>
      </c>
      <c r="AR766">
        <v>0.19586995435830049</v>
      </c>
      <c r="AS766">
        <v>1.0776583010437042</v>
      </c>
      <c r="AT766">
        <v>9315</v>
      </c>
      <c r="AU766">
        <v>70</v>
      </c>
      <c r="AV766">
        <v>5901.196675575572</v>
      </c>
      <c r="AW766">
        <v>1700.8783251424588</v>
      </c>
      <c r="AX766">
        <v>30.963346344104227</v>
      </c>
      <c r="AY766">
        <v>196.92293306395683</v>
      </c>
      <c r="AZ766">
        <v>64.701411488419126</v>
      </c>
      <c r="BA766">
        <v>0.82306333765049056</v>
      </c>
      <c r="BB766">
        <v>66.061272509003672</v>
      </c>
      <c r="BC766">
        <v>10060</v>
      </c>
      <c r="BD766">
        <v>436390.11681109585</v>
      </c>
      <c r="BE766">
        <v>1699528.3669711545</v>
      </c>
      <c r="BF766">
        <v>38394</v>
      </c>
      <c r="BG766">
        <v>35346.793411764709</v>
      </c>
      <c r="BH766">
        <v>31099.784856180358</v>
      </c>
      <c r="BI766">
        <v>38215.999999999993</v>
      </c>
      <c r="BJ766">
        <v>31030.629266114538</v>
      </c>
      <c r="BK766">
        <v>27514.122007581893</v>
      </c>
      <c r="BL766">
        <v>25422.955267807818</v>
      </c>
      <c r="BM766">
        <v>-14263.298365595401</v>
      </c>
      <c r="BN766">
        <v>-84078.853639322158</v>
      </c>
      <c r="BO766">
        <v>68297.551915350836</v>
      </c>
      <c r="BP766">
        <v>212825.78141103568</v>
      </c>
      <c r="BQ766">
        <v>327588.25964999222</v>
      </c>
      <c r="BR766">
        <v>1809721</v>
      </c>
      <c r="BS766">
        <v>8767932</v>
      </c>
      <c r="BT766">
        <v>937111</v>
      </c>
      <c r="BU766">
        <v>35440</v>
      </c>
      <c r="BV766">
        <v>88734</v>
      </c>
      <c r="BW766">
        <v>932589</v>
      </c>
      <c r="BX766">
        <v>42948</v>
      </c>
      <c r="BY766">
        <v>7.7417712988787404</v>
      </c>
      <c r="BZ766">
        <v>0</v>
      </c>
      <c r="CA766">
        <v>0</v>
      </c>
      <c r="CB766">
        <v>0</v>
      </c>
      <c r="CC766">
        <v>0</v>
      </c>
      <c r="CD766">
        <v>2.3288305639600617</v>
      </c>
      <c r="CE766">
        <v>0</v>
      </c>
      <c r="CF766">
        <v>0</v>
      </c>
      <c r="CG766">
        <v>163677.14305228807</v>
      </c>
      <c r="CH766">
        <v>140338.51559535554</v>
      </c>
      <c r="CI766">
        <v>131596.11626318586</v>
      </c>
      <c r="CJ766">
        <v>19632.054640661758</v>
      </c>
      <c r="CK766">
        <v>398597.17189041513</v>
      </c>
      <c r="CL766">
        <v>8390000</v>
      </c>
      <c r="CM766">
        <v>820000</v>
      </c>
      <c r="CN766">
        <v>240000</v>
      </c>
      <c r="CO766">
        <v>31710000</v>
      </c>
      <c r="CP766">
        <v>11000</v>
      </c>
      <c r="CQ766">
        <v>0</v>
      </c>
      <c r="CR766">
        <v>0</v>
      </c>
      <c r="CS766">
        <v>0</v>
      </c>
      <c r="CT766">
        <v>17505000</v>
      </c>
      <c r="CU766">
        <v>0</v>
      </c>
      <c r="CV766">
        <v>0</v>
      </c>
      <c r="CW766">
        <v>0</v>
      </c>
      <c r="CX766">
        <v>3265.8297095005682</v>
      </c>
      <c r="CY766">
        <v>750239.01633302169</v>
      </c>
      <c r="CZ766">
        <v>10060</v>
      </c>
      <c r="DA766">
        <v>9261.5706027596225</v>
      </c>
      <c r="DB766">
        <v>8148.7689652855752</v>
      </c>
      <c r="DC766">
        <v>6605.8387953640922</v>
      </c>
      <c r="DD766">
        <v>25422.955267807818</v>
      </c>
      <c r="DE766">
        <v>-14263.298365595401</v>
      </c>
      <c r="DF766">
        <v>-84078.853639322158</v>
      </c>
    </row>
    <row r="767" spans="1:110" x14ac:dyDescent="0.45">
      <c r="A767">
        <v>15385</v>
      </c>
      <c r="B767" t="s">
        <v>1117</v>
      </c>
      <c r="C767">
        <v>11680</v>
      </c>
      <c r="D767">
        <v>10210</v>
      </c>
      <c r="E767">
        <v>8831</v>
      </c>
      <c r="F767">
        <v>7584</v>
      </c>
      <c r="G767">
        <v>6491</v>
      </c>
      <c r="H767">
        <v>5495</v>
      </c>
      <c r="I767">
        <v>4593</v>
      </c>
      <c r="J767">
        <v>3413.3214285714284</v>
      </c>
      <c r="K767">
        <v>2.65</v>
      </c>
      <c r="L767">
        <v>2.56</v>
      </c>
      <c r="M767">
        <v>2.4700000000000002</v>
      </c>
      <c r="N767">
        <v>2.4</v>
      </c>
      <c r="O767">
        <v>2.33</v>
      </c>
      <c r="P767">
        <v>2.27</v>
      </c>
      <c r="Q767">
        <v>2.2662670484002736</v>
      </c>
      <c r="R767">
        <v>2.2379583931638747</v>
      </c>
      <c r="S767">
        <v>290170</v>
      </c>
      <c r="T767">
        <v>11465</v>
      </c>
      <c r="U767">
        <v>4718</v>
      </c>
      <c r="V767">
        <v>25.043050776845899</v>
      </c>
      <c r="W767">
        <v>58.595129498525495</v>
      </c>
      <c r="X767">
        <v>2421.391646832793</v>
      </c>
      <c r="Y767">
        <v>425.86763217635206</v>
      </c>
      <c r="Z767">
        <v>4867</v>
      </c>
      <c r="AA767">
        <v>4190.7159762730998</v>
      </c>
      <c r="AB767">
        <v>3534.9351847971493</v>
      </c>
      <c r="AC767">
        <v>2938.99998292074</v>
      </c>
      <c r="AD767">
        <v>2420.8584007244881</v>
      </c>
      <c r="AE767">
        <v>1990.1986657396162</v>
      </c>
      <c r="AF767">
        <v>1743.1714878500861</v>
      </c>
      <c r="AG767">
        <v>1146.8911591003796</v>
      </c>
      <c r="AH767">
        <v>464</v>
      </c>
      <c r="AI767">
        <v>396.35392647530944</v>
      </c>
      <c r="AJ767">
        <v>351.73298422980866</v>
      </c>
      <c r="AK767">
        <v>319.10459647480542</v>
      </c>
      <c r="AL767">
        <v>297.1468477898834</v>
      </c>
      <c r="AM767">
        <v>289.82581912907835</v>
      </c>
      <c r="AN767">
        <v>401.37993129316391</v>
      </c>
      <c r="AO767">
        <v>333.69883839329827</v>
      </c>
      <c r="AP767">
        <v>21.192651785756858</v>
      </c>
      <c r="AQ767">
        <v>7.2741935320450031</v>
      </c>
      <c r="AR767">
        <v>1.3221221919185282</v>
      </c>
      <c r="AS767">
        <v>7.2741935320450031</v>
      </c>
      <c r="AT767">
        <v>9383</v>
      </c>
      <c r="AU767">
        <v>92</v>
      </c>
      <c r="AV767">
        <v>5950.9394997553736</v>
      </c>
      <c r="AW767">
        <v>1925.4653169337976</v>
      </c>
      <c r="AX767">
        <v>39.288379385127598</v>
      </c>
      <c r="AY767">
        <v>198.58285110683681</v>
      </c>
      <c r="AZ767">
        <v>73.244700656161655</v>
      </c>
      <c r="BA767">
        <v>1.0443582004423482</v>
      </c>
      <c r="BB767">
        <v>66.061272509003672</v>
      </c>
      <c r="BC767">
        <v>10060</v>
      </c>
      <c r="BD767">
        <v>254146.60823204429</v>
      </c>
      <c r="BE767">
        <v>1482567.4992748962</v>
      </c>
      <c r="BF767">
        <v>12688</v>
      </c>
      <c r="BG767">
        <v>10052.972066601371</v>
      </c>
      <c r="BH767">
        <v>7701.0374039444787</v>
      </c>
      <c r="BI767">
        <v>100566</v>
      </c>
      <c r="BJ767">
        <v>70528.156514500544</v>
      </c>
      <c r="BK767">
        <v>58094.14126503747</v>
      </c>
      <c r="BL767">
        <v>-34144.176631670678</v>
      </c>
      <c r="BM767">
        <v>-98213.954476635496</v>
      </c>
      <c r="BN767">
        <v>-191923.79342097454</v>
      </c>
      <c r="BO767">
        <v>-88436.626899303752</v>
      </c>
      <c r="BP767">
        <v>-47833.297240083455</v>
      </c>
      <c r="BQ767">
        <v>9217.6869407818886</v>
      </c>
      <c r="BR767">
        <v>1809721</v>
      </c>
      <c r="BS767">
        <v>8767932</v>
      </c>
      <c r="BT767">
        <v>937111</v>
      </c>
      <c r="BU767">
        <v>35440</v>
      </c>
      <c r="BV767">
        <v>88734</v>
      </c>
      <c r="BW767">
        <v>932589</v>
      </c>
      <c r="BX767">
        <v>42948</v>
      </c>
      <c r="BY767">
        <v>2.488684947513168</v>
      </c>
      <c r="BZ767">
        <v>0</v>
      </c>
      <c r="CA767">
        <v>0</v>
      </c>
      <c r="CB767">
        <v>1702.9774438959419</v>
      </c>
      <c r="CC767">
        <v>0</v>
      </c>
      <c r="CD767">
        <v>3.4720767958807355</v>
      </c>
      <c r="CE767">
        <v>10.13290493697674</v>
      </c>
      <c r="CF767">
        <v>52.359092864569078</v>
      </c>
      <c r="CG767">
        <v>228185.19354936629</v>
      </c>
      <c r="CH767">
        <v>195648.40115352508</v>
      </c>
      <c r="CI767">
        <v>183460.46796691205</v>
      </c>
      <c r="CJ767">
        <v>27369.393822569629</v>
      </c>
      <c r="CK767">
        <v>555691.35140016698</v>
      </c>
      <c r="CL767">
        <v>7940000</v>
      </c>
      <c r="CM767">
        <v>2340000</v>
      </c>
      <c r="CN767">
        <v>240000</v>
      </c>
      <c r="CO767">
        <v>952890000</v>
      </c>
      <c r="CP767">
        <v>531000</v>
      </c>
      <c r="CQ767">
        <v>70390</v>
      </c>
      <c r="CR767">
        <v>0</v>
      </c>
      <c r="CS767">
        <v>0</v>
      </c>
      <c r="CT767">
        <v>1147046000</v>
      </c>
      <c r="CU767">
        <v>493293120</v>
      </c>
      <c r="CV767">
        <v>0</v>
      </c>
      <c r="CW767">
        <v>0</v>
      </c>
      <c r="CX767">
        <v>181825.63751006115</v>
      </c>
      <c r="CY767">
        <v>854745.03399262263</v>
      </c>
      <c r="CZ767">
        <v>10060</v>
      </c>
      <c r="DA767">
        <v>7970.7518119490696</v>
      </c>
      <c r="DB767">
        <v>6105.9612455612751</v>
      </c>
      <c r="DC767">
        <v>3847.1346157827334</v>
      </c>
      <c r="DD767">
        <v>-34144.176631670678</v>
      </c>
      <c r="DE767">
        <v>-98213.954476635496</v>
      </c>
      <c r="DF767">
        <v>-191923.79342097454</v>
      </c>
    </row>
    <row r="768" spans="1:110" x14ac:dyDescent="0.45">
      <c r="A768">
        <v>15405</v>
      </c>
      <c r="B768" t="s">
        <v>1118</v>
      </c>
      <c r="C768">
        <v>4528</v>
      </c>
      <c r="D768">
        <v>4129</v>
      </c>
      <c r="E768">
        <v>3755</v>
      </c>
      <c r="F768">
        <v>3399</v>
      </c>
      <c r="G768">
        <v>3076</v>
      </c>
      <c r="H768">
        <v>2761</v>
      </c>
      <c r="I768">
        <v>2467</v>
      </c>
      <c r="J768">
        <v>2124.2142857142858</v>
      </c>
      <c r="K768">
        <v>2.65</v>
      </c>
      <c r="L768">
        <v>2.56</v>
      </c>
      <c r="M768">
        <v>2.4700000000000002</v>
      </c>
      <c r="N768">
        <v>2.4</v>
      </c>
      <c r="O768">
        <v>2.33</v>
      </c>
      <c r="P768">
        <v>2.27</v>
      </c>
      <c r="Q768">
        <v>2.2662670484002736</v>
      </c>
      <c r="R768">
        <v>2.2379583931638747</v>
      </c>
      <c r="S768">
        <v>286366</v>
      </c>
      <c r="T768">
        <v>11850</v>
      </c>
      <c r="U768">
        <v>4022</v>
      </c>
      <c r="V768">
        <v>9.3322101450610919</v>
      </c>
      <c r="W768">
        <v>21.835281445137838</v>
      </c>
      <c r="X768">
        <v>2603.6082010844466</v>
      </c>
      <c r="Y768">
        <v>377.6809348738808</v>
      </c>
      <c r="Z768">
        <v>1644</v>
      </c>
      <c r="AA768">
        <v>1479.4726881097965</v>
      </c>
      <c r="AB768">
        <v>1320.4908916831735</v>
      </c>
      <c r="AC768">
        <v>1173.1121143970186</v>
      </c>
      <c r="AD768">
        <v>1039.3566086793439</v>
      </c>
      <c r="AE768">
        <v>922.27246309698012</v>
      </c>
      <c r="AF768">
        <v>820.22376991339331</v>
      </c>
      <c r="AG768">
        <v>682.12150479591878</v>
      </c>
      <c r="AH768">
        <v>212</v>
      </c>
      <c r="AI768">
        <v>150.64288393132438</v>
      </c>
      <c r="AJ768">
        <v>106.13023831335818</v>
      </c>
      <c r="AK768">
        <v>76.378738963943846</v>
      </c>
      <c r="AL768">
        <v>51.650812142702733</v>
      </c>
      <c r="AM768">
        <v>37.841039815965964</v>
      </c>
      <c r="AN768">
        <v>28.467674956084721</v>
      </c>
      <c r="AO768">
        <v>20.550264397347611</v>
      </c>
      <c r="AP768">
        <v>7.721847097112609</v>
      </c>
      <c r="AQ768">
        <v>1.4368777347249388</v>
      </c>
      <c r="AR768">
        <v>0.26115993914440067</v>
      </c>
      <c r="AS768">
        <v>1.4368777347249388</v>
      </c>
      <c r="AT768">
        <v>3451</v>
      </c>
      <c r="AU768">
        <v>9</v>
      </c>
      <c r="AV768">
        <v>2181.0108271249205</v>
      </c>
      <c r="AW768">
        <v>462.94608341045955</v>
      </c>
      <c r="AX768">
        <v>5.0891768319361921</v>
      </c>
      <c r="AY768">
        <v>72.780331301158583</v>
      </c>
      <c r="AZ768">
        <v>17.61046901293388</v>
      </c>
      <c r="BA768">
        <v>0.13527978606177141</v>
      </c>
      <c r="BB768">
        <v>66.061272509003672</v>
      </c>
      <c r="BC768">
        <v>10060</v>
      </c>
      <c r="BD768">
        <v>391098.6486222794</v>
      </c>
      <c r="BE768">
        <v>941311.97154536156</v>
      </c>
      <c r="BF768">
        <v>13068.000000000002</v>
      </c>
      <c r="BG768">
        <v>11474.773746669898</v>
      </c>
      <c r="BH768">
        <v>9854.7306288495602</v>
      </c>
      <c r="BI768">
        <v>3814.0000000000009</v>
      </c>
      <c r="BJ768">
        <v>3024.2191290645719</v>
      </c>
      <c r="BK768">
        <v>2679.40472126433</v>
      </c>
      <c r="BL768">
        <v>22470.298516232637</v>
      </c>
      <c r="BM768">
        <v>-2218.5403087669401</v>
      </c>
      <c r="BN768">
        <v>-58927.247935713036</v>
      </c>
      <c r="BO768">
        <v>19365.834493564442</v>
      </c>
      <c r="BP768">
        <v>87553.408328978403</v>
      </c>
      <c r="BQ768">
        <v>157387.09204194404</v>
      </c>
      <c r="BR768">
        <v>1809721</v>
      </c>
      <c r="BS768">
        <v>8767932</v>
      </c>
      <c r="BT768">
        <v>937111</v>
      </c>
      <c r="BU768">
        <v>35440</v>
      </c>
      <c r="BV768">
        <v>88734</v>
      </c>
      <c r="BW768">
        <v>932589</v>
      </c>
      <c r="BX768">
        <v>42948</v>
      </c>
      <c r="BY768">
        <v>41.328592740930894</v>
      </c>
      <c r="BZ768">
        <v>0</v>
      </c>
      <c r="CA768">
        <v>0</v>
      </c>
      <c r="CB768">
        <v>0</v>
      </c>
      <c r="CC768">
        <v>0</v>
      </c>
      <c r="CD768">
        <v>1.1712454179652751</v>
      </c>
      <c r="CE768">
        <v>0</v>
      </c>
      <c r="CF768">
        <v>0</v>
      </c>
      <c r="CG768">
        <v>108797.15979357972</v>
      </c>
      <c r="CH768">
        <v>93283.8368369128</v>
      </c>
      <c r="CI768">
        <v>87472.712574941193</v>
      </c>
      <c r="CJ768">
        <v>13049.542202322229</v>
      </c>
      <c r="CK768">
        <v>264949.88484480535</v>
      </c>
      <c r="CL768">
        <v>4860000</v>
      </c>
      <c r="CM768">
        <v>380000</v>
      </c>
      <c r="CN768">
        <v>240000</v>
      </c>
      <c r="CO768">
        <v>44380000</v>
      </c>
      <c r="CP768">
        <v>15000</v>
      </c>
      <c r="CQ768">
        <v>0</v>
      </c>
      <c r="CR768">
        <v>80</v>
      </c>
      <c r="CS768">
        <v>40</v>
      </c>
      <c r="CT768">
        <v>24122000</v>
      </c>
      <c r="CU768">
        <v>0</v>
      </c>
      <c r="CV768">
        <v>594280</v>
      </c>
      <c r="CW768">
        <v>224190</v>
      </c>
      <c r="CX768">
        <v>8835.5957219997745</v>
      </c>
      <c r="CY768">
        <v>429708.95755924354</v>
      </c>
      <c r="CZ768">
        <v>10060</v>
      </c>
      <c r="DA768">
        <v>8833.5035117461848</v>
      </c>
      <c r="DB768">
        <v>7586.362880794808</v>
      </c>
      <c r="DC768">
        <v>5920.2409182925667</v>
      </c>
      <c r="DD768">
        <v>22470.298516232637</v>
      </c>
      <c r="DE768">
        <v>-2218.5403087669401</v>
      </c>
      <c r="DF768">
        <v>-58927.247935713036</v>
      </c>
    </row>
    <row r="769" spans="1:110" x14ac:dyDescent="0.45">
      <c r="A769">
        <v>15461</v>
      </c>
      <c r="B769" t="s">
        <v>1119</v>
      </c>
      <c r="C769">
        <v>8046</v>
      </c>
      <c r="D769">
        <v>7642</v>
      </c>
      <c r="E769">
        <v>7240</v>
      </c>
      <c r="F769">
        <v>6804</v>
      </c>
      <c r="G769">
        <v>6355</v>
      </c>
      <c r="H769">
        <v>5877</v>
      </c>
      <c r="I769">
        <v>5375</v>
      </c>
      <c r="J769">
        <v>4931.1428571428569</v>
      </c>
      <c r="K769">
        <v>2.65</v>
      </c>
      <c r="L769">
        <v>2.56</v>
      </c>
      <c r="M769">
        <v>2.4700000000000002</v>
      </c>
      <c r="N769">
        <v>2.4</v>
      </c>
      <c r="O769">
        <v>2.33</v>
      </c>
      <c r="P769">
        <v>2.27</v>
      </c>
      <c r="Q769">
        <v>2.2662670484002736</v>
      </c>
      <c r="R769">
        <v>2.2379583931638747</v>
      </c>
      <c r="S769">
        <v>286366</v>
      </c>
      <c r="T769">
        <v>11850</v>
      </c>
      <c r="U769">
        <v>4022</v>
      </c>
      <c r="V769">
        <v>21.718503159737686</v>
      </c>
      <c r="W769">
        <v>50.816432730135794</v>
      </c>
      <c r="X769">
        <v>1987.9426913122024</v>
      </c>
      <c r="Y769">
        <v>288.37213441629478</v>
      </c>
      <c r="Z769">
        <v>5613</v>
      </c>
      <c r="AA769">
        <v>5196.7404022047986</v>
      </c>
      <c r="AB769">
        <v>4754.7977188925579</v>
      </c>
      <c r="AC769">
        <v>4321.2704059562866</v>
      </c>
      <c r="AD769">
        <v>3892.9507106917576</v>
      </c>
      <c r="AE769">
        <v>3492.9082322014324</v>
      </c>
      <c r="AF769">
        <v>3131.1090955977061</v>
      </c>
      <c r="AG769">
        <v>2706.1113938914436</v>
      </c>
      <c r="AH769">
        <v>153</v>
      </c>
      <c r="AI769">
        <v>119.98331765483168</v>
      </c>
      <c r="AJ769">
        <v>89.33490510211935</v>
      </c>
      <c r="AK769">
        <v>68.408123210656925</v>
      </c>
      <c r="AL769">
        <v>49.498096253681865</v>
      </c>
      <c r="AM769">
        <v>42.069580707950983</v>
      </c>
      <c r="AN769">
        <v>48.823789702451876</v>
      </c>
      <c r="AO769">
        <v>41.882767080562338</v>
      </c>
      <c r="AP769">
        <v>37.661682819800141</v>
      </c>
      <c r="AQ769">
        <v>2.6043408941889519</v>
      </c>
      <c r="AR769">
        <v>0.47335238969922611</v>
      </c>
      <c r="AS769">
        <v>2.6043408941889519</v>
      </c>
      <c r="AT769">
        <v>7096</v>
      </c>
      <c r="AU769">
        <v>106</v>
      </c>
      <c r="AV769">
        <v>4511.7605101673989</v>
      </c>
      <c r="AW769">
        <v>1815.7850096881102</v>
      </c>
      <c r="AX769">
        <v>43.440126323931835</v>
      </c>
      <c r="AY769">
        <v>150.55744822428608</v>
      </c>
      <c r="AZ769">
        <v>69.072461768535703</v>
      </c>
      <c r="BA769">
        <v>1.1547193563250708</v>
      </c>
      <c r="BB769">
        <v>66.061272509003672</v>
      </c>
      <c r="BC769">
        <v>10060</v>
      </c>
      <c r="BD769">
        <v>490538.86741309881</v>
      </c>
      <c r="BE769">
        <v>3287712.036719393</v>
      </c>
      <c r="BF769">
        <v>16930</v>
      </c>
      <c r="BG769">
        <v>16078.404606124051</v>
      </c>
      <c r="BH769">
        <v>14683.166502760652</v>
      </c>
      <c r="BI769">
        <v>30660</v>
      </c>
      <c r="BJ769">
        <v>25494.856466258869</v>
      </c>
      <c r="BK769">
        <v>22967.833594144868</v>
      </c>
      <c r="BL769">
        <v>66203.380734450766</v>
      </c>
      <c r="BM769">
        <v>64529.42219294433</v>
      </c>
      <c r="BN769">
        <v>27218.904121741129</v>
      </c>
      <c r="BO769">
        <v>195751.96475287713</v>
      </c>
      <c r="BP769">
        <v>543521.90763149876</v>
      </c>
      <c r="BQ769">
        <v>738472.29668277036</v>
      </c>
      <c r="BR769">
        <v>1809721</v>
      </c>
      <c r="BS769">
        <v>8767932</v>
      </c>
      <c r="BT769">
        <v>937111</v>
      </c>
      <c r="BU769">
        <v>35440</v>
      </c>
      <c r="BV769">
        <v>88734</v>
      </c>
      <c r="BW769">
        <v>932589</v>
      </c>
      <c r="BX769">
        <v>42948</v>
      </c>
      <c r="BY769">
        <v>1.1401248059433258</v>
      </c>
      <c r="BZ769">
        <v>0</v>
      </c>
      <c r="CA769">
        <v>0</v>
      </c>
      <c r="CB769">
        <v>1729.9363192038018</v>
      </c>
      <c r="CC769">
        <v>0</v>
      </c>
      <c r="CD769">
        <v>2.2366348360561377</v>
      </c>
      <c r="CE769">
        <v>29.03105868517666</v>
      </c>
      <c r="CF769">
        <v>0</v>
      </c>
      <c r="CG769">
        <v>249366.94147378005</v>
      </c>
      <c r="CH769">
        <v>213809.85611292403</v>
      </c>
      <c r="CI769">
        <v>200490.55360097138</v>
      </c>
      <c r="CJ769">
        <v>29910.012658419975</v>
      </c>
      <c r="CK769">
        <v>607274.51482127956</v>
      </c>
      <c r="CL769">
        <v>2420000</v>
      </c>
      <c r="CM769">
        <v>610000</v>
      </c>
      <c r="CN769">
        <v>240000</v>
      </c>
      <c r="CO769">
        <v>357290000</v>
      </c>
      <c r="CP769">
        <v>89000</v>
      </c>
      <c r="CQ769">
        <v>46200</v>
      </c>
      <c r="CR769">
        <v>0</v>
      </c>
      <c r="CS769">
        <v>0</v>
      </c>
      <c r="CT769">
        <v>182365000</v>
      </c>
      <c r="CU769">
        <v>323769600</v>
      </c>
      <c r="CV769">
        <v>0</v>
      </c>
      <c r="CW769">
        <v>0</v>
      </c>
      <c r="CX769">
        <v>84802.135472622336</v>
      </c>
      <c r="CY769">
        <v>1471363.0789716956</v>
      </c>
      <c r="CZ769">
        <v>10060</v>
      </c>
      <c r="DA769">
        <v>9553.9722585710551</v>
      </c>
      <c r="DB769">
        <v>8724.9057895907954</v>
      </c>
      <c r="DC769">
        <v>7425.5134480832457</v>
      </c>
      <c r="DD769">
        <v>66203.380734450766</v>
      </c>
      <c r="DE769">
        <v>64529.42219294433</v>
      </c>
      <c r="DF769">
        <v>27218.904121741129</v>
      </c>
    </row>
    <row r="770" spans="1:110" x14ac:dyDescent="0.45">
      <c r="A770">
        <v>15482</v>
      </c>
      <c r="B770" t="s">
        <v>1120</v>
      </c>
      <c r="C770">
        <v>10029</v>
      </c>
      <c r="D770">
        <v>9226</v>
      </c>
      <c r="E770">
        <v>8470</v>
      </c>
      <c r="F770">
        <v>7772</v>
      </c>
      <c r="G770">
        <v>7111</v>
      </c>
      <c r="H770">
        <v>6485</v>
      </c>
      <c r="I770">
        <v>5827</v>
      </c>
      <c r="J770">
        <v>5132.4642857142853</v>
      </c>
      <c r="K770">
        <v>2.65</v>
      </c>
      <c r="L770">
        <v>2.56</v>
      </c>
      <c r="M770">
        <v>2.4700000000000002</v>
      </c>
      <c r="N770">
        <v>2.4</v>
      </c>
      <c r="O770">
        <v>2.33</v>
      </c>
      <c r="P770">
        <v>2.27</v>
      </c>
      <c r="Q770">
        <v>2.2662670484002736</v>
      </c>
      <c r="R770">
        <v>2.2379583931638747</v>
      </c>
      <c r="S770">
        <v>286366</v>
      </c>
      <c r="T770">
        <v>11850</v>
      </c>
      <c r="U770">
        <v>4022</v>
      </c>
      <c r="V770">
        <v>19.312453215067013</v>
      </c>
      <c r="W770">
        <v>45.186814783657532</v>
      </c>
      <c r="X770">
        <v>2786.5953565570076</v>
      </c>
      <c r="Y770">
        <v>404.22515912390554</v>
      </c>
      <c r="Z770">
        <v>5254</v>
      </c>
      <c r="AA770">
        <v>4848.6500437512586</v>
      </c>
      <c r="AB770">
        <v>4383.983540911544</v>
      </c>
      <c r="AC770">
        <v>3921.9463177994407</v>
      </c>
      <c r="AD770">
        <v>3487.4701219933472</v>
      </c>
      <c r="AE770">
        <v>3094.8217592098763</v>
      </c>
      <c r="AF770">
        <v>2881.1602969460778</v>
      </c>
      <c r="AG770">
        <v>2425.4301620461829</v>
      </c>
      <c r="AH770">
        <v>1413</v>
      </c>
      <c r="AI770">
        <v>1374.9183753746863</v>
      </c>
      <c r="AJ770">
        <v>1341.0450254532091</v>
      </c>
      <c r="AK770">
        <v>1307.8621136590205</v>
      </c>
      <c r="AL770">
        <v>1253.5373702834361</v>
      </c>
      <c r="AM770">
        <v>1195.9687296357583</v>
      </c>
      <c r="AN770">
        <v>1275.2603943719421</v>
      </c>
      <c r="AO770">
        <v>1160.2889562205112</v>
      </c>
      <c r="AP770">
        <v>20.591592258966955</v>
      </c>
      <c r="AQ770">
        <v>8.2171445454582432</v>
      </c>
      <c r="AR770">
        <v>1.4935084019820413</v>
      </c>
      <c r="AS770">
        <v>8.2171445454582432</v>
      </c>
      <c r="AT770">
        <v>8289</v>
      </c>
      <c r="AU770">
        <v>79</v>
      </c>
      <c r="AV770">
        <v>5256.3916377135702</v>
      </c>
      <c r="AW770">
        <v>1678.521953644123</v>
      </c>
      <c r="AX770">
        <v>33.850786002188755</v>
      </c>
      <c r="AY770">
        <v>175.40578895050183</v>
      </c>
      <c r="AZ770">
        <v>63.850975116622436</v>
      </c>
      <c r="BA770">
        <v>0.89981685440014125</v>
      </c>
      <c r="BB770">
        <v>66.061272509003672</v>
      </c>
      <c r="BC770">
        <v>10060</v>
      </c>
      <c r="BD770">
        <v>422907.47230523557</v>
      </c>
      <c r="BE770">
        <v>1761767.0490508429</v>
      </c>
      <c r="BF770">
        <v>31446</v>
      </c>
      <c r="BG770">
        <v>28256.181747236074</v>
      </c>
      <c r="BH770">
        <v>24927.346371249223</v>
      </c>
      <c r="BI770">
        <v>31782.000000000004</v>
      </c>
      <c r="BJ770">
        <v>25707.629288061769</v>
      </c>
      <c r="BK770">
        <v>22859.718564353192</v>
      </c>
      <c r="BL770">
        <v>17702.93939537683</v>
      </c>
      <c r="BM770">
        <v>-11730.86123150785</v>
      </c>
      <c r="BN770">
        <v>-77350.447995722701</v>
      </c>
      <c r="BO770">
        <v>56934.185828528134</v>
      </c>
      <c r="BP770">
        <v>212913.54545445088</v>
      </c>
      <c r="BQ770">
        <v>360072.79437378084</v>
      </c>
      <c r="BR770">
        <v>1809721</v>
      </c>
      <c r="BS770">
        <v>8767932</v>
      </c>
      <c r="BT770">
        <v>937111</v>
      </c>
      <c r="BU770">
        <v>35440</v>
      </c>
      <c r="BV770">
        <v>88734</v>
      </c>
      <c r="BW770">
        <v>932589</v>
      </c>
      <c r="BX770">
        <v>42948</v>
      </c>
      <c r="BY770">
        <v>0.6718797326125292</v>
      </c>
      <c r="BZ770">
        <v>0</v>
      </c>
      <c r="CA770">
        <v>0</v>
      </c>
      <c r="CB770">
        <v>1465.0004339718669</v>
      </c>
      <c r="CC770">
        <v>0</v>
      </c>
      <c r="CD770">
        <v>2.4326391713074704</v>
      </c>
      <c r="CE770">
        <v>8.610329514039222</v>
      </c>
      <c r="CF770">
        <v>2.16E-3</v>
      </c>
      <c r="CG770">
        <v>210212.80137107585</v>
      </c>
      <c r="CH770">
        <v>180238.68179403504</v>
      </c>
      <c r="CI770">
        <v>169010.6983380132</v>
      </c>
      <c r="CJ770">
        <v>25213.717234575397</v>
      </c>
      <c r="CK770">
        <v>511923.81880043511</v>
      </c>
      <c r="CL770">
        <v>19200000</v>
      </c>
      <c r="CM770">
        <v>11100000</v>
      </c>
      <c r="CN770">
        <v>240000</v>
      </c>
      <c r="CO770">
        <v>170210000</v>
      </c>
      <c r="CP770">
        <v>16000</v>
      </c>
      <c r="CQ770">
        <v>27990</v>
      </c>
      <c r="CR770">
        <v>48580</v>
      </c>
      <c r="CS770">
        <v>7910</v>
      </c>
      <c r="CT770">
        <v>28508000</v>
      </c>
      <c r="CU770">
        <v>196153920</v>
      </c>
      <c r="CV770">
        <v>337721040</v>
      </c>
      <c r="CW770">
        <v>48496760</v>
      </c>
      <c r="CX770">
        <v>31489.049421233874</v>
      </c>
      <c r="CY770">
        <v>769320.8578447242</v>
      </c>
      <c r="CZ770">
        <v>10060</v>
      </c>
      <c r="DA770">
        <v>9039.5340703808088</v>
      </c>
      <c r="DB770">
        <v>7974.5946859621963</v>
      </c>
      <c r="DC770">
        <v>6401.7457769617795</v>
      </c>
      <c r="DD770">
        <v>17702.93939537683</v>
      </c>
      <c r="DE770">
        <v>-11730.86123150785</v>
      </c>
      <c r="DF770">
        <v>-77350.447995722701</v>
      </c>
    </row>
    <row r="771" spans="1:110" x14ac:dyDescent="0.45">
      <c r="A771">
        <v>15504</v>
      </c>
      <c r="B771" t="s">
        <v>1121</v>
      </c>
      <c r="C771">
        <v>4775</v>
      </c>
      <c r="D771">
        <v>4673</v>
      </c>
      <c r="E771">
        <v>4541</v>
      </c>
      <c r="F771">
        <v>4393</v>
      </c>
      <c r="G771">
        <v>4225</v>
      </c>
      <c r="H771">
        <v>4036</v>
      </c>
      <c r="I771">
        <v>3843</v>
      </c>
      <c r="J771">
        <v>3686.3571428571427</v>
      </c>
      <c r="K771">
        <v>2.65</v>
      </c>
      <c r="L771">
        <v>2.56</v>
      </c>
      <c r="M771">
        <v>2.4700000000000002</v>
      </c>
      <c r="N771">
        <v>2.4</v>
      </c>
      <c r="O771">
        <v>2.33</v>
      </c>
      <c r="P771">
        <v>2.27</v>
      </c>
      <c r="Q771">
        <v>2.2662670484002736</v>
      </c>
      <c r="R771">
        <v>2.2379583931638747</v>
      </c>
      <c r="S771">
        <v>286366</v>
      </c>
      <c r="T771">
        <v>11850</v>
      </c>
      <c r="U771">
        <v>4022</v>
      </c>
      <c r="V771">
        <v>10.032779167080767</v>
      </c>
      <c r="W771">
        <v>23.474456038268958</v>
      </c>
      <c r="X771">
        <v>2553.9115096594628</v>
      </c>
      <c r="Y771">
        <v>370.47190362651077</v>
      </c>
      <c r="Z771">
        <v>2367</v>
      </c>
      <c r="AA771">
        <v>2289.5745551017958</v>
      </c>
      <c r="AB771">
        <v>2185.7708801554995</v>
      </c>
      <c r="AC771">
        <v>2077.752026832653</v>
      </c>
      <c r="AD771">
        <v>1979.4041927326507</v>
      </c>
      <c r="AE771">
        <v>1876.8669788680147</v>
      </c>
      <c r="AF771">
        <v>1772.2646106397008</v>
      </c>
      <c r="AG771">
        <v>1669.7473771831983</v>
      </c>
      <c r="AH771">
        <v>164</v>
      </c>
      <c r="AI771">
        <v>153.44516213082071</v>
      </c>
      <c r="AJ771">
        <v>132.10909799834582</v>
      </c>
      <c r="AK771">
        <v>118.40588798231602</v>
      </c>
      <c r="AL771">
        <v>125.32834045403554</v>
      </c>
      <c r="AM771">
        <v>124.43947686835737</v>
      </c>
      <c r="AN771">
        <v>115.85694237447841</v>
      </c>
      <c r="AO771">
        <v>102.55632920407518</v>
      </c>
      <c r="AP771">
        <v>8.421904663609082</v>
      </c>
      <c r="AQ771">
        <v>2.6043408941889519</v>
      </c>
      <c r="AR771">
        <v>0.47335238969922611</v>
      </c>
      <c r="AS771">
        <v>2.6043408941889519</v>
      </c>
      <c r="AT771">
        <v>4561</v>
      </c>
      <c r="AU771">
        <v>66</v>
      </c>
      <c r="AV771">
        <v>2899.3021209084072</v>
      </c>
      <c r="AW771">
        <v>1146.0555467471736</v>
      </c>
      <c r="AX771">
        <v>27.117821675330937</v>
      </c>
      <c r="AY771">
        <v>96.749711774713546</v>
      </c>
      <c r="AZ771">
        <v>43.595952998262483</v>
      </c>
      <c r="BA771">
        <v>0.7208421392786124</v>
      </c>
      <c r="BB771">
        <v>66.061272509003672</v>
      </c>
      <c r="BC771">
        <v>10060</v>
      </c>
      <c r="BD771">
        <v>599700.62345177308</v>
      </c>
      <c r="BE771">
        <v>847114.18125801603</v>
      </c>
      <c r="BF771">
        <v>25864</v>
      </c>
      <c r="BG771">
        <v>25935.214095156574</v>
      </c>
      <c r="BH771">
        <v>25192.146678218014</v>
      </c>
      <c r="BI771">
        <v>15197.999999999989</v>
      </c>
      <c r="BJ771">
        <v>13791.940180955879</v>
      </c>
      <c r="BK771">
        <v>13139.115672873686</v>
      </c>
      <c r="BL771">
        <v>92528.065970252152</v>
      </c>
      <c r="BM771">
        <v>116673.34012406052</v>
      </c>
      <c r="BN771">
        <v>107080.87049592554</v>
      </c>
      <c r="BO771">
        <v>75856.568173362524</v>
      </c>
      <c r="BP771">
        <v>179881.21589813317</v>
      </c>
      <c r="BQ771">
        <v>273676.95162646606</v>
      </c>
      <c r="BR771">
        <v>1809721</v>
      </c>
      <c r="BS771">
        <v>8767932</v>
      </c>
      <c r="BT771">
        <v>937111</v>
      </c>
      <c r="BU771">
        <v>35440</v>
      </c>
      <c r="BV771">
        <v>88734</v>
      </c>
      <c r="BW771">
        <v>932589</v>
      </c>
      <c r="BX771">
        <v>42948</v>
      </c>
      <c r="BY771">
        <v>10.617304777518607</v>
      </c>
      <c r="BZ771">
        <v>0</v>
      </c>
      <c r="CA771">
        <v>0</v>
      </c>
      <c r="CB771">
        <v>0</v>
      </c>
      <c r="CC771">
        <v>0</v>
      </c>
      <c r="CD771">
        <v>1.0093881794476252</v>
      </c>
      <c r="CE771">
        <v>0</v>
      </c>
      <c r="CF771">
        <v>0</v>
      </c>
      <c r="CG771">
        <v>73494.246586223468</v>
      </c>
      <c r="CH771">
        <v>63014.745237914547</v>
      </c>
      <c r="CI771">
        <v>59089.23651817561</v>
      </c>
      <c r="CJ771">
        <v>8815.1774759049858</v>
      </c>
      <c r="CK771">
        <v>178977.94580961778</v>
      </c>
      <c r="CL771">
        <v>5960000</v>
      </c>
      <c r="CM771">
        <v>570000</v>
      </c>
      <c r="CN771">
        <v>240000</v>
      </c>
      <c r="CO771">
        <v>26270000</v>
      </c>
      <c r="CP771">
        <v>1000</v>
      </c>
      <c r="CQ771">
        <v>0</v>
      </c>
      <c r="CR771">
        <v>0</v>
      </c>
      <c r="CS771">
        <v>0</v>
      </c>
      <c r="CT771">
        <v>1704000</v>
      </c>
      <c r="CU771">
        <v>0</v>
      </c>
      <c r="CV771">
        <v>0</v>
      </c>
      <c r="CW771">
        <v>0</v>
      </c>
      <c r="CX771">
        <v>3185.1919388956162</v>
      </c>
      <c r="CY771">
        <v>305605.90252080292</v>
      </c>
      <c r="CZ771">
        <v>10060</v>
      </c>
      <c r="DA771">
        <v>10087.69926528283</v>
      </c>
      <c r="DB771">
        <v>9798.6775279490103</v>
      </c>
      <c r="DC771">
        <v>9077.9453782098772</v>
      </c>
      <c r="DD771">
        <v>92528.065970252152</v>
      </c>
      <c r="DE771">
        <v>116673.34012406052</v>
      </c>
      <c r="DF771">
        <v>107080.87049592554</v>
      </c>
    </row>
    <row r="772" spans="1:110" x14ac:dyDescent="0.45">
      <c r="A772">
        <v>15581</v>
      </c>
      <c r="B772" t="s">
        <v>1122</v>
      </c>
      <c r="C772">
        <v>5832</v>
      </c>
      <c r="D772">
        <v>5232</v>
      </c>
      <c r="E772">
        <v>4656</v>
      </c>
      <c r="F772">
        <v>4131</v>
      </c>
      <c r="G772">
        <v>3647</v>
      </c>
      <c r="H772">
        <v>3196</v>
      </c>
      <c r="I772">
        <v>2761</v>
      </c>
      <c r="J772">
        <v>2250.5</v>
      </c>
      <c r="K772">
        <v>2.65</v>
      </c>
      <c r="L772">
        <v>2.56</v>
      </c>
      <c r="M772">
        <v>2.4700000000000002</v>
      </c>
      <c r="N772">
        <v>2.4</v>
      </c>
      <c r="O772">
        <v>2.33</v>
      </c>
      <c r="P772">
        <v>2.27</v>
      </c>
      <c r="Q772">
        <v>2.2662670484002736</v>
      </c>
      <c r="R772">
        <v>2.2379583931638747</v>
      </c>
      <c r="S772">
        <v>290170</v>
      </c>
      <c r="T772">
        <v>11465</v>
      </c>
      <c r="U772">
        <v>4718</v>
      </c>
      <c r="V772">
        <v>10.556314190494247</v>
      </c>
      <c r="W772">
        <v>24.69941072798628</v>
      </c>
      <c r="X772">
        <v>2868.2343903226324</v>
      </c>
      <c r="Y772">
        <v>504.45709182618276</v>
      </c>
      <c r="Z772">
        <v>2400</v>
      </c>
      <c r="AA772">
        <v>2150.8524016737351</v>
      </c>
      <c r="AB772">
        <v>1892.4339096418846</v>
      </c>
      <c r="AC772">
        <v>1645.5932019586739</v>
      </c>
      <c r="AD772">
        <v>1415.9365220916063</v>
      </c>
      <c r="AE772">
        <v>1216.2961584569566</v>
      </c>
      <c r="AF772">
        <v>1076.5355252964398</v>
      </c>
      <c r="AG772">
        <v>816.87987811702737</v>
      </c>
      <c r="AH772">
        <v>607</v>
      </c>
      <c r="AI772">
        <v>579.17463592255319</v>
      </c>
      <c r="AJ772">
        <v>549.36708935398417</v>
      </c>
      <c r="AK772">
        <v>506.23563561707095</v>
      </c>
      <c r="AL772">
        <v>467.94489736833987</v>
      </c>
      <c r="AM772">
        <v>433.61608643439536</v>
      </c>
      <c r="AN772">
        <v>435.6895167306152</v>
      </c>
      <c r="AO772">
        <v>351.76590447161431</v>
      </c>
      <c r="AP772">
        <v>8.747183936930675</v>
      </c>
      <c r="AQ772">
        <v>11.584826736219821</v>
      </c>
      <c r="AR772">
        <v>2.1056020093517303</v>
      </c>
      <c r="AS772">
        <v>11.584826736219821</v>
      </c>
      <c r="AT772">
        <v>5111</v>
      </c>
      <c r="AU772">
        <v>62</v>
      </c>
      <c r="AV772">
        <v>3245.2135407533347</v>
      </c>
      <c r="AW772">
        <v>1166.1812206271288</v>
      </c>
      <c r="AX772">
        <v>25.880743280872863</v>
      </c>
      <c r="AY772">
        <v>108.29277585493877</v>
      </c>
      <c r="AZ772">
        <v>44.361533632655977</v>
      </c>
      <c r="BA772">
        <v>0.6879582945881032</v>
      </c>
      <c r="BB772">
        <v>66.061272509003672</v>
      </c>
      <c r="BC772">
        <v>10060</v>
      </c>
      <c r="BD772">
        <v>326997.29112008522</v>
      </c>
      <c r="BE772">
        <v>1084833.8756901529</v>
      </c>
      <c r="BF772">
        <v>9844</v>
      </c>
      <c r="BG772">
        <v>8290.634862385321</v>
      </c>
      <c r="BH772">
        <v>6781.4841099839678</v>
      </c>
      <c r="BI772">
        <v>14593.999999999996</v>
      </c>
      <c r="BJ772">
        <v>11165.706754539013</v>
      </c>
      <c r="BK772">
        <v>9607.436376073314</v>
      </c>
      <c r="BL772">
        <v>1849.280517022009</v>
      </c>
      <c r="BM772">
        <v>-39151.710181835282</v>
      </c>
      <c r="BN772">
        <v>-113547.22003475705</v>
      </c>
      <c r="BO772">
        <v>902.0447863364825</v>
      </c>
      <c r="BP772">
        <v>77373.231382261147</v>
      </c>
      <c r="BQ772">
        <v>136355.24235745193</v>
      </c>
      <c r="BR772">
        <v>1809721</v>
      </c>
      <c r="BS772">
        <v>8767932</v>
      </c>
      <c r="BT772">
        <v>937111</v>
      </c>
      <c r="BU772">
        <v>35440</v>
      </c>
      <c r="BV772">
        <v>88734</v>
      </c>
      <c r="BW772">
        <v>932589</v>
      </c>
      <c r="BX772">
        <v>42948</v>
      </c>
      <c r="BY772">
        <v>25.874499068213805</v>
      </c>
      <c r="BZ772">
        <v>0</v>
      </c>
      <c r="CA772">
        <v>0</v>
      </c>
      <c r="CB772">
        <v>0</v>
      </c>
      <c r="CC772">
        <v>0</v>
      </c>
      <c r="CD772">
        <v>1.3542738564578083</v>
      </c>
      <c r="CE772">
        <v>20.67786854848497</v>
      </c>
      <c r="CF772">
        <v>0</v>
      </c>
      <c r="CG772">
        <v>126127.6808226455</v>
      </c>
      <c r="CH772">
        <v>108143.20907642103</v>
      </c>
      <c r="CI772">
        <v>101406.41900280792</v>
      </c>
      <c r="CJ772">
        <v>15128.230340745238</v>
      </c>
      <c r="CK772">
        <v>307154.29128026107</v>
      </c>
      <c r="CL772">
        <v>12200000</v>
      </c>
      <c r="CM772">
        <v>1470000</v>
      </c>
      <c r="CN772">
        <v>240000</v>
      </c>
      <c r="CO772">
        <v>299610000</v>
      </c>
      <c r="CP772">
        <v>255000</v>
      </c>
      <c r="CQ772">
        <v>46150</v>
      </c>
      <c r="CR772">
        <v>0</v>
      </c>
      <c r="CS772">
        <v>0</v>
      </c>
      <c r="CT772">
        <v>579013000</v>
      </c>
      <c r="CU772">
        <v>323419200</v>
      </c>
      <c r="CV772">
        <v>0</v>
      </c>
      <c r="CW772">
        <v>0</v>
      </c>
      <c r="CX772">
        <v>52981.385360028304</v>
      </c>
      <c r="CY772">
        <v>581929.3768193078</v>
      </c>
      <c r="CZ772">
        <v>10060</v>
      </c>
      <c r="DA772">
        <v>8472.5504587155956</v>
      </c>
      <c r="DB772">
        <v>6930.2854679437951</v>
      </c>
      <c r="DC772">
        <v>4949.9090571638299</v>
      </c>
      <c r="DD772">
        <v>1849.280517022009</v>
      </c>
      <c r="DE772">
        <v>-39151.710181835282</v>
      </c>
      <c r="DF772">
        <v>-113547.22003475705</v>
      </c>
    </row>
    <row r="773" spans="1:110" x14ac:dyDescent="0.45">
      <c r="A773">
        <v>15586</v>
      </c>
      <c r="B773" t="s">
        <v>1123</v>
      </c>
      <c r="C773">
        <v>370</v>
      </c>
      <c r="D773">
        <v>347</v>
      </c>
      <c r="E773">
        <v>319</v>
      </c>
      <c r="F773">
        <v>295</v>
      </c>
      <c r="G773">
        <v>270</v>
      </c>
      <c r="H773">
        <v>248</v>
      </c>
      <c r="I773">
        <v>235</v>
      </c>
      <c r="J773">
        <v>211.71428571428572</v>
      </c>
      <c r="K773">
        <v>2.65</v>
      </c>
      <c r="L773">
        <v>2.56</v>
      </c>
      <c r="M773">
        <v>2.4700000000000002</v>
      </c>
      <c r="N773">
        <v>2.4</v>
      </c>
      <c r="O773">
        <v>2.33</v>
      </c>
      <c r="P773">
        <v>2.27</v>
      </c>
      <c r="Q773">
        <v>2.2662670484002736</v>
      </c>
      <c r="R773">
        <v>2.2379583931638747</v>
      </c>
      <c r="S773">
        <v>290170</v>
      </c>
      <c r="T773">
        <v>11465</v>
      </c>
      <c r="U773">
        <v>4718</v>
      </c>
      <c r="V773">
        <v>1.0922069257163733</v>
      </c>
      <c r="W773">
        <v>2.5555195659591154</v>
      </c>
      <c r="X773">
        <v>1758.7585801352291</v>
      </c>
      <c r="Y773">
        <v>309.3255703065347</v>
      </c>
      <c r="Z773">
        <v>279</v>
      </c>
      <c r="AA773">
        <v>258.1189523196021</v>
      </c>
      <c r="AB773">
        <v>237.44777725140241</v>
      </c>
      <c r="AC773">
        <v>216.26438511390634</v>
      </c>
      <c r="AD773">
        <v>195.10823502393265</v>
      </c>
      <c r="AE773">
        <v>173.60213702074168</v>
      </c>
      <c r="AF773">
        <v>165.11798627636517</v>
      </c>
      <c r="AG773">
        <v>145.36730006221896</v>
      </c>
      <c r="AH773">
        <v>72</v>
      </c>
      <c r="AI773">
        <v>49.307483544583015</v>
      </c>
      <c r="AJ773">
        <v>30.672256871129616</v>
      </c>
      <c r="AK773">
        <v>18.560556755236799</v>
      </c>
      <c r="AL773">
        <v>9.5288501378699095</v>
      </c>
      <c r="AM773">
        <v>4.5171496434200753</v>
      </c>
      <c r="AN773">
        <v>2.1637260869671593</v>
      </c>
      <c r="AO773">
        <v>1.0999704611661925</v>
      </c>
      <c r="AP773">
        <v>1.4778993070481092</v>
      </c>
      <c r="AQ773">
        <v>1.0776583010437042</v>
      </c>
      <c r="AR773">
        <v>0.19586995435830049</v>
      </c>
      <c r="AS773">
        <v>1.0776583010437042</v>
      </c>
      <c r="AT773">
        <v>288</v>
      </c>
      <c r="AU773">
        <v>2</v>
      </c>
      <c r="AV773">
        <v>182.40152304328046</v>
      </c>
      <c r="AW773">
        <v>50.965816648061619</v>
      </c>
      <c r="AX773">
        <v>0.89541613019273836</v>
      </c>
      <c r="AY773">
        <v>6.0867388239542688</v>
      </c>
      <c r="AZ773">
        <v>1.9387396652922639</v>
      </c>
      <c r="BA773">
        <v>2.3801826214525146E-2</v>
      </c>
      <c r="BB773">
        <v>66.061272509003672</v>
      </c>
      <c r="BC773">
        <v>10060</v>
      </c>
      <c r="BD773">
        <v>463824.36835031188</v>
      </c>
      <c r="BE773">
        <v>291926.55258462991</v>
      </c>
      <c r="BF773">
        <v>3172.5</v>
      </c>
      <c r="BG773">
        <v>2876.8876080691643</v>
      </c>
      <c r="BH773">
        <v>2557.0424913354245</v>
      </c>
      <c r="BI773">
        <v>4400</v>
      </c>
      <c r="BJ773">
        <v>3686.5301286476829</v>
      </c>
      <c r="BK773">
        <v>3325.8938423178665</v>
      </c>
      <c r="BL773">
        <v>51464.730764601612</v>
      </c>
      <c r="BM773">
        <v>50760.209058108332</v>
      </c>
      <c r="BN773">
        <v>39589.546068434254</v>
      </c>
      <c r="BO773">
        <v>23303.187796833372</v>
      </c>
      <c r="BP773">
        <v>55492.084851197549</v>
      </c>
      <c r="BQ773">
        <v>67510.398318476655</v>
      </c>
      <c r="BR773">
        <v>1809721</v>
      </c>
      <c r="BS773">
        <v>8767932</v>
      </c>
      <c r="BT773">
        <v>937111</v>
      </c>
      <c r="BU773">
        <v>35440</v>
      </c>
      <c r="BV773">
        <v>88734</v>
      </c>
      <c r="BW773">
        <v>932589</v>
      </c>
      <c r="BX773">
        <v>42948</v>
      </c>
      <c r="BY773">
        <v>0</v>
      </c>
      <c r="BZ773">
        <v>0</v>
      </c>
      <c r="CA773">
        <v>0</v>
      </c>
      <c r="CB773">
        <v>0</v>
      </c>
      <c r="CC773">
        <v>0</v>
      </c>
      <c r="CD773">
        <v>0.12634425791462156</v>
      </c>
      <c r="CE773">
        <v>0</v>
      </c>
      <c r="CF773">
        <v>0</v>
      </c>
      <c r="CG773">
        <v>21181.74792441375</v>
      </c>
      <c r="CH773">
        <v>18161.45495939895</v>
      </c>
      <c r="CI773">
        <v>17030.085634059345</v>
      </c>
      <c r="CJ773">
        <v>2540.6188358503455</v>
      </c>
      <c r="CK773">
        <v>51583.163421112549</v>
      </c>
      <c r="CL773">
        <v>0</v>
      </c>
      <c r="CM773">
        <v>170000</v>
      </c>
      <c r="CN773">
        <v>240000</v>
      </c>
      <c r="CO773">
        <v>9780000</v>
      </c>
      <c r="CP773">
        <v>38000</v>
      </c>
      <c r="CQ773">
        <v>0</v>
      </c>
      <c r="CR773">
        <v>0</v>
      </c>
      <c r="CS773">
        <v>0</v>
      </c>
      <c r="CT773">
        <v>76896000</v>
      </c>
      <c r="CU773">
        <v>0</v>
      </c>
      <c r="CV773">
        <v>0</v>
      </c>
      <c r="CW773">
        <v>0</v>
      </c>
      <c r="CX773">
        <v>2031.1374690464409</v>
      </c>
      <c r="CY773">
        <v>132327.51450082162</v>
      </c>
      <c r="CZ773">
        <v>10060</v>
      </c>
      <c r="DA773">
        <v>9122.6128722382327</v>
      </c>
      <c r="DB773">
        <v>8108.3837550305334</v>
      </c>
      <c r="DC773">
        <v>7021.1237345919426</v>
      </c>
      <c r="DD773">
        <v>51464.730764601612</v>
      </c>
      <c r="DE773">
        <v>50760.209058108332</v>
      </c>
      <c r="DF773">
        <v>39589.546068434254</v>
      </c>
    </row>
    <row r="774" spans="1:110" x14ac:dyDescent="0.45">
      <c r="A774">
        <v>16000</v>
      </c>
      <c r="B774" t="s">
        <v>1124</v>
      </c>
      <c r="C774">
        <v>1066328</v>
      </c>
      <c r="D774">
        <v>1034691</v>
      </c>
      <c r="E774">
        <v>996442</v>
      </c>
      <c r="F774">
        <v>954745</v>
      </c>
      <c r="G774">
        <v>910161</v>
      </c>
      <c r="H774">
        <v>863342</v>
      </c>
      <c r="I774">
        <v>817398</v>
      </c>
      <c r="J774">
        <v>775406.25000000012</v>
      </c>
      <c r="K774">
        <v>2.66</v>
      </c>
      <c r="L774">
        <v>2.56</v>
      </c>
      <c r="M774">
        <v>2.4700000000000002</v>
      </c>
      <c r="N774">
        <v>2.4</v>
      </c>
      <c r="O774">
        <v>2.33</v>
      </c>
      <c r="P774">
        <v>2.2599999999999998</v>
      </c>
      <c r="Q774">
        <v>2.2596997672078314</v>
      </c>
      <c r="R774">
        <v>2.2303228608304364</v>
      </c>
      <c r="S774">
        <v>321178</v>
      </c>
      <c r="T774">
        <v>11397</v>
      </c>
      <c r="U774">
        <v>3030</v>
      </c>
      <c r="V774">
        <v>3167.5188882980324</v>
      </c>
      <c r="W774">
        <v>6184.2273218537066</v>
      </c>
      <c r="X774">
        <v>1730.8592668559415</v>
      </c>
      <c r="Y774">
        <v>235.69350019005117</v>
      </c>
      <c r="Z774">
        <v>538561</v>
      </c>
      <c r="AA774">
        <v>517803.94383740518</v>
      </c>
      <c r="AB774">
        <v>493601.07451460435</v>
      </c>
      <c r="AC774">
        <v>468520.96645120211</v>
      </c>
      <c r="AD774">
        <v>440714.35774731799</v>
      </c>
      <c r="AE774">
        <v>411910.35491954302</v>
      </c>
      <c r="AF774">
        <v>384964.2491782459</v>
      </c>
      <c r="AG774">
        <v>358227.97373046685</v>
      </c>
      <c r="AH774">
        <v>17663</v>
      </c>
      <c r="AI774">
        <v>15741.373414401714</v>
      </c>
      <c r="AJ774">
        <v>14247.642560965221</v>
      </c>
      <c r="AK774">
        <v>13779.764789832461</v>
      </c>
      <c r="AL774">
        <v>14375.523165227836</v>
      </c>
      <c r="AM774">
        <v>15550.589049718947</v>
      </c>
      <c r="AN774">
        <v>17957.428748188762</v>
      </c>
      <c r="AO774">
        <v>18666.678562382465</v>
      </c>
      <c r="AP774">
        <v>2444.626364891667</v>
      </c>
      <c r="AQ774">
        <v>780.85702872539252</v>
      </c>
      <c r="AR774">
        <v>39.37192536111111</v>
      </c>
      <c r="AS774">
        <v>780.85702872539252</v>
      </c>
      <c r="AT774">
        <v>874926</v>
      </c>
      <c r="AU774">
        <v>17747</v>
      </c>
      <c r="AV774">
        <v>572352.83808806771</v>
      </c>
      <c r="AW774">
        <v>276467.49346817518</v>
      </c>
      <c r="AX774">
        <v>4688.4871194855932</v>
      </c>
      <c r="AY774">
        <v>19099.414206998819</v>
      </c>
      <c r="AZ774">
        <v>10516.823451529384</v>
      </c>
      <c r="BA774">
        <v>124.62870822196932</v>
      </c>
      <c r="BB774">
        <v>66.061272509003672</v>
      </c>
      <c r="BC774">
        <v>390900</v>
      </c>
      <c r="BD774">
        <v>22212807.890909348</v>
      </c>
      <c r="BE774">
        <v>328707.59398319508</v>
      </c>
      <c r="BF774">
        <v>3172.5</v>
      </c>
      <c r="BG774">
        <v>3122.533278051128</v>
      </c>
      <c r="BH774">
        <v>2998.5089846369688</v>
      </c>
      <c r="BI774">
        <v>4400</v>
      </c>
      <c r="BJ774">
        <v>3981.2216127743814</v>
      </c>
      <c r="BK774">
        <v>3744.9370503387017</v>
      </c>
      <c r="BL774">
        <v>-22688848.320759337</v>
      </c>
      <c r="BM774">
        <v>-17073775.383247335</v>
      </c>
      <c r="BN774">
        <v>-12910411.956755508</v>
      </c>
      <c r="BO774">
        <v>36180.240956679947</v>
      </c>
      <c r="BP774">
        <v>81358.29499373195</v>
      </c>
      <c r="BQ774">
        <v>104291.43971704182</v>
      </c>
      <c r="BR774">
        <v>884592</v>
      </c>
      <c r="BS774">
        <v>8767932</v>
      </c>
      <c r="BT774">
        <v>937111</v>
      </c>
      <c r="BU774">
        <v>17747</v>
      </c>
      <c r="BV774">
        <v>88734</v>
      </c>
      <c r="BW774">
        <v>932589</v>
      </c>
      <c r="BX774">
        <v>42948</v>
      </c>
      <c r="BY774">
        <v>0</v>
      </c>
      <c r="BZ774">
        <v>0</v>
      </c>
      <c r="CA774">
        <v>0</v>
      </c>
      <c r="CB774">
        <v>0</v>
      </c>
      <c r="CC774">
        <v>0</v>
      </c>
      <c r="CD774">
        <v>0.12634425791462156</v>
      </c>
      <c r="CE774">
        <v>0</v>
      </c>
      <c r="CF774">
        <v>0</v>
      </c>
      <c r="CG774">
        <v>28808.127497682151</v>
      </c>
      <c r="CH774">
        <v>18439.968285431121</v>
      </c>
      <c r="CI774">
        <v>8894.8984302567223</v>
      </c>
      <c r="CJ774">
        <v>1756.8461907349979</v>
      </c>
      <c r="CK774">
        <v>20189.897758879761</v>
      </c>
      <c r="CL774">
        <v>558000000</v>
      </c>
      <c r="CM774">
        <v>26100000</v>
      </c>
      <c r="CN774">
        <v>240000</v>
      </c>
      <c r="CO774">
        <v>9780000</v>
      </c>
      <c r="CP774">
        <v>38000</v>
      </c>
      <c r="CQ774">
        <v>0</v>
      </c>
      <c r="CR774">
        <v>0</v>
      </c>
      <c r="CS774">
        <v>0</v>
      </c>
      <c r="CT774">
        <v>76896000</v>
      </c>
      <c r="CU774">
        <v>0</v>
      </c>
      <c r="CV774">
        <v>0</v>
      </c>
      <c r="CW774">
        <v>0</v>
      </c>
      <c r="CX774">
        <v>2031.1374690464409</v>
      </c>
      <c r="CY774">
        <v>132327.51450082162</v>
      </c>
      <c r="CZ774">
        <v>390900</v>
      </c>
      <c r="DA774">
        <v>384743.34385821474</v>
      </c>
      <c r="DB774">
        <v>369461.67441909882</v>
      </c>
      <c r="DC774">
        <v>336245.53459641431</v>
      </c>
      <c r="DD774">
        <v>-22688848.320759337</v>
      </c>
      <c r="DE774">
        <v>-17073775.383247335</v>
      </c>
      <c r="DF774">
        <v>-12910411.956755508</v>
      </c>
    </row>
    <row r="775" spans="1:110" x14ac:dyDescent="0.45">
      <c r="A775">
        <v>16201</v>
      </c>
      <c r="B775" t="s">
        <v>1125</v>
      </c>
      <c r="C775">
        <v>418686</v>
      </c>
      <c r="D775">
        <v>413434</v>
      </c>
      <c r="E775">
        <v>404948</v>
      </c>
      <c r="F775">
        <v>394657</v>
      </c>
      <c r="G775">
        <v>382891</v>
      </c>
      <c r="H775">
        <v>370039</v>
      </c>
      <c r="I775">
        <v>356918</v>
      </c>
      <c r="J775">
        <v>346412.60714285716</v>
      </c>
      <c r="K775">
        <v>2.66</v>
      </c>
      <c r="L775">
        <v>2.56</v>
      </c>
      <c r="M775">
        <v>2.4700000000000002</v>
      </c>
      <c r="N775">
        <v>2.4</v>
      </c>
      <c r="O775">
        <v>2.33</v>
      </c>
      <c r="P775">
        <v>2.2599999999999998</v>
      </c>
      <c r="Q775">
        <v>2.2596997672078314</v>
      </c>
      <c r="R775">
        <v>2.2303228608304364</v>
      </c>
      <c r="S775">
        <v>333658</v>
      </c>
      <c r="T775">
        <v>11053</v>
      </c>
      <c r="U775">
        <v>2832</v>
      </c>
      <c r="V775">
        <v>1336.7918638339331</v>
      </c>
      <c r="W775">
        <v>2607.288703376691</v>
      </c>
      <c r="X775">
        <v>1561.7245055965793</v>
      </c>
      <c r="Y775">
        <v>205.15975637650283</v>
      </c>
      <c r="Z775">
        <v>229967</v>
      </c>
      <c r="AA775">
        <v>224377.39987932183</v>
      </c>
      <c r="AB775">
        <v>217761.01752427005</v>
      </c>
      <c r="AC775">
        <v>210277.63684066985</v>
      </c>
      <c r="AD775">
        <v>201175.49869668888</v>
      </c>
      <c r="AE775">
        <v>191046.72114586327</v>
      </c>
      <c r="AF775">
        <v>181172.76102003938</v>
      </c>
      <c r="AG775">
        <v>172692.9852037745</v>
      </c>
      <c r="AH775">
        <v>4760</v>
      </c>
      <c r="AI775">
        <v>4241.3212958010663</v>
      </c>
      <c r="AJ775">
        <v>3901.4264434771935</v>
      </c>
      <c r="AK775">
        <v>3810.8563539762613</v>
      </c>
      <c r="AL775">
        <v>4055.4787423827242</v>
      </c>
      <c r="AM775">
        <v>4474.8627972849972</v>
      </c>
      <c r="AN775">
        <v>5239.8785448500257</v>
      </c>
      <c r="AO775">
        <v>5640.8338796314001</v>
      </c>
      <c r="AP775">
        <v>1180.3878685946049</v>
      </c>
      <c r="AQ775">
        <v>184.3265159758765</v>
      </c>
      <c r="AR775">
        <v>9.2940058962164596</v>
      </c>
      <c r="AS775">
        <v>184.3265159758765</v>
      </c>
      <c r="AT775">
        <v>335393</v>
      </c>
      <c r="AU775">
        <v>6801</v>
      </c>
      <c r="AV775">
        <v>219404.38109392914</v>
      </c>
      <c r="AW775">
        <v>105957.08052483201</v>
      </c>
      <c r="AX775">
        <v>1796.7692356465441</v>
      </c>
      <c r="AY775">
        <v>7321.5241971044152</v>
      </c>
      <c r="AZ775">
        <v>4030.6073431646096</v>
      </c>
      <c r="BA775">
        <v>47.76146827426345</v>
      </c>
      <c r="BB775">
        <v>66.061272509003672</v>
      </c>
      <c r="BC775">
        <v>165910</v>
      </c>
      <c r="BD775">
        <v>10540937.239893172</v>
      </c>
      <c r="BE775">
        <v>84095323.06113708</v>
      </c>
      <c r="BF775">
        <v>3259406.0000000005</v>
      </c>
      <c r="BG775">
        <v>3318797.8895256161</v>
      </c>
      <c r="BH775">
        <v>3304542.1534308316</v>
      </c>
      <c r="BI775">
        <v>2142348</v>
      </c>
      <c r="BJ775">
        <v>2007723.9284019859</v>
      </c>
      <c r="BK775">
        <v>1920817.0141629893</v>
      </c>
      <c r="BL775">
        <v>-9154547.3831877057</v>
      </c>
      <c r="BM775">
        <v>-9995722.7903080191</v>
      </c>
      <c r="BN775">
        <v>-11350810.804465435</v>
      </c>
      <c r="BO775">
        <v>8463052.9871241525</v>
      </c>
      <c r="BP775">
        <v>19864040.497336529</v>
      </c>
      <c r="BQ775">
        <v>29732596.191886283</v>
      </c>
      <c r="BR775">
        <v>884592</v>
      </c>
      <c r="BS775">
        <v>8767932</v>
      </c>
      <c r="BT775">
        <v>937111</v>
      </c>
      <c r="BU775">
        <v>17747</v>
      </c>
      <c r="BV775">
        <v>88734</v>
      </c>
      <c r="BW775">
        <v>932589</v>
      </c>
      <c r="BX775">
        <v>42948</v>
      </c>
      <c r="BY775">
        <v>1201.7173443380673</v>
      </c>
      <c r="BZ775">
        <v>0</v>
      </c>
      <c r="CA775">
        <v>0</v>
      </c>
      <c r="CB775">
        <v>7001.3236240421038</v>
      </c>
      <c r="CC775">
        <v>719.18418197599988</v>
      </c>
      <c r="CD775">
        <v>44.597299202612732</v>
      </c>
      <c r="CE775">
        <v>196.55544387223654</v>
      </c>
      <c r="CF775">
        <v>31.571519603283171</v>
      </c>
      <c r="CG775">
        <v>8898655.9893219098</v>
      </c>
      <c r="CH775">
        <v>5695994.4459861247</v>
      </c>
      <c r="CI775">
        <v>2747580.2166309664</v>
      </c>
      <c r="CJ775">
        <v>542679.14076536975</v>
      </c>
      <c r="CK775">
        <v>6236537.054701237</v>
      </c>
      <c r="CL775">
        <v>123000000</v>
      </c>
      <c r="CM775">
        <v>8860000</v>
      </c>
      <c r="CN775">
        <v>240000</v>
      </c>
      <c r="CO775">
        <v>1241770000</v>
      </c>
      <c r="CP775">
        <v>39000</v>
      </c>
      <c r="CQ775">
        <v>172470</v>
      </c>
      <c r="CR775">
        <v>0</v>
      </c>
      <c r="CS775">
        <v>0</v>
      </c>
      <c r="CT775">
        <v>65392000</v>
      </c>
      <c r="CU775">
        <v>1208669760</v>
      </c>
      <c r="CV775">
        <v>0</v>
      </c>
      <c r="CW775">
        <v>0</v>
      </c>
      <c r="CX775">
        <v>169685.6749447175</v>
      </c>
      <c r="CY775">
        <v>30144304.261084139</v>
      </c>
      <c r="CZ775">
        <v>165910</v>
      </c>
      <c r="DA775">
        <v>168933.16078180959</v>
      </c>
      <c r="DB775">
        <v>168207.51654617718</v>
      </c>
      <c r="DC775">
        <v>159563.03654999257</v>
      </c>
      <c r="DD775">
        <v>-9154547.3831877057</v>
      </c>
      <c r="DE775">
        <v>-9995722.7903080191</v>
      </c>
      <c r="DF775">
        <v>-11350810.804465435</v>
      </c>
    </row>
    <row r="776" spans="1:110" x14ac:dyDescent="0.45">
      <c r="A776">
        <v>16202</v>
      </c>
      <c r="B776" t="s">
        <v>1126</v>
      </c>
      <c r="C776">
        <v>172125</v>
      </c>
      <c r="D776">
        <v>167278</v>
      </c>
      <c r="E776">
        <v>161299</v>
      </c>
      <c r="F776">
        <v>154537</v>
      </c>
      <c r="G776">
        <v>147079</v>
      </c>
      <c r="H776">
        <v>139184</v>
      </c>
      <c r="I776">
        <v>131477</v>
      </c>
      <c r="J776">
        <v>124607.2857142857</v>
      </c>
      <c r="K776">
        <v>2.66</v>
      </c>
      <c r="L776">
        <v>2.56</v>
      </c>
      <c r="M776">
        <v>2.4700000000000002</v>
      </c>
      <c r="N776">
        <v>2.4</v>
      </c>
      <c r="O776">
        <v>2.33</v>
      </c>
      <c r="P776">
        <v>2.2599999999999998</v>
      </c>
      <c r="Q776">
        <v>2.2596997672078314</v>
      </c>
      <c r="R776">
        <v>2.2303228608304364</v>
      </c>
      <c r="S776">
        <v>312880</v>
      </c>
      <c r="T776">
        <v>10728</v>
      </c>
      <c r="U776">
        <v>3541</v>
      </c>
      <c r="V776">
        <v>518.89838574118892</v>
      </c>
      <c r="W776">
        <v>1012.3305133085817</v>
      </c>
      <c r="X776">
        <v>1605.3879834156951</v>
      </c>
      <c r="Y776">
        <v>271.61087963688925</v>
      </c>
      <c r="Z776">
        <v>85520</v>
      </c>
      <c r="AA776">
        <v>83125.950603520105</v>
      </c>
      <c r="AB776">
        <v>78935.372737501326</v>
      </c>
      <c r="AC776">
        <v>74716.771323727618</v>
      </c>
      <c r="AD776">
        <v>70124.578363705223</v>
      </c>
      <c r="AE776">
        <v>65263.692954621954</v>
      </c>
      <c r="AF776">
        <v>60566.783641432186</v>
      </c>
      <c r="AG776">
        <v>56055.338601788113</v>
      </c>
      <c r="AH776">
        <v>1817</v>
      </c>
      <c r="AI776">
        <v>1652.7094995724804</v>
      </c>
      <c r="AJ776">
        <v>1510.5338166832578</v>
      </c>
      <c r="AK776">
        <v>1485.7421092793461</v>
      </c>
      <c r="AL776">
        <v>1570.5939483556242</v>
      </c>
      <c r="AM776">
        <v>1707.0543799386198</v>
      </c>
      <c r="AN776">
        <v>1940.7709054322795</v>
      </c>
      <c r="AO776">
        <v>2084.1844024192224</v>
      </c>
      <c r="AP776">
        <v>408.18907719253997</v>
      </c>
      <c r="AQ776">
        <v>87.455045574761328</v>
      </c>
      <c r="AR776">
        <v>4.4096081614871201</v>
      </c>
      <c r="AS776">
        <v>87.455045574761328</v>
      </c>
      <c r="AT776">
        <v>137241</v>
      </c>
      <c r="AU776">
        <v>2335</v>
      </c>
      <c r="AV776">
        <v>89648.695742698372</v>
      </c>
      <c r="AW776">
        <v>38349.544685868983</v>
      </c>
      <c r="AX776">
        <v>627.20150198593251</v>
      </c>
      <c r="AY776">
        <v>2991.5769769338444</v>
      </c>
      <c r="AZ776">
        <v>1458.816679850456</v>
      </c>
      <c r="BA776">
        <v>16.672182517579781</v>
      </c>
      <c r="BB776">
        <v>66.061272509003672</v>
      </c>
      <c r="BC776">
        <v>63200</v>
      </c>
      <c r="BD776">
        <v>3569775.0626928136</v>
      </c>
      <c r="BE776">
        <v>39352217.349337488</v>
      </c>
      <c r="BF776">
        <v>1168844</v>
      </c>
      <c r="BG776">
        <v>1151804.9090527943</v>
      </c>
      <c r="BH776">
        <v>1101637.1275059367</v>
      </c>
      <c r="BI776">
        <v>820470</v>
      </c>
      <c r="BJ776">
        <v>737469.69415568805</v>
      </c>
      <c r="BK776">
        <v>692143.81781316816</v>
      </c>
      <c r="BL776">
        <v>-4882317.1065055719</v>
      </c>
      <c r="BM776">
        <v>-5138290.5494251354</v>
      </c>
      <c r="BN776">
        <v>-5631899.9370664004</v>
      </c>
      <c r="BO776">
        <v>3317104.8725676388</v>
      </c>
      <c r="BP776">
        <v>8088055.8658630345</v>
      </c>
      <c r="BQ776">
        <v>12132502.97647405</v>
      </c>
      <c r="BR776">
        <v>884592</v>
      </c>
      <c r="BS776">
        <v>8767932</v>
      </c>
      <c r="BT776">
        <v>937111</v>
      </c>
      <c r="BU776">
        <v>17747</v>
      </c>
      <c r="BV776">
        <v>88734</v>
      </c>
      <c r="BW776">
        <v>932589</v>
      </c>
      <c r="BX776">
        <v>42948</v>
      </c>
      <c r="BY776">
        <v>441.21267177076669</v>
      </c>
      <c r="BZ776">
        <v>0</v>
      </c>
      <c r="CA776">
        <v>0</v>
      </c>
      <c r="CB776">
        <v>0</v>
      </c>
      <c r="CC776">
        <v>226.127419812</v>
      </c>
      <c r="CD776">
        <v>6.3440257113829723</v>
      </c>
      <c r="CE776">
        <v>10.72042562926311</v>
      </c>
      <c r="CF776">
        <v>785.82182691545836</v>
      </c>
      <c r="CG776">
        <v>4606244.9921672689</v>
      </c>
      <c r="CH776">
        <v>2948439.1714568879</v>
      </c>
      <c r="CI776">
        <v>1422240.3505227149</v>
      </c>
      <c r="CJ776">
        <v>280909.05834585504</v>
      </c>
      <c r="CK776">
        <v>3228242.288628153</v>
      </c>
      <c r="CL776">
        <v>51700000</v>
      </c>
      <c r="CM776">
        <v>1050000</v>
      </c>
      <c r="CN776">
        <v>240000</v>
      </c>
      <c r="CO776">
        <v>209570000</v>
      </c>
      <c r="CP776">
        <v>65000</v>
      </c>
      <c r="CQ776">
        <v>0</v>
      </c>
      <c r="CR776">
        <v>0</v>
      </c>
      <c r="CS776">
        <v>0</v>
      </c>
      <c r="CT776">
        <v>114642000</v>
      </c>
      <c r="CU776">
        <v>0</v>
      </c>
      <c r="CV776">
        <v>0</v>
      </c>
      <c r="CW776">
        <v>0</v>
      </c>
      <c r="CX776">
        <v>15318.11433428811</v>
      </c>
      <c r="CY776">
        <v>14461226.904831553</v>
      </c>
      <c r="CZ776">
        <v>63200</v>
      </c>
      <c r="DA776">
        <v>62278.687534124831</v>
      </c>
      <c r="DB776">
        <v>59566.089622203814</v>
      </c>
      <c r="DC776">
        <v>54037.334237033945</v>
      </c>
      <c r="DD776">
        <v>-4882317.1065055719</v>
      </c>
      <c r="DE776">
        <v>-5138290.5494251354</v>
      </c>
      <c r="DF776">
        <v>-5631899.9370664004</v>
      </c>
    </row>
    <row r="777" spans="1:110" x14ac:dyDescent="0.45">
      <c r="A777">
        <v>16204</v>
      </c>
      <c r="B777" t="s">
        <v>1127</v>
      </c>
      <c r="C777">
        <v>42935</v>
      </c>
      <c r="D777">
        <v>40829</v>
      </c>
      <c r="E777">
        <v>38502</v>
      </c>
      <c r="F777">
        <v>36116</v>
      </c>
      <c r="G777">
        <v>33655</v>
      </c>
      <c r="H777">
        <v>31139</v>
      </c>
      <c r="I777">
        <v>28759</v>
      </c>
      <c r="J777">
        <v>26374.892857142855</v>
      </c>
      <c r="K777">
        <v>2.66</v>
      </c>
      <c r="L777">
        <v>2.56</v>
      </c>
      <c r="M777">
        <v>2.4700000000000002</v>
      </c>
      <c r="N777">
        <v>2.4</v>
      </c>
      <c r="O777">
        <v>2.33</v>
      </c>
      <c r="P777">
        <v>2.2599999999999998</v>
      </c>
      <c r="Q777">
        <v>2.2596997672078314</v>
      </c>
      <c r="R777">
        <v>2.2303228608304364</v>
      </c>
      <c r="S777">
        <v>324856</v>
      </c>
      <c r="T777">
        <v>11602</v>
      </c>
      <c r="U777">
        <v>2796</v>
      </c>
      <c r="V777">
        <v>125.91559131387332</v>
      </c>
      <c r="W777">
        <v>246.24608614066005</v>
      </c>
      <c r="X777">
        <v>1784.6967322794326</v>
      </c>
      <c r="Y777">
        <v>219.92718084405215</v>
      </c>
      <c r="Z777">
        <v>21180</v>
      </c>
      <c r="AA777">
        <v>19995.555761779742</v>
      </c>
      <c r="AB777">
        <v>18701.633528023758</v>
      </c>
      <c r="AC777">
        <v>17350.357353790187</v>
      </c>
      <c r="AD777">
        <v>15931.408267163893</v>
      </c>
      <c r="AE777">
        <v>14529.666066506044</v>
      </c>
      <c r="AF777">
        <v>13317.311604047612</v>
      </c>
      <c r="AG777">
        <v>11945.279418516526</v>
      </c>
      <c r="AH777">
        <v>917</v>
      </c>
      <c r="AI777">
        <v>834.44602098464998</v>
      </c>
      <c r="AJ777">
        <v>787.78037085736742</v>
      </c>
      <c r="AK777">
        <v>803.18671725967283</v>
      </c>
      <c r="AL777">
        <v>871.98655060984379</v>
      </c>
      <c r="AM777">
        <v>971.12402453882237</v>
      </c>
      <c r="AN777">
        <v>1217.9954575505949</v>
      </c>
      <c r="AO777">
        <v>1301.9409863612141</v>
      </c>
      <c r="AP777">
        <v>102.97335149956665</v>
      </c>
      <c r="AQ777">
        <v>32.133549719932496</v>
      </c>
      <c r="AR777">
        <v>1.6202194186890764</v>
      </c>
      <c r="AS777">
        <v>32.133549719932496</v>
      </c>
      <c r="AT777">
        <v>36124</v>
      </c>
      <c r="AU777">
        <v>555</v>
      </c>
      <c r="AV777">
        <v>23579.601783901755</v>
      </c>
      <c r="AW777">
        <v>9427.8272638506423</v>
      </c>
      <c r="AX777">
        <v>150.71361631900965</v>
      </c>
      <c r="AY777">
        <v>786.85131152880149</v>
      </c>
      <c r="AZ777">
        <v>358.63454911687842</v>
      </c>
      <c r="BA777">
        <v>4.0062482490856297</v>
      </c>
      <c r="BB777">
        <v>66.061272509003672</v>
      </c>
      <c r="BC777">
        <v>15700</v>
      </c>
      <c r="BD777">
        <v>769025.565579555</v>
      </c>
      <c r="BE777">
        <v>8864965.9973221328</v>
      </c>
      <c r="BF777">
        <v>250518</v>
      </c>
      <c r="BG777">
        <v>236373.37743270712</v>
      </c>
      <c r="BH777">
        <v>216424.47883889577</v>
      </c>
      <c r="BI777">
        <v>131867.99999999991</v>
      </c>
      <c r="BJ777">
        <v>114423.27239050239</v>
      </c>
      <c r="BK777">
        <v>105065.4940729378</v>
      </c>
      <c r="BL777">
        <v>-1153725.4049467072</v>
      </c>
      <c r="BM777">
        <v>-1206842.8047799682</v>
      </c>
      <c r="BN777">
        <v>-1297822.270874521</v>
      </c>
      <c r="BO777">
        <v>628803.9998510126</v>
      </c>
      <c r="BP777">
        <v>1611365.1294692187</v>
      </c>
      <c r="BQ777">
        <v>2434455.4731042739</v>
      </c>
      <c r="BR777">
        <v>884592</v>
      </c>
      <c r="BS777">
        <v>8767932</v>
      </c>
      <c r="BT777">
        <v>937111</v>
      </c>
      <c r="BU777">
        <v>17747</v>
      </c>
      <c r="BV777">
        <v>88734</v>
      </c>
      <c r="BW777">
        <v>932589</v>
      </c>
      <c r="BX777">
        <v>42948</v>
      </c>
      <c r="BY777">
        <v>80.092669775801554</v>
      </c>
      <c r="BZ777">
        <v>0</v>
      </c>
      <c r="CA777">
        <v>0</v>
      </c>
      <c r="CB777">
        <v>2560.9351763453142</v>
      </c>
      <c r="CC777">
        <v>0</v>
      </c>
      <c r="CD777">
        <v>3.631801128595141</v>
      </c>
      <c r="CE777">
        <v>21.664591981675766</v>
      </c>
      <c r="CF777">
        <v>0</v>
      </c>
      <c r="CG777">
        <v>1166729.1636561272</v>
      </c>
      <c r="CH777">
        <v>746818.71555996034</v>
      </c>
      <c r="CI777">
        <v>360243.38642539724</v>
      </c>
      <c r="CJ777">
        <v>71152.270724767412</v>
      </c>
      <c r="CK777">
        <v>817690.85923463025</v>
      </c>
      <c r="CL777">
        <v>18000000</v>
      </c>
      <c r="CM777">
        <v>1500000</v>
      </c>
      <c r="CN777">
        <v>240000</v>
      </c>
      <c r="CO777">
        <v>200610000</v>
      </c>
      <c r="CP777">
        <v>2000</v>
      </c>
      <c r="CQ777">
        <v>70410</v>
      </c>
      <c r="CR777">
        <v>0</v>
      </c>
      <c r="CS777">
        <v>0</v>
      </c>
      <c r="CT777">
        <v>3098000</v>
      </c>
      <c r="CU777">
        <v>493433280</v>
      </c>
      <c r="CV777">
        <v>0</v>
      </c>
      <c r="CW777">
        <v>0</v>
      </c>
      <c r="CX777">
        <v>27241.790436774012</v>
      </c>
      <c r="CY777">
        <v>3591851.014998816</v>
      </c>
      <c r="CZ777">
        <v>15700</v>
      </c>
      <c r="DA777">
        <v>14813.554418019872</v>
      </c>
      <c r="DB777">
        <v>13563.354001591357</v>
      </c>
      <c r="DC777">
        <v>11641.095249485883</v>
      </c>
      <c r="DD777">
        <v>-1153725.4049467072</v>
      </c>
      <c r="DE777">
        <v>-1206842.8047799682</v>
      </c>
      <c r="DF777">
        <v>-1297822.270874521</v>
      </c>
    </row>
    <row r="778" spans="1:110" x14ac:dyDescent="0.45">
      <c r="A778">
        <v>16205</v>
      </c>
      <c r="B778" t="s">
        <v>1128</v>
      </c>
      <c r="C778">
        <v>47992</v>
      </c>
      <c r="D778">
        <v>44230</v>
      </c>
      <c r="E778">
        <v>40444</v>
      </c>
      <c r="F778">
        <v>36746</v>
      </c>
      <c r="G778">
        <v>33078</v>
      </c>
      <c r="H778">
        <v>29471</v>
      </c>
      <c r="I778">
        <v>26111</v>
      </c>
      <c r="J778">
        <v>22449.321428571431</v>
      </c>
      <c r="K778">
        <v>2.66</v>
      </c>
      <c r="L778">
        <v>2.56</v>
      </c>
      <c r="M778">
        <v>2.4700000000000002</v>
      </c>
      <c r="N778">
        <v>2.4</v>
      </c>
      <c r="O778">
        <v>2.33</v>
      </c>
      <c r="P778">
        <v>2.2599999999999998</v>
      </c>
      <c r="Q778">
        <v>2.2596997672078314</v>
      </c>
      <c r="R778">
        <v>2.2303228608304364</v>
      </c>
      <c r="S778">
        <v>315990</v>
      </c>
      <c r="T778">
        <v>11109</v>
      </c>
      <c r="U778">
        <v>3359</v>
      </c>
      <c r="V778">
        <v>126.84881465070362</v>
      </c>
      <c r="W778">
        <v>248.07113887473136</v>
      </c>
      <c r="X778">
        <v>1896.081547978195</v>
      </c>
      <c r="Y778">
        <v>293.15831831392677</v>
      </c>
      <c r="Z778">
        <v>17435</v>
      </c>
      <c r="AA778">
        <v>15672.53530880679</v>
      </c>
      <c r="AB778">
        <v>14036.9295371432</v>
      </c>
      <c r="AC778">
        <v>12507.766116880539</v>
      </c>
      <c r="AD778">
        <v>11023.352089361009</v>
      </c>
      <c r="AE778">
        <v>9639.7039995973846</v>
      </c>
      <c r="AF778">
        <v>8388.9991734902014</v>
      </c>
      <c r="AG778">
        <v>6880.2484242628552</v>
      </c>
      <c r="AH778">
        <v>1042</v>
      </c>
      <c r="AI778">
        <v>845.19356647269126</v>
      </c>
      <c r="AJ778">
        <v>694.70079145821956</v>
      </c>
      <c r="AK778">
        <v>620.80531753556465</v>
      </c>
      <c r="AL778">
        <v>579.04953776666468</v>
      </c>
      <c r="AM778">
        <v>564.14536309521077</v>
      </c>
      <c r="AN778">
        <v>589.57742457000222</v>
      </c>
      <c r="AO778">
        <v>566.48381269778861</v>
      </c>
      <c r="AP778">
        <v>79.657047922389268</v>
      </c>
      <c r="AQ778">
        <v>51.90804185527557</v>
      </c>
      <c r="AR778">
        <v>2.6172775224977385</v>
      </c>
      <c r="AS778">
        <v>51.90804185527557</v>
      </c>
      <c r="AT778">
        <v>39569</v>
      </c>
      <c r="AU778">
        <v>432</v>
      </c>
      <c r="AV778">
        <v>25777.082015599142</v>
      </c>
      <c r="AW778">
        <v>8360.1881655058933</v>
      </c>
      <c r="AX778">
        <v>122.6584193727462</v>
      </c>
      <c r="AY778">
        <v>860.18122686054335</v>
      </c>
      <c r="AZ778">
        <v>318.02155781584418</v>
      </c>
      <c r="BA778">
        <v>3.2604889315876271</v>
      </c>
      <c r="BB778">
        <v>66.061272509003672</v>
      </c>
      <c r="BC778">
        <v>15860</v>
      </c>
      <c r="BD778">
        <v>610391.70945173188</v>
      </c>
      <c r="BE778">
        <v>7733346.7463974012</v>
      </c>
      <c r="BF778">
        <v>158270</v>
      </c>
      <c r="BG778">
        <v>140255.67973472003</v>
      </c>
      <c r="BH778">
        <v>119456.02567432108</v>
      </c>
      <c r="BI778">
        <v>67749.999999999927</v>
      </c>
      <c r="BJ778">
        <v>54069.181387805183</v>
      </c>
      <c r="BK778">
        <v>47652.284033110074</v>
      </c>
      <c r="BL778">
        <v>-1670107.3904468985</v>
      </c>
      <c r="BM778">
        <v>-1681318.1995616369</v>
      </c>
      <c r="BN778">
        <v>-1737327.9898852808</v>
      </c>
      <c r="BO778">
        <v>188569.15491728205</v>
      </c>
      <c r="BP778">
        <v>812559.08227251656</v>
      </c>
      <c r="BQ778">
        <v>1356148.0391521798</v>
      </c>
      <c r="BR778">
        <v>884592</v>
      </c>
      <c r="BS778">
        <v>8767932</v>
      </c>
      <c r="BT778">
        <v>937111</v>
      </c>
      <c r="BU778">
        <v>17747</v>
      </c>
      <c r="BV778">
        <v>88734</v>
      </c>
      <c r="BW778">
        <v>932589</v>
      </c>
      <c r="BX778">
        <v>42948</v>
      </c>
      <c r="BY778">
        <v>104.91936629261896</v>
      </c>
      <c r="BZ778">
        <v>0</v>
      </c>
      <c r="CA778">
        <v>0</v>
      </c>
      <c r="CB778">
        <v>0</v>
      </c>
      <c r="CC778">
        <v>0</v>
      </c>
      <c r="CD778">
        <v>12.0978678032431</v>
      </c>
      <c r="CE778">
        <v>23.007636443957942</v>
      </c>
      <c r="CF778">
        <v>3.6040000000000001</v>
      </c>
      <c r="CG778">
        <v>1188989.9894497907</v>
      </c>
      <c r="CH778">
        <v>761067.78196233895</v>
      </c>
      <c r="CI778">
        <v>367116.71703059564</v>
      </c>
      <c r="CJ778">
        <v>72509.833690335377</v>
      </c>
      <c r="CK778">
        <v>833292.14386649197</v>
      </c>
      <c r="CL778">
        <v>28200000</v>
      </c>
      <c r="CM778">
        <v>3630000</v>
      </c>
      <c r="CN778">
        <v>240000</v>
      </c>
      <c r="CO778">
        <v>230560000</v>
      </c>
      <c r="CP778">
        <v>69000</v>
      </c>
      <c r="CQ778">
        <v>270</v>
      </c>
      <c r="CR778">
        <v>0</v>
      </c>
      <c r="CS778">
        <v>0</v>
      </c>
      <c r="CT778">
        <v>137876000</v>
      </c>
      <c r="CU778">
        <v>1892160</v>
      </c>
      <c r="CV778">
        <v>0</v>
      </c>
      <c r="CW778">
        <v>0</v>
      </c>
      <c r="CX778">
        <v>30786.988517377744</v>
      </c>
      <c r="CY778">
        <v>3582279.1902106171</v>
      </c>
      <c r="CZ778">
        <v>15860</v>
      </c>
      <c r="DA778">
        <v>14054.811907453462</v>
      </c>
      <c r="DB778">
        <v>11970.509680891719</v>
      </c>
      <c r="DC778">
        <v>9239.7812859045353</v>
      </c>
      <c r="DD778">
        <v>-1670107.3904468985</v>
      </c>
      <c r="DE778">
        <v>-1681318.1995616369</v>
      </c>
      <c r="DF778">
        <v>-1737327.9898852808</v>
      </c>
    </row>
    <row r="779" spans="1:110" x14ac:dyDescent="0.45">
      <c r="A779">
        <v>16206</v>
      </c>
      <c r="B779" t="s">
        <v>1129</v>
      </c>
      <c r="C779">
        <v>32755</v>
      </c>
      <c r="D779">
        <v>31531</v>
      </c>
      <c r="E779">
        <v>30153</v>
      </c>
      <c r="F779">
        <v>28681</v>
      </c>
      <c r="G779">
        <v>27162</v>
      </c>
      <c r="H779">
        <v>25565</v>
      </c>
      <c r="I779">
        <v>23968</v>
      </c>
      <c r="J779">
        <v>22493.571428571431</v>
      </c>
      <c r="K779">
        <v>2.66</v>
      </c>
      <c r="L779">
        <v>2.56</v>
      </c>
      <c r="M779">
        <v>2.4700000000000002</v>
      </c>
      <c r="N779">
        <v>2.4</v>
      </c>
      <c r="O779">
        <v>2.33</v>
      </c>
      <c r="P779">
        <v>2.2599999999999998</v>
      </c>
      <c r="Q779">
        <v>2.2596997672078314</v>
      </c>
      <c r="R779">
        <v>2.2303228608304364</v>
      </c>
      <c r="S779">
        <v>324856</v>
      </c>
      <c r="T779">
        <v>11602</v>
      </c>
      <c r="U779">
        <v>2796</v>
      </c>
      <c r="V779">
        <v>94.655995849767834</v>
      </c>
      <c r="W779">
        <v>185.11344198551018</v>
      </c>
      <c r="X779">
        <v>1811.181382695574</v>
      </c>
      <c r="Y779">
        <v>223.19086951244719</v>
      </c>
      <c r="Z779">
        <v>15414</v>
      </c>
      <c r="AA779">
        <v>14695.26918564783</v>
      </c>
      <c r="AB779">
        <v>13945.331882438339</v>
      </c>
      <c r="AC779">
        <v>13140.645965519068</v>
      </c>
      <c r="AD779">
        <v>12250.16206588229</v>
      </c>
      <c r="AE779">
        <v>11300.450684881616</v>
      </c>
      <c r="AF779">
        <v>10342.261474095969</v>
      </c>
      <c r="AG779">
        <v>9487.9372645921594</v>
      </c>
      <c r="AH779">
        <v>610</v>
      </c>
      <c r="AI779">
        <v>535.23114520357205</v>
      </c>
      <c r="AJ779">
        <v>480.70008260013145</v>
      </c>
      <c r="AK779">
        <v>473.36119942063362</v>
      </c>
      <c r="AL779">
        <v>517.58872920692181</v>
      </c>
      <c r="AM779">
        <v>588.49788923039625</v>
      </c>
      <c r="AN779">
        <v>662.08819274390783</v>
      </c>
      <c r="AO779">
        <v>742.33997973950693</v>
      </c>
      <c r="AP779">
        <v>48.862193737424178</v>
      </c>
      <c r="AQ779">
        <v>19.068260273366533</v>
      </c>
      <c r="AR779">
        <v>0.96144888581549581</v>
      </c>
      <c r="AS779">
        <v>19.068260273366533</v>
      </c>
      <c r="AT779">
        <v>26852</v>
      </c>
      <c r="AU779">
        <v>413</v>
      </c>
      <c r="AV779">
        <v>17527.522617339007</v>
      </c>
      <c r="AW779">
        <v>7013.0334327744249</v>
      </c>
      <c r="AX779">
        <v>112.13889925550532</v>
      </c>
      <c r="AY779">
        <v>584.89342974060264</v>
      </c>
      <c r="AZ779">
        <v>266.77579178273913</v>
      </c>
      <c r="BA779">
        <v>2.9808605205639469</v>
      </c>
      <c r="BB779">
        <v>66.061272509003672</v>
      </c>
      <c r="BC779">
        <v>11370</v>
      </c>
      <c r="BD779">
        <v>615035.66533846012</v>
      </c>
      <c r="BE779">
        <v>5507727.8616913008</v>
      </c>
      <c r="BF779">
        <v>266704</v>
      </c>
      <c r="BG779">
        <v>258770.51956064402</v>
      </c>
      <c r="BH779">
        <v>244945.29846873548</v>
      </c>
      <c r="BI779">
        <v>167963.99999999997</v>
      </c>
      <c r="BJ779">
        <v>150194.96622137877</v>
      </c>
      <c r="BK779">
        <v>140016.91260228149</v>
      </c>
      <c r="BL779">
        <v>-1142444.2630435298</v>
      </c>
      <c r="BM779">
        <v>-1190394.1631070613</v>
      </c>
      <c r="BN779">
        <v>-1286818.9409454206</v>
      </c>
      <c r="BO779">
        <v>444248.71621677</v>
      </c>
      <c r="BP779">
        <v>1091859.1404511509</v>
      </c>
      <c r="BQ779">
        <v>1653123.7872316628</v>
      </c>
      <c r="BR779">
        <v>884592</v>
      </c>
      <c r="BS779">
        <v>8767932</v>
      </c>
      <c r="BT779">
        <v>937111</v>
      </c>
      <c r="BU779">
        <v>17747</v>
      </c>
      <c r="BV779">
        <v>88734</v>
      </c>
      <c r="BW779">
        <v>932589</v>
      </c>
      <c r="BX779">
        <v>42948</v>
      </c>
      <c r="BY779">
        <v>91.202321307289964</v>
      </c>
      <c r="BZ779">
        <v>0</v>
      </c>
      <c r="CA779">
        <v>0</v>
      </c>
      <c r="CB779">
        <v>725.67109359500171</v>
      </c>
      <c r="CC779">
        <v>0</v>
      </c>
      <c r="CD779">
        <v>2.0885961323266198</v>
      </c>
      <c r="CE779">
        <v>2.3399999999999997E-2</v>
      </c>
      <c r="CF779">
        <v>0</v>
      </c>
      <c r="CG779">
        <v>654293.68362159922</v>
      </c>
      <c r="CH779">
        <v>418810.79484638257</v>
      </c>
      <c r="CI779">
        <v>202022.01131749738</v>
      </c>
      <c r="CJ779">
        <v>39901.703635026694</v>
      </c>
      <c r="CK779">
        <v>458555.40516001155</v>
      </c>
      <c r="CL779">
        <v>21500000</v>
      </c>
      <c r="CM779">
        <v>440000</v>
      </c>
      <c r="CN779">
        <v>240000</v>
      </c>
      <c r="CO779">
        <v>54630000</v>
      </c>
      <c r="CP779">
        <v>0</v>
      </c>
      <c r="CQ779">
        <v>7050</v>
      </c>
      <c r="CR779">
        <v>0</v>
      </c>
      <c r="CS779">
        <v>0</v>
      </c>
      <c r="CT779">
        <v>0</v>
      </c>
      <c r="CU779">
        <v>49406400</v>
      </c>
      <c r="CV779">
        <v>0</v>
      </c>
      <c r="CW779">
        <v>0</v>
      </c>
      <c r="CX779">
        <v>1542.7771123104365</v>
      </c>
      <c r="CY779">
        <v>2135592.8802486099</v>
      </c>
      <c r="CZ779">
        <v>11370</v>
      </c>
      <c r="DA779">
        <v>11031.783578066032</v>
      </c>
      <c r="DB779">
        <v>10442.393228408735</v>
      </c>
      <c r="DC779">
        <v>9310.0789915095138</v>
      </c>
      <c r="DD779">
        <v>-1142444.2630435298</v>
      </c>
      <c r="DE779">
        <v>-1190394.1631070613</v>
      </c>
      <c r="DF779">
        <v>-1286818.9409454206</v>
      </c>
    </row>
    <row r="780" spans="1:110" x14ac:dyDescent="0.45">
      <c r="A780">
        <v>16207</v>
      </c>
      <c r="B780" t="s">
        <v>1130</v>
      </c>
      <c r="C780">
        <v>40991</v>
      </c>
      <c r="D780">
        <v>40001</v>
      </c>
      <c r="E780">
        <v>38761</v>
      </c>
      <c r="F780">
        <v>37348</v>
      </c>
      <c r="G780">
        <v>35797</v>
      </c>
      <c r="H780">
        <v>34175</v>
      </c>
      <c r="I780">
        <v>32585</v>
      </c>
      <c r="J780">
        <v>31162.357142857145</v>
      </c>
      <c r="K780">
        <v>2.66</v>
      </c>
      <c r="L780">
        <v>2.56</v>
      </c>
      <c r="M780">
        <v>2.4700000000000002</v>
      </c>
      <c r="N780">
        <v>2.4</v>
      </c>
      <c r="O780">
        <v>2.33</v>
      </c>
      <c r="P780">
        <v>2.2599999999999998</v>
      </c>
      <c r="Q780">
        <v>2.2596997672078314</v>
      </c>
      <c r="R780">
        <v>2.2303228608304364</v>
      </c>
      <c r="S780">
        <v>324856</v>
      </c>
      <c r="T780">
        <v>11602</v>
      </c>
      <c r="U780">
        <v>2796</v>
      </c>
      <c r="V780">
        <v>119.8041099351713</v>
      </c>
      <c r="W780">
        <v>234.29420349988749</v>
      </c>
      <c r="X780">
        <v>1790.8089940326822</v>
      </c>
      <c r="Y780">
        <v>220.68039144373543</v>
      </c>
      <c r="Z780">
        <v>24797</v>
      </c>
      <c r="AA780">
        <v>24161.648077880189</v>
      </c>
      <c r="AB780">
        <v>23185.227331569233</v>
      </c>
      <c r="AC780">
        <v>22148.923558433034</v>
      </c>
      <c r="AD780">
        <v>20850.417739474342</v>
      </c>
      <c r="AE780">
        <v>19536.522405541946</v>
      </c>
      <c r="AF780">
        <v>18384.469764747253</v>
      </c>
      <c r="AG780">
        <v>17237.665277258235</v>
      </c>
      <c r="AH780">
        <v>852</v>
      </c>
      <c r="AI780">
        <v>768.29863336246717</v>
      </c>
      <c r="AJ780">
        <v>711.55127374210156</v>
      </c>
      <c r="AK780">
        <v>716.32993158748377</v>
      </c>
      <c r="AL780">
        <v>746.79611103436866</v>
      </c>
      <c r="AM780">
        <v>788.16708833552855</v>
      </c>
      <c r="AN780">
        <v>847.40821660141069</v>
      </c>
      <c r="AO780">
        <v>892.74057759419145</v>
      </c>
      <c r="AP780">
        <v>77.343589743718482</v>
      </c>
      <c r="AQ780">
        <v>35.429298409156338</v>
      </c>
      <c r="AR780">
        <v>1.7863957693238532</v>
      </c>
      <c r="AS780">
        <v>35.429298409156338</v>
      </c>
      <c r="AT780">
        <v>35340</v>
      </c>
      <c r="AU780">
        <v>710</v>
      </c>
      <c r="AV780">
        <v>23116.47856926173</v>
      </c>
      <c r="AW780">
        <v>11090.643893565466</v>
      </c>
      <c r="AX780">
        <v>187.72854670084871</v>
      </c>
      <c r="AY780">
        <v>771.3968898562639</v>
      </c>
      <c r="AZ780">
        <v>421.88809371123034</v>
      </c>
      <c r="BA780">
        <v>4.9901739464054229</v>
      </c>
      <c r="BB780">
        <v>66.061272509003672</v>
      </c>
      <c r="BC780">
        <v>14760</v>
      </c>
      <c r="BD780">
        <v>871896.57960777637</v>
      </c>
      <c r="BE780">
        <v>6385238.7395220082</v>
      </c>
      <c r="BF780">
        <v>331796</v>
      </c>
      <c r="BG780">
        <v>330442.8591418548</v>
      </c>
      <c r="BH780">
        <v>321100.03055233351</v>
      </c>
      <c r="BI780">
        <v>175268.00000000012</v>
      </c>
      <c r="BJ780">
        <v>160667.74591396286</v>
      </c>
      <c r="BK780">
        <v>151248.41668842023</v>
      </c>
      <c r="BL780">
        <v>-1291972.4285549098</v>
      </c>
      <c r="BM780">
        <v>-1417890.0138805322</v>
      </c>
      <c r="BN780">
        <v>-1569174.5347154639</v>
      </c>
      <c r="BO780">
        <v>584134.98748171469</v>
      </c>
      <c r="BP780">
        <v>1419563.966085901</v>
      </c>
      <c r="BQ780">
        <v>2108612.8554699672</v>
      </c>
      <c r="BR780">
        <v>884592</v>
      </c>
      <c r="BS780">
        <v>8767932</v>
      </c>
      <c r="BT780">
        <v>937111</v>
      </c>
      <c r="BU780">
        <v>17747</v>
      </c>
      <c r="BV780">
        <v>88734</v>
      </c>
      <c r="BW780">
        <v>932589</v>
      </c>
      <c r="BX780">
        <v>42948</v>
      </c>
      <c r="BY780">
        <v>93.031324221735645</v>
      </c>
      <c r="BZ780">
        <v>0</v>
      </c>
      <c r="CA780">
        <v>0</v>
      </c>
      <c r="CB780">
        <v>1360.7424358083715</v>
      </c>
      <c r="CC780">
        <v>0</v>
      </c>
      <c r="CD780">
        <v>3.0899378554105068</v>
      </c>
      <c r="CE780">
        <v>92.3869205246707</v>
      </c>
      <c r="CF780">
        <v>0</v>
      </c>
      <c r="CG780">
        <v>806191.08315483236</v>
      </c>
      <c r="CH780">
        <v>516039.7185332012</v>
      </c>
      <c r="CI780">
        <v>248922.384858851</v>
      </c>
      <c r="CJ780">
        <v>49165.074458902141</v>
      </c>
      <c r="CK780">
        <v>565011.22970683209</v>
      </c>
      <c r="CL780">
        <v>26200000</v>
      </c>
      <c r="CM780">
        <v>1360000</v>
      </c>
      <c r="CN780">
        <v>240000</v>
      </c>
      <c r="CO780">
        <v>426310000</v>
      </c>
      <c r="CP780">
        <v>2000</v>
      </c>
      <c r="CQ780">
        <v>110710</v>
      </c>
      <c r="CR780">
        <v>1820</v>
      </c>
      <c r="CS780">
        <v>80</v>
      </c>
      <c r="CT780">
        <v>2434000</v>
      </c>
      <c r="CU780">
        <v>775855680</v>
      </c>
      <c r="CV780">
        <v>12585610</v>
      </c>
      <c r="CW780">
        <v>484430</v>
      </c>
      <c r="CX780">
        <v>45440.398056881</v>
      </c>
      <c r="CY780">
        <v>2406035.1034210697</v>
      </c>
      <c r="CZ780">
        <v>14760</v>
      </c>
      <c r="DA780">
        <v>14699.805304867379</v>
      </c>
      <c r="DB780">
        <v>14284.188028042663</v>
      </c>
      <c r="DC780">
        <v>13198.301311694278</v>
      </c>
      <c r="DD780">
        <v>-1291972.4285549098</v>
      </c>
      <c r="DE780">
        <v>-1417890.0138805322</v>
      </c>
      <c r="DF780">
        <v>-1569174.5347154639</v>
      </c>
    </row>
    <row r="781" spans="1:110" x14ac:dyDescent="0.45">
      <c r="A781">
        <v>16208</v>
      </c>
      <c r="B781" t="s">
        <v>1131</v>
      </c>
      <c r="C781">
        <v>49000</v>
      </c>
      <c r="D781">
        <v>48369</v>
      </c>
      <c r="E781">
        <v>47359</v>
      </c>
      <c r="F781">
        <v>46175</v>
      </c>
      <c r="G781">
        <v>44811</v>
      </c>
      <c r="H781">
        <v>43262</v>
      </c>
      <c r="I781">
        <v>41578</v>
      </c>
      <c r="J781">
        <v>40327</v>
      </c>
      <c r="K781">
        <v>2.66</v>
      </c>
      <c r="L781">
        <v>2.56</v>
      </c>
      <c r="M781">
        <v>2.4700000000000002</v>
      </c>
      <c r="N781">
        <v>2.4</v>
      </c>
      <c r="O781">
        <v>2.33</v>
      </c>
      <c r="P781">
        <v>2.2599999999999998</v>
      </c>
      <c r="Q781">
        <v>2.2596997672078314</v>
      </c>
      <c r="R781">
        <v>2.2303228608304364</v>
      </c>
      <c r="S781">
        <v>315990</v>
      </c>
      <c r="T781">
        <v>11109</v>
      </c>
      <c r="U781">
        <v>3359</v>
      </c>
      <c r="V781">
        <v>132.66210217885265</v>
      </c>
      <c r="W781">
        <v>259.43986046417041</v>
      </c>
      <c r="X781">
        <v>1851.0740022043608</v>
      </c>
      <c r="Y781">
        <v>286.19957941128644</v>
      </c>
      <c r="Z781">
        <v>24287</v>
      </c>
      <c r="AA781">
        <v>23820.063107627262</v>
      </c>
      <c r="AB781">
        <v>23158.078322144873</v>
      </c>
      <c r="AC781">
        <v>22353.262296885692</v>
      </c>
      <c r="AD781">
        <v>21287.487189634816</v>
      </c>
      <c r="AE781">
        <v>20152.619295481745</v>
      </c>
      <c r="AF781">
        <v>19053.944913233681</v>
      </c>
      <c r="AG781">
        <v>18126.954116628065</v>
      </c>
      <c r="AH781">
        <v>1309</v>
      </c>
      <c r="AI781">
        <v>1220.2415135149613</v>
      </c>
      <c r="AJ781">
        <v>1128.2062509826267</v>
      </c>
      <c r="AK781">
        <v>1098.224782529323</v>
      </c>
      <c r="AL781">
        <v>1141.3791747742468</v>
      </c>
      <c r="AM781">
        <v>1210.4920106309278</v>
      </c>
      <c r="AN781">
        <v>1337.3530292056555</v>
      </c>
      <c r="AO781">
        <v>1372.0339922524042</v>
      </c>
      <c r="AP781">
        <v>108.35511221732042</v>
      </c>
      <c r="AQ781">
        <v>94.870480125514973</v>
      </c>
      <c r="AR781">
        <v>4.7835049504153684</v>
      </c>
      <c r="AS781">
        <v>94.870480125514973</v>
      </c>
      <c r="AT781">
        <v>41514</v>
      </c>
      <c r="AU781">
        <v>681</v>
      </c>
      <c r="AV781">
        <v>27110.445736132471</v>
      </c>
      <c r="AW781">
        <v>11317.35951567353</v>
      </c>
      <c r="AX781">
        <v>183.61721747866073</v>
      </c>
      <c r="AY781">
        <v>904.67557421474055</v>
      </c>
      <c r="AZ781">
        <v>430.5123559762211</v>
      </c>
      <c r="BA781">
        <v>4.8808871686073134</v>
      </c>
      <c r="BB781">
        <v>66.061272509003672</v>
      </c>
      <c r="BC781">
        <v>16480</v>
      </c>
      <c r="BD781">
        <v>1041849.9574753034</v>
      </c>
      <c r="BE781">
        <v>10205253.304337837</v>
      </c>
      <c r="BF781">
        <v>302798</v>
      </c>
      <c r="BG781">
        <v>308334.07402813097</v>
      </c>
      <c r="BH781">
        <v>306777.85938883922</v>
      </c>
      <c r="BI781">
        <v>180960.00000000003</v>
      </c>
      <c r="BJ781">
        <v>169816.77701555705</v>
      </c>
      <c r="BK781">
        <v>161720.12913781221</v>
      </c>
      <c r="BL781">
        <v>-1734468.8484335525</v>
      </c>
      <c r="BM781">
        <v>-1679687.3871569496</v>
      </c>
      <c r="BN781">
        <v>-1676931.4958216196</v>
      </c>
      <c r="BO781">
        <v>1046444.1091277013</v>
      </c>
      <c r="BP781">
        <v>2438315.0965877892</v>
      </c>
      <c r="BQ781">
        <v>3598933.4618480899</v>
      </c>
      <c r="BR781">
        <v>884592</v>
      </c>
      <c r="BS781">
        <v>8767932</v>
      </c>
      <c r="BT781">
        <v>937111</v>
      </c>
      <c r="BU781">
        <v>17747</v>
      </c>
      <c r="BV781">
        <v>88734</v>
      </c>
      <c r="BW781">
        <v>932589</v>
      </c>
      <c r="BX781">
        <v>42948</v>
      </c>
      <c r="BY781">
        <v>148.92201900841968</v>
      </c>
      <c r="BZ781">
        <v>0</v>
      </c>
      <c r="CA781">
        <v>0</v>
      </c>
      <c r="CB781">
        <v>103.13639564044797</v>
      </c>
      <c r="CC781">
        <v>0</v>
      </c>
      <c r="CD781">
        <v>2.8360081576027487</v>
      </c>
      <c r="CE781">
        <v>5.5769507242378618</v>
      </c>
      <c r="CF781">
        <v>0</v>
      </c>
      <c r="CG781">
        <v>1142285.9039611241</v>
      </c>
      <c r="CH781">
        <v>731172.68186323089</v>
      </c>
      <c r="CI781">
        <v>352696.19987851277</v>
      </c>
      <c r="CJ781">
        <v>69661.613350810454</v>
      </c>
      <c r="CK781">
        <v>800560.03689376265</v>
      </c>
      <c r="CL781">
        <v>47100000</v>
      </c>
      <c r="CM781">
        <v>880000</v>
      </c>
      <c r="CN781">
        <v>240000</v>
      </c>
      <c r="CO781">
        <v>127030000</v>
      </c>
      <c r="CP781">
        <v>9000</v>
      </c>
      <c r="CQ781">
        <v>170</v>
      </c>
      <c r="CR781">
        <v>0</v>
      </c>
      <c r="CS781">
        <v>0</v>
      </c>
      <c r="CT781">
        <v>16583000</v>
      </c>
      <c r="CU781">
        <v>1191360</v>
      </c>
      <c r="CV781">
        <v>0</v>
      </c>
      <c r="CW781">
        <v>0</v>
      </c>
      <c r="CX781">
        <v>7896.6181410131221</v>
      </c>
      <c r="CY781">
        <v>3579513.0220450875</v>
      </c>
      <c r="CZ781">
        <v>16480</v>
      </c>
      <c r="DA781">
        <v>16781.304830228728</v>
      </c>
      <c r="DB781">
        <v>16696.606723717032</v>
      </c>
      <c r="DC781">
        <v>15770.964105078461</v>
      </c>
      <c r="DD781">
        <v>-1734468.8484335525</v>
      </c>
      <c r="DE781">
        <v>-1679687.3871569496</v>
      </c>
      <c r="DF781">
        <v>-1676931.4958216196</v>
      </c>
    </row>
    <row r="782" spans="1:110" x14ac:dyDescent="0.45">
      <c r="A782">
        <v>16209</v>
      </c>
      <c r="B782" t="s">
        <v>1132</v>
      </c>
      <c r="C782">
        <v>30399</v>
      </c>
      <c r="D782">
        <v>28791</v>
      </c>
      <c r="E782">
        <v>27077</v>
      </c>
      <c r="F782">
        <v>25350</v>
      </c>
      <c r="G782">
        <v>23574</v>
      </c>
      <c r="H782">
        <v>21706</v>
      </c>
      <c r="I782">
        <v>19891</v>
      </c>
      <c r="J782">
        <v>18133.964285714286</v>
      </c>
      <c r="K782">
        <v>2.66</v>
      </c>
      <c r="L782">
        <v>2.56</v>
      </c>
      <c r="M782">
        <v>2.4700000000000002</v>
      </c>
      <c r="N782">
        <v>2.4</v>
      </c>
      <c r="O782">
        <v>2.33</v>
      </c>
      <c r="P782">
        <v>2.2599999999999998</v>
      </c>
      <c r="Q782">
        <v>2.2596997672078314</v>
      </c>
      <c r="R782">
        <v>2.2303228608304364</v>
      </c>
      <c r="S782">
        <v>315990</v>
      </c>
      <c r="T782">
        <v>11109</v>
      </c>
      <c r="U782">
        <v>3359</v>
      </c>
      <c r="V782">
        <v>76.506394241254654</v>
      </c>
      <c r="W782">
        <v>149.61928026595052</v>
      </c>
      <c r="X782">
        <v>1991.2974586234302</v>
      </c>
      <c r="Y782">
        <v>307.87990888646851</v>
      </c>
      <c r="Z782">
        <v>15709</v>
      </c>
      <c r="AA782">
        <v>14386.808968928401</v>
      </c>
      <c r="AB782">
        <v>13091.71628923453</v>
      </c>
      <c r="AC782">
        <v>11896.534366267815</v>
      </c>
      <c r="AD782">
        <v>10800.620971293938</v>
      </c>
      <c r="AE782">
        <v>9815.6954883404105</v>
      </c>
      <c r="AF782">
        <v>8905.1561509620897</v>
      </c>
      <c r="AG782">
        <v>7768.9508908047428</v>
      </c>
      <c r="AH782">
        <v>790</v>
      </c>
      <c r="AI782">
        <v>723.47109005401717</v>
      </c>
      <c r="AJ782">
        <v>643.91490256875659</v>
      </c>
      <c r="AK782">
        <v>572.89103394144172</v>
      </c>
      <c r="AL782">
        <v>546.51473604614</v>
      </c>
      <c r="AM782">
        <v>571.5380801261839</v>
      </c>
      <c r="AN782">
        <v>607.99132356801067</v>
      </c>
      <c r="AO782">
        <v>583.74923610530084</v>
      </c>
      <c r="AP782">
        <v>52.713297835453183</v>
      </c>
      <c r="AQ782">
        <v>67.445142818759408</v>
      </c>
      <c r="AR782">
        <v>3.4006803183474021</v>
      </c>
      <c r="AS782">
        <v>67.445142818759408</v>
      </c>
      <c r="AT782">
        <v>26522</v>
      </c>
      <c r="AU782">
        <v>444</v>
      </c>
      <c r="AV782">
        <v>17322.617895459349</v>
      </c>
      <c r="AW782">
        <v>7330.1419551469298</v>
      </c>
      <c r="AX782">
        <v>119.46102138555662</v>
      </c>
      <c r="AY782">
        <v>578.05575917147848</v>
      </c>
      <c r="AZ782">
        <v>278.8385999737892</v>
      </c>
      <c r="BA782">
        <v>3.1754961459278723</v>
      </c>
      <c r="BB782">
        <v>66.061272509003672</v>
      </c>
      <c r="BC782">
        <v>9170</v>
      </c>
      <c r="BD782">
        <v>437949.97577028669</v>
      </c>
      <c r="BE782">
        <v>5748232.56929579</v>
      </c>
      <c r="BF782">
        <v>143876</v>
      </c>
      <c r="BG782">
        <v>135125.80459171269</v>
      </c>
      <c r="BH782">
        <v>122869.1716800635</v>
      </c>
      <c r="BI782">
        <v>152364</v>
      </c>
      <c r="BJ782">
        <v>125990.66034009076</v>
      </c>
      <c r="BK782">
        <v>114384.35147254227</v>
      </c>
      <c r="BL782">
        <v>-1061347.4683014657</v>
      </c>
      <c r="BM782">
        <v>-1049217.8937784184</v>
      </c>
      <c r="BN782">
        <v>-1093157.9642541907</v>
      </c>
      <c r="BO782">
        <v>234288.87252542377</v>
      </c>
      <c r="BP782">
        <v>777270.05490169488</v>
      </c>
      <c r="BQ782">
        <v>1295453.3707075799</v>
      </c>
      <c r="BR782">
        <v>884592</v>
      </c>
      <c r="BS782">
        <v>8767932</v>
      </c>
      <c r="BT782">
        <v>937111</v>
      </c>
      <c r="BU782">
        <v>17747</v>
      </c>
      <c r="BV782">
        <v>88734</v>
      </c>
      <c r="BW782">
        <v>932589</v>
      </c>
      <c r="BX782">
        <v>42948</v>
      </c>
      <c r="BY782">
        <v>194.20092688055996</v>
      </c>
      <c r="BZ782">
        <v>0</v>
      </c>
      <c r="CA782">
        <v>34.72929527967257</v>
      </c>
      <c r="CB782">
        <v>0</v>
      </c>
      <c r="CC782">
        <v>0</v>
      </c>
      <c r="CD782">
        <v>0</v>
      </c>
      <c r="CE782">
        <v>1.4704979044810877</v>
      </c>
      <c r="CF782">
        <v>0</v>
      </c>
      <c r="CG782">
        <v>822341.09402474505</v>
      </c>
      <c r="CH782">
        <v>526377.27651139745</v>
      </c>
      <c r="CI782">
        <v>253908.91882732825</v>
      </c>
      <c r="CJ782">
        <v>50149.973080980853</v>
      </c>
      <c r="CK782">
        <v>576329.80875347683</v>
      </c>
      <c r="CL782">
        <v>35100000</v>
      </c>
      <c r="CM782">
        <v>1050000</v>
      </c>
      <c r="CN782">
        <v>240000</v>
      </c>
      <c r="CO782">
        <v>134070000</v>
      </c>
      <c r="CP782">
        <v>46000</v>
      </c>
      <c r="CQ782">
        <v>0</v>
      </c>
      <c r="CR782">
        <v>0</v>
      </c>
      <c r="CS782">
        <v>0</v>
      </c>
      <c r="CT782">
        <v>85737000</v>
      </c>
      <c r="CU782">
        <v>0</v>
      </c>
      <c r="CV782">
        <v>0</v>
      </c>
      <c r="CW782">
        <v>0</v>
      </c>
      <c r="CX782">
        <v>13506.711908536474</v>
      </c>
      <c r="CY782">
        <v>2441325.1590033025</v>
      </c>
      <c r="CZ782">
        <v>9170</v>
      </c>
      <c r="DA782">
        <v>8612.3024556284963</v>
      </c>
      <c r="DB782">
        <v>7831.120578179698</v>
      </c>
      <c r="DC782">
        <v>6629.4511010304459</v>
      </c>
      <c r="DD782">
        <v>-1061347.4683014657</v>
      </c>
      <c r="DE782">
        <v>-1049217.8937784184</v>
      </c>
      <c r="DF782">
        <v>-1093157.9642541907</v>
      </c>
    </row>
    <row r="783" spans="1:110" x14ac:dyDescent="0.45">
      <c r="A783">
        <v>16210</v>
      </c>
      <c r="B783" t="s">
        <v>1133</v>
      </c>
      <c r="C783">
        <v>51327</v>
      </c>
      <c r="D783">
        <v>48025</v>
      </c>
      <c r="E783">
        <v>44626</v>
      </c>
      <c r="F783">
        <v>41221</v>
      </c>
      <c r="G783">
        <v>37832</v>
      </c>
      <c r="H783">
        <v>34341</v>
      </c>
      <c r="I783">
        <v>31017</v>
      </c>
      <c r="J783">
        <v>27620.857142857141</v>
      </c>
      <c r="K783">
        <v>2.66</v>
      </c>
      <c r="L783">
        <v>2.56</v>
      </c>
      <c r="M783">
        <v>2.4700000000000002</v>
      </c>
      <c r="N783">
        <v>2.4</v>
      </c>
      <c r="O783">
        <v>2.33</v>
      </c>
      <c r="P783">
        <v>2.2599999999999998</v>
      </c>
      <c r="Q783">
        <v>2.2596997672078314</v>
      </c>
      <c r="R783">
        <v>2.2303228608304364</v>
      </c>
      <c r="S783">
        <v>315990</v>
      </c>
      <c r="T783">
        <v>11109</v>
      </c>
      <c r="U783">
        <v>3359</v>
      </c>
      <c r="V783">
        <v>131.26916358695695</v>
      </c>
      <c r="W783">
        <v>256.7157682933003</v>
      </c>
      <c r="X783">
        <v>1959.5562705111768</v>
      </c>
      <c r="Y783">
        <v>302.97231757627605</v>
      </c>
      <c r="Z783">
        <v>26548</v>
      </c>
      <c r="AA783">
        <v>24270.24060577013</v>
      </c>
      <c r="AB783">
        <v>22006.379075941299</v>
      </c>
      <c r="AC783">
        <v>19911.65187673422</v>
      </c>
      <c r="AD783">
        <v>17996.450665004741</v>
      </c>
      <c r="AE783">
        <v>16234.715130641307</v>
      </c>
      <c r="AF783">
        <v>15126.277566575845</v>
      </c>
      <c r="AG783">
        <v>13097.878277004618</v>
      </c>
      <c r="AH783">
        <v>1878</v>
      </c>
      <c r="AI783">
        <v>1804.4145510994319</v>
      </c>
      <c r="AJ783">
        <v>1746.4699639490484</v>
      </c>
      <c r="AK783">
        <v>1804.4519651947041</v>
      </c>
      <c r="AL783">
        <v>1966.625928825822</v>
      </c>
      <c r="AM783">
        <v>2218.119537491486</v>
      </c>
      <c r="AN783">
        <v>2979.5861835275696</v>
      </c>
      <c r="AO783">
        <v>3010.5879674476432</v>
      </c>
      <c r="AP783">
        <v>92.761984735101379</v>
      </c>
      <c r="AQ783">
        <v>63.913983508876711</v>
      </c>
      <c r="AR783">
        <v>3.2226342283815694</v>
      </c>
      <c r="AS783">
        <v>63.913983508876711</v>
      </c>
      <c r="AT783">
        <v>44856</v>
      </c>
      <c r="AU783">
        <v>852</v>
      </c>
      <c r="AV783">
        <v>29326.735214255212</v>
      </c>
      <c r="AW783">
        <v>13527.21008071092</v>
      </c>
      <c r="AX783">
        <v>226.41718294969499</v>
      </c>
      <c r="AY783">
        <v>978.6331540996963</v>
      </c>
      <c r="AZ783">
        <v>514.57507147024342</v>
      </c>
      <c r="BA783">
        <v>6.0185898587631801</v>
      </c>
      <c r="BB783">
        <v>66.061272509003672</v>
      </c>
      <c r="BC783">
        <v>15910</v>
      </c>
      <c r="BD783">
        <v>693839.6626506655</v>
      </c>
      <c r="BE783">
        <v>10996374.870341007</v>
      </c>
      <c r="BF783">
        <v>212814</v>
      </c>
      <c r="BG783">
        <v>194840.87357834465</v>
      </c>
      <c r="BH783">
        <v>172376.19298061024</v>
      </c>
      <c r="BI783">
        <v>200349.99999999994</v>
      </c>
      <c r="BJ783">
        <v>164370.00021150446</v>
      </c>
      <c r="BK783">
        <v>148560.08019452792</v>
      </c>
      <c r="BL783">
        <v>-1921144.8044272675</v>
      </c>
      <c r="BM783">
        <v>-1923315.0399687865</v>
      </c>
      <c r="BN783">
        <v>-1997016.3329118916</v>
      </c>
      <c r="BO783">
        <v>393591.2175944047</v>
      </c>
      <c r="BP783">
        <v>1414621.4458095627</v>
      </c>
      <c r="BQ783">
        <v>2388343.3619560516</v>
      </c>
      <c r="BR783">
        <v>884592</v>
      </c>
      <c r="BS783">
        <v>8767932</v>
      </c>
      <c r="BT783">
        <v>937111</v>
      </c>
      <c r="BU783">
        <v>17747</v>
      </c>
      <c r="BV783">
        <v>88734</v>
      </c>
      <c r="BW783">
        <v>932589</v>
      </c>
      <c r="BX783">
        <v>42948</v>
      </c>
      <c r="BY783">
        <v>117.55958686863893</v>
      </c>
      <c r="BZ783">
        <v>0</v>
      </c>
      <c r="CA783">
        <v>0</v>
      </c>
      <c r="CB783">
        <v>1168.4410413383637</v>
      </c>
      <c r="CC783">
        <v>0</v>
      </c>
      <c r="CD783">
        <v>7.0119615597895928</v>
      </c>
      <c r="CE783">
        <v>17.836940887662781</v>
      </c>
      <c r="CF783">
        <v>0</v>
      </c>
      <c r="CG783">
        <v>1586629.446273858</v>
      </c>
      <c r="CH783">
        <v>1015595.2229930625</v>
      </c>
      <c r="CI783">
        <v>489893.26960580586</v>
      </c>
      <c r="CJ783">
        <v>96759.634898813907</v>
      </c>
      <c r="CK783">
        <v>1111973.9144473928</v>
      </c>
      <c r="CL783">
        <v>69200000</v>
      </c>
      <c r="CM783">
        <v>3670000</v>
      </c>
      <c r="CN783">
        <v>240000</v>
      </c>
      <c r="CO783">
        <v>668640000</v>
      </c>
      <c r="CP783">
        <v>93000</v>
      </c>
      <c r="CQ783">
        <v>94150</v>
      </c>
      <c r="CR783">
        <v>0</v>
      </c>
      <c r="CS783">
        <v>0</v>
      </c>
      <c r="CT783">
        <v>173465000</v>
      </c>
      <c r="CU783">
        <v>659803200</v>
      </c>
      <c r="CV783">
        <v>0</v>
      </c>
      <c r="CW783">
        <v>0</v>
      </c>
      <c r="CX783">
        <v>117266.03572611822</v>
      </c>
      <c r="CY783">
        <v>4830244.251540116</v>
      </c>
      <c r="CZ783">
        <v>15910</v>
      </c>
      <c r="DA783">
        <v>14566.326926947771</v>
      </c>
      <c r="DB783">
        <v>12886.864728455406</v>
      </c>
      <c r="DC783">
        <v>10502.971503555282</v>
      </c>
      <c r="DD783">
        <v>-1921144.8044272675</v>
      </c>
      <c r="DE783">
        <v>-1923315.0399687865</v>
      </c>
      <c r="DF783">
        <v>-1997016.3329118916</v>
      </c>
    </row>
    <row r="784" spans="1:110" x14ac:dyDescent="0.45">
      <c r="A784">
        <v>16211</v>
      </c>
      <c r="B784" t="s">
        <v>1134</v>
      </c>
      <c r="C784">
        <v>92308</v>
      </c>
      <c r="D784">
        <v>90194</v>
      </c>
      <c r="E784">
        <v>87287</v>
      </c>
      <c r="F784">
        <v>83938</v>
      </c>
      <c r="G784">
        <v>80332</v>
      </c>
      <c r="H784">
        <v>76544</v>
      </c>
      <c r="I784">
        <v>72885</v>
      </c>
      <c r="J784">
        <v>69580.571428571435</v>
      </c>
      <c r="K784">
        <v>2.66</v>
      </c>
      <c r="L784">
        <v>2.56</v>
      </c>
      <c r="M784">
        <v>2.4700000000000002</v>
      </c>
      <c r="N784">
        <v>2.4</v>
      </c>
      <c r="O784">
        <v>2.33</v>
      </c>
      <c r="P784">
        <v>2.2599999999999998</v>
      </c>
      <c r="Q784">
        <v>2.2596997672078314</v>
      </c>
      <c r="R784">
        <v>2.2303228608304364</v>
      </c>
      <c r="S784">
        <v>315990</v>
      </c>
      <c r="T784">
        <v>11109</v>
      </c>
      <c r="U784">
        <v>3359</v>
      </c>
      <c r="V784">
        <v>261.52028576095285</v>
      </c>
      <c r="W784">
        <v>510.30478970424622</v>
      </c>
      <c r="X784">
        <v>1768.9213979237534</v>
      </c>
      <c r="Y784">
        <v>274.10648469739658</v>
      </c>
      <c r="Z784">
        <v>43548</v>
      </c>
      <c r="AA784">
        <v>41836.902869358069</v>
      </c>
      <c r="AB784">
        <v>40151.534032702999</v>
      </c>
      <c r="AC784">
        <v>38327.301546405914</v>
      </c>
      <c r="AD784">
        <v>36169.33187362743</v>
      </c>
      <c r="AE784">
        <v>33920.562340310811</v>
      </c>
      <c r="AF784">
        <v>31710.751943906915</v>
      </c>
      <c r="AG784">
        <v>29720.024668719139</v>
      </c>
      <c r="AH784">
        <v>1113</v>
      </c>
      <c r="AI784">
        <v>894.01743250442235</v>
      </c>
      <c r="AJ784">
        <v>740.08959542963237</v>
      </c>
      <c r="AK784">
        <v>677.26292043851754</v>
      </c>
      <c r="AL784">
        <v>696.93864673203802</v>
      </c>
      <c r="AM784">
        <v>736.55204842413184</v>
      </c>
      <c r="AN784">
        <v>744.03113714808751</v>
      </c>
      <c r="AO784">
        <v>736.35710047760972</v>
      </c>
      <c r="AP784">
        <v>171.43354140917469</v>
      </c>
      <c r="AQ784">
        <v>49.083114407369408</v>
      </c>
      <c r="AR784">
        <v>2.4748406505250728</v>
      </c>
      <c r="AS784">
        <v>49.083114407369408</v>
      </c>
      <c r="AT784">
        <v>76906</v>
      </c>
      <c r="AU784">
        <v>3377</v>
      </c>
      <c r="AV784">
        <v>50838.741883637609</v>
      </c>
      <c r="AW784">
        <v>44614.505255352073</v>
      </c>
      <c r="AX784">
        <v>850.32873928328547</v>
      </c>
      <c r="AY784">
        <v>1696.488816656987</v>
      </c>
      <c r="AZ784">
        <v>1697.1357799135928</v>
      </c>
      <c r="BA784">
        <v>22.603319501604798</v>
      </c>
      <c r="BB784">
        <v>66.061272509003672</v>
      </c>
      <c r="BC784">
        <v>31750</v>
      </c>
      <c r="BD784">
        <v>1857262.2747744953</v>
      </c>
      <c r="BE784">
        <v>17336788.517054755</v>
      </c>
      <c r="BF784">
        <v>599926</v>
      </c>
      <c r="BG784">
        <v>595535.11867603916</v>
      </c>
      <c r="BH784">
        <v>576716.95046645775</v>
      </c>
      <c r="BI784">
        <v>464830.00000000006</v>
      </c>
      <c r="BJ784">
        <v>425836.48300754873</v>
      </c>
      <c r="BK784">
        <v>401860.30470080557</v>
      </c>
      <c r="BL784">
        <v>-2541299.5969911069</v>
      </c>
      <c r="BM784">
        <v>-2669298.2972760056</v>
      </c>
      <c r="BN784">
        <v>-2858236.0624544378</v>
      </c>
      <c r="BO784">
        <v>1599569.6360097304</v>
      </c>
      <c r="BP784">
        <v>3798568.7435004506</v>
      </c>
      <c r="BQ784">
        <v>5665322.3239941848</v>
      </c>
      <c r="BR784">
        <v>884592</v>
      </c>
      <c r="BS784">
        <v>8767932</v>
      </c>
      <c r="BT784">
        <v>937111</v>
      </c>
      <c r="BU784">
        <v>17747</v>
      </c>
      <c r="BV784">
        <v>88734</v>
      </c>
      <c r="BW784">
        <v>932589</v>
      </c>
      <c r="BX784">
        <v>42948</v>
      </c>
      <c r="BY784">
        <v>407.67984527672729</v>
      </c>
      <c r="BZ784">
        <v>0</v>
      </c>
      <c r="CA784">
        <v>0</v>
      </c>
      <c r="CB784">
        <v>4.0685572052163872</v>
      </c>
      <c r="CC784">
        <v>247.38427888799998</v>
      </c>
      <c r="CD784">
        <v>4.2184316864159115</v>
      </c>
      <c r="CE784">
        <v>10.225616197314642</v>
      </c>
      <c r="CF784">
        <v>0</v>
      </c>
      <c r="CG784">
        <v>2041012.1845327537</v>
      </c>
      <c r="CH784">
        <v>1306443.8136769079</v>
      </c>
      <c r="CI784">
        <v>630190.07666485501</v>
      </c>
      <c r="CJ784">
        <v>124469.89072540683</v>
      </c>
      <c r="CK784">
        <v>1430423.6654624508</v>
      </c>
      <c r="CL784">
        <v>34800000</v>
      </c>
      <c r="CM784">
        <v>1880000</v>
      </c>
      <c r="CN784">
        <v>240000</v>
      </c>
      <c r="CO784">
        <v>109430000</v>
      </c>
      <c r="CP784">
        <v>0</v>
      </c>
      <c r="CQ784">
        <v>0</v>
      </c>
      <c r="CR784">
        <v>0</v>
      </c>
      <c r="CS784">
        <v>0</v>
      </c>
      <c r="CT784">
        <v>0</v>
      </c>
      <c r="CU784">
        <v>0</v>
      </c>
      <c r="CV784">
        <v>0</v>
      </c>
      <c r="CW784">
        <v>0</v>
      </c>
      <c r="CX784">
        <v>2713.6772784274194</v>
      </c>
      <c r="CY784">
        <v>6500068.7837592755</v>
      </c>
      <c r="CZ784">
        <v>31750</v>
      </c>
      <c r="DA784">
        <v>31517.620536473238</v>
      </c>
      <c r="DB784">
        <v>30521.702972216626</v>
      </c>
      <c r="DC784">
        <v>28114.237044425143</v>
      </c>
      <c r="DD784">
        <v>-2541299.5969911069</v>
      </c>
      <c r="DE784">
        <v>-2669298.2972760056</v>
      </c>
      <c r="DF784">
        <v>-2858236.0624544378</v>
      </c>
    </row>
    <row r="785" spans="1:110" x14ac:dyDescent="0.45">
      <c r="A785">
        <v>16321</v>
      </c>
      <c r="B785" t="s">
        <v>1135</v>
      </c>
      <c r="C785">
        <v>2982</v>
      </c>
      <c r="D785">
        <v>2962</v>
      </c>
      <c r="E785">
        <v>2906</v>
      </c>
      <c r="F785">
        <v>2832</v>
      </c>
      <c r="G785">
        <v>2774</v>
      </c>
      <c r="H785">
        <v>2704</v>
      </c>
      <c r="I785">
        <v>2617</v>
      </c>
      <c r="J785">
        <v>2554.7499999999995</v>
      </c>
      <c r="K785">
        <v>2.66</v>
      </c>
      <c r="L785">
        <v>2.56</v>
      </c>
      <c r="M785">
        <v>2.4700000000000002</v>
      </c>
      <c r="N785">
        <v>2.4</v>
      </c>
      <c r="O785">
        <v>2.33</v>
      </c>
      <c r="P785">
        <v>2.2599999999999998</v>
      </c>
      <c r="Q785">
        <v>2.2596997672078314</v>
      </c>
      <c r="R785">
        <v>2.2303228608304364</v>
      </c>
      <c r="S785">
        <v>324856</v>
      </c>
      <c r="T785">
        <v>11602</v>
      </c>
      <c r="U785">
        <v>2796</v>
      </c>
      <c r="V785">
        <v>7.415943032378042</v>
      </c>
      <c r="W785">
        <v>14.502945407396801</v>
      </c>
      <c r="X785">
        <v>2104.6201527912576</v>
      </c>
      <c r="Y785">
        <v>259.35116514713729</v>
      </c>
      <c r="Z785">
        <v>924</v>
      </c>
      <c r="AA785">
        <v>935.45614999680561</v>
      </c>
      <c r="AB785">
        <v>940.72866046570357</v>
      </c>
      <c r="AC785">
        <v>944.60995496410681</v>
      </c>
      <c r="AD785">
        <v>900.00112500688169</v>
      </c>
      <c r="AE785">
        <v>838.61452788012139</v>
      </c>
      <c r="AF785">
        <v>766.20811132309802</v>
      </c>
      <c r="AG785">
        <v>740.88891885455791</v>
      </c>
      <c r="AH785">
        <v>62</v>
      </c>
      <c r="AI785">
        <v>44.573884828700905</v>
      </c>
      <c r="AJ785">
        <v>29.674387584629471</v>
      </c>
      <c r="AK785">
        <v>18.531754887927981</v>
      </c>
      <c r="AL785">
        <v>10.304492737824294</v>
      </c>
      <c r="AM785">
        <v>4.6086008788855111</v>
      </c>
      <c r="AN785">
        <v>1.8091142657187858</v>
      </c>
      <c r="AO785">
        <v>0.49257913303239287</v>
      </c>
      <c r="AP785">
        <v>3.8371254987621044</v>
      </c>
      <c r="AQ785">
        <v>1.6478743446119228</v>
      </c>
      <c r="AR785">
        <v>8.3088175317388532E-2</v>
      </c>
      <c r="AS785">
        <v>1.6478743446119228</v>
      </c>
      <c r="AT785">
        <v>2252</v>
      </c>
      <c r="AU785">
        <v>37</v>
      </c>
      <c r="AV785">
        <v>1470.6707174399965</v>
      </c>
      <c r="AW785">
        <v>614.57799173586363</v>
      </c>
      <c r="AX785">
        <v>9.9746163419117053</v>
      </c>
      <c r="AY785">
        <v>49.076281840972676</v>
      </c>
      <c r="AZ785">
        <v>23.378546805632254</v>
      </c>
      <c r="BA785">
        <v>0.26514385515440908</v>
      </c>
      <c r="BB785">
        <v>66.061272509003672</v>
      </c>
      <c r="BC785">
        <v>31750</v>
      </c>
      <c r="BD785">
        <v>2076472.8052853986</v>
      </c>
      <c r="BE785">
        <v>397560.33981802745</v>
      </c>
      <c r="BF785">
        <v>29654</v>
      </c>
      <c r="BG785">
        <v>30242.674949358545</v>
      </c>
      <c r="BH785">
        <v>30664.53917169098</v>
      </c>
      <c r="BI785">
        <v>10646</v>
      </c>
      <c r="BJ785">
        <v>10750.175281419892</v>
      </c>
      <c r="BK785">
        <v>10242.502523347546</v>
      </c>
      <c r="BL785">
        <v>-813188.91778544057</v>
      </c>
      <c r="BM785">
        <v>-458016.20847111335</v>
      </c>
      <c r="BN785">
        <v>-176439.92092208634</v>
      </c>
      <c r="BO785">
        <v>51008.483221015369</v>
      </c>
      <c r="BP785">
        <v>117119.89517760611</v>
      </c>
      <c r="BQ785">
        <v>160380.27655120104</v>
      </c>
      <c r="BR785">
        <v>884592</v>
      </c>
      <c r="BS785">
        <v>8767932</v>
      </c>
      <c r="BT785">
        <v>937111</v>
      </c>
      <c r="BU785">
        <v>17747</v>
      </c>
      <c r="BV785">
        <v>88734</v>
      </c>
      <c r="BW785">
        <v>932589</v>
      </c>
      <c r="BX785">
        <v>42948</v>
      </c>
      <c r="BY785">
        <v>6.602029347426523</v>
      </c>
      <c r="BZ785">
        <v>0</v>
      </c>
      <c r="CA785">
        <v>0</v>
      </c>
      <c r="CB785">
        <v>0</v>
      </c>
      <c r="CC785">
        <v>0</v>
      </c>
      <c r="CD785">
        <v>0.16310826833344599</v>
      </c>
      <c r="CE785">
        <v>2.5208819999999994</v>
      </c>
      <c r="CF785">
        <v>0</v>
      </c>
      <c r="CG785">
        <v>40156.783784647851</v>
      </c>
      <c r="CH785">
        <v>25704.198216055502</v>
      </c>
      <c r="CI785">
        <v>12398.949327024522</v>
      </c>
      <c r="CJ785">
        <v>2448.937114357876</v>
      </c>
      <c r="CK785">
        <v>28143.493845711182</v>
      </c>
      <c r="CL785">
        <v>1770000</v>
      </c>
      <c r="CM785">
        <v>20000</v>
      </c>
      <c r="CN785">
        <v>240000</v>
      </c>
      <c r="CO785">
        <v>3470000</v>
      </c>
      <c r="CP785">
        <v>0</v>
      </c>
      <c r="CQ785">
        <v>0</v>
      </c>
      <c r="CR785">
        <v>0</v>
      </c>
      <c r="CS785">
        <v>0</v>
      </c>
      <c r="CT785">
        <v>0</v>
      </c>
      <c r="CU785">
        <v>0</v>
      </c>
      <c r="CV785">
        <v>0</v>
      </c>
      <c r="CW785">
        <v>0</v>
      </c>
      <c r="CX785">
        <v>0</v>
      </c>
      <c r="CY785">
        <v>131883.13705226779</v>
      </c>
      <c r="CZ785">
        <v>31750</v>
      </c>
      <c r="DA785">
        <v>32380.283592167456</v>
      </c>
      <c r="DB785">
        <v>32831.965964159594</v>
      </c>
      <c r="DC785">
        <v>31432.528112479071</v>
      </c>
      <c r="DD785">
        <v>-813188.91778544057</v>
      </c>
      <c r="DE785">
        <v>-458016.20847111335</v>
      </c>
      <c r="DF785">
        <v>-176439.92092208634</v>
      </c>
    </row>
    <row r="786" spans="1:110" x14ac:dyDescent="0.45">
      <c r="A786">
        <v>16322</v>
      </c>
      <c r="B786" t="s">
        <v>1136</v>
      </c>
      <c r="C786">
        <v>20930</v>
      </c>
      <c r="D786">
        <v>19728</v>
      </c>
      <c r="E786">
        <v>18438</v>
      </c>
      <c r="F786">
        <v>17119</v>
      </c>
      <c r="G786">
        <v>15728</v>
      </c>
      <c r="H786">
        <v>14338</v>
      </c>
      <c r="I786">
        <v>13047</v>
      </c>
      <c r="J786">
        <v>11720.607142857141</v>
      </c>
      <c r="K786">
        <v>2.66</v>
      </c>
      <c r="L786">
        <v>2.56</v>
      </c>
      <c r="M786">
        <v>2.4700000000000002</v>
      </c>
      <c r="N786">
        <v>2.4</v>
      </c>
      <c r="O786">
        <v>2.33</v>
      </c>
      <c r="P786">
        <v>2.2599999999999998</v>
      </c>
      <c r="Q786">
        <v>2.2596997672078314</v>
      </c>
      <c r="R786">
        <v>2.2303228608304364</v>
      </c>
      <c r="S786">
        <v>324856</v>
      </c>
      <c r="T786">
        <v>11602</v>
      </c>
      <c r="U786">
        <v>2796</v>
      </c>
      <c r="V786">
        <v>58.833366014132174</v>
      </c>
      <c r="W786">
        <v>115.05712647886165</v>
      </c>
      <c r="X786">
        <v>1861.9928228625213</v>
      </c>
      <c r="Y786">
        <v>229.45233488548593</v>
      </c>
      <c r="Z786">
        <v>8460</v>
      </c>
      <c r="AA786">
        <v>7813.4539267147811</v>
      </c>
      <c r="AB786">
        <v>7224.893694196955</v>
      </c>
      <c r="AC786">
        <v>6633.0538260165958</v>
      </c>
      <c r="AD786">
        <v>5983.3962110490538</v>
      </c>
      <c r="AE786">
        <v>5354.7596290622096</v>
      </c>
      <c r="AF786">
        <v>4767.9228189302976</v>
      </c>
      <c r="AG786">
        <v>4140.9120203575694</v>
      </c>
      <c r="AH786">
        <v>461</v>
      </c>
      <c r="AI786">
        <v>403.61856085270102</v>
      </c>
      <c r="AJ786">
        <v>353.78245191246657</v>
      </c>
      <c r="AK786">
        <v>335.79238763790886</v>
      </c>
      <c r="AL786">
        <v>370.8799110561543</v>
      </c>
      <c r="AM786">
        <v>404.04417451852419</v>
      </c>
      <c r="AN786">
        <v>413.63351654648477</v>
      </c>
      <c r="AO786">
        <v>395.62881341756037</v>
      </c>
      <c r="AP786">
        <v>31.095394069203284</v>
      </c>
      <c r="AQ786">
        <v>2.7072221375767302</v>
      </c>
      <c r="AR786">
        <v>0.1365020023071383</v>
      </c>
      <c r="AS786">
        <v>2.7072221375767302</v>
      </c>
      <c r="AT786">
        <v>17160</v>
      </c>
      <c r="AU786">
        <v>429</v>
      </c>
      <c r="AV786">
        <v>11249.163191430116</v>
      </c>
      <c r="AW786">
        <v>6327.0738592251037</v>
      </c>
      <c r="AX786">
        <v>111.47256015185226</v>
      </c>
      <c r="AY786">
        <v>375.38457569802296</v>
      </c>
      <c r="AZ786">
        <v>240.68188960492293</v>
      </c>
      <c r="BA786">
        <v>2.9631479877981159</v>
      </c>
      <c r="BB786">
        <v>66.061272509003672</v>
      </c>
      <c r="BC786">
        <v>7670</v>
      </c>
      <c r="BD786">
        <v>345526.67297899601</v>
      </c>
      <c r="BE786">
        <v>3339461.5892105727</v>
      </c>
      <c r="BF786">
        <v>87232</v>
      </c>
      <c r="BG786">
        <v>80742.071262503392</v>
      </c>
      <c r="BH786">
        <v>71814.620990604992</v>
      </c>
      <c r="BI786">
        <v>79966.000000000029</v>
      </c>
      <c r="BJ786">
        <v>67885.315153353862</v>
      </c>
      <c r="BK786">
        <v>61236.460328617308</v>
      </c>
      <c r="BL786">
        <v>-555190.24577722675</v>
      </c>
      <c r="BM786">
        <v>-552637.86752093257</v>
      </c>
      <c r="BN786">
        <v>-573656.38725010259</v>
      </c>
      <c r="BO786">
        <v>190810.49377865298</v>
      </c>
      <c r="BP786">
        <v>532043.45955059468</v>
      </c>
      <c r="BQ786">
        <v>807246.20464530028</v>
      </c>
      <c r="BR786">
        <v>884592</v>
      </c>
      <c r="BS786">
        <v>8767932</v>
      </c>
      <c r="BT786">
        <v>937111</v>
      </c>
      <c r="BU786">
        <v>17747</v>
      </c>
      <c r="BV786">
        <v>88734</v>
      </c>
      <c r="BW786">
        <v>932589</v>
      </c>
      <c r="BX786">
        <v>42948</v>
      </c>
      <c r="BY786">
        <v>59.394294927753499</v>
      </c>
      <c r="BZ786">
        <v>0</v>
      </c>
      <c r="CA786">
        <v>0</v>
      </c>
      <c r="CB786">
        <v>2355.4645389545044</v>
      </c>
      <c r="CC786">
        <v>0</v>
      </c>
      <c r="CD786">
        <v>2.0616911192146516</v>
      </c>
      <c r="CE786">
        <v>2.4885349152756877</v>
      </c>
      <c r="CF786">
        <v>0</v>
      </c>
      <c r="CG786">
        <v>429939.47856389271</v>
      </c>
      <c r="CH786">
        <v>275202.55698711594</v>
      </c>
      <c r="CI786">
        <v>132749.62051216472</v>
      </c>
      <c r="CJ786">
        <v>26219.598452635953</v>
      </c>
      <c r="CK786">
        <v>301318.92867419036</v>
      </c>
      <c r="CL786">
        <v>15800000</v>
      </c>
      <c r="CM786">
        <v>590000</v>
      </c>
      <c r="CN786">
        <v>240000</v>
      </c>
      <c r="CO786">
        <v>236710000</v>
      </c>
      <c r="CP786">
        <v>0</v>
      </c>
      <c r="CQ786">
        <v>40070</v>
      </c>
      <c r="CR786">
        <v>0</v>
      </c>
      <c r="CS786">
        <v>0</v>
      </c>
      <c r="CT786">
        <v>0</v>
      </c>
      <c r="CU786">
        <v>280810560</v>
      </c>
      <c r="CV786">
        <v>0</v>
      </c>
      <c r="CW786">
        <v>0</v>
      </c>
      <c r="CX786">
        <v>37455.811233111723</v>
      </c>
      <c r="CY786">
        <v>1408284.7190830489</v>
      </c>
      <c r="CZ786">
        <v>7670</v>
      </c>
      <c r="DA786">
        <v>7099.3636117869701</v>
      </c>
      <c r="DB786">
        <v>6314.4046106697106</v>
      </c>
      <c r="DC786">
        <v>5230.3968702979982</v>
      </c>
      <c r="DD786">
        <v>-555190.24577722675</v>
      </c>
      <c r="DE786">
        <v>-552637.86752093257</v>
      </c>
      <c r="DF786">
        <v>-573656.38725010259</v>
      </c>
    </row>
    <row r="787" spans="1:110" x14ac:dyDescent="0.45">
      <c r="A787">
        <v>16323</v>
      </c>
      <c r="B787" t="s">
        <v>1137</v>
      </c>
      <c r="C787">
        <v>26317</v>
      </c>
      <c r="D787">
        <v>24955</v>
      </c>
      <c r="E787">
        <v>23495</v>
      </c>
      <c r="F787">
        <v>21996</v>
      </c>
      <c r="G787">
        <v>20457</v>
      </c>
      <c r="H787">
        <v>18879</v>
      </c>
      <c r="I787">
        <v>17342</v>
      </c>
      <c r="J787">
        <v>15837.892857142857</v>
      </c>
      <c r="K787">
        <v>2.66</v>
      </c>
      <c r="L787">
        <v>2.56</v>
      </c>
      <c r="M787">
        <v>2.4700000000000002</v>
      </c>
      <c r="N787">
        <v>2.4</v>
      </c>
      <c r="O787">
        <v>2.33</v>
      </c>
      <c r="P787">
        <v>2.2599999999999998</v>
      </c>
      <c r="Q787">
        <v>2.2596997672078314</v>
      </c>
      <c r="R787">
        <v>2.2303228608304364</v>
      </c>
      <c r="S787">
        <v>324856</v>
      </c>
      <c r="T787">
        <v>11602</v>
      </c>
      <c r="U787">
        <v>2796</v>
      </c>
      <c r="V787">
        <v>73.639934044637116</v>
      </c>
      <c r="W787">
        <v>144.01350422876737</v>
      </c>
      <c r="X787">
        <v>1870.4902990834537</v>
      </c>
      <c r="Y787">
        <v>230.49947413091513</v>
      </c>
      <c r="Z787">
        <v>9797</v>
      </c>
      <c r="AA787">
        <v>9344.6114501765278</v>
      </c>
      <c r="AB787">
        <v>8707.2367892289803</v>
      </c>
      <c r="AC787">
        <v>8071.7390037324476</v>
      </c>
      <c r="AD787">
        <v>7406.7711652376111</v>
      </c>
      <c r="AE787">
        <v>6753.6477384252266</v>
      </c>
      <c r="AF787">
        <v>6101.9364505762087</v>
      </c>
      <c r="AG787">
        <v>5446.8401993981943</v>
      </c>
      <c r="AH787">
        <v>824</v>
      </c>
      <c r="AI787">
        <v>722.4928585834017</v>
      </c>
      <c r="AJ787">
        <v>604.83061401625935</v>
      </c>
      <c r="AK787">
        <v>516.81694663620408</v>
      </c>
      <c r="AL787">
        <v>474.65319442902756</v>
      </c>
      <c r="AM787">
        <v>478.79569290525319</v>
      </c>
      <c r="AN787">
        <v>524.01758648866632</v>
      </c>
      <c r="AO787">
        <v>547.6200493896456</v>
      </c>
      <c r="AP787">
        <v>31.850238429615505</v>
      </c>
      <c r="AQ787">
        <v>20.951545238637305</v>
      </c>
      <c r="AR787">
        <v>1.05640680046394</v>
      </c>
      <c r="AS787">
        <v>20.951545238637305</v>
      </c>
      <c r="AT787">
        <v>22627</v>
      </c>
      <c r="AU787">
        <v>324</v>
      </c>
      <c r="AV787">
        <v>14762.681681506452</v>
      </c>
      <c r="AW787">
        <v>5641.0851110182903</v>
      </c>
      <c r="AX787">
        <v>88.702413804705714</v>
      </c>
      <c r="AY787">
        <v>492.63068771187028</v>
      </c>
      <c r="AZ787">
        <v>214.58687762313573</v>
      </c>
      <c r="BA787">
        <v>2.3578751454187543</v>
      </c>
      <c r="BB787">
        <v>66.061272509003672</v>
      </c>
      <c r="BC787">
        <v>9030</v>
      </c>
      <c r="BD787">
        <v>434556.99110892578</v>
      </c>
      <c r="BE787">
        <v>3498824.388921313</v>
      </c>
      <c r="BF787">
        <v>136576</v>
      </c>
      <c r="BG787">
        <v>128407.16258865959</v>
      </c>
      <c r="BH787">
        <v>117038.11742978069</v>
      </c>
      <c r="BI787">
        <v>110440.00000000006</v>
      </c>
      <c r="BJ787">
        <v>95396.460337082477</v>
      </c>
      <c r="BK787">
        <v>87537.487443995269</v>
      </c>
      <c r="BL787">
        <v>-836941.99522714282</v>
      </c>
      <c r="BM787">
        <v>-833621.64939293941</v>
      </c>
      <c r="BN787">
        <v>-846062.8519371259</v>
      </c>
      <c r="BO787">
        <v>233039.5011131689</v>
      </c>
      <c r="BP787">
        <v>609775.20151563734</v>
      </c>
      <c r="BQ787">
        <v>923309.43907362851</v>
      </c>
      <c r="BR787">
        <v>884592</v>
      </c>
      <c r="BS787">
        <v>8767932</v>
      </c>
      <c r="BT787">
        <v>937111</v>
      </c>
      <c r="BU787">
        <v>17747</v>
      </c>
      <c r="BV787">
        <v>88734</v>
      </c>
      <c r="BW787">
        <v>932589</v>
      </c>
      <c r="BX787">
        <v>42948</v>
      </c>
      <c r="BY787">
        <v>118.73020127948716</v>
      </c>
      <c r="BZ787">
        <v>0</v>
      </c>
      <c r="CA787">
        <v>0</v>
      </c>
      <c r="CB787">
        <v>1070.4205694483317</v>
      </c>
      <c r="CC787">
        <v>0</v>
      </c>
      <c r="CD787">
        <v>1.7913507579407053</v>
      </c>
      <c r="CE787">
        <v>2.8346045300616298</v>
      </c>
      <c r="CF787">
        <v>18.726987506429548</v>
      </c>
      <c r="CG787">
        <v>470969.23590907641</v>
      </c>
      <c r="CH787">
        <v>301465.54212091182</v>
      </c>
      <c r="CI787">
        <v>145418.11221586369</v>
      </c>
      <c r="CJ787">
        <v>28721.773330349435</v>
      </c>
      <c r="CK787">
        <v>330074.23760350398</v>
      </c>
      <c r="CL787">
        <v>33700000</v>
      </c>
      <c r="CM787">
        <v>520000</v>
      </c>
      <c r="CN787">
        <v>240000</v>
      </c>
      <c r="CO787">
        <v>307290000</v>
      </c>
      <c r="CP787">
        <v>0</v>
      </c>
      <c r="CQ787">
        <v>26420</v>
      </c>
      <c r="CR787">
        <v>0</v>
      </c>
      <c r="CS787">
        <v>0</v>
      </c>
      <c r="CT787">
        <v>0</v>
      </c>
      <c r="CU787">
        <v>185151360</v>
      </c>
      <c r="CV787">
        <v>0</v>
      </c>
      <c r="CW787">
        <v>0</v>
      </c>
      <c r="CX787">
        <v>32079.199984360799</v>
      </c>
      <c r="CY787">
        <v>1380898.7956325267</v>
      </c>
      <c r="CZ787">
        <v>9030</v>
      </c>
      <c r="DA787">
        <v>8489.9007012622715</v>
      </c>
      <c r="DB787">
        <v>7738.2131589072724</v>
      </c>
      <c r="DC787">
        <v>6578.0899247694451</v>
      </c>
      <c r="DD787">
        <v>-836941.99522714282</v>
      </c>
      <c r="DE787">
        <v>-833621.64939293941</v>
      </c>
      <c r="DF787">
        <v>-846062.8519371259</v>
      </c>
    </row>
    <row r="788" spans="1:110" x14ac:dyDescent="0.45">
      <c r="A788">
        <v>16342</v>
      </c>
      <c r="B788" t="s">
        <v>1138</v>
      </c>
      <c r="C788">
        <v>25335</v>
      </c>
      <c r="D788">
        <v>23480</v>
      </c>
      <c r="E788">
        <v>21579</v>
      </c>
      <c r="F788">
        <v>19698</v>
      </c>
      <c r="G788">
        <v>17827</v>
      </c>
      <c r="H788">
        <v>15919</v>
      </c>
      <c r="I788">
        <v>14098</v>
      </c>
      <c r="J788">
        <v>12219.964285714286</v>
      </c>
      <c r="K788">
        <v>2.66</v>
      </c>
      <c r="L788">
        <v>2.56</v>
      </c>
      <c r="M788">
        <v>2.4700000000000002</v>
      </c>
      <c r="N788">
        <v>2.4</v>
      </c>
      <c r="O788">
        <v>2.33</v>
      </c>
      <c r="P788">
        <v>2.2599999999999998</v>
      </c>
      <c r="Q788">
        <v>2.2596997672078314</v>
      </c>
      <c r="R788">
        <v>2.2303228608304364</v>
      </c>
      <c r="S788">
        <v>324856</v>
      </c>
      <c r="T788">
        <v>11602</v>
      </c>
      <c r="U788">
        <v>2796</v>
      </c>
      <c r="V788">
        <v>68.432222554324042</v>
      </c>
      <c r="W788">
        <v>133.82907385872113</v>
      </c>
      <c r="X788">
        <v>1937.7276387200664</v>
      </c>
      <c r="Y788">
        <v>238.78509391509422</v>
      </c>
      <c r="Z788">
        <v>10351</v>
      </c>
      <c r="AA788">
        <v>9417.5503163608482</v>
      </c>
      <c r="AB788">
        <v>8432.5139612400253</v>
      </c>
      <c r="AC788">
        <v>7469.6251084761852</v>
      </c>
      <c r="AD788">
        <v>6514.9015604636688</v>
      </c>
      <c r="AE788">
        <v>5637.9304134437525</v>
      </c>
      <c r="AF788">
        <v>4818.5663181428363</v>
      </c>
      <c r="AG788">
        <v>3882.7958963605488</v>
      </c>
      <c r="AH788">
        <v>897</v>
      </c>
      <c r="AI788">
        <v>774.03820470810456</v>
      </c>
      <c r="AJ788">
        <v>679.73254775975761</v>
      </c>
      <c r="AK788">
        <v>625.78846006668277</v>
      </c>
      <c r="AL788">
        <v>609.58804681775314</v>
      </c>
      <c r="AM788">
        <v>617.79702913137999</v>
      </c>
      <c r="AN788">
        <v>624.5854490854058</v>
      </c>
      <c r="AO788">
        <v>612.26142722327859</v>
      </c>
      <c r="AP788">
        <v>34.030899915250799</v>
      </c>
      <c r="AQ788">
        <v>56.969370199440753</v>
      </c>
      <c r="AR788">
        <v>2.8724769181154324</v>
      </c>
      <c r="AS788">
        <v>56.969370199440753</v>
      </c>
      <c r="AT788">
        <v>21892</v>
      </c>
      <c r="AU788">
        <v>268</v>
      </c>
      <c r="AV788">
        <v>14269.903319835297</v>
      </c>
      <c r="AW788">
        <v>4949.4659779015474</v>
      </c>
      <c r="AX788">
        <v>74.853874411771201</v>
      </c>
      <c r="AY788">
        <v>476.18667378290382</v>
      </c>
      <c r="AZ788">
        <v>188.27768579937486</v>
      </c>
      <c r="BA788">
        <v>1.9897552100712845</v>
      </c>
      <c r="BB788">
        <v>66.061272509003672</v>
      </c>
      <c r="BC788">
        <v>8650</v>
      </c>
      <c r="BD788">
        <v>341355.66605149634</v>
      </c>
      <c r="BE788">
        <v>3544163.6094716438</v>
      </c>
      <c r="BF788">
        <v>120374</v>
      </c>
      <c r="BG788">
        <v>107717.29935264055</v>
      </c>
      <c r="BH788">
        <v>92444.676835868595</v>
      </c>
      <c r="BI788">
        <v>94810.000000000015</v>
      </c>
      <c r="BJ788">
        <v>75199.508656120423</v>
      </c>
      <c r="BK788">
        <v>65587.949753184337</v>
      </c>
      <c r="BL788">
        <v>-1006340.1652573256</v>
      </c>
      <c r="BM788">
        <v>-1059060.5317980123</v>
      </c>
      <c r="BN788">
        <v>-1088356.4744395339</v>
      </c>
      <c r="BO788">
        <v>76585.876534538111</v>
      </c>
      <c r="BP788">
        <v>349694.83269806532</v>
      </c>
      <c r="BQ788">
        <v>588633.11242644535</v>
      </c>
      <c r="BR788">
        <v>884592</v>
      </c>
      <c r="BS788">
        <v>8767932</v>
      </c>
      <c r="BT788">
        <v>937111</v>
      </c>
      <c r="BU788">
        <v>17747</v>
      </c>
      <c r="BV788">
        <v>88734</v>
      </c>
      <c r="BW788">
        <v>932589</v>
      </c>
      <c r="BX788">
        <v>42948</v>
      </c>
      <c r="BY788">
        <v>35.947019948530532</v>
      </c>
      <c r="BZ788">
        <v>0</v>
      </c>
      <c r="CA788">
        <v>33.989416441199999</v>
      </c>
      <c r="CB788">
        <v>821.70894100802388</v>
      </c>
      <c r="CC788">
        <v>0</v>
      </c>
      <c r="CD788">
        <v>1.768223466162083</v>
      </c>
      <c r="CE788">
        <v>0.18427499999999997</v>
      </c>
      <c r="CF788">
        <v>0</v>
      </c>
      <c r="CG788">
        <v>541680.09431247809</v>
      </c>
      <c r="CH788">
        <v>346727.2824578791</v>
      </c>
      <c r="CI788">
        <v>167251.04472649383</v>
      </c>
      <c r="CJ788">
        <v>33034.032162153526</v>
      </c>
      <c r="CK788">
        <v>379631.25937529973</v>
      </c>
      <c r="CL788">
        <v>38200000</v>
      </c>
      <c r="CM788">
        <v>240000</v>
      </c>
      <c r="CN788">
        <v>240000</v>
      </c>
      <c r="CO788">
        <v>71250000</v>
      </c>
      <c r="CP788">
        <v>0</v>
      </c>
      <c r="CQ788">
        <v>18000</v>
      </c>
      <c r="CR788">
        <v>0</v>
      </c>
      <c r="CS788">
        <v>0</v>
      </c>
      <c r="CT788">
        <v>0</v>
      </c>
      <c r="CU788">
        <v>126144000</v>
      </c>
      <c r="CV788">
        <v>0</v>
      </c>
      <c r="CW788">
        <v>0</v>
      </c>
      <c r="CX788">
        <v>2026.958231723127</v>
      </c>
      <c r="CY788">
        <v>1671402.5156309786</v>
      </c>
      <c r="CZ788">
        <v>8650</v>
      </c>
      <c r="DA788">
        <v>7740.497444633731</v>
      </c>
      <c r="DB788">
        <v>6643.0163875111193</v>
      </c>
      <c r="DC788">
        <v>5167.2584115749823</v>
      </c>
      <c r="DD788">
        <v>-1006340.1652573256</v>
      </c>
      <c r="DE788">
        <v>-1059060.5317980123</v>
      </c>
      <c r="DF788">
        <v>-1088356.4744395339</v>
      </c>
    </row>
    <row r="789" spans="1:110" x14ac:dyDescent="0.45">
      <c r="A789">
        <v>16343</v>
      </c>
      <c r="B789" t="s">
        <v>692</v>
      </c>
      <c r="C789">
        <v>12246</v>
      </c>
      <c r="D789">
        <v>10884</v>
      </c>
      <c r="E789">
        <v>9568</v>
      </c>
      <c r="F789">
        <v>8331</v>
      </c>
      <c r="G789">
        <v>7164</v>
      </c>
      <c r="H789">
        <v>6076</v>
      </c>
      <c r="I789">
        <v>5105</v>
      </c>
      <c r="J789">
        <v>3910.6071428571427</v>
      </c>
      <c r="K789">
        <v>2.66</v>
      </c>
      <c r="L789">
        <v>2.56</v>
      </c>
      <c r="M789">
        <v>2.4700000000000002</v>
      </c>
      <c r="N789">
        <v>2.4</v>
      </c>
      <c r="O789">
        <v>2.33</v>
      </c>
      <c r="P789">
        <v>2.2599999999999998</v>
      </c>
      <c r="Q789">
        <v>2.2596997672078314</v>
      </c>
      <c r="R789">
        <v>2.2303228608304364</v>
      </c>
      <c r="S789">
        <v>324856</v>
      </c>
      <c r="T789">
        <v>11602</v>
      </c>
      <c r="U789">
        <v>2796</v>
      </c>
      <c r="V789">
        <v>34.771523113189481</v>
      </c>
      <c r="W789">
        <v>68.000724822304164</v>
      </c>
      <c r="X789">
        <v>1843.3296591862984</v>
      </c>
      <c r="Y789">
        <v>227.152483656588</v>
      </c>
      <c r="Z789">
        <v>4624</v>
      </c>
      <c r="AA789">
        <v>3950.4976255159231</v>
      </c>
      <c r="AB789">
        <v>3322.4811485031159</v>
      </c>
      <c r="AC789">
        <v>2771.0873126986153</v>
      </c>
      <c r="AD789">
        <v>2299.979763724139</v>
      </c>
      <c r="AE789">
        <v>1885.0530989451574</v>
      </c>
      <c r="AF789">
        <v>1540.8982267423803</v>
      </c>
      <c r="AG789">
        <v>1003.2745521469835</v>
      </c>
      <c r="AH789">
        <v>331</v>
      </c>
      <c r="AI789">
        <v>277.30515685904948</v>
      </c>
      <c r="AJ789">
        <v>234.24906794377139</v>
      </c>
      <c r="AK789">
        <v>219.72290944078938</v>
      </c>
      <c r="AL789">
        <v>217.145414452681</v>
      </c>
      <c r="AM789">
        <v>214.79033318859811</v>
      </c>
      <c r="AN789">
        <v>226.70266660493851</v>
      </c>
      <c r="AO789">
        <v>179.42375849267228</v>
      </c>
      <c r="AP789">
        <v>21.135642091542085</v>
      </c>
      <c r="AQ789">
        <v>12.947584136236534</v>
      </c>
      <c r="AR789">
        <v>0.65283566320805275</v>
      </c>
      <c r="AS789">
        <v>12.947584136236534</v>
      </c>
      <c r="AT789">
        <v>10590</v>
      </c>
      <c r="AU789">
        <v>89</v>
      </c>
      <c r="AV789">
        <v>6891.0690104703535</v>
      </c>
      <c r="AW789">
        <v>1939.9034298737749</v>
      </c>
      <c r="AX789">
        <v>26.408188789740045</v>
      </c>
      <c r="AY789">
        <v>229.95497287939568</v>
      </c>
      <c r="AZ789">
        <v>73.793926472398397</v>
      </c>
      <c r="BA789">
        <v>0.7019787772624394</v>
      </c>
      <c r="BB789">
        <v>66.061272509003672</v>
      </c>
      <c r="BC789">
        <v>8650</v>
      </c>
      <c r="BD789">
        <v>235662.74280281313</v>
      </c>
      <c r="BE789">
        <v>1892031.8513633516</v>
      </c>
      <c r="BF789">
        <v>50174</v>
      </c>
      <c r="BG789">
        <v>40965.291583976476</v>
      </c>
      <c r="BH789">
        <v>31727.765260689554</v>
      </c>
      <c r="BI789">
        <v>27108</v>
      </c>
      <c r="BJ789">
        <v>19014.980388153959</v>
      </c>
      <c r="BK789">
        <v>15782.277916669174</v>
      </c>
      <c r="BL789">
        <v>-822841.50113092142</v>
      </c>
      <c r="BM789">
        <v>-857982.95892777015</v>
      </c>
      <c r="BN789">
        <v>-870934.98234437383</v>
      </c>
      <c r="BO789">
        <v>-117651.2208272377</v>
      </c>
      <c r="BP789">
        <v>-59198.25126165105</v>
      </c>
      <c r="BQ789">
        <v>25307.43218157813</v>
      </c>
      <c r="BR789">
        <v>884592</v>
      </c>
      <c r="BS789">
        <v>8767932</v>
      </c>
      <c r="BT789">
        <v>937111</v>
      </c>
      <c r="BU789">
        <v>17747</v>
      </c>
      <c r="BV789">
        <v>88734</v>
      </c>
      <c r="BW789">
        <v>932589</v>
      </c>
      <c r="BX789">
        <v>42948</v>
      </c>
      <c r="BY789">
        <v>22.033732016964205</v>
      </c>
      <c r="BZ789">
        <v>0</v>
      </c>
      <c r="CA789">
        <v>0</v>
      </c>
      <c r="CB789">
        <v>836.78078088754762</v>
      </c>
      <c r="CC789">
        <v>0</v>
      </c>
      <c r="CD789">
        <v>1.4562847540774599</v>
      </c>
      <c r="CE789">
        <v>15.609900832183854</v>
      </c>
      <c r="CF789">
        <v>0</v>
      </c>
      <c r="CG789">
        <v>346570.50353272166</v>
      </c>
      <c r="CH789">
        <v>221838.40634291378</v>
      </c>
      <c r="CI789">
        <v>107008.32353975512</v>
      </c>
      <c r="CJ789">
        <v>21135.392052175583</v>
      </c>
      <c r="CK789">
        <v>242890.58819015953</v>
      </c>
      <c r="CL789">
        <v>14000000</v>
      </c>
      <c r="CM789">
        <v>380000</v>
      </c>
      <c r="CN789">
        <v>240000</v>
      </c>
      <c r="CO789">
        <v>226300000</v>
      </c>
      <c r="CP789">
        <v>21000</v>
      </c>
      <c r="CQ789">
        <v>38420</v>
      </c>
      <c r="CR789">
        <v>0</v>
      </c>
      <c r="CS789">
        <v>0</v>
      </c>
      <c r="CT789">
        <v>42580000</v>
      </c>
      <c r="CU789">
        <v>269247360</v>
      </c>
      <c r="CV789">
        <v>0</v>
      </c>
      <c r="CW789">
        <v>0</v>
      </c>
      <c r="CX789">
        <v>33137.795977258545</v>
      </c>
      <c r="CY789">
        <v>1062463.2208613642</v>
      </c>
      <c r="CZ789">
        <v>8650</v>
      </c>
      <c r="DA789">
        <v>7062.4182285924298</v>
      </c>
      <c r="DB789">
        <v>5469.8682485941863</v>
      </c>
      <c r="DC789">
        <v>3567.3358058716476</v>
      </c>
      <c r="DD789">
        <v>-822841.50113092142</v>
      </c>
      <c r="DE789">
        <v>-857982.95892777015</v>
      </c>
      <c r="DF789">
        <v>-870934.98234437383</v>
      </c>
    </row>
    <row r="790" spans="1:110" x14ac:dyDescent="0.45">
      <c r="A790">
        <v>17000</v>
      </c>
      <c r="B790" t="s">
        <v>1139</v>
      </c>
      <c r="C790">
        <v>1154008</v>
      </c>
      <c r="D790">
        <v>1133021</v>
      </c>
      <c r="E790">
        <v>1104368</v>
      </c>
      <c r="F790">
        <v>1070727</v>
      </c>
      <c r="G790">
        <v>1032500</v>
      </c>
      <c r="H790">
        <v>990439</v>
      </c>
      <c r="I790">
        <v>947918</v>
      </c>
      <c r="J790">
        <v>913085.7857142858</v>
      </c>
      <c r="K790">
        <v>2.48</v>
      </c>
      <c r="L790">
        <v>2.4</v>
      </c>
      <c r="M790">
        <v>2.33</v>
      </c>
      <c r="N790">
        <v>2.27</v>
      </c>
      <c r="O790">
        <v>2.23</v>
      </c>
      <c r="P790">
        <v>2.19</v>
      </c>
      <c r="Q790">
        <v>2.1786166457039839</v>
      </c>
      <c r="R790">
        <v>2.1568510287061868</v>
      </c>
      <c r="S790">
        <v>303544</v>
      </c>
      <c r="T790">
        <v>10302</v>
      </c>
      <c r="U790">
        <v>3004</v>
      </c>
      <c r="V790">
        <v>3515.4439861115316</v>
      </c>
      <c r="W790">
        <v>5643.901181964894</v>
      </c>
      <c r="X790">
        <v>1636.3633647425477</v>
      </c>
      <c r="Y790">
        <v>297.20691646000688</v>
      </c>
      <c r="Z790">
        <v>573835</v>
      </c>
      <c r="AA790">
        <v>561077.51776506752</v>
      </c>
      <c r="AB790">
        <v>539182.19196255202</v>
      </c>
      <c r="AC790">
        <v>515997.07718311745</v>
      </c>
      <c r="AD790">
        <v>489943.37688564626</v>
      </c>
      <c r="AE790">
        <v>462353.74268774199</v>
      </c>
      <c r="AF790">
        <v>435314.32644943375</v>
      </c>
      <c r="AG790">
        <v>410277.40938274784</v>
      </c>
      <c r="AH790">
        <v>17260</v>
      </c>
      <c r="AI790">
        <v>15147.011622699229</v>
      </c>
      <c r="AJ790">
        <v>13354.222790476415</v>
      </c>
      <c r="AK790">
        <v>12180.769224741825</v>
      </c>
      <c r="AL790">
        <v>11702.36902643647</v>
      </c>
      <c r="AM790">
        <v>11563.803751991054</v>
      </c>
      <c r="AN790">
        <v>12189.659344675791</v>
      </c>
      <c r="AO790">
        <v>11587.124529234272</v>
      </c>
      <c r="AP790">
        <v>3133.0782763166658</v>
      </c>
      <c r="AQ790">
        <v>1055.1105158681341</v>
      </c>
      <c r="AR790">
        <v>22.258972436111112</v>
      </c>
      <c r="AS790">
        <v>1055.1105158681341</v>
      </c>
      <c r="AT790">
        <v>885620</v>
      </c>
      <c r="AU790">
        <v>19504</v>
      </c>
      <c r="AV790">
        <v>626343.49512870936</v>
      </c>
      <c r="AW790">
        <v>276608.18052824453</v>
      </c>
      <c r="AX790">
        <v>8913.8956918126569</v>
      </c>
      <c r="AY790">
        <v>20901.08243244503</v>
      </c>
      <c r="AZ790">
        <v>10522.175187294422</v>
      </c>
      <c r="BA790">
        <v>236.94792733436722</v>
      </c>
      <c r="BB790">
        <v>66.061272509003672</v>
      </c>
      <c r="BC790">
        <v>455000</v>
      </c>
      <c r="BD790">
        <v>26953988.962088421</v>
      </c>
      <c r="BE790">
        <v>2837783.4897307898</v>
      </c>
      <c r="BF790">
        <v>50174</v>
      </c>
      <c r="BG790">
        <v>50130.83111713887</v>
      </c>
      <c r="BH790">
        <v>48065.739231543812</v>
      </c>
      <c r="BI790">
        <v>27108</v>
      </c>
      <c r="BJ790">
        <v>24929.97549428956</v>
      </c>
      <c r="BK790">
        <v>23671.212337146677</v>
      </c>
      <c r="BL790">
        <v>-19295112.980878394</v>
      </c>
      <c r="BM790">
        <v>-13593939.403507955</v>
      </c>
      <c r="BN790">
        <v>-9003726.4369277284</v>
      </c>
      <c r="BO790">
        <v>272154.70410636486</v>
      </c>
      <c r="BP790">
        <v>649910.99143180298</v>
      </c>
      <c r="BQ790">
        <v>971059.07054901635</v>
      </c>
      <c r="BR790">
        <v>895040</v>
      </c>
      <c r="BS790">
        <v>8767932</v>
      </c>
      <c r="BT790">
        <v>937111</v>
      </c>
      <c r="BU790">
        <v>19504</v>
      </c>
      <c r="BV790">
        <v>88734</v>
      </c>
      <c r="BW790">
        <v>932589</v>
      </c>
      <c r="BX790">
        <v>42948</v>
      </c>
      <c r="BY790">
        <v>22.033732016964205</v>
      </c>
      <c r="BZ790">
        <v>0</v>
      </c>
      <c r="CA790">
        <v>0</v>
      </c>
      <c r="CB790">
        <v>836.78078088754762</v>
      </c>
      <c r="CC790">
        <v>0</v>
      </c>
      <c r="CD790">
        <v>1.4562847540774599</v>
      </c>
      <c r="CE790">
        <v>15.609900832183854</v>
      </c>
      <c r="CF790">
        <v>0</v>
      </c>
      <c r="CG790">
        <v>193090.45634687069</v>
      </c>
      <c r="CH790">
        <v>103807.28271532274</v>
      </c>
      <c r="CI790">
        <v>10870.805571905043</v>
      </c>
      <c r="CJ790">
        <v>17999.202668236219</v>
      </c>
      <c r="CK790">
        <v>222405.98940553269</v>
      </c>
      <c r="CL790">
        <v>343000000</v>
      </c>
      <c r="CM790">
        <v>69400000</v>
      </c>
      <c r="CN790">
        <v>240000</v>
      </c>
      <c r="CO790">
        <v>226300000</v>
      </c>
      <c r="CP790">
        <v>21000</v>
      </c>
      <c r="CQ790">
        <v>38420</v>
      </c>
      <c r="CR790">
        <v>0</v>
      </c>
      <c r="CS790">
        <v>0</v>
      </c>
      <c r="CT790">
        <v>42580000</v>
      </c>
      <c r="CU790">
        <v>269247360</v>
      </c>
      <c r="CV790">
        <v>0</v>
      </c>
      <c r="CW790">
        <v>0</v>
      </c>
      <c r="CX790">
        <v>33137.795977258545</v>
      </c>
      <c r="CY790">
        <v>1062463.2208613642</v>
      </c>
      <c r="CZ790">
        <v>455000</v>
      </c>
      <c r="DA790">
        <v>454608.52549723338</v>
      </c>
      <c r="DB790">
        <v>435881.35987468483</v>
      </c>
      <c r="DC790">
        <v>408014.9827331102</v>
      </c>
      <c r="DD790">
        <v>-19295112.980878394</v>
      </c>
      <c r="DE790">
        <v>-13593939.403507955</v>
      </c>
      <c r="DF790">
        <v>-9003726.4369277284</v>
      </c>
    </row>
    <row r="791" spans="1:110" x14ac:dyDescent="0.45">
      <c r="A791">
        <v>17201</v>
      </c>
      <c r="B791" t="s">
        <v>1140</v>
      </c>
      <c r="C791">
        <v>465699</v>
      </c>
      <c r="D791">
        <v>467547</v>
      </c>
      <c r="E791">
        <v>465330</v>
      </c>
      <c r="F791">
        <v>460264</v>
      </c>
      <c r="G791">
        <v>452270</v>
      </c>
      <c r="H791">
        <v>441714</v>
      </c>
      <c r="I791">
        <v>429826</v>
      </c>
      <c r="J791">
        <v>423670.82142857142</v>
      </c>
      <c r="K791">
        <v>2.48</v>
      </c>
      <c r="L791">
        <v>2.4</v>
      </c>
      <c r="M791">
        <v>2.33</v>
      </c>
      <c r="N791">
        <v>2.27</v>
      </c>
      <c r="O791">
        <v>2.23</v>
      </c>
      <c r="P791">
        <v>2.19</v>
      </c>
      <c r="Q791">
        <v>2.1786166457039839</v>
      </c>
      <c r="R791">
        <v>2.1568510287061868</v>
      </c>
      <c r="S791">
        <v>307021</v>
      </c>
      <c r="T791">
        <v>9481</v>
      </c>
      <c r="U791">
        <v>3271</v>
      </c>
      <c r="V791">
        <v>1550.5854815145087</v>
      </c>
      <c r="W791">
        <v>2340.6028730581984</v>
      </c>
      <c r="X791">
        <v>1377.8225994894801</v>
      </c>
      <c r="Y791">
        <v>314.9108911627726</v>
      </c>
      <c r="Z791">
        <v>255288</v>
      </c>
      <c r="AA791">
        <v>256730.77236101782</v>
      </c>
      <c r="AB791">
        <v>252368.42282752832</v>
      </c>
      <c r="AC791">
        <v>246507.24548493171</v>
      </c>
      <c r="AD791">
        <v>238221.8381441923</v>
      </c>
      <c r="AE791">
        <v>228208.08366276708</v>
      </c>
      <c r="AF791">
        <v>217539.42612549657</v>
      </c>
      <c r="AG791">
        <v>210311.41347427398</v>
      </c>
      <c r="AH791">
        <v>2988</v>
      </c>
      <c r="AI791">
        <v>2774.4039208934091</v>
      </c>
      <c r="AJ791">
        <v>2583.2769747846496</v>
      </c>
      <c r="AK791">
        <v>2455.8927256399106</v>
      </c>
      <c r="AL791">
        <v>2402.8315008956624</v>
      </c>
      <c r="AM791">
        <v>2358.5648425707691</v>
      </c>
      <c r="AN791">
        <v>2495.1159789143098</v>
      </c>
      <c r="AO791">
        <v>2442.8976199872841</v>
      </c>
      <c r="AP791">
        <v>1635.4006203656127</v>
      </c>
      <c r="AQ791">
        <v>140.39488194850935</v>
      </c>
      <c r="AR791">
        <v>2.9618184640039225</v>
      </c>
      <c r="AS791">
        <v>140.39488194850935</v>
      </c>
      <c r="AT791">
        <v>337427</v>
      </c>
      <c r="AU791">
        <v>8645</v>
      </c>
      <c r="AV791">
        <v>239025.20383153073</v>
      </c>
      <c r="AW791">
        <v>117427.31147365551</v>
      </c>
      <c r="AX791">
        <v>3915.2997186316461</v>
      </c>
      <c r="AY791">
        <v>7976.2710518581798</v>
      </c>
      <c r="AZ791">
        <v>4466.9349284578557</v>
      </c>
      <c r="BA791">
        <v>104.07594897870581</v>
      </c>
      <c r="BB791">
        <v>66.061272509003672</v>
      </c>
      <c r="BC791">
        <v>202200</v>
      </c>
      <c r="BD791">
        <v>13468600.095879151</v>
      </c>
      <c r="BE791">
        <v>113459102.61587258</v>
      </c>
      <c r="BF791">
        <v>3381428</v>
      </c>
      <c r="BG791">
        <v>3519388.9148648712</v>
      </c>
      <c r="BH791">
        <v>3500927.8536046967</v>
      </c>
      <c r="BI791">
        <v>2027241.9999999977</v>
      </c>
      <c r="BJ791">
        <v>1946513.2159873589</v>
      </c>
      <c r="BK791">
        <v>1881088.5472038453</v>
      </c>
      <c r="BL791">
        <v>-6570418.86640664</v>
      </c>
      <c r="BM791">
        <v>-7551849.9527275749</v>
      </c>
      <c r="BN791">
        <v>-8803647.6766696516</v>
      </c>
      <c r="BO791">
        <v>12710945.225602932</v>
      </c>
      <c r="BP791">
        <v>28894581.862036921</v>
      </c>
      <c r="BQ791">
        <v>42588754.512273625</v>
      </c>
      <c r="BR791">
        <v>895040</v>
      </c>
      <c r="BS791">
        <v>8767932</v>
      </c>
      <c r="BT791">
        <v>937111</v>
      </c>
      <c r="BU791">
        <v>19504</v>
      </c>
      <c r="BV791">
        <v>88734</v>
      </c>
      <c r="BW791">
        <v>932589</v>
      </c>
      <c r="BX791">
        <v>42948</v>
      </c>
      <c r="BY791">
        <v>485.01395735747548</v>
      </c>
      <c r="BZ791">
        <v>0</v>
      </c>
      <c r="CA791">
        <v>0</v>
      </c>
      <c r="CB791">
        <v>475.01978419023527</v>
      </c>
      <c r="CC791">
        <v>521.02088623600002</v>
      </c>
      <c r="CD791">
        <v>15.193735675045552</v>
      </c>
      <c r="CE791">
        <v>59.721917494477253</v>
      </c>
      <c r="CF791">
        <v>41.508359999999996</v>
      </c>
      <c r="CG791">
        <v>6299272.1546007451</v>
      </c>
      <c r="CH791">
        <v>3386549.1740239356</v>
      </c>
      <c r="CI791">
        <v>354642.91779478127</v>
      </c>
      <c r="CJ791">
        <v>587195.65077496564</v>
      </c>
      <c r="CK791">
        <v>7255645.2689817538</v>
      </c>
      <c r="CL791">
        <v>28200000</v>
      </c>
      <c r="CM791">
        <v>7720000</v>
      </c>
      <c r="CN791">
        <v>240000</v>
      </c>
      <c r="CO791">
        <v>468640000</v>
      </c>
      <c r="CP791">
        <v>146000</v>
      </c>
      <c r="CQ791">
        <v>19420</v>
      </c>
      <c r="CR791">
        <v>0</v>
      </c>
      <c r="CS791">
        <v>0</v>
      </c>
      <c r="CT791">
        <v>273120000</v>
      </c>
      <c r="CU791">
        <v>136095360</v>
      </c>
      <c r="CV791">
        <v>0</v>
      </c>
      <c r="CW791">
        <v>0</v>
      </c>
      <c r="CX791">
        <v>78109.935460746288</v>
      </c>
      <c r="CY791">
        <v>38617507.62224704</v>
      </c>
      <c r="CZ791">
        <v>202200</v>
      </c>
      <c r="DA791">
        <v>210449.67942114308</v>
      </c>
      <c r="DB791">
        <v>209345.75924694233</v>
      </c>
      <c r="DC791">
        <v>203880.42168039494</v>
      </c>
      <c r="DD791">
        <v>-6570418.86640664</v>
      </c>
      <c r="DE791">
        <v>-7551849.9527275749</v>
      </c>
      <c r="DF791">
        <v>-8803647.6766696516</v>
      </c>
    </row>
    <row r="792" spans="1:110" x14ac:dyDescent="0.45">
      <c r="A792">
        <v>17202</v>
      </c>
      <c r="B792" t="s">
        <v>1141</v>
      </c>
      <c r="C792">
        <v>55325</v>
      </c>
      <c r="D792">
        <v>52376</v>
      </c>
      <c r="E792">
        <v>49278</v>
      </c>
      <c r="F792">
        <v>46123</v>
      </c>
      <c r="G792">
        <v>42970</v>
      </c>
      <c r="H792">
        <v>39713</v>
      </c>
      <c r="I792">
        <v>36580</v>
      </c>
      <c r="J792">
        <v>33441.821428571428</v>
      </c>
      <c r="K792">
        <v>2.48</v>
      </c>
      <c r="L792">
        <v>2.4</v>
      </c>
      <c r="M792">
        <v>2.33</v>
      </c>
      <c r="N792">
        <v>2.27</v>
      </c>
      <c r="O792">
        <v>2.23</v>
      </c>
      <c r="P792">
        <v>2.19</v>
      </c>
      <c r="Q792">
        <v>2.1786166457039839</v>
      </c>
      <c r="R792">
        <v>2.1568510287061868</v>
      </c>
      <c r="S792">
        <v>307230</v>
      </c>
      <c r="T792">
        <v>10765</v>
      </c>
      <c r="U792">
        <v>2545</v>
      </c>
      <c r="V792">
        <v>158.32300009214279</v>
      </c>
      <c r="W792">
        <v>267.74879372123257</v>
      </c>
      <c r="X792">
        <v>1820.2079680311992</v>
      </c>
      <c r="Y792">
        <v>254.45515379167227</v>
      </c>
      <c r="Z792">
        <v>29020</v>
      </c>
      <c r="AA792">
        <v>27049.110000062305</v>
      </c>
      <c r="AB792">
        <v>24777.30608641955</v>
      </c>
      <c r="AC792">
        <v>22720.728797821772</v>
      </c>
      <c r="AD792">
        <v>20786.990439305053</v>
      </c>
      <c r="AE792">
        <v>19028.181881519133</v>
      </c>
      <c r="AF792">
        <v>17498.123881946161</v>
      </c>
      <c r="AG792">
        <v>15475.683652276339</v>
      </c>
      <c r="AH792">
        <v>1578</v>
      </c>
      <c r="AI792">
        <v>1362.5308272615603</v>
      </c>
      <c r="AJ792">
        <v>1181.6420756066993</v>
      </c>
      <c r="AK792">
        <v>1073.0862420050121</v>
      </c>
      <c r="AL792">
        <v>1033.964774778329</v>
      </c>
      <c r="AM792">
        <v>1057.2313375329261</v>
      </c>
      <c r="AN792">
        <v>1155.8097494399926</v>
      </c>
      <c r="AO792">
        <v>1137.1056647965493</v>
      </c>
      <c r="AP792">
        <v>167.02964859164493</v>
      </c>
      <c r="AQ792">
        <v>76.405377931161553</v>
      </c>
      <c r="AR792">
        <v>1.6118739940157401</v>
      </c>
      <c r="AS792">
        <v>76.405377931161553</v>
      </c>
      <c r="AT792">
        <v>43364</v>
      </c>
      <c r="AU792">
        <v>987</v>
      </c>
      <c r="AV792">
        <v>30678.766212378025</v>
      </c>
      <c r="AW792">
        <v>13861.296429605814</v>
      </c>
      <c r="AX792">
        <v>450.14628837354445</v>
      </c>
      <c r="AY792">
        <v>1023.7504285070546</v>
      </c>
      <c r="AZ792">
        <v>527.28371618220513</v>
      </c>
      <c r="BA792">
        <v>11.965725617065187</v>
      </c>
      <c r="BB792">
        <v>66.061272509003672</v>
      </c>
      <c r="BC792">
        <v>20080</v>
      </c>
      <c r="BD792">
        <v>942452.19648525957</v>
      </c>
      <c r="BE792">
        <v>12490528.147031778</v>
      </c>
      <c r="BF792">
        <v>203338</v>
      </c>
      <c r="BG792">
        <v>189316.79857405179</v>
      </c>
      <c r="BH792">
        <v>168960.83313281622</v>
      </c>
      <c r="BI792">
        <v>149328</v>
      </c>
      <c r="BJ792">
        <v>125432.62938829834</v>
      </c>
      <c r="BK792">
        <v>114757.18455481141</v>
      </c>
      <c r="BL792">
        <v>-1581507.3611290199</v>
      </c>
      <c r="BM792">
        <v>-1588793.2589624049</v>
      </c>
      <c r="BN792">
        <v>-1661492.3376753903</v>
      </c>
      <c r="BO792">
        <v>620367.06555151194</v>
      </c>
      <c r="BP792">
        <v>1908151.9748056196</v>
      </c>
      <c r="BQ792">
        <v>3061449.24572514</v>
      </c>
      <c r="BR792">
        <v>895040</v>
      </c>
      <c r="BS792">
        <v>8767932</v>
      </c>
      <c r="BT792">
        <v>937111</v>
      </c>
      <c r="BU792">
        <v>19504</v>
      </c>
      <c r="BV792">
        <v>88734</v>
      </c>
      <c r="BW792">
        <v>932589</v>
      </c>
      <c r="BX792">
        <v>42948</v>
      </c>
      <c r="BY792">
        <v>672.9364570811972</v>
      </c>
      <c r="BZ792">
        <v>0</v>
      </c>
      <c r="CA792">
        <v>173.09248399999998</v>
      </c>
      <c r="CB792">
        <v>0</v>
      </c>
      <c r="CC792">
        <v>0</v>
      </c>
      <c r="CD792">
        <v>4.2283046904185184</v>
      </c>
      <c r="CE792">
        <v>34.436623204025516</v>
      </c>
      <c r="CF792">
        <v>537.39372959999992</v>
      </c>
      <c r="CG792">
        <v>897359.92937021772</v>
      </c>
      <c r="CH792">
        <v>482429.31135962327</v>
      </c>
      <c r="CI792">
        <v>50520.494408475577</v>
      </c>
      <c r="CJ792">
        <v>83648.687463213661</v>
      </c>
      <c r="CK792">
        <v>1033599.6233078282</v>
      </c>
      <c r="CL792">
        <v>30500000</v>
      </c>
      <c r="CM792">
        <v>3790000</v>
      </c>
      <c r="CN792">
        <v>240000</v>
      </c>
      <c r="CO792">
        <v>318320000</v>
      </c>
      <c r="CP792">
        <v>416000</v>
      </c>
      <c r="CQ792">
        <v>630</v>
      </c>
      <c r="CR792">
        <v>0</v>
      </c>
      <c r="CS792">
        <v>0</v>
      </c>
      <c r="CT792">
        <v>860972000</v>
      </c>
      <c r="CU792">
        <v>4415040</v>
      </c>
      <c r="CV792">
        <v>0</v>
      </c>
      <c r="CW792">
        <v>0</v>
      </c>
      <c r="CX792">
        <v>48109.213938335961</v>
      </c>
      <c r="CY792">
        <v>5265388.7686202694</v>
      </c>
      <c r="CZ792">
        <v>20080</v>
      </c>
      <c r="DA792">
        <v>18695.380673395823</v>
      </c>
      <c r="DB792">
        <v>16685.191795468381</v>
      </c>
      <c r="DC792">
        <v>14266.334278632163</v>
      </c>
      <c r="DD792">
        <v>-1581507.3611290199</v>
      </c>
      <c r="DE792">
        <v>-1588793.2589624049</v>
      </c>
      <c r="DF792">
        <v>-1661492.3376753903</v>
      </c>
    </row>
    <row r="793" spans="1:110" x14ac:dyDescent="0.45">
      <c r="A793">
        <v>17203</v>
      </c>
      <c r="B793" t="s">
        <v>1142</v>
      </c>
      <c r="C793">
        <v>106919</v>
      </c>
      <c r="D793">
        <v>104751</v>
      </c>
      <c r="E793">
        <v>102005</v>
      </c>
      <c r="F793">
        <v>98779</v>
      </c>
      <c r="G793">
        <v>95185</v>
      </c>
      <c r="H793">
        <v>91386</v>
      </c>
      <c r="I793">
        <v>87757</v>
      </c>
      <c r="J793">
        <v>84505.71428571429</v>
      </c>
      <c r="K793">
        <v>2.48</v>
      </c>
      <c r="L793">
        <v>2.4</v>
      </c>
      <c r="M793">
        <v>2.33</v>
      </c>
      <c r="N793">
        <v>2.27</v>
      </c>
      <c r="O793">
        <v>2.23</v>
      </c>
      <c r="P793">
        <v>2.19</v>
      </c>
      <c r="Q793">
        <v>2.1786166457039839</v>
      </c>
      <c r="R793">
        <v>2.1568510287061868</v>
      </c>
      <c r="S793">
        <v>328415</v>
      </c>
      <c r="T793">
        <v>10941</v>
      </c>
      <c r="U793">
        <v>2940</v>
      </c>
      <c r="V793">
        <v>300.08585082661511</v>
      </c>
      <c r="W793">
        <v>486.77820930371877</v>
      </c>
      <c r="X793">
        <v>1886.2356670293154</v>
      </c>
      <c r="Y793">
        <v>312.46447990669742</v>
      </c>
      <c r="Z793">
        <v>55057</v>
      </c>
      <c r="AA793">
        <v>54291.129964669992</v>
      </c>
      <c r="AB793">
        <v>52136.226981815962</v>
      </c>
      <c r="AC793">
        <v>49957.646386660017</v>
      </c>
      <c r="AD793">
        <v>47611.911980708239</v>
      </c>
      <c r="AE793">
        <v>45085.794092747361</v>
      </c>
      <c r="AF793">
        <v>42613.526655315807</v>
      </c>
      <c r="AG793">
        <v>40273.774771397548</v>
      </c>
      <c r="AH793">
        <v>1127</v>
      </c>
      <c r="AI793">
        <v>985.15521936558821</v>
      </c>
      <c r="AJ793">
        <v>850.7326688123029</v>
      </c>
      <c r="AK793">
        <v>765.14198382479697</v>
      </c>
      <c r="AL793">
        <v>714.91123819000848</v>
      </c>
      <c r="AM793">
        <v>669.68758478196514</v>
      </c>
      <c r="AN793">
        <v>686.54256419126898</v>
      </c>
      <c r="AO793">
        <v>622.41257356275105</v>
      </c>
      <c r="AP793">
        <v>265.53608730124387</v>
      </c>
      <c r="AQ793">
        <v>60.408001926824603</v>
      </c>
      <c r="AR793">
        <v>1.2743878765186945</v>
      </c>
      <c r="AS793">
        <v>60.408001926824603</v>
      </c>
      <c r="AT793">
        <v>87215</v>
      </c>
      <c r="AU793">
        <v>1622</v>
      </c>
      <c r="AV793">
        <v>61587.136164060321</v>
      </c>
      <c r="AW793">
        <v>24277.537695296516</v>
      </c>
      <c r="AX793">
        <v>750.09134334498788</v>
      </c>
      <c r="AY793">
        <v>2055.1627337946925</v>
      </c>
      <c r="AZ793">
        <v>923.51753392907938</v>
      </c>
      <c r="BA793">
        <v>19.938823076008401</v>
      </c>
      <c r="BB793">
        <v>66.061272509003672</v>
      </c>
      <c r="BC793">
        <v>38400</v>
      </c>
      <c r="BD793">
        <v>2277178.897583866</v>
      </c>
      <c r="BE793">
        <v>24751790.93237552</v>
      </c>
      <c r="BF793">
        <v>817442</v>
      </c>
      <c r="BG793">
        <v>814983.43213150278</v>
      </c>
      <c r="BH793">
        <v>781529.84173427324</v>
      </c>
      <c r="BI793">
        <v>651654.00000000012</v>
      </c>
      <c r="BJ793">
        <v>599639.39081094484</v>
      </c>
      <c r="BK793">
        <v>571483.64585645893</v>
      </c>
      <c r="BL793">
        <v>-2866989.5980126685</v>
      </c>
      <c r="BM793">
        <v>-3140535.4196806098</v>
      </c>
      <c r="BN793">
        <v>-3486346.3297705059</v>
      </c>
      <c r="BO793">
        <v>2284632.2582976725</v>
      </c>
      <c r="BP793">
        <v>5406424.6863514613</v>
      </c>
      <c r="BQ793">
        <v>8049588.9554130081</v>
      </c>
      <c r="BR793">
        <v>895040</v>
      </c>
      <c r="BS793">
        <v>8767932</v>
      </c>
      <c r="BT793">
        <v>937111</v>
      </c>
      <c r="BU793">
        <v>19504</v>
      </c>
      <c r="BV793">
        <v>88734</v>
      </c>
      <c r="BW793">
        <v>932589</v>
      </c>
      <c r="BX793">
        <v>42948</v>
      </c>
      <c r="BY793">
        <v>438.62273124667126</v>
      </c>
      <c r="BZ793">
        <v>0</v>
      </c>
      <c r="CA793">
        <v>0</v>
      </c>
      <c r="CB793">
        <v>809.46826705212936</v>
      </c>
      <c r="CC793">
        <v>0</v>
      </c>
      <c r="CD793">
        <v>17.957462814898761</v>
      </c>
      <c r="CE793">
        <v>56.460303211580381</v>
      </c>
      <c r="CF793">
        <v>36.999318235294119</v>
      </c>
      <c r="CG793">
        <v>1617922.9295664115</v>
      </c>
      <c r="CH793">
        <v>869810.89660584659</v>
      </c>
      <c r="CI793">
        <v>91087.493035118707</v>
      </c>
      <c r="CJ793">
        <v>150816.99666470473</v>
      </c>
      <c r="CK793">
        <v>1863560.5132430843</v>
      </c>
      <c r="CL793">
        <v>35600000</v>
      </c>
      <c r="CM793">
        <v>3630000</v>
      </c>
      <c r="CN793">
        <v>240000</v>
      </c>
      <c r="CO793">
        <v>371050000</v>
      </c>
      <c r="CP793">
        <v>98000</v>
      </c>
      <c r="CQ793">
        <v>8720</v>
      </c>
      <c r="CR793">
        <v>0</v>
      </c>
      <c r="CS793">
        <v>0</v>
      </c>
      <c r="CT793">
        <v>180029000</v>
      </c>
      <c r="CU793">
        <v>61109760</v>
      </c>
      <c r="CV793">
        <v>0</v>
      </c>
      <c r="CW793">
        <v>0</v>
      </c>
      <c r="CX793">
        <v>73635.333250210737</v>
      </c>
      <c r="CY793">
        <v>8653737.1248238273</v>
      </c>
      <c r="CZ793">
        <v>38400</v>
      </c>
      <c r="DA793">
        <v>38284.50678317203</v>
      </c>
      <c r="DB793">
        <v>36712.997280046897</v>
      </c>
      <c r="DC793">
        <v>34470.708950898625</v>
      </c>
      <c r="DD793">
        <v>-2866989.5980126685</v>
      </c>
      <c r="DE793">
        <v>-3140535.4196806098</v>
      </c>
      <c r="DF793">
        <v>-3486346.3297705059</v>
      </c>
    </row>
    <row r="794" spans="1:110" x14ac:dyDescent="0.45">
      <c r="A794">
        <v>17204</v>
      </c>
      <c r="B794" t="s">
        <v>1143</v>
      </c>
      <c r="C794">
        <v>27216</v>
      </c>
      <c r="D794">
        <v>24125</v>
      </c>
      <c r="E794">
        <v>21331</v>
      </c>
      <c r="F794">
        <v>18788</v>
      </c>
      <c r="G794">
        <v>16454</v>
      </c>
      <c r="H794">
        <v>14245</v>
      </c>
      <c r="I794">
        <v>12241</v>
      </c>
      <c r="J794">
        <v>9756.6428571428569</v>
      </c>
      <c r="K794">
        <v>2.48</v>
      </c>
      <c r="L794">
        <v>2.4</v>
      </c>
      <c r="M794">
        <v>2.33</v>
      </c>
      <c r="N794">
        <v>2.27</v>
      </c>
      <c r="O794">
        <v>2.23</v>
      </c>
      <c r="P794">
        <v>2.19</v>
      </c>
      <c r="Q794">
        <v>2.1786166457039839</v>
      </c>
      <c r="R794">
        <v>2.1568510287061868</v>
      </c>
      <c r="S794">
        <v>310806</v>
      </c>
      <c r="T794">
        <v>11070</v>
      </c>
      <c r="U794">
        <v>3316</v>
      </c>
      <c r="V794">
        <v>79.964377856208458</v>
      </c>
      <c r="W794">
        <v>135.23218799042456</v>
      </c>
      <c r="X794">
        <v>1823.0766124250626</v>
      </c>
      <c r="Y794">
        <v>322.91506642511763</v>
      </c>
      <c r="Z794">
        <v>12336</v>
      </c>
      <c r="AA794">
        <v>10767.668264628237</v>
      </c>
      <c r="AB794">
        <v>9268.447735746684</v>
      </c>
      <c r="AC794">
        <v>7940.1043628469797</v>
      </c>
      <c r="AD794">
        <v>6788.0779112872515</v>
      </c>
      <c r="AE794">
        <v>5804.9659780202428</v>
      </c>
      <c r="AF794">
        <v>5000.3018865857948</v>
      </c>
      <c r="AG794">
        <v>3737.7284696158977</v>
      </c>
      <c r="AH794">
        <v>1554</v>
      </c>
      <c r="AI794">
        <v>1253.7481280087754</v>
      </c>
      <c r="AJ794">
        <v>1012.4153504448661</v>
      </c>
      <c r="AK794">
        <v>819.93627950469363</v>
      </c>
      <c r="AL794">
        <v>686.38652532838353</v>
      </c>
      <c r="AM794">
        <v>595.34974623487824</v>
      </c>
      <c r="AN794">
        <v>550.02275810036906</v>
      </c>
      <c r="AO794">
        <v>405.28489669629005</v>
      </c>
      <c r="AP794">
        <v>57.982951748052386</v>
      </c>
      <c r="AQ794">
        <v>104.57986104327739</v>
      </c>
      <c r="AR794">
        <v>2.2062525293090443</v>
      </c>
      <c r="AS794">
        <v>104.57986104327739</v>
      </c>
      <c r="AT794">
        <v>20126</v>
      </c>
      <c r="AU794">
        <v>331</v>
      </c>
      <c r="AV794">
        <v>14198.329902060921</v>
      </c>
      <c r="AW794">
        <v>5172.973889255466</v>
      </c>
      <c r="AX794">
        <v>154.57908519558194</v>
      </c>
      <c r="AY794">
        <v>473.79826883177293</v>
      </c>
      <c r="AZ794">
        <v>196.77992674727793</v>
      </c>
      <c r="BA794">
        <v>4.1089996015970325</v>
      </c>
      <c r="BB794">
        <v>66.061272509003672</v>
      </c>
      <c r="BC794">
        <v>9980</v>
      </c>
      <c r="BD794">
        <v>296689.14295203233</v>
      </c>
      <c r="BE794">
        <v>5660897.4328727378</v>
      </c>
      <c r="BF794">
        <v>60590</v>
      </c>
      <c r="BG794">
        <v>49888.398950035378</v>
      </c>
      <c r="BH794">
        <v>39206.963730569943</v>
      </c>
      <c r="BI794">
        <v>104246.00000000003</v>
      </c>
      <c r="BJ794">
        <v>76871.250029908348</v>
      </c>
      <c r="BK794">
        <v>65718.032219158689</v>
      </c>
      <c r="BL794">
        <v>-1056362.5602562048</v>
      </c>
      <c r="BM794">
        <v>-1098051.3601263154</v>
      </c>
      <c r="BN794">
        <v>-1140158.2784056438</v>
      </c>
      <c r="BO794">
        <v>-146794.58662305214</v>
      </c>
      <c r="BP794">
        <v>146984.79434793163</v>
      </c>
      <c r="BQ794">
        <v>482815.04336820077</v>
      </c>
      <c r="BR794">
        <v>895040</v>
      </c>
      <c r="BS794">
        <v>8767932</v>
      </c>
      <c r="BT794">
        <v>937111</v>
      </c>
      <c r="BU794">
        <v>19504</v>
      </c>
      <c r="BV794">
        <v>88734</v>
      </c>
      <c r="BW794">
        <v>932589</v>
      </c>
      <c r="BX794">
        <v>42948</v>
      </c>
      <c r="BY794">
        <v>38.758042696371177</v>
      </c>
      <c r="BZ794">
        <v>0</v>
      </c>
      <c r="CA794">
        <v>370.48364880763984</v>
      </c>
      <c r="CB794">
        <v>0</v>
      </c>
      <c r="CC794">
        <v>0</v>
      </c>
      <c r="CD794">
        <v>2.8235294117647056E-2</v>
      </c>
      <c r="CE794">
        <v>3.0707816869831666</v>
      </c>
      <c r="CF794">
        <v>3.23</v>
      </c>
      <c r="CG794">
        <v>541577.38826760836</v>
      </c>
      <c r="CH794">
        <v>291157.20227584854</v>
      </c>
      <c r="CI794">
        <v>30490.282126741222</v>
      </c>
      <c r="CJ794">
        <v>50483.909750833824</v>
      </c>
      <c r="CK794">
        <v>623801.18187168927</v>
      </c>
      <c r="CL794">
        <v>16700000</v>
      </c>
      <c r="CM794">
        <v>3700000</v>
      </c>
      <c r="CN794">
        <v>240000</v>
      </c>
      <c r="CO794">
        <v>426320000</v>
      </c>
      <c r="CP794">
        <v>439000</v>
      </c>
      <c r="CQ794">
        <v>1280</v>
      </c>
      <c r="CR794">
        <v>0</v>
      </c>
      <c r="CS794">
        <v>0</v>
      </c>
      <c r="CT794">
        <v>1004764000</v>
      </c>
      <c r="CU794">
        <v>8970240</v>
      </c>
      <c r="CV794">
        <v>0</v>
      </c>
      <c r="CW794">
        <v>0</v>
      </c>
      <c r="CX794">
        <v>74459.636029063404</v>
      </c>
      <c r="CY794">
        <v>2813527.4269665806</v>
      </c>
      <c r="CZ794">
        <v>9980</v>
      </c>
      <c r="DA794">
        <v>8217.3002396658376</v>
      </c>
      <c r="DB794">
        <v>6457.9220668606704</v>
      </c>
      <c r="DC794">
        <v>4491.1206170240775</v>
      </c>
      <c r="DD794">
        <v>-1056362.5602562048</v>
      </c>
      <c r="DE794">
        <v>-1098051.3601263154</v>
      </c>
      <c r="DF794">
        <v>-1140158.2784056438</v>
      </c>
    </row>
    <row r="795" spans="1:110" x14ac:dyDescent="0.45">
      <c r="A795">
        <v>17205</v>
      </c>
      <c r="B795" t="s">
        <v>1144</v>
      </c>
      <c r="C795">
        <v>14625</v>
      </c>
      <c r="D795">
        <v>12903</v>
      </c>
      <c r="E795">
        <v>11329</v>
      </c>
      <c r="F795">
        <v>9866</v>
      </c>
      <c r="G795">
        <v>8474</v>
      </c>
      <c r="H795">
        <v>7215</v>
      </c>
      <c r="I795">
        <v>6112</v>
      </c>
      <c r="J795">
        <v>4691.6428571428569</v>
      </c>
      <c r="K795">
        <v>2.48</v>
      </c>
      <c r="L795">
        <v>2.4</v>
      </c>
      <c r="M795">
        <v>2.33</v>
      </c>
      <c r="N795">
        <v>2.27</v>
      </c>
      <c r="O795">
        <v>2.23</v>
      </c>
      <c r="P795">
        <v>2.19</v>
      </c>
      <c r="Q795">
        <v>2.1786166457039839</v>
      </c>
      <c r="R795">
        <v>2.1568510287061868</v>
      </c>
      <c r="S795">
        <v>310806</v>
      </c>
      <c r="T795">
        <v>11070</v>
      </c>
      <c r="U795">
        <v>3316</v>
      </c>
      <c r="V795">
        <v>42.952563001794623</v>
      </c>
      <c r="W795">
        <v>72.639458096881384</v>
      </c>
      <c r="X795">
        <v>1823.8284135788731</v>
      </c>
      <c r="Y795">
        <v>323.04823028552073</v>
      </c>
      <c r="Z795">
        <v>6928</v>
      </c>
      <c r="AA795">
        <v>5965.1391585091897</v>
      </c>
      <c r="AB795">
        <v>5068.9045045253115</v>
      </c>
      <c r="AC795">
        <v>4282.6232097956099</v>
      </c>
      <c r="AD795">
        <v>3605.2383602750124</v>
      </c>
      <c r="AE795">
        <v>3037.8323442531173</v>
      </c>
      <c r="AF795">
        <v>2599.771261116266</v>
      </c>
      <c r="AG795">
        <v>1851.2479133409888</v>
      </c>
      <c r="AH795">
        <v>838</v>
      </c>
      <c r="AI795">
        <v>676.69479155262422</v>
      </c>
      <c r="AJ795">
        <v>543.42984216153604</v>
      </c>
      <c r="AK795">
        <v>448.10511537852972</v>
      </c>
      <c r="AL795">
        <v>386.64261239360894</v>
      </c>
      <c r="AM795">
        <v>351.23745269072776</v>
      </c>
      <c r="AN795">
        <v>356.06967997414728</v>
      </c>
      <c r="AO795">
        <v>278.13495873831681</v>
      </c>
      <c r="AP795">
        <v>32.512583259415749</v>
      </c>
      <c r="AQ795">
        <v>41.784191056103978</v>
      </c>
      <c r="AR795">
        <v>0.88149359047735798</v>
      </c>
      <c r="AS795">
        <v>41.784191056103978</v>
      </c>
      <c r="AT795">
        <v>11792</v>
      </c>
      <c r="AU795">
        <v>245</v>
      </c>
      <c r="AV795">
        <v>8335.0904701231229</v>
      </c>
      <c r="AW795">
        <v>3537.2965988477049</v>
      </c>
      <c r="AX795">
        <v>112.40452701432422</v>
      </c>
      <c r="AY795">
        <v>278.14196898800856</v>
      </c>
      <c r="AZ795">
        <v>134.5587626201667</v>
      </c>
      <c r="BA795">
        <v>2.9879214004609844</v>
      </c>
      <c r="BB795">
        <v>66.061272509003672</v>
      </c>
      <c r="BC795">
        <v>5660</v>
      </c>
      <c r="BD795">
        <v>151282.50446665843</v>
      </c>
      <c r="BE795">
        <v>3132382.8478332018</v>
      </c>
      <c r="BF795">
        <v>25318</v>
      </c>
      <c r="BG795">
        <v>20467.518608007362</v>
      </c>
      <c r="BH795">
        <v>15514.656355801293</v>
      </c>
      <c r="BI795">
        <v>20072</v>
      </c>
      <c r="BJ795">
        <v>14410.529374557096</v>
      </c>
      <c r="BK795">
        <v>12131.208081577324</v>
      </c>
      <c r="BL795">
        <v>-744669.89705612417</v>
      </c>
      <c r="BM795">
        <v>-749209.05881630757</v>
      </c>
      <c r="BN795">
        <v>-782570.17812260042</v>
      </c>
      <c r="BO795">
        <v>-153464.89507817454</v>
      </c>
      <c r="BP795">
        <v>-34433.83220418659</v>
      </c>
      <c r="BQ795">
        <v>126422.28463911754</v>
      </c>
      <c r="BR795">
        <v>895040</v>
      </c>
      <c r="BS795">
        <v>8767932</v>
      </c>
      <c r="BT795">
        <v>937111</v>
      </c>
      <c r="BU795">
        <v>19504</v>
      </c>
      <c r="BV795">
        <v>88734</v>
      </c>
      <c r="BW795">
        <v>932589</v>
      </c>
      <c r="BX795">
        <v>42948</v>
      </c>
      <c r="BY795">
        <v>142.64773618403481</v>
      </c>
      <c r="BZ795">
        <v>0</v>
      </c>
      <c r="CA795">
        <v>830.02368049199993</v>
      </c>
      <c r="CB795">
        <v>12.193642593310415</v>
      </c>
      <c r="CC795">
        <v>0</v>
      </c>
      <c r="CD795">
        <v>1.9068764814694823</v>
      </c>
      <c r="CE795">
        <v>16.509698079006419</v>
      </c>
      <c r="CF795">
        <v>0</v>
      </c>
      <c r="CG795">
        <v>325384.16951147735</v>
      </c>
      <c r="CH795">
        <v>174929.65273690404</v>
      </c>
      <c r="CI795">
        <v>18318.813419658622</v>
      </c>
      <c r="CJ795">
        <v>30331.150088287228</v>
      </c>
      <c r="CK795">
        <v>374784.9040612125</v>
      </c>
      <c r="CL795">
        <v>13100000</v>
      </c>
      <c r="CM795">
        <v>8110000</v>
      </c>
      <c r="CN795">
        <v>240000</v>
      </c>
      <c r="CO795">
        <v>247200000</v>
      </c>
      <c r="CP795">
        <v>492000</v>
      </c>
      <c r="CQ795">
        <v>0</v>
      </c>
      <c r="CR795">
        <v>0</v>
      </c>
      <c r="CS795">
        <v>0</v>
      </c>
      <c r="CT795">
        <v>1091429000</v>
      </c>
      <c r="CU795">
        <v>0</v>
      </c>
      <c r="CV795">
        <v>0</v>
      </c>
      <c r="CW795">
        <v>0</v>
      </c>
      <c r="CX795">
        <v>42973.495619010231</v>
      </c>
      <c r="CY795">
        <v>1688844.7065875458</v>
      </c>
      <c r="CZ795">
        <v>5660</v>
      </c>
      <c r="DA795">
        <v>4575.6440209069297</v>
      </c>
      <c r="DB795">
        <v>3468.4001490574028</v>
      </c>
      <c r="DC795">
        <v>2290.0331574151819</v>
      </c>
      <c r="DD795">
        <v>-744669.89705612417</v>
      </c>
      <c r="DE795">
        <v>-749209.05881630757</v>
      </c>
      <c r="DF795">
        <v>-782570.17812260042</v>
      </c>
    </row>
    <row r="796" spans="1:110" x14ac:dyDescent="0.45">
      <c r="A796">
        <v>17206</v>
      </c>
      <c r="B796" t="s">
        <v>1145</v>
      </c>
      <c r="C796">
        <v>67186</v>
      </c>
      <c r="D796">
        <v>62425</v>
      </c>
      <c r="E796">
        <v>57465</v>
      </c>
      <c r="F796">
        <v>52479</v>
      </c>
      <c r="G796">
        <v>47503</v>
      </c>
      <c r="H796">
        <v>42679</v>
      </c>
      <c r="I796">
        <v>38195</v>
      </c>
      <c r="J796">
        <v>33322.607142857145</v>
      </c>
      <c r="K796">
        <v>2.48</v>
      </c>
      <c r="L796">
        <v>2.4</v>
      </c>
      <c r="M796">
        <v>2.33</v>
      </c>
      <c r="N796">
        <v>2.27</v>
      </c>
      <c r="O796">
        <v>2.23</v>
      </c>
      <c r="P796">
        <v>2.19</v>
      </c>
      <c r="Q796">
        <v>2.1786166457039839</v>
      </c>
      <c r="R796">
        <v>2.1568510287061868</v>
      </c>
      <c r="S796">
        <v>328415</v>
      </c>
      <c r="T796">
        <v>10941</v>
      </c>
      <c r="U796">
        <v>2940</v>
      </c>
      <c r="V796">
        <v>189.12378743835552</v>
      </c>
      <c r="W796">
        <v>319.83771101570687</v>
      </c>
      <c r="X796">
        <v>1880.6986477375688</v>
      </c>
      <c r="Y796">
        <v>298.8312507686523</v>
      </c>
      <c r="Z796">
        <v>32691</v>
      </c>
      <c r="AA796">
        <v>29462.929725817339</v>
      </c>
      <c r="AB796">
        <v>26383.726147388203</v>
      </c>
      <c r="AC796">
        <v>23550.312374967336</v>
      </c>
      <c r="AD796">
        <v>20907.999393624024</v>
      </c>
      <c r="AE796">
        <v>18430.767740096326</v>
      </c>
      <c r="AF796">
        <v>16200.887870445948</v>
      </c>
      <c r="AG796">
        <v>13415.419365547619</v>
      </c>
      <c r="AH796">
        <v>1218</v>
      </c>
      <c r="AI796">
        <v>1089.9623761645403</v>
      </c>
      <c r="AJ796">
        <v>968.17036730170582</v>
      </c>
      <c r="AK796">
        <v>870.38171950363483</v>
      </c>
      <c r="AL796">
        <v>786.83183381466597</v>
      </c>
      <c r="AM796">
        <v>700.46049956809748</v>
      </c>
      <c r="AN796">
        <v>657.18217969294415</v>
      </c>
      <c r="AO796">
        <v>565.47151497075015</v>
      </c>
      <c r="AP796">
        <v>156.54320650939312</v>
      </c>
      <c r="AQ796">
        <v>34.143653262987819</v>
      </c>
      <c r="AR796">
        <v>0.72030619107578386</v>
      </c>
      <c r="AS796">
        <v>34.143653262987819</v>
      </c>
      <c r="AT796">
        <v>55401</v>
      </c>
      <c r="AU796">
        <v>807</v>
      </c>
      <c r="AV796">
        <v>39050.887888671954</v>
      </c>
      <c r="AW796">
        <v>13206.862719495142</v>
      </c>
      <c r="AX796">
        <v>380.97762682198174</v>
      </c>
      <c r="AY796">
        <v>1303.1281288449829</v>
      </c>
      <c r="AZ796">
        <v>502.38905784959519</v>
      </c>
      <c r="BA796">
        <v>10.127093939314165</v>
      </c>
      <c r="BB796">
        <v>66.061272509003672</v>
      </c>
      <c r="BC796">
        <v>24640</v>
      </c>
      <c r="BD796">
        <v>966850.11309741589</v>
      </c>
      <c r="BE796">
        <v>13598976.883577272</v>
      </c>
      <c r="BF796">
        <v>275366</v>
      </c>
      <c r="BG796">
        <v>244749.99993719335</v>
      </c>
      <c r="BH796">
        <v>206316.1034051821</v>
      </c>
      <c r="BI796">
        <v>288056.00000000012</v>
      </c>
      <c r="BJ796">
        <v>230248.95502972259</v>
      </c>
      <c r="BK796">
        <v>204415.33579236365</v>
      </c>
      <c r="BL796">
        <v>-1740599.5875764256</v>
      </c>
      <c r="BM796">
        <v>-1834323.7817870402</v>
      </c>
      <c r="BN796">
        <v>-1973798.2813758128</v>
      </c>
      <c r="BO796">
        <v>373845.83113642409</v>
      </c>
      <c r="BP796">
        <v>1466401.9734613271</v>
      </c>
      <c r="BQ796">
        <v>2386973.1163764568</v>
      </c>
      <c r="BR796">
        <v>895040</v>
      </c>
      <c r="BS796">
        <v>8767932</v>
      </c>
      <c r="BT796">
        <v>937111</v>
      </c>
      <c r="BU796">
        <v>19504</v>
      </c>
      <c r="BV796">
        <v>88734</v>
      </c>
      <c r="BW796">
        <v>932589</v>
      </c>
      <c r="BX796">
        <v>42948</v>
      </c>
      <c r="BY796">
        <v>363.73855664044231</v>
      </c>
      <c r="BZ796">
        <v>0</v>
      </c>
      <c r="CA796">
        <v>0</v>
      </c>
      <c r="CB796">
        <v>101.14710889882269</v>
      </c>
      <c r="CC796">
        <v>0</v>
      </c>
      <c r="CD796">
        <v>11.985201624822245</v>
      </c>
      <c r="CE796">
        <v>57.484434976100133</v>
      </c>
      <c r="CF796">
        <v>0.54400000000000004</v>
      </c>
      <c r="CG796">
        <v>1068806.7451442024</v>
      </c>
      <c r="CH796">
        <v>574600.76515597408</v>
      </c>
      <c r="CI796">
        <v>60172.783990582699</v>
      </c>
      <c r="CJ796">
        <v>99630.347263095944</v>
      </c>
      <c r="CK796">
        <v>1231075.9741024133</v>
      </c>
      <c r="CL796">
        <v>31000000</v>
      </c>
      <c r="CM796">
        <v>3750000</v>
      </c>
      <c r="CN796">
        <v>240000</v>
      </c>
      <c r="CO796">
        <v>305870000</v>
      </c>
      <c r="CP796">
        <v>173000</v>
      </c>
      <c r="CQ796">
        <v>5080</v>
      </c>
      <c r="CR796">
        <v>0</v>
      </c>
      <c r="CS796">
        <v>0</v>
      </c>
      <c r="CT796">
        <v>357264000</v>
      </c>
      <c r="CU796">
        <v>35600640</v>
      </c>
      <c r="CV796">
        <v>0</v>
      </c>
      <c r="CW796">
        <v>0</v>
      </c>
      <c r="CX796">
        <v>59888.85268765928</v>
      </c>
      <c r="CY796">
        <v>5780048.4686261993</v>
      </c>
      <c r="CZ796">
        <v>24640</v>
      </c>
      <c r="DA796">
        <v>21900.452483067787</v>
      </c>
      <c r="DB796">
        <v>18461.352483253879</v>
      </c>
      <c r="DC796">
        <v>14635.656813387015</v>
      </c>
      <c r="DD796">
        <v>-1740599.5875764256</v>
      </c>
      <c r="DE796">
        <v>-1834323.7817870402</v>
      </c>
      <c r="DF796">
        <v>-1973798.2813758128</v>
      </c>
    </row>
    <row r="797" spans="1:110" x14ac:dyDescent="0.45">
      <c r="A797">
        <v>17207</v>
      </c>
      <c r="B797" t="s">
        <v>1146</v>
      </c>
      <c r="C797">
        <v>21729</v>
      </c>
      <c r="D797">
        <v>20353</v>
      </c>
      <c r="E797">
        <v>18900</v>
      </c>
      <c r="F797">
        <v>17441</v>
      </c>
      <c r="G797">
        <v>15937</v>
      </c>
      <c r="H797">
        <v>14402</v>
      </c>
      <c r="I797">
        <v>12962</v>
      </c>
      <c r="J797">
        <v>11491.785714285716</v>
      </c>
      <c r="K797">
        <v>2.48</v>
      </c>
      <c r="L797">
        <v>2.4</v>
      </c>
      <c r="M797">
        <v>2.33</v>
      </c>
      <c r="N797">
        <v>2.27</v>
      </c>
      <c r="O797">
        <v>2.23</v>
      </c>
      <c r="P797">
        <v>2.19</v>
      </c>
      <c r="Q797">
        <v>2.1786166457039839</v>
      </c>
      <c r="R797">
        <v>2.1568510287061868</v>
      </c>
      <c r="S797">
        <v>307230</v>
      </c>
      <c r="T797">
        <v>10765</v>
      </c>
      <c r="U797">
        <v>2545</v>
      </c>
      <c r="V797">
        <v>61.517365094996869</v>
      </c>
      <c r="W797">
        <v>104.03542307502988</v>
      </c>
      <c r="X797">
        <v>1839.8635423231024</v>
      </c>
      <c r="Y797">
        <v>257.20289595473929</v>
      </c>
      <c r="Z797">
        <v>9936</v>
      </c>
      <c r="AA797">
        <v>9094.6003497281126</v>
      </c>
      <c r="AB797">
        <v>8235.4652159838352</v>
      </c>
      <c r="AC797">
        <v>7398.6401023699773</v>
      </c>
      <c r="AD797">
        <v>6617.1228587704227</v>
      </c>
      <c r="AE797">
        <v>5889.7993844763096</v>
      </c>
      <c r="AF797">
        <v>5283.8779741989774</v>
      </c>
      <c r="AG797">
        <v>4462.3376645286189</v>
      </c>
      <c r="AH797">
        <v>613</v>
      </c>
      <c r="AI797">
        <v>574.02028971385266</v>
      </c>
      <c r="AJ797">
        <v>555.08757123631608</v>
      </c>
      <c r="AK797">
        <v>560.99156035408225</v>
      </c>
      <c r="AL797">
        <v>625.96310347728286</v>
      </c>
      <c r="AM797">
        <v>681.75743368800738</v>
      </c>
      <c r="AN797">
        <v>781.67227658973263</v>
      </c>
      <c r="AO797">
        <v>774.06913777844147</v>
      </c>
      <c r="AP797">
        <v>45.343867596130067</v>
      </c>
      <c r="AQ797">
        <v>30.084617560394864</v>
      </c>
      <c r="AR797">
        <v>0.63467538514369759</v>
      </c>
      <c r="AS797">
        <v>30.084617560394864</v>
      </c>
      <c r="AT797">
        <v>18030</v>
      </c>
      <c r="AU797">
        <v>373</v>
      </c>
      <c r="AV797">
        <v>12743.867673853212</v>
      </c>
      <c r="AW797">
        <v>5392.6126519283525</v>
      </c>
      <c r="AX797">
        <v>171.18023716814835</v>
      </c>
      <c r="AY797">
        <v>425.26286427648165</v>
      </c>
      <c r="AZ797">
        <v>205.13498527935454</v>
      </c>
      <c r="BA797">
        <v>4.5502890991705165</v>
      </c>
      <c r="BB797">
        <v>66.061272509003672</v>
      </c>
      <c r="BC797">
        <v>7590</v>
      </c>
      <c r="BD797">
        <v>315020.55284333229</v>
      </c>
      <c r="BE797">
        <v>4195467.8958198642</v>
      </c>
      <c r="BF797">
        <v>75946</v>
      </c>
      <c r="BG797">
        <v>68807.097599613509</v>
      </c>
      <c r="BH797">
        <v>58893.369938395539</v>
      </c>
      <c r="BI797">
        <v>55755.999999999985</v>
      </c>
      <c r="BJ797">
        <v>45358.626183070577</v>
      </c>
      <c r="BK797">
        <v>40567.401306934102</v>
      </c>
      <c r="BL797">
        <v>-651110.36903936742</v>
      </c>
      <c r="BM797">
        <v>-658137.34541565075</v>
      </c>
      <c r="BN797">
        <v>-690464.28919647739</v>
      </c>
      <c r="BO797">
        <v>152690.22139867255</v>
      </c>
      <c r="BP797">
        <v>506744.94912244612</v>
      </c>
      <c r="BQ797">
        <v>836445.69899172732</v>
      </c>
      <c r="BR797">
        <v>895040</v>
      </c>
      <c r="BS797">
        <v>8767932</v>
      </c>
      <c r="BT797">
        <v>937111</v>
      </c>
      <c r="BU797">
        <v>19504</v>
      </c>
      <c r="BV797">
        <v>88734</v>
      </c>
      <c r="BW797">
        <v>932589</v>
      </c>
      <c r="BX797">
        <v>42948</v>
      </c>
      <c r="BY797">
        <v>261.96508851522577</v>
      </c>
      <c r="BZ797">
        <v>0</v>
      </c>
      <c r="CA797">
        <v>0</v>
      </c>
      <c r="CB797">
        <v>0</v>
      </c>
      <c r="CC797">
        <v>0</v>
      </c>
      <c r="CD797">
        <v>5.0732637780503653</v>
      </c>
      <c r="CE797">
        <v>15.182185900073646</v>
      </c>
      <c r="CF797">
        <v>0</v>
      </c>
      <c r="CG797">
        <v>324897.79556601919</v>
      </c>
      <c r="CH797">
        <v>174668.17343535411</v>
      </c>
      <c r="CI797">
        <v>18291.431037865412</v>
      </c>
      <c r="CJ797">
        <v>30285.812046301748</v>
      </c>
      <c r="CK797">
        <v>374224.68746321369</v>
      </c>
      <c r="CL797">
        <v>20900000</v>
      </c>
      <c r="CM797">
        <v>1870000</v>
      </c>
      <c r="CN797">
        <v>240000</v>
      </c>
      <c r="CO797">
        <v>81850000</v>
      </c>
      <c r="CP797">
        <v>41000</v>
      </c>
      <c r="CQ797">
        <v>350</v>
      </c>
      <c r="CR797">
        <v>0</v>
      </c>
      <c r="CS797">
        <v>0</v>
      </c>
      <c r="CT797">
        <v>78673000</v>
      </c>
      <c r="CU797">
        <v>2452800</v>
      </c>
      <c r="CV797">
        <v>0</v>
      </c>
      <c r="CW797">
        <v>0</v>
      </c>
      <c r="CX797">
        <v>6883.8969641814247</v>
      </c>
      <c r="CY797">
        <v>1817078.9812967232</v>
      </c>
      <c r="CZ797">
        <v>7590</v>
      </c>
      <c r="DA797">
        <v>6876.5421586530765</v>
      </c>
      <c r="DB797">
        <v>5885.7698605907099</v>
      </c>
      <c r="DC797">
        <v>4768.6116370282953</v>
      </c>
      <c r="DD797">
        <v>-651110.36903936742</v>
      </c>
      <c r="DE797">
        <v>-658137.34541565075</v>
      </c>
      <c r="DF797">
        <v>-690464.28919647739</v>
      </c>
    </row>
    <row r="798" spans="1:110" x14ac:dyDescent="0.45">
      <c r="A798">
        <v>17209</v>
      </c>
      <c r="B798" t="s">
        <v>1147</v>
      </c>
      <c r="C798">
        <v>34219</v>
      </c>
      <c r="D798">
        <v>33588</v>
      </c>
      <c r="E798">
        <v>32667</v>
      </c>
      <c r="F798">
        <v>31601</v>
      </c>
      <c r="G798">
        <v>30449</v>
      </c>
      <c r="H798">
        <v>29272</v>
      </c>
      <c r="I798">
        <v>28130</v>
      </c>
      <c r="J798">
        <v>27090.107142857145</v>
      </c>
      <c r="K798">
        <v>2.48</v>
      </c>
      <c r="L798">
        <v>2.4</v>
      </c>
      <c r="M798">
        <v>2.33</v>
      </c>
      <c r="N798">
        <v>2.27</v>
      </c>
      <c r="O798">
        <v>2.23</v>
      </c>
      <c r="P798">
        <v>2.19</v>
      </c>
      <c r="Q798">
        <v>2.1786166457039839</v>
      </c>
      <c r="R798">
        <v>2.1568510287061868</v>
      </c>
      <c r="S798">
        <v>293649</v>
      </c>
      <c r="T798">
        <v>9790</v>
      </c>
      <c r="U798">
        <v>3156</v>
      </c>
      <c r="V798">
        <v>92.121783387226017</v>
      </c>
      <c r="W798">
        <v>155.7922497869755</v>
      </c>
      <c r="X798">
        <v>1759.6132918395751</v>
      </c>
      <c r="Y798">
        <v>335.41928168815559</v>
      </c>
      <c r="Z798">
        <v>15237</v>
      </c>
      <c r="AA798">
        <v>14773.872917977453</v>
      </c>
      <c r="AB798">
        <v>14221.338735298239</v>
      </c>
      <c r="AC798">
        <v>13531.299548390862</v>
      </c>
      <c r="AD798">
        <v>12833.578480660917</v>
      </c>
      <c r="AE798">
        <v>12166.992447395047</v>
      </c>
      <c r="AF798">
        <v>11503.943784455367</v>
      </c>
      <c r="AG798">
        <v>10861.380122798282</v>
      </c>
      <c r="AH798">
        <v>435</v>
      </c>
      <c r="AI798">
        <v>392.0775966252408</v>
      </c>
      <c r="AJ798">
        <v>355.60320187548257</v>
      </c>
      <c r="AK798">
        <v>333.75007315094655</v>
      </c>
      <c r="AL798">
        <v>338.91064795905305</v>
      </c>
      <c r="AM798">
        <v>365.68413105495927</v>
      </c>
      <c r="AN798">
        <v>411.37145651883736</v>
      </c>
      <c r="AO798">
        <v>435.81593720927702</v>
      </c>
      <c r="AP798">
        <v>60.566122231656955</v>
      </c>
      <c r="AQ798">
        <v>20.056411706929907</v>
      </c>
      <c r="AR798">
        <v>0.42311692342913182</v>
      </c>
      <c r="AS798">
        <v>20.056411706929907</v>
      </c>
      <c r="AT798">
        <v>26744</v>
      </c>
      <c r="AU798">
        <v>419</v>
      </c>
      <c r="AV798">
        <v>18860.546133506748</v>
      </c>
      <c r="AW798">
        <v>6667.3015905064112</v>
      </c>
      <c r="AX798">
        <v>196.49685757006145</v>
      </c>
      <c r="AY798">
        <v>629.37642447512019</v>
      </c>
      <c r="AZ798">
        <v>253.62415250286386</v>
      </c>
      <c r="BA798">
        <v>5.2232519583673138</v>
      </c>
      <c r="BB798">
        <v>66.061272509003672</v>
      </c>
      <c r="BC798">
        <v>11540</v>
      </c>
      <c r="BD798">
        <v>684180.06169359945</v>
      </c>
      <c r="BE798">
        <v>7594047.4272171427</v>
      </c>
      <c r="BF798">
        <v>305506</v>
      </c>
      <c r="BG798">
        <v>303893.77911872242</v>
      </c>
      <c r="BH798">
        <v>291779.73320543382</v>
      </c>
      <c r="BI798">
        <v>120005.99999999988</v>
      </c>
      <c r="BJ798">
        <v>109912.75900500272</v>
      </c>
      <c r="BK798">
        <v>104245.27324017577</v>
      </c>
      <c r="BL798">
        <v>-1126771.2246134444</v>
      </c>
      <c r="BM798">
        <v>-1242378.0547738173</v>
      </c>
      <c r="BN798">
        <v>-1345337.1704384796</v>
      </c>
      <c r="BO798">
        <v>744781.24340886297</v>
      </c>
      <c r="BP798">
        <v>1617799.6295237541</v>
      </c>
      <c r="BQ798">
        <v>2319494.6238640612</v>
      </c>
      <c r="BR798">
        <v>895040</v>
      </c>
      <c r="BS798">
        <v>8767932</v>
      </c>
      <c r="BT798">
        <v>937111</v>
      </c>
      <c r="BU798">
        <v>19504</v>
      </c>
      <c r="BV798">
        <v>88734</v>
      </c>
      <c r="BW798">
        <v>932589</v>
      </c>
      <c r="BX798">
        <v>42948</v>
      </c>
      <c r="BY798">
        <v>298.11377707000491</v>
      </c>
      <c r="BZ798">
        <v>0</v>
      </c>
      <c r="CA798">
        <v>0.33231936000000001</v>
      </c>
      <c r="CB798">
        <v>0</v>
      </c>
      <c r="CC798">
        <v>0</v>
      </c>
      <c r="CD798">
        <v>2.081553977116601</v>
      </c>
      <c r="CE798">
        <v>0</v>
      </c>
      <c r="CF798">
        <v>0</v>
      </c>
      <c r="CG798">
        <v>524067.92623111635</v>
      </c>
      <c r="CH798">
        <v>281743.94742005097</v>
      </c>
      <c r="CI798">
        <v>29504.5163821856</v>
      </c>
      <c r="CJ798">
        <v>48851.740239356484</v>
      </c>
      <c r="CK798">
        <v>603633.38434373168</v>
      </c>
      <c r="CL798">
        <v>7850000</v>
      </c>
      <c r="CM798">
        <v>4830000</v>
      </c>
      <c r="CN798">
        <v>240000</v>
      </c>
      <c r="CO798">
        <v>64440000</v>
      </c>
      <c r="CP798">
        <v>11000</v>
      </c>
      <c r="CQ798">
        <v>980</v>
      </c>
      <c r="CR798">
        <v>0</v>
      </c>
      <c r="CS798">
        <v>0</v>
      </c>
      <c r="CT798">
        <v>23402000</v>
      </c>
      <c r="CU798">
        <v>6867840</v>
      </c>
      <c r="CV798">
        <v>0</v>
      </c>
      <c r="CW798">
        <v>0</v>
      </c>
      <c r="CX798">
        <v>5764.9680074605267</v>
      </c>
      <c r="CY798">
        <v>2575066.2655601227</v>
      </c>
      <c r="CZ798">
        <v>11540</v>
      </c>
      <c r="DA798">
        <v>11479.100937559513</v>
      </c>
      <c r="DB798">
        <v>11021.512249156174</v>
      </c>
      <c r="DC798">
        <v>10356.749661465432</v>
      </c>
      <c r="DD798">
        <v>-1126771.2246134444</v>
      </c>
      <c r="DE798">
        <v>-1242378.0547738173</v>
      </c>
      <c r="DF798">
        <v>-1345337.1704384796</v>
      </c>
    </row>
    <row r="799" spans="1:110" x14ac:dyDescent="0.45">
      <c r="A799">
        <v>17210</v>
      </c>
      <c r="B799" t="s">
        <v>1148</v>
      </c>
      <c r="C799">
        <v>109287</v>
      </c>
      <c r="D799">
        <v>107461</v>
      </c>
      <c r="E799">
        <v>104853</v>
      </c>
      <c r="F799">
        <v>101662</v>
      </c>
      <c r="G799">
        <v>97906</v>
      </c>
      <c r="H799">
        <v>93738</v>
      </c>
      <c r="I799">
        <v>89546</v>
      </c>
      <c r="J799">
        <v>86202.571428571435</v>
      </c>
      <c r="K799">
        <v>2.48</v>
      </c>
      <c r="L799">
        <v>2.4</v>
      </c>
      <c r="M799">
        <v>2.33</v>
      </c>
      <c r="N799">
        <v>2.27</v>
      </c>
      <c r="O799">
        <v>2.23</v>
      </c>
      <c r="P799">
        <v>2.19</v>
      </c>
      <c r="Q799">
        <v>2.1786166457039839</v>
      </c>
      <c r="R799">
        <v>2.1568510287061868</v>
      </c>
      <c r="S799">
        <v>293649</v>
      </c>
      <c r="T799">
        <v>9790</v>
      </c>
      <c r="U799">
        <v>3156</v>
      </c>
      <c r="V799">
        <v>304.95029887531126</v>
      </c>
      <c r="W799">
        <v>515.71833922597614</v>
      </c>
      <c r="X799">
        <v>1697.6638392244035</v>
      </c>
      <c r="Y799">
        <v>323.61041380023931</v>
      </c>
      <c r="Z799">
        <v>56014</v>
      </c>
      <c r="AA799">
        <v>53815.454344666017</v>
      </c>
      <c r="AB799">
        <v>51483.760157370518</v>
      </c>
      <c r="AC799">
        <v>49053.292950317256</v>
      </c>
      <c r="AD799">
        <v>46317.239337451596</v>
      </c>
      <c r="AE799">
        <v>43492.228098756583</v>
      </c>
      <c r="AF799">
        <v>40723.959781091122</v>
      </c>
      <c r="AG799">
        <v>38106.680307223694</v>
      </c>
      <c r="AH799">
        <v>1680</v>
      </c>
      <c r="AI799">
        <v>1468.1361179418591</v>
      </c>
      <c r="AJ799">
        <v>1266.5665833244016</v>
      </c>
      <c r="AK799">
        <v>1137.1421708900662</v>
      </c>
      <c r="AL799">
        <v>1076.8350838077129</v>
      </c>
      <c r="AM799">
        <v>1052.7409482909304</v>
      </c>
      <c r="AN799">
        <v>1107.2457360230778</v>
      </c>
      <c r="AO799">
        <v>1075.3764421810342</v>
      </c>
      <c r="AP799">
        <v>216.99400863017482</v>
      </c>
      <c r="AQ799">
        <v>211.30862334086871</v>
      </c>
      <c r="AR799">
        <v>4.4578390146997817</v>
      </c>
      <c r="AS799">
        <v>211.30862334086871</v>
      </c>
      <c r="AT799">
        <v>90546</v>
      </c>
      <c r="AU799">
        <v>3095</v>
      </c>
      <c r="AV799">
        <v>64386.000724550911</v>
      </c>
      <c r="AW799">
        <v>39198.221961449446</v>
      </c>
      <c r="AX799">
        <v>1382.1114506034971</v>
      </c>
      <c r="AY799">
        <v>2148.5608441782638</v>
      </c>
      <c r="AZ799">
        <v>1491.100363413537</v>
      </c>
      <c r="BA799">
        <v>36.739093084339075</v>
      </c>
      <c r="BB799">
        <v>66.061272509003672</v>
      </c>
      <c r="BC799">
        <v>39060</v>
      </c>
      <c r="BD799">
        <v>2303242.2006264962</v>
      </c>
      <c r="BE799">
        <v>19748798.366311908</v>
      </c>
      <c r="BF799">
        <v>851144</v>
      </c>
      <c r="BG799">
        <v>851326.59002239362</v>
      </c>
      <c r="BH799">
        <v>813645.02697060013</v>
      </c>
      <c r="BI799">
        <v>1332502.0000000005</v>
      </c>
      <c r="BJ799">
        <v>1214588.109658174</v>
      </c>
      <c r="BK799">
        <v>1146841.828303735</v>
      </c>
      <c r="BL799">
        <v>-3326370.885652422</v>
      </c>
      <c r="BM799">
        <v>-3512427.7438233448</v>
      </c>
      <c r="BN799">
        <v>-3798218.3795285625</v>
      </c>
      <c r="BO799">
        <v>1788165.0898877624</v>
      </c>
      <c r="BP799">
        <v>4269300.5319401193</v>
      </c>
      <c r="BQ799">
        <v>6324919.553381376</v>
      </c>
      <c r="BR799">
        <v>895040</v>
      </c>
      <c r="BS799">
        <v>8767932</v>
      </c>
      <c r="BT799">
        <v>937111</v>
      </c>
      <c r="BU799">
        <v>19504</v>
      </c>
      <c r="BV799">
        <v>88734</v>
      </c>
      <c r="BW799">
        <v>932589</v>
      </c>
      <c r="BX799">
        <v>42948</v>
      </c>
      <c r="BY799">
        <v>288.91910549403036</v>
      </c>
      <c r="BZ799">
        <v>0</v>
      </c>
      <c r="CA799">
        <v>0</v>
      </c>
      <c r="CB799">
        <v>4383.0891439825054</v>
      </c>
      <c r="CC799">
        <v>165.285008616</v>
      </c>
      <c r="CD799">
        <v>5.1029068328748526</v>
      </c>
      <c r="CE799">
        <v>36.872249788301879</v>
      </c>
      <c r="CF799">
        <v>57.939588235294117</v>
      </c>
      <c r="CG799">
        <v>1235146.6344908769</v>
      </c>
      <c r="CH799">
        <v>664026.68628605059</v>
      </c>
      <c r="CI799">
        <v>69537.558563861094</v>
      </c>
      <c r="CJ799">
        <v>115135.95762213066</v>
      </c>
      <c r="CK799">
        <v>1422670.0506180106</v>
      </c>
      <c r="CL799">
        <v>44900000</v>
      </c>
      <c r="CM799">
        <v>2410000</v>
      </c>
      <c r="CN799">
        <v>240000</v>
      </c>
      <c r="CO799">
        <v>754930000</v>
      </c>
      <c r="CP799">
        <v>264000</v>
      </c>
      <c r="CQ799">
        <v>84230</v>
      </c>
      <c r="CR799">
        <v>0</v>
      </c>
      <c r="CS799">
        <v>0</v>
      </c>
      <c r="CT799">
        <v>569777000</v>
      </c>
      <c r="CU799">
        <v>590283840</v>
      </c>
      <c r="CV799">
        <v>0</v>
      </c>
      <c r="CW799">
        <v>0</v>
      </c>
      <c r="CX799">
        <v>158984.01574586934</v>
      </c>
      <c r="CY799">
        <v>7184277.6537563363</v>
      </c>
      <c r="CZ799">
        <v>39060</v>
      </c>
      <c r="DA799">
        <v>39068.379271045444</v>
      </c>
      <c r="DB799">
        <v>37339.127989472574</v>
      </c>
      <c r="DC799">
        <v>34865.241209402695</v>
      </c>
      <c r="DD799">
        <v>-3326370.885652422</v>
      </c>
      <c r="DE799">
        <v>-3512427.7438233448</v>
      </c>
      <c r="DF799">
        <v>-3798218.3795285625</v>
      </c>
    </row>
    <row r="800" spans="1:110" x14ac:dyDescent="0.45">
      <c r="A800">
        <v>17211</v>
      </c>
      <c r="B800" t="s">
        <v>1149</v>
      </c>
      <c r="C800">
        <v>48881</v>
      </c>
      <c r="D800">
        <v>48806</v>
      </c>
      <c r="E800">
        <v>48249</v>
      </c>
      <c r="F800">
        <v>47369</v>
      </c>
      <c r="G800">
        <v>46301</v>
      </c>
      <c r="H800">
        <v>45103</v>
      </c>
      <c r="I800">
        <v>43872</v>
      </c>
      <c r="J800">
        <v>43001.249999999993</v>
      </c>
      <c r="K800">
        <v>2.48</v>
      </c>
      <c r="L800">
        <v>2.4</v>
      </c>
      <c r="M800">
        <v>2.33</v>
      </c>
      <c r="N800">
        <v>2.27</v>
      </c>
      <c r="O800">
        <v>2.23</v>
      </c>
      <c r="P800">
        <v>2.19</v>
      </c>
      <c r="Q800">
        <v>2.1786166457039839</v>
      </c>
      <c r="R800">
        <v>2.1568510287061868</v>
      </c>
      <c r="S800">
        <v>328415</v>
      </c>
      <c r="T800">
        <v>10941</v>
      </c>
      <c r="U800">
        <v>2940</v>
      </c>
      <c r="V800">
        <v>137.9563903796562</v>
      </c>
      <c r="W800">
        <v>233.30569209016357</v>
      </c>
      <c r="X800">
        <v>1875.7927058999969</v>
      </c>
      <c r="Y800">
        <v>298.05172729885913</v>
      </c>
      <c r="Z800">
        <v>24220</v>
      </c>
      <c r="AA800">
        <v>23919.789370379105</v>
      </c>
      <c r="AB800">
        <v>23503.700119073321</v>
      </c>
      <c r="AC800">
        <v>22867.928518444536</v>
      </c>
      <c r="AD800">
        <v>21950.148059799994</v>
      </c>
      <c r="AE800">
        <v>20893.386819915577</v>
      </c>
      <c r="AF800">
        <v>19876.717593727397</v>
      </c>
      <c r="AG800">
        <v>19116.415474955818</v>
      </c>
      <c r="AH800">
        <v>513</v>
      </c>
      <c r="AI800">
        <v>474.8288783901458</v>
      </c>
      <c r="AJ800">
        <v>456.14106080687583</v>
      </c>
      <c r="AK800">
        <v>468.66708715038567</v>
      </c>
      <c r="AL800">
        <v>502.00975718075358</v>
      </c>
      <c r="AM800">
        <v>541.31095106542659</v>
      </c>
      <c r="AN800">
        <v>571.81653311417449</v>
      </c>
      <c r="AO800">
        <v>599.70457821634636</v>
      </c>
      <c r="AP800">
        <v>89.62679017220826</v>
      </c>
      <c r="AQ800">
        <v>28.413249918150704</v>
      </c>
      <c r="AR800">
        <v>0.59941564152460336</v>
      </c>
      <c r="AS800">
        <v>28.413249918150704</v>
      </c>
      <c r="AT800">
        <v>38206</v>
      </c>
      <c r="AU800">
        <v>603</v>
      </c>
      <c r="AV800">
        <v>26945.239275839169</v>
      </c>
      <c r="AW800">
        <v>9568.6617267457113</v>
      </c>
      <c r="AX800">
        <v>282.60365916341283</v>
      </c>
      <c r="AY800">
        <v>899.16263463475298</v>
      </c>
      <c r="AZ800">
        <v>363.99189208540685</v>
      </c>
      <c r="BA800">
        <v>7.5121309033695569</v>
      </c>
      <c r="BB800">
        <v>66.061272509003672</v>
      </c>
      <c r="BC800">
        <v>17350</v>
      </c>
      <c r="BD800">
        <v>1123687.0365628174</v>
      </c>
      <c r="BE800">
        <v>10454519.037280628</v>
      </c>
      <c r="BF800">
        <v>338652</v>
      </c>
      <c r="BG800">
        <v>347504.17783904297</v>
      </c>
      <c r="BH800">
        <v>342967.51423443889</v>
      </c>
      <c r="BI800">
        <v>465677.99999999977</v>
      </c>
      <c r="BJ800">
        <v>445200.04134314961</v>
      </c>
      <c r="BK800">
        <v>427332.40205072635</v>
      </c>
      <c r="BL800">
        <v>-1494693.6741888251</v>
      </c>
      <c r="BM800">
        <v>-1484124.032161023</v>
      </c>
      <c r="BN800">
        <v>-1537244.4269680481</v>
      </c>
      <c r="BO800">
        <v>1202391.8749873023</v>
      </c>
      <c r="BP800">
        <v>2591400.3041331503</v>
      </c>
      <c r="BQ800">
        <v>3647959.3268324849</v>
      </c>
      <c r="BR800">
        <v>895040</v>
      </c>
      <c r="BS800">
        <v>8767932</v>
      </c>
      <c r="BT800">
        <v>937111</v>
      </c>
      <c r="BU800">
        <v>19504</v>
      </c>
      <c r="BV800">
        <v>88734</v>
      </c>
      <c r="BW800">
        <v>932589</v>
      </c>
      <c r="BX800">
        <v>42948</v>
      </c>
      <c r="BY800">
        <v>126.76504436762578</v>
      </c>
      <c r="BZ800">
        <v>0</v>
      </c>
      <c r="CA800">
        <v>0</v>
      </c>
      <c r="CB800">
        <v>55.771233599595419</v>
      </c>
      <c r="CC800">
        <v>5.8155888000000004</v>
      </c>
      <c r="CD800">
        <v>5.8653354662716071</v>
      </c>
      <c r="CE800">
        <v>19.714152561887602</v>
      </c>
      <c r="CF800">
        <v>3.4028</v>
      </c>
      <c r="CG800">
        <v>647120.53443201887</v>
      </c>
      <c r="CH800">
        <v>347898.21071218362</v>
      </c>
      <c r="CI800">
        <v>36432.258975868157</v>
      </c>
      <c r="CJ800">
        <v>60322.264861683347</v>
      </c>
      <c r="CK800">
        <v>745368.1836374338</v>
      </c>
      <c r="CL800">
        <v>17300000</v>
      </c>
      <c r="CM800">
        <v>1320000</v>
      </c>
      <c r="CN800">
        <v>240000</v>
      </c>
      <c r="CO800">
        <v>84140000</v>
      </c>
      <c r="CP800">
        <v>29000</v>
      </c>
      <c r="CQ800">
        <v>3720</v>
      </c>
      <c r="CR800">
        <v>0</v>
      </c>
      <c r="CS800">
        <v>0</v>
      </c>
      <c r="CT800">
        <v>50704000</v>
      </c>
      <c r="CU800">
        <v>26069760</v>
      </c>
      <c r="CV800">
        <v>0</v>
      </c>
      <c r="CW800">
        <v>0</v>
      </c>
      <c r="CX800">
        <v>10177.078671569048</v>
      </c>
      <c r="CY800">
        <v>3441161.1572549473</v>
      </c>
      <c r="CZ800">
        <v>17350</v>
      </c>
      <c r="DA800">
        <v>17803.51949938992</v>
      </c>
      <c r="DB800">
        <v>17571.094728415941</v>
      </c>
      <c r="DC800">
        <v>17009.769777136324</v>
      </c>
      <c r="DD800">
        <v>-1494693.6741888251</v>
      </c>
      <c r="DE800">
        <v>-1484124.032161023</v>
      </c>
      <c r="DF800">
        <v>-1537244.4269680481</v>
      </c>
    </row>
    <row r="801" spans="1:110" x14ac:dyDescent="0.45">
      <c r="A801">
        <v>17212</v>
      </c>
      <c r="B801" t="s">
        <v>1150</v>
      </c>
      <c r="C801">
        <v>55099</v>
      </c>
      <c r="D801">
        <v>58046</v>
      </c>
      <c r="E801">
        <v>59978</v>
      </c>
      <c r="F801">
        <v>61178</v>
      </c>
      <c r="G801">
        <v>61675</v>
      </c>
      <c r="H801">
        <v>61545</v>
      </c>
      <c r="I801">
        <v>60880</v>
      </c>
      <c r="J801">
        <v>61809.928571428565</v>
      </c>
      <c r="K801">
        <v>2.48</v>
      </c>
      <c r="L801">
        <v>2.4</v>
      </c>
      <c r="M801">
        <v>2.33</v>
      </c>
      <c r="N801">
        <v>2.27</v>
      </c>
      <c r="O801">
        <v>2.23</v>
      </c>
      <c r="P801">
        <v>2.19</v>
      </c>
      <c r="Q801">
        <v>2.1786166457039839</v>
      </c>
      <c r="R801">
        <v>2.1568510287061868</v>
      </c>
      <c r="S801">
        <v>293649</v>
      </c>
      <c r="T801">
        <v>9790</v>
      </c>
      <c r="U801">
        <v>3156</v>
      </c>
      <c r="V801">
        <v>193.53594422163889</v>
      </c>
      <c r="W801">
        <v>327.29935370657012</v>
      </c>
      <c r="X801">
        <v>1348.634726283095</v>
      </c>
      <c r="Y801">
        <v>257.07812804520455</v>
      </c>
      <c r="Z801">
        <v>22447</v>
      </c>
      <c r="AA801">
        <v>24559.469228213049</v>
      </c>
      <c r="AB801">
        <v>25128.525423723022</v>
      </c>
      <c r="AC801">
        <v>25404.040872479447</v>
      </c>
      <c r="AD801">
        <v>25197.456662974444</v>
      </c>
      <c r="AE801">
        <v>24678.049395507915</v>
      </c>
      <c r="AF801">
        <v>23857.244039955316</v>
      </c>
      <c r="AG801">
        <v>23881.587556579514</v>
      </c>
      <c r="AH801">
        <v>249</v>
      </c>
      <c r="AI801">
        <v>230.53897893640709</v>
      </c>
      <c r="AJ801">
        <v>210.13325180550819</v>
      </c>
      <c r="AK801">
        <v>201.91464028859488</v>
      </c>
      <c r="AL801">
        <v>198.88258492526825</v>
      </c>
      <c r="AM801">
        <v>192.21725339305067</v>
      </c>
      <c r="AN801">
        <v>175.90412024165593</v>
      </c>
      <c r="AO801">
        <v>162.32983650362144</v>
      </c>
      <c r="AP801">
        <v>156.82766278288526</v>
      </c>
      <c r="AQ801">
        <v>1.4326008362092792</v>
      </c>
      <c r="AR801">
        <v>3.0222637387795129E-2</v>
      </c>
      <c r="AS801">
        <v>1.4326008362092792</v>
      </c>
      <c r="AT801">
        <v>39055</v>
      </c>
      <c r="AU801">
        <v>688</v>
      </c>
      <c r="AV801">
        <v>27566.671821698317</v>
      </c>
      <c r="AW801">
        <v>10491.356820982865</v>
      </c>
      <c r="AX801">
        <v>319.50021500315438</v>
      </c>
      <c r="AY801">
        <v>919.89983869007278</v>
      </c>
      <c r="AZ801">
        <v>399.09121347018817</v>
      </c>
      <c r="BA801">
        <v>8.4929099851837488</v>
      </c>
      <c r="BB801">
        <v>66.061272509003672</v>
      </c>
      <c r="BC801">
        <v>25530</v>
      </c>
      <c r="BD801">
        <v>1998364.867305337</v>
      </c>
      <c r="BE801">
        <v>10113507.116335584</v>
      </c>
      <c r="BF801">
        <v>483126.00000000006</v>
      </c>
      <c r="BG801">
        <v>538355.02654813789</v>
      </c>
      <c r="BH801">
        <v>561368.4691262811</v>
      </c>
      <c r="BI801">
        <v>200142.00000000012</v>
      </c>
      <c r="BJ801">
        <v>207024.65110520337</v>
      </c>
      <c r="BK801">
        <v>205341.1384659622</v>
      </c>
      <c r="BL801">
        <v>-557264.97047070484</v>
      </c>
      <c r="BM801">
        <v>-758862.83100524405</v>
      </c>
      <c r="BN801">
        <v>-957313.29633546853</v>
      </c>
      <c r="BO801">
        <v>1425198.6722988109</v>
      </c>
      <c r="BP801">
        <v>3076208.9494300364</v>
      </c>
      <c r="BQ801">
        <v>4419833.3337719962</v>
      </c>
      <c r="BR801">
        <v>895040</v>
      </c>
      <c r="BS801">
        <v>8767932</v>
      </c>
      <c r="BT801">
        <v>937111</v>
      </c>
      <c r="BU801">
        <v>19504</v>
      </c>
      <c r="BV801">
        <v>88734</v>
      </c>
      <c r="BW801">
        <v>932589</v>
      </c>
      <c r="BX801">
        <v>42948</v>
      </c>
      <c r="BY801">
        <v>70.833750076331228</v>
      </c>
      <c r="BZ801">
        <v>0</v>
      </c>
      <c r="CA801">
        <v>0</v>
      </c>
      <c r="CB801">
        <v>0</v>
      </c>
      <c r="CC801">
        <v>0</v>
      </c>
      <c r="CD801">
        <v>6.451359731996579</v>
      </c>
      <c r="CE801">
        <v>6.0194822473698055</v>
      </c>
      <c r="CF801">
        <v>0</v>
      </c>
      <c r="CG801">
        <v>506315.27722189523</v>
      </c>
      <c r="CH801">
        <v>272199.95291347848</v>
      </c>
      <c r="CI801">
        <v>28505.059446733372</v>
      </c>
      <c r="CJ801">
        <v>47196.901706886405</v>
      </c>
      <c r="CK801">
        <v>583185.4785167746</v>
      </c>
      <c r="CL801">
        <v>2590000</v>
      </c>
      <c r="CM801">
        <v>220000</v>
      </c>
      <c r="CN801">
        <v>240000</v>
      </c>
      <c r="CO801">
        <v>14640000</v>
      </c>
      <c r="CP801">
        <v>0</v>
      </c>
      <c r="CQ801">
        <v>0</v>
      </c>
      <c r="CR801">
        <v>0</v>
      </c>
      <c r="CS801">
        <v>0</v>
      </c>
      <c r="CT801">
        <v>0</v>
      </c>
      <c r="CU801">
        <v>0</v>
      </c>
      <c r="CV801">
        <v>0</v>
      </c>
      <c r="CW801">
        <v>0</v>
      </c>
      <c r="CX801">
        <v>0</v>
      </c>
      <c r="CY801">
        <v>3141609.3518601456</v>
      </c>
      <c r="CZ801">
        <v>25530</v>
      </c>
      <c r="DA801">
        <v>28448.487201628475</v>
      </c>
      <c r="DB801">
        <v>29664.594778161292</v>
      </c>
      <c r="DC801">
        <v>30250.172172099385</v>
      </c>
      <c r="DD801">
        <v>-557264.97047070484</v>
      </c>
      <c r="DE801">
        <v>-758862.83100524405</v>
      </c>
      <c r="DF801">
        <v>-957313.29633546853</v>
      </c>
    </row>
    <row r="802" spans="1:110" x14ac:dyDescent="0.45">
      <c r="A802">
        <v>17324</v>
      </c>
      <c r="B802" t="s">
        <v>1151</v>
      </c>
      <c r="C802">
        <v>6347</v>
      </c>
      <c r="D802">
        <v>6421</v>
      </c>
      <c r="E802">
        <v>6490</v>
      </c>
      <c r="F802">
        <v>6511</v>
      </c>
      <c r="G802">
        <v>6503</v>
      </c>
      <c r="H802">
        <v>6447</v>
      </c>
      <c r="I802">
        <v>6376</v>
      </c>
      <c r="J802">
        <v>6381.4285714285716</v>
      </c>
      <c r="K802">
        <v>2.48</v>
      </c>
      <c r="L802">
        <v>2.4</v>
      </c>
      <c r="M802">
        <v>2.33</v>
      </c>
      <c r="N802">
        <v>2.27</v>
      </c>
      <c r="O802">
        <v>2.23</v>
      </c>
      <c r="P802">
        <v>2.19</v>
      </c>
      <c r="Q802">
        <v>2.1786166457039839</v>
      </c>
      <c r="R802">
        <v>2.1568510287061868</v>
      </c>
      <c r="S802">
        <v>328415</v>
      </c>
      <c r="T802">
        <v>10941</v>
      </c>
      <c r="U802">
        <v>2940</v>
      </c>
      <c r="V802">
        <v>14.340229613208946</v>
      </c>
      <c r="W802">
        <v>24.251556491397885</v>
      </c>
      <c r="X802">
        <v>2343.1439836210866</v>
      </c>
      <c r="Y802">
        <v>372.31092190067767</v>
      </c>
      <c r="Z802">
        <v>3742</v>
      </c>
      <c r="AA802">
        <v>3818.4314696695319</v>
      </c>
      <c r="AB802">
        <v>3864.6295910217882</v>
      </c>
      <c r="AC802">
        <v>3854.2652993442944</v>
      </c>
      <c r="AD802">
        <v>3778.8723083554955</v>
      </c>
      <c r="AE802">
        <v>3647.6288268066023</v>
      </c>
      <c r="AF802">
        <v>3519.60797748717</v>
      </c>
      <c r="AG802">
        <v>3476.6254121456841</v>
      </c>
      <c r="AH802">
        <v>184</v>
      </c>
      <c r="AI802">
        <v>165.44448873136474</v>
      </c>
      <c r="AJ802">
        <v>142.68223988976214</v>
      </c>
      <c r="AK802">
        <v>130.36029268006649</v>
      </c>
      <c r="AL802">
        <v>133.36402883860922</v>
      </c>
      <c r="AM802">
        <v>133.83045366754641</v>
      </c>
      <c r="AN802">
        <v>145.18184800257168</v>
      </c>
      <c r="AO802">
        <v>156.51069864963142</v>
      </c>
      <c r="AP802">
        <v>10.786274370527378</v>
      </c>
      <c r="AQ802">
        <v>4.7753361206975971</v>
      </c>
      <c r="AR802">
        <v>0.10074212462598375</v>
      </c>
      <c r="AS802">
        <v>4.7753361206975971</v>
      </c>
      <c r="AT802">
        <v>5076</v>
      </c>
      <c r="AU802">
        <v>180</v>
      </c>
      <c r="AV802">
        <v>3611.5288398841135</v>
      </c>
      <c r="AW802">
        <v>2261.8557504664113</v>
      </c>
      <c r="AX802">
        <v>80.258154758570285</v>
      </c>
      <c r="AY802">
        <v>120.51671738693285</v>
      </c>
      <c r="AZ802">
        <v>86.040992747742294</v>
      </c>
      <c r="BA802">
        <v>2.1334110336506495</v>
      </c>
      <c r="BB802">
        <v>66.061272509003672</v>
      </c>
      <c r="BC802">
        <v>25530</v>
      </c>
      <c r="BD802">
        <v>1865108.4264615376</v>
      </c>
      <c r="BE802">
        <v>1332622.4292090212</v>
      </c>
      <c r="BF802">
        <v>36882</v>
      </c>
      <c r="BG802">
        <v>39540.747341288596</v>
      </c>
      <c r="BH802">
        <v>40582.293800521831</v>
      </c>
      <c r="BI802">
        <v>89426.000000000029</v>
      </c>
      <c r="BJ802">
        <v>90265.212665710802</v>
      </c>
      <c r="BK802">
        <v>88499.541691721111</v>
      </c>
      <c r="BL802">
        <v>213145.49174263584</v>
      </c>
      <c r="BM802">
        <v>422855.66724723903</v>
      </c>
      <c r="BN802">
        <v>679112.7613533407</v>
      </c>
      <c r="BO802">
        <v>185717.79788217938</v>
      </c>
      <c r="BP802">
        <v>387418.14480106015</v>
      </c>
      <c r="BQ802">
        <v>539408.70200377866</v>
      </c>
      <c r="BR802">
        <v>895040</v>
      </c>
      <c r="BS802">
        <v>8767932</v>
      </c>
      <c r="BT802">
        <v>937111</v>
      </c>
      <c r="BU802">
        <v>19504</v>
      </c>
      <c r="BV802">
        <v>88734</v>
      </c>
      <c r="BW802">
        <v>932589</v>
      </c>
      <c r="BX802">
        <v>42948</v>
      </c>
      <c r="BY802">
        <v>38.124159529932513</v>
      </c>
      <c r="BZ802">
        <v>0</v>
      </c>
      <c r="CA802">
        <v>0</v>
      </c>
      <c r="CB802">
        <v>28.451832717724301</v>
      </c>
      <c r="CC802">
        <v>0</v>
      </c>
      <c r="CD802">
        <v>0.54263552746420429</v>
      </c>
      <c r="CE802">
        <v>1.7946126742109414</v>
      </c>
      <c r="CF802">
        <v>0</v>
      </c>
      <c r="CG802">
        <v>69308.287227781053</v>
      </c>
      <c r="CH802">
        <v>37260.800470865215</v>
      </c>
      <c r="CI802">
        <v>3901.9894055326663</v>
      </c>
      <c r="CJ802">
        <v>6460.6709829311367</v>
      </c>
      <c r="CK802">
        <v>79830.865214832258</v>
      </c>
      <c r="CL802">
        <v>7560000</v>
      </c>
      <c r="CM802">
        <v>140000</v>
      </c>
      <c r="CN802">
        <v>240000</v>
      </c>
      <c r="CO802">
        <v>13560000</v>
      </c>
      <c r="CP802">
        <v>0</v>
      </c>
      <c r="CQ802">
        <v>3700</v>
      </c>
      <c r="CR802">
        <v>0</v>
      </c>
      <c r="CS802">
        <v>0</v>
      </c>
      <c r="CT802">
        <v>0</v>
      </c>
      <c r="CU802">
        <v>25929600</v>
      </c>
      <c r="CV802">
        <v>0</v>
      </c>
      <c r="CW802">
        <v>0</v>
      </c>
      <c r="CX802">
        <v>0</v>
      </c>
      <c r="CY802">
        <v>428259.2771593628</v>
      </c>
      <c r="CZ802">
        <v>25530</v>
      </c>
      <c r="DA802">
        <v>27370.405065427527</v>
      </c>
      <c r="DB802">
        <v>28091.371420403513</v>
      </c>
      <c r="DC802">
        <v>28233.007867163578</v>
      </c>
      <c r="DD802">
        <v>213145.49174263584</v>
      </c>
      <c r="DE802">
        <v>422855.66724723903</v>
      </c>
      <c r="DF802">
        <v>679112.7613533407</v>
      </c>
    </row>
    <row r="803" spans="1:110" x14ac:dyDescent="0.45">
      <c r="A803">
        <v>17361</v>
      </c>
      <c r="B803" t="s">
        <v>1152</v>
      </c>
      <c r="C803">
        <v>36968</v>
      </c>
      <c r="D803">
        <v>36645</v>
      </c>
      <c r="E803">
        <v>36065</v>
      </c>
      <c r="F803">
        <v>35331</v>
      </c>
      <c r="G803">
        <v>34440</v>
      </c>
      <c r="H803">
        <v>33320</v>
      </c>
      <c r="I803">
        <v>32103</v>
      </c>
      <c r="J803">
        <v>31286.214285714286</v>
      </c>
      <c r="K803">
        <v>2.48</v>
      </c>
      <c r="L803">
        <v>2.4</v>
      </c>
      <c r="M803">
        <v>2.33</v>
      </c>
      <c r="N803">
        <v>2.27</v>
      </c>
      <c r="O803">
        <v>2.23</v>
      </c>
      <c r="P803">
        <v>2.19</v>
      </c>
      <c r="Q803">
        <v>2.1786166457039839</v>
      </c>
      <c r="R803">
        <v>2.1568510287061868</v>
      </c>
      <c r="S803">
        <v>293649</v>
      </c>
      <c r="T803">
        <v>9790</v>
      </c>
      <c r="U803">
        <v>3156</v>
      </c>
      <c r="V803">
        <v>98.401006362382518</v>
      </c>
      <c r="W803">
        <v>166.41139151702311</v>
      </c>
      <c r="X803">
        <v>1779.6666926704693</v>
      </c>
      <c r="Y803">
        <v>339.24188142259567</v>
      </c>
      <c r="Z803">
        <v>11228</v>
      </c>
      <c r="AA803">
        <v>11169.335443991822</v>
      </c>
      <c r="AB803">
        <v>10912.541925527687</v>
      </c>
      <c r="AC803">
        <v>10569.937819633047</v>
      </c>
      <c r="AD803">
        <v>10087.632724968276</v>
      </c>
      <c r="AE803">
        <v>9529.3605146287027</v>
      </c>
      <c r="AF803">
        <v>9042.1813888069264</v>
      </c>
      <c r="AG803">
        <v>8633.9320516798834</v>
      </c>
      <c r="AH803">
        <v>463</v>
      </c>
      <c r="AI803">
        <v>451.43217978248992</v>
      </c>
      <c r="AJ803">
        <v>448.3924941499011</v>
      </c>
      <c r="AK803">
        <v>458.72944149665966</v>
      </c>
      <c r="AL803">
        <v>498.95399548957045</v>
      </c>
      <c r="AM803">
        <v>563.89545762350906</v>
      </c>
      <c r="AN803">
        <v>735.53245810401154</v>
      </c>
      <c r="AO803">
        <v>845.84292195264277</v>
      </c>
      <c r="AP803">
        <v>53.28557923173576</v>
      </c>
      <c r="AQ803">
        <v>15.281075586232312</v>
      </c>
      <c r="AR803">
        <v>0.32237479880314801</v>
      </c>
      <c r="AS803">
        <v>15.281075586232312</v>
      </c>
      <c r="AT803">
        <v>28665</v>
      </c>
      <c r="AU803">
        <v>276</v>
      </c>
      <c r="AV803">
        <v>20160.490231911212</v>
      </c>
      <c r="AW803">
        <v>5429.6037903439337</v>
      </c>
      <c r="AX803">
        <v>136.59423885767097</v>
      </c>
      <c r="AY803">
        <v>672.75555903887698</v>
      </c>
      <c r="AZ803">
        <v>206.54212818468324</v>
      </c>
      <c r="BA803">
        <v>3.6309289341211701</v>
      </c>
      <c r="BB803">
        <v>66.061272509003672</v>
      </c>
      <c r="BC803">
        <v>12820</v>
      </c>
      <c r="BD803">
        <v>804570.93846807978</v>
      </c>
      <c r="BE803">
        <v>4631911.4442305788</v>
      </c>
      <c r="BF803">
        <v>257108</v>
      </c>
      <c r="BG803">
        <v>262085.0077232261</v>
      </c>
      <c r="BH803">
        <v>256196.37686279125</v>
      </c>
      <c r="BI803">
        <v>104252</v>
      </c>
      <c r="BJ803">
        <v>98657.360869677825</v>
      </c>
      <c r="BK803">
        <v>94155.636395457768</v>
      </c>
      <c r="BL803">
        <v>-1077883.5699764353</v>
      </c>
      <c r="BM803">
        <v>-1030902.2350663004</v>
      </c>
      <c r="BN803">
        <v>-1047939.0736233403</v>
      </c>
      <c r="BO803">
        <v>503754.58552435669</v>
      </c>
      <c r="BP803">
        <v>1136116.4746634655</v>
      </c>
      <c r="BQ803">
        <v>1654224.7241042927</v>
      </c>
      <c r="BR803">
        <v>895040</v>
      </c>
      <c r="BS803">
        <v>8767932</v>
      </c>
      <c r="BT803">
        <v>937111</v>
      </c>
      <c r="BU803">
        <v>19504</v>
      </c>
      <c r="BV803">
        <v>88734</v>
      </c>
      <c r="BW803">
        <v>932589</v>
      </c>
      <c r="BX803">
        <v>42948</v>
      </c>
      <c r="BY803">
        <v>71.903476678527383</v>
      </c>
      <c r="BZ803">
        <v>0</v>
      </c>
      <c r="CA803">
        <v>0</v>
      </c>
      <c r="CB803">
        <v>0</v>
      </c>
      <c r="CC803">
        <v>0</v>
      </c>
      <c r="CD803">
        <v>6.8190562108204613</v>
      </c>
      <c r="CE803">
        <v>0</v>
      </c>
      <c r="CF803">
        <v>0</v>
      </c>
      <c r="CG803">
        <v>287690.18873847363</v>
      </c>
      <c r="CH803">
        <v>154665.00686678439</v>
      </c>
      <c r="CI803">
        <v>16196.678830684717</v>
      </c>
      <c r="CJ803">
        <v>26817.451834412401</v>
      </c>
      <c r="CK803">
        <v>331368.11771630374</v>
      </c>
      <c r="CL803">
        <v>14800000</v>
      </c>
      <c r="CM803">
        <v>3730000</v>
      </c>
      <c r="CN803">
        <v>240000</v>
      </c>
      <c r="CO803">
        <v>110590000</v>
      </c>
      <c r="CP803">
        <v>38000</v>
      </c>
      <c r="CQ803">
        <v>390</v>
      </c>
      <c r="CR803">
        <v>0</v>
      </c>
      <c r="CS803">
        <v>0</v>
      </c>
      <c r="CT803">
        <v>78892000</v>
      </c>
      <c r="CU803">
        <v>2733120</v>
      </c>
      <c r="CV803">
        <v>0</v>
      </c>
      <c r="CW803">
        <v>0</v>
      </c>
      <c r="CX803">
        <v>13320.695465740759</v>
      </c>
      <c r="CY803">
        <v>1646396.4945197818</v>
      </c>
      <c r="CZ803">
        <v>12820</v>
      </c>
      <c r="DA803">
        <v>13068.165125207146</v>
      </c>
      <c r="DB803">
        <v>12774.544360272665</v>
      </c>
      <c r="DC803">
        <v>12179.161979636747</v>
      </c>
      <c r="DD803">
        <v>-1077883.5699764353</v>
      </c>
      <c r="DE803">
        <v>-1030902.2350663004</v>
      </c>
      <c r="DF803">
        <v>-1047939.0736233403</v>
      </c>
    </row>
    <row r="804" spans="1:110" x14ac:dyDescent="0.45">
      <c r="A804">
        <v>17365</v>
      </c>
      <c r="B804" t="s">
        <v>1153</v>
      </c>
      <c r="C804">
        <v>26987</v>
      </c>
      <c r="D804">
        <v>26931</v>
      </c>
      <c r="E804">
        <v>26610</v>
      </c>
      <c r="F804">
        <v>26103</v>
      </c>
      <c r="G804">
        <v>25504</v>
      </c>
      <c r="H804">
        <v>24838</v>
      </c>
      <c r="I804">
        <v>24110</v>
      </c>
      <c r="J804">
        <v>23612.749999999996</v>
      </c>
      <c r="K804">
        <v>2.48</v>
      </c>
      <c r="L804">
        <v>2.4</v>
      </c>
      <c r="M804">
        <v>2.33</v>
      </c>
      <c r="N804">
        <v>2.27</v>
      </c>
      <c r="O804">
        <v>2.23</v>
      </c>
      <c r="P804">
        <v>2.19</v>
      </c>
      <c r="Q804">
        <v>2.1786166457039839</v>
      </c>
      <c r="R804">
        <v>2.1568510287061868</v>
      </c>
      <c r="S804">
        <v>293649</v>
      </c>
      <c r="T804">
        <v>9790</v>
      </c>
      <c r="U804">
        <v>3156</v>
      </c>
      <c r="V804">
        <v>80.995950688711602</v>
      </c>
      <c r="W804">
        <v>136.97673793817418</v>
      </c>
      <c r="X804">
        <v>1578.3508873978603</v>
      </c>
      <c r="Y804">
        <v>300.86685714301819</v>
      </c>
      <c r="Z804">
        <v>7356</v>
      </c>
      <c r="AA804">
        <v>7258.2320275617858</v>
      </c>
      <c r="AB804">
        <v>7065.6025560050075</v>
      </c>
      <c r="AC804">
        <v>6824.9497078233326</v>
      </c>
      <c r="AD804">
        <v>6556.8199304813443</v>
      </c>
      <c r="AE804">
        <v>6285.9014770160838</v>
      </c>
      <c r="AF804">
        <v>6003.9328517236636</v>
      </c>
      <c r="AG804">
        <v>5765.2652563124593</v>
      </c>
      <c r="AH804">
        <v>153</v>
      </c>
      <c r="AI804">
        <v>144.07711418190644</v>
      </c>
      <c r="AJ804">
        <v>136.84576542028373</v>
      </c>
      <c r="AK804">
        <v>131.67859872735505</v>
      </c>
      <c r="AL804">
        <v>131.96058866226622</v>
      </c>
      <c r="AM804">
        <v>131.37214543595542</v>
      </c>
      <c r="AN804">
        <v>129.6314429768841</v>
      </c>
      <c r="AO804">
        <v>129.80822462810949</v>
      </c>
      <c r="AP804">
        <v>44.874899145237578</v>
      </c>
      <c r="AQ804">
        <v>11.460806689674234</v>
      </c>
      <c r="AR804">
        <v>0.24178109910236104</v>
      </c>
      <c r="AS804">
        <v>11.460806689674234</v>
      </c>
      <c r="AT804">
        <v>18998</v>
      </c>
      <c r="AU804">
        <v>172</v>
      </c>
      <c r="AV804">
        <v>13358.098433950679</v>
      </c>
      <c r="AW804">
        <v>3490.2112017486656</v>
      </c>
      <c r="AX804">
        <v>85.85899301607283</v>
      </c>
      <c r="AY804">
        <v>445.75974474093414</v>
      </c>
      <c r="AZ804">
        <v>132.76763411451924</v>
      </c>
      <c r="BA804">
        <v>2.282291732094226</v>
      </c>
      <c r="BB804">
        <v>66.061272509003672</v>
      </c>
      <c r="BC804">
        <v>10640</v>
      </c>
      <c r="BD804">
        <v>685762.51792359562</v>
      </c>
      <c r="BE804">
        <v>4105194.1786700622</v>
      </c>
      <c r="BF804">
        <v>185466</v>
      </c>
      <c r="BG804">
        <v>190058.6471055006</v>
      </c>
      <c r="BH804">
        <v>187454.37255940223</v>
      </c>
      <c r="BI804">
        <v>110865.99999999994</v>
      </c>
      <c r="BJ804">
        <v>104247.82115455734</v>
      </c>
      <c r="BK804">
        <v>100152.26788732698</v>
      </c>
      <c r="BL804">
        <v>-462023.53807357885</v>
      </c>
      <c r="BM804">
        <v>-508783.56589040475</v>
      </c>
      <c r="BN804">
        <v>-584849.36856963881</v>
      </c>
      <c r="BO804">
        <v>428157.57595360093</v>
      </c>
      <c r="BP804">
        <v>989190.0530503334</v>
      </c>
      <c r="BQ804">
        <v>1479127.7498058476</v>
      </c>
      <c r="BR804">
        <v>895040</v>
      </c>
      <c r="BS804">
        <v>8767932</v>
      </c>
      <c r="BT804">
        <v>937111</v>
      </c>
      <c r="BU804">
        <v>19504</v>
      </c>
      <c r="BV804">
        <v>88734</v>
      </c>
      <c r="BW804">
        <v>932589</v>
      </c>
      <c r="BX804">
        <v>42948</v>
      </c>
      <c r="BY804">
        <v>72.651490547927764</v>
      </c>
      <c r="BZ804">
        <v>0</v>
      </c>
      <c r="CA804">
        <v>21.798025600000003</v>
      </c>
      <c r="CB804">
        <v>0</v>
      </c>
      <c r="CC804">
        <v>0</v>
      </c>
      <c r="CD804">
        <v>2.966151951968512</v>
      </c>
      <c r="CE804">
        <v>4.0677887282114682</v>
      </c>
      <c r="CF804">
        <v>0</v>
      </c>
      <c r="CG804">
        <v>250482.58191092798</v>
      </c>
      <c r="CH804">
        <v>134661.84029821464</v>
      </c>
      <c r="CI804">
        <v>14101.926623504023</v>
      </c>
      <c r="CJ804">
        <v>23349.091622523054</v>
      </c>
      <c r="CK804">
        <v>288511.54796939378</v>
      </c>
      <c r="CL804">
        <v>1180000</v>
      </c>
      <c r="CM804">
        <v>4440000</v>
      </c>
      <c r="CN804">
        <v>1010000</v>
      </c>
      <c r="CO804">
        <v>20330000</v>
      </c>
      <c r="CP804">
        <v>0</v>
      </c>
      <c r="CQ804">
        <v>0</v>
      </c>
      <c r="CR804">
        <v>0</v>
      </c>
      <c r="CS804">
        <v>0</v>
      </c>
      <c r="CT804">
        <v>0</v>
      </c>
      <c r="CU804">
        <v>0</v>
      </c>
      <c r="CV804">
        <v>0</v>
      </c>
      <c r="CW804">
        <v>0</v>
      </c>
      <c r="CX804">
        <v>560.647278526116</v>
      </c>
      <c r="CY804">
        <v>1475228.2405029389</v>
      </c>
      <c r="CZ804">
        <v>10640</v>
      </c>
      <c r="DA804">
        <v>10903.475597697296</v>
      </c>
      <c r="DB804">
        <v>10754.070956574464</v>
      </c>
      <c r="DC804">
        <v>10380.704032459125</v>
      </c>
      <c r="DD804">
        <v>-462023.53807357885</v>
      </c>
      <c r="DE804">
        <v>-508783.56589040475</v>
      </c>
      <c r="DF804">
        <v>-584849.36856963881</v>
      </c>
    </row>
    <row r="805" spans="1:110" x14ac:dyDescent="0.45">
      <c r="A805">
        <v>17384</v>
      </c>
      <c r="B805" t="s">
        <v>1154</v>
      </c>
      <c r="C805">
        <v>20422</v>
      </c>
      <c r="D805">
        <v>18713</v>
      </c>
      <c r="E805">
        <v>17001</v>
      </c>
      <c r="F805">
        <v>15312</v>
      </c>
      <c r="G805">
        <v>13648</v>
      </c>
      <c r="H805">
        <v>12017</v>
      </c>
      <c r="I805">
        <v>10524</v>
      </c>
      <c r="J805">
        <v>8865.4642857142862</v>
      </c>
      <c r="K805">
        <v>2.48</v>
      </c>
      <c r="L805">
        <v>2.4</v>
      </c>
      <c r="M805">
        <v>2.33</v>
      </c>
      <c r="N805">
        <v>2.27</v>
      </c>
      <c r="O805">
        <v>2.23</v>
      </c>
      <c r="P805">
        <v>2.19</v>
      </c>
      <c r="Q805">
        <v>2.1786166457039839</v>
      </c>
      <c r="R805">
        <v>2.1568510287061868</v>
      </c>
      <c r="S805">
        <v>307230</v>
      </c>
      <c r="T805">
        <v>10765</v>
      </c>
      <c r="U805">
        <v>2545</v>
      </c>
      <c r="V805">
        <v>56.733004178427002</v>
      </c>
      <c r="W805">
        <v>95.944325360907143</v>
      </c>
      <c r="X805">
        <v>1875.0208003911</v>
      </c>
      <c r="Y805">
        <v>262.11768902547948</v>
      </c>
      <c r="Z805">
        <v>9947</v>
      </c>
      <c r="AA805">
        <v>8709.8005039198597</v>
      </c>
      <c r="AB805">
        <v>7629.4373270468204</v>
      </c>
      <c r="AC805">
        <v>6644.0704558032776</v>
      </c>
      <c r="AD805">
        <v>5768.1405095435175</v>
      </c>
      <c r="AE805">
        <v>5010.3583326468515</v>
      </c>
      <c r="AF805">
        <v>4342.9054105676287</v>
      </c>
      <c r="AG805">
        <v>3411.7647850804533</v>
      </c>
      <c r="AH805">
        <v>999</v>
      </c>
      <c r="AI805">
        <v>799.35833056583692</v>
      </c>
      <c r="AJ805">
        <v>642.15669657836997</v>
      </c>
      <c r="AK805">
        <v>521.0223993571044</v>
      </c>
      <c r="AL805">
        <v>445.12686937407977</v>
      </c>
      <c r="AM805">
        <v>407.77418575295974</v>
      </c>
      <c r="AN805">
        <v>380.71938069849307</v>
      </c>
      <c r="AO805">
        <v>331.67328776051579</v>
      </c>
      <c r="AP805">
        <v>40.185214636312629</v>
      </c>
      <c r="AQ805">
        <v>75.211543900987166</v>
      </c>
      <c r="AR805">
        <v>1.5866884628592441</v>
      </c>
      <c r="AS805">
        <v>75.211543900987166</v>
      </c>
      <c r="AT805">
        <v>18749</v>
      </c>
      <c r="AU805">
        <v>327</v>
      </c>
      <c r="AV805">
        <v>13232.797542319087</v>
      </c>
      <c r="AW805">
        <v>5003.9642735487205</v>
      </c>
      <c r="AX805">
        <v>151.97634915808365</v>
      </c>
      <c r="AY805">
        <v>441.57845398718791</v>
      </c>
      <c r="AZ805">
        <v>190.35080096579333</v>
      </c>
      <c r="BA805">
        <v>4.0398140366312978</v>
      </c>
      <c r="BB805">
        <v>66.061272509003672</v>
      </c>
      <c r="BC805">
        <v>7110</v>
      </c>
      <c r="BD805">
        <v>247608.5828832332</v>
      </c>
      <c r="BE805">
        <v>3045049.2655454851</v>
      </c>
      <c r="BF805">
        <v>56504</v>
      </c>
      <c r="BG805">
        <v>48882.463043077543</v>
      </c>
      <c r="BH805">
        <v>39764.81476140314</v>
      </c>
      <c r="BI805">
        <v>85368.000000000015</v>
      </c>
      <c r="BJ805">
        <v>65121.010109904244</v>
      </c>
      <c r="BK805">
        <v>56535.694336179004</v>
      </c>
      <c r="BL805">
        <v>-814063.83340235939</v>
      </c>
      <c r="BM805">
        <v>-821023.06777146808</v>
      </c>
      <c r="BN805">
        <v>-846277.12869795808</v>
      </c>
      <c r="BO805">
        <v>-12320.188731479924</v>
      </c>
      <c r="BP805">
        <v>192050.95434778417</v>
      </c>
      <c r="BQ805">
        <v>392801.16047649831</v>
      </c>
      <c r="BR805">
        <v>895040</v>
      </c>
      <c r="BS805">
        <v>8767932</v>
      </c>
      <c r="BT805">
        <v>937111</v>
      </c>
      <c r="BU805">
        <v>19504</v>
      </c>
      <c r="BV805">
        <v>88734</v>
      </c>
      <c r="BW805">
        <v>932589</v>
      </c>
      <c r="BX805">
        <v>42948</v>
      </c>
      <c r="BY805">
        <v>458.19633788479655</v>
      </c>
      <c r="BZ805">
        <v>0</v>
      </c>
      <c r="CA805">
        <v>717.55838477222414</v>
      </c>
      <c r="CB805">
        <v>0</v>
      </c>
      <c r="CC805">
        <v>0</v>
      </c>
      <c r="CD805">
        <v>5.318853643009648</v>
      </c>
      <c r="CE805">
        <v>0</v>
      </c>
      <c r="CF805">
        <v>0</v>
      </c>
      <c r="CG805">
        <v>303983.71591132035</v>
      </c>
      <c r="CH805">
        <v>163424.56346870709</v>
      </c>
      <c r="CI805">
        <v>17113.988620757307</v>
      </c>
      <c r="CJ805">
        <v>28336.276240926036</v>
      </c>
      <c r="CK805">
        <v>350135.37374926428</v>
      </c>
      <c r="CL805">
        <v>22900000</v>
      </c>
      <c r="CM805">
        <v>6270000</v>
      </c>
      <c r="CN805">
        <v>5830000</v>
      </c>
      <c r="CO805">
        <v>246760000</v>
      </c>
      <c r="CP805">
        <v>232000</v>
      </c>
      <c r="CQ805">
        <v>0</v>
      </c>
      <c r="CR805">
        <v>0</v>
      </c>
      <c r="CS805">
        <v>0</v>
      </c>
      <c r="CT805">
        <v>438387000</v>
      </c>
      <c r="CU805">
        <v>0</v>
      </c>
      <c r="CV805">
        <v>0</v>
      </c>
      <c r="CW805">
        <v>0</v>
      </c>
      <c r="CX805">
        <v>38218.638953029244</v>
      </c>
      <c r="CY805">
        <v>1511266.1045172573</v>
      </c>
      <c r="CZ805">
        <v>7110</v>
      </c>
      <c r="DA805">
        <v>6150.9682896127952</v>
      </c>
      <c r="DB805">
        <v>5003.6781989518677</v>
      </c>
      <c r="DC805">
        <v>3748.1655057353905</v>
      </c>
      <c r="DD805">
        <v>-814063.83340235939</v>
      </c>
      <c r="DE805">
        <v>-821023.06777146808</v>
      </c>
      <c r="DF805">
        <v>-846277.12869795808</v>
      </c>
    </row>
    <row r="806" spans="1:110" x14ac:dyDescent="0.45">
      <c r="A806">
        <v>17386</v>
      </c>
      <c r="B806" t="s">
        <v>1155</v>
      </c>
      <c r="C806">
        <v>13174</v>
      </c>
      <c r="D806">
        <v>12037</v>
      </c>
      <c r="E806">
        <v>10888</v>
      </c>
      <c r="F806">
        <v>9794</v>
      </c>
      <c r="G806">
        <v>8727</v>
      </c>
      <c r="H806">
        <v>7667</v>
      </c>
      <c r="I806">
        <v>6696</v>
      </c>
      <c r="J806">
        <v>5612.6071428571431</v>
      </c>
      <c r="K806">
        <v>2.48</v>
      </c>
      <c r="L806">
        <v>2.4</v>
      </c>
      <c r="M806">
        <v>2.33</v>
      </c>
      <c r="N806">
        <v>2.27</v>
      </c>
      <c r="O806">
        <v>2.23</v>
      </c>
      <c r="P806">
        <v>2.19</v>
      </c>
      <c r="Q806">
        <v>2.1786166457039839</v>
      </c>
      <c r="R806">
        <v>2.1568510287061868</v>
      </c>
      <c r="S806">
        <v>307230</v>
      </c>
      <c r="T806">
        <v>10765</v>
      </c>
      <c r="U806">
        <v>2545</v>
      </c>
      <c r="V806">
        <v>33.631953455036097</v>
      </c>
      <c r="W806">
        <v>56.876859097122747</v>
      </c>
      <c r="X806">
        <v>2040.3711078149327</v>
      </c>
      <c r="Y806">
        <v>285.2327608436413</v>
      </c>
      <c r="Z806">
        <v>4864</v>
      </c>
      <c r="AA806">
        <v>4302.4540204965579</v>
      </c>
      <c r="AB806">
        <v>3761.0835330239702</v>
      </c>
      <c r="AC806">
        <v>3289.6607848349431</v>
      </c>
      <c r="AD806">
        <v>2855.0673152023305</v>
      </c>
      <c r="AE806">
        <v>2452.469395616471</v>
      </c>
      <c r="AF806">
        <v>2080.7799923998609</v>
      </c>
      <c r="AG806">
        <v>1615.4864132222192</v>
      </c>
      <c r="AH806">
        <v>469</v>
      </c>
      <c r="AI806">
        <v>421.55524243715553</v>
      </c>
      <c r="AJ806">
        <v>372.72858608079105</v>
      </c>
      <c r="AK806">
        <v>332.94617164105762</v>
      </c>
      <c r="AL806">
        <v>312.40041202273619</v>
      </c>
      <c r="AM806">
        <v>299.62242561949881</v>
      </c>
      <c r="AN806">
        <v>282.70763342547309</v>
      </c>
      <c r="AO806">
        <v>254.76990099289225</v>
      </c>
      <c r="AP806">
        <v>17.736233052606316</v>
      </c>
      <c r="AQ806">
        <v>36.292554517301738</v>
      </c>
      <c r="AR806">
        <v>0.76564014715747652</v>
      </c>
      <c r="AS806">
        <v>36.292554517301738</v>
      </c>
      <c r="AT806">
        <v>11540</v>
      </c>
      <c r="AU806">
        <v>140</v>
      </c>
      <c r="AV806">
        <v>8125.3856634525509</v>
      </c>
      <c r="AW806">
        <v>2472.3367899488294</v>
      </c>
      <c r="AX806">
        <v>67.342744687484512</v>
      </c>
      <c r="AY806">
        <v>271.14411958941162</v>
      </c>
      <c r="AZ806">
        <v>94.047691489653474</v>
      </c>
      <c r="BA806">
        <v>1.7900954112984571</v>
      </c>
      <c r="BB806">
        <v>66.061272509003672</v>
      </c>
      <c r="BC806">
        <v>7110</v>
      </c>
      <c r="BD806">
        <v>243699.14848069145</v>
      </c>
      <c r="BE806">
        <v>1632991.8654966995</v>
      </c>
      <c r="BF806">
        <v>37132</v>
      </c>
      <c r="BG806">
        <v>31942.989995238611</v>
      </c>
      <c r="BH806">
        <v>25919.264368653268</v>
      </c>
      <c r="BI806">
        <v>33627.999999999993</v>
      </c>
      <c r="BJ806">
        <v>25712.003509025748</v>
      </c>
      <c r="BK806">
        <v>22315.218993216145</v>
      </c>
      <c r="BL806">
        <v>-268647.58361313434</v>
      </c>
      <c r="BM806">
        <v>-304178.80066019797</v>
      </c>
      <c r="BN806">
        <v>-352855.62365991098</v>
      </c>
      <c r="BO806">
        <v>-8396.0616551276762</v>
      </c>
      <c r="BP806">
        <v>98615.593666868052</v>
      </c>
      <c r="BQ806">
        <v>197148.92912413552</v>
      </c>
      <c r="BR806">
        <v>895040</v>
      </c>
      <c r="BS806">
        <v>8767932</v>
      </c>
      <c r="BT806">
        <v>937111</v>
      </c>
      <c r="BU806">
        <v>19504</v>
      </c>
      <c r="BV806">
        <v>88734</v>
      </c>
      <c r="BW806">
        <v>932589</v>
      </c>
      <c r="BX806">
        <v>42948</v>
      </c>
      <c r="BY806">
        <v>1173.8903685600751</v>
      </c>
      <c r="BZ806">
        <v>0</v>
      </c>
      <c r="CA806">
        <v>0</v>
      </c>
      <c r="CB806">
        <v>0</v>
      </c>
      <c r="CC806">
        <v>127.9429536</v>
      </c>
      <c r="CD806">
        <v>1.6149449848999242</v>
      </c>
      <c r="CE806">
        <v>5.6430598533521836</v>
      </c>
      <c r="CF806">
        <v>0</v>
      </c>
      <c r="CG806">
        <v>157828.34530115753</v>
      </c>
      <c r="CH806">
        <v>84850.033352952712</v>
      </c>
      <c r="CI806">
        <v>8885.5828918971947</v>
      </c>
      <c r="CJ806">
        <v>14712.194624288797</v>
      </c>
      <c r="CK806">
        <v>181790.28605061801</v>
      </c>
      <c r="CL806">
        <v>12500000</v>
      </c>
      <c r="CM806">
        <v>2240000</v>
      </c>
      <c r="CN806">
        <v>2250000</v>
      </c>
      <c r="CO806">
        <v>111520000</v>
      </c>
      <c r="CP806">
        <v>113000</v>
      </c>
      <c r="CQ806">
        <v>1510</v>
      </c>
      <c r="CR806">
        <v>0</v>
      </c>
      <c r="CS806">
        <v>0</v>
      </c>
      <c r="CT806">
        <v>229183000</v>
      </c>
      <c r="CU806">
        <v>10582080</v>
      </c>
      <c r="CV806">
        <v>0</v>
      </c>
      <c r="CW806">
        <v>0</v>
      </c>
      <c r="CX806">
        <v>16712.96634087346</v>
      </c>
      <c r="CY806">
        <v>763539.21098385518</v>
      </c>
      <c r="CZ806">
        <v>7110</v>
      </c>
      <c r="DA806">
        <v>6116.4133056702185</v>
      </c>
      <c r="DB806">
        <v>4962.9960589552074</v>
      </c>
      <c r="DC806">
        <v>3688.9865911601541</v>
      </c>
      <c r="DD806">
        <v>-268647.58361313434</v>
      </c>
      <c r="DE806">
        <v>-304178.80066019797</v>
      </c>
      <c r="DF806">
        <v>-352855.62365991098</v>
      </c>
    </row>
    <row r="807" spans="1:110" x14ac:dyDescent="0.45">
      <c r="A807">
        <v>17407</v>
      </c>
      <c r="B807" t="s">
        <v>1156</v>
      </c>
      <c r="C807">
        <v>17571</v>
      </c>
      <c r="D807">
        <v>16544</v>
      </c>
      <c r="E807">
        <v>15454</v>
      </c>
      <c r="F807">
        <v>14328</v>
      </c>
      <c r="G807">
        <v>13218</v>
      </c>
      <c r="H807">
        <v>12108</v>
      </c>
      <c r="I807">
        <v>11077</v>
      </c>
      <c r="J807">
        <v>9984.5</v>
      </c>
      <c r="K807">
        <v>2.48</v>
      </c>
      <c r="L807">
        <v>2.4</v>
      </c>
      <c r="M807">
        <v>2.33</v>
      </c>
      <c r="N807">
        <v>2.27</v>
      </c>
      <c r="O807">
        <v>2.23</v>
      </c>
      <c r="P807">
        <v>2.19</v>
      </c>
      <c r="Q807">
        <v>2.1786166457039839</v>
      </c>
      <c r="R807">
        <v>2.1568510287061868</v>
      </c>
      <c r="S807">
        <v>307230</v>
      </c>
      <c r="T807">
        <v>10765</v>
      </c>
      <c r="U807">
        <v>2545</v>
      </c>
      <c r="V807">
        <v>45.917765724382207</v>
      </c>
      <c r="W807">
        <v>77.654076640300104</v>
      </c>
      <c r="X807">
        <v>1993.2387896128403</v>
      </c>
      <c r="Y807">
        <v>278.64391963026964</v>
      </c>
      <c r="Z807">
        <v>5866</v>
      </c>
      <c r="AA807">
        <v>5359.7190061044766</v>
      </c>
      <c r="AB807">
        <v>4909.4874265958115</v>
      </c>
      <c r="AC807">
        <v>4510.3998142993833</v>
      </c>
      <c r="AD807">
        <v>4134.4367969269706</v>
      </c>
      <c r="AE807">
        <v>3765.3752306335532</v>
      </c>
      <c r="AF807">
        <v>3418.6816773925725</v>
      </c>
      <c r="AG807">
        <v>2987.2240638204944</v>
      </c>
      <c r="AH807">
        <v>389</v>
      </c>
      <c r="AI807">
        <v>355.71363048714221</v>
      </c>
      <c r="AJ807">
        <v>347.02487204534589</v>
      </c>
      <c r="AK807">
        <v>373.41056944337817</v>
      </c>
      <c r="AL807">
        <v>439.48579387640774</v>
      </c>
      <c r="AM807">
        <v>525.94164125336727</v>
      </c>
      <c r="AN807">
        <v>599.58563348530697</v>
      </c>
      <c r="AO807">
        <v>619.60040762618996</v>
      </c>
      <c r="AP807">
        <v>23.494550588974818</v>
      </c>
      <c r="AQ807">
        <v>3.5815020905231978</v>
      </c>
      <c r="AR807">
        <v>7.5556593469487829E-2</v>
      </c>
      <c r="AS807">
        <v>3.5815020905231978</v>
      </c>
      <c r="AT807">
        <v>13468</v>
      </c>
      <c r="AU807">
        <v>246</v>
      </c>
      <c r="AV807">
        <v>9509.0526855725238</v>
      </c>
      <c r="AW807">
        <v>3704.6401207691179</v>
      </c>
      <c r="AX807">
        <v>113.91820597364514</v>
      </c>
      <c r="AY807">
        <v>317.3170881175551</v>
      </c>
      <c r="AZ807">
        <v>140.92451019405726</v>
      </c>
      <c r="BA807">
        <v>3.0281578026425993</v>
      </c>
      <c r="BB807">
        <v>66.061272509003672</v>
      </c>
      <c r="BC807">
        <v>5920</v>
      </c>
      <c r="BD807">
        <v>262630.72556493524</v>
      </c>
      <c r="BE807">
        <v>2770580.4340686048</v>
      </c>
      <c r="BF807">
        <v>77726</v>
      </c>
      <c r="BG807">
        <v>71169.965320086223</v>
      </c>
      <c r="BH807">
        <v>62339.790148644694</v>
      </c>
      <c r="BI807">
        <v>34904.000000000015</v>
      </c>
      <c r="BJ807">
        <v>29372.994169843412</v>
      </c>
      <c r="BK807">
        <v>26924.617091974102</v>
      </c>
      <c r="BL807">
        <v>-606381.30018316768</v>
      </c>
      <c r="BM807">
        <v>-627791.15568569978</v>
      </c>
      <c r="BN807">
        <v>-673906.69073212729</v>
      </c>
      <c r="BO807">
        <v>129792.65530749271</v>
      </c>
      <c r="BP807">
        <v>403223.61533946497</v>
      </c>
      <c r="BQ807">
        <v>648555.78552844422</v>
      </c>
      <c r="BR807">
        <v>895040</v>
      </c>
      <c r="BS807">
        <v>8767932</v>
      </c>
      <c r="BT807">
        <v>937111</v>
      </c>
      <c r="BU807">
        <v>19504</v>
      </c>
      <c r="BV807">
        <v>88734</v>
      </c>
      <c r="BW807">
        <v>932589</v>
      </c>
      <c r="BX807">
        <v>42948</v>
      </c>
      <c r="BY807">
        <v>236.38276396174609</v>
      </c>
      <c r="BZ807">
        <v>0</v>
      </c>
      <c r="CA807">
        <v>0</v>
      </c>
      <c r="CB807">
        <v>0</v>
      </c>
      <c r="CC807">
        <v>1.7446766400000002</v>
      </c>
      <c r="CD807">
        <v>3.814513957390508</v>
      </c>
      <c r="CE807">
        <v>0</v>
      </c>
      <c r="CF807">
        <v>0</v>
      </c>
      <c r="CG807">
        <v>229082.12831077105</v>
      </c>
      <c r="CH807">
        <v>123156.75103001765</v>
      </c>
      <c r="CI807">
        <v>12897.101824602707</v>
      </c>
      <c r="CJ807">
        <v>21354.217775161862</v>
      </c>
      <c r="CK807">
        <v>263862.01765744557</v>
      </c>
      <c r="CL807">
        <v>15400000</v>
      </c>
      <c r="CM807">
        <v>1220000</v>
      </c>
      <c r="CN807">
        <v>1290000</v>
      </c>
      <c r="CO807">
        <v>89450000</v>
      </c>
      <c r="CP807">
        <v>78000</v>
      </c>
      <c r="CQ807">
        <v>110</v>
      </c>
      <c r="CR807">
        <v>0</v>
      </c>
      <c r="CS807">
        <v>0</v>
      </c>
      <c r="CT807">
        <v>155828000</v>
      </c>
      <c r="CU807">
        <v>770880</v>
      </c>
      <c r="CV807">
        <v>0</v>
      </c>
      <c r="CW807">
        <v>0</v>
      </c>
      <c r="CX807">
        <v>11922.625669922469</v>
      </c>
      <c r="CY807">
        <v>1091858.012964179</v>
      </c>
      <c r="CZ807">
        <v>5920</v>
      </c>
      <c r="DA807">
        <v>5420.6596852393077</v>
      </c>
      <c r="DB807">
        <v>4748.1094830555621</v>
      </c>
      <c r="DC807">
        <v>3975.5626192205214</v>
      </c>
      <c r="DD807">
        <v>-606381.30018316768</v>
      </c>
      <c r="DE807">
        <v>-627791.15568569978</v>
      </c>
      <c r="DF807">
        <v>-673906.69073212729</v>
      </c>
    </row>
    <row r="808" spans="1:110" x14ac:dyDescent="0.45">
      <c r="A808">
        <v>17461</v>
      </c>
      <c r="B808" t="s">
        <v>1157</v>
      </c>
      <c r="C808">
        <v>8786</v>
      </c>
      <c r="D808">
        <v>7801</v>
      </c>
      <c r="E808">
        <v>6848</v>
      </c>
      <c r="F808">
        <v>5965</v>
      </c>
      <c r="G808">
        <v>5153</v>
      </c>
      <c r="H808">
        <v>4382</v>
      </c>
      <c r="I808">
        <v>3672</v>
      </c>
      <c r="J808">
        <v>2819.3214285714284</v>
      </c>
      <c r="K808">
        <v>2.48</v>
      </c>
      <c r="L808">
        <v>2.4</v>
      </c>
      <c r="M808">
        <v>2.33</v>
      </c>
      <c r="N808">
        <v>2.27</v>
      </c>
      <c r="O808">
        <v>2.23</v>
      </c>
      <c r="P808">
        <v>2.19</v>
      </c>
      <c r="Q808">
        <v>2.1786166457039839</v>
      </c>
      <c r="R808">
        <v>2.1568510287061868</v>
      </c>
      <c r="S808">
        <v>307267</v>
      </c>
      <c r="T808">
        <v>12235</v>
      </c>
      <c r="U808">
        <v>3354</v>
      </c>
      <c r="V808">
        <v>25.392057047821858</v>
      </c>
      <c r="W808">
        <v>42.941913939845996</v>
      </c>
      <c r="X808">
        <v>2048.4570036532755</v>
      </c>
      <c r="Y808">
        <v>332.04919002701121</v>
      </c>
      <c r="Z808">
        <v>4134</v>
      </c>
      <c r="AA808">
        <v>3576.3101226222193</v>
      </c>
      <c r="AB808">
        <v>3010.1086946886098</v>
      </c>
      <c r="AC808">
        <v>2519.1115211703695</v>
      </c>
      <c r="AD808">
        <v>2100.9866777620737</v>
      </c>
      <c r="AE808">
        <v>1740.5462477573651</v>
      </c>
      <c r="AF808">
        <v>1472.2915407825383</v>
      </c>
      <c r="AG808">
        <v>996.85915902821773</v>
      </c>
      <c r="AH808">
        <v>462</v>
      </c>
      <c r="AI808">
        <v>372.15011465202616</v>
      </c>
      <c r="AJ808">
        <v>313.39899339735632</v>
      </c>
      <c r="AK808">
        <v>290.22928212305476</v>
      </c>
      <c r="AL808">
        <v>295.53644860063406</v>
      </c>
      <c r="AM808">
        <v>306.29672412858889</v>
      </c>
      <c r="AN808">
        <v>342.72045398183985</v>
      </c>
      <c r="AO808">
        <v>274.4126995925896</v>
      </c>
      <c r="AP808">
        <v>22.648869775889995</v>
      </c>
      <c r="AQ808">
        <v>34.143653262987819</v>
      </c>
      <c r="AR808">
        <v>0.72030619107578386</v>
      </c>
      <c r="AS808">
        <v>34.143653262987819</v>
      </c>
      <c r="AT808">
        <v>6851</v>
      </c>
      <c r="AU808">
        <v>117</v>
      </c>
      <c r="AV808">
        <v>4834.5581515378299</v>
      </c>
      <c r="AW808">
        <v>1803.8076004238324</v>
      </c>
      <c r="AX808">
        <v>54.469293263789311</v>
      </c>
      <c r="AY808">
        <v>161.32920551681738</v>
      </c>
      <c r="AZ808">
        <v>68.616841120122587</v>
      </c>
      <c r="BA808">
        <v>1.4478951278369907</v>
      </c>
      <c r="BB808">
        <v>66.061272509003672</v>
      </c>
      <c r="BC808">
        <v>5920</v>
      </c>
      <c r="BD808">
        <v>157272.95540881588</v>
      </c>
      <c r="BE808">
        <v>1636414.4895359436</v>
      </c>
      <c r="BF808">
        <v>16094</v>
      </c>
      <c r="BG808">
        <v>13010.966288632373</v>
      </c>
      <c r="BH808">
        <v>9907.2522138889835</v>
      </c>
      <c r="BI808">
        <v>14962.000000000004</v>
      </c>
      <c r="BJ808">
        <v>10539.059893417561</v>
      </c>
      <c r="BK808">
        <v>8789.7753815677024</v>
      </c>
      <c r="BL808">
        <v>-373318.68778515281</v>
      </c>
      <c r="BM808">
        <v>-398176.59922920889</v>
      </c>
      <c r="BN808">
        <v>-440544.87792203692</v>
      </c>
      <c r="BO808">
        <v>-107448.74206166412</v>
      </c>
      <c r="BP808">
        <v>-56005.029632996768</v>
      </c>
      <c r="BQ808">
        <v>29151.158155326615</v>
      </c>
      <c r="BR808">
        <v>895040</v>
      </c>
      <c r="BS808">
        <v>8767932</v>
      </c>
      <c r="BT808">
        <v>937111</v>
      </c>
      <c r="BU808">
        <v>19504</v>
      </c>
      <c r="BV808">
        <v>88734</v>
      </c>
      <c r="BW808">
        <v>932589</v>
      </c>
      <c r="BX808">
        <v>42948</v>
      </c>
      <c r="BY808">
        <v>83.150619154484801</v>
      </c>
      <c r="BZ808">
        <v>0</v>
      </c>
      <c r="CA808">
        <v>0</v>
      </c>
      <c r="CB808">
        <v>0</v>
      </c>
      <c r="CC808">
        <v>0</v>
      </c>
      <c r="CD808">
        <v>1.339808834999495</v>
      </c>
      <c r="CE808">
        <v>0</v>
      </c>
      <c r="CF808">
        <v>0</v>
      </c>
      <c r="CG808">
        <v>160260.21502844812</v>
      </c>
      <c r="CH808">
        <v>86157.429860702367</v>
      </c>
      <c r="CI808">
        <v>9022.4948008632527</v>
      </c>
      <c r="CJ808">
        <v>14938.884834216205</v>
      </c>
      <c r="CK808">
        <v>184591.36904061213</v>
      </c>
      <c r="CL808">
        <v>7380000</v>
      </c>
      <c r="CM808">
        <v>3490000</v>
      </c>
      <c r="CN808">
        <v>5010000</v>
      </c>
      <c r="CO808">
        <v>183210000</v>
      </c>
      <c r="CP808">
        <v>248000</v>
      </c>
      <c r="CQ808">
        <v>0</v>
      </c>
      <c r="CR808">
        <v>0</v>
      </c>
      <c r="CS808">
        <v>0</v>
      </c>
      <c r="CT808">
        <v>502565000</v>
      </c>
      <c r="CU808">
        <v>0</v>
      </c>
      <c r="CV808">
        <v>0</v>
      </c>
      <c r="CW808">
        <v>0</v>
      </c>
      <c r="CX808">
        <v>31904.851668699273</v>
      </c>
      <c r="CY808">
        <v>922777.96847301314</v>
      </c>
      <c r="CZ808">
        <v>5920</v>
      </c>
      <c r="DA808">
        <v>4785.940128538813</v>
      </c>
      <c r="DB808">
        <v>3644.2732140066341</v>
      </c>
      <c r="DC808">
        <v>2380.7133807085038</v>
      </c>
      <c r="DD808">
        <v>-373318.68778515281</v>
      </c>
      <c r="DE808">
        <v>-398176.59922920889</v>
      </c>
      <c r="DF808">
        <v>-440544.87792203692</v>
      </c>
    </row>
    <row r="809" spans="1:110" x14ac:dyDescent="0.45">
      <c r="A809">
        <v>17463</v>
      </c>
      <c r="B809" t="s">
        <v>1158</v>
      </c>
      <c r="C809">
        <v>17568</v>
      </c>
      <c r="D809">
        <v>15548</v>
      </c>
      <c r="E809">
        <v>13627</v>
      </c>
      <c r="F809">
        <v>11833</v>
      </c>
      <c r="G809">
        <v>10183</v>
      </c>
      <c r="H809">
        <v>8648</v>
      </c>
      <c r="I809">
        <v>7259</v>
      </c>
      <c r="J809">
        <v>5538.6071428571431</v>
      </c>
      <c r="K809">
        <v>2.48</v>
      </c>
      <c r="L809">
        <v>2.4</v>
      </c>
      <c r="M809">
        <v>2.33</v>
      </c>
      <c r="N809">
        <v>2.27</v>
      </c>
      <c r="O809">
        <v>2.23</v>
      </c>
      <c r="P809">
        <v>2.19</v>
      </c>
      <c r="Q809">
        <v>2.1786166457039839</v>
      </c>
      <c r="R809">
        <v>2.1568510287061868</v>
      </c>
      <c r="S809">
        <v>307267</v>
      </c>
      <c r="T809">
        <v>12235</v>
      </c>
      <c r="U809">
        <v>3354</v>
      </c>
      <c r="V809">
        <v>50.588370258934063</v>
      </c>
      <c r="W809">
        <v>85.552794636721146</v>
      </c>
      <c r="X809">
        <v>2055.9150851478444</v>
      </c>
      <c r="Y809">
        <v>333.25812431999879</v>
      </c>
      <c r="Z809">
        <v>7524</v>
      </c>
      <c r="AA809">
        <v>6453.299485032624</v>
      </c>
      <c r="AB809">
        <v>5453.4769737692686</v>
      </c>
      <c r="AC809">
        <v>4570.8191711833306</v>
      </c>
      <c r="AD809">
        <v>3823.8189933570061</v>
      </c>
      <c r="AE809">
        <v>3206.0208171817885</v>
      </c>
      <c r="AF809">
        <v>2736.1647559386329</v>
      </c>
      <c r="AG809">
        <v>1896.5834689201713</v>
      </c>
      <c r="AH809">
        <v>1348</v>
      </c>
      <c r="AI809">
        <v>1155.1833970073019</v>
      </c>
      <c r="AJ809">
        <v>967.79419475426073</v>
      </c>
      <c r="AK809">
        <v>807.38287158249568</v>
      </c>
      <c r="AL809">
        <v>691.37122682143604</v>
      </c>
      <c r="AM809">
        <v>628.82853763788819</v>
      </c>
      <c r="AN809">
        <v>624.82746120069987</v>
      </c>
      <c r="AO809">
        <v>475.90322739103635</v>
      </c>
      <c r="AP809">
        <v>35.703106326963038</v>
      </c>
      <c r="AQ809">
        <v>125.35257316831192</v>
      </c>
      <c r="AR809">
        <v>2.6444807714320739</v>
      </c>
      <c r="AS809">
        <v>125.35257316831192</v>
      </c>
      <c r="AT809">
        <v>14207</v>
      </c>
      <c r="AU809">
        <v>231</v>
      </c>
      <c r="AV809">
        <v>10021.800936223346</v>
      </c>
      <c r="AW809">
        <v>3625.2986623894681</v>
      </c>
      <c r="AX809">
        <v>107.98302069001623</v>
      </c>
      <c r="AY809">
        <v>334.42749724177304</v>
      </c>
      <c r="AZ809">
        <v>137.90636111729538</v>
      </c>
      <c r="BA809">
        <v>2.8703895383591154</v>
      </c>
      <c r="BB809">
        <v>66.061272509003672</v>
      </c>
      <c r="BC809">
        <v>6650</v>
      </c>
      <c r="BD809">
        <v>174134.85220504631</v>
      </c>
      <c r="BE809">
        <v>3137342.0254311324</v>
      </c>
      <c r="BF809">
        <v>39262</v>
      </c>
      <c r="BG809">
        <v>31592.073839263143</v>
      </c>
      <c r="BH809">
        <v>23932.093701872414</v>
      </c>
      <c r="BI809">
        <v>74358</v>
      </c>
      <c r="BJ809">
        <v>52667.162390206642</v>
      </c>
      <c r="BK809">
        <v>44059.869430746374</v>
      </c>
      <c r="BL809">
        <v>-702488.00563728134</v>
      </c>
      <c r="BM809">
        <v>-722050.33783973719</v>
      </c>
      <c r="BN809">
        <v>-773435.62148734997</v>
      </c>
      <c r="BO809">
        <v>-174754.40873409086</v>
      </c>
      <c r="BP809">
        <v>-66082.019513160689</v>
      </c>
      <c r="BQ809">
        <v>95694.916916105896</v>
      </c>
      <c r="BR809">
        <v>895040</v>
      </c>
      <c r="BS809">
        <v>8767932</v>
      </c>
      <c r="BT809">
        <v>937111</v>
      </c>
      <c r="BU809">
        <v>19504</v>
      </c>
      <c r="BV809">
        <v>88734</v>
      </c>
      <c r="BW809">
        <v>932589</v>
      </c>
      <c r="BX809">
        <v>42948</v>
      </c>
      <c r="BY809">
        <v>169.02585116128472</v>
      </c>
      <c r="BZ809">
        <v>0</v>
      </c>
      <c r="CA809">
        <v>0</v>
      </c>
      <c r="CB809">
        <v>0</v>
      </c>
      <c r="CC809">
        <v>0</v>
      </c>
      <c r="CD809">
        <v>2.7421616986363135</v>
      </c>
      <c r="CE809">
        <v>0</v>
      </c>
      <c r="CF809">
        <v>0</v>
      </c>
      <c r="CG809">
        <v>333166.15263880714</v>
      </c>
      <c r="CH809">
        <v>179113.32156170296</v>
      </c>
      <c r="CI809">
        <v>18756.931528350011</v>
      </c>
      <c r="CJ809">
        <v>31056.558760054937</v>
      </c>
      <c r="CK809">
        <v>383748.36962919368</v>
      </c>
      <c r="CL809">
        <v>12800000</v>
      </c>
      <c r="CM809">
        <v>6490000</v>
      </c>
      <c r="CN809">
        <v>5440000</v>
      </c>
      <c r="CO809">
        <v>273270000</v>
      </c>
      <c r="CP809">
        <v>231000</v>
      </c>
      <c r="CQ809">
        <v>0</v>
      </c>
      <c r="CR809">
        <v>0</v>
      </c>
      <c r="CS809">
        <v>0</v>
      </c>
      <c r="CT809">
        <v>452715000</v>
      </c>
      <c r="CU809">
        <v>0</v>
      </c>
      <c r="CV809">
        <v>0</v>
      </c>
      <c r="CW809">
        <v>0</v>
      </c>
      <c r="CX809">
        <v>47600.609867099185</v>
      </c>
      <c r="CY809">
        <v>1764929.6225700243</v>
      </c>
      <c r="CZ809">
        <v>6650</v>
      </c>
      <c r="DA809">
        <v>5350.9065007157024</v>
      </c>
      <c r="DB809">
        <v>4053.4976088189992</v>
      </c>
      <c r="DC809">
        <v>2635.9597021282475</v>
      </c>
      <c r="DD809">
        <v>-702488.00563728134</v>
      </c>
      <c r="DE809">
        <v>-722050.33783973719</v>
      </c>
      <c r="DF809">
        <v>-773435.62148734997</v>
      </c>
    </row>
    <row r="810" spans="1:110" x14ac:dyDescent="0.45">
      <c r="A810">
        <v>18000</v>
      </c>
      <c r="B810" t="s">
        <v>1159</v>
      </c>
      <c r="C810">
        <v>786740</v>
      </c>
      <c r="D810">
        <v>764081</v>
      </c>
      <c r="E810">
        <v>737898</v>
      </c>
      <c r="F810">
        <v>709753</v>
      </c>
      <c r="G810">
        <v>679595</v>
      </c>
      <c r="H810">
        <v>647241</v>
      </c>
      <c r="I810">
        <v>614144</v>
      </c>
      <c r="J810">
        <v>585223.60714285704</v>
      </c>
      <c r="K810">
        <v>2.75</v>
      </c>
      <c r="L810">
        <v>2.65</v>
      </c>
      <c r="M810">
        <v>2.56</v>
      </c>
      <c r="N810">
        <v>2.4700000000000002</v>
      </c>
      <c r="O810">
        <v>2.4</v>
      </c>
      <c r="P810">
        <v>2.33</v>
      </c>
      <c r="Q810">
        <v>2.3273570251210569</v>
      </c>
      <c r="R810">
        <v>2.2961106792469188</v>
      </c>
      <c r="S810">
        <v>307267</v>
      </c>
      <c r="T810">
        <v>12235</v>
      </c>
      <c r="U810">
        <v>3354</v>
      </c>
      <c r="V810">
        <v>2979.2635848994437</v>
      </c>
      <c r="W810">
        <v>3230.8599017554357</v>
      </c>
      <c r="X810">
        <v>1409.8562340947042</v>
      </c>
      <c r="Y810">
        <v>356.3893484354146</v>
      </c>
      <c r="Z810">
        <v>400203</v>
      </c>
      <c r="AA810">
        <v>388281.04643384129</v>
      </c>
      <c r="AB810">
        <v>369879.69777460553</v>
      </c>
      <c r="AC810">
        <v>351165.13395398483</v>
      </c>
      <c r="AD810">
        <v>331153.35442150588</v>
      </c>
      <c r="AE810">
        <v>310876.25936870999</v>
      </c>
      <c r="AF810">
        <v>292708.83381348249</v>
      </c>
      <c r="AG810">
        <v>273278.0653477434</v>
      </c>
      <c r="AH810">
        <v>14834</v>
      </c>
      <c r="AI810">
        <v>13511.241561830308</v>
      </c>
      <c r="AJ810">
        <v>12527.05408117892</v>
      </c>
      <c r="AK810">
        <v>12141.98795504832</v>
      </c>
      <c r="AL810">
        <v>12605.785612660775</v>
      </c>
      <c r="AM810">
        <v>13680.175636293816</v>
      </c>
      <c r="AN810">
        <v>16591.718865108563</v>
      </c>
      <c r="AO810">
        <v>17592.904037042368</v>
      </c>
      <c r="AP810">
        <v>2110.3400759111109</v>
      </c>
      <c r="AQ810">
        <v>376.49129159940099</v>
      </c>
      <c r="AR810">
        <v>18.243372363888888</v>
      </c>
      <c r="AS810">
        <v>376.49129159940099</v>
      </c>
      <c r="AT810">
        <v>649046</v>
      </c>
      <c r="AU810">
        <v>13067</v>
      </c>
      <c r="AV810">
        <v>394563.65173241391</v>
      </c>
      <c r="AW810">
        <v>181886.84590409591</v>
      </c>
      <c r="AX810">
        <v>4154.5431276041036</v>
      </c>
      <c r="AY810">
        <v>13166.589058310652</v>
      </c>
      <c r="AZ810">
        <v>6918.9756181918083</v>
      </c>
      <c r="BA810">
        <v>110.43548378193442</v>
      </c>
      <c r="BB810">
        <v>66.061272509003672</v>
      </c>
      <c r="BC810">
        <v>279300</v>
      </c>
      <c r="BD810">
        <v>16309977.518941533</v>
      </c>
      <c r="BE810">
        <v>4515744.1552041415</v>
      </c>
      <c r="BF810">
        <v>39262</v>
      </c>
      <c r="BG810">
        <v>39128.137488306114</v>
      </c>
      <c r="BH810">
        <v>37825.875726790371</v>
      </c>
      <c r="BI810">
        <v>74358</v>
      </c>
      <c r="BJ810">
        <v>67250.094410672158</v>
      </c>
      <c r="BK810">
        <v>63417.726294476677</v>
      </c>
      <c r="BL810">
        <v>-13471199.531344887</v>
      </c>
      <c r="BM810">
        <v>-9667226.124147214</v>
      </c>
      <c r="BN810">
        <v>-7079889.8883672021</v>
      </c>
      <c r="BO810">
        <v>394645.02929167519</v>
      </c>
      <c r="BP810">
        <v>972315.19030437036</v>
      </c>
      <c r="BQ810">
        <v>1474097.046689115</v>
      </c>
      <c r="BR810">
        <v>656656</v>
      </c>
      <c r="BS810">
        <v>8767932</v>
      </c>
      <c r="BT810">
        <v>937111</v>
      </c>
      <c r="BU810">
        <v>13067</v>
      </c>
      <c r="BV810">
        <v>88734</v>
      </c>
      <c r="BW810">
        <v>932589</v>
      </c>
      <c r="BX810">
        <v>42948</v>
      </c>
      <c r="BY810">
        <v>169.02585116128472</v>
      </c>
      <c r="BZ810">
        <v>0</v>
      </c>
      <c r="CA810">
        <v>0</v>
      </c>
      <c r="CB810">
        <v>0</v>
      </c>
      <c r="CC810">
        <v>0</v>
      </c>
      <c r="CD810">
        <v>2.7421616986363135</v>
      </c>
      <c r="CE810">
        <v>0</v>
      </c>
      <c r="CF810">
        <v>0</v>
      </c>
      <c r="CG810">
        <v>303433.30810595496</v>
      </c>
      <c r="CH810">
        <v>165700.24032397263</v>
      </c>
      <c r="CI810">
        <v>15981.24145256589</v>
      </c>
      <c r="CJ810">
        <v>33013.880369116378</v>
      </c>
      <c r="CK810">
        <v>509717.49053973315</v>
      </c>
      <c r="CL810">
        <v>365000000</v>
      </c>
      <c r="CM810">
        <v>37500000</v>
      </c>
      <c r="CN810">
        <v>5440000</v>
      </c>
      <c r="CO810">
        <v>273270000</v>
      </c>
      <c r="CP810">
        <v>231000</v>
      </c>
      <c r="CQ810">
        <v>0</v>
      </c>
      <c r="CR810">
        <v>0</v>
      </c>
      <c r="CS810">
        <v>0</v>
      </c>
      <c r="CT810">
        <v>452715000</v>
      </c>
      <c r="CU810">
        <v>0</v>
      </c>
      <c r="CV810">
        <v>0</v>
      </c>
      <c r="CW810">
        <v>0</v>
      </c>
      <c r="CX810">
        <v>47600.609867099185</v>
      </c>
      <c r="CY810">
        <v>1764929.6225700243</v>
      </c>
      <c r="CZ810">
        <v>279300</v>
      </c>
      <c r="DA810">
        <v>278347.7357364347</v>
      </c>
      <c r="DB810">
        <v>269083.77287179849</v>
      </c>
      <c r="DC810">
        <v>246891.66435173652</v>
      </c>
      <c r="DD810">
        <v>-13471199.531344887</v>
      </c>
      <c r="DE810">
        <v>-9667226.124147214</v>
      </c>
      <c r="DF810">
        <v>-7079889.8883672021</v>
      </c>
    </row>
    <row r="811" spans="1:110" x14ac:dyDescent="0.45">
      <c r="A811">
        <v>18201</v>
      </c>
      <c r="B811" t="s">
        <v>1160</v>
      </c>
      <c r="C811">
        <v>265904</v>
      </c>
      <c r="D811">
        <v>264028</v>
      </c>
      <c r="E811">
        <v>260283</v>
      </c>
      <c r="F811">
        <v>255360</v>
      </c>
      <c r="G811">
        <v>249301</v>
      </c>
      <c r="H811">
        <v>242149</v>
      </c>
      <c r="I811">
        <v>234380</v>
      </c>
      <c r="J811">
        <v>229047.42857142858</v>
      </c>
      <c r="K811">
        <v>2.75</v>
      </c>
      <c r="L811">
        <v>2.65</v>
      </c>
      <c r="M811">
        <v>2.56</v>
      </c>
      <c r="N811">
        <v>2.4700000000000002</v>
      </c>
      <c r="O811">
        <v>2.4</v>
      </c>
      <c r="P811">
        <v>2.33</v>
      </c>
      <c r="Q811">
        <v>2.3273570251210569</v>
      </c>
      <c r="R811">
        <v>2.2961106792469188</v>
      </c>
      <c r="S811">
        <v>323575</v>
      </c>
      <c r="T811">
        <v>11884</v>
      </c>
      <c r="U811">
        <v>3588</v>
      </c>
      <c r="V811">
        <v>1072.1973266790628</v>
      </c>
      <c r="W811">
        <v>1081.2618621454167</v>
      </c>
      <c r="X811">
        <v>1286.0603407922868</v>
      </c>
      <c r="Y811">
        <v>385.03035707435083</v>
      </c>
      <c r="Z811">
        <v>151698</v>
      </c>
      <c r="AA811">
        <v>152071.99052149791</v>
      </c>
      <c r="AB811">
        <v>147656.87484981437</v>
      </c>
      <c r="AC811">
        <v>142953.4808216758</v>
      </c>
      <c r="AD811">
        <v>137341.29636868829</v>
      </c>
      <c r="AE811">
        <v>131080.7850978981</v>
      </c>
      <c r="AF811">
        <v>125038.71447613421</v>
      </c>
      <c r="AG811">
        <v>119778.1094719956</v>
      </c>
      <c r="AH811">
        <v>2845</v>
      </c>
      <c r="AI811">
        <v>2640.1905529358455</v>
      </c>
      <c r="AJ811">
        <v>2434.7949614345566</v>
      </c>
      <c r="AK811">
        <v>2351.686182507251</v>
      </c>
      <c r="AL811">
        <v>2446.8687800969083</v>
      </c>
      <c r="AM811">
        <v>2697.1755442958538</v>
      </c>
      <c r="AN811">
        <v>3391.7289689005729</v>
      </c>
      <c r="AO811">
        <v>3748.4537653305606</v>
      </c>
      <c r="AP811">
        <v>944.20547195593736</v>
      </c>
      <c r="AQ811">
        <v>70.7559039896786</v>
      </c>
      <c r="AR811">
        <v>3.4285688201276097</v>
      </c>
      <c r="AS811">
        <v>70.7559039896786</v>
      </c>
      <c r="AT811">
        <v>218173</v>
      </c>
      <c r="AU811">
        <v>5173</v>
      </c>
      <c r="AV811">
        <v>132823.20940115734</v>
      </c>
      <c r="AW811">
        <v>68708.601590104619</v>
      </c>
      <c r="AX811">
        <v>1632.1941720339364</v>
      </c>
      <c r="AY811">
        <v>4432.3104977166195</v>
      </c>
      <c r="AZ811">
        <v>2613.6752044875798</v>
      </c>
      <c r="BA811">
        <v>43.386756973822017</v>
      </c>
      <c r="BB811">
        <v>66.061272509003672</v>
      </c>
      <c r="BC811">
        <v>101270</v>
      </c>
      <c r="BD811">
        <v>6698171.0677477978</v>
      </c>
      <c r="BE811">
        <v>68973293.375555873</v>
      </c>
      <c r="BF811">
        <v>1659531.9999999998</v>
      </c>
      <c r="BG811">
        <v>1722017.0037909728</v>
      </c>
      <c r="BH811">
        <v>1731044.6814526953</v>
      </c>
      <c r="BI811">
        <v>1015142.0000000005</v>
      </c>
      <c r="BJ811">
        <v>954272.2623056795</v>
      </c>
      <c r="BK811">
        <v>916808.66279312316</v>
      </c>
      <c r="BL811">
        <v>-5161266.5157289244</v>
      </c>
      <c r="BM811">
        <v>-5274086.1903455714</v>
      </c>
      <c r="BN811">
        <v>-5848897.0172773842</v>
      </c>
      <c r="BO811">
        <v>6949230.3819453195</v>
      </c>
      <c r="BP811">
        <v>16405800.099202882</v>
      </c>
      <c r="BQ811">
        <v>24628781.773243167</v>
      </c>
      <c r="BR811">
        <v>656656</v>
      </c>
      <c r="BS811">
        <v>8767932</v>
      </c>
      <c r="BT811">
        <v>937111</v>
      </c>
      <c r="BU811">
        <v>13067</v>
      </c>
      <c r="BV811">
        <v>88734</v>
      </c>
      <c r="BW811">
        <v>932589</v>
      </c>
      <c r="BX811">
        <v>42948</v>
      </c>
      <c r="BY811">
        <v>723.40008475988532</v>
      </c>
      <c r="BZ811">
        <v>0</v>
      </c>
      <c r="CA811">
        <v>34.72929527967257</v>
      </c>
      <c r="CB811">
        <v>238.97615903647457</v>
      </c>
      <c r="CC811">
        <v>102.01804127199999</v>
      </c>
      <c r="CD811">
        <v>52.939584750232932</v>
      </c>
      <c r="CE811">
        <v>20.233163705650959</v>
      </c>
      <c r="CF811">
        <v>550.10483599999998</v>
      </c>
      <c r="CG811">
        <v>3806205.4013144788</v>
      </c>
      <c r="CH811">
        <v>2078509.9488813647</v>
      </c>
      <c r="CI811">
        <v>200465.42654185751</v>
      </c>
      <c r="CJ811">
        <v>414119.36798778467</v>
      </c>
      <c r="CK811">
        <v>6393792.0254929299</v>
      </c>
      <c r="CL811">
        <v>75000000</v>
      </c>
      <c r="CM811">
        <v>3990000</v>
      </c>
      <c r="CN811">
        <v>3440000</v>
      </c>
      <c r="CO811">
        <v>536410000</v>
      </c>
      <c r="CP811">
        <v>247000</v>
      </c>
      <c r="CQ811">
        <v>4650</v>
      </c>
      <c r="CR811">
        <v>0</v>
      </c>
      <c r="CS811">
        <v>0</v>
      </c>
      <c r="CT811">
        <v>547863000</v>
      </c>
      <c r="CU811">
        <v>32587200</v>
      </c>
      <c r="CV811">
        <v>0</v>
      </c>
      <c r="CW811">
        <v>0</v>
      </c>
      <c r="CX811">
        <v>77202.703212470515</v>
      </c>
      <c r="CY811">
        <v>24322297.529710196</v>
      </c>
      <c r="CZ811">
        <v>101270</v>
      </c>
      <c r="DA811">
        <v>105083.03664762825</v>
      </c>
      <c r="DB811">
        <v>105633.93468201543</v>
      </c>
      <c r="DC811">
        <v>101393.3097766908</v>
      </c>
      <c r="DD811">
        <v>-5161266.5157289244</v>
      </c>
      <c r="DE811">
        <v>-5274086.1903455714</v>
      </c>
      <c r="DF811">
        <v>-5848897.0172773842</v>
      </c>
    </row>
    <row r="812" spans="1:110" x14ac:dyDescent="0.45">
      <c r="A812">
        <v>18202</v>
      </c>
      <c r="B812" t="s">
        <v>1161</v>
      </c>
      <c r="C812">
        <v>66165</v>
      </c>
      <c r="D812">
        <v>64163</v>
      </c>
      <c r="E812">
        <v>61879</v>
      </c>
      <c r="F812">
        <v>59431</v>
      </c>
      <c r="G812">
        <v>56816</v>
      </c>
      <c r="H812">
        <v>53951</v>
      </c>
      <c r="I812">
        <v>51000</v>
      </c>
      <c r="J812">
        <v>48464.928571428565</v>
      </c>
      <c r="K812">
        <v>2.75</v>
      </c>
      <c r="L812">
        <v>2.65</v>
      </c>
      <c r="M812">
        <v>2.56</v>
      </c>
      <c r="N812">
        <v>2.4700000000000002</v>
      </c>
      <c r="O812">
        <v>2.4</v>
      </c>
      <c r="P812">
        <v>2.33</v>
      </c>
      <c r="Q812">
        <v>2.3273570251210569</v>
      </c>
      <c r="R812">
        <v>2.2961106792469188</v>
      </c>
      <c r="S812">
        <v>285777</v>
      </c>
      <c r="T812">
        <v>11993</v>
      </c>
      <c r="U812">
        <v>2748</v>
      </c>
      <c r="V812">
        <v>279.82114990443472</v>
      </c>
      <c r="W812">
        <v>281.13694820368903</v>
      </c>
      <c r="X812">
        <v>1237.4400438217638</v>
      </c>
      <c r="Y812">
        <v>282.21212653456166</v>
      </c>
      <c r="Z812">
        <v>33998</v>
      </c>
      <c r="AA812">
        <v>32509.863412986724</v>
      </c>
      <c r="AB812">
        <v>30849.451905214286</v>
      </c>
      <c r="AC812">
        <v>29141.406364260481</v>
      </c>
      <c r="AD812">
        <v>27302.543327455372</v>
      </c>
      <c r="AE812">
        <v>25435.598384298803</v>
      </c>
      <c r="AF812">
        <v>23647.864723821378</v>
      </c>
      <c r="AG812">
        <v>21879.20298341438</v>
      </c>
      <c r="AH812">
        <v>612</v>
      </c>
      <c r="AI812">
        <v>541.61064697053598</v>
      </c>
      <c r="AJ812">
        <v>496.04491691275149</v>
      </c>
      <c r="AK812">
        <v>477.36639543282053</v>
      </c>
      <c r="AL812">
        <v>484.46254340189529</v>
      </c>
      <c r="AM812">
        <v>504.47732123021899</v>
      </c>
      <c r="AN812">
        <v>550.52753858187157</v>
      </c>
      <c r="AO812">
        <v>589.61187187462986</v>
      </c>
      <c r="AP812">
        <v>194.40729187911535</v>
      </c>
      <c r="AQ812">
        <v>1.4558827981415352</v>
      </c>
      <c r="AR812">
        <v>7.0546683541720362E-2</v>
      </c>
      <c r="AS812">
        <v>1.4558827981415352</v>
      </c>
      <c r="AT812">
        <v>53131</v>
      </c>
      <c r="AU812">
        <v>2175</v>
      </c>
      <c r="AV812">
        <v>32572.262640703833</v>
      </c>
      <c r="AW812">
        <v>25606.12067140979</v>
      </c>
      <c r="AX812">
        <v>673.79783181846437</v>
      </c>
      <c r="AY812">
        <v>1086.9364043202868</v>
      </c>
      <c r="AZ812">
        <v>974.05683034042841</v>
      </c>
      <c r="BA812">
        <v>17.910799633701966</v>
      </c>
      <c r="BB812">
        <v>66.061272509003672</v>
      </c>
      <c r="BC812">
        <v>25780</v>
      </c>
      <c r="BD812">
        <v>1484655.9356511286</v>
      </c>
      <c r="BE812">
        <v>11710741.5790022</v>
      </c>
      <c r="BF812">
        <v>413088</v>
      </c>
      <c r="BG812">
        <v>410506.34677962458</v>
      </c>
      <c r="BH812">
        <v>395045.72764416598</v>
      </c>
      <c r="BI812">
        <v>415377.99999999977</v>
      </c>
      <c r="BJ812">
        <v>372339.27866760327</v>
      </c>
      <c r="BK812">
        <v>348844.15533229854</v>
      </c>
      <c r="BL812">
        <v>-997329.35849657934</v>
      </c>
      <c r="BM812">
        <v>-1138864.0922380409</v>
      </c>
      <c r="BN812">
        <v>-1356424.1771544144</v>
      </c>
      <c r="BO812">
        <v>970029.72249613982</v>
      </c>
      <c r="BP812">
        <v>2414926.1427975437</v>
      </c>
      <c r="BQ812">
        <v>3659370.1799848513</v>
      </c>
      <c r="BR812">
        <v>656656</v>
      </c>
      <c r="BS812">
        <v>8767932</v>
      </c>
      <c r="BT812">
        <v>937111</v>
      </c>
      <c r="BU812">
        <v>13067</v>
      </c>
      <c r="BV812">
        <v>88734</v>
      </c>
      <c r="BW812">
        <v>932589</v>
      </c>
      <c r="BX812">
        <v>42948</v>
      </c>
      <c r="BY812">
        <v>142.25170499242157</v>
      </c>
      <c r="BZ812">
        <v>0</v>
      </c>
      <c r="CA812">
        <v>0</v>
      </c>
      <c r="CB812">
        <v>23.935668794276001</v>
      </c>
      <c r="CC812">
        <v>0</v>
      </c>
      <c r="CD812">
        <v>8.2594836637941302</v>
      </c>
      <c r="CE812">
        <v>0</v>
      </c>
      <c r="CF812">
        <v>475.53528</v>
      </c>
      <c r="CG812">
        <v>728682.90778729331</v>
      </c>
      <c r="CH812">
        <v>397922.47493859124</v>
      </c>
      <c r="CI812">
        <v>38378.309765650934</v>
      </c>
      <c r="CJ812">
        <v>79281.508331673642</v>
      </c>
      <c r="CK812">
        <v>1224066.0904202349</v>
      </c>
      <c r="CL812">
        <v>7680000</v>
      </c>
      <c r="CM812">
        <v>1040000</v>
      </c>
      <c r="CN812">
        <v>1790000</v>
      </c>
      <c r="CO812">
        <v>251390000</v>
      </c>
      <c r="CP812">
        <v>103000</v>
      </c>
      <c r="CQ812">
        <v>4400</v>
      </c>
      <c r="CR812">
        <v>0</v>
      </c>
      <c r="CS812">
        <v>0</v>
      </c>
      <c r="CT812">
        <v>263824000</v>
      </c>
      <c r="CU812">
        <v>30835200</v>
      </c>
      <c r="CV812">
        <v>0</v>
      </c>
      <c r="CW812">
        <v>0</v>
      </c>
      <c r="CX812">
        <v>39984.365355769529</v>
      </c>
      <c r="CY812">
        <v>4529658.464229146</v>
      </c>
      <c r="CZ812">
        <v>25780</v>
      </c>
      <c r="DA812">
        <v>25618.884160224268</v>
      </c>
      <c r="DB812">
        <v>24654.017687917825</v>
      </c>
      <c r="DC812">
        <v>22473.922757827302</v>
      </c>
      <c r="DD812">
        <v>-997329.35849657934</v>
      </c>
      <c r="DE812">
        <v>-1138864.0922380409</v>
      </c>
      <c r="DF812">
        <v>-1356424.1771544144</v>
      </c>
    </row>
    <row r="813" spans="1:110" x14ac:dyDescent="0.45">
      <c r="A813">
        <v>18204</v>
      </c>
      <c r="B813" t="s">
        <v>1162</v>
      </c>
      <c r="C813">
        <v>29670</v>
      </c>
      <c r="D813">
        <v>28009</v>
      </c>
      <c r="E813">
        <v>26360</v>
      </c>
      <c r="F813">
        <v>24757</v>
      </c>
      <c r="G813">
        <v>23154</v>
      </c>
      <c r="H813">
        <v>21546</v>
      </c>
      <c r="I813">
        <v>19978</v>
      </c>
      <c r="J813">
        <v>18363.428571428572</v>
      </c>
      <c r="K813">
        <v>2.75</v>
      </c>
      <c r="L813">
        <v>2.65</v>
      </c>
      <c r="M813">
        <v>2.56</v>
      </c>
      <c r="N813">
        <v>2.4700000000000002</v>
      </c>
      <c r="O813">
        <v>2.4</v>
      </c>
      <c r="P813">
        <v>2.33</v>
      </c>
      <c r="Q813">
        <v>2.3273570251210569</v>
      </c>
      <c r="R813">
        <v>2.2961106792469188</v>
      </c>
      <c r="S813">
        <v>285777</v>
      </c>
      <c r="T813">
        <v>11993</v>
      </c>
      <c r="U813">
        <v>2748</v>
      </c>
      <c r="V813">
        <v>118.00286795550899</v>
      </c>
      <c r="W813">
        <v>137.08532007853461</v>
      </c>
      <c r="X813">
        <v>1315.8348048440278</v>
      </c>
      <c r="Y813">
        <v>259.53257548974534</v>
      </c>
      <c r="Z813">
        <v>15114</v>
      </c>
      <c r="AA813">
        <v>14223.66332806953</v>
      </c>
      <c r="AB813">
        <v>13246.444271839619</v>
      </c>
      <c r="AC813">
        <v>12307.342639964216</v>
      </c>
      <c r="AD813">
        <v>11369.629562581969</v>
      </c>
      <c r="AE813">
        <v>10482.722548752037</v>
      </c>
      <c r="AF813">
        <v>9823.9483888662089</v>
      </c>
      <c r="AG813">
        <v>8912.4798728194055</v>
      </c>
      <c r="AH813">
        <v>645</v>
      </c>
      <c r="AI813">
        <v>619.55219578252729</v>
      </c>
      <c r="AJ813">
        <v>655.30613264660758</v>
      </c>
      <c r="AK813">
        <v>723.80408286581758</v>
      </c>
      <c r="AL813">
        <v>832.86560905244278</v>
      </c>
      <c r="AM813">
        <v>993.49013413225748</v>
      </c>
      <c r="AN813">
        <v>1299.2235083786622</v>
      </c>
      <c r="AO813">
        <v>1424.9362115232477</v>
      </c>
      <c r="AP813">
        <v>86.483962635258848</v>
      </c>
      <c r="AQ813">
        <v>18.150005550164472</v>
      </c>
      <c r="AR813">
        <v>0.87948198815344725</v>
      </c>
      <c r="AS813">
        <v>18.150005550164472</v>
      </c>
      <c r="AT813">
        <v>24240</v>
      </c>
      <c r="AU813">
        <v>291</v>
      </c>
      <c r="AV813">
        <v>14687.117129539132</v>
      </c>
      <c r="AW813">
        <v>4882.7792076294409</v>
      </c>
      <c r="AX813">
        <v>95.680351721253487</v>
      </c>
      <c r="AY813">
        <v>490.1090986127208</v>
      </c>
      <c r="AZ813">
        <v>185.74092105822393</v>
      </c>
      <c r="BA813">
        <v>2.5433617142051195</v>
      </c>
      <c r="BB813">
        <v>66.061272509003672</v>
      </c>
      <c r="BC813">
        <v>11040</v>
      </c>
      <c r="BD813">
        <v>551855.31589324889</v>
      </c>
      <c r="BE813">
        <v>7291211.3127385173</v>
      </c>
      <c r="BF813">
        <v>151484</v>
      </c>
      <c r="BG813">
        <v>143653.46243103174</v>
      </c>
      <c r="BH813">
        <v>132533.5311381366</v>
      </c>
      <c r="BI813">
        <v>80488.000000000015</v>
      </c>
      <c r="BJ813">
        <v>69644.04116979937</v>
      </c>
      <c r="BK813">
        <v>64337.767502354109</v>
      </c>
      <c r="BL813">
        <v>-615365.30552275851</v>
      </c>
      <c r="BM813">
        <v>-648157.42116038385</v>
      </c>
      <c r="BN813">
        <v>-713333.74957988062</v>
      </c>
      <c r="BO813">
        <v>484631.42963910662</v>
      </c>
      <c r="BP813">
        <v>1295517.5770335216</v>
      </c>
      <c r="BQ813">
        <v>1989544.2887951676</v>
      </c>
      <c r="BR813">
        <v>656656</v>
      </c>
      <c r="BS813">
        <v>8767932</v>
      </c>
      <c r="BT813">
        <v>937111</v>
      </c>
      <c r="BU813">
        <v>13067</v>
      </c>
      <c r="BV813">
        <v>88734</v>
      </c>
      <c r="BW813">
        <v>932589</v>
      </c>
      <c r="BX813">
        <v>42948</v>
      </c>
      <c r="BY813">
        <v>46.899047159525956</v>
      </c>
      <c r="BZ813">
        <v>0</v>
      </c>
      <c r="CA813">
        <v>0</v>
      </c>
      <c r="CB813">
        <v>0</v>
      </c>
      <c r="CC813">
        <v>0</v>
      </c>
      <c r="CD813">
        <v>14.055156772283322</v>
      </c>
      <c r="CE813">
        <v>0.29483999999999999</v>
      </c>
      <c r="CF813">
        <v>0</v>
      </c>
      <c r="CG813">
        <v>464673.78131846245</v>
      </c>
      <c r="CH813">
        <v>253751.17094868218</v>
      </c>
      <c r="CI813">
        <v>24473.463187943966</v>
      </c>
      <c r="CJ813">
        <v>50557.022638252674</v>
      </c>
      <c r="CK813">
        <v>780574.66799442342</v>
      </c>
      <c r="CL813">
        <v>13100000</v>
      </c>
      <c r="CM813">
        <v>1180000</v>
      </c>
      <c r="CN813">
        <v>2140000</v>
      </c>
      <c r="CO813">
        <v>233090000</v>
      </c>
      <c r="CP813">
        <v>102000</v>
      </c>
      <c r="CQ813">
        <v>1090</v>
      </c>
      <c r="CR813">
        <v>0</v>
      </c>
      <c r="CS813">
        <v>0</v>
      </c>
      <c r="CT813">
        <v>232086000</v>
      </c>
      <c r="CU813">
        <v>7638720</v>
      </c>
      <c r="CV813">
        <v>0</v>
      </c>
      <c r="CW813">
        <v>0</v>
      </c>
      <c r="CX813">
        <v>38483.892853767487</v>
      </c>
      <c r="CY813">
        <v>2940101.572550185</v>
      </c>
      <c r="CZ813">
        <v>11040</v>
      </c>
      <c r="DA813">
        <v>10469.318378433303</v>
      </c>
      <c r="DB813">
        <v>9658.9090845569699</v>
      </c>
      <c r="DC813">
        <v>8353.6888548133102</v>
      </c>
      <c r="DD813">
        <v>-615365.30552275851</v>
      </c>
      <c r="DE813">
        <v>-648157.42116038385</v>
      </c>
      <c r="DF813">
        <v>-713333.74957988062</v>
      </c>
    </row>
    <row r="814" spans="1:110" x14ac:dyDescent="0.45">
      <c r="A814">
        <v>18205</v>
      </c>
      <c r="B814" t="s">
        <v>1163</v>
      </c>
      <c r="C814">
        <v>33109</v>
      </c>
      <c r="D814">
        <v>30829</v>
      </c>
      <c r="E814">
        <v>28568</v>
      </c>
      <c r="F814">
        <v>26323</v>
      </c>
      <c r="G814">
        <v>24093</v>
      </c>
      <c r="H814">
        <v>21893</v>
      </c>
      <c r="I814">
        <v>19743</v>
      </c>
      <c r="J814">
        <v>17512.821428571428</v>
      </c>
      <c r="K814">
        <v>2.75</v>
      </c>
      <c r="L814">
        <v>2.65</v>
      </c>
      <c r="M814">
        <v>2.56</v>
      </c>
      <c r="N814">
        <v>2.4700000000000002</v>
      </c>
      <c r="O814">
        <v>2.4</v>
      </c>
      <c r="P814">
        <v>2.33</v>
      </c>
      <c r="Q814">
        <v>2.3273570251210569</v>
      </c>
      <c r="R814">
        <v>2.2961106792469188</v>
      </c>
      <c r="S814">
        <v>322811</v>
      </c>
      <c r="T814">
        <v>14075</v>
      </c>
      <c r="U814">
        <v>3831</v>
      </c>
      <c r="V814">
        <v>111.67602999167595</v>
      </c>
      <c r="W814">
        <v>129.7353579769009</v>
      </c>
      <c r="X814">
        <v>1820.8872413979559</v>
      </c>
      <c r="Y814">
        <v>426.62707494716886</v>
      </c>
      <c r="Z814">
        <v>15276</v>
      </c>
      <c r="AA814">
        <v>14077.933856980313</v>
      </c>
      <c r="AB814">
        <v>12793.270632050764</v>
      </c>
      <c r="AC814">
        <v>11606.770229164636</v>
      </c>
      <c r="AD814">
        <v>10516.747747776642</v>
      </c>
      <c r="AE814">
        <v>9539.6878240178448</v>
      </c>
      <c r="AF814">
        <v>9076.5001517920973</v>
      </c>
      <c r="AG814">
        <v>7958.9434922374348</v>
      </c>
      <c r="AH814">
        <v>1569</v>
      </c>
      <c r="AI814">
        <v>1381.7588835815018</v>
      </c>
      <c r="AJ814">
        <v>1223.8744934991903</v>
      </c>
      <c r="AK814">
        <v>1107.0071937013299</v>
      </c>
      <c r="AL814">
        <v>1047.7408365790154</v>
      </c>
      <c r="AM814">
        <v>1057.1271935974962</v>
      </c>
      <c r="AN814">
        <v>1533.4825863872734</v>
      </c>
      <c r="AO814">
        <v>1573.4428318656767</v>
      </c>
      <c r="AP814">
        <v>74.535418735874558</v>
      </c>
      <c r="AQ814">
        <v>63.476489998970933</v>
      </c>
      <c r="AR814">
        <v>3.0758354024190084</v>
      </c>
      <c r="AS814">
        <v>63.476489998970933</v>
      </c>
      <c r="AT814">
        <v>29962</v>
      </c>
      <c r="AU814">
        <v>279</v>
      </c>
      <c r="AV814">
        <v>18134.154661480748</v>
      </c>
      <c r="AW814">
        <v>5253.0310310910481</v>
      </c>
      <c r="AX814">
        <v>93.904820548888537</v>
      </c>
      <c r="AY814">
        <v>605.13674105361258</v>
      </c>
      <c r="AZ814">
        <v>199.82530042270346</v>
      </c>
      <c r="BA814">
        <v>2.4961647931556787</v>
      </c>
      <c r="BB814">
        <v>66.061272509003672</v>
      </c>
      <c r="BC814">
        <v>10310</v>
      </c>
      <c r="BD814">
        <v>446534.8275417253</v>
      </c>
      <c r="BE814">
        <v>6852512.1025105836</v>
      </c>
      <c r="BF814">
        <v>117290</v>
      </c>
      <c r="BG814">
        <v>107444.91162101825</v>
      </c>
      <c r="BH814">
        <v>94732.015748785634</v>
      </c>
      <c r="BI814">
        <v>127436.00000000003</v>
      </c>
      <c r="BJ814">
        <v>105066.58050466882</v>
      </c>
      <c r="BK814">
        <v>95199.500125591381</v>
      </c>
      <c r="BL814">
        <v>-946312.54030143993</v>
      </c>
      <c r="BM814">
        <v>-963745.35633089591</v>
      </c>
      <c r="BN814">
        <v>-1026940.1288556897</v>
      </c>
      <c r="BO814">
        <v>261636.88471875992</v>
      </c>
      <c r="BP814">
        <v>919155.05285585346</v>
      </c>
      <c r="BQ814">
        <v>1537307.2598793679</v>
      </c>
      <c r="BR814">
        <v>656656</v>
      </c>
      <c r="BS814">
        <v>8767932</v>
      </c>
      <c r="BT814">
        <v>937111</v>
      </c>
      <c r="BU814">
        <v>13067</v>
      </c>
      <c r="BV814">
        <v>88734</v>
      </c>
      <c r="BW814">
        <v>932589</v>
      </c>
      <c r="BX814">
        <v>42948</v>
      </c>
      <c r="BY814">
        <v>27.990975299448415</v>
      </c>
      <c r="BZ814">
        <v>0</v>
      </c>
      <c r="CA814">
        <v>0</v>
      </c>
      <c r="CB814">
        <v>3415.6072995598352</v>
      </c>
      <c r="CC814">
        <v>494.61582743999998</v>
      </c>
      <c r="CD814">
        <v>4.8619422147590488</v>
      </c>
      <c r="CE814">
        <v>1.6847999999999999</v>
      </c>
      <c r="CF814">
        <v>0</v>
      </c>
      <c r="CG814">
        <v>510299.51961760601</v>
      </c>
      <c r="CH814">
        <v>278666.68153754232</v>
      </c>
      <c r="CI814">
        <v>26876.481975702049</v>
      </c>
      <c r="CJ814">
        <v>55521.153555068711</v>
      </c>
      <c r="CK814">
        <v>857218.31985660223</v>
      </c>
      <c r="CL814">
        <v>40600000</v>
      </c>
      <c r="CM814">
        <v>1410000</v>
      </c>
      <c r="CN814">
        <v>480000</v>
      </c>
      <c r="CO814">
        <v>872430000</v>
      </c>
      <c r="CP814">
        <v>147000</v>
      </c>
      <c r="CQ814">
        <v>48720</v>
      </c>
      <c r="CR814">
        <v>0</v>
      </c>
      <c r="CS814">
        <v>0</v>
      </c>
      <c r="CT814">
        <v>324597000</v>
      </c>
      <c r="CU814">
        <v>341429760</v>
      </c>
      <c r="CV814">
        <v>0</v>
      </c>
      <c r="CW814">
        <v>0</v>
      </c>
      <c r="CX814">
        <v>179372.43004135051</v>
      </c>
      <c r="CY814">
        <v>2941061.1592232077</v>
      </c>
      <c r="CZ814">
        <v>10310</v>
      </c>
      <c r="DA814">
        <v>9444.5991884448649</v>
      </c>
      <c r="DB814">
        <v>8327.1129880636036</v>
      </c>
      <c r="DC814">
        <v>6759.4039682003677</v>
      </c>
      <c r="DD814">
        <v>-946312.54030143993</v>
      </c>
      <c r="DE814">
        <v>-963745.35633089591</v>
      </c>
      <c r="DF814">
        <v>-1026940.1288556897</v>
      </c>
    </row>
    <row r="815" spans="1:110" x14ac:dyDescent="0.45">
      <c r="A815">
        <v>18206</v>
      </c>
      <c r="B815" t="s">
        <v>1164</v>
      </c>
      <c r="C815">
        <v>24125</v>
      </c>
      <c r="D815">
        <v>22778</v>
      </c>
      <c r="E815">
        <v>21368</v>
      </c>
      <c r="F815">
        <v>19935</v>
      </c>
      <c r="G815">
        <v>18498</v>
      </c>
      <c r="H815">
        <v>17033</v>
      </c>
      <c r="I815">
        <v>15578</v>
      </c>
      <c r="J815">
        <v>14149.392857142853</v>
      </c>
      <c r="K815">
        <v>2.75</v>
      </c>
      <c r="L815">
        <v>2.65</v>
      </c>
      <c r="M815">
        <v>2.56</v>
      </c>
      <c r="N815">
        <v>2.4700000000000002</v>
      </c>
      <c r="O815">
        <v>2.4</v>
      </c>
      <c r="P815">
        <v>2.33</v>
      </c>
      <c r="Q815">
        <v>2.3273570251210569</v>
      </c>
      <c r="R815">
        <v>2.2961106792469188</v>
      </c>
      <c r="S815">
        <v>279891</v>
      </c>
      <c r="T815">
        <v>10688</v>
      </c>
      <c r="U815">
        <v>3442</v>
      </c>
      <c r="V815">
        <v>79.656323831841192</v>
      </c>
      <c r="W815">
        <v>92.537688599945298</v>
      </c>
      <c r="X815">
        <v>1412.5117190521771</v>
      </c>
      <c r="Y815">
        <v>391.56881131883108</v>
      </c>
      <c r="Z815">
        <v>10634</v>
      </c>
      <c r="AA815">
        <v>9822.2748529806431</v>
      </c>
      <c r="AB815">
        <v>8989.4394959254732</v>
      </c>
      <c r="AC815">
        <v>8236.3777147774945</v>
      </c>
      <c r="AD815">
        <v>7536.6879668132124</v>
      </c>
      <c r="AE815">
        <v>6902.3322546799591</v>
      </c>
      <c r="AF815">
        <v>6465.2743947269191</v>
      </c>
      <c r="AG815">
        <v>5699.8352945754359</v>
      </c>
      <c r="AH815">
        <v>753</v>
      </c>
      <c r="AI815">
        <v>663.7765732385875</v>
      </c>
      <c r="AJ815">
        <v>582.05367571140209</v>
      </c>
      <c r="AK815">
        <v>528.25679089413666</v>
      </c>
      <c r="AL815">
        <v>532.53488491873293</v>
      </c>
      <c r="AM815">
        <v>582.84477970172111</v>
      </c>
      <c r="AN815">
        <v>810.75562408281041</v>
      </c>
      <c r="AO815">
        <v>833.63899488643528</v>
      </c>
      <c r="AP815">
        <v>42.082678869435604</v>
      </c>
      <c r="AQ815">
        <v>19.897064907934315</v>
      </c>
      <c r="AR815">
        <v>0.96413800840351171</v>
      </c>
      <c r="AS815">
        <v>19.897064907934315</v>
      </c>
      <c r="AT815">
        <v>19301</v>
      </c>
      <c r="AU815">
        <v>234</v>
      </c>
      <c r="AV815">
        <v>11695.123089249551</v>
      </c>
      <c r="AW815">
        <v>3910.1194125286211</v>
      </c>
      <c r="AX815">
        <v>76.877188895935149</v>
      </c>
      <c r="AY815">
        <v>390.26625748825751</v>
      </c>
      <c r="AZ815">
        <v>148.74094245258874</v>
      </c>
      <c r="BA815">
        <v>2.0435386724253028</v>
      </c>
      <c r="BB815">
        <v>66.061272509003672</v>
      </c>
      <c r="BC815">
        <v>7230</v>
      </c>
      <c r="BD815">
        <v>342421.08898247802</v>
      </c>
      <c r="BE815">
        <v>4715848.8588791909</v>
      </c>
      <c r="BF815">
        <v>81310</v>
      </c>
      <c r="BG815">
        <v>76347.273658473656</v>
      </c>
      <c r="BH815">
        <v>69152.75260896649</v>
      </c>
      <c r="BI815">
        <v>53707.999999999993</v>
      </c>
      <c r="BJ815">
        <v>45036.34656192016</v>
      </c>
      <c r="BK815">
        <v>41210.457188414992</v>
      </c>
      <c r="BL815">
        <v>-589518.898769669</v>
      </c>
      <c r="BM815">
        <v>-594282.83026403165</v>
      </c>
      <c r="BN815">
        <v>-642543.96581077273</v>
      </c>
      <c r="BO815">
        <v>212358.32161761122</v>
      </c>
      <c r="BP815">
        <v>685458.70506734424</v>
      </c>
      <c r="BQ815">
        <v>1119640.5011441913</v>
      </c>
      <c r="BR815">
        <v>656656</v>
      </c>
      <c r="BS815">
        <v>8767932</v>
      </c>
      <c r="BT815">
        <v>937111</v>
      </c>
      <c r="BU815">
        <v>13067</v>
      </c>
      <c r="BV815">
        <v>88734</v>
      </c>
      <c r="BW815">
        <v>932589</v>
      </c>
      <c r="BX815">
        <v>42948</v>
      </c>
      <c r="BY815">
        <v>18.855513158679905</v>
      </c>
      <c r="BZ815">
        <v>0</v>
      </c>
      <c r="CA815">
        <v>0</v>
      </c>
      <c r="CB815">
        <v>1435.2615765535245</v>
      </c>
      <c r="CC815">
        <v>0</v>
      </c>
      <c r="CD815">
        <v>2.3452265146882469</v>
      </c>
      <c r="CE815">
        <v>1.7583931784111455</v>
      </c>
      <c r="CF815">
        <v>40.1</v>
      </c>
      <c r="CG815">
        <v>340421.16391157138</v>
      </c>
      <c r="CH815">
        <v>185898.73677222332</v>
      </c>
      <c r="CI815">
        <v>17929.319790214431</v>
      </c>
      <c r="CJ815">
        <v>37038.200092942978</v>
      </c>
      <c r="CK815">
        <v>571850.93646683928</v>
      </c>
      <c r="CL815">
        <v>17800000</v>
      </c>
      <c r="CM815">
        <v>1550000</v>
      </c>
      <c r="CN815">
        <v>510000</v>
      </c>
      <c r="CO815">
        <v>253880000</v>
      </c>
      <c r="CP815">
        <v>43000</v>
      </c>
      <c r="CQ815">
        <v>16620</v>
      </c>
      <c r="CR815">
        <v>0</v>
      </c>
      <c r="CS815">
        <v>0</v>
      </c>
      <c r="CT815">
        <v>82398000</v>
      </c>
      <c r="CU815">
        <v>116472960</v>
      </c>
      <c r="CV815">
        <v>0</v>
      </c>
      <c r="CW815">
        <v>0</v>
      </c>
      <c r="CX815">
        <v>48414.146997155403</v>
      </c>
      <c r="CY815">
        <v>1967197.405451301</v>
      </c>
      <c r="CZ815">
        <v>7230</v>
      </c>
      <c r="DA815">
        <v>6788.7195738625569</v>
      </c>
      <c r="DB815">
        <v>6148.9903008587835</v>
      </c>
      <c r="DC815">
        <v>5183.386210669928</v>
      </c>
      <c r="DD815">
        <v>-589518.898769669</v>
      </c>
      <c r="DE815">
        <v>-594282.83026403165</v>
      </c>
      <c r="DF815">
        <v>-642543.96581077273</v>
      </c>
    </row>
    <row r="816" spans="1:110" x14ac:dyDescent="0.45">
      <c r="A816">
        <v>18207</v>
      </c>
      <c r="B816" t="s">
        <v>1165</v>
      </c>
      <c r="C816">
        <v>68284</v>
      </c>
      <c r="D816">
        <v>68669</v>
      </c>
      <c r="E816">
        <v>68475</v>
      </c>
      <c r="F816">
        <v>67839</v>
      </c>
      <c r="G816">
        <v>66836</v>
      </c>
      <c r="H816">
        <v>65458</v>
      </c>
      <c r="I816">
        <v>63912</v>
      </c>
      <c r="J816">
        <v>63155.67857142858</v>
      </c>
      <c r="K816">
        <v>2.75</v>
      </c>
      <c r="L816">
        <v>2.65</v>
      </c>
      <c r="M816">
        <v>2.56</v>
      </c>
      <c r="N816">
        <v>2.4700000000000002</v>
      </c>
      <c r="O816">
        <v>2.4</v>
      </c>
      <c r="P816">
        <v>2.33</v>
      </c>
      <c r="Q816">
        <v>2.3273570251210569</v>
      </c>
      <c r="R816">
        <v>2.2961106792469188</v>
      </c>
      <c r="S816">
        <v>279891</v>
      </c>
      <c r="T816">
        <v>10688</v>
      </c>
      <c r="U816">
        <v>3442</v>
      </c>
      <c r="V816">
        <v>244.25920149072786</v>
      </c>
      <c r="W816">
        <v>283.75878822799814</v>
      </c>
      <c r="X816">
        <v>1303.8061282367178</v>
      </c>
      <c r="Y816">
        <v>361.43403905097125</v>
      </c>
      <c r="Z816">
        <v>30958</v>
      </c>
      <c r="AA816">
        <v>30848.531399317555</v>
      </c>
      <c r="AB816">
        <v>30630.919541599156</v>
      </c>
      <c r="AC816">
        <v>30191.700935737226</v>
      </c>
      <c r="AD816">
        <v>29413.485056220896</v>
      </c>
      <c r="AE816">
        <v>28407.67841785153</v>
      </c>
      <c r="AF816">
        <v>27313.556150496861</v>
      </c>
      <c r="AG816">
        <v>26712.272629384799</v>
      </c>
      <c r="AH816">
        <v>619</v>
      </c>
      <c r="AI816">
        <v>624.6427759162317</v>
      </c>
      <c r="AJ816">
        <v>649.72101283056622</v>
      </c>
      <c r="AK816">
        <v>737.41316032090344</v>
      </c>
      <c r="AL816">
        <v>900.52304053003661</v>
      </c>
      <c r="AM816">
        <v>1106.0864383408016</v>
      </c>
      <c r="AN816">
        <v>1370.157133954023</v>
      </c>
      <c r="AO816">
        <v>1621.8274309973847</v>
      </c>
      <c r="AP816">
        <v>141.77496073111601</v>
      </c>
      <c r="AQ816">
        <v>14.558827981415352</v>
      </c>
      <c r="AR816">
        <v>0.70546683541720367</v>
      </c>
      <c r="AS816">
        <v>14.558827981415352</v>
      </c>
      <c r="AT816">
        <v>53543</v>
      </c>
      <c r="AU816">
        <v>689</v>
      </c>
      <c r="AV816">
        <v>32453.351828438786</v>
      </c>
      <c r="AW816">
        <v>11233.541614934005</v>
      </c>
      <c r="AX816">
        <v>225.29917758709848</v>
      </c>
      <c r="AY816">
        <v>1082.9683505150022</v>
      </c>
      <c r="AZ816">
        <v>427.32392303208957</v>
      </c>
      <c r="BA816">
        <v>5.9888711967353903</v>
      </c>
      <c r="BB816">
        <v>66.061272509003672</v>
      </c>
      <c r="BC816">
        <v>23740</v>
      </c>
      <c r="BD816">
        <v>1664686.2328609528</v>
      </c>
      <c r="BE816">
        <v>18137891.457472038</v>
      </c>
      <c r="BF816">
        <v>490006</v>
      </c>
      <c r="BG816">
        <v>519360.63966597256</v>
      </c>
      <c r="BH816">
        <v>531243.1700706199</v>
      </c>
      <c r="BI816">
        <v>254436</v>
      </c>
      <c r="BJ816">
        <v>249018.5195479088</v>
      </c>
      <c r="BK816">
        <v>242599.86275814025</v>
      </c>
      <c r="BL816">
        <v>-1644639.7615488518</v>
      </c>
      <c r="BM816">
        <v>-1744504.5533075712</v>
      </c>
      <c r="BN816">
        <v>-1949545.8415839223</v>
      </c>
      <c r="BO816">
        <v>2241055.9479638031</v>
      </c>
      <c r="BP816">
        <v>4916222.5465199444</v>
      </c>
      <c r="BQ816">
        <v>7069458.2100719437</v>
      </c>
      <c r="BR816">
        <v>656656</v>
      </c>
      <c r="BS816">
        <v>8767932</v>
      </c>
      <c r="BT816">
        <v>937111</v>
      </c>
      <c r="BU816">
        <v>13067</v>
      </c>
      <c r="BV816">
        <v>88734</v>
      </c>
      <c r="BW816">
        <v>932589</v>
      </c>
      <c r="BX816">
        <v>42948</v>
      </c>
      <c r="BY816">
        <v>169.49054219454456</v>
      </c>
      <c r="BZ816">
        <v>0</v>
      </c>
      <c r="CA816">
        <v>0</v>
      </c>
      <c r="CB816">
        <v>0</v>
      </c>
      <c r="CC816">
        <v>0</v>
      </c>
      <c r="CD816">
        <v>7.5510056468401219</v>
      </c>
      <c r="CE816">
        <v>0</v>
      </c>
      <c r="CF816">
        <v>0</v>
      </c>
      <c r="CG816">
        <v>904984.30432184821</v>
      </c>
      <c r="CH816">
        <v>494197.94303923519</v>
      </c>
      <c r="CI816">
        <v>47663.761003784108</v>
      </c>
      <c r="CJ816">
        <v>98463.295757817177</v>
      </c>
      <c r="CK816">
        <v>1520223.1141206932</v>
      </c>
      <c r="CL816">
        <v>19900000</v>
      </c>
      <c r="CM816">
        <v>720000</v>
      </c>
      <c r="CN816">
        <v>10000</v>
      </c>
      <c r="CO816">
        <v>84590000</v>
      </c>
      <c r="CP816">
        <v>3000</v>
      </c>
      <c r="CQ816">
        <v>30</v>
      </c>
      <c r="CR816">
        <v>0</v>
      </c>
      <c r="CS816">
        <v>0</v>
      </c>
      <c r="CT816">
        <v>5920000</v>
      </c>
      <c r="CU816">
        <v>210240</v>
      </c>
      <c r="CV816">
        <v>0</v>
      </c>
      <c r="CW816">
        <v>0</v>
      </c>
      <c r="CX816">
        <v>7599.5011783177342</v>
      </c>
      <c r="CY816">
        <v>5621003.4221631764</v>
      </c>
      <c r="CZ816">
        <v>23740</v>
      </c>
      <c r="DA816">
        <v>25162.184923593155</v>
      </c>
      <c r="DB816">
        <v>25737.874347409044</v>
      </c>
      <c r="DC816">
        <v>25199.124534485287</v>
      </c>
      <c r="DD816">
        <v>-1644639.7615488518</v>
      </c>
      <c r="DE816">
        <v>-1744504.5533075712</v>
      </c>
      <c r="DF816">
        <v>-1949545.8415839223</v>
      </c>
    </row>
    <row r="817" spans="1:110" x14ac:dyDescent="0.45">
      <c r="A817">
        <v>18208</v>
      </c>
      <c r="B817" t="s">
        <v>1166</v>
      </c>
      <c r="C817">
        <v>28729</v>
      </c>
      <c r="D817">
        <v>27284</v>
      </c>
      <c r="E817">
        <v>25729</v>
      </c>
      <c r="F817">
        <v>24159</v>
      </c>
      <c r="G817">
        <v>22573</v>
      </c>
      <c r="H817">
        <v>20939</v>
      </c>
      <c r="I817">
        <v>19306</v>
      </c>
      <c r="J817">
        <v>17730.464285714286</v>
      </c>
      <c r="K817">
        <v>2.75</v>
      </c>
      <c r="L817">
        <v>2.65</v>
      </c>
      <c r="M817">
        <v>2.56</v>
      </c>
      <c r="N817">
        <v>2.4700000000000002</v>
      </c>
      <c r="O817">
        <v>2.4</v>
      </c>
      <c r="P817">
        <v>2.33</v>
      </c>
      <c r="Q817">
        <v>2.3273570251210569</v>
      </c>
      <c r="R817">
        <v>2.2961106792469188</v>
      </c>
      <c r="S817">
        <v>279891</v>
      </c>
      <c r="T817">
        <v>10688</v>
      </c>
      <c r="U817">
        <v>3442</v>
      </c>
      <c r="V817">
        <v>102.05173393773855</v>
      </c>
      <c r="W817">
        <v>118.55470001541795</v>
      </c>
      <c r="X817">
        <v>1312.9407219882146</v>
      </c>
      <c r="Y817">
        <v>363.96628141675779</v>
      </c>
      <c r="Z817">
        <v>14653</v>
      </c>
      <c r="AA817">
        <v>13670.20608704131</v>
      </c>
      <c r="AB817">
        <v>12602.48667165283</v>
      </c>
      <c r="AC817">
        <v>11560.657041206292</v>
      </c>
      <c r="AD817">
        <v>10571.411273712158</v>
      </c>
      <c r="AE817">
        <v>9666.5875516726755</v>
      </c>
      <c r="AF817">
        <v>8849.8547978435836</v>
      </c>
      <c r="AG817">
        <v>7836.6529647271745</v>
      </c>
      <c r="AH817">
        <v>955</v>
      </c>
      <c r="AI817">
        <v>867.25248137692154</v>
      </c>
      <c r="AJ817">
        <v>807.01776539593925</v>
      </c>
      <c r="AK817">
        <v>770.50418819259369</v>
      </c>
      <c r="AL817">
        <v>776.37481953862641</v>
      </c>
      <c r="AM817">
        <v>815.07600755387193</v>
      </c>
      <c r="AN817">
        <v>890.81002305269078</v>
      </c>
      <c r="AO817">
        <v>891.15023969951699</v>
      </c>
      <c r="AP817">
        <v>58.76117675745067</v>
      </c>
      <c r="AQ817">
        <v>23.77941903631174</v>
      </c>
      <c r="AR817">
        <v>1.1522624978480993</v>
      </c>
      <c r="AS817">
        <v>23.77941903631174</v>
      </c>
      <c r="AT817">
        <v>24579</v>
      </c>
      <c r="AU817">
        <v>516</v>
      </c>
      <c r="AV817">
        <v>14947.12987361707</v>
      </c>
      <c r="AW817">
        <v>7093.1107769650562</v>
      </c>
      <c r="AX817">
        <v>163.71854897142532</v>
      </c>
      <c r="AY817">
        <v>498.78572388260159</v>
      </c>
      <c r="AZ817">
        <v>269.82193395575069</v>
      </c>
      <c r="BA817">
        <v>4.3519435481615716</v>
      </c>
      <c r="BB817">
        <v>66.061272509003672</v>
      </c>
      <c r="BC817">
        <v>9550</v>
      </c>
      <c r="BD817">
        <v>473168.06904321408</v>
      </c>
      <c r="BE817">
        <v>5003573.8149406044</v>
      </c>
      <c r="BF817">
        <v>150000</v>
      </c>
      <c r="BG817">
        <v>142498.76245483849</v>
      </c>
      <c r="BH817">
        <v>130926.96721120649</v>
      </c>
      <c r="BI817">
        <v>224371.99999999997</v>
      </c>
      <c r="BJ817">
        <v>189747.52283423269</v>
      </c>
      <c r="BK817">
        <v>173510.82165131488</v>
      </c>
      <c r="BL817">
        <v>-752901.07703086734</v>
      </c>
      <c r="BM817">
        <v>-758811.68086254632</v>
      </c>
      <c r="BN817">
        <v>-809493.46749918128</v>
      </c>
      <c r="BO817">
        <v>279625.09161285264</v>
      </c>
      <c r="BP817">
        <v>787896.05719092907</v>
      </c>
      <c r="BQ817">
        <v>1238818.1502313795</v>
      </c>
      <c r="BR817">
        <v>656656</v>
      </c>
      <c r="BS817">
        <v>8767932</v>
      </c>
      <c r="BT817">
        <v>937111</v>
      </c>
      <c r="BU817">
        <v>13067</v>
      </c>
      <c r="BV817">
        <v>88734</v>
      </c>
      <c r="BW817">
        <v>932589</v>
      </c>
      <c r="BX817">
        <v>42948</v>
      </c>
      <c r="BY817">
        <v>256.85297732211933</v>
      </c>
      <c r="BZ817">
        <v>0</v>
      </c>
      <c r="CA817">
        <v>364.18559999999997</v>
      </c>
      <c r="CB817">
        <v>0</v>
      </c>
      <c r="CC817">
        <v>23.279172297084806</v>
      </c>
      <c r="CD817">
        <v>3.7561341582588601</v>
      </c>
      <c r="CE817">
        <v>16.170183668668887</v>
      </c>
      <c r="CF817">
        <v>32.577660000000002</v>
      </c>
      <c r="CG817">
        <v>347508.65723959368</v>
      </c>
      <c r="CH817">
        <v>189769.10734913361</v>
      </c>
      <c r="CI817">
        <v>18302.604262099183</v>
      </c>
      <c r="CJ817">
        <v>37809.327225652261</v>
      </c>
      <c r="CK817">
        <v>583756.74646484759</v>
      </c>
      <c r="CL817">
        <v>26000000</v>
      </c>
      <c r="CM817">
        <v>8260000</v>
      </c>
      <c r="CN817">
        <v>900000</v>
      </c>
      <c r="CO817">
        <v>116980000</v>
      </c>
      <c r="CP817">
        <v>30000</v>
      </c>
      <c r="CQ817">
        <v>0</v>
      </c>
      <c r="CR817">
        <v>0</v>
      </c>
      <c r="CS817">
        <v>0</v>
      </c>
      <c r="CT817">
        <v>58934000</v>
      </c>
      <c r="CU817">
        <v>0</v>
      </c>
      <c r="CV817">
        <v>0</v>
      </c>
      <c r="CW817">
        <v>0</v>
      </c>
      <c r="CX817">
        <v>10738.530805157894</v>
      </c>
      <c r="CY817">
        <v>2054913.2655125828</v>
      </c>
      <c r="CZ817">
        <v>9550</v>
      </c>
      <c r="DA817">
        <v>9072.4212096247156</v>
      </c>
      <c r="DB817">
        <v>8335.6835791134799</v>
      </c>
      <c r="DC817">
        <v>7162.5636484481083</v>
      </c>
      <c r="DD817">
        <v>-752901.07703086734</v>
      </c>
      <c r="DE817">
        <v>-758811.68086254632</v>
      </c>
      <c r="DF817">
        <v>-809493.46749918128</v>
      </c>
    </row>
    <row r="818" spans="1:110" x14ac:dyDescent="0.45">
      <c r="A818">
        <v>18209</v>
      </c>
      <c r="B818" t="s">
        <v>1167</v>
      </c>
      <c r="C818">
        <v>81524</v>
      </c>
      <c r="D818">
        <v>77667</v>
      </c>
      <c r="E818">
        <v>73577</v>
      </c>
      <c r="F818">
        <v>69359</v>
      </c>
      <c r="G818">
        <v>65075</v>
      </c>
      <c r="H818">
        <v>60663</v>
      </c>
      <c r="I818">
        <v>56254</v>
      </c>
      <c r="J818">
        <v>52028.285714285717</v>
      </c>
      <c r="K818">
        <v>2.75</v>
      </c>
      <c r="L818">
        <v>2.65</v>
      </c>
      <c r="M818">
        <v>2.56</v>
      </c>
      <c r="N818">
        <v>2.4700000000000002</v>
      </c>
      <c r="O818">
        <v>2.4</v>
      </c>
      <c r="P818">
        <v>2.33</v>
      </c>
      <c r="Q818">
        <v>2.3273570251210569</v>
      </c>
      <c r="R818">
        <v>2.2961106792469188</v>
      </c>
      <c r="S818">
        <v>279891</v>
      </c>
      <c r="T818">
        <v>10688</v>
      </c>
      <c r="U818">
        <v>3442</v>
      </c>
      <c r="V818">
        <v>300.08933530054651</v>
      </c>
      <c r="W818">
        <v>326.39593733693056</v>
      </c>
      <c r="X818">
        <v>1267.0096309248745</v>
      </c>
      <c r="Y818">
        <v>375.14585656288659</v>
      </c>
      <c r="Z818">
        <v>44143</v>
      </c>
      <c r="AA818">
        <v>41544.23887226847</v>
      </c>
      <c r="AB818">
        <v>38612.284240757435</v>
      </c>
      <c r="AC818">
        <v>35693.401859494654</v>
      </c>
      <c r="AD818">
        <v>32748.424635175143</v>
      </c>
      <c r="AE818">
        <v>29897.604029422164</v>
      </c>
      <c r="AF818">
        <v>27304.368559222308</v>
      </c>
      <c r="AG818">
        <v>24386.201160079425</v>
      </c>
      <c r="AH818">
        <v>1140</v>
      </c>
      <c r="AI818">
        <v>1113.5740795439146</v>
      </c>
      <c r="AJ818">
        <v>1113.0556591758273</v>
      </c>
      <c r="AK818">
        <v>1204.8747920133474</v>
      </c>
      <c r="AL818">
        <v>1418.2526914174298</v>
      </c>
      <c r="AM818">
        <v>1753.2545145406459</v>
      </c>
      <c r="AN818">
        <v>2218.4254140788307</v>
      </c>
      <c r="AO818">
        <v>2573.65537262007</v>
      </c>
      <c r="AP818">
        <v>181.3303602634891</v>
      </c>
      <c r="AQ818">
        <v>23.682360183102304</v>
      </c>
      <c r="AR818">
        <v>1.1475593856119848</v>
      </c>
      <c r="AS818">
        <v>23.682360183102304</v>
      </c>
      <c r="AT818">
        <v>67273</v>
      </c>
      <c r="AU818">
        <v>1432</v>
      </c>
      <c r="AV818">
        <v>40915.333050219073</v>
      </c>
      <c r="AW818">
        <v>19604.948026288781</v>
      </c>
      <c r="AX818">
        <v>454.04771281174555</v>
      </c>
      <c r="AY818">
        <v>1365.3446638858104</v>
      </c>
      <c r="AZ818">
        <v>745.77222292002523</v>
      </c>
      <c r="BA818">
        <v>12.06943273528203</v>
      </c>
      <c r="BB818">
        <v>66.061272509003672</v>
      </c>
      <c r="BC818">
        <v>28610</v>
      </c>
      <c r="BD818">
        <v>1461237.5859117843</v>
      </c>
      <c r="BE818">
        <v>17815545.065662533</v>
      </c>
      <c r="BF818">
        <v>578622</v>
      </c>
      <c r="BG818">
        <v>554383.32069346821</v>
      </c>
      <c r="BH818">
        <v>514010.80536300811</v>
      </c>
      <c r="BI818">
        <v>733670.00000000023</v>
      </c>
      <c r="BJ818">
        <v>630344.3955916561</v>
      </c>
      <c r="BK818">
        <v>578336.18702127924</v>
      </c>
      <c r="BL818">
        <v>-2191628.3162730304</v>
      </c>
      <c r="BM818">
        <v>-2486336.9679628788</v>
      </c>
      <c r="BN818">
        <v>-2801183.208605676</v>
      </c>
      <c r="BO818">
        <v>1160175.7115582339</v>
      </c>
      <c r="BP818">
        <v>3028838.2229759563</v>
      </c>
      <c r="BQ818">
        <v>4580469.5130499322</v>
      </c>
      <c r="BR818">
        <v>656656</v>
      </c>
      <c r="BS818">
        <v>8767932</v>
      </c>
      <c r="BT818">
        <v>937111</v>
      </c>
      <c r="BU818">
        <v>13067</v>
      </c>
      <c r="BV818">
        <v>88734</v>
      </c>
      <c r="BW818">
        <v>932589</v>
      </c>
      <c r="BX818">
        <v>42948</v>
      </c>
      <c r="BY818">
        <v>156.44172638982889</v>
      </c>
      <c r="BZ818">
        <v>0</v>
      </c>
      <c r="CA818">
        <v>0</v>
      </c>
      <c r="CB818">
        <v>6.4456917520843877</v>
      </c>
      <c r="CC818">
        <v>1.4538972000000001</v>
      </c>
      <c r="CD818">
        <v>14.134495286290861</v>
      </c>
      <c r="CE818">
        <v>0</v>
      </c>
      <c r="CF818">
        <v>21.4482608</v>
      </c>
      <c r="CG818">
        <v>1213068.7799243177</v>
      </c>
      <c r="CH818">
        <v>662438.11405430525</v>
      </c>
      <c r="CI818">
        <v>63889.970391024362</v>
      </c>
      <c r="CJ818">
        <v>131983.22830777403</v>
      </c>
      <c r="CK818">
        <v>2037753.7924716191</v>
      </c>
      <c r="CL818">
        <v>34700000</v>
      </c>
      <c r="CM818">
        <v>1810000</v>
      </c>
      <c r="CN818">
        <v>1540000</v>
      </c>
      <c r="CO818">
        <v>230700000</v>
      </c>
      <c r="CP818">
        <v>86000</v>
      </c>
      <c r="CQ818">
        <v>200</v>
      </c>
      <c r="CR818">
        <v>0</v>
      </c>
      <c r="CS818">
        <v>0</v>
      </c>
      <c r="CT818">
        <v>174122000</v>
      </c>
      <c r="CU818">
        <v>1401600</v>
      </c>
      <c r="CV818">
        <v>0</v>
      </c>
      <c r="CW818">
        <v>0</v>
      </c>
      <c r="CX818">
        <v>34306.665351163654</v>
      </c>
      <c r="CY818">
        <v>6959388.7867349219</v>
      </c>
      <c r="CZ818">
        <v>28610</v>
      </c>
      <c r="DA818">
        <v>27411.517026729234</v>
      </c>
      <c r="DB818">
        <v>25415.295549487681</v>
      </c>
      <c r="DC818">
        <v>22119.428379352339</v>
      </c>
      <c r="DD818">
        <v>-2191628.3162730304</v>
      </c>
      <c r="DE818">
        <v>-2486336.9679628788</v>
      </c>
      <c r="DF818">
        <v>-2801183.208605676</v>
      </c>
    </row>
    <row r="819" spans="1:110" x14ac:dyDescent="0.45">
      <c r="A819">
        <v>18210</v>
      </c>
      <c r="B819" t="s">
        <v>1168</v>
      </c>
      <c r="C819">
        <v>90280</v>
      </c>
      <c r="D819">
        <v>88017</v>
      </c>
      <c r="E819">
        <v>85336</v>
      </c>
      <c r="F819">
        <v>82402</v>
      </c>
      <c r="G819">
        <v>79138</v>
      </c>
      <c r="H819">
        <v>75536</v>
      </c>
      <c r="I819">
        <v>71802</v>
      </c>
      <c r="J819">
        <v>68709.357142857145</v>
      </c>
      <c r="K819">
        <v>2.75</v>
      </c>
      <c r="L819">
        <v>2.65</v>
      </c>
      <c r="M819">
        <v>2.56</v>
      </c>
      <c r="N819">
        <v>2.4700000000000002</v>
      </c>
      <c r="O819">
        <v>2.4</v>
      </c>
      <c r="P819">
        <v>2.33</v>
      </c>
      <c r="Q819">
        <v>2.3273570251210569</v>
      </c>
      <c r="R819">
        <v>2.2961106792469188</v>
      </c>
      <c r="S819">
        <v>279891</v>
      </c>
      <c r="T819">
        <v>10688</v>
      </c>
      <c r="U819">
        <v>3442</v>
      </c>
      <c r="V819">
        <v>315.30732968929777</v>
      </c>
      <c r="W819">
        <v>366.29623468018008</v>
      </c>
      <c r="X819">
        <v>1335.3726625338513</v>
      </c>
      <c r="Y819">
        <v>370.18474189149543</v>
      </c>
      <c r="Z819">
        <v>39368</v>
      </c>
      <c r="AA819">
        <v>38210.963040299037</v>
      </c>
      <c r="AB819">
        <v>36560.801889498922</v>
      </c>
      <c r="AC819">
        <v>34781.871195231564</v>
      </c>
      <c r="AD819">
        <v>32827.588556789306</v>
      </c>
      <c r="AE819">
        <v>30845.235960773745</v>
      </c>
      <c r="AF819">
        <v>28893.296434643471</v>
      </c>
      <c r="AG819">
        <v>27086.254288890243</v>
      </c>
      <c r="AH819">
        <v>2027</v>
      </c>
      <c r="AI819">
        <v>1810.0066510059878</v>
      </c>
      <c r="AJ819">
        <v>1627.7107493709555</v>
      </c>
      <c r="AK819">
        <v>1512.160208111969</v>
      </c>
      <c r="AL819">
        <v>1456.6052270725627</v>
      </c>
      <c r="AM819">
        <v>1441.0131739036547</v>
      </c>
      <c r="AN819">
        <v>1443.8020959549833</v>
      </c>
      <c r="AO819">
        <v>1437.2047566592005</v>
      </c>
      <c r="AP819">
        <v>171.80862282232388</v>
      </c>
      <c r="AQ819">
        <v>23.488242476683432</v>
      </c>
      <c r="AR819">
        <v>1.1381531611397553</v>
      </c>
      <c r="AS819">
        <v>23.488242476683432</v>
      </c>
      <c r="AT819">
        <v>75858</v>
      </c>
      <c r="AU819">
        <v>1394</v>
      </c>
      <c r="AV819">
        <v>46082.151470091485</v>
      </c>
      <c r="AW819">
        <v>19966.584461589529</v>
      </c>
      <c r="AX819">
        <v>445.34695047629413</v>
      </c>
      <c r="AY819">
        <v>1537.7613945569526</v>
      </c>
      <c r="AZ819">
        <v>759.52887291886566</v>
      </c>
      <c r="BA819">
        <v>11.838150288987785</v>
      </c>
      <c r="BB819">
        <v>66.061272509003672</v>
      </c>
      <c r="BC819">
        <v>29420</v>
      </c>
      <c r="BD819">
        <v>1751023.5306478811</v>
      </c>
      <c r="BE819">
        <v>15908760.85458965</v>
      </c>
      <c r="BF819">
        <v>565454</v>
      </c>
      <c r="BG819">
        <v>567959.53130971803</v>
      </c>
      <c r="BH819">
        <v>551918.12273097259</v>
      </c>
      <c r="BI819">
        <v>438459.99999999977</v>
      </c>
      <c r="BJ819">
        <v>399112.14036080142</v>
      </c>
      <c r="BK819">
        <v>376687.29949124012</v>
      </c>
      <c r="BL819">
        <v>-2435885.945957345</v>
      </c>
      <c r="BM819">
        <v>-2453456.3823759574</v>
      </c>
      <c r="BN819">
        <v>-2611206.8753039734</v>
      </c>
      <c r="BO819">
        <v>1439538.4897703817</v>
      </c>
      <c r="BP819">
        <v>3411224.5088847065</v>
      </c>
      <c r="BQ819">
        <v>5051687.8698163666</v>
      </c>
      <c r="BR819">
        <v>656656</v>
      </c>
      <c r="BS819">
        <v>8767932</v>
      </c>
      <c r="BT819">
        <v>937111</v>
      </c>
      <c r="BU819">
        <v>13067</v>
      </c>
      <c r="BV819">
        <v>88734</v>
      </c>
      <c r="BW819">
        <v>932589</v>
      </c>
      <c r="BX819">
        <v>42948</v>
      </c>
      <c r="BY819">
        <v>560.39355039123257</v>
      </c>
      <c r="BZ819">
        <v>0</v>
      </c>
      <c r="CA819">
        <v>155.9890459872</v>
      </c>
      <c r="CB819">
        <v>0</v>
      </c>
      <c r="CC819">
        <v>0</v>
      </c>
      <c r="CD819">
        <v>2.7026080394577758</v>
      </c>
      <c r="CE819">
        <v>8.325269841580857</v>
      </c>
      <c r="CF819">
        <v>28.373687058823531</v>
      </c>
      <c r="CG819">
        <v>1014397.4825731926</v>
      </c>
      <c r="CH819">
        <v>553946.78882028803</v>
      </c>
      <c r="CI819">
        <v>53426.340038504946</v>
      </c>
      <c r="CJ819">
        <v>110367.5708690168</v>
      </c>
      <c r="CK819">
        <v>1704019.0559649472</v>
      </c>
      <c r="CL819">
        <v>59000000</v>
      </c>
      <c r="CM819">
        <v>7380000</v>
      </c>
      <c r="CN819">
        <v>1590000</v>
      </c>
      <c r="CO819">
        <v>209670000</v>
      </c>
      <c r="CP819">
        <v>31000</v>
      </c>
      <c r="CQ819">
        <v>4560</v>
      </c>
      <c r="CR819">
        <v>0</v>
      </c>
      <c r="CS819">
        <v>0</v>
      </c>
      <c r="CT819">
        <v>60826000</v>
      </c>
      <c r="CU819">
        <v>31956480</v>
      </c>
      <c r="CV819">
        <v>0</v>
      </c>
      <c r="CW819">
        <v>0</v>
      </c>
      <c r="CX819">
        <v>17824.94464277392</v>
      </c>
      <c r="CY819">
        <v>5835906.1093038879</v>
      </c>
      <c r="CZ819">
        <v>29420</v>
      </c>
      <c r="DA819">
        <v>29550.360261191723</v>
      </c>
      <c r="DB819">
        <v>28715.741989171911</v>
      </c>
      <c r="DC819">
        <v>26506.05209594213</v>
      </c>
      <c r="DD819">
        <v>-2435885.945957345</v>
      </c>
      <c r="DE819">
        <v>-2453456.3823759574</v>
      </c>
      <c r="DF819">
        <v>-2611206.8753039734</v>
      </c>
    </row>
    <row r="820" spans="1:110" x14ac:dyDescent="0.45">
      <c r="A820">
        <v>18322</v>
      </c>
      <c r="B820" t="s">
        <v>1169</v>
      </c>
      <c r="C820">
        <v>19883</v>
      </c>
      <c r="D820">
        <v>19055</v>
      </c>
      <c r="E820">
        <v>18116</v>
      </c>
      <c r="F820">
        <v>17174</v>
      </c>
      <c r="G820">
        <v>16185</v>
      </c>
      <c r="H820">
        <v>15241</v>
      </c>
      <c r="I820">
        <v>14308</v>
      </c>
      <c r="J820">
        <v>13369.285714285714</v>
      </c>
      <c r="K820">
        <v>2.75</v>
      </c>
      <c r="L820">
        <v>2.65</v>
      </c>
      <c r="M820">
        <v>2.56</v>
      </c>
      <c r="N820">
        <v>2.4700000000000002</v>
      </c>
      <c r="O820">
        <v>2.4</v>
      </c>
      <c r="P820">
        <v>2.33</v>
      </c>
      <c r="Q820">
        <v>2.3273570251210569</v>
      </c>
      <c r="R820">
        <v>2.2961106792469188</v>
      </c>
      <c r="S820">
        <v>279891</v>
      </c>
      <c r="T820">
        <v>10688</v>
      </c>
      <c r="U820">
        <v>3442</v>
      </c>
      <c r="V820">
        <v>76.650262984251711</v>
      </c>
      <c r="W820">
        <v>89.045512345189138</v>
      </c>
      <c r="X820">
        <v>1209.7991098389969</v>
      </c>
      <c r="Y820">
        <v>335.37392503342272</v>
      </c>
      <c r="Z820">
        <v>8055</v>
      </c>
      <c r="AA820">
        <v>7741.6933371526338</v>
      </c>
      <c r="AB820">
        <v>7317.5232821856634</v>
      </c>
      <c r="AC820">
        <v>6860.9574228572883</v>
      </c>
      <c r="AD820">
        <v>6363.1651424815791</v>
      </c>
      <c r="AE820">
        <v>5901.0477622221497</v>
      </c>
      <c r="AF820">
        <v>5517.156907472493</v>
      </c>
      <c r="AG820">
        <v>5030.7204287774775</v>
      </c>
      <c r="AH820">
        <v>336</v>
      </c>
      <c r="AI820">
        <v>297.30496022036994</v>
      </c>
      <c r="AJ820">
        <v>267.94180135166482</v>
      </c>
      <c r="AK820">
        <v>237.88868701207167</v>
      </c>
      <c r="AL820">
        <v>256.47266938801744</v>
      </c>
      <c r="AM820">
        <v>266.13433760161479</v>
      </c>
      <c r="AN820">
        <v>312.12858769937179</v>
      </c>
      <c r="AO820">
        <v>267.22413988517292</v>
      </c>
      <c r="AP820">
        <v>50.962935622600249</v>
      </c>
      <c r="AQ820">
        <v>26.594125779385376</v>
      </c>
      <c r="AR820">
        <v>1.2886527526954255</v>
      </c>
      <c r="AS820">
        <v>26.594125779385376</v>
      </c>
      <c r="AT820">
        <v>14944</v>
      </c>
      <c r="AU820">
        <v>224</v>
      </c>
      <c r="AV820">
        <v>9065.6560227472692</v>
      </c>
      <c r="AW820">
        <v>3442.6446167286454</v>
      </c>
      <c r="AX820">
        <v>72.451485029780386</v>
      </c>
      <c r="AY820">
        <v>302.52094147907633</v>
      </c>
      <c r="AZ820">
        <v>130.95820122035767</v>
      </c>
      <c r="BA820">
        <v>1.9258952318537181</v>
      </c>
      <c r="BB820">
        <v>66.061272509003672</v>
      </c>
      <c r="BC820">
        <v>7190</v>
      </c>
      <c r="BD820">
        <v>384616.69569012715</v>
      </c>
      <c r="BE820">
        <v>3451026.1364154564</v>
      </c>
      <c r="BF820">
        <v>94550</v>
      </c>
      <c r="BG820">
        <v>91426.682084781205</v>
      </c>
      <c r="BH820">
        <v>86011.39591401894</v>
      </c>
      <c r="BI820">
        <v>56757.999999999971</v>
      </c>
      <c r="BJ820">
        <v>50300.910207554007</v>
      </c>
      <c r="BK820">
        <v>46651.360552315906</v>
      </c>
      <c r="BL820">
        <v>-537744.49607912847</v>
      </c>
      <c r="BM820">
        <v>-516466.9141958562</v>
      </c>
      <c r="BN820">
        <v>-515725.65128826495</v>
      </c>
      <c r="BO820">
        <v>287293.14999499032</v>
      </c>
      <c r="BP820">
        <v>684606.67350843502</v>
      </c>
      <c r="BQ820">
        <v>988900.14215152524</v>
      </c>
      <c r="BR820">
        <v>656656</v>
      </c>
      <c r="BS820">
        <v>8767932</v>
      </c>
      <c r="BT820">
        <v>937111</v>
      </c>
      <c r="BU820">
        <v>13067</v>
      </c>
      <c r="BV820">
        <v>88734</v>
      </c>
      <c r="BW820">
        <v>932589</v>
      </c>
      <c r="BX820">
        <v>42948</v>
      </c>
      <c r="BY820">
        <v>39.644430709442418</v>
      </c>
      <c r="BZ820">
        <v>0</v>
      </c>
      <c r="CA820">
        <v>0</v>
      </c>
      <c r="CB820">
        <v>0</v>
      </c>
      <c r="CC820">
        <v>0</v>
      </c>
      <c r="CD820">
        <v>4.6589732266027317</v>
      </c>
      <c r="CE820">
        <v>4.4545960519749013</v>
      </c>
      <c r="CF820">
        <v>0</v>
      </c>
      <c r="CG820">
        <v>232558.37482573191</v>
      </c>
      <c r="CH820">
        <v>126996.53455486953</v>
      </c>
      <c r="CI820">
        <v>12248.396733718382</v>
      </c>
      <c r="CJ820">
        <v>25302.609042023501</v>
      </c>
      <c r="CK820">
        <v>390659.39055964944</v>
      </c>
      <c r="CL820">
        <v>9420000</v>
      </c>
      <c r="CM820">
        <v>650000</v>
      </c>
      <c r="CN820">
        <v>230000</v>
      </c>
      <c r="CO820">
        <v>94430000</v>
      </c>
      <c r="CP820">
        <v>30000</v>
      </c>
      <c r="CQ820">
        <v>6850</v>
      </c>
      <c r="CR820">
        <v>0</v>
      </c>
      <c r="CS820">
        <v>0</v>
      </c>
      <c r="CT820">
        <v>54122000</v>
      </c>
      <c r="CU820">
        <v>48004800</v>
      </c>
      <c r="CV820">
        <v>0</v>
      </c>
      <c r="CW820">
        <v>0</v>
      </c>
      <c r="CX820">
        <v>16624.513883396343</v>
      </c>
      <c r="CY820">
        <v>1321399.9705009367</v>
      </c>
      <c r="CZ820">
        <v>7190</v>
      </c>
      <c r="DA820">
        <v>6952.4890977215964</v>
      </c>
      <c r="DB820">
        <v>6540.6867966345444</v>
      </c>
      <c r="DC820">
        <v>5822.1206023197128</v>
      </c>
      <c r="DD820">
        <v>-537744.49607912847</v>
      </c>
      <c r="DE820">
        <v>-516466.9141958562</v>
      </c>
      <c r="DF820">
        <v>-515725.65128826495</v>
      </c>
    </row>
    <row r="821" spans="1:110" x14ac:dyDescent="0.45">
      <c r="A821">
        <v>18382</v>
      </c>
      <c r="B821" t="s">
        <v>519</v>
      </c>
      <c r="C821">
        <v>2638</v>
      </c>
      <c r="D821">
        <v>2304</v>
      </c>
      <c r="E821">
        <v>2003</v>
      </c>
      <c r="F821">
        <v>1749</v>
      </c>
      <c r="G821">
        <v>1530</v>
      </c>
      <c r="H821">
        <v>1326</v>
      </c>
      <c r="I821">
        <v>1137</v>
      </c>
      <c r="J821">
        <v>889.42857142857144</v>
      </c>
      <c r="K821">
        <v>2.75</v>
      </c>
      <c r="L821">
        <v>2.65</v>
      </c>
      <c r="M821">
        <v>2.56</v>
      </c>
      <c r="N821">
        <v>2.4700000000000002</v>
      </c>
      <c r="O821">
        <v>2.4</v>
      </c>
      <c r="P821">
        <v>2.33</v>
      </c>
      <c r="Q821">
        <v>2.3273570251210569</v>
      </c>
      <c r="R821">
        <v>2.2961106792469188</v>
      </c>
      <c r="S821">
        <v>279891</v>
      </c>
      <c r="T821">
        <v>10688</v>
      </c>
      <c r="U821">
        <v>3442</v>
      </c>
      <c r="V821">
        <v>8.9742888454500118</v>
      </c>
      <c r="W821">
        <v>10.425536939657944</v>
      </c>
      <c r="X821">
        <v>1370.9440940433815</v>
      </c>
      <c r="Y821">
        <v>380.04566054103583</v>
      </c>
      <c r="Z821">
        <v>1023</v>
      </c>
      <c r="AA821">
        <v>955.09327487759094</v>
      </c>
      <c r="AB821">
        <v>833.31038815438853</v>
      </c>
      <c r="AC821">
        <v>734.61291855366278</v>
      </c>
      <c r="AD821">
        <v>627.36874527492603</v>
      </c>
      <c r="AE821">
        <v>542.69522150630587</v>
      </c>
      <c r="AF821">
        <v>545.38932842606471</v>
      </c>
      <c r="AG821">
        <v>438.434559513598</v>
      </c>
      <c r="AH821">
        <v>166</v>
      </c>
      <c r="AI821">
        <v>165.26832345444623</v>
      </c>
      <c r="AJ821">
        <v>160.69495148477353</v>
      </c>
      <c r="AK821">
        <v>154.34541117326373</v>
      </c>
      <c r="AL821">
        <v>147.93362696232606</v>
      </c>
      <c r="AM821">
        <v>142.10829319504398</v>
      </c>
      <c r="AN821">
        <v>210.42096272807001</v>
      </c>
      <c r="AO821">
        <v>192.88906615260771</v>
      </c>
      <c r="AP821">
        <v>4.4517214010642627</v>
      </c>
      <c r="AQ821">
        <v>11.550003531922846</v>
      </c>
      <c r="AR821">
        <v>0.55967035609764826</v>
      </c>
      <c r="AS821">
        <v>11.550003531922846</v>
      </c>
      <c r="AT821">
        <v>2598</v>
      </c>
      <c r="AU821">
        <v>17</v>
      </c>
      <c r="AV821">
        <v>1570.6317286918984</v>
      </c>
      <c r="AW821">
        <v>385.75848902379477</v>
      </c>
      <c r="AX821">
        <v>5.9711533839443094</v>
      </c>
      <c r="AY821">
        <v>52.411980786448645</v>
      </c>
      <c r="AZ821">
        <v>14.674252922465154</v>
      </c>
      <c r="BA821">
        <v>0.15872436329053388</v>
      </c>
      <c r="BB821">
        <v>66.061272509003672</v>
      </c>
      <c r="BC821">
        <v>7190</v>
      </c>
      <c r="BD821">
        <v>211620.37637665009</v>
      </c>
      <c r="BE821">
        <v>504986.4594879676</v>
      </c>
      <c r="BF821">
        <v>5144</v>
      </c>
      <c r="BG821">
        <v>4189.451965249662</v>
      </c>
      <c r="BH821">
        <v>3367.0685801144491</v>
      </c>
      <c r="BI821">
        <v>5432.0000000000018</v>
      </c>
      <c r="BJ821">
        <v>4178.0394423727121</v>
      </c>
      <c r="BK821">
        <v>3568.0986496006544</v>
      </c>
      <c r="BL821">
        <v>-316478.639919187</v>
      </c>
      <c r="BM821">
        <v>-293715.3100569474</v>
      </c>
      <c r="BN821">
        <v>-280639.29314830585</v>
      </c>
      <c r="BO821">
        <v>-4481.572042347223</v>
      </c>
      <c r="BP821">
        <v>37142.305598082836</v>
      </c>
      <c r="BQ821">
        <v>63290.928604521265</v>
      </c>
      <c r="BR821">
        <v>656656</v>
      </c>
      <c r="BS821">
        <v>8767932</v>
      </c>
      <c r="BT821">
        <v>937111</v>
      </c>
      <c r="BU821">
        <v>13067</v>
      </c>
      <c r="BV821">
        <v>88734</v>
      </c>
      <c r="BW821">
        <v>932589</v>
      </c>
      <c r="BX821">
        <v>42948</v>
      </c>
      <c r="BY821">
        <v>0.11894548769753763</v>
      </c>
      <c r="BZ821">
        <v>0</v>
      </c>
      <c r="CA821">
        <v>0</v>
      </c>
      <c r="CB821">
        <v>57.806898220138265</v>
      </c>
      <c r="CC821">
        <v>0</v>
      </c>
      <c r="CD821">
        <v>0</v>
      </c>
      <c r="CE821">
        <v>0</v>
      </c>
      <c r="CF821">
        <v>1.2528000000000001E-2</v>
      </c>
      <c r="CG821">
        <v>45404.254132642898</v>
      </c>
      <c r="CH821">
        <v>24794.561508331673</v>
      </c>
      <c r="CI821">
        <v>2391.3536480116841</v>
      </c>
      <c r="CJ821">
        <v>4940.0331939188745</v>
      </c>
      <c r="CK821">
        <v>76271.595299741093</v>
      </c>
      <c r="CL821">
        <v>4160000</v>
      </c>
      <c r="CM821">
        <v>550000</v>
      </c>
      <c r="CN821">
        <v>230000</v>
      </c>
      <c r="CO821">
        <v>194650000</v>
      </c>
      <c r="CP821">
        <v>73000</v>
      </c>
      <c r="CQ821">
        <v>10110</v>
      </c>
      <c r="CR821">
        <v>0</v>
      </c>
      <c r="CS821">
        <v>0</v>
      </c>
      <c r="CT821">
        <v>148378000</v>
      </c>
      <c r="CU821">
        <v>70850880</v>
      </c>
      <c r="CV821">
        <v>0</v>
      </c>
      <c r="CW821">
        <v>0</v>
      </c>
      <c r="CX821">
        <v>42961.383890547164</v>
      </c>
      <c r="CY821">
        <v>232753.97419442516</v>
      </c>
      <c r="CZ821">
        <v>7190</v>
      </c>
      <c r="DA821">
        <v>5855.7853091261804</v>
      </c>
      <c r="DB821">
        <v>4706.3030892346205</v>
      </c>
      <c r="DC821">
        <v>3203.3953985341072</v>
      </c>
      <c r="DD821">
        <v>-316478.639919187</v>
      </c>
      <c r="DE821">
        <v>-293715.3100569474</v>
      </c>
      <c r="DF821">
        <v>-280639.29314830585</v>
      </c>
    </row>
    <row r="822" spans="1:110" x14ac:dyDescent="0.45">
      <c r="A822">
        <v>18404</v>
      </c>
      <c r="B822" t="s">
        <v>1170</v>
      </c>
      <c r="C822">
        <v>10799</v>
      </c>
      <c r="D822">
        <v>10000</v>
      </c>
      <c r="E822">
        <v>9220</v>
      </c>
      <c r="F822">
        <v>8475</v>
      </c>
      <c r="G822">
        <v>7758</v>
      </c>
      <c r="H822">
        <v>7028</v>
      </c>
      <c r="I822">
        <v>6329</v>
      </c>
      <c r="J822">
        <v>5585.5714285714294</v>
      </c>
      <c r="K822">
        <v>2.75</v>
      </c>
      <c r="L822">
        <v>2.65</v>
      </c>
      <c r="M822">
        <v>2.56</v>
      </c>
      <c r="N822">
        <v>2.4700000000000002</v>
      </c>
      <c r="O822">
        <v>2.4</v>
      </c>
      <c r="P822">
        <v>2.33</v>
      </c>
      <c r="Q822">
        <v>2.3273570251210569</v>
      </c>
      <c r="R822">
        <v>2.2961106792469188</v>
      </c>
      <c r="S822">
        <v>279891</v>
      </c>
      <c r="T822">
        <v>10688</v>
      </c>
      <c r="U822">
        <v>3442</v>
      </c>
      <c r="V822">
        <v>34.706083524954622</v>
      </c>
      <c r="W822">
        <v>40.318465568858635</v>
      </c>
      <c r="X822">
        <v>1451.1855018198712</v>
      </c>
      <c r="Y822">
        <v>402.28974689996039</v>
      </c>
      <c r="Z822">
        <v>3357</v>
      </c>
      <c r="AA822">
        <v>3143.3291606755211</v>
      </c>
      <c r="AB822">
        <v>2884.7742743127587</v>
      </c>
      <c r="AC822">
        <v>2626.8158385342285</v>
      </c>
      <c r="AD822">
        <v>2402.2290898673377</v>
      </c>
      <c r="AE822">
        <v>2193.7190984427839</v>
      </c>
      <c r="AF822">
        <v>2145.2957536269751</v>
      </c>
      <c r="AG822">
        <v>1847.7994982734012</v>
      </c>
      <c r="AH822">
        <v>407</v>
      </c>
      <c r="AI822">
        <v>413.17728295267597</v>
      </c>
      <c r="AJ822">
        <v>433.09999220043505</v>
      </c>
      <c r="AK822">
        <v>466.32412762307467</v>
      </c>
      <c r="AL822">
        <v>531.42895168748737</v>
      </c>
      <c r="AM822">
        <v>602.69840592723085</v>
      </c>
      <c r="AN822">
        <v>795.20833319142741</v>
      </c>
      <c r="AO822">
        <v>737.54156360946968</v>
      </c>
      <c r="AP822">
        <v>14.089389087048872</v>
      </c>
      <c r="AQ822">
        <v>18.926476375839957</v>
      </c>
      <c r="AR822">
        <v>0.91710688604236479</v>
      </c>
      <c r="AS822">
        <v>18.926476375839957</v>
      </c>
      <c r="AT822">
        <v>9268</v>
      </c>
      <c r="AU822">
        <v>48</v>
      </c>
      <c r="AV822">
        <v>5599.8823154001257</v>
      </c>
      <c r="AW822">
        <v>1253.5376611985243</v>
      </c>
      <c r="AX822">
        <v>17.483621241688017</v>
      </c>
      <c r="AY822">
        <v>186.86807286490219</v>
      </c>
      <c r="AZ822">
        <v>47.68457263199187</v>
      </c>
      <c r="BA822">
        <v>0.46474717213957706</v>
      </c>
      <c r="BB822">
        <v>66.061272509003672</v>
      </c>
      <c r="BC822">
        <v>7190</v>
      </c>
      <c r="BD822">
        <v>306193.86927514104</v>
      </c>
      <c r="BE822">
        <v>1443849.1013284696</v>
      </c>
      <c r="BF822">
        <v>32076</v>
      </c>
      <c r="BG822">
        <v>29165.460121457487</v>
      </c>
      <c r="BH822">
        <v>25639.048892703864</v>
      </c>
      <c r="BI822">
        <v>30138.000000000007</v>
      </c>
      <c r="BJ822">
        <v>25185.709702998822</v>
      </c>
      <c r="BK822">
        <v>23032.389103934307</v>
      </c>
      <c r="BL822">
        <v>-298369.91624745412</v>
      </c>
      <c r="BM822">
        <v>-276865.33944383397</v>
      </c>
      <c r="BN822">
        <v>-260245.78871861217</v>
      </c>
      <c r="BO822">
        <v>72546.127949054353</v>
      </c>
      <c r="BP822">
        <v>213920.3515505325</v>
      </c>
      <c r="BQ822">
        <v>351162.89905555686</v>
      </c>
      <c r="BR822">
        <v>656656</v>
      </c>
      <c r="BS822">
        <v>8767932</v>
      </c>
      <c r="BT822">
        <v>937111</v>
      </c>
      <c r="BU822">
        <v>13067</v>
      </c>
      <c r="BV822">
        <v>88734</v>
      </c>
      <c r="BW822">
        <v>932589</v>
      </c>
      <c r="BX822">
        <v>42948</v>
      </c>
      <c r="BY822">
        <v>3.3239027528499809</v>
      </c>
      <c r="BZ822">
        <v>0</v>
      </c>
      <c r="CA822">
        <v>0</v>
      </c>
      <c r="CB822">
        <v>18.742791619536163</v>
      </c>
      <c r="CC822">
        <v>0</v>
      </c>
      <c r="CD822">
        <v>2.4027494421413609</v>
      </c>
      <c r="CE822">
        <v>0</v>
      </c>
      <c r="CF822">
        <v>0</v>
      </c>
      <c r="CG822">
        <v>104983.49492133041</v>
      </c>
      <c r="CH822">
        <v>57329.864170483961</v>
      </c>
      <c r="CI822">
        <v>5529.27623979287</v>
      </c>
      <c r="CJ822">
        <v>11422.320653256324</v>
      </c>
      <c r="CK822">
        <v>176354.81059549892</v>
      </c>
      <c r="CL822">
        <v>9580000</v>
      </c>
      <c r="CM822">
        <v>1030000</v>
      </c>
      <c r="CN822">
        <v>540000</v>
      </c>
      <c r="CO822">
        <v>343690000</v>
      </c>
      <c r="CP822">
        <v>119000</v>
      </c>
      <c r="CQ822">
        <v>14180</v>
      </c>
      <c r="CR822">
        <v>0</v>
      </c>
      <c r="CS822">
        <v>0</v>
      </c>
      <c r="CT822">
        <v>249726000</v>
      </c>
      <c r="CU822">
        <v>99373440</v>
      </c>
      <c r="CV822">
        <v>0</v>
      </c>
      <c r="CW822">
        <v>0</v>
      </c>
      <c r="CX822">
        <v>75288.306578059899</v>
      </c>
      <c r="CY822">
        <v>607208.40350661636</v>
      </c>
      <c r="CZ822">
        <v>7190</v>
      </c>
      <c r="DA822">
        <v>6537.5875506072862</v>
      </c>
      <c r="DB822">
        <v>5747.1243776824031</v>
      </c>
      <c r="DC822">
        <v>4634.9980502329718</v>
      </c>
      <c r="DD822">
        <v>-298369.91624745412</v>
      </c>
      <c r="DE822">
        <v>-276865.33944383397</v>
      </c>
      <c r="DF822">
        <v>-260245.78871861217</v>
      </c>
    </row>
    <row r="823" spans="1:110" x14ac:dyDescent="0.45">
      <c r="A823">
        <v>18423</v>
      </c>
      <c r="B823" t="s">
        <v>1171</v>
      </c>
      <c r="C823">
        <v>21538</v>
      </c>
      <c r="D823">
        <v>19892</v>
      </c>
      <c r="E823">
        <v>18299</v>
      </c>
      <c r="F823">
        <v>16727</v>
      </c>
      <c r="G823">
        <v>15180</v>
      </c>
      <c r="H823">
        <v>13624</v>
      </c>
      <c r="I823">
        <v>12121</v>
      </c>
      <c r="J823">
        <v>10552.928571428572</v>
      </c>
      <c r="K823">
        <v>2.75</v>
      </c>
      <c r="L823">
        <v>2.65</v>
      </c>
      <c r="M823">
        <v>2.56</v>
      </c>
      <c r="N823">
        <v>2.4700000000000002</v>
      </c>
      <c r="O823">
        <v>2.4</v>
      </c>
      <c r="P823">
        <v>2.33</v>
      </c>
      <c r="Q823">
        <v>2.3273570251210569</v>
      </c>
      <c r="R823">
        <v>2.2961106792469188</v>
      </c>
      <c r="S823">
        <v>279891</v>
      </c>
      <c r="T823">
        <v>10688</v>
      </c>
      <c r="U823">
        <v>3442</v>
      </c>
      <c r="V823">
        <v>67.79138796650372</v>
      </c>
      <c r="W823">
        <v>78.754053007085631</v>
      </c>
      <c r="X823">
        <v>1481.753098928041</v>
      </c>
      <c r="Y823">
        <v>410.76352980956398</v>
      </c>
      <c r="Z823">
        <v>7634</v>
      </c>
      <c r="AA823">
        <v>7004.9586256342391</v>
      </c>
      <c r="AB823">
        <v>6316.9762839024761</v>
      </c>
      <c r="AC823">
        <v>5642.3465345386621</v>
      </c>
      <c r="AD823">
        <v>5005.8902867329689</v>
      </c>
      <c r="AE823">
        <v>4408.3026523955532</v>
      </c>
      <c r="AF823">
        <v>3891.8901466593097</v>
      </c>
      <c r="AG823">
        <v>3244.7958229647334</v>
      </c>
      <c r="AH823">
        <v>781</v>
      </c>
      <c r="AI823">
        <v>700.85155985604172</v>
      </c>
      <c r="AJ823">
        <v>619.69874442417654</v>
      </c>
      <c r="AK823">
        <v>546.22621209691079</v>
      </c>
      <c r="AL823">
        <v>489.07983510618999</v>
      </c>
      <c r="AM823">
        <v>448.01613689039704</v>
      </c>
      <c r="AN823">
        <v>453.90460242354959</v>
      </c>
      <c r="AO823">
        <v>418.39489352469559</v>
      </c>
      <c r="AP823">
        <v>36.077492187791627</v>
      </c>
      <c r="AQ823">
        <v>18.829417522630521</v>
      </c>
      <c r="AR823">
        <v>0.91240377380625026</v>
      </c>
      <c r="AS823">
        <v>18.829417522630521</v>
      </c>
      <c r="AT823">
        <v>18530</v>
      </c>
      <c r="AU823">
        <v>154</v>
      </c>
      <c r="AV823">
        <v>11210.483889776806</v>
      </c>
      <c r="AW823">
        <v>3068.9080840908537</v>
      </c>
      <c r="AX823">
        <v>52.475828086820776</v>
      </c>
      <c r="AY823">
        <v>374.09384740185197</v>
      </c>
      <c r="AZ823">
        <v>116.74126351881607</v>
      </c>
      <c r="BA823">
        <v>1.3949051155879379</v>
      </c>
      <c r="BB823">
        <v>66.061272509003672</v>
      </c>
      <c r="BC823">
        <v>6360</v>
      </c>
      <c r="BD823">
        <v>257247.79101813337</v>
      </c>
      <c r="BE823">
        <v>4096000.8409275464</v>
      </c>
      <c r="BF823">
        <v>72336</v>
      </c>
      <c r="BG823">
        <v>65259.391011054831</v>
      </c>
      <c r="BH823">
        <v>56346.97774851149</v>
      </c>
      <c r="BI823">
        <v>79484</v>
      </c>
      <c r="BJ823">
        <v>64022.686773637477</v>
      </c>
      <c r="BK823">
        <v>56800.932712812122</v>
      </c>
      <c r="BL823">
        <v>-711450.94160051574</v>
      </c>
      <c r="BM823">
        <v>-708991.21270552534</v>
      </c>
      <c r="BN823">
        <v>-723148.34316760337</v>
      </c>
      <c r="BO823">
        <v>155375.70160696469</v>
      </c>
      <c r="BP823">
        <v>488067.32614535978</v>
      </c>
      <c r="BQ823">
        <v>747771.52795791463</v>
      </c>
      <c r="BR823">
        <v>656656</v>
      </c>
      <c r="BS823">
        <v>8767932</v>
      </c>
      <c r="BT823">
        <v>937111</v>
      </c>
      <c r="BU823">
        <v>13067</v>
      </c>
      <c r="BV823">
        <v>88734</v>
      </c>
      <c r="BW823">
        <v>932589</v>
      </c>
      <c r="BX823">
        <v>42948</v>
      </c>
      <c r="BY823">
        <v>41.319832764199731</v>
      </c>
      <c r="BZ823">
        <v>0</v>
      </c>
      <c r="CA823">
        <v>0</v>
      </c>
      <c r="CB823">
        <v>0</v>
      </c>
      <c r="CC823">
        <v>0</v>
      </c>
      <c r="CD823">
        <v>1.9577798314105892</v>
      </c>
      <c r="CE823">
        <v>0</v>
      </c>
      <c r="CF823">
        <v>0</v>
      </c>
      <c r="CG823">
        <v>321595.00975901214</v>
      </c>
      <c r="CH823">
        <v>175618.0649273053</v>
      </c>
      <c r="CI823">
        <v>16937.782911770562</v>
      </c>
      <c r="CJ823">
        <v>34989.89364668393</v>
      </c>
      <c r="CK823">
        <v>540226.1286596295</v>
      </c>
      <c r="CL823">
        <v>12400000</v>
      </c>
      <c r="CM823">
        <v>1680000</v>
      </c>
      <c r="CN823">
        <v>1520000</v>
      </c>
      <c r="CO823">
        <v>153150000</v>
      </c>
      <c r="CP823">
        <v>90000</v>
      </c>
      <c r="CQ823">
        <v>1490</v>
      </c>
      <c r="CR823">
        <v>0</v>
      </c>
      <c r="CS823">
        <v>0</v>
      </c>
      <c r="CT823">
        <v>187380000</v>
      </c>
      <c r="CU823">
        <v>10441920</v>
      </c>
      <c r="CV823">
        <v>0</v>
      </c>
      <c r="CW823">
        <v>0</v>
      </c>
      <c r="CX823">
        <v>27530.040096612811</v>
      </c>
      <c r="CY823">
        <v>1817134.4871948978</v>
      </c>
      <c r="CZ823">
        <v>6360</v>
      </c>
      <c r="DA823">
        <v>5737.8031247277804</v>
      </c>
      <c r="DB823">
        <v>4954.1967827987864</v>
      </c>
      <c r="DC823">
        <v>3894.078652255334</v>
      </c>
      <c r="DD823">
        <v>-711450.94160051574</v>
      </c>
      <c r="DE823">
        <v>-708991.21270552534</v>
      </c>
      <c r="DF823">
        <v>-723148.34316760337</v>
      </c>
    </row>
    <row r="824" spans="1:110" x14ac:dyDescent="0.45">
      <c r="A824">
        <v>18442</v>
      </c>
      <c r="B824" t="s">
        <v>1172</v>
      </c>
      <c r="C824">
        <v>9914</v>
      </c>
      <c r="D824">
        <v>9228</v>
      </c>
      <c r="E824">
        <v>8551</v>
      </c>
      <c r="F824">
        <v>7888</v>
      </c>
      <c r="G824">
        <v>7220</v>
      </c>
      <c r="H824">
        <v>6571</v>
      </c>
      <c r="I824">
        <v>5942</v>
      </c>
      <c r="J824">
        <v>5279.1071428571422</v>
      </c>
      <c r="K824">
        <v>2.75</v>
      </c>
      <c r="L824">
        <v>2.65</v>
      </c>
      <c r="M824">
        <v>2.56</v>
      </c>
      <c r="N824">
        <v>2.4700000000000002</v>
      </c>
      <c r="O824">
        <v>2.4</v>
      </c>
      <c r="P824">
        <v>2.33</v>
      </c>
      <c r="Q824">
        <v>2.3273570251210569</v>
      </c>
      <c r="R824">
        <v>2.2961106792469188</v>
      </c>
      <c r="S824">
        <v>279891</v>
      </c>
      <c r="T824">
        <v>10688</v>
      </c>
      <c r="U824">
        <v>3442</v>
      </c>
      <c r="V824">
        <v>40.591975924917747</v>
      </c>
      <c r="W824">
        <v>47.156176020955236</v>
      </c>
      <c r="X824">
        <v>1139.0786703549725</v>
      </c>
      <c r="Y824">
        <v>315.76918968773191</v>
      </c>
      <c r="Z824">
        <v>5738</v>
      </c>
      <c r="AA824">
        <v>5237.7210472187189</v>
      </c>
      <c r="AB824">
        <v>4729.5057749003035</v>
      </c>
      <c r="AC824">
        <v>4281.8340669596455</v>
      </c>
      <c r="AD824">
        <v>3850.9428787891402</v>
      </c>
      <c r="AE824">
        <v>3473.699812223445</v>
      </c>
      <c r="AF824">
        <v>3125.7911982321943</v>
      </c>
      <c r="AG824">
        <v>2686.3449138522542</v>
      </c>
      <c r="AH824">
        <v>375</v>
      </c>
      <c r="AI824">
        <v>294.27746550522136</v>
      </c>
      <c r="AJ824">
        <v>223.68175715856296</v>
      </c>
      <c r="AK824">
        <v>170.57297794782824</v>
      </c>
      <c r="AL824">
        <v>142.54616374136785</v>
      </c>
      <c r="AM824">
        <v>121.17591677452151</v>
      </c>
      <c r="AN824">
        <v>115.1353025371386</v>
      </c>
      <c r="AO824">
        <v>98.951189375337464</v>
      </c>
      <c r="AP824">
        <v>28.48019681062814</v>
      </c>
      <c r="AQ824">
        <v>3.9794129815868629</v>
      </c>
      <c r="AR824">
        <v>0.19282760168070234</v>
      </c>
      <c r="AS824">
        <v>3.9794129815868629</v>
      </c>
      <c r="AT824">
        <v>8672</v>
      </c>
      <c r="AU824">
        <v>101</v>
      </c>
      <c r="AV824">
        <v>5253.6329850231041</v>
      </c>
      <c r="AW824">
        <v>1716.719001515818</v>
      </c>
      <c r="AX824">
        <v>33.292198775508993</v>
      </c>
      <c r="AY824">
        <v>175.31373271022096</v>
      </c>
      <c r="AZ824">
        <v>65.303990817661713</v>
      </c>
      <c r="BA824">
        <v>0.88496856694275161</v>
      </c>
      <c r="BB824">
        <v>66.061272509003672</v>
      </c>
      <c r="BC824">
        <v>6360</v>
      </c>
      <c r="BD824">
        <v>277402.26109872176</v>
      </c>
      <c r="BE824">
        <v>2027917.6194336538</v>
      </c>
      <c r="BF824">
        <v>49468</v>
      </c>
      <c r="BG824">
        <v>45366.219409682541</v>
      </c>
      <c r="BH824">
        <v>40062.512869025224</v>
      </c>
      <c r="BI824">
        <v>70783.999999999971</v>
      </c>
      <c r="BJ824">
        <v>57865.88095534654</v>
      </c>
      <c r="BK824">
        <v>52042.699157671974</v>
      </c>
      <c r="BL824">
        <v>-475321.36878650048</v>
      </c>
      <c r="BM824">
        <v>-472191.1104073365</v>
      </c>
      <c r="BN824">
        <v>-478713.03660615662</v>
      </c>
      <c r="BO824">
        <v>76601.691881237435</v>
      </c>
      <c r="BP824">
        <v>277014.14928664337</v>
      </c>
      <c r="BQ824">
        <v>436903.55022623716</v>
      </c>
      <c r="BR824">
        <v>656656</v>
      </c>
      <c r="BS824">
        <v>8767932</v>
      </c>
      <c r="BT824">
        <v>937111</v>
      </c>
      <c r="BU824">
        <v>13067</v>
      </c>
      <c r="BV824">
        <v>88734</v>
      </c>
      <c r="BW824">
        <v>932589</v>
      </c>
      <c r="BX824">
        <v>42948</v>
      </c>
      <c r="BY824">
        <v>37.95380289767651</v>
      </c>
      <c r="BZ824">
        <v>0</v>
      </c>
      <c r="CA824">
        <v>0</v>
      </c>
      <c r="CB824">
        <v>69.205916614983963</v>
      </c>
      <c r="CC824">
        <v>0</v>
      </c>
      <c r="CD824">
        <v>2.5506318188739465</v>
      </c>
      <c r="CE824">
        <v>0</v>
      </c>
      <c r="CF824">
        <v>0</v>
      </c>
      <c r="CG824">
        <v>143300.25572595099</v>
      </c>
      <c r="CH824">
        <v>78254.055101905324</v>
      </c>
      <c r="CI824">
        <v>7547.3454159198027</v>
      </c>
      <c r="CJ824">
        <v>15591.226714465911</v>
      </c>
      <c r="CK824">
        <v>240720.59589723163</v>
      </c>
      <c r="CL824">
        <v>7750000</v>
      </c>
      <c r="CM824">
        <v>660000</v>
      </c>
      <c r="CN824">
        <v>1210000</v>
      </c>
      <c r="CO824">
        <v>152350000</v>
      </c>
      <c r="CP824">
        <v>57000</v>
      </c>
      <c r="CQ824">
        <v>2980</v>
      </c>
      <c r="CR824">
        <v>0</v>
      </c>
      <c r="CS824">
        <v>0</v>
      </c>
      <c r="CT824">
        <v>130988000</v>
      </c>
      <c r="CU824">
        <v>20883840</v>
      </c>
      <c r="CV824">
        <v>0</v>
      </c>
      <c r="CW824">
        <v>0</v>
      </c>
      <c r="CX824">
        <v>25409.211092370639</v>
      </c>
      <c r="CY824">
        <v>900930.57329216716</v>
      </c>
      <c r="CZ824">
        <v>6360</v>
      </c>
      <c r="DA824">
        <v>5832.6424243062374</v>
      </c>
      <c r="DB824">
        <v>5150.7556773469805</v>
      </c>
      <c r="DC824">
        <v>4199.1661765357885</v>
      </c>
      <c r="DD824">
        <v>-475321.36878650048</v>
      </c>
      <c r="DE824">
        <v>-472191.1104073365</v>
      </c>
      <c r="DF824">
        <v>-478713.03660615662</v>
      </c>
    </row>
    <row r="825" spans="1:110" x14ac:dyDescent="0.45">
      <c r="A825">
        <v>18481</v>
      </c>
      <c r="B825" t="s">
        <v>1173</v>
      </c>
      <c r="C825">
        <v>10596</v>
      </c>
      <c r="D825">
        <v>10047</v>
      </c>
      <c r="E825">
        <v>9494</v>
      </c>
      <c r="F825">
        <v>8923</v>
      </c>
      <c r="G825">
        <v>8337</v>
      </c>
      <c r="H825">
        <v>7733</v>
      </c>
      <c r="I825">
        <v>7126</v>
      </c>
      <c r="J825">
        <v>6547.6071428571431</v>
      </c>
      <c r="K825">
        <v>2.75</v>
      </c>
      <c r="L825">
        <v>2.65</v>
      </c>
      <c r="M825">
        <v>2.56</v>
      </c>
      <c r="N825">
        <v>2.4700000000000002</v>
      </c>
      <c r="O825">
        <v>2.4</v>
      </c>
      <c r="P825">
        <v>2.33</v>
      </c>
      <c r="Q825">
        <v>2.3273570251210569</v>
      </c>
      <c r="R825">
        <v>2.2961106792469188</v>
      </c>
      <c r="S825">
        <v>279891</v>
      </c>
      <c r="T825">
        <v>10688</v>
      </c>
      <c r="U825">
        <v>3442</v>
      </c>
      <c r="V825">
        <v>44.55740798918049</v>
      </c>
      <c r="W825">
        <v>51.762865105699341</v>
      </c>
      <c r="X825">
        <v>1109.090609032648</v>
      </c>
      <c r="Y825">
        <v>307.45606253462182</v>
      </c>
      <c r="Z825">
        <v>6239</v>
      </c>
      <c r="AA825">
        <v>5910.8875740148105</v>
      </c>
      <c r="AB825">
        <v>5568.6227028776921</v>
      </c>
      <c r="AC825">
        <v>5165.7261836871821</v>
      </c>
      <c r="AD825">
        <v>4747.7390001469503</v>
      </c>
      <c r="AE825">
        <v>4360.5842763086375</v>
      </c>
      <c r="AF825">
        <v>4006.4812939628714</v>
      </c>
      <c r="AG825">
        <v>3620.2114624072997</v>
      </c>
      <c r="AH825">
        <v>457</v>
      </c>
      <c r="AI825">
        <v>391.57078570112975</v>
      </c>
      <c r="AJ825">
        <v>352.93669015884404</v>
      </c>
      <c r="AK825">
        <v>331.14724981144735</v>
      </c>
      <c r="AL825">
        <v>339.57424338091977</v>
      </c>
      <c r="AM825">
        <v>351.50388566828565</v>
      </c>
      <c r="AN825">
        <v>373.70144763462849</v>
      </c>
      <c r="AO825">
        <v>368.77999834333468</v>
      </c>
      <c r="AP825">
        <v>27.25133621554269</v>
      </c>
      <c r="AQ825">
        <v>6.8911785778699333</v>
      </c>
      <c r="AR825">
        <v>0.33392096876414312</v>
      </c>
      <c r="AS825">
        <v>6.8911785778699333</v>
      </c>
      <c r="AT825">
        <v>8219</v>
      </c>
      <c r="AU825">
        <v>72</v>
      </c>
      <c r="AV825">
        <v>4973.334221498133</v>
      </c>
      <c r="AW825">
        <v>1397.0243988906936</v>
      </c>
      <c r="AX825">
        <v>24.390687338763112</v>
      </c>
      <c r="AY825">
        <v>165.96016297139269</v>
      </c>
      <c r="AZ825">
        <v>53.142808133801985</v>
      </c>
      <c r="BA825">
        <v>0.64834983614277364</v>
      </c>
      <c r="BB825">
        <v>66.061272509003672</v>
      </c>
      <c r="BC825">
        <v>6360</v>
      </c>
      <c r="BD825">
        <v>316011.81313669024</v>
      </c>
      <c r="BE825">
        <v>2032887.0124400393</v>
      </c>
      <c r="BF825">
        <v>58632.000000000007</v>
      </c>
      <c r="BG825">
        <v>55867.356235410174</v>
      </c>
      <c r="BH825">
        <v>51325.864078316896</v>
      </c>
      <c r="BI825">
        <v>115185.99999999999</v>
      </c>
      <c r="BJ825">
        <v>100664.97268701067</v>
      </c>
      <c r="BK825">
        <v>92519.61869061194</v>
      </c>
      <c r="BL825">
        <v>-469458.55309967481</v>
      </c>
      <c r="BM825">
        <v>-464326.89897880959</v>
      </c>
      <c r="BN825">
        <v>-471031.97260320751</v>
      </c>
      <c r="BO825">
        <v>178193.83363297035</v>
      </c>
      <c r="BP825">
        <v>405198.86494864163</v>
      </c>
      <c r="BQ825">
        <v>558941.72560900077</v>
      </c>
      <c r="BR825">
        <v>656656</v>
      </c>
      <c r="BS825">
        <v>8767932</v>
      </c>
      <c r="BT825">
        <v>937111</v>
      </c>
      <c r="BU825">
        <v>13067</v>
      </c>
      <c r="BV825">
        <v>88734</v>
      </c>
      <c r="BW825">
        <v>932589</v>
      </c>
      <c r="BX825">
        <v>42948</v>
      </c>
      <c r="BY825">
        <v>22.630435936211938</v>
      </c>
      <c r="BZ825">
        <v>0</v>
      </c>
      <c r="CA825">
        <v>0</v>
      </c>
      <c r="CB825">
        <v>0</v>
      </c>
      <c r="CC825">
        <v>0</v>
      </c>
      <c r="CD825">
        <v>5.1210045471551302</v>
      </c>
      <c r="CE825">
        <v>0</v>
      </c>
      <c r="CF825">
        <v>0</v>
      </c>
      <c r="CG825">
        <v>126024.49073889662</v>
      </c>
      <c r="CH825">
        <v>68820.026820686442</v>
      </c>
      <c r="CI825">
        <v>6637.4645157007235</v>
      </c>
      <c r="CJ825">
        <v>13711.604328487021</v>
      </c>
      <c r="CK825">
        <v>211700.18402708624</v>
      </c>
      <c r="CL825">
        <v>3610000</v>
      </c>
      <c r="CM825">
        <v>890000</v>
      </c>
      <c r="CN825">
        <v>1320000</v>
      </c>
      <c r="CO825">
        <v>72400000</v>
      </c>
      <c r="CP825">
        <v>38000</v>
      </c>
      <c r="CQ825">
        <v>0</v>
      </c>
      <c r="CR825">
        <v>0</v>
      </c>
      <c r="CS825">
        <v>0</v>
      </c>
      <c r="CT825">
        <v>78669000</v>
      </c>
      <c r="CU825">
        <v>0</v>
      </c>
      <c r="CV825">
        <v>0</v>
      </c>
      <c r="CW825">
        <v>0</v>
      </c>
      <c r="CX825">
        <v>10759.436556694767</v>
      </c>
      <c r="CY825">
        <v>813583.89048668253</v>
      </c>
      <c r="CZ825">
        <v>6360</v>
      </c>
      <c r="DA825">
        <v>6060.1102752286915</v>
      </c>
      <c r="DB825">
        <v>5567.4801394817741</v>
      </c>
      <c r="DC825">
        <v>4783.616802016948</v>
      </c>
      <c r="DD825">
        <v>-469458.55309967481</v>
      </c>
      <c r="DE825">
        <v>-464326.89897880959</v>
      </c>
      <c r="DF825">
        <v>-471031.97260320751</v>
      </c>
    </row>
    <row r="826" spans="1:110" x14ac:dyDescent="0.45">
      <c r="A826">
        <v>18483</v>
      </c>
      <c r="B826" t="s">
        <v>1174</v>
      </c>
      <c r="C826">
        <v>8325</v>
      </c>
      <c r="D826">
        <v>7675</v>
      </c>
      <c r="E826">
        <v>7053</v>
      </c>
      <c r="F826">
        <v>6467</v>
      </c>
      <c r="G826">
        <v>5906</v>
      </c>
      <c r="H826">
        <v>5357</v>
      </c>
      <c r="I826">
        <v>4827</v>
      </c>
      <c r="J826">
        <v>4245.6785714285706</v>
      </c>
      <c r="K826">
        <v>2.75</v>
      </c>
      <c r="L826">
        <v>2.65</v>
      </c>
      <c r="M826">
        <v>2.56</v>
      </c>
      <c r="N826">
        <v>2.4700000000000002</v>
      </c>
      <c r="O826">
        <v>2.4</v>
      </c>
      <c r="P826">
        <v>2.33</v>
      </c>
      <c r="Q826">
        <v>2.3273570251210569</v>
      </c>
      <c r="R826">
        <v>2.2961106792469188</v>
      </c>
      <c r="S826">
        <v>279891</v>
      </c>
      <c r="T826">
        <v>10688</v>
      </c>
      <c r="U826">
        <v>3442</v>
      </c>
      <c r="V826">
        <v>33.318558301915509</v>
      </c>
      <c r="W826">
        <v>38.706561192186427</v>
      </c>
      <c r="X826">
        <v>1165.3141993444815</v>
      </c>
      <c r="Y826">
        <v>323.04206025027577</v>
      </c>
      <c r="Z826">
        <v>5258</v>
      </c>
      <c r="AA826">
        <v>4729.7860857699952</v>
      </c>
      <c r="AB826">
        <v>4175.8591678223765</v>
      </c>
      <c r="AC826">
        <v>3708.7545717580642</v>
      </c>
      <c r="AD826">
        <v>3286.9743641154873</v>
      </c>
      <c r="AE826">
        <v>2905.7467487322001</v>
      </c>
      <c r="AF826">
        <v>2597.4144215684969</v>
      </c>
      <c r="AG826">
        <v>2132.6537556729045</v>
      </c>
      <c r="AH826">
        <v>356</v>
      </c>
      <c r="AI826">
        <v>307.01317855476151</v>
      </c>
      <c r="AJ826">
        <v>271.91514167731145</v>
      </c>
      <c r="AK826">
        <v>241.91684352839673</v>
      </c>
      <c r="AL826">
        <v>218.8374707576848</v>
      </c>
      <c r="AM826">
        <v>193.46412113893899</v>
      </c>
      <c r="AN826">
        <v>191.15004853380634</v>
      </c>
      <c r="AO826">
        <v>165.69104335564361</v>
      </c>
      <c r="AP826">
        <v>24.469010339877524</v>
      </c>
      <c r="AQ826">
        <v>9.1235322016869524</v>
      </c>
      <c r="AR826">
        <v>0.442092550194781</v>
      </c>
      <c r="AS826">
        <v>9.1235322016869524</v>
      </c>
      <c r="AT826">
        <v>7269</v>
      </c>
      <c r="AU826">
        <v>101</v>
      </c>
      <c r="AV826">
        <v>4407.7127985023071</v>
      </c>
      <c r="AW826">
        <v>1597.4079375797542</v>
      </c>
      <c r="AX826">
        <v>32.839243194504633</v>
      </c>
      <c r="AY826">
        <v>147.08537608602197</v>
      </c>
      <c r="AZ826">
        <v>60.765397945533849</v>
      </c>
      <c r="BA826">
        <v>0.872928165102275</v>
      </c>
      <c r="BB826">
        <v>66.061272509003672</v>
      </c>
      <c r="BC826">
        <v>6360</v>
      </c>
      <c r="BD826">
        <v>268241.41652454756</v>
      </c>
      <c r="BE826">
        <v>1361912.7499599096</v>
      </c>
      <c r="BF826">
        <v>39736</v>
      </c>
      <c r="BG826">
        <v>35921.754832583836</v>
      </c>
      <c r="BH826">
        <v>31544.043438509176</v>
      </c>
      <c r="BI826">
        <v>42708.000000000015</v>
      </c>
      <c r="BJ826">
        <v>33488.510342399015</v>
      </c>
      <c r="BK826">
        <v>29680.010596037519</v>
      </c>
      <c r="BL826">
        <v>-471081.48286233575</v>
      </c>
      <c r="BM826">
        <v>-459748.30599388084</v>
      </c>
      <c r="BN826">
        <v>-460178.94717271609</v>
      </c>
      <c r="BO826">
        <v>21866.856396240764</v>
      </c>
      <c r="BP826">
        <v>142120.16741397895</v>
      </c>
      <c r="BQ826">
        <v>235247.43261675595</v>
      </c>
      <c r="BR826">
        <v>656656</v>
      </c>
      <c r="BS826">
        <v>8767932</v>
      </c>
      <c r="BT826">
        <v>937111</v>
      </c>
      <c r="BU826">
        <v>13067</v>
      </c>
      <c r="BV826">
        <v>88734</v>
      </c>
      <c r="BW826">
        <v>932589</v>
      </c>
      <c r="BX826">
        <v>42948</v>
      </c>
      <c r="BY826">
        <v>24.000155540448329</v>
      </c>
      <c r="BZ826">
        <v>0</v>
      </c>
      <c r="CA826">
        <v>0</v>
      </c>
      <c r="CB826">
        <v>0</v>
      </c>
      <c r="CC826">
        <v>0</v>
      </c>
      <c r="CD826">
        <v>2.2100953366732239</v>
      </c>
      <c r="CE826">
        <v>0</v>
      </c>
      <c r="CF826">
        <v>0</v>
      </c>
      <c r="CG826">
        <v>106090.91575383389</v>
      </c>
      <c r="CH826">
        <v>57934.609573126196</v>
      </c>
      <c r="CI826">
        <v>5587.6019385248619</v>
      </c>
      <c r="CJ826">
        <v>11542.80926774215</v>
      </c>
      <c r="CK826">
        <v>178215.0934076877</v>
      </c>
      <c r="CL826">
        <v>6650000</v>
      </c>
      <c r="CM826">
        <v>820000</v>
      </c>
      <c r="CN826">
        <v>960000</v>
      </c>
      <c r="CO826">
        <v>212190000</v>
      </c>
      <c r="CP826">
        <v>77000</v>
      </c>
      <c r="CQ826">
        <v>1750</v>
      </c>
      <c r="CR826">
        <v>0</v>
      </c>
      <c r="CS826">
        <v>0</v>
      </c>
      <c r="CT826">
        <v>175564000</v>
      </c>
      <c r="CU826">
        <v>12264000</v>
      </c>
      <c r="CV826">
        <v>0</v>
      </c>
      <c r="CW826">
        <v>0</v>
      </c>
      <c r="CX826">
        <v>37652.986038142699</v>
      </c>
      <c r="CY826">
        <v>648851.23337523779</v>
      </c>
      <c r="CZ826">
        <v>6360</v>
      </c>
      <c r="DA826">
        <v>5749.5057563728915</v>
      </c>
      <c r="DB826">
        <v>5048.825152730984</v>
      </c>
      <c r="DC826">
        <v>4060.4942402220331</v>
      </c>
      <c r="DD826">
        <v>-471081.48286233575</v>
      </c>
      <c r="DE826">
        <v>-459748.30599388084</v>
      </c>
      <c r="DF826">
        <v>-460178.94717271609</v>
      </c>
    </row>
    <row r="827" spans="1:110" x14ac:dyDescent="0.45">
      <c r="A827">
        <v>18501</v>
      </c>
      <c r="B827" t="s">
        <v>1175</v>
      </c>
      <c r="C827">
        <v>15257</v>
      </c>
      <c r="D827">
        <v>14436</v>
      </c>
      <c r="E827">
        <v>13587</v>
      </c>
      <c r="F827">
        <v>12785</v>
      </c>
      <c r="G827">
        <v>11995</v>
      </c>
      <c r="H827">
        <v>11193</v>
      </c>
      <c r="I827">
        <v>10401</v>
      </c>
      <c r="J827">
        <v>9592.2142857142862</v>
      </c>
      <c r="K827">
        <v>2.75</v>
      </c>
      <c r="L827">
        <v>2.65</v>
      </c>
      <c r="M827">
        <v>2.56</v>
      </c>
      <c r="N827">
        <v>2.4700000000000002</v>
      </c>
      <c r="O827">
        <v>2.4</v>
      </c>
      <c r="P827">
        <v>2.33</v>
      </c>
      <c r="Q827">
        <v>2.3273570251210569</v>
      </c>
      <c r="R827">
        <v>2.2961106792469188</v>
      </c>
      <c r="S827">
        <v>279891</v>
      </c>
      <c r="T827">
        <v>10688</v>
      </c>
      <c r="U827">
        <v>3442</v>
      </c>
      <c r="V827">
        <v>50.206419116893741</v>
      </c>
      <c r="W827">
        <v>58.325387796772802</v>
      </c>
      <c r="X827">
        <v>1417.277512549324</v>
      </c>
      <c r="Y827">
        <v>392.88995865481303</v>
      </c>
      <c r="Z827">
        <v>7057</v>
      </c>
      <c r="AA827">
        <v>6577.9119570563143</v>
      </c>
      <c r="AB827">
        <v>6111.1524020969855</v>
      </c>
      <c r="AC827">
        <v>5671.0776155836802</v>
      </c>
      <c r="AD827">
        <v>5241.2304188844855</v>
      </c>
      <c r="AE827">
        <v>4832.231727512044</v>
      </c>
      <c r="AF827">
        <v>4466.0366859871065</v>
      </c>
      <c r="AG827">
        <v>4027.1527481579087</v>
      </c>
      <c r="AH827">
        <v>791</v>
      </c>
      <c r="AI827">
        <v>679.41316523360808</v>
      </c>
      <c r="AJ827">
        <v>607.50563574535545</v>
      </c>
      <c r="AK827">
        <v>580.49345181515878</v>
      </c>
      <c r="AL827">
        <v>583.68421902913246</v>
      </c>
      <c r="AM827">
        <v>604.5294318012601</v>
      </c>
      <c r="AN827">
        <v>631.15668698885179</v>
      </c>
      <c r="AO827">
        <v>649.51066733938296</v>
      </c>
      <c r="AP827">
        <v>29.168049596556472</v>
      </c>
      <c r="AQ827">
        <v>21.352947706075849</v>
      </c>
      <c r="AR827">
        <v>1.0346846919452322</v>
      </c>
      <c r="AS827">
        <v>21.352947706075849</v>
      </c>
      <c r="AT827">
        <v>13420</v>
      </c>
      <c r="AU827">
        <v>166</v>
      </c>
      <c r="AV827">
        <v>8132.4436166739106</v>
      </c>
      <c r="AW827">
        <v>2750.7007161737015</v>
      </c>
      <c r="AX827">
        <v>54.448942164085693</v>
      </c>
      <c r="AY827">
        <v>271.37964348840836</v>
      </c>
      <c r="AZ827">
        <v>104.6366552432476</v>
      </c>
      <c r="BA827">
        <v>1.4473541577538231</v>
      </c>
      <c r="BB827">
        <v>66.061272509003672</v>
      </c>
      <c r="BC827">
        <v>4460</v>
      </c>
      <c r="BD827">
        <v>225947.1397341447</v>
      </c>
      <c r="BE827">
        <v>2942799.837134351</v>
      </c>
      <c r="BF827">
        <v>54860</v>
      </c>
      <c r="BG827">
        <v>52126.502092721406</v>
      </c>
      <c r="BH827">
        <v>48377.718882336369</v>
      </c>
      <c r="BI827">
        <v>53884</v>
      </c>
      <c r="BJ827">
        <v>46455.523915960322</v>
      </c>
      <c r="BK827">
        <v>42934.363022024525</v>
      </c>
      <c r="BL827">
        <v>-305087.87059197243</v>
      </c>
      <c r="BM827">
        <v>-292925.57535336626</v>
      </c>
      <c r="BN827">
        <v>-314013.73976672348</v>
      </c>
      <c r="BO827">
        <v>199502.25935829221</v>
      </c>
      <c r="BP827">
        <v>541402.11627890775</v>
      </c>
      <c r="BQ827">
        <v>809921.86964864982</v>
      </c>
      <c r="BR827">
        <v>656656</v>
      </c>
      <c r="BS827">
        <v>8767932</v>
      </c>
      <c r="BT827">
        <v>937111</v>
      </c>
      <c r="BU827">
        <v>13067</v>
      </c>
      <c r="BV827">
        <v>88734</v>
      </c>
      <c r="BW827">
        <v>932589</v>
      </c>
      <c r="BX827">
        <v>42948</v>
      </c>
      <c r="BY827">
        <v>22.279454790101656</v>
      </c>
      <c r="BZ827">
        <v>0</v>
      </c>
      <c r="CA827">
        <v>0</v>
      </c>
      <c r="CB827">
        <v>5.8710131004827923</v>
      </c>
      <c r="CC827">
        <v>0</v>
      </c>
      <c r="CD827">
        <v>3.2744414334320577</v>
      </c>
      <c r="CE827">
        <v>0.44225999999999999</v>
      </c>
      <c r="CF827">
        <v>3.0139200000000002</v>
      </c>
      <c r="CG827">
        <v>198892.78151762596</v>
      </c>
      <c r="CH827">
        <v>108612.27431454556</v>
      </c>
      <c r="CI827">
        <v>10475.295492265817</v>
      </c>
      <c r="CJ827">
        <v>21639.755161654386</v>
      </c>
      <c r="CK827">
        <v>334106.79306910973</v>
      </c>
      <c r="CL827">
        <v>17200000</v>
      </c>
      <c r="CM827">
        <v>3860000</v>
      </c>
      <c r="CN827">
        <v>1340000</v>
      </c>
      <c r="CO827">
        <v>178490000</v>
      </c>
      <c r="CP827">
        <v>38000</v>
      </c>
      <c r="CQ827">
        <v>900</v>
      </c>
      <c r="CR827">
        <v>0</v>
      </c>
      <c r="CS827">
        <v>0</v>
      </c>
      <c r="CT827">
        <v>106442000</v>
      </c>
      <c r="CU827">
        <v>6307200</v>
      </c>
      <c r="CV827">
        <v>0</v>
      </c>
      <c r="CW827">
        <v>0</v>
      </c>
      <c r="CX827">
        <v>24080.163540194098</v>
      </c>
      <c r="CY827">
        <v>1201381.5940600995</v>
      </c>
      <c r="CZ827">
        <v>4460</v>
      </c>
      <c r="DA827">
        <v>4237.7724996999177</v>
      </c>
      <c r="DB827">
        <v>3933.0044880645314</v>
      </c>
      <c r="DC827">
        <v>3420.2662339474273</v>
      </c>
      <c r="DD827">
        <v>-305087.87059197243</v>
      </c>
      <c r="DE827">
        <v>-292925.57535336626</v>
      </c>
      <c r="DF827">
        <v>-314013.73976672348</v>
      </c>
    </row>
    <row r="828" spans="1:110" x14ac:dyDescent="0.45">
      <c r="A828">
        <v>19000</v>
      </c>
      <c r="B828" t="s">
        <v>1176</v>
      </c>
      <c r="C828">
        <v>834930</v>
      </c>
      <c r="D828">
        <v>800729</v>
      </c>
      <c r="E828">
        <v>763274</v>
      </c>
      <c r="F828">
        <v>724352</v>
      </c>
      <c r="G828">
        <v>683945</v>
      </c>
      <c r="H828">
        <v>641932</v>
      </c>
      <c r="I828">
        <v>598935</v>
      </c>
      <c r="J828">
        <v>559358.82142857136</v>
      </c>
      <c r="K828">
        <v>2.4700000000000002</v>
      </c>
      <c r="L828">
        <v>2.37</v>
      </c>
      <c r="M828">
        <v>2.29</v>
      </c>
      <c r="N828">
        <v>2.23</v>
      </c>
      <c r="O828">
        <v>2.1800000000000002</v>
      </c>
      <c r="P828">
        <v>2.14</v>
      </c>
      <c r="Q828">
        <v>2.1216607122757116</v>
      </c>
      <c r="R828">
        <v>2.0968238732475504</v>
      </c>
      <c r="S828">
        <v>279891</v>
      </c>
      <c r="T828">
        <v>10688</v>
      </c>
      <c r="U828">
        <v>3442</v>
      </c>
      <c r="V828">
        <v>1849.5071884826186</v>
      </c>
      <c r="W828">
        <v>5960.5014682311339</v>
      </c>
      <c r="X828">
        <v>2344.0926888742688</v>
      </c>
      <c r="Y828">
        <v>234.24073684269817</v>
      </c>
      <c r="Z828">
        <v>403350</v>
      </c>
      <c r="AA828">
        <v>385745.76894572889</v>
      </c>
      <c r="AB828">
        <v>362135.6053848617</v>
      </c>
      <c r="AC828">
        <v>336944.67377462395</v>
      </c>
      <c r="AD828">
        <v>310334.98977244005</v>
      </c>
      <c r="AE828">
        <v>284235.42455952388</v>
      </c>
      <c r="AF828">
        <v>261535.14159396646</v>
      </c>
      <c r="AG828">
        <v>236443.15686812907</v>
      </c>
      <c r="AH828">
        <v>29317</v>
      </c>
      <c r="AI828">
        <v>26849.833987765709</v>
      </c>
      <c r="AJ828">
        <v>24398.088737896673</v>
      </c>
      <c r="AK828">
        <v>22326.049291866428</v>
      </c>
      <c r="AL828">
        <v>20662.656791168392</v>
      </c>
      <c r="AM828">
        <v>19510.728478731573</v>
      </c>
      <c r="AN828">
        <v>20199.233676993401</v>
      </c>
      <c r="AO828">
        <v>19613.607693641512</v>
      </c>
      <c r="AP828">
        <v>2158.6122353583337</v>
      </c>
      <c r="AQ828">
        <v>135.25188860179898</v>
      </c>
      <c r="AR828">
        <v>21.246289344444445</v>
      </c>
      <c r="AS828">
        <v>135.25188860179898</v>
      </c>
      <c r="AT828">
        <v>731196</v>
      </c>
      <c r="AU828">
        <v>12257</v>
      </c>
      <c r="AV828">
        <v>425797.29021332605</v>
      </c>
      <c r="AW828">
        <v>193573.21867124672</v>
      </c>
      <c r="AX828">
        <v>4734.6295125122397</v>
      </c>
      <c r="AY828">
        <v>14208.855574418691</v>
      </c>
      <c r="AZ828">
        <v>7363.5252382542249</v>
      </c>
      <c r="BA828">
        <v>125.85525885346863</v>
      </c>
      <c r="BB828">
        <v>66.061272509003672</v>
      </c>
      <c r="BC828">
        <v>329200</v>
      </c>
      <c r="BD828">
        <v>17171098.872783422</v>
      </c>
      <c r="BE828">
        <v>2971290.4007709967</v>
      </c>
      <c r="BF828">
        <v>54860</v>
      </c>
      <c r="BG828">
        <v>52742.825547753244</v>
      </c>
      <c r="BH828">
        <v>48707.276220245243</v>
      </c>
      <c r="BI828">
        <v>53884</v>
      </c>
      <c r="BJ828">
        <v>47067.079572365241</v>
      </c>
      <c r="BK828">
        <v>43350.029825604681</v>
      </c>
      <c r="BL828">
        <v>-10047115.136568859</v>
      </c>
      <c r="BM828">
        <v>-6808896.5261919387</v>
      </c>
      <c r="BN828">
        <v>-4416587.8665836118</v>
      </c>
      <c r="BO828">
        <v>235519.6970837831</v>
      </c>
      <c r="BP828">
        <v>583319.26048211241</v>
      </c>
      <c r="BQ828">
        <v>838412.4332852955</v>
      </c>
      <c r="BR828">
        <v>747588</v>
      </c>
      <c r="BS828">
        <v>8767932</v>
      </c>
      <c r="BT828">
        <v>937111</v>
      </c>
      <c r="BU828">
        <v>12257</v>
      </c>
      <c r="BV828">
        <v>88734</v>
      </c>
      <c r="BW828">
        <v>932589</v>
      </c>
      <c r="BX828">
        <v>42948</v>
      </c>
      <c r="BY828">
        <v>22.279454790101656</v>
      </c>
      <c r="BZ828">
        <v>0</v>
      </c>
      <c r="CA828">
        <v>0</v>
      </c>
      <c r="CB828">
        <v>5.8710131004827923</v>
      </c>
      <c r="CC828">
        <v>0</v>
      </c>
      <c r="CD828">
        <v>3.2744414334320577</v>
      </c>
      <c r="CE828">
        <v>0.44225999999999999</v>
      </c>
      <c r="CF828">
        <v>3.0139200000000002</v>
      </c>
      <c r="CG828">
        <v>185493.02791567636</v>
      </c>
      <c r="CH828">
        <v>87588.081285949345</v>
      </c>
      <c r="CI828">
        <v>2631.8534040249201</v>
      </c>
      <c r="CJ828">
        <v>22844.487546936307</v>
      </c>
      <c r="CK828">
        <v>315190.76366602443</v>
      </c>
      <c r="CL828">
        <v>78600000</v>
      </c>
      <c r="CM828">
        <v>158000000</v>
      </c>
      <c r="CN828">
        <v>1340000</v>
      </c>
      <c r="CO828">
        <v>178490000</v>
      </c>
      <c r="CP828">
        <v>38000</v>
      </c>
      <c r="CQ828">
        <v>900</v>
      </c>
      <c r="CR828">
        <v>0</v>
      </c>
      <c r="CS828">
        <v>0</v>
      </c>
      <c r="CT828">
        <v>106442000</v>
      </c>
      <c r="CU828">
        <v>6307200</v>
      </c>
      <c r="CV828">
        <v>0</v>
      </c>
      <c r="CW828">
        <v>0</v>
      </c>
      <c r="CX828">
        <v>24080.163540194098</v>
      </c>
      <c r="CY828">
        <v>1201381.5940600995</v>
      </c>
      <c r="CZ828">
        <v>329200</v>
      </c>
      <c r="DA828">
        <v>316495.40959388204</v>
      </c>
      <c r="DB828">
        <v>292279.17119403451</v>
      </c>
      <c r="DC828">
        <v>259926.85609322961</v>
      </c>
      <c r="DD828">
        <v>-10047115.136568859</v>
      </c>
      <c r="DE828">
        <v>-6808896.5261919387</v>
      </c>
      <c r="DF828">
        <v>-4416587.8665836118</v>
      </c>
    </row>
    <row r="829" spans="1:110" x14ac:dyDescent="0.45">
      <c r="A829">
        <v>19201</v>
      </c>
      <c r="B829" t="s">
        <v>1177</v>
      </c>
      <c r="C829">
        <v>193125</v>
      </c>
      <c r="D829">
        <v>186603</v>
      </c>
      <c r="E829">
        <v>179090</v>
      </c>
      <c r="F829">
        <v>171248</v>
      </c>
      <c r="G829">
        <v>163172</v>
      </c>
      <c r="H829">
        <v>154956</v>
      </c>
      <c r="I829">
        <v>146591</v>
      </c>
      <c r="J829">
        <v>138776.21428571429</v>
      </c>
      <c r="K829">
        <v>2.4700000000000002</v>
      </c>
      <c r="L829">
        <v>2.37</v>
      </c>
      <c r="M829">
        <v>2.29</v>
      </c>
      <c r="N829">
        <v>2.23</v>
      </c>
      <c r="O829">
        <v>2.1800000000000002</v>
      </c>
      <c r="P829">
        <v>2.14</v>
      </c>
      <c r="Q829">
        <v>2.1216607122757116</v>
      </c>
      <c r="R829">
        <v>2.0968238732475504</v>
      </c>
      <c r="S829">
        <v>291831</v>
      </c>
      <c r="T829">
        <v>9847</v>
      </c>
      <c r="U829">
        <v>3861</v>
      </c>
      <c r="V829">
        <v>472.10253483926317</v>
      </c>
      <c r="W829">
        <v>1169.4131546053584</v>
      </c>
      <c r="X829">
        <v>1956.9980602917813</v>
      </c>
      <c r="Y829">
        <v>309.78088512055052</v>
      </c>
      <c r="Z829">
        <v>106773</v>
      </c>
      <c r="AA829">
        <v>103491.04701495401</v>
      </c>
      <c r="AB829">
        <v>97918.73991781236</v>
      </c>
      <c r="AC829">
        <v>91927.509210136399</v>
      </c>
      <c r="AD829">
        <v>85355.073609291707</v>
      </c>
      <c r="AE829">
        <v>78699.185557058285</v>
      </c>
      <c r="AF829">
        <v>72629.802129349046</v>
      </c>
      <c r="AG829">
        <v>66463.342557534867</v>
      </c>
      <c r="AH829">
        <v>2166</v>
      </c>
      <c r="AI829">
        <v>1905.2084026691111</v>
      </c>
      <c r="AJ829">
        <v>1651.3334971390827</v>
      </c>
      <c r="AK829">
        <v>1456.5549364464418</v>
      </c>
      <c r="AL829">
        <v>1329.5345997223435</v>
      </c>
      <c r="AM829">
        <v>1246.7340301871384</v>
      </c>
      <c r="AN829">
        <v>1265.1475857876028</v>
      </c>
      <c r="AO829">
        <v>1229.9260954128749</v>
      </c>
      <c r="AP829">
        <v>699.42723896720031</v>
      </c>
      <c r="AQ829">
        <v>7.8922230604448265</v>
      </c>
      <c r="AR829">
        <v>1.2397642387588617</v>
      </c>
      <c r="AS829">
        <v>7.8922230604448265</v>
      </c>
      <c r="AT829">
        <v>150760.018735363</v>
      </c>
      <c r="AU829">
        <v>2106.1241217798597</v>
      </c>
      <c r="AV829">
        <v>87691.172763730923</v>
      </c>
      <c r="AW829">
        <v>35304.042081909822</v>
      </c>
      <c r="AX829">
        <v>837.10592318907902</v>
      </c>
      <c r="AY829">
        <v>2926.2544351257006</v>
      </c>
      <c r="AZ829">
        <v>1342.9657607958495</v>
      </c>
      <c r="BA829">
        <v>22.251832455382853</v>
      </c>
      <c r="BB829">
        <v>66.061272509003672</v>
      </c>
      <c r="BC829">
        <v>83400</v>
      </c>
      <c r="BD829">
        <v>4631224.0686064847</v>
      </c>
      <c r="BE829">
        <v>45264279.4766111</v>
      </c>
      <c r="BF829">
        <v>1208172</v>
      </c>
      <c r="BG829">
        <v>1178363.1046134755</v>
      </c>
      <c r="BH829">
        <v>1111099.9157635923</v>
      </c>
      <c r="BI829">
        <v>554741.99999999965</v>
      </c>
      <c r="BJ829">
        <v>492758.08666696306</v>
      </c>
      <c r="BK829">
        <v>457527.92738992959</v>
      </c>
      <c r="BL829">
        <v>-2487782.0443166727</v>
      </c>
      <c r="BM829">
        <v>-2940202.5190406842</v>
      </c>
      <c r="BN829">
        <v>-3445991.7996409293</v>
      </c>
      <c r="BO829">
        <v>3653743.3059868328</v>
      </c>
      <c r="BP829">
        <v>9033013.0290808678</v>
      </c>
      <c r="BQ829">
        <v>13562886.397960216</v>
      </c>
      <c r="BR829">
        <v>747588</v>
      </c>
      <c r="BS829">
        <v>8767932</v>
      </c>
      <c r="BT829">
        <v>937111</v>
      </c>
      <c r="BU829">
        <v>12257</v>
      </c>
      <c r="BV829">
        <v>88734</v>
      </c>
      <c r="BW829">
        <v>932589</v>
      </c>
      <c r="BX829">
        <v>42948</v>
      </c>
      <c r="BY829">
        <v>1060.6858662604338</v>
      </c>
      <c r="BZ829">
        <v>0</v>
      </c>
      <c r="CA829">
        <v>0</v>
      </c>
      <c r="CB829">
        <v>221.15988522441722</v>
      </c>
      <c r="CC829">
        <v>14.538971999999999</v>
      </c>
      <c r="CD829">
        <v>40.951176139687455</v>
      </c>
      <c r="CE829">
        <v>31.508630751852838</v>
      </c>
      <c r="CF829">
        <v>38.075018799999995</v>
      </c>
      <c r="CG829">
        <v>2374228.1323639024</v>
      </c>
      <c r="CH829">
        <v>1121088.4257246123</v>
      </c>
      <c r="CI829">
        <v>33686.551253744357</v>
      </c>
      <c r="CJ829">
        <v>292399.26488250104</v>
      </c>
      <c r="CK829">
        <v>4034301.3781484244</v>
      </c>
      <c r="CL829">
        <v>4140000</v>
      </c>
      <c r="CM829">
        <v>7900000</v>
      </c>
      <c r="CN829">
        <v>1340000</v>
      </c>
      <c r="CO829">
        <v>212470000</v>
      </c>
      <c r="CP829">
        <v>1000</v>
      </c>
      <c r="CQ829">
        <v>22680</v>
      </c>
      <c r="CR829">
        <v>0</v>
      </c>
      <c r="CS829">
        <v>0</v>
      </c>
      <c r="CT829">
        <v>809000</v>
      </c>
      <c r="CU829">
        <v>158941440</v>
      </c>
      <c r="CV829">
        <v>0</v>
      </c>
      <c r="CW829">
        <v>0</v>
      </c>
      <c r="CX829">
        <v>27073.483108425204</v>
      </c>
      <c r="CY829">
        <v>17545883.070229568</v>
      </c>
      <c r="CZ829">
        <v>83400</v>
      </c>
      <c r="DA829">
        <v>81342.294743433755</v>
      </c>
      <c r="DB829">
        <v>76699.123117141949</v>
      </c>
      <c r="DC829">
        <v>70104.978192408904</v>
      </c>
      <c r="DD829">
        <v>-2487782.0443166727</v>
      </c>
      <c r="DE829">
        <v>-2940202.5190406842</v>
      </c>
      <c r="DF829">
        <v>-3445991.7996409293</v>
      </c>
    </row>
    <row r="830" spans="1:110" x14ac:dyDescent="0.45">
      <c r="A830">
        <v>19202</v>
      </c>
      <c r="B830" t="s">
        <v>1178</v>
      </c>
      <c r="C830">
        <v>49003</v>
      </c>
      <c r="D830">
        <v>46873</v>
      </c>
      <c r="E830">
        <v>44596</v>
      </c>
      <c r="F830">
        <v>42216</v>
      </c>
      <c r="G830">
        <v>39779</v>
      </c>
      <c r="H830">
        <v>37310</v>
      </c>
      <c r="I830">
        <v>34768</v>
      </c>
      <c r="J830">
        <v>32387.714285714286</v>
      </c>
      <c r="K830">
        <v>2.4700000000000002</v>
      </c>
      <c r="L830">
        <v>2.37</v>
      </c>
      <c r="M830">
        <v>2.29</v>
      </c>
      <c r="N830">
        <v>2.23</v>
      </c>
      <c r="O830">
        <v>2.1800000000000002</v>
      </c>
      <c r="P830">
        <v>2.14</v>
      </c>
      <c r="Q830">
        <v>2.1216607122757116</v>
      </c>
      <c r="R830">
        <v>2.0968238732475504</v>
      </c>
      <c r="S830">
        <v>284343</v>
      </c>
      <c r="T830">
        <v>11506</v>
      </c>
      <c r="U830">
        <v>3351</v>
      </c>
      <c r="V830">
        <v>101.63489447089387</v>
      </c>
      <c r="W830">
        <v>290.31640306571603</v>
      </c>
      <c r="X830">
        <v>2695.1844393494293</v>
      </c>
      <c r="Y830">
        <v>274.79562549137717</v>
      </c>
      <c r="Z830">
        <v>23937</v>
      </c>
      <c r="AA830">
        <v>23104.923386244325</v>
      </c>
      <c r="AB830">
        <v>21555.211457184461</v>
      </c>
      <c r="AC830">
        <v>19907.238893234982</v>
      </c>
      <c r="AD830">
        <v>18243.203443889324</v>
      </c>
      <c r="AE830">
        <v>16646.260692290129</v>
      </c>
      <c r="AF830">
        <v>15220.466593517524</v>
      </c>
      <c r="AG830">
        <v>13624.641627604091</v>
      </c>
      <c r="AH830">
        <v>257</v>
      </c>
      <c r="AI830">
        <v>258.29726251186548</v>
      </c>
      <c r="AJ830">
        <v>256.56243827317792</v>
      </c>
      <c r="AK830">
        <v>251.43491135127996</v>
      </c>
      <c r="AL830">
        <v>247.9978478226071</v>
      </c>
      <c r="AM830">
        <v>239.33810497162054</v>
      </c>
      <c r="AN830">
        <v>288.2753913032625</v>
      </c>
      <c r="AO830">
        <v>265.84881139533428</v>
      </c>
      <c r="AP830">
        <v>134.43840150033023</v>
      </c>
      <c r="AQ830">
        <v>5.1169358303982939</v>
      </c>
      <c r="AR830">
        <v>0.80380318776673443</v>
      </c>
      <c r="AS830">
        <v>5.1169358303982939</v>
      </c>
      <c r="AT830">
        <v>41931</v>
      </c>
      <c r="AU830">
        <v>361</v>
      </c>
      <c r="AV830">
        <v>24335.752471023585</v>
      </c>
      <c r="AW830">
        <v>7359.5120507562115</v>
      </c>
      <c r="AX830">
        <v>158.57136075866214</v>
      </c>
      <c r="AY830">
        <v>812.08405995805697</v>
      </c>
      <c r="AZ830">
        <v>279.95583841076626</v>
      </c>
      <c r="BA830">
        <v>4.215121711696252</v>
      </c>
      <c r="BB830">
        <v>66.061272509003672</v>
      </c>
      <c r="BC830">
        <v>17720</v>
      </c>
      <c r="BD830">
        <v>914228.16151292191</v>
      </c>
      <c r="BE830">
        <v>13142534.983420908</v>
      </c>
      <c r="BF830">
        <v>282882</v>
      </c>
      <c r="BG830">
        <v>270771.61016271525</v>
      </c>
      <c r="BH830">
        <v>249368.95486132646</v>
      </c>
      <c r="BI830">
        <v>182766.00000000003</v>
      </c>
      <c r="BJ830">
        <v>157471.47751751955</v>
      </c>
      <c r="BK830">
        <v>144308.52095406374</v>
      </c>
      <c r="BL830">
        <v>-803259.88927863771</v>
      </c>
      <c r="BM830">
        <v>-903857.01993679965</v>
      </c>
      <c r="BN830">
        <v>-1044392.7826659816</v>
      </c>
      <c r="BO830">
        <v>909080.12385550886</v>
      </c>
      <c r="BP830">
        <v>2275586.9118917082</v>
      </c>
      <c r="BQ830">
        <v>3371820.5448398115</v>
      </c>
      <c r="BR830">
        <v>747588</v>
      </c>
      <c r="BS830">
        <v>8767932</v>
      </c>
      <c r="BT830">
        <v>937111</v>
      </c>
      <c r="BU830">
        <v>12257</v>
      </c>
      <c r="BV830">
        <v>88734</v>
      </c>
      <c r="BW830">
        <v>932589</v>
      </c>
      <c r="BX830">
        <v>42948</v>
      </c>
      <c r="BY830">
        <v>238.86585601027076</v>
      </c>
      <c r="BZ830">
        <v>0</v>
      </c>
      <c r="CA830">
        <v>0</v>
      </c>
      <c r="CB830">
        <v>6.4641917638661424</v>
      </c>
      <c r="CC830">
        <v>66.948466463999992</v>
      </c>
      <c r="CD830">
        <v>8.2862043838452362</v>
      </c>
      <c r="CE830">
        <v>5.5757520000000005</v>
      </c>
      <c r="CF830">
        <v>0.70534799999999997</v>
      </c>
      <c r="CG830">
        <v>844220.49564740458</v>
      </c>
      <c r="CH830">
        <v>398633.0603738029</v>
      </c>
      <c r="CI830">
        <v>11978.156862193595</v>
      </c>
      <c r="CJ830">
        <v>103970.40156384041</v>
      </c>
      <c r="CK830">
        <v>1434504.0658163051</v>
      </c>
      <c r="CL830">
        <v>1840000</v>
      </c>
      <c r="CM830">
        <v>220000</v>
      </c>
      <c r="CN830">
        <v>1340000</v>
      </c>
      <c r="CO830">
        <v>121740000</v>
      </c>
      <c r="CP830">
        <v>0</v>
      </c>
      <c r="CQ830">
        <v>11700</v>
      </c>
      <c r="CR830">
        <v>0</v>
      </c>
      <c r="CS830">
        <v>0</v>
      </c>
      <c r="CT830">
        <v>0</v>
      </c>
      <c r="CU830">
        <v>81993600</v>
      </c>
      <c r="CV830">
        <v>0</v>
      </c>
      <c r="CW830">
        <v>0</v>
      </c>
      <c r="CX830">
        <v>20481.049480078149</v>
      </c>
      <c r="CY830">
        <v>5128845.3048067559</v>
      </c>
      <c r="CZ830">
        <v>17720</v>
      </c>
      <c r="DA830">
        <v>16961.393556618357</v>
      </c>
      <c r="DB830">
        <v>15620.710685525075</v>
      </c>
      <c r="DC830">
        <v>13839.094022724423</v>
      </c>
      <c r="DD830">
        <v>-803259.88927863771</v>
      </c>
      <c r="DE830">
        <v>-903857.01993679965</v>
      </c>
      <c r="DF830">
        <v>-1044392.7826659816</v>
      </c>
    </row>
    <row r="831" spans="1:110" x14ac:dyDescent="0.45">
      <c r="A831">
        <v>19204</v>
      </c>
      <c r="B831" t="s">
        <v>1179</v>
      </c>
      <c r="C831">
        <v>32002</v>
      </c>
      <c r="D831">
        <v>30194</v>
      </c>
      <c r="E831">
        <v>28053</v>
      </c>
      <c r="F831">
        <v>25960</v>
      </c>
      <c r="G831">
        <v>23956</v>
      </c>
      <c r="H831">
        <v>21979</v>
      </c>
      <c r="I831">
        <v>19971</v>
      </c>
      <c r="J831">
        <v>17948.857142857141</v>
      </c>
      <c r="K831">
        <v>2.4700000000000002</v>
      </c>
      <c r="L831">
        <v>2.37</v>
      </c>
      <c r="M831">
        <v>2.29</v>
      </c>
      <c r="N831">
        <v>2.23</v>
      </c>
      <c r="O831">
        <v>2.1800000000000002</v>
      </c>
      <c r="P831">
        <v>2.14</v>
      </c>
      <c r="Q831">
        <v>2.1216607122757116</v>
      </c>
      <c r="R831">
        <v>2.0968238732475504</v>
      </c>
      <c r="S831">
        <v>284343</v>
      </c>
      <c r="T831">
        <v>11506</v>
      </c>
      <c r="U831">
        <v>3351</v>
      </c>
      <c r="V831">
        <v>75.214540356619906</v>
      </c>
      <c r="W831">
        <v>266.76591473361293</v>
      </c>
      <c r="X831">
        <v>2378.3949689021119</v>
      </c>
      <c r="Y831">
        <v>195.30146609261507</v>
      </c>
      <c r="Z831">
        <v>14290</v>
      </c>
      <c r="AA831">
        <v>13455.661937747625</v>
      </c>
      <c r="AB831">
        <v>12405.917971379005</v>
      </c>
      <c r="AC831">
        <v>11285.491566066192</v>
      </c>
      <c r="AD831">
        <v>10161.268463771092</v>
      </c>
      <c r="AE831">
        <v>9095.0542227605656</v>
      </c>
      <c r="AF831">
        <v>8193.1378316800274</v>
      </c>
      <c r="AG831">
        <v>7124.6150923321875</v>
      </c>
      <c r="AH831">
        <v>233</v>
      </c>
      <c r="AI831">
        <v>215.22400949531018</v>
      </c>
      <c r="AJ831">
        <v>211.3871774104496</v>
      </c>
      <c r="AK831">
        <v>207.47265071146035</v>
      </c>
      <c r="AL831">
        <v>209.59617417648036</v>
      </c>
      <c r="AM831">
        <v>206.75983502187427</v>
      </c>
      <c r="AN831">
        <v>279.77846370136177</v>
      </c>
      <c r="AO831">
        <v>277.04149074541368</v>
      </c>
      <c r="AP831">
        <v>77.427542157853082</v>
      </c>
      <c r="AQ831">
        <v>3.9461115302224132</v>
      </c>
      <c r="AR831">
        <v>0.61988211937943083</v>
      </c>
      <c r="AS831">
        <v>3.9461115302224132</v>
      </c>
      <c r="AT831">
        <v>24621</v>
      </c>
      <c r="AU831">
        <v>517</v>
      </c>
      <c r="AV831">
        <v>14362.531612932262</v>
      </c>
      <c r="AW831">
        <v>7659.1182330143993</v>
      </c>
      <c r="AX831">
        <v>193.87340885710327</v>
      </c>
      <c r="AY831">
        <v>479.2776799235495</v>
      </c>
      <c r="AZ831">
        <v>291.35285758386772</v>
      </c>
      <c r="BA831">
        <v>5.1535158119622793</v>
      </c>
      <c r="BB831">
        <v>66.061272509003672</v>
      </c>
      <c r="BC831">
        <v>13470</v>
      </c>
      <c r="BD831">
        <v>597884.19693616813</v>
      </c>
      <c r="BE831">
        <v>8586458.1232824549</v>
      </c>
      <c r="BF831">
        <v>159948</v>
      </c>
      <c r="BG831">
        <v>146152.52888718722</v>
      </c>
      <c r="BH831">
        <v>128943.85942927323</v>
      </c>
      <c r="BI831">
        <v>109232</v>
      </c>
      <c r="BJ831">
        <v>91614.728465071181</v>
      </c>
      <c r="BK831">
        <v>82488.374185509485</v>
      </c>
      <c r="BL831">
        <v>-538475.80205787753</v>
      </c>
      <c r="BM831">
        <v>-551023.47530340054</v>
      </c>
      <c r="BN831">
        <v>-637032.95765880367</v>
      </c>
      <c r="BO831">
        <v>525213.68431853037</v>
      </c>
      <c r="BP831">
        <v>1299031.3443581257</v>
      </c>
      <c r="BQ831">
        <v>1892969.671496246</v>
      </c>
      <c r="BR831">
        <v>747588</v>
      </c>
      <c r="BS831">
        <v>8767932</v>
      </c>
      <c r="BT831">
        <v>937111</v>
      </c>
      <c r="BU831">
        <v>12257</v>
      </c>
      <c r="BV831">
        <v>88734</v>
      </c>
      <c r="BW831">
        <v>932589</v>
      </c>
      <c r="BX831">
        <v>42948</v>
      </c>
      <c r="BY831">
        <v>319.67684652420394</v>
      </c>
      <c r="BZ831">
        <v>0</v>
      </c>
      <c r="CA831">
        <v>0</v>
      </c>
      <c r="CB831">
        <v>1461.7201929190062</v>
      </c>
      <c r="CC831">
        <v>0</v>
      </c>
      <c r="CD831">
        <v>11.666976847148813</v>
      </c>
      <c r="CE831">
        <v>4.6799999999999994E-2</v>
      </c>
      <c r="CF831">
        <v>0</v>
      </c>
      <c r="CG831">
        <v>505458.17295062367</v>
      </c>
      <c r="CH831">
        <v>238672.64466226957</v>
      </c>
      <c r="CI831">
        <v>7171.6539862460795</v>
      </c>
      <c r="CJ831">
        <v>62249.956600615973</v>
      </c>
      <c r="CK831">
        <v>858877.28139283054</v>
      </c>
      <c r="CL831">
        <v>2440000</v>
      </c>
      <c r="CM831">
        <v>620000</v>
      </c>
      <c r="CN831">
        <v>1340000</v>
      </c>
      <c r="CO831">
        <v>161630000</v>
      </c>
      <c r="CP831">
        <v>0</v>
      </c>
      <c r="CQ831">
        <v>8770</v>
      </c>
      <c r="CR831">
        <v>0</v>
      </c>
      <c r="CS831">
        <v>0</v>
      </c>
      <c r="CT831">
        <v>0</v>
      </c>
      <c r="CU831">
        <v>61460160</v>
      </c>
      <c r="CV831">
        <v>0</v>
      </c>
      <c r="CW831">
        <v>0</v>
      </c>
      <c r="CX831">
        <v>32791.813040463428</v>
      </c>
      <c r="CY831">
        <v>3495197.4616602371</v>
      </c>
      <c r="CZ831">
        <v>13470</v>
      </c>
      <c r="DA831">
        <v>12308.216195953759</v>
      </c>
      <c r="DB831">
        <v>10858.990337561649</v>
      </c>
      <c r="DC831">
        <v>9050.4492909167147</v>
      </c>
      <c r="DD831">
        <v>-538475.80205787753</v>
      </c>
      <c r="DE831">
        <v>-551023.47530340054</v>
      </c>
      <c r="DF831">
        <v>-637032.95765880367</v>
      </c>
    </row>
    <row r="832" spans="1:110" x14ac:dyDescent="0.45">
      <c r="A832">
        <v>19205</v>
      </c>
      <c r="B832" t="s">
        <v>1180</v>
      </c>
      <c r="C832">
        <v>35141</v>
      </c>
      <c r="D832">
        <v>33207</v>
      </c>
      <c r="E832">
        <v>31235</v>
      </c>
      <c r="F832">
        <v>29275</v>
      </c>
      <c r="G832">
        <v>27295</v>
      </c>
      <c r="H832">
        <v>25279</v>
      </c>
      <c r="I832">
        <v>23253</v>
      </c>
      <c r="J832">
        <v>21272.285714285714</v>
      </c>
      <c r="K832">
        <v>2.4700000000000002</v>
      </c>
      <c r="L832">
        <v>2.37</v>
      </c>
      <c r="M832">
        <v>2.29</v>
      </c>
      <c r="N832">
        <v>2.23</v>
      </c>
      <c r="O832">
        <v>2.1800000000000002</v>
      </c>
      <c r="P832">
        <v>2.14</v>
      </c>
      <c r="Q832">
        <v>2.1216607122757116</v>
      </c>
      <c r="R832">
        <v>2.0968238732475504</v>
      </c>
      <c r="S832">
        <v>277542</v>
      </c>
      <c r="T832">
        <v>10875</v>
      </c>
      <c r="U832">
        <v>2813</v>
      </c>
      <c r="V832">
        <v>71.332421005950565</v>
      </c>
      <c r="W832">
        <v>252.997072768002</v>
      </c>
      <c r="X832">
        <v>2602.799473731066</v>
      </c>
      <c r="Y832">
        <v>189.82466608354213</v>
      </c>
      <c r="Z832">
        <v>14927</v>
      </c>
      <c r="AA832">
        <v>14064.349022870996</v>
      </c>
      <c r="AB832">
        <v>13144.866640478462</v>
      </c>
      <c r="AC832">
        <v>12188.499824496368</v>
      </c>
      <c r="AD832">
        <v>11227.648413835821</v>
      </c>
      <c r="AE832">
        <v>10303.541770984299</v>
      </c>
      <c r="AF832">
        <v>9633.5704660470037</v>
      </c>
      <c r="AG832">
        <v>8716.8908039278558</v>
      </c>
      <c r="AH832">
        <v>3313</v>
      </c>
      <c r="AI832">
        <v>3012.3067647906546</v>
      </c>
      <c r="AJ832">
        <v>2732.4752830836164</v>
      </c>
      <c r="AK832">
        <v>2472.9102511075557</v>
      </c>
      <c r="AL832">
        <v>2263.3618287692589</v>
      </c>
      <c r="AM832">
        <v>2110.226310080031</v>
      </c>
      <c r="AN832">
        <v>2221.7693043503964</v>
      </c>
      <c r="AO832">
        <v>2175.4098339055886</v>
      </c>
      <c r="AP832">
        <v>68.263412772020217</v>
      </c>
      <c r="AQ832">
        <v>8.2391339642006436</v>
      </c>
      <c r="AR832">
        <v>1.2942593701328775</v>
      </c>
      <c r="AS832">
        <v>8.2391339642006436</v>
      </c>
      <c r="AT832">
        <v>32090</v>
      </c>
      <c r="AU832">
        <v>352</v>
      </c>
      <c r="AV832">
        <v>18642.41581892933</v>
      </c>
      <c r="AW832">
        <v>6460.8893373471674</v>
      </c>
      <c r="AX832">
        <v>146.37055309965507</v>
      </c>
      <c r="AY832">
        <v>622.09741587767166</v>
      </c>
      <c r="AZ832">
        <v>245.77223039268623</v>
      </c>
      <c r="BA832">
        <v>3.890801550617597</v>
      </c>
      <c r="BB832">
        <v>66.061272509003672</v>
      </c>
      <c r="BC832">
        <v>12300</v>
      </c>
      <c r="BD832">
        <v>588332.65631366498</v>
      </c>
      <c r="BE832">
        <v>5289495.3891718686</v>
      </c>
      <c r="BF832">
        <v>166450</v>
      </c>
      <c r="BG832">
        <v>155953.29105606212</v>
      </c>
      <c r="BH832">
        <v>140329.38435033261</v>
      </c>
      <c r="BI832">
        <v>116287.99999999996</v>
      </c>
      <c r="BJ832">
        <v>100777.95035419989</v>
      </c>
      <c r="BK832">
        <v>92833.360194982932</v>
      </c>
      <c r="BL832">
        <v>-670981.11121167429</v>
      </c>
      <c r="BM832">
        <v>-708037.12891280744</v>
      </c>
      <c r="BN832">
        <v>-761987.7331719615</v>
      </c>
      <c r="BO832">
        <v>365106.24982128479</v>
      </c>
      <c r="BP832">
        <v>946061.9977645739</v>
      </c>
      <c r="BQ832">
        <v>1465203.727634703</v>
      </c>
      <c r="BR832">
        <v>747588</v>
      </c>
      <c r="BS832">
        <v>8767932</v>
      </c>
      <c r="BT832">
        <v>937111</v>
      </c>
      <c r="BU832">
        <v>12257</v>
      </c>
      <c r="BV832">
        <v>88734</v>
      </c>
      <c r="BW832">
        <v>932589</v>
      </c>
      <c r="BX832">
        <v>42948</v>
      </c>
      <c r="BY832">
        <v>566.48824011185263</v>
      </c>
      <c r="BZ832">
        <v>0</v>
      </c>
      <c r="CA832">
        <v>0</v>
      </c>
      <c r="CB832">
        <v>766.47681042015188</v>
      </c>
      <c r="CC832">
        <v>0</v>
      </c>
      <c r="CD832">
        <v>19.013162129281881</v>
      </c>
      <c r="CE832">
        <v>5.1637772035317031</v>
      </c>
      <c r="CF832">
        <v>20.334404705882353</v>
      </c>
      <c r="CG832">
        <v>348677.3175074184</v>
      </c>
      <c r="CH832">
        <v>164642.18397626115</v>
      </c>
      <c r="CI832">
        <v>4947.1810089020764</v>
      </c>
      <c r="CJ832">
        <v>42941.53115727003</v>
      </c>
      <c r="CK832">
        <v>592474.3976261128</v>
      </c>
      <c r="CL832">
        <v>200000</v>
      </c>
      <c r="CM832">
        <v>18800000</v>
      </c>
      <c r="CN832">
        <v>1340000</v>
      </c>
      <c r="CO832">
        <v>289800000</v>
      </c>
      <c r="CP832">
        <v>0</v>
      </c>
      <c r="CQ832">
        <v>29400</v>
      </c>
      <c r="CR832">
        <v>0</v>
      </c>
      <c r="CS832">
        <v>0</v>
      </c>
      <c r="CT832">
        <v>0</v>
      </c>
      <c r="CU832">
        <v>206035200</v>
      </c>
      <c r="CV832">
        <v>0</v>
      </c>
      <c r="CW832">
        <v>0</v>
      </c>
      <c r="CX832">
        <v>47188.399939019189</v>
      </c>
      <c r="CY832">
        <v>2135927.3291724399</v>
      </c>
      <c r="CZ832">
        <v>12300</v>
      </c>
      <c r="DA832">
        <v>11524.334514806633</v>
      </c>
      <c r="DB832">
        <v>10369.78929113302</v>
      </c>
      <c r="DC832">
        <v>8905.8632080312946</v>
      </c>
      <c r="DD832">
        <v>-670981.11121167429</v>
      </c>
      <c r="DE832">
        <v>-708037.12891280744</v>
      </c>
      <c r="DF832">
        <v>-761987.7331719615</v>
      </c>
    </row>
    <row r="833" spans="1:110" x14ac:dyDescent="0.45">
      <c r="A833">
        <v>19206</v>
      </c>
      <c r="B833" t="s">
        <v>1181</v>
      </c>
      <c r="C833">
        <v>25419</v>
      </c>
      <c r="D833">
        <v>22682</v>
      </c>
      <c r="E833">
        <v>20099</v>
      </c>
      <c r="F833">
        <v>17684</v>
      </c>
      <c r="G833">
        <v>15384</v>
      </c>
      <c r="H833">
        <v>13193</v>
      </c>
      <c r="I833">
        <v>11125</v>
      </c>
      <c r="J833">
        <v>8747.3214285714294</v>
      </c>
      <c r="K833">
        <v>2.4700000000000002</v>
      </c>
      <c r="L833">
        <v>2.37</v>
      </c>
      <c r="M833">
        <v>2.29</v>
      </c>
      <c r="N833">
        <v>2.23</v>
      </c>
      <c r="O833">
        <v>2.1800000000000002</v>
      </c>
      <c r="P833">
        <v>2.14</v>
      </c>
      <c r="Q833">
        <v>2.1216607122757116</v>
      </c>
      <c r="R833">
        <v>2.0968238732475504</v>
      </c>
      <c r="S833">
        <v>284343</v>
      </c>
      <c r="T833">
        <v>11506</v>
      </c>
      <c r="U833">
        <v>3351</v>
      </c>
      <c r="V833">
        <v>53.288583259371762</v>
      </c>
      <c r="W833">
        <v>189.00039261881147</v>
      </c>
      <c r="X833">
        <v>2666.4469610514357</v>
      </c>
      <c r="Y833">
        <v>218.95480252883786</v>
      </c>
      <c r="Z833">
        <v>9223</v>
      </c>
      <c r="AA833">
        <v>8028.4042210074422</v>
      </c>
      <c r="AB833">
        <v>6740.7436824034685</v>
      </c>
      <c r="AC833">
        <v>5565.1472271638713</v>
      </c>
      <c r="AD833">
        <v>4540.094449690243</v>
      </c>
      <c r="AE833">
        <v>3665.3690187830448</v>
      </c>
      <c r="AF833">
        <v>2979.8749325904209</v>
      </c>
      <c r="AG833">
        <v>1885.097377627359</v>
      </c>
      <c r="AH833">
        <v>181</v>
      </c>
      <c r="AI833">
        <v>160.51975184191377</v>
      </c>
      <c r="AJ833">
        <v>135.1021656524974</v>
      </c>
      <c r="AK833">
        <v>113.93762066090538</v>
      </c>
      <c r="AL833">
        <v>97.337332153569662</v>
      </c>
      <c r="AM833">
        <v>81.90259447313791</v>
      </c>
      <c r="AN833">
        <v>114.87189016706125</v>
      </c>
      <c r="AO833">
        <v>87.319499152481598</v>
      </c>
      <c r="AP833">
        <v>46.592117005012426</v>
      </c>
      <c r="AQ833">
        <v>2.7319233670770555</v>
      </c>
      <c r="AR833">
        <v>0.42914915957037519</v>
      </c>
      <c r="AS833">
        <v>2.7319233670770555</v>
      </c>
      <c r="AT833">
        <v>20205</v>
      </c>
      <c r="AU833">
        <v>238</v>
      </c>
      <c r="AV833">
        <v>11741.847100819927</v>
      </c>
      <c r="AW833">
        <v>4247.1148979779164</v>
      </c>
      <c r="AX833">
        <v>97.567229140956144</v>
      </c>
      <c r="AY833">
        <v>391.82543775436091</v>
      </c>
      <c r="AZ833">
        <v>161.56025071907993</v>
      </c>
      <c r="BA833">
        <v>2.593518425612817</v>
      </c>
      <c r="BB833">
        <v>66.061272509003672</v>
      </c>
      <c r="BC833">
        <v>9390</v>
      </c>
      <c r="BD833">
        <v>270391.26650247077</v>
      </c>
      <c r="BE833">
        <v>4259709.5399490008</v>
      </c>
      <c r="BF833">
        <v>65406</v>
      </c>
      <c r="BG833">
        <v>54195.126347792429</v>
      </c>
      <c r="BH833">
        <v>42132.223469637502</v>
      </c>
      <c r="BI833">
        <v>67105.999999999985</v>
      </c>
      <c r="BJ833">
        <v>46516.687444419156</v>
      </c>
      <c r="BK833">
        <v>37948.709326781041</v>
      </c>
      <c r="BL833">
        <v>-520741.50888948841</v>
      </c>
      <c r="BM833">
        <v>-538014.70767665154</v>
      </c>
      <c r="BN833">
        <v>-607046.78891639994</v>
      </c>
      <c r="BO833">
        <v>-276382.74009183887</v>
      </c>
      <c r="BP833">
        <v>-238300.78387765586</v>
      </c>
      <c r="BQ833">
        <v>-163861.5369087439</v>
      </c>
      <c r="BR833">
        <v>747588</v>
      </c>
      <c r="BS833">
        <v>8767932</v>
      </c>
      <c r="BT833">
        <v>937111</v>
      </c>
      <c r="BU833">
        <v>12257</v>
      </c>
      <c r="BV833">
        <v>88734</v>
      </c>
      <c r="BW833">
        <v>932589</v>
      </c>
      <c r="BX833">
        <v>42948</v>
      </c>
      <c r="BY833">
        <v>119.87467359879228</v>
      </c>
      <c r="BZ833">
        <v>0</v>
      </c>
      <c r="CA833">
        <v>0</v>
      </c>
      <c r="CB833">
        <v>961.89051940413799</v>
      </c>
      <c r="CC833">
        <v>975.7727208</v>
      </c>
      <c r="CD833">
        <v>21.846174578409261</v>
      </c>
      <c r="CE833">
        <v>0.50122800000000001</v>
      </c>
      <c r="CF833">
        <v>0</v>
      </c>
      <c r="CG833">
        <v>335250.76203468011</v>
      </c>
      <c r="CH833">
        <v>158302.2894511089</v>
      </c>
      <c r="CI833">
        <v>4756.679370526108</v>
      </c>
      <c r="CJ833">
        <v>41287.976936166619</v>
      </c>
      <c r="CK833">
        <v>569659.92141420674</v>
      </c>
      <c r="CL833">
        <v>1070000</v>
      </c>
      <c r="CM833">
        <v>1570000</v>
      </c>
      <c r="CN833">
        <v>1340000</v>
      </c>
      <c r="CO833">
        <v>280250000</v>
      </c>
      <c r="CP833">
        <v>0</v>
      </c>
      <c r="CQ833">
        <v>30680</v>
      </c>
      <c r="CR833">
        <v>0</v>
      </c>
      <c r="CS833">
        <v>0</v>
      </c>
      <c r="CT833">
        <v>0</v>
      </c>
      <c r="CU833">
        <v>215005440</v>
      </c>
      <c r="CV833">
        <v>0</v>
      </c>
      <c r="CW833">
        <v>0</v>
      </c>
      <c r="CX833">
        <v>58508.004499708739</v>
      </c>
      <c r="CY833">
        <v>2386332.3911138815</v>
      </c>
      <c r="CZ833">
        <v>9390</v>
      </c>
      <c r="DA833">
        <v>7780.5130478208557</v>
      </c>
      <c r="DB833">
        <v>6048.704681220318</v>
      </c>
      <c r="DC833">
        <v>4093.0375124944562</v>
      </c>
      <c r="DD833">
        <v>-520741.50888948841</v>
      </c>
      <c r="DE833">
        <v>-538014.70767665154</v>
      </c>
      <c r="DF833">
        <v>-607046.78891639994</v>
      </c>
    </row>
    <row r="834" spans="1:110" x14ac:dyDescent="0.45">
      <c r="A834">
        <v>19207</v>
      </c>
      <c r="B834" t="s">
        <v>1182</v>
      </c>
      <c r="C834">
        <v>30680</v>
      </c>
      <c r="D834">
        <v>28917</v>
      </c>
      <c r="E834">
        <v>27085</v>
      </c>
      <c r="F834">
        <v>25173</v>
      </c>
      <c r="G834">
        <v>23213</v>
      </c>
      <c r="H834">
        <v>21200</v>
      </c>
      <c r="I834">
        <v>19187</v>
      </c>
      <c r="J834">
        <v>17266.107142857145</v>
      </c>
      <c r="K834">
        <v>2.4700000000000002</v>
      </c>
      <c r="L834">
        <v>2.37</v>
      </c>
      <c r="M834">
        <v>2.29</v>
      </c>
      <c r="N834">
        <v>2.23</v>
      </c>
      <c r="O834">
        <v>2.1800000000000002</v>
      </c>
      <c r="P834">
        <v>2.14</v>
      </c>
      <c r="Q834">
        <v>2.1216607122757116</v>
      </c>
      <c r="R834">
        <v>2.0968238732475504</v>
      </c>
      <c r="S834">
        <v>282868</v>
      </c>
      <c r="T834">
        <v>10166</v>
      </c>
      <c r="U834">
        <v>3568</v>
      </c>
      <c r="V834">
        <v>65.317865377563948</v>
      </c>
      <c r="W834">
        <v>231.66504805156649</v>
      </c>
      <c r="X834">
        <v>2319.8385983263606</v>
      </c>
      <c r="Y834">
        <v>229.56410297823868</v>
      </c>
      <c r="Z834">
        <v>16922</v>
      </c>
      <c r="AA834">
        <v>15778.751250858535</v>
      </c>
      <c r="AB834">
        <v>14412.886420713021</v>
      </c>
      <c r="AC834">
        <v>13004.375349928108</v>
      </c>
      <c r="AD834">
        <v>11556.291315705888</v>
      </c>
      <c r="AE834">
        <v>10203.380924891451</v>
      </c>
      <c r="AF834">
        <v>9030.7940196025356</v>
      </c>
      <c r="AG834">
        <v>7653.4717691799206</v>
      </c>
      <c r="AH834">
        <v>1406</v>
      </c>
      <c r="AI834">
        <v>1257.8465462606252</v>
      </c>
      <c r="AJ834">
        <v>1107.5187835691927</v>
      </c>
      <c r="AK834">
        <v>991.65135917323471</v>
      </c>
      <c r="AL834">
        <v>896.56481415586313</v>
      </c>
      <c r="AM834">
        <v>839.72158362030655</v>
      </c>
      <c r="AN834">
        <v>846.44406117260417</v>
      </c>
      <c r="AO834">
        <v>841.18349247708261</v>
      </c>
      <c r="AP834">
        <v>71.879191713369224</v>
      </c>
      <c r="AQ834">
        <v>3.2956535856802573</v>
      </c>
      <c r="AR834">
        <v>0.517703748053151</v>
      </c>
      <c r="AS834">
        <v>3.2956535856802573</v>
      </c>
      <c r="AT834">
        <v>29148</v>
      </c>
      <c r="AU834">
        <v>557</v>
      </c>
      <c r="AV834">
        <v>16990.140144582434</v>
      </c>
      <c r="AW834">
        <v>8464.8934631740922</v>
      </c>
      <c r="AX834">
        <v>211.33197023453323</v>
      </c>
      <c r="AY834">
        <v>566.96097662471573</v>
      </c>
      <c r="AZ834">
        <v>322.00454733914245</v>
      </c>
      <c r="BA834">
        <v>5.6175968462985306</v>
      </c>
      <c r="BB834">
        <v>66.061272509003672</v>
      </c>
      <c r="BC834">
        <v>11860</v>
      </c>
      <c r="BD834">
        <v>528760.75503489235</v>
      </c>
      <c r="BE834">
        <v>4612557.7739935545</v>
      </c>
      <c r="BF834">
        <v>128184</v>
      </c>
      <c r="BG834">
        <v>118592.99674668073</v>
      </c>
      <c r="BH834">
        <v>104076.10205037362</v>
      </c>
      <c r="BI834">
        <v>193636.00000000006</v>
      </c>
      <c r="BJ834">
        <v>159589.00582336434</v>
      </c>
      <c r="BK834">
        <v>141818.19521910965</v>
      </c>
      <c r="BL834">
        <v>-568016.39476426074</v>
      </c>
      <c r="BM834">
        <v>-578526.8459144131</v>
      </c>
      <c r="BN834">
        <v>-610372.84294103365</v>
      </c>
      <c r="BO834">
        <v>217937.93079155125</v>
      </c>
      <c r="BP834">
        <v>621029.61171927676</v>
      </c>
      <c r="BQ834">
        <v>943066.83568117069</v>
      </c>
      <c r="BR834">
        <v>747588</v>
      </c>
      <c r="BS834">
        <v>8767932</v>
      </c>
      <c r="BT834">
        <v>937111</v>
      </c>
      <c r="BU834">
        <v>12257</v>
      </c>
      <c r="BV834">
        <v>88734</v>
      </c>
      <c r="BW834">
        <v>932589</v>
      </c>
      <c r="BX834">
        <v>42948</v>
      </c>
      <c r="BY834">
        <v>559.4831644909259</v>
      </c>
      <c r="BZ834">
        <v>0</v>
      </c>
      <c r="CA834">
        <v>0</v>
      </c>
      <c r="CB834">
        <v>178.46511924109285</v>
      </c>
      <c r="CC834">
        <v>44.963838422000016</v>
      </c>
      <c r="CD834">
        <v>16.521540562040556</v>
      </c>
      <c r="CE834">
        <v>4.3505439475828442</v>
      </c>
      <c r="CF834">
        <v>0</v>
      </c>
      <c r="CG834">
        <v>307571.40152165049</v>
      </c>
      <c r="CH834">
        <v>145232.35304541045</v>
      </c>
      <c r="CI834">
        <v>4363.9529160279571</v>
      </c>
      <c r="CJ834">
        <v>37879.111311122673</v>
      </c>
      <c r="CK834">
        <v>522627.00122350827</v>
      </c>
      <c r="CL834">
        <v>10000000</v>
      </c>
      <c r="CM834">
        <v>7140000</v>
      </c>
      <c r="CN834">
        <v>1340000</v>
      </c>
      <c r="CO834">
        <v>143690000</v>
      </c>
      <c r="CP834">
        <v>2000</v>
      </c>
      <c r="CQ834">
        <v>6520</v>
      </c>
      <c r="CR834">
        <v>0</v>
      </c>
      <c r="CS834">
        <v>0</v>
      </c>
      <c r="CT834">
        <v>2943000</v>
      </c>
      <c r="CU834">
        <v>45692160</v>
      </c>
      <c r="CV834">
        <v>0</v>
      </c>
      <c r="CW834">
        <v>0</v>
      </c>
      <c r="CX834">
        <v>18438.009902736543</v>
      </c>
      <c r="CY834">
        <v>1977459.9192365303</v>
      </c>
      <c r="CZ834">
        <v>11860</v>
      </c>
      <c r="DA834">
        <v>10972.609229042888</v>
      </c>
      <c r="DB834">
        <v>9629.4589833164155</v>
      </c>
      <c r="DC834">
        <v>8004.0958182091645</v>
      </c>
      <c r="DD834">
        <v>-568016.39476426074</v>
      </c>
      <c r="DE834">
        <v>-578526.8459144131</v>
      </c>
      <c r="DF834">
        <v>-610372.84294103365</v>
      </c>
    </row>
    <row r="835" spans="1:110" x14ac:dyDescent="0.45">
      <c r="A835">
        <v>19208</v>
      </c>
      <c r="B835" t="s">
        <v>1183</v>
      </c>
      <c r="C835">
        <v>70828</v>
      </c>
      <c r="D835">
        <v>68778</v>
      </c>
      <c r="E835">
        <v>66334</v>
      </c>
      <c r="F835">
        <v>63640</v>
      </c>
      <c r="G835">
        <v>60684</v>
      </c>
      <c r="H835">
        <v>57360</v>
      </c>
      <c r="I835">
        <v>53844</v>
      </c>
      <c r="J835">
        <v>51006.928571428572</v>
      </c>
      <c r="K835">
        <v>2.4700000000000002</v>
      </c>
      <c r="L835">
        <v>2.37</v>
      </c>
      <c r="M835">
        <v>2.29</v>
      </c>
      <c r="N835">
        <v>2.23</v>
      </c>
      <c r="O835">
        <v>2.1800000000000002</v>
      </c>
      <c r="P835">
        <v>2.14</v>
      </c>
      <c r="Q835">
        <v>2.1216607122757116</v>
      </c>
      <c r="R835">
        <v>2.0968238732475504</v>
      </c>
      <c r="S835">
        <v>282868</v>
      </c>
      <c r="T835">
        <v>10166</v>
      </c>
      <c r="U835">
        <v>3568</v>
      </c>
      <c r="V835">
        <v>142.0790826828692</v>
      </c>
      <c r="W835">
        <v>503.91661341944717</v>
      </c>
      <c r="X835">
        <v>2462.1200925919575</v>
      </c>
      <c r="Y835">
        <v>243.64384267437504</v>
      </c>
      <c r="Z835">
        <v>30681</v>
      </c>
      <c r="AA835">
        <v>29740.245632106686</v>
      </c>
      <c r="AB835">
        <v>28486.69427087632</v>
      </c>
      <c r="AC835">
        <v>26953.357778593785</v>
      </c>
      <c r="AD835">
        <v>25157.252753815323</v>
      </c>
      <c r="AE835">
        <v>23327.774024530714</v>
      </c>
      <c r="AF835">
        <v>21623.471970616032</v>
      </c>
      <c r="AG835">
        <v>20064.290182022236</v>
      </c>
      <c r="AH835">
        <v>3525</v>
      </c>
      <c r="AI835">
        <v>3200.2446624462559</v>
      </c>
      <c r="AJ835">
        <v>2870.8111565703739</v>
      </c>
      <c r="AK835">
        <v>2560.108542054139</v>
      </c>
      <c r="AL835">
        <v>2296.096079852296</v>
      </c>
      <c r="AM835">
        <v>2151.003066419416</v>
      </c>
      <c r="AN835">
        <v>2134.6012470872301</v>
      </c>
      <c r="AO835">
        <v>2164.6816815410816</v>
      </c>
      <c r="AP835">
        <v>115.20619799332728</v>
      </c>
      <c r="AQ835">
        <v>4.1195669821003218</v>
      </c>
      <c r="AR835">
        <v>0.64712968506643875</v>
      </c>
      <c r="AS835">
        <v>4.1195669821003218</v>
      </c>
      <c r="AT835">
        <v>67560</v>
      </c>
      <c r="AU835">
        <v>1569</v>
      </c>
      <c r="AV835">
        <v>39446.79993857324</v>
      </c>
      <c r="AW835">
        <v>22661.842510704279</v>
      </c>
      <c r="AX835">
        <v>581.65616855053304</v>
      </c>
      <c r="AY835">
        <v>1316.3397139501888</v>
      </c>
      <c r="AZ835">
        <v>862.05648910719071</v>
      </c>
      <c r="BA835">
        <v>15.461502840546673</v>
      </c>
      <c r="BB835">
        <v>66.061272509003672</v>
      </c>
      <c r="BC835">
        <v>25690</v>
      </c>
      <c r="BD835">
        <v>1422581.1928219842</v>
      </c>
      <c r="BE835">
        <v>11138065.111926489</v>
      </c>
      <c r="BF835">
        <v>441502</v>
      </c>
      <c r="BG835">
        <v>434166.97573671414</v>
      </c>
      <c r="BH835">
        <v>407780.86971409846</v>
      </c>
      <c r="BI835">
        <v>193987.99999999994</v>
      </c>
      <c r="BJ835">
        <v>175809.84479526887</v>
      </c>
      <c r="BK835">
        <v>164094.31205028787</v>
      </c>
      <c r="BL835">
        <v>-1479748.9236354365</v>
      </c>
      <c r="BM835">
        <v>-1542328.2157054015</v>
      </c>
      <c r="BN835">
        <v>-1668146.831337112</v>
      </c>
      <c r="BO835">
        <v>1050102.3243779214</v>
      </c>
      <c r="BP835">
        <v>2411080.8633914739</v>
      </c>
      <c r="BQ835">
        <v>3515057.8064493258</v>
      </c>
      <c r="BR835">
        <v>747588</v>
      </c>
      <c r="BS835">
        <v>8767932</v>
      </c>
      <c r="BT835">
        <v>937111</v>
      </c>
      <c r="BU835">
        <v>12257</v>
      </c>
      <c r="BV835">
        <v>88734</v>
      </c>
      <c r="BW835">
        <v>932589</v>
      </c>
      <c r="BX835">
        <v>42948</v>
      </c>
      <c r="BY835">
        <v>955.71794412260408</v>
      </c>
      <c r="BZ835">
        <v>0</v>
      </c>
      <c r="CA835">
        <v>0</v>
      </c>
      <c r="CB835">
        <v>951.59108324185127</v>
      </c>
      <c r="CC835">
        <v>0</v>
      </c>
      <c r="CD835">
        <v>50.899205168281028</v>
      </c>
      <c r="CE835">
        <v>11.734405518200564</v>
      </c>
      <c r="CF835">
        <v>10.089617771819427</v>
      </c>
      <c r="CG835">
        <v>645507.47465087823</v>
      </c>
      <c r="CH835">
        <v>304802.62140154978</v>
      </c>
      <c r="CI835">
        <v>9158.7326142292586</v>
      </c>
      <c r="CJ835">
        <v>79497.79909150998</v>
      </c>
      <c r="CK835">
        <v>1096849.8178800961</v>
      </c>
      <c r="CL835">
        <v>5740000</v>
      </c>
      <c r="CM835">
        <v>19800000</v>
      </c>
      <c r="CN835">
        <v>1340000</v>
      </c>
      <c r="CO835">
        <v>264140000</v>
      </c>
      <c r="CP835">
        <v>0</v>
      </c>
      <c r="CQ835">
        <v>10220</v>
      </c>
      <c r="CR835">
        <v>0</v>
      </c>
      <c r="CS835">
        <v>0</v>
      </c>
      <c r="CT835">
        <v>0</v>
      </c>
      <c r="CU835">
        <v>71621760</v>
      </c>
      <c r="CV835">
        <v>0</v>
      </c>
      <c r="CW835">
        <v>0</v>
      </c>
      <c r="CX835">
        <v>38493.179455615886</v>
      </c>
      <c r="CY835">
        <v>4181626.305696914</v>
      </c>
      <c r="CZ835">
        <v>25690</v>
      </c>
      <c r="DA835">
        <v>25263.191574842665</v>
      </c>
      <c r="DB835">
        <v>23727.84391227036</v>
      </c>
      <c r="DC835">
        <v>21534.268699230652</v>
      </c>
      <c r="DD835">
        <v>-1479748.9236354365</v>
      </c>
      <c r="DE835">
        <v>-1542328.2157054015</v>
      </c>
      <c r="DF835">
        <v>-1668146.831337112</v>
      </c>
    </row>
    <row r="836" spans="1:110" x14ac:dyDescent="0.45">
      <c r="A836">
        <v>19209</v>
      </c>
      <c r="B836" t="s">
        <v>1184</v>
      </c>
      <c r="C836">
        <v>45111</v>
      </c>
      <c r="D836">
        <v>43103</v>
      </c>
      <c r="E836">
        <v>40951</v>
      </c>
      <c r="F836">
        <v>38706</v>
      </c>
      <c r="G836">
        <v>36291</v>
      </c>
      <c r="H836">
        <v>33696</v>
      </c>
      <c r="I836">
        <v>31043</v>
      </c>
      <c r="J836">
        <v>28697.357142857141</v>
      </c>
      <c r="K836">
        <v>2.4700000000000002</v>
      </c>
      <c r="L836">
        <v>2.37</v>
      </c>
      <c r="M836">
        <v>2.29</v>
      </c>
      <c r="N836">
        <v>2.23</v>
      </c>
      <c r="O836">
        <v>2.1800000000000002</v>
      </c>
      <c r="P836">
        <v>2.14</v>
      </c>
      <c r="Q836">
        <v>2.1216607122757116</v>
      </c>
      <c r="R836">
        <v>2.0968238732475504</v>
      </c>
      <c r="S836">
        <v>282868</v>
      </c>
      <c r="T836">
        <v>10166</v>
      </c>
      <c r="U836">
        <v>3568</v>
      </c>
      <c r="V836">
        <v>102.82636446898516</v>
      </c>
      <c r="W836">
        <v>364.69769071568146</v>
      </c>
      <c r="X836">
        <v>2166.7677923597507</v>
      </c>
      <c r="Y836">
        <v>214.41668613241492</v>
      </c>
      <c r="Z836">
        <v>23564</v>
      </c>
      <c r="AA836">
        <v>21977.94597696275</v>
      </c>
      <c r="AB836">
        <v>20298.181051327028</v>
      </c>
      <c r="AC836">
        <v>18571.886542177101</v>
      </c>
      <c r="AD836">
        <v>16851.877962399783</v>
      </c>
      <c r="AE836">
        <v>15206.446817752951</v>
      </c>
      <c r="AF836">
        <v>13787.894295091539</v>
      </c>
      <c r="AG836">
        <v>12082.547923801498</v>
      </c>
      <c r="AH836">
        <v>3847</v>
      </c>
      <c r="AI836">
        <v>3726.1646184129731</v>
      </c>
      <c r="AJ836">
        <v>3650.9482002450009</v>
      </c>
      <c r="AK836">
        <v>3634.9713681789653</v>
      </c>
      <c r="AL836">
        <v>3648.3956613247524</v>
      </c>
      <c r="AM836">
        <v>3647.881928284155</v>
      </c>
      <c r="AN836">
        <v>3741.6076333674514</v>
      </c>
      <c r="AO836">
        <v>3624.6654308382308</v>
      </c>
      <c r="AP836">
        <v>105.16929438027225</v>
      </c>
      <c r="AQ836">
        <v>33.867176979161592</v>
      </c>
      <c r="AR836">
        <v>5.3200872003883015</v>
      </c>
      <c r="AS836">
        <v>33.867176979161592</v>
      </c>
      <c r="AT836">
        <v>46167</v>
      </c>
      <c r="AU836">
        <v>678</v>
      </c>
      <c r="AV836">
        <v>26861.446099937319</v>
      </c>
      <c r="AW836">
        <v>11172.694469093112</v>
      </c>
      <c r="AX836">
        <v>267.26174779739682</v>
      </c>
      <c r="AY836">
        <v>896.36645635490834</v>
      </c>
      <c r="AZ836">
        <v>425.00929760430199</v>
      </c>
      <c r="BA836">
        <v>7.1043143633057113</v>
      </c>
      <c r="BB836">
        <v>66.061272509003672</v>
      </c>
      <c r="BC836">
        <v>18780</v>
      </c>
      <c r="BD836">
        <v>933605.32600689272</v>
      </c>
      <c r="BE836">
        <v>9150281.6871472672</v>
      </c>
      <c r="BF836">
        <v>321820</v>
      </c>
      <c r="BG836">
        <v>307133.5837683205</v>
      </c>
      <c r="BH836">
        <v>278623.95603142306</v>
      </c>
      <c r="BI836">
        <v>189007.99999999994</v>
      </c>
      <c r="BJ836">
        <v>159716.25079264605</v>
      </c>
      <c r="BK836">
        <v>144924.35977665594</v>
      </c>
      <c r="BL836">
        <v>-1140083.3474099806</v>
      </c>
      <c r="BM836">
        <v>-1269289.5192975558</v>
      </c>
      <c r="BN836">
        <v>-1383734.7181746038</v>
      </c>
      <c r="BO836">
        <v>572703.50616756734</v>
      </c>
      <c r="BP836">
        <v>1526981.4585804143</v>
      </c>
      <c r="BQ836">
        <v>2259625.1311745341</v>
      </c>
      <c r="BR836">
        <v>747588</v>
      </c>
      <c r="BS836">
        <v>8767932</v>
      </c>
      <c r="BT836">
        <v>937111</v>
      </c>
      <c r="BU836">
        <v>12257</v>
      </c>
      <c r="BV836">
        <v>88734</v>
      </c>
      <c r="BW836">
        <v>932589</v>
      </c>
      <c r="BX836">
        <v>42948</v>
      </c>
      <c r="BY836">
        <v>1973.1626921173338</v>
      </c>
      <c r="BZ836">
        <v>0</v>
      </c>
      <c r="CA836">
        <v>0.216007584</v>
      </c>
      <c r="CB836">
        <v>859.25236429952986</v>
      </c>
      <c r="CC836">
        <v>0</v>
      </c>
      <c r="CD836">
        <v>18.986076924052874</v>
      </c>
      <c r="CE836">
        <v>8.346958068652782</v>
      </c>
      <c r="CF836">
        <v>21.821735896032834</v>
      </c>
      <c r="CG836">
        <v>583538.75708439387</v>
      </c>
      <c r="CH836">
        <v>275541.56974700099</v>
      </c>
      <c r="CI836">
        <v>8279.4942832632514</v>
      </c>
      <c r="CJ836">
        <v>71866.010378725012</v>
      </c>
      <c r="CK836">
        <v>991552.23536360695</v>
      </c>
      <c r="CL836">
        <v>31300000</v>
      </c>
      <c r="CM836">
        <v>20200000</v>
      </c>
      <c r="CN836">
        <v>1340000</v>
      </c>
      <c r="CO836">
        <v>602480000</v>
      </c>
      <c r="CP836">
        <v>10000</v>
      </c>
      <c r="CQ836">
        <v>49180</v>
      </c>
      <c r="CR836">
        <v>0</v>
      </c>
      <c r="CS836">
        <v>0</v>
      </c>
      <c r="CT836">
        <v>16099000</v>
      </c>
      <c r="CU836">
        <v>344653440</v>
      </c>
      <c r="CV836">
        <v>0</v>
      </c>
      <c r="CW836">
        <v>0</v>
      </c>
      <c r="CX836">
        <v>91457.149573716524</v>
      </c>
      <c r="CY836">
        <v>3855010.9255760438</v>
      </c>
      <c r="CZ836">
        <v>18780</v>
      </c>
      <c r="DA836">
        <v>17922.965332077121</v>
      </c>
      <c r="DB836">
        <v>16259.268828134127</v>
      </c>
      <c r="DC836">
        <v>14132.415113251855</v>
      </c>
      <c r="DD836">
        <v>-1140083.3474099806</v>
      </c>
      <c r="DE836">
        <v>-1269289.5192975558</v>
      </c>
      <c r="DF836">
        <v>-1383734.7181746038</v>
      </c>
    </row>
    <row r="837" spans="1:110" x14ac:dyDescent="0.45">
      <c r="A837">
        <v>19210</v>
      </c>
      <c r="B837" t="s">
        <v>1185</v>
      </c>
      <c r="C837">
        <v>74386</v>
      </c>
      <c r="D837">
        <v>74175</v>
      </c>
      <c r="E837">
        <v>73320</v>
      </c>
      <c r="F837">
        <v>71927</v>
      </c>
      <c r="G837">
        <v>70081</v>
      </c>
      <c r="H837">
        <v>67846</v>
      </c>
      <c r="I837">
        <v>65407</v>
      </c>
      <c r="J837">
        <v>63877.214285714283</v>
      </c>
      <c r="K837">
        <v>2.4700000000000002</v>
      </c>
      <c r="L837">
        <v>2.37</v>
      </c>
      <c r="M837">
        <v>2.29</v>
      </c>
      <c r="N837">
        <v>2.23</v>
      </c>
      <c r="O837">
        <v>2.1800000000000002</v>
      </c>
      <c r="P837">
        <v>2.14</v>
      </c>
      <c r="Q837">
        <v>2.1216607122757116</v>
      </c>
      <c r="R837">
        <v>2.0968238732475504</v>
      </c>
      <c r="S837">
        <v>282868</v>
      </c>
      <c r="T837">
        <v>10166</v>
      </c>
      <c r="U837">
        <v>3568</v>
      </c>
      <c r="V837">
        <v>168.9124489954967</v>
      </c>
      <c r="W837">
        <v>599.08740720254264</v>
      </c>
      <c r="X837">
        <v>2175.0234582009002</v>
      </c>
      <c r="Y837">
        <v>215.23364146916936</v>
      </c>
      <c r="Z837">
        <v>22825</v>
      </c>
      <c r="AA837">
        <v>22508.797072277561</v>
      </c>
      <c r="AB837">
        <v>21934.183379061629</v>
      </c>
      <c r="AC837">
        <v>21188.39314806601</v>
      </c>
      <c r="AD837">
        <v>20243.727262000029</v>
      </c>
      <c r="AE837">
        <v>19218.601122722052</v>
      </c>
      <c r="AF837">
        <v>18273.946014082081</v>
      </c>
      <c r="AG837">
        <v>17472.85557847947</v>
      </c>
      <c r="AH837">
        <v>875</v>
      </c>
      <c r="AI837">
        <v>766.48846322977033</v>
      </c>
      <c r="AJ837">
        <v>693.01185435189666</v>
      </c>
      <c r="AK837">
        <v>657.82706659515281</v>
      </c>
      <c r="AL837">
        <v>663.02875319166435</v>
      </c>
      <c r="AM837">
        <v>680.78868885045119</v>
      </c>
      <c r="AN837">
        <v>776.66832763979096</v>
      </c>
      <c r="AO837">
        <v>796.08303970450584</v>
      </c>
      <c r="AP837">
        <v>139.53477957714543</v>
      </c>
      <c r="AQ837">
        <v>7.7621314715363949</v>
      </c>
      <c r="AR837">
        <v>1.2193285644936056</v>
      </c>
      <c r="AS837">
        <v>7.7621314715363949</v>
      </c>
      <c r="AT837">
        <v>61584</v>
      </c>
      <c r="AU837">
        <v>724</v>
      </c>
      <c r="AV837">
        <v>35788.322963936182</v>
      </c>
      <c r="AW837">
        <v>12929.555817160923</v>
      </c>
      <c r="AX837">
        <v>296.91371998058406</v>
      </c>
      <c r="AY837">
        <v>1194.2563373065502</v>
      </c>
      <c r="AZ837">
        <v>491.84030328480151</v>
      </c>
      <c r="BA837">
        <v>7.8925189366030892</v>
      </c>
      <c r="BB837">
        <v>66.061272509003672</v>
      </c>
      <c r="BC837">
        <v>30530</v>
      </c>
      <c r="BD837">
        <v>1963127.6766211367</v>
      </c>
      <c r="BE837">
        <v>12450476.67697403</v>
      </c>
      <c r="BF837">
        <v>539180</v>
      </c>
      <c r="BG837">
        <v>555663.21717185003</v>
      </c>
      <c r="BH837">
        <v>546179.05296958121</v>
      </c>
      <c r="BI837">
        <v>241486.00000000006</v>
      </c>
      <c r="BJ837">
        <v>227320.0247584859</v>
      </c>
      <c r="BK837">
        <v>217185.16124578877</v>
      </c>
      <c r="BL837">
        <v>-1112946.6431939106</v>
      </c>
      <c r="BM837">
        <v>-1243634.5464154033</v>
      </c>
      <c r="BN837">
        <v>-1448534.1833594306</v>
      </c>
      <c r="BO837">
        <v>1362811.1182946181</v>
      </c>
      <c r="BP837">
        <v>3072244.2857571021</v>
      </c>
      <c r="BQ837">
        <v>4469493.4797396837</v>
      </c>
      <c r="BR837">
        <v>747588</v>
      </c>
      <c r="BS837">
        <v>8767932</v>
      </c>
      <c r="BT837">
        <v>937111</v>
      </c>
      <c r="BU837">
        <v>12257</v>
      </c>
      <c r="BV837">
        <v>88734</v>
      </c>
      <c r="BW837">
        <v>932589</v>
      </c>
      <c r="BX837">
        <v>42948</v>
      </c>
      <c r="BY837">
        <v>623.03914574624389</v>
      </c>
      <c r="BZ837">
        <v>0</v>
      </c>
      <c r="CA837">
        <v>0</v>
      </c>
      <c r="CB837">
        <v>0</v>
      </c>
      <c r="CC837">
        <v>0</v>
      </c>
      <c r="CD837">
        <v>31.109106594038352</v>
      </c>
      <c r="CE837">
        <v>7.0288732471255342</v>
      </c>
      <c r="CF837">
        <v>0.04</v>
      </c>
      <c r="CG837">
        <v>608532.80650287599</v>
      </c>
      <c r="CH837">
        <v>287343.527247669</v>
      </c>
      <c r="CI837">
        <v>8634.1204100862069</v>
      </c>
      <c r="CJ837">
        <v>74944.165159548284</v>
      </c>
      <c r="CK837">
        <v>1034022.2603119243</v>
      </c>
      <c r="CL837">
        <v>4320000</v>
      </c>
      <c r="CM837">
        <v>4630000</v>
      </c>
      <c r="CN837">
        <v>1340000</v>
      </c>
      <c r="CO837">
        <v>71950000</v>
      </c>
      <c r="CP837">
        <v>0</v>
      </c>
      <c r="CQ837">
        <v>4650</v>
      </c>
      <c r="CR837">
        <v>0</v>
      </c>
      <c r="CS837">
        <v>0</v>
      </c>
      <c r="CT837">
        <v>0</v>
      </c>
      <c r="CU837">
        <v>32587200</v>
      </c>
      <c r="CV837">
        <v>0</v>
      </c>
      <c r="CW837">
        <v>0</v>
      </c>
      <c r="CX837">
        <v>6277.4473118843798</v>
      </c>
      <c r="CY837">
        <v>4394981.5370400697</v>
      </c>
      <c r="CZ837">
        <v>30530</v>
      </c>
      <c r="DA837">
        <v>31463.329537921629</v>
      </c>
      <c r="DB837">
        <v>30926.307517269397</v>
      </c>
      <c r="DC837">
        <v>29716.770538344939</v>
      </c>
      <c r="DD837">
        <v>-1112946.6431939106</v>
      </c>
      <c r="DE837">
        <v>-1243634.5464154033</v>
      </c>
      <c r="DF837">
        <v>-1448534.1833594306</v>
      </c>
    </row>
    <row r="838" spans="1:110" x14ac:dyDescent="0.45">
      <c r="A838">
        <v>19211</v>
      </c>
      <c r="B838" t="s">
        <v>1186</v>
      </c>
      <c r="C838">
        <v>69559</v>
      </c>
      <c r="D838">
        <v>67893</v>
      </c>
      <c r="E838">
        <v>65794</v>
      </c>
      <c r="F838">
        <v>63402</v>
      </c>
      <c r="G838">
        <v>60766</v>
      </c>
      <c r="H838">
        <v>57814</v>
      </c>
      <c r="I838">
        <v>54661</v>
      </c>
      <c r="J838">
        <v>52165.285714285717</v>
      </c>
      <c r="K838">
        <v>2.4700000000000002</v>
      </c>
      <c r="L838">
        <v>2.37</v>
      </c>
      <c r="M838">
        <v>2.29</v>
      </c>
      <c r="N838">
        <v>2.23</v>
      </c>
      <c r="O838">
        <v>2.1800000000000002</v>
      </c>
      <c r="P838">
        <v>2.14</v>
      </c>
      <c r="Q838">
        <v>2.1216607122757116</v>
      </c>
      <c r="R838">
        <v>2.0968238732475504</v>
      </c>
      <c r="S838">
        <v>277542</v>
      </c>
      <c r="T838">
        <v>10875</v>
      </c>
      <c r="U838">
        <v>2813</v>
      </c>
      <c r="V838">
        <v>147.65000770828775</v>
      </c>
      <c r="W838">
        <v>523.6751987045775</v>
      </c>
      <c r="X838">
        <v>2489.0488163682521</v>
      </c>
      <c r="Y838">
        <v>181.52872136378735</v>
      </c>
      <c r="Z838">
        <v>32912</v>
      </c>
      <c r="AA838">
        <v>32495.960182655057</v>
      </c>
      <c r="AB838">
        <v>31281.461526050371</v>
      </c>
      <c r="AC838">
        <v>29801.112416786782</v>
      </c>
      <c r="AD838">
        <v>28054.980006856065</v>
      </c>
      <c r="AE838">
        <v>26213.555178502898</v>
      </c>
      <c r="AF838">
        <v>24463.853087387972</v>
      </c>
      <c r="AG838">
        <v>22918.558992759932</v>
      </c>
      <c r="AH838">
        <v>6179</v>
      </c>
      <c r="AI838">
        <v>5717.8617805398981</v>
      </c>
      <c r="AJ838">
        <v>5136.8817058652076</v>
      </c>
      <c r="AK838">
        <v>4592.8738653752853</v>
      </c>
      <c r="AL838">
        <v>4131.7622905769067</v>
      </c>
      <c r="AM838">
        <v>3790.71295372334</v>
      </c>
      <c r="AN838">
        <v>3648.3539452603163</v>
      </c>
      <c r="AO838">
        <v>3522.0839758322231</v>
      </c>
      <c r="AP838">
        <v>163.94908005828006</v>
      </c>
      <c r="AQ838">
        <v>16.73845110621815</v>
      </c>
      <c r="AR838">
        <v>2.6293900887962667</v>
      </c>
      <c r="AS838">
        <v>16.73845110621815</v>
      </c>
      <c r="AT838">
        <v>65152</v>
      </c>
      <c r="AU838">
        <v>1382</v>
      </c>
      <c r="AV838">
        <v>38009.413181382552</v>
      </c>
      <c r="AW838">
        <v>20419.81159223766</v>
      </c>
      <c r="AX838">
        <v>517.62430458178858</v>
      </c>
      <c r="AY838">
        <v>1268.3741178627356</v>
      </c>
      <c r="AZ838">
        <v>776.76963296872054</v>
      </c>
      <c r="BA838">
        <v>13.759416796990465</v>
      </c>
      <c r="BB838">
        <v>66.061272509003672</v>
      </c>
      <c r="BC838">
        <v>26680</v>
      </c>
      <c r="BD838">
        <v>1530649.4675919286</v>
      </c>
      <c r="BE838">
        <v>11827963.328916354</v>
      </c>
      <c r="BF838">
        <v>352782</v>
      </c>
      <c r="BG838">
        <v>350128.81944267487</v>
      </c>
      <c r="BH838">
        <v>332697.09551739669</v>
      </c>
      <c r="BI838">
        <v>319202.00000000012</v>
      </c>
      <c r="BJ838">
        <v>292730.99278169905</v>
      </c>
      <c r="BK838">
        <v>275579.04668188194</v>
      </c>
      <c r="BL838">
        <v>-1234373.7211009627</v>
      </c>
      <c r="BM838">
        <v>-1197582.7858674456</v>
      </c>
      <c r="BN838">
        <v>-1251095.7775266066</v>
      </c>
      <c r="BO838">
        <v>1183586.46101599</v>
      </c>
      <c r="BP838">
        <v>2713269.397865558</v>
      </c>
      <c r="BQ838">
        <v>3952960.355178928</v>
      </c>
      <c r="BR838">
        <v>747588</v>
      </c>
      <c r="BS838">
        <v>8767932</v>
      </c>
      <c r="BT838">
        <v>937111</v>
      </c>
      <c r="BU838">
        <v>12257</v>
      </c>
      <c r="BV838">
        <v>88734</v>
      </c>
      <c r="BW838">
        <v>932589</v>
      </c>
      <c r="BX838">
        <v>42948</v>
      </c>
      <c r="BY838">
        <v>538.35104404603419</v>
      </c>
      <c r="BZ838">
        <v>0</v>
      </c>
      <c r="CA838">
        <v>0</v>
      </c>
      <c r="CB838">
        <v>0.89142545507550053</v>
      </c>
      <c r="CC838">
        <v>344.15264164000001</v>
      </c>
      <c r="CD838">
        <v>88.757002553609169</v>
      </c>
      <c r="CE838">
        <v>31.14096967291983</v>
      </c>
      <c r="CF838">
        <v>0.91800000000000004</v>
      </c>
      <c r="CG838">
        <v>665957.15144781803</v>
      </c>
      <c r="CH838">
        <v>314458.76844755089</v>
      </c>
      <c r="CI838">
        <v>9448.8812634480419</v>
      </c>
      <c r="CJ838">
        <v>82016.289366729019</v>
      </c>
      <c r="CK838">
        <v>1131598.0201105378</v>
      </c>
      <c r="CL838">
        <v>490000</v>
      </c>
      <c r="CM838">
        <v>32500000</v>
      </c>
      <c r="CN838">
        <v>1340000</v>
      </c>
      <c r="CO838">
        <v>201920000</v>
      </c>
      <c r="CP838">
        <v>0</v>
      </c>
      <c r="CQ838">
        <v>9870</v>
      </c>
      <c r="CR838">
        <v>0</v>
      </c>
      <c r="CS838">
        <v>0</v>
      </c>
      <c r="CT838">
        <v>155000</v>
      </c>
      <c r="CU838">
        <v>69168960</v>
      </c>
      <c r="CV838">
        <v>0</v>
      </c>
      <c r="CW838">
        <v>0</v>
      </c>
      <c r="CX838">
        <v>23540.427419566422</v>
      </c>
      <c r="CY838">
        <v>4339042.0024239291</v>
      </c>
      <c r="CZ838">
        <v>26680</v>
      </c>
      <c r="DA838">
        <v>26479.346743117752</v>
      </c>
      <c r="DB838">
        <v>25161.030065037743</v>
      </c>
      <c r="DC838">
        <v>23170.148098241858</v>
      </c>
      <c r="DD838">
        <v>-1234373.7211009627</v>
      </c>
      <c r="DE838">
        <v>-1197582.7858674456</v>
      </c>
      <c r="DF838">
        <v>-1251095.7775266066</v>
      </c>
    </row>
    <row r="839" spans="1:110" x14ac:dyDescent="0.45">
      <c r="A839">
        <v>19212</v>
      </c>
      <c r="B839" t="s">
        <v>1187</v>
      </c>
      <c r="C839">
        <v>24805</v>
      </c>
      <c r="D839">
        <v>22474</v>
      </c>
      <c r="E839">
        <v>20199</v>
      </c>
      <c r="F839">
        <v>18032</v>
      </c>
      <c r="G839">
        <v>15946</v>
      </c>
      <c r="H839">
        <v>13933</v>
      </c>
      <c r="I839">
        <v>11977</v>
      </c>
      <c r="J839">
        <v>9840.6071428571431</v>
      </c>
      <c r="K839">
        <v>2.4700000000000002</v>
      </c>
      <c r="L839">
        <v>2.37</v>
      </c>
      <c r="M839">
        <v>2.29</v>
      </c>
      <c r="N839">
        <v>2.23</v>
      </c>
      <c r="O839">
        <v>2.1800000000000002</v>
      </c>
      <c r="P839">
        <v>2.14</v>
      </c>
      <c r="Q839">
        <v>2.1216607122757116</v>
      </c>
      <c r="R839">
        <v>2.0968238732475504</v>
      </c>
      <c r="S839">
        <v>284343</v>
      </c>
      <c r="T839">
        <v>11506</v>
      </c>
      <c r="U839">
        <v>3351</v>
      </c>
      <c r="V839">
        <v>52.565413310193634</v>
      </c>
      <c r="W839">
        <v>186.4355016803616</v>
      </c>
      <c r="X839">
        <v>2637.8361172725472</v>
      </c>
      <c r="Y839">
        <v>216.60542834615413</v>
      </c>
      <c r="Z839">
        <v>10017</v>
      </c>
      <c r="AA839">
        <v>8774.4780071741043</v>
      </c>
      <c r="AB839">
        <v>7503.9121684904494</v>
      </c>
      <c r="AC839">
        <v>6346.9670704775581</v>
      </c>
      <c r="AD839">
        <v>5321.3068375143139</v>
      </c>
      <c r="AE839">
        <v>4402.455041704734</v>
      </c>
      <c r="AF839">
        <v>3740.6500363146074</v>
      </c>
      <c r="AG839">
        <v>2708.5825711852058</v>
      </c>
      <c r="AH839">
        <v>176</v>
      </c>
      <c r="AI839">
        <v>199.1762642268107</v>
      </c>
      <c r="AJ839">
        <v>230.44534825854635</v>
      </c>
      <c r="AK839">
        <v>265.08049281518203</v>
      </c>
      <c r="AL839">
        <v>307.00472299354601</v>
      </c>
      <c r="AM839">
        <v>345.83211031843126</v>
      </c>
      <c r="AN839">
        <v>508.1975883149247</v>
      </c>
      <c r="AO839">
        <v>581.55189495790137</v>
      </c>
      <c r="AP839">
        <v>50.924817633008232</v>
      </c>
      <c r="AQ839">
        <v>3.8593838042834592</v>
      </c>
      <c r="AR839">
        <v>0.60625833653592687</v>
      </c>
      <c r="AS839">
        <v>3.8593838042834592</v>
      </c>
      <c r="AT839">
        <v>17187</v>
      </c>
      <c r="AU839">
        <v>216</v>
      </c>
      <c r="AV839">
        <v>9991.2262978808631</v>
      </c>
      <c r="AW839">
        <v>3760.9963264912913</v>
      </c>
      <c r="AX839">
        <v>87.469783501557771</v>
      </c>
      <c r="AY839">
        <v>333.40722156028437</v>
      </c>
      <c r="AZ839">
        <v>143.06830025972872</v>
      </c>
      <c r="BA839">
        <v>2.3251095392687184</v>
      </c>
      <c r="BB839">
        <v>66.061272509003672</v>
      </c>
      <c r="BC839">
        <v>9520</v>
      </c>
      <c r="BD839">
        <v>311251.74472805747</v>
      </c>
      <c r="BE839">
        <v>3635878.6565995314</v>
      </c>
      <c r="BF839">
        <v>56974.000000000007</v>
      </c>
      <c r="BG839">
        <v>48582.931470386713</v>
      </c>
      <c r="BH839">
        <v>39117.901112313382</v>
      </c>
      <c r="BI839">
        <v>80328</v>
      </c>
      <c r="BJ839">
        <v>58104.786452307642</v>
      </c>
      <c r="BK839">
        <v>48715.141264741025</v>
      </c>
      <c r="BL839">
        <v>-487232.66150952969</v>
      </c>
      <c r="BM839">
        <v>-492994.39538535097</v>
      </c>
      <c r="BN839">
        <v>-514889.63800590305</v>
      </c>
      <c r="BO839">
        <v>-115456.61959936889</v>
      </c>
      <c r="BP839">
        <v>17379.685560405254</v>
      </c>
      <c r="BQ839">
        <v>140294.53967299568</v>
      </c>
      <c r="BR839">
        <v>747588</v>
      </c>
      <c r="BS839">
        <v>8767932</v>
      </c>
      <c r="BT839">
        <v>937111</v>
      </c>
      <c r="BU839">
        <v>12257</v>
      </c>
      <c r="BV839">
        <v>88734</v>
      </c>
      <c r="BW839">
        <v>932589</v>
      </c>
      <c r="BX839">
        <v>42948</v>
      </c>
      <c r="BY839">
        <v>126.01207760334778</v>
      </c>
      <c r="BZ839">
        <v>0</v>
      </c>
      <c r="CA839">
        <v>0</v>
      </c>
      <c r="CB839">
        <v>76.658861481212995</v>
      </c>
      <c r="CC839">
        <v>0</v>
      </c>
      <c r="CD839">
        <v>8.6161969238175793</v>
      </c>
      <c r="CE839">
        <v>9.3599999999999989E-2</v>
      </c>
      <c r="CF839">
        <v>0</v>
      </c>
      <c r="CG839">
        <v>276173.91795463173</v>
      </c>
      <c r="CH839">
        <v>130406.75354043907</v>
      </c>
      <c r="CI839">
        <v>3918.4721616718466</v>
      </c>
      <c r="CJ839">
        <v>34012.338363311632</v>
      </c>
      <c r="CK839">
        <v>469276.22608182038</v>
      </c>
      <c r="CL839">
        <v>630000</v>
      </c>
      <c r="CM839">
        <v>2020000</v>
      </c>
      <c r="CN839">
        <v>1340000</v>
      </c>
      <c r="CO839">
        <v>170570000</v>
      </c>
      <c r="CP839">
        <v>0</v>
      </c>
      <c r="CQ839">
        <v>10030</v>
      </c>
      <c r="CR839">
        <v>0</v>
      </c>
      <c r="CS839">
        <v>0</v>
      </c>
      <c r="CT839">
        <v>0</v>
      </c>
      <c r="CU839">
        <v>70290240</v>
      </c>
      <c r="CV839">
        <v>0</v>
      </c>
      <c r="CW839">
        <v>0</v>
      </c>
      <c r="CX839">
        <v>33650.703521420546</v>
      </c>
      <c r="CY839">
        <v>1851055.5320198303</v>
      </c>
      <c r="CZ839">
        <v>9520</v>
      </c>
      <c r="DA839">
        <v>8117.9047916256795</v>
      </c>
      <c r="DB839">
        <v>6536.3572610177152</v>
      </c>
      <c r="DC839">
        <v>4711.5614475279162</v>
      </c>
      <c r="DD839">
        <v>-487232.66150952969</v>
      </c>
      <c r="DE839">
        <v>-492994.39538535097</v>
      </c>
      <c r="DF839">
        <v>-514889.63800590305</v>
      </c>
    </row>
    <row r="840" spans="1:110" x14ac:dyDescent="0.45">
      <c r="A840">
        <v>19213</v>
      </c>
      <c r="B840" t="s">
        <v>1188</v>
      </c>
      <c r="C840">
        <v>31671</v>
      </c>
      <c r="D840">
        <v>29431</v>
      </c>
      <c r="E840">
        <v>27110</v>
      </c>
      <c r="F840">
        <v>24840</v>
      </c>
      <c r="G840">
        <v>22595</v>
      </c>
      <c r="H840">
        <v>20399</v>
      </c>
      <c r="I840">
        <v>18218</v>
      </c>
      <c r="J840">
        <v>15970.214285714286</v>
      </c>
      <c r="K840">
        <v>2.4700000000000002</v>
      </c>
      <c r="L840">
        <v>2.37</v>
      </c>
      <c r="M840">
        <v>2.29</v>
      </c>
      <c r="N840">
        <v>2.23</v>
      </c>
      <c r="O840">
        <v>2.1800000000000002</v>
      </c>
      <c r="P840">
        <v>2.14</v>
      </c>
      <c r="Q840">
        <v>2.1216607122757116</v>
      </c>
      <c r="R840">
        <v>2.0968238732475504</v>
      </c>
      <c r="S840">
        <v>277542</v>
      </c>
      <c r="T840">
        <v>10875</v>
      </c>
      <c r="U840">
        <v>2813</v>
      </c>
      <c r="V840">
        <v>62.394399612231695</v>
      </c>
      <c r="W840">
        <v>221.29629467776988</v>
      </c>
      <c r="X840">
        <v>2681.8206134598531</v>
      </c>
      <c r="Y840">
        <v>195.58775371820164</v>
      </c>
      <c r="Z840">
        <v>14756</v>
      </c>
      <c r="AA840">
        <v>13765.020773122014</v>
      </c>
      <c r="AB840">
        <v>12551.653813863077</v>
      </c>
      <c r="AC840">
        <v>11291.325398369783</v>
      </c>
      <c r="AD840">
        <v>10037.407924044386</v>
      </c>
      <c r="AE840">
        <v>8874.777520031279</v>
      </c>
      <c r="AF840">
        <v>7860.8578639345378</v>
      </c>
      <c r="AG840">
        <v>6638.0437641768176</v>
      </c>
      <c r="AH840">
        <v>4029</v>
      </c>
      <c r="AI840">
        <v>3663.6626664403984</v>
      </c>
      <c r="AJ840">
        <v>3228.7149246803547</v>
      </c>
      <c r="AK840">
        <v>2817.4712724321025</v>
      </c>
      <c r="AL840">
        <v>2414.523771129157</v>
      </c>
      <c r="AM840">
        <v>2093.9842809217998</v>
      </c>
      <c r="AN840">
        <v>1904.2537686957132</v>
      </c>
      <c r="AO840">
        <v>1661.4766588405034</v>
      </c>
      <c r="AP840">
        <v>62.28646784095406</v>
      </c>
      <c r="AQ840">
        <v>8.4559532790480283</v>
      </c>
      <c r="AR840">
        <v>1.3283188272416373</v>
      </c>
      <c r="AS840">
        <v>8.4559532790480283</v>
      </c>
      <c r="AT840">
        <v>30523</v>
      </c>
      <c r="AU840">
        <v>466</v>
      </c>
      <c r="AV840">
        <v>17763.515524695034</v>
      </c>
      <c r="AW840">
        <v>7580.9244871612082</v>
      </c>
      <c r="AX840">
        <v>182.56017539380079</v>
      </c>
      <c r="AY840">
        <v>592.76851305907326</v>
      </c>
      <c r="AZ840">
        <v>288.37836749161232</v>
      </c>
      <c r="BA840">
        <v>4.8527890238934575</v>
      </c>
      <c r="BB840">
        <v>66.061272509003672</v>
      </c>
      <c r="BC840">
        <v>10990</v>
      </c>
      <c r="BD840">
        <v>445283.64664291084</v>
      </c>
      <c r="BE840">
        <v>5330379.1274840217</v>
      </c>
      <c r="BF840">
        <v>123654</v>
      </c>
      <c r="BG840">
        <v>110917.02829434752</v>
      </c>
      <c r="BH840">
        <v>94917.567877281166</v>
      </c>
      <c r="BI840">
        <v>63556</v>
      </c>
      <c r="BJ840">
        <v>52134.427462692853</v>
      </c>
      <c r="BK840">
        <v>46344.82639257767</v>
      </c>
      <c r="BL840">
        <v>-649771.97985340538</v>
      </c>
      <c r="BM840">
        <v>-673591.11296887579</v>
      </c>
      <c r="BN840">
        <v>-727588.45583123923</v>
      </c>
      <c r="BO840">
        <v>252319.78827842092</v>
      </c>
      <c r="BP840">
        <v>726120.06041149748</v>
      </c>
      <c r="BQ840">
        <v>1114954.9910641443</v>
      </c>
      <c r="BR840">
        <v>747588</v>
      </c>
      <c r="BS840">
        <v>8767932</v>
      </c>
      <c r="BT840">
        <v>937111</v>
      </c>
      <c r="BU840">
        <v>12257</v>
      </c>
      <c r="BV840">
        <v>88734</v>
      </c>
      <c r="BW840">
        <v>932589</v>
      </c>
      <c r="BX840">
        <v>42948</v>
      </c>
      <c r="BY840">
        <v>338.21294682317989</v>
      </c>
      <c r="BZ840">
        <v>0</v>
      </c>
      <c r="CA840">
        <v>0</v>
      </c>
      <c r="CB840">
        <v>1218.2570470432465</v>
      </c>
      <c r="CC840">
        <v>0</v>
      </c>
      <c r="CD840">
        <v>17.976752974271641</v>
      </c>
      <c r="CE840">
        <v>6.0812487020094252</v>
      </c>
      <c r="CF840">
        <v>75.709702292749668</v>
      </c>
      <c r="CG840">
        <v>374084.49170967698</v>
      </c>
      <c r="CH840">
        <v>176639.21515462614</v>
      </c>
      <c r="CI840">
        <v>5307.6687245981402</v>
      </c>
      <c r="CJ840">
        <v>46070.564529511859</v>
      </c>
      <c r="CK840">
        <v>635646.40645787341</v>
      </c>
      <c r="CL840">
        <v>200000</v>
      </c>
      <c r="CM840">
        <v>20000000</v>
      </c>
      <c r="CN840">
        <v>1340000</v>
      </c>
      <c r="CO840">
        <v>264110000</v>
      </c>
      <c r="CP840">
        <v>0</v>
      </c>
      <c r="CQ840">
        <v>15210</v>
      </c>
      <c r="CR840">
        <v>0</v>
      </c>
      <c r="CS840">
        <v>0</v>
      </c>
      <c r="CT840">
        <v>0</v>
      </c>
      <c r="CU840">
        <v>106591680</v>
      </c>
      <c r="CV840">
        <v>0</v>
      </c>
      <c r="CW840">
        <v>0</v>
      </c>
      <c r="CX840">
        <v>42111.872909198988</v>
      </c>
      <c r="CY840">
        <v>2320736.4640123714</v>
      </c>
      <c r="CZ840">
        <v>10990</v>
      </c>
      <c r="DA840">
        <v>9857.9758111737538</v>
      </c>
      <c r="DB840">
        <v>8435.9913223294025</v>
      </c>
      <c r="DC840">
        <v>6740.4642649325579</v>
      </c>
      <c r="DD840">
        <v>-649771.97985340538</v>
      </c>
      <c r="DE840">
        <v>-673591.11296887579</v>
      </c>
      <c r="DF840">
        <v>-727588.45583123923</v>
      </c>
    </row>
    <row r="841" spans="1:110" x14ac:dyDescent="0.45">
      <c r="A841">
        <v>19214</v>
      </c>
      <c r="B841" t="s">
        <v>1189</v>
      </c>
      <c r="C841">
        <v>31124</v>
      </c>
      <c r="D841">
        <v>30658</v>
      </c>
      <c r="E841">
        <v>29921</v>
      </c>
      <c r="F841">
        <v>28943</v>
      </c>
      <c r="G841">
        <v>27722</v>
      </c>
      <c r="H841">
        <v>26275</v>
      </c>
      <c r="I841">
        <v>24660</v>
      </c>
      <c r="J841">
        <v>23575.821428571431</v>
      </c>
      <c r="K841">
        <v>2.4700000000000002</v>
      </c>
      <c r="L841">
        <v>2.37</v>
      </c>
      <c r="M841">
        <v>2.29</v>
      </c>
      <c r="N841">
        <v>2.23</v>
      </c>
      <c r="O841">
        <v>2.1800000000000002</v>
      </c>
      <c r="P841">
        <v>2.14</v>
      </c>
      <c r="Q841">
        <v>2.1216607122757116</v>
      </c>
      <c r="R841">
        <v>2.0968238732475504</v>
      </c>
      <c r="S841">
        <v>282868</v>
      </c>
      <c r="T841">
        <v>10166</v>
      </c>
      <c r="U841">
        <v>3568</v>
      </c>
      <c r="V841">
        <v>71.756062084908237</v>
      </c>
      <c r="W841">
        <v>229.29058340128114</v>
      </c>
      <c r="X841">
        <v>2142.2552106167941</v>
      </c>
      <c r="Y841">
        <v>235.29804880024412</v>
      </c>
      <c r="Z841">
        <v>16726</v>
      </c>
      <c r="AA841">
        <v>16297.352002690908</v>
      </c>
      <c r="AB841">
        <v>15520.114352622981</v>
      </c>
      <c r="AC841">
        <v>14566.968258246885</v>
      </c>
      <c r="AD841">
        <v>13477.392456253378</v>
      </c>
      <c r="AE841">
        <v>12367.467318441699</v>
      </c>
      <c r="AF841">
        <v>11306.809056352144</v>
      </c>
      <c r="AG841">
        <v>10347.61360439581</v>
      </c>
      <c r="AH841">
        <v>1036</v>
      </c>
      <c r="AI841">
        <v>934.86217021000039</v>
      </c>
      <c r="AJ841">
        <v>821.73106672738004</v>
      </c>
      <c r="AK841">
        <v>714.99463255339606</v>
      </c>
      <c r="AL841">
        <v>628.20895737586306</v>
      </c>
      <c r="AM841">
        <v>561.7464579496318</v>
      </c>
      <c r="AN841">
        <v>524.95095472733055</v>
      </c>
      <c r="AO841">
        <v>512.03029964848372</v>
      </c>
      <c r="AP841">
        <v>90.534740820243243</v>
      </c>
      <c r="AQ841">
        <v>8.3258616901395968</v>
      </c>
      <c r="AR841">
        <v>1.3078831529763812</v>
      </c>
      <c r="AS841">
        <v>8.3258616901395968</v>
      </c>
      <c r="AT841">
        <v>28190</v>
      </c>
      <c r="AU841">
        <v>1121</v>
      </c>
      <c r="AV841">
        <v>16571.26076198931</v>
      </c>
      <c r="AW841">
        <v>14558.561295163374</v>
      </c>
      <c r="AX841">
        <v>396.74647148485354</v>
      </c>
      <c r="AY841">
        <v>552.98297162758331</v>
      </c>
      <c r="AZ841">
        <v>553.80767166801468</v>
      </c>
      <c r="BA841">
        <v>10.546259160504372</v>
      </c>
      <c r="BB841">
        <v>66.061272509003672</v>
      </c>
      <c r="BC841">
        <v>12980</v>
      </c>
      <c r="BD841">
        <v>745299.85100673884</v>
      </c>
      <c r="BE841">
        <v>5297976.1462900955</v>
      </c>
      <c r="BF841">
        <v>208344</v>
      </c>
      <c r="BG841">
        <v>209037.5013718539</v>
      </c>
      <c r="BH841">
        <v>197749.08169903359</v>
      </c>
      <c r="BI841">
        <v>269592</v>
      </c>
      <c r="BJ841">
        <v>240967.8643517592</v>
      </c>
      <c r="BK841">
        <v>222944.02099594695</v>
      </c>
      <c r="BL841">
        <v>-425261.05846678652</v>
      </c>
      <c r="BM841">
        <v>-475876.57906484476</v>
      </c>
      <c r="BN841">
        <v>-592557.07104374073</v>
      </c>
      <c r="BO841">
        <v>486695.67436358705</v>
      </c>
      <c r="BP841">
        <v>1116285.0620673453</v>
      </c>
      <c r="BQ841">
        <v>1607594.7450066051</v>
      </c>
      <c r="BR841">
        <v>747588</v>
      </c>
      <c r="BS841">
        <v>8767932</v>
      </c>
      <c r="BT841">
        <v>937111</v>
      </c>
      <c r="BU841">
        <v>12257</v>
      </c>
      <c r="BV841">
        <v>88734</v>
      </c>
      <c r="BW841">
        <v>932589</v>
      </c>
      <c r="BX841">
        <v>42948</v>
      </c>
      <c r="BY841">
        <v>256.4800515327305</v>
      </c>
      <c r="BZ841">
        <v>0</v>
      </c>
      <c r="CA841">
        <v>0</v>
      </c>
      <c r="CB841">
        <v>0</v>
      </c>
      <c r="CC841">
        <v>0</v>
      </c>
      <c r="CD841">
        <v>11.236152184106057</v>
      </c>
      <c r="CE841">
        <v>6.2664909566002667</v>
      </c>
      <c r="CF841">
        <v>0</v>
      </c>
      <c r="CG841">
        <v>291666.09734625282</v>
      </c>
      <c r="CH841">
        <v>137722.01645407625</v>
      </c>
      <c r="CI841">
        <v>4138.2817444133489</v>
      </c>
      <c r="CJ841">
        <v>35920.285541507867</v>
      </c>
      <c r="CK841">
        <v>495600.62171094271</v>
      </c>
      <c r="CL841">
        <v>4580000</v>
      </c>
      <c r="CM841">
        <v>3690000</v>
      </c>
      <c r="CN841">
        <v>1340000</v>
      </c>
      <c r="CO841">
        <v>31690000</v>
      </c>
      <c r="CP841">
        <v>0</v>
      </c>
      <c r="CQ841">
        <v>0</v>
      </c>
      <c r="CR841">
        <v>0</v>
      </c>
      <c r="CS841">
        <v>0</v>
      </c>
      <c r="CT841">
        <v>620000</v>
      </c>
      <c r="CU841">
        <v>0</v>
      </c>
      <c r="CV841">
        <v>0</v>
      </c>
      <c r="CW841">
        <v>0</v>
      </c>
      <c r="CX841">
        <v>1113.2909414160431</v>
      </c>
      <c r="CY841">
        <v>2005936.5194319198</v>
      </c>
      <c r="CZ841">
        <v>12980</v>
      </c>
      <c r="DA841">
        <v>13023.205697340281</v>
      </c>
      <c r="DB841">
        <v>12319.928005862688</v>
      </c>
      <c r="DC841">
        <v>11281.948147534698</v>
      </c>
      <c r="DD841">
        <v>-425261.05846678652</v>
      </c>
      <c r="DE841">
        <v>-475876.57906484476</v>
      </c>
      <c r="DF841">
        <v>-592557.07104374073</v>
      </c>
    </row>
    <row r="842" spans="1:110" x14ac:dyDescent="0.45">
      <c r="A842">
        <v>19346</v>
      </c>
      <c r="B842" t="s">
        <v>1190</v>
      </c>
      <c r="C842">
        <v>15673</v>
      </c>
      <c r="D842">
        <v>14304</v>
      </c>
      <c r="E842">
        <v>12966</v>
      </c>
      <c r="F842">
        <v>11672</v>
      </c>
      <c r="G842">
        <v>10439</v>
      </c>
      <c r="H842">
        <v>9257</v>
      </c>
      <c r="I842">
        <v>8121</v>
      </c>
      <c r="J842">
        <v>6861.107142857144</v>
      </c>
      <c r="K842">
        <v>2.4700000000000002</v>
      </c>
      <c r="L842">
        <v>2.37</v>
      </c>
      <c r="M842">
        <v>2.29</v>
      </c>
      <c r="N842">
        <v>2.23</v>
      </c>
      <c r="O842">
        <v>2.1800000000000002</v>
      </c>
      <c r="P842">
        <v>2.14</v>
      </c>
      <c r="Q842">
        <v>2.1216607122757116</v>
      </c>
      <c r="R842">
        <v>2.0968238732475504</v>
      </c>
      <c r="S842">
        <v>261663</v>
      </c>
      <c r="T842">
        <v>11413</v>
      </c>
      <c r="U842">
        <v>4023</v>
      </c>
      <c r="V842">
        <v>32.318653531055347</v>
      </c>
      <c r="W842">
        <v>114.62564460665325</v>
      </c>
      <c r="X842">
        <v>2688.9515980986771</v>
      </c>
      <c r="Y842">
        <v>267.24197211677034</v>
      </c>
      <c r="Z842">
        <v>6050</v>
      </c>
      <c r="AA842">
        <v>5394.4966243401086</v>
      </c>
      <c r="AB842">
        <v>4755.7669072792633</v>
      </c>
      <c r="AC842">
        <v>4165.7608158048142</v>
      </c>
      <c r="AD842">
        <v>3591.6148474431034</v>
      </c>
      <c r="AE842">
        <v>3056.3722439151798</v>
      </c>
      <c r="AF842">
        <v>2593.1650789020937</v>
      </c>
      <c r="AG842">
        <v>2006.6065880013894</v>
      </c>
      <c r="AH842">
        <v>339</v>
      </c>
      <c r="AI842">
        <v>276.95271234774276</v>
      </c>
      <c r="AJ842">
        <v>234.96225380077851</v>
      </c>
      <c r="AK842">
        <v>207.23048515850323</v>
      </c>
      <c r="AL842">
        <v>189.59671643210581</v>
      </c>
      <c r="AM842">
        <v>179.12861276019973</v>
      </c>
      <c r="AN842">
        <v>190.29703457553114</v>
      </c>
      <c r="AO842">
        <v>183.77448977058964</v>
      </c>
      <c r="AP842">
        <v>25.879314362543283</v>
      </c>
      <c r="AQ842">
        <v>0.99736884829797257</v>
      </c>
      <c r="AR842">
        <v>0.1566735027002957</v>
      </c>
      <c r="AS842">
        <v>0.99736884829797257</v>
      </c>
      <c r="AT842">
        <v>13660</v>
      </c>
      <c r="AU842">
        <v>217</v>
      </c>
      <c r="AV842">
        <v>7951.7553000504822</v>
      </c>
      <c r="AW842">
        <v>3485.1696681167787</v>
      </c>
      <c r="AX842">
        <v>84.492920041437685</v>
      </c>
      <c r="AY842">
        <v>265.35007436268455</v>
      </c>
      <c r="AZ842">
        <v>132.57585417516228</v>
      </c>
      <c r="BA842">
        <v>2.2459789715326912</v>
      </c>
      <c r="BB842">
        <v>66.061272509003672</v>
      </c>
      <c r="BC842">
        <v>5650</v>
      </c>
      <c r="BD842">
        <v>202357.11364521069</v>
      </c>
      <c r="BE842">
        <v>2523903.8014883734</v>
      </c>
      <c r="BF842">
        <v>80652</v>
      </c>
      <c r="BG842">
        <v>69943.345562343879</v>
      </c>
      <c r="BH842">
        <v>57804.610130621586</v>
      </c>
      <c r="BI842">
        <v>93305.999999999985</v>
      </c>
      <c r="BJ842">
        <v>72053.150784394296</v>
      </c>
      <c r="BK842">
        <v>62122.425555604124</v>
      </c>
      <c r="BL842">
        <v>-396740.78566532338</v>
      </c>
      <c r="BM842">
        <v>-445314.05513876473</v>
      </c>
      <c r="BN842">
        <v>-474640.76454955555</v>
      </c>
      <c r="BO842">
        <v>16484.467608049279</v>
      </c>
      <c r="BP842">
        <v>183290.71657074359</v>
      </c>
      <c r="BQ842">
        <v>311442.0374090526</v>
      </c>
      <c r="BR842">
        <v>747588</v>
      </c>
      <c r="BS842">
        <v>8767932</v>
      </c>
      <c r="BT842">
        <v>937111</v>
      </c>
      <c r="BU842">
        <v>12257</v>
      </c>
      <c r="BV842">
        <v>88734</v>
      </c>
      <c r="BW842">
        <v>932589</v>
      </c>
      <c r="BX842">
        <v>42948</v>
      </c>
      <c r="BY842">
        <v>151.09433166703474</v>
      </c>
      <c r="BZ842">
        <v>0</v>
      </c>
      <c r="CA842">
        <v>0</v>
      </c>
      <c r="CB842">
        <v>67.050150289430505</v>
      </c>
      <c r="CC842">
        <v>0</v>
      </c>
      <c r="CD842">
        <v>5.1454185172141944</v>
      </c>
      <c r="CE842">
        <v>2.6922410914621353</v>
      </c>
      <c r="CF842">
        <v>0</v>
      </c>
      <c r="CG842">
        <v>189624.27575344199</v>
      </c>
      <c r="CH842">
        <v>89538.818062919265</v>
      </c>
      <c r="CI842">
        <v>2690.4692927559872</v>
      </c>
      <c r="CJ842">
        <v>23353.273461121971</v>
      </c>
      <c r="CK842">
        <v>322210.60250045708</v>
      </c>
      <c r="CL842">
        <v>1800000</v>
      </c>
      <c r="CM842">
        <v>2900000</v>
      </c>
      <c r="CN842">
        <v>1340000</v>
      </c>
      <c r="CO842">
        <v>75180000</v>
      </c>
      <c r="CP842">
        <v>6000</v>
      </c>
      <c r="CQ842">
        <v>1740</v>
      </c>
      <c r="CR842">
        <v>0</v>
      </c>
      <c r="CS842">
        <v>0</v>
      </c>
      <c r="CT842">
        <v>9631000</v>
      </c>
      <c r="CU842">
        <v>12193920</v>
      </c>
      <c r="CV842">
        <v>0</v>
      </c>
      <c r="CW842">
        <v>0</v>
      </c>
      <c r="CX842">
        <v>10634.119301666959</v>
      </c>
      <c r="CY842">
        <v>1167235.676262578</v>
      </c>
      <c r="CZ842">
        <v>5650</v>
      </c>
      <c r="DA842">
        <v>4899.8152857615796</v>
      </c>
      <c r="DB842">
        <v>4049.4475925954957</v>
      </c>
      <c r="DC842">
        <v>3063.1731112601697</v>
      </c>
      <c r="DD842">
        <v>-396740.78566532338</v>
      </c>
      <c r="DE842">
        <v>-445314.05513876473</v>
      </c>
      <c r="DF842">
        <v>-474640.76454955555</v>
      </c>
    </row>
    <row r="843" spans="1:110" x14ac:dyDescent="0.45">
      <c r="A843">
        <v>19364</v>
      </c>
      <c r="B843" t="s">
        <v>1191</v>
      </c>
      <c r="C843">
        <v>1068</v>
      </c>
      <c r="D843">
        <v>869</v>
      </c>
      <c r="E843">
        <v>721</v>
      </c>
      <c r="F843">
        <v>608</v>
      </c>
      <c r="G843">
        <v>520</v>
      </c>
      <c r="H843">
        <v>446</v>
      </c>
      <c r="I843">
        <v>383</v>
      </c>
      <c r="J843">
        <v>272.21428571428572</v>
      </c>
      <c r="K843">
        <v>2.4700000000000002</v>
      </c>
      <c r="L843">
        <v>2.37</v>
      </c>
      <c r="M843">
        <v>2.29</v>
      </c>
      <c r="N843">
        <v>2.23</v>
      </c>
      <c r="O843">
        <v>2.1800000000000002</v>
      </c>
      <c r="P843">
        <v>2.14</v>
      </c>
      <c r="Q843">
        <v>2.1216607122757116</v>
      </c>
      <c r="R843">
        <v>2.0968238732475504</v>
      </c>
      <c r="S843">
        <v>296509</v>
      </c>
      <c r="T843">
        <v>10016</v>
      </c>
      <c r="U843">
        <v>3932</v>
      </c>
      <c r="V843">
        <v>3.0327274061257903</v>
      </c>
      <c r="W843">
        <v>10.756275273330687</v>
      </c>
      <c r="X843">
        <v>1713.6277462531548</v>
      </c>
      <c r="Y843">
        <v>189.67371327166057</v>
      </c>
      <c r="Z843">
        <v>673</v>
      </c>
      <c r="AA843">
        <v>0</v>
      </c>
      <c r="AB843">
        <v>0</v>
      </c>
      <c r="AC843">
        <v>0</v>
      </c>
      <c r="AD843">
        <v>0</v>
      </c>
      <c r="AE843">
        <v>0</v>
      </c>
      <c r="AF843">
        <v>0</v>
      </c>
      <c r="AG843">
        <v>0</v>
      </c>
      <c r="AH843">
        <v>22</v>
      </c>
      <c r="AI843">
        <v>0</v>
      </c>
      <c r="AJ843">
        <v>0</v>
      </c>
      <c r="AK843">
        <v>0</v>
      </c>
      <c r="AL843">
        <v>0</v>
      </c>
      <c r="AM843">
        <v>0</v>
      </c>
      <c r="AN843">
        <v>0</v>
      </c>
      <c r="AO843">
        <v>0</v>
      </c>
      <c r="AP843">
        <v>4.1924333414779538</v>
      </c>
      <c r="AQ843">
        <v>0.69382180751163314</v>
      </c>
      <c r="AR843">
        <v>0.10899026274803178</v>
      </c>
      <c r="AS843">
        <v>0.69382180751163314</v>
      </c>
      <c r="AT843">
        <v>1150</v>
      </c>
      <c r="AU843">
        <v>25</v>
      </c>
      <c r="AV843">
        <v>671.05062126405903</v>
      </c>
      <c r="AW843">
        <v>367.06488463952093</v>
      </c>
      <c r="AX843">
        <v>9.3368807276117529</v>
      </c>
      <c r="AY843">
        <v>22.392959231581649</v>
      </c>
      <c r="AZ843">
        <v>13.963148211687376</v>
      </c>
      <c r="BA843">
        <v>0.24819165633807377</v>
      </c>
      <c r="BB843">
        <v>66.061272509003672</v>
      </c>
      <c r="BC843">
        <v>5650</v>
      </c>
      <c r="BD843">
        <v>132151.74828051703</v>
      </c>
      <c r="BE843" t="e">
        <v>#DIV/0!</v>
      </c>
      <c r="BF843">
        <v>682.5</v>
      </c>
      <c r="BG843">
        <v>507.49286587851623</v>
      </c>
      <c r="BH843">
        <v>387.92905692438404</v>
      </c>
      <c r="BI843">
        <v>4777.5</v>
      </c>
      <c r="BJ843" t="e">
        <v>#DIV/0!</v>
      </c>
      <c r="BK843" t="e">
        <v>#DIV/0!</v>
      </c>
      <c r="BL843">
        <v>-196380.12953939219</v>
      </c>
      <c r="BM843">
        <v>-204045.91754851403</v>
      </c>
      <c r="BN843">
        <v>-213892.52414408661</v>
      </c>
      <c r="BO843" t="e">
        <v>#DIV/0!</v>
      </c>
      <c r="BP843" t="e">
        <v>#DIV/0!</v>
      </c>
      <c r="BQ843" t="e">
        <v>#DIV/0!</v>
      </c>
      <c r="BR843">
        <v>747588</v>
      </c>
      <c r="BS843">
        <v>8767932</v>
      </c>
      <c r="BT843">
        <v>937111</v>
      </c>
      <c r="BU843">
        <v>12257</v>
      </c>
      <c r="BV843">
        <v>88734</v>
      </c>
      <c r="BW843">
        <v>932589</v>
      </c>
      <c r="BX843">
        <v>42948</v>
      </c>
      <c r="BY843">
        <v>8.4117331499119222E-2</v>
      </c>
      <c r="BZ843">
        <v>0</v>
      </c>
      <c r="CA843">
        <v>0</v>
      </c>
      <c r="CB843">
        <v>4886.4016053751029</v>
      </c>
      <c r="CC843">
        <v>0</v>
      </c>
      <c r="CD843">
        <v>1.3337646283757456</v>
      </c>
      <c r="CE843">
        <v>7.0381006529502299</v>
      </c>
      <c r="CF843">
        <v>4.441632352941177</v>
      </c>
      <c r="CG843">
        <v>19003.740053721856</v>
      </c>
      <c r="CH843">
        <v>8973.3891740616255</v>
      </c>
      <c r="CI843">
        <v>269.63308816290942</v>
      </c>
      <c r="CJ843">
        <v>2340.4152052540535</v>
      </c>
      <c r="CK843">
        <v>32291.258638390034</v>
      </c>
      <c r="CL843">
        <v>80000</v>
      </c>
      <c r="CM843">
        <v>540000</v>
      </c>
      <c r="CN843">
        <v>1340000</v>
      </c>
      <c r="CO843">
        <v>369960000</v>
      </c>
      <c r="CP843">
        <v>8000</v>
      </c>
      <c r="CQ843">
        <v>16610</v>
      </c>
      <c r="CR843">
        <v>0</v>
      </c>
      <c r="CS843">
        <v>0</v>
      </c>
      <c r="CT843">
        <v>15827000</v>
      </c>
      <c r="CU843">
        <v>116402880</v>
      </c>
      <c r="CV843">
        <v>0</v>
      </c>
      <c r="CW843">
        <v>0</v>
      </c>
      <c r="CX843">
        <v>78221.828700403683</v>
      </c>
      <c r="CY843">
        <v>116881.7483394259</v>
      </c>
      <c r="CZ843">
        <v>5650</v>
      </c>
      <c r="DA843">
        <v>4201.2229922543829</v>
      </c>
      <c r="DB843">
        <v>3211.42735768904</v>
      </c>
      <c r="DC843">
        <v>2000.4420632755098</v>
      </c>
      <c r="DD843">
        <v>-196380.12953939219</v>
      </c>
      <c r="DE843">
        <v>-204045.91754851403</v>
      </c>
      <c r="DF843">
        <v>-213892.52414408661</v>
      </c>
    </row>
    <row r="844" spans="1:110" x14ac:dyDescent="0.45">
      <c r="A844">
        <v>19365</v>
      </c>
      <c r="B844" t="s">
        <v>1192</v>
      </c>
      <c r="C844">
        <v>12669</v>
      </c>
      <c r="D844">
        <v>11008</v>
      </c>
      <c r="E844">
        <v>9580</v>
      </c>
      <c r="F844">
        <v>8299</v>
      </c>
      <c r="G844">
        <v>7140</v>
      </c>
      <c r="H844">
        <v>6065</v>
      </c>
      <c r="I844">
        <v>5065</v>
      </c>
      <c r="J844">
        <v>3810.0714285714289</v>
      </c>
      <c r="K844">
        <v>2.4700000000000002</v>
      </c>
      <c r="L844">
        <v>2.37</v>
      </c>
      <c r="M844">
        <v>2.29</v>
      </c>
      <c r="N844">
        <v>2.23</v>
      </c>
      <c r="O844">
        <v>2.1800000000000002</v>
      </c>
      <c r="P844">
        <v>2.14</v>
      </c>
      <c r="Q844">
        <v>2.1216607122757116</v>
      </c>
      <c r="R844">
        <v>2.0968238732475504</v>
      </c>
      <c r="S844">
        <v>296509</v>
      </c>
      <c r="T844">
        <v>10016</v>
      </c>
      <c r="U844">
        <v>3932</v>
      </c>
      <c r="V844">
        <v>27.429561370619655</v>
      </c>
      <c r="W844">
        <v>97.285338647038714</v>
      </c>
      <c r="X844">
        <v>2247.51232489617</v>
      </c>
      <c r="Y844">
        <v>248.76698525626159</v>
      </c>
      <c r="Z844">
        <v>6149</v>
      </c>
      <c r="AA844">
        <v>5335.4871947388219</v>
      </c>
      <c r="AB844">
        <v>4481.9025040362449</v>
      </c>
      <c r="AC844">
        <v>3727.7684599902236</v>
      </c>
      <c r="AD844">
        <v>3058.9343799068115</v>
      </c>
      <c r="AE844">
        <v>2500.2273009417872</v>
      </c>
      <c r="AF844">
        <v>2085.3529455683365</v>
      </c>
      <c r="AG844">
        <v>1353.3275360371074</v>
      </c>
      <c r="AH844">
        <v>238</v>
      </c>
      <c r="AI844">
        <v>196.31784199132628</v>
      </c>
      <c r="AJ844">
        <v>156.18737860081936</v>
      </c>
      <c r="AK844">
        <v>131.60387554890974</v>
      </c>
      <c r="AL844">
        <v>112.35929595200028</v>
      </c>
      <c r="AM844">
        <v>97.460843633772157</v>
      </c>
      <c r="AN844">
        <v>148.72841565000743</v>
      </c>
      <c r="AO844">
        <v>114.51188546098898</v>
      </c>
      <c r="AP844">
        <v>31.287397520509266</v>
      </c>
      <c r="AQ844">
        <v>3.1655619967718263</v>
      </c>
      <c r="AR844">
        <v>0.497268073787895</v>
      </c>
      <c r="AS844">
        <v>3.1655619967718263</v>
      </c>
      <c r="AT844">
        <v>11698</v>
      </c>
      <c r="AU844">
        <v>156</v>
      </c>
      <c r="AV844">
        <v>6802.4881153004408</v>
      </c>
      <c r="AW844">
        <v>2658.1543023457234</v>
      </c>
      <c r="AX844">
        <v>62.502334887421164</v>
      </c>
      <c r="AY844">
        <v>226.99902840757568</v>
      </c>
      <c r="AZ844">
        <v>101.11618966123132</v>
      </c>
      <c r="BA844">
        <v>1.6614283156505452</v>
      </c>
      <c r="BB844">
        <v>66.061272509003672</v>
      </c>
      <c r="BC844">
        <v>5650</v>
      </c>
      <c r="BD844">
        <v>146018.02601071005</v>
      </c>
      <c r="BE844">
        <v>2372711.3887655605</v>
      </c>
      <c r="BF844">
        <v>22076</v>
      </c>
      <c r="BG844">
        <v>17688.101107062779</v>
      </c>
      <c r="BH844">
        <v>13470.302303507389</v>
      </c>
      <c r="BI844">
        <v>33859.999999999993</v>
      </c>
      <c r="BJ844">
        <v>23657.116107360023</v>
      </c>
      <c r="BK844">
        <v>19412.569897230307</v>
      </c>
      <c r="BL844">
        <v>-196253.22596851882</v>
      </c>
      <c r="BM844">
        <v>-227024.1740851166</v>
      </c>
      <c r="BN844">
        <v>-251682.7279016609</v>
      </c>
      <c r="BO844">
        <v>-159318.87697328138</v>
      </c>
      <c r="BP844">
        <v>-103091.31287759915</v>
      </c>
      <c r="BQ844">
        <v>-31524.731735078618</v>
      </c>
      <c r="BR844">
        <v>747588</v>
      </c>
      <c r="BS844">
        <v>8767932</v>
      </c>
      <c r="BT844">
        <v>937111</v>
      </c>
      <c r="BU844">
        <v>12257</v>
      </c>
      <c r="BV844">
        <v>88734</v>
      </c>
      <c r="BW844">
        <v>932589</v>
      </c>
      <c r="BX844">
        <v>42948</v>
      </c>
      <c r="BY844">
        <v>76.17945681609028</v>
      </c>
      <c r="BZ844">
        <v>0</v>
      </c>
      <c r="CA844">
        <v>0</v>
      </c>
      <c r="CB844">
        <v>875.71964985906595</v>
      </c>
      <c r="CC844">
        <v>0</v>
      </c>
      <c r="CD844">
        <v>10.367703815067555</v>
      </c>
      <c r="CE844">
        <v>1.6650280593054629</v>
      </c>
      <c r="CF844">
        <v>0</v>
      </c>
      <c r="CG844">
        <v>219988.94736101929</v>
      </c>
      <c r="CH844">
        <v>103876.73337364817</v>
      </c>
      <c r="CI844">
        <v>3121.2960749293316</v>
      </c>
      <c r="CJ844">
        <v>27092.849930386601</v>
      </c>
      <c r="CK844">
        <v>373806.41793353681</v>
      </c>
      <c r="CL844">
        <v>2000000</v>
      </c>
      <c r="CM844">
        <v>1980000</v>
      </c>
      <c r="CN844">
        <v>1340000</v>
      </c>
      <c r="CO844">
        <v>301980000</v>
      </c>
      <c r="CP844">
        <v>10000</v>
      </c>
      <c r="CQ844">
        <v>7770</v>
      </c>
      <c r="CR844">
        <v>0</v>
      </c>
      <c r="CS844">
        <v>0</v>
      </c>
      <c r="CT844">
        <v>17576000</v>
      </c>
      <c r="CU844">
        <v>54452160</v>
      </c>
      <c r="CV844">
        <v>0</v>
      </c>
      <c r="CW844">
        <v>0</v>
      </c>
      <c r="CX844">
        <v>53967.600439294802</v>
      </c>
      <c r="CY844">
        <v>1355481.6165406704</v>
      </c>
      <c r="CZ844">
        <v>5650</v>
      </c>
      <c r="DA844">
        <v>4526.9872827914796</v>
      </c>
      <c r="DB844">
        <v>3447.5089696872965</v>
      </c>
      <c r="DC844">
        <v>2210.3423150198755</v>
      </c>
      <c r="DD844">
        <v>-196253.22596851882</v>
      </c>
      <c r="DE844">
        <v>-227024.1740851166</v>
      </c>
      <c r="DF844">
        <v>-251682.7279016609</v>
      </c>
    </row>
    <row r="845" spans="1:110" x14ac:dyDescent="0.45">
      <c r="A845">
        <v>19366</v>
      </c>
      <c r="B845" t="s">
        <v>574</v>
      </c>
      <c r="C845">
        <v>8067</v>
      </c>
      <c r="D845">
        <v>7141</v>
      </c>
      <c r="E845">
        <v>6269</v>
      </c>
      <c r="F845">
        <v>5477</v>
      </c>
      <c r="G845">
        <v>4730</v>
      </c>
      <c r="H845">
        <v>4019</v>
      </c>
      <c r="I845">
        <v>3344</v>
      </c>
      <c r="J845">
        <v>2560</v>
      </c>
      <c r="K845">
        <v>2.4700000000000002</v>
      </c>
      <c r="L845">
        <v>2.37</v>
      </c>
      <c r="M845">
        <v>2.29</v>
      </c>
      <c r="N845">
        <v>2.23</v>
      </c>
      <c r="O845">
        <v>2.1800000000000002</v>
      </c>
      <c r="P845">
        <v>2.14</v>
      </c>
      <c r="Q845">
        <v>2.1216607122757116</v>
      </c>
      <c r="R845">
        <v>2.0968238732475504</v>
      </c>
      <c r="S845">
        <v>296509</v>
      </c>
      <c r="T845">
        <v>10016</v>
      </c>
      <c r="U845">
        <v>3932</v>
      </c>
      <c r="V845">
        <v>16.207123597596713</v>
      </c>
      <c r="W845">
        <v>57.482344919137482</v>
      </c>
      <c r="X845">
        <v>2422.0590188109263</v>
      </c>
      <c r="Y845">
        <v>268.08677022501701</v>
      </c>
      <c r="Z845">
        <v>3112</v>
      </c>
      <c r="AA845">
        <v>2701.94242777612</v>
      </c>
      <c r="AB845">
        <v>2281.7405640326215</v>
      </c>
      <c r="AC845">
        <v>1902.0385493329741</v>
      </c>
      <c r="AD845">
        <v>1565.692092909426</v>
      </c>
      <c r="AE845">
        <v>1298.3616688189459</v>
      </c>
      <c r="AF845">
        <v>1198.7646146798418</v>
      </c>
      <c r="AG845">
        <v>812.84150041726707</v>
      </c>
      <c r="AH845">
        <v>134</v>
      </c>
      <c r="AI845">
        <v>153.42667043982786</v>
      </c>
      <c r="AJ845">
        <v>164.65057391144586</v>
      </c>
      <c r="AK845">
        <v>161.88040945314566</v>
      </c>
      <c r="AL845">
        <v>151.89677253213526</v>
      </c>
      <c r="AM845">
        <v>152.43905671790552</v>
      </c>
      <c r="AN845">
        <v>280.71973220062046</v>
      </c>
      <c r="AO845">
        <v>249.94445113759699</v>
      </c>
      <c r="AP845">
        <v>13.270843829994341</v>
      </c>
      <c r="AQ845">
        <v>1.9080099706569913</v>
      </c>
      <c r="AR845">
        <v>0.29972322255708739</v>
      </c>
      <c r="AS845">
        <v>1.9080099706569913</v>
      </c>
      <c r="AT845">
        <v>7499</v>
      </c>
      <c r="AU845">
        <v>90</v>
      </c>
      <c r="AV845">
        <v>4358.3362368823455</v>
      </c>
      <c r="AW845">
        <v>1594.5431798268628</v>
      </c>
      <c r="AX845">
        <v>36.762445306529443</v>
      </c>
      <c r="AY845">
        <v>145.43768022476388</v>
      </c>
      <c r="AZ845">
        <v>60.656422560613855</v>
      </c>
      <c r="BA845">
        <v>0.97721417439582281</v>
      </c>
      <c r="BB845">
        <v>66.061272509003672</v>
      </c>
      <c r="BC845">
        <v>5650</v>
      </c>
      <c r="BD845">
        <v>151238.62090728426</v>
      </c>
      <c r="BE845">
        <v>1250628.1320558153</v>
      </c>
      <c r="BF845">
        <v>23546</v>
      </c>
      <c r="BG845">
        <v>19193.064840625379</v>
      </c>
      <c r="BH845">
        <v>14676.100783026017</v>
      </c>
      <c r="BI845">
        <v>21263.999999999982</v>
      </c>
      <c r="BJ845">
        <v>14968.841414694849</v>
      </c>
      <c r="BK845">
        <v>12321.83051769474</v>
      </c>
      <c r="BL845">
        <v>-192537.38019561936</v>
      </c>
      <c r="BM845">
        <v>-225103.53565281758</v>
      </c>
      <c r="BN845">
        <v>-250642.89521816792</v>
      </c>
      <c r="BO845">
        <v>-70847.511941888137</v>
      </c>
      <c r="BP845">
        <v>-37200.422690076288</v>
      </c>
      <c r="BQ845">
        <v>4292.1387201031903</v>
      </c>
      <c r="BR845">
        <v>747588</v>
      </c>
      <c r="BS845">
        <v>8767932</v>
      </c>
      <c r="BT845">
        <v>937111</v>
      </c>
      <c r="BU845">
        <v>12257</v>
      </c>
      <c r="BV845">
        <v>88734</v>
      </c>
      <c r="BW845">
        <v>932589</v>
      </c>
      <c r="BX845">
        <v>42948</v>
      </c>
      <c r="BY845">
        <v>22.488134701145636</v>
      </c>
      <c r="BZ845">
        <v>0</v>
      </c>
      <c r="CA845">
        <v>0</v>
      </c>
      <c r="CB845">
        <v>0</v>
      </c>
      <c r="CC845">
        <v>0</v>
      </c>
      <c r="CD845">
        <v>1.3596239618295063</v>
      </c>
      <c r="CE845">
        <v>0.82814017741006496</v>
      </c>
      <c r="CF845">
        <v>0</v>
      </c>
      <c r="CG845">
        <v>118979.93772764987</v>
      </c>
      <c r="CH845">
        <v>56181.219176733655</v>
      </c>
      <c r="CI845">
        <v>1688.137595454737</v>
      </c>
      <c r="CJ845">
        <v>14653.034328547119</v>
      </c>
      <c r="CK845">
        <v>202171.35843165935</v>
      </c>
      <c r="CL845">
        <v>1920000</v>
      </c>
      <c r="CM845">
        <v>2340000</v>
      </c>
      <c r="CN845">
        <v>1340000</v>
      </c>
      <c r="CO845">
        <v>200870000</v>
      </c>
      <c r="CP845">
        <v>1000</v>
      </c>
      <c r="CQ845">
        <v>4250</v>
      </c>
      <c r="CR845">
        <v>0</v>
      </c>
      <c r="CS845">
        <v>0</v>
      </c>
      <c r="CT845">
        <v>1653000</v>
      </c>
      <c r="CU845">
        <v>29784000</v>
      </c>
      <c r="CV845">
        <v>0</v>
      </c>
      <c r="CW845">
        <v>0</v>
      </c>
      <c r="CX845">
        <v>38957.729750657993</v>
      </c>
      <c r="CY845">
        <v>713907.25776550884</v>
      </c>
      <c r="CZ845">
        <v>5650</v>
      </c>
      <c r="DA845">
        <v>4605.4878259378838</v>
      </c>
      <c r="DB845">
        <v>3521.6159612714264</v>
      </c>
      <c r="DC845">
        <v>2289.3688717042428</v>
      </c>
      <c r="DD845">
        <v>-192537.38019561936</v>
      </c>
      <c r="DE845">
        <v>-225103.53565281758</v>
      </c>
      <c r="DF845">
        <v>-250642.89521816792</v>
      </c>
    </row>
    <row r="846" spans="1:110" x14ac:dyDescent="0.45">
      <c r="A846">
        <v>19368</v>
      </c>
      <c r="B846" t="s">
        <v>1193</v>
      </c>
      <c r="C846">
        <v>15294</v>
      </c>
      <c r="D846">
        <v>14219</v>
      </c>
      <c r="E846">
        <v>13163</v>
      </c>
      <c r="F846">
        <v>12107</v>
      </c>
      <c r="G846">
        <v>11096</v>
      </c>
      <c r="H846">
        <v>10104</v>
      </c>
      <c r="I846">
        <v>9116</v>
      </c>
      <c r="J846">
        <v>8086.3214285714284</v>
      </c>
      <c r="K846">
        <v>2.4700000000000002</v>
      </c>
      <c r="L846">
        <v>2.37</v>
      </c>
      <c r="M846">
        <v>2.29</v>
      </c>
      <c r="N846">
        <v>2.23</v>
      </c>
      <c r="O846">
        <v>2.1800000000000002</v>
      </c>
      <c r="P846">
        <v>2.14</v>
      </c>
      <c r="Q846">
        <v>2.1216607122757116</v>
      </c>
      <c r="R846">
        <v>2.0968238732475504</v>
      </c>
      <c r="S846">
        <v>296509</v>
      </c>
      <c r="T846">
        <v>10016</v>
      </c>
      <c r="U846">
        <v>3932</v>
      </c>
      <c r="V846">
        <v>31.230596082823219</v>
      </c>
      <c r="W846">
        <v>110.76659502549312</v>
      </c>
      <c r="X846">
        <v>2382.9746427235809</v>
      </c>
      <c r="Y846">
        <v>263.76069721435169</v>
      </c>
      <c r="Z846">
        <v>6329</v>
      </c>
      <c r="AA846">
        <v>5882.995472444587</v>
      </c>
      <c r="AB846">
        <v>5381.2979703980864</v>
      </c>
      <c r="AC846">
        <v>4883.4796776465037</v>
      </c>
      <c r="AD846">
        <v>4377.0043370611475</v>
      </c>
      <c r="AE846">
        <v>3877.065631795223</v>
      </c>
      <c r="AF846">
        <v>3519.0966796537623</v>
      </c>
      <c r="AG846">
        <v>3025.1627031331504</v>
      </c>
      <c r="AH846">
        <v>312</v>
      </c>
      <c r="AI846">
        <v>254.33936938657766</v>
      </c>
      <c r="AJ846">
        <v>218.26063632943638</v>
      </c>
      <c r="AK846">
        <v>203.93410060934181</v>
      </c>
      <c r="AL846">
        <v>201.09866626787743</v>
      </c>
      <c r="AM846">
        <v>202.10821526926361</v>
      </c>
      <c r="AN846">
        <v>288.46651696179913</v>
      </c>
      <c r="AO846">
        <v>288.18225730908836</v>
      </c>
      <c r="AP846">
        <v>31.458835315142192</v>
      </c>
      <c r="AQ846">
        <v>2.4717401892601929</v>
      </c>
      <c r="AR846">
        <v>0.3882778110398632</v>
      </c>
      <c r="AS846">
        <v>2.4717401892601929</v>
      </c>
      <c r="AT846">
        <v>13838</v>
      </c>
      <c r="AU846">
        <v>186</v>
      </c>
      <c r="AV846">
        <v>8047.2668841135655</v>
      </c>
      <c r="AW846">
        <v>3160.4253441140081</v>
      </c>
      <c r="AX846">
        <v>74.419230272676913</v>
      </c>
      <c r="AY846">
        <v>268.53729592286965</v>
      </c>
      <c r="AZ846">
        <v>120.22258009009686</v>
      </c>
      <c r="BA846">
        <v>1.9782015604160597</v>
      </c>
      <c r="BB846">
        <v>66.061272509003672</v>
      </c>
      <c r="BC846">
        <v>6210</v>
      </c>
      <c r="BD846">
        <v>263698.02362153376</v>
      </c>
      <c r="BE846">
        <v>2600328.718043881</v>
      </c>
      <c r="BF846">
        <v>69014</v>
      </c>
      <c r="BG846">
        <v>62452.261666556813</v>
      </c>
      <c r="BH846">
        <v>54312.032495680061</v>
      </c>
      <c r="BI846">
        <v>35449.999999999985</v>
      </c>
      <c r="BJ846">
        <v>29427.075948544189</v>
      </c>
      <c r="BK846">
        <v>26375.135672905981</v>
      </c>
      <c r="BL846">
        <v>-264663.10348877579</v>
      </c>
      <c r="BM846">
        <v>-313935.31807245401</v>
      </c>
      <c r="BN846">
        <v>-358855.1877916035</v>
      </c>
      <c r="BO846">
        <v>121156.78091804939</v>
      </c>
      <c r="BP846">
        <v>368683.86457182933</v>
      </c>
      <c r="BQ846">
        <v>579405.36877184093</v>
      </c>
      <c r="BR846">
        <v>747588</v>
      </c>
      <c r="BS846">
        <v>8767932</v>
      </c>
      <c r="BT846">
        <v>937111</v>
      </c>
      <c r="BU846">
        <v>12257</v>
      </c>
      <c r="BV846">
        <v>88734</v>
      </c>
      <c r="BW846">
        <v>932589</v>
      </c>
      <c r="BX846">
        <v>42948</v>
      </c>
      <c r="BY846">
        <v>94.33384954258878</v>
      </c>
      <c r="BZ846">
        <v>0</v>
      </c>
      <c r="CA846">
        <v>0</v>
      </c>
      <c r="CB846">
        <v>0</v>
      </c>
      <c r="CC846">
        <v>0</v>
      </c>
      <c r="CD846">
        <v>8.3788309001108896</v>
      </c>
      <c r="CE846">
        <v>0.79606799999999989</v>
      </c>
      <c r="CF846">
        <v>0</v>
      </c>
      <c r="CG846">
        <v>174545.22114559749</v>
      </c>
      <c r="CH846">
        <v>82418.628826979068</v>
      </c>
      <c r="CI846">
        <v>2476.5212988875919</v>
      </c>
      <c r="CJ846">
        <v>21496.204874344297</v>
      </c>
      <c r="CK846">
        <v>296588.19075477804</v>
      </c>
      <c r="CL846">
        <v>1540000</v>
      </c>
      <c r="CM846">
        <v>2080000</v>
      </c>
      <c r="CN846">
        <v>1340000</v>
      </c>
      <c r="CO846">
        <v>112000000</v>
      </c>
      <c r="CP846">
        <v>1000</v>
      </c>
      <c r="CQ846">
        <v>5570</v>
      </c>
      <c r="CR846">
        <v>0</v>
      </c>
      <c r="CS846">
        <v>0</v>
      </c>
      <c r="CT846">
        <v>1498000</v>
      </c>
      <c r="CU846">
        <v>39034560</v>
      </c>
      <c r="CV846">
        <v>0</v>
      </c>
      <c r="CW846">
        <v>0</v>
      </c>
      <c r="CX846">
        <v>20406.852739232294</v>
      </c>
      <c r="CY846">
        <v>1112822.1203590813</v>
      </c>
      <c r="CZ846">
        <v>6210</v>
      </c>
      <c r="DA846">
        <v>5619.5633487309506</v>
      </c>
      <c r="DB846">
        <v>4887.0913408608867</v>
      </c>
      <c r="DC846">
        <v>3991.7188029581721</v>
      </c>
      <c r="DD846">
        <v>-264663.10348877579</v>
      </c>
      <c r="DE846">
        <v>-313935.31807245401</v>
      </c>
      <c r="DF846">
        <v>-358855.1877916035</v>
      </c>
    </row>
    <row r="847" spans="1:110" x14ac:dyDescent="0.45">
      <c r="A847">
        <v>19384</v>
      </c>
      <c r="B847" t="s">
        <v>1194</v>
      </c>
      <c r="C847">
        <v>19505</v>
      </c>
      <c r="D847">
        <v>19595</v>
      </c>
      <c r="E847">
        <v>19574</v>
      </c>
      <c r="F847">
        <v>19376</v>
      </c>
      <c r="G847">
        <v>19019</v>
      </c>
      <c r="H847">
        <v>18545</v>
      </c>
      <c r="I847">
        <v>17962</v>
      </c>
      <c r="J847">
        <v>17701.857142857145</v>
      </c>
      <c r="K847">
        <v>2.4700000000000002</v>
      </c>
      <c r="L847">
        <v>2.37</v>
      </c>
      <c r="M847">
        <v>2.29</v>
      </c>
      <c r="N847">
        <v>2.23</v>
      </c>
      <c r="O847">
        <v>2.1800000000000002</v>
      </c>
      <c r="P847">
        <v>2.14</v>
      </c>
      <c r="Q847">
        <v>2.1216607122757116</v>
      </c>
      <c r="R847">
        <v>2.0968238732475504</v>
      </c>
      <c r="S847">
        <v>296509</v>
      </c>
      <c r="T847">
        <v>10016</v>
      </c>
      <c r="U847">
        <v>3932</v>
      </c>
      <c r="V847">
        <v>48.19073611622877</v>
      </c>
      <c r="W847">
        <v>170.91968841102482</v>
      </c>
      <c r="X847">
        <v>1969.5227561597903</v>
      </c>
      <c r="Y847">
        <v>217.99757581578956</v>
      </c>
      <c r="Z847">
        <v>15913</v>
      </c>
      <c r="AA847">
        <v>16616.438052175283</v>
      </c>
      <c r="AB847">
        <v>16211.598139806118</v>
      </c>
      <c r="AC847">
        <v>15595.830386578309</v>
      </c>
      <c r="AD847">
        <v>14761.614293434794</v>
      </c>
      <c r="AE847">
        <v>13894.822700656463</v>
      </c>
      <c r="AF847">
        <v>13077.22916658235</v>
      </c>
      <c r="AG847">
        <v>12423.281891285047</v>
      </c>
      <c r="AH847">
        <v>255</v>
      </c>
      <c r="AI847">
        <v>240.71987535030465</v>
      </c>
      <c r="AJ847">
        <v>223.39286940217013</v>
      </c>
      <c r="AK847">
        <v>249.35918468343672</v>
      </c>
      <c r="AL847">
        <v>267.17528176700654</v>
      </c>
      <c r="AM847">
        <v>304.28969042601346</v>
      </c>
      <c r="AN847">
        <v>306.93963590771654</v>
      </c>
      <c r="AO847">
        <v>319.23694781003792</v>
      </c>
      <c r="AP847">
        <v>82.726528537416286</v>
      </c>
      <c r="AQ847">
        <v>1.6044629298706516</v>
      </c>
      <c r="AR847">
        <v>0.25203998260482352</v>
      </c>
      <c r="AS847">
        <v>1.6044629298706516</v>
      </c>
      <c r="AT847">
        <v>18597</v>
      </c>
      <c r="AU847">
        <v>800</v>
      </c>
      <c r="AV847">
        <v>10946.584909316054</v>
      </c>
      <c r="AW847">
        <v>10266.048335838035</v>
      </c>
      <c r="AX847">
        <v>281.71155323600982</v>
      </c>
      <c r="AY847">
        <v>365.2875384238767</v>
      </c>
      <c r="AZ847">
        <v>390.52047869527888</v>
      </c>
      <c r="BA847">
        <v>7.4884170685021605</v>
      </c>
      <c r="BB847">
        <v>66.061272509003672</v>
      </c>
      <c r="BC847">
        <v>7990</v>
      </c>
      <c r="BD847">
        <v>538956.44729637972</v>
      </c>
      <c r="BE847">
        <v>5127212.4095438654</v>
      </c>
      <c r="BF847">
        <v>194528</v>
      </c>
      <c r="BG847">
        <v>204429.92186759459</v>
      </c>
      <c r="BH847">
        <v>203891.0977957852</v>
      </c>
      <c r="BI847">
        <v>145823.99999999997</v>
      </c>
      <c r="BJ847">
        <v>136867.26139208095</v>
      </c>
      <c r="BK847">
        <v>129546.27435595532</v>
      </c>
      <c r="BL847">
        <v>-241015.27019526856</v>
      </c>
      <c r="BM847">
        <v>-372026.03779881506</v>
      </c>
      <c r="BN847">
        <v>-490868.0748688007</v>
      </c>
      <c r="BO847">
        <v>565801.08825603127</v>
      </c>
      <c r="BP847">
        <v>1258393.7943449831</v>
      </c>
      <c r="BQ847">
        <v>1805046.4541313446</v>
      </c>
      <c r="BR847">
        <v>747588</v>
      </c>
      <c r="BS847">
        <v>8767932</v>
      </c>
      <c r="BT847">
        <v>937111</v>
      </c>
      <c r="BU847">
        <v>12257</v>
      </c>
      <c r="BV847">
        <v>88734</v>
      </c>
      <c r="BW847">
        <v>932589</v>
      </c>
      <c r="BX847">
        <v>42948</v>
      </c>
      <c r="BY847">
        <v>134.49731021429585</v>
      </c>
      <c r="BZ847">
        <v>0</v>
      </c>
      <c r="CA847">
        <v>0</v>
      </c>
      <c r="CB847">
        <v>0</v>
      </c>
      <c r="CC847">
        <v>0</v>
      </c>
      <c r="CD847">
        <v>8.4170122392245226</v>
      </c>
      <c r="CE847">
        <v>8.3662967859597348</v>
      </c>
      <c r="CF847">
        <v>0</v>
      </c>
      <c r="CG847">
        <v>271216.42054931301</v>
      </c>
      <c r="CH847">
        <v>128065.86940807516</v>
      </c>
      <c r="CI847">
        <v>3848.1330951945656</v>
      </c>
      <c r="CJ847">
        <v>33401.795266288835</v>
      </c>
      <c r="CK847">
        <v>460852.41948050121</v>
      </c>
      <c r="CL847">
        <v>1680000</v>
      </c>
      <c r="CM847">
        <v>550000</v>
      </c>
      <c r="CN847">
        <v>1340000</v>
      </c>
      <c r="CO847">
        <v>9080000</v>
      </c>
      <c r="CP847">
        <v>0</v>
      </c>
      <c r="CQ847">
        <v>0</v>
      </c>
      <c r="CR847">
        <v>0</v>
      </c>
      <c r="CS847">
        <v>0</v>
      </c>
      <c r="CT847">
        <v>0</v>
      </c>
      <c r="CU847">
        <v>0</v>
      </c>
      <c r="CV847">
        <v>0</v>
      </c>
      <c r="CW847">
        <v>0</v>
      </c>
      <c r="CX847">
        <v>0</v>
      </c>
      <c r="CY847">
        <v>1827810.1726121828</v>
      </c>
      <c r="CZ847">
        <v>7990</v>
      </c>
      <c r="DA847">
        <v>8396.7093463258807</v>
      </c>
      <c r="DB847">
        <v>8374.5778057057287</v>
      </c>
      <c r="DC847">
        <v>8158.4327220297464</v>
      </c>
      <c r="DD847">
        <v>-241015.27019526856</v>
      </c>
      <c r="DE847">
        <v>-372026.03779881506</v>
      </c>
      <c r="DF847">
        <v>-490868.0748688007</v>
      </c>
    </row>
    <row r="848" spans="1:110" x14ac:dyDescent="0.45">
      <c r="A848">
        <v>19422</v>
      </c>
      <c r="B848" t="s">
        <v>1195</v>
      </c>
      <c r="C848">
        <v>1743</v>
      </c>
      <c r="D848">
        <v>1622</v>
      </c>
      <c r="E848">
        <v>1498</v>
      </c>
      <c r="F848">
        <v>1378</v>
      </c>
      <c r="G848">
        <v>1255</v>
      </c>
      <c r="H848">
        <v>1128</v>
      </c>
      <c r="I848">
        <v>999</v>
      </c>
      <c r="J848">
        <v>875.32142857142856</v>
      </c>
      <c r="K848">
        <v>2.4700000000000002</v>
      </c>
      <c r="L848">
        <v>2.37</v>
      </c>
      <c r="M848">
        <v>2.29</v>
      </c>
      <c r="N848">
        <v>2.23</v>
      </c>
      <c r="O848">
        <v>2.1800000000000002</v>
      </c>
      <c r="P848">
        <v>2.14</v>
      </c>
      <c r="Q848">
        <v>2.1216607122757116</v>
      </c>
      <c r="R848">
        <v>2.0968238732475504</v>
      </c>
      <c r="S848">
        <v>296509</v>
      </c>
      <c r="T848">
        <v>10016</v>
      </c>
      <c r="U848">
        <v>3932</v>
      </c>
      <c r="V848">
        <v>3.2113149925125346</v>
      </c>
      <c r="W848">
        <v>11.389677812475965</v>
      </c>
      <c r="X848">
        <v>2641.1501332066259</v>
      </c>
      <c r="Y848">
        <v>292.3369758505504</v>
      </c>
      <c r="Z848">
        <v>711</v>
      </c>
      <c r="AA848">
        <v>673.92677098885326</v>
      </c>
      <c r="AB848">
        <v>613.23675169563057</v>
      </c>
      <c r="AC848">
        <v>550.22140184766783</v>
      </c>
      <c r="AD848">
        <v>484.54768158707924</v>
      </c>
      <c r="AE848">
        <v>422.04819291038615</v>
      </c>
      <c r="AF848">
        <v>385.68483404017081</v>
      </c>
      <c r="AG848">
        <v>318.31256660851648</v>
      </c>
      <c r="AH848">
        <v>88</v>
      </c>
      <c r="AI848">
        <v>95.390774945858823</v>
      </c>
      <c r="AJ848">
        <v>95.317816172255093</v>
      </c>
      <c r="AK848">
        <v>86.184554942036229</v>
      </c>
      <c r="AL848">
        <v>73.430724865794929</v>
      </c>
      <c r="AM848">
        <v>67.117220805825909</v>
      </c>
      <c r="AN848">
        <v>75.336958618034004</v>
      </c>
      <c r="AO848">
        <v>64.746279087622696</v>
      </c>
      <c r="AP848">
        <v>3.0858803033926949</v>
      </c>
      <c r="AQ848">
        <v>1.4310074779927433</v>
      </c>
      <c r="AR848">
        <v>0.22479241691781554</v>
      </c>
      <c r="AS848">
        <v>1.4310074779927433</v>
      </c>
      <c r="AT848">
        <v>1998</v>
      </c>
      <c r="AU848">
        <v>4</v>
      </c>
      <c r="AV848">
        <v>1156.4282234277821</v>
      </c>
      <c r="AW848">
        <v>206.22094586384804</v>
      </c>
      <c r="AX848">
        <v>3.1948565229819237</v>
      </c>
      <c r="AY848">
        <v>38.590009815785088</v>
      </c>
      <c r="AZ848">
        <v>7.8446447806607793</v>
      </c>
      <c r="BA848">
        <v>8.4925228813992296E-2</v>
      </c>
      <c r="BB848">
        <v>66.061272509003672</v>
      </c>
      <c r="BC848">
        <v>7990</v>
      </c>
      <c r="BD848">
        <v>321956.21893857117</v>
      </c>
      <c r="BE848">
        <v>500106.1052913313</v>
      </c>
      <c r="BF848">
        <v>5184</v>
      </c>
      <c r="BG848">
        <v>4680.6572851984756</v>
      </c>
      <c r="BH848">
        <v>3992.618504903372</v>
      </c>
      <c r="BI848">
        <v>1542.0000000000005</v>
      </c>
      <c r="BJ848">
        <v>1258.9519190700576</v>
      </c>
      <c r="BK848">
        <v>1108.6850339999844</v>
      </c>
      <c r="BL848">
        <v>-278923.70654161338</v>
      </c>
      <c r="BM848">
        <v>-245075.39932239056</v>
      </c>
      <c r="BN848">
        <v>-202998.3233533313</v>
      </c>
      <c r="BO848">
        <v>32225.440401862143</v>
      </c>
      <c r="BP848">
        <v>80586.431195641169</v>
      </c>
      <c r="BQ848">
        <v>95608.332536926842</v>
      </c>
      <c r="BR848">
        <v>747588</v>
      </c>
      <c r="BS848">
        <v>8767932</v>
      </c>
      <c r="BT848">
        <v>937111</v>
      </c>
      <c r="BU848">
        <v>12257</v>
      </c>
      <c r="BV848">
        <v>88734</v>
      </c>
      <c r="BW848">
        <v>932589</v>
      </c>
      <c r="BX848">
        <v>42948</v>
      </c>
      <c r="BY848">
        <v>2.6630094767041301</v>
      </c>
      <c r="BZ848">
        <v>0</v>
      </c>
      <c r="CA848">
        <v>0</v>
      </c>
      <c r="CB848">
        <v>0</v>
      </c>
      <c r="CC848">
        <v>0</v>
      </c>
      <c r="CD848">
        <v>1.0400916826783337</v>
      </c>
      <c r="CE848">
        <v>0</v>
      </c>
      <c r="CF848">
        <v>8.7949999999999999</v>
      </c>
      <c r="CG848">
        <v>33256.54509401325</v>
      </c>
      <c r="CH848">
        <v>15703.431054607845</v>
      </c>
      <c r="CI848">
        <v>471.85790428509142</v>
      </c>
      <c r="CJ848">
        <v>4095.7266091945939</v>
      </c>
      <c r="CK848">
        <v>56509.702617182556</v>
      </c>
      <c r="CL848">
        <v>500000</v>
      </c>
      <c r="CM848">
        <v>280000</v>
      </c>
      <c r="CN848">
        <v>1340000</v>
      </c>
      <c r="CO848">
        <v>79680000</v>
      </c>
      <c r="CP848">
        <v>0</v>
      </c>
      <c r="CQ848">
        <v>8750</v>
      </c>
      <c r="CR848">
        <v>0</v>
      </c>
      <c r="CS848">
        <v>0</v>
      </c>
      <c r="CT848">
        <v>0</v>
      </c>
      <c r="CU848">
        <v>61320000</v>
      </c>
      <c r="CV848">
        <v>0</v>
      </c>
      <c r="CW848">
        <v>0</v>
      </c>
      <c r="CX848">
        <v>17969.336140808609</v>
      </c>
      <c r="CY848">
        <v>219775.20447118796</v>
      </c>
      <c r="CZ848">
        <v>7990</v>
      </c>
      <c r="DA848">
        <v>7214.2075055431751</v>
      </c>
      <c r="DB848">
        <v>6153.7464996485232</v>
      </c>
      <c r="DC848">
        <v>4873.6000187506361</v>
      </c>
      <c r="DD848">
        <v>-278923.70654161338</v>
      </c>
      <c r="DE848">
        <v>-245075.39932239056</v>
      </c>
      <c r="DF848">
        <v>-202998.3233533313</v>
      </c>
    </row>
    <row r="849" spans="1:110" x14ac:dyDescent="0.45">
      <c r="A849">
        <v>19423</v>
      </c>
      <c r="B849" t="s">
        <v>1196</v>
      </c>
      <c r="C849">
        <v>4342</v>
      </c>
      <c r="D849">
        <v>4116</v>
      </c>
      <c r="E849">
        <v>3860</v>
      </c>
      <c r="F849">
        <v>3596</v>
      </c>
      <c r="G849">
        <v>3319</v>
      </c>
      <c r="H849">
        <v>3040</v>
      </c>
      <c r="I849">
        <v>2749</v>
      </c>
      <c r="J849">
        <v>2482.1428571428573</v>
      </c>
      <c r="K849">
        <v>2.4700000000000002</v>
      </c>
      <c r="L849">
        <v>2.37</v>
      </c>
      <c r="M849">
        <v>2.29</v>
      </c>
      <c r="N849">
        <v>2.23</v>
      </c>
      <c r="O849">
        <v>2.1800000000000002</v>
      </c>
      <c r="P849">
        <v>2.14</v>
      </c>
      <c r="Q849">
        <v>2.1216607122757116</v>
      </c>
      <c r="R849">
        <v>2.0968238732475504</v>
      </c>
      <c r="S849">
        <v>296509</v>
      </c>
      <c r="T849">
        <v>10016</v>
      </c>
      <c r="U849">
        <v>3932</v>
      </c>
      <c r="V849">
        <v>8.0976610620907934</v>
      </c>
      <c r="W849">
        <v>28.720244120208672</v>
      </c>
      <c r="X849">
        <v>2609.2087899264725</v>
      </c>
      <c r="Y849">
        <v>288.80153286996244</v>
      </c>
      <c r="Z849">
        <v>1229</v>
      </c>
      <c r="AA849">
        <v>1158.2750138281847</v>
      </c>
      <c r="AB849">
        <v>1065.8164207429643</v>
      </c>
      <c r="AC849">
        <v>963.86495251814961</v>
      </c>
      <c r="AD849">
        <v>851.87615012120602</v>
      </c>
      <c r="AE849">
        <v>747.3274248864285</v>
      </c>
      <c r="AF849">
        <v>659.63173166110846</v>
      </c>
      <c r="AG849">
        <v>561.68059505435815</v>
      </c>
      <c r="AH849">
        <v>19</v>
      </c>
      <c r="AI849">
        <v>15.447525906038345</v>
      </c>
      <c r="AJ849">
        <v>9.0751770903848623</v>
      </c>
      <c r="AK849">
        <v>3.5706543436559128</v>
      </c>
      <c r="AL849">
        <v>1.7909442853605726</v>
      </c>
      <c r="AM849">
        <v>0.84734273163472251</v>
      </c>
      <c r="AN849">
        <v>0.52524881834065906</v>
      </c>
      <c r="AO849">
        <v>0.27913389028488655</v>
      </c>
      <c r="AP849">
        <v>5.0184518065275139</v>
      </c>
      <c r="AQ849">
        <v>0.95400498532849565</v>
      </c>
      <c r="AR849">
        <v>0.14986161127854369</v>
      </c>
      <c r="AS849">
        <v>0.95400498532849565</v>
      </c>
      <c r="AT849">
        <v>3518</v>
      </c>
      <c r="AU849">
        <v>31</v>
      </c>
      <c r="AV849">
        <v>2041.9339608092273</v>
      </c>
      <c r="AW849">
        <v>625.25431613747651</v>
      </c>
      <c r="AX849">
        <v>13.539363375078695</v>
      </c>
      <c r="AY849">
        <v>68.13933627220392</v>
      </c>
      <c r="AZ849">
        <v>23.784674185869605</v>
      </c>
      <c r="BA849">
        <v>0.35990146172546938</v>
      </c>
      <c r="BB849">
        <v>66.061272509003672</v>
      </c>
      <c r="BC849">
        <v>7990</v>
      </c>
      <c r="BD849">
        <v>359775.44161427813</v>
      </c>
      <c r="BE849">
        <v>690281.6844326834</v>
      </c>
      <c r="BF849">
        <v>13466</v>
      </c>
      <c r="BG849">
        <v>12503.350625580149</v>
      </c>
      <c r="BH849">
        <v>11014.667720225607</v>
      </c>
      <c r="BI849">
        <v>6363.9999999999982</v>
      </c>
      <c r="BJ849">
        <v>5295.8377627020172</v>
      </c>
      <c r="BK849">
        <v>4680.5290234600025</v>
      </c>
      <c r="BL849">
        <v>-273689.03237146843</v>
      </c>
      <c r="BM849">
        <v>-235960.22455074481</v>
      </c>
      <c r="BN849">
        <v>-188305.84323332831</v>
      </c>
      <c r="BO849">
        <v>41107.63475871674</v>
      </c>
      <c r="BP849">
        <v>95264.460585245688</v>
      </c>
      <c r="BQ849">
        <v>125064.59728843177</v>
      </c>
      <c r="BR849">
        <v>747588</v>
      </c>
      <c r="BS849">
        <v>8767932</v>
      </c>
      <c r="BT849">
        <v>937111</v>
      </c>
      <c r="BU849">
        <v>12257</v>
      </c>
      <c r="BV849">
        <v>88734</v>
      </c>
      <c r="BW849">
        <v>932589</v>
      </c>
      <c r="BX849">
        <v>42948</v>
      </c>
      <c r="BY849">
        <v>22.168859889346205</v>
      </c>
      <c r="BZ849">
        <v>0</v>
      </c>
      <c r="CA849">
        <v>0</v>
      </c>
      <c r="CB849">
        <v>0</v>
      </c>
      <c r="CC849">
        <v>0</v>
      </c>
      <c r="CD849">
        <v>2.5906149138307408</v>
      </c>
      <c r="CE849">
        <v>0</v>
      </c>
      <c r="CF849">
        <v>0.40248</v>
      </c>
      <c r="CG849">
        <v>51640.59797207026</v>
      </c>
      <c r="CH849">
        <v>24384.209712123982</v>
      </c>
      <c r="CI849">
        <v>732.69860913834077</v>
      </c>
      <c r="CJ849">
        <v>6359.8239273207982</v>
      </c>
      <c r="CK849">
        <v>87747.985430407702</v>
      </c>
      <c r="CL849">
        <v>370000</v>
      </c>
      <c r="CM849">
        <v>80000</v>
      </c>
      <c r="CN849">
        <v>1340000</v>
      </c>
      <c r="CO849">
        <v>15220000</v>
      </c>
      <c r="CP849">
        <v>0</v>
      </c>
      <c r="CQ849">
        <v>830</v>
      </c>
      <c r="CR849">
        <v>0</v>
      </c>
      <c r="CS849">
        <v>0</v>
      </c>
      <c r="CT849">
        <v>0</v>
      </c>
      <c r="CU849">
        <v>5816640</v>
      </c>
      <c r="CV849">
        <v>0</v>
      </c>
      <c r="CW849">
        <v>0</v>
      </c>
      <c r="CX849">
        <v>3117.9889728863245</v>
      </c>
      <c r="CY849">
        <v>268462.79996539367</v>
      </c>
      <c r="CZ849">
        <v>7990</v>
      </c>
      <c r="DA849">
        <v>7418.8156466942964</v>
      </c>
      <c r="DB849">
        <v>6535.5112939701912</v>
      </c>
      <c r="DC849">
        <v>5446.0870635703141</v>
      </c>
      <c r="DD849">
        <v>-273689.03237146843</v>
      </c>
      <c r="DE849">
        <v>-235960.22455074481</v>
      </c>
      <c r="DF849">
        <v>-188305.84323332831</v>
      </c>
    </row>
    <row r="850" spans="1:110" x14ac:dyDescent="0.45">
      <c r="A850">
        <v>19424</v>
      </c>
      <c r="B850" t="s">
        <v>1197</v>
      </c>
      <c r="C850">
        <v>8968</v>
      </c>
      <c r="D850">
        <v>8961</v>
      </c>
      <c r="E850">
        <v>8926</v>
      </c>
      <c r="F850">
        <v>8922</v>
      </c>
      <c r="G850">
        <v>8843</v>
      </c>
      <c r="H850">
        <v>8690</v>
      </c>
      <c r="I850">
        <v>8520</v>
      </c>
      <c r="J850">
        <v>8449.6785714285706</v>
      </c>
      <c r="K850">
        <v>2.4700000000000002</v>
      </c>
      <c r="L850">
        <v>2.37</v>
      </c>
      <c r="M850">
        <v>2.29</v>
      </c>
      <c r="N850">
        <v>2.23</v>
      </c>
      <c r="O850">
        <v>2.1800000000000002</v>
      </c>
      <c r="P850">
        <v>2.14</v>
      </c>
      <c r="Q850">
        <v>2.1216607122757116</v>
      </c>
      <c r="R850">
        <v>2.0968238732475504</v>
      </c>
      <c r="S850">
        <v>296509</v>
      </c>
      <c r="T850">
        <v>10016</v>
      </c>
      <c r="U850">
        <v>3932</v>
      </c>
      <c r="V850">
        <v>18.335256456311747</v>
      </c>
      <c r="W850">
        <v>65.030264590494056</v>
      </c>
      <c r="X850">
        <v>2380.0562398700031</v>
      </c>
      <c r="Y850">
        <v>263.43767238747722</v>
      </c>
      <c r="Z850">
        <v>6905</v>
      </c>
      <c r="AA850">
        <v>6842.2285926785635</v>
      </c>
      <c r="AB850">
        <v>6743.1985243925265</v>
      </c>
      <c r="AC850">
        <v>6617.7063333867954</v>
      </c>
      <c r="AD850">
        <v>6424.2198354941665</v>
      </c>
      <c r="AE850">
        <v>6179.8764228449927</v>
      </c>
      <c r="AF850">
        <v>6048.2180982121436</v>
      </c>
      <c r="AG850">
        <v>5894.2788753230761</v>
      </c>
      <c r="AH850">
        <v>84</v>
      </c>
      <c r="AI850">
        <v>62.459661888270027</v>
      </c>
      <c r="AJ850">
        <v>45.372893209023218</v>
      </c>
      <c r="AK850">
        <v>33.486396338553277</v>
      </c>
      <c r="AL850">
        <v>24.831608424863145</v>
      </c>
      <c r="AM850">
        <v>19.340921828537514</v>
      </c>
      <c r="AN850">
        <v>19.377041745636671</v>
      </c>
      <c r="AO850">
        <v>17.769470515718098</v>
      </c>
      <c r="AP850">
        <v>19.029595204254949</v>
      </c>
      <c r="AQ850">
        <v>0.47700249266424782</v>
      </c>
      <c r="AR850">
        <v>7.4930805639271847E-2</v>
      </c>
      <c r="AS850">
        <v>0.47700249266424782</v>
      </c>
      <c r="AT850">
        <v>8832</v>
      </c>
      <c r="AU850">
        <v>80</v>
      </c>
      <c r="AV850">
        <v>5126.8315354427532</v>
      </c>
      <c r="AW850">
        <v>1593.5003471554501</v>
      </c>
      <c r="AX850">
        <v>34.708957294740166</v>
      </c>
      <c r="AY850">
        <v>171.08236833772466</v>
      </c>
      <c r="AZ850">
        <v>60.616753205793323</v>
      </c>
      <c r="BA850">
        <v>0.92262864355476204</v>
      </c>
      <c r="BB850">
        <v>66.061272509003672</v>
      </c>
      <c r="BC850">
        <v>7990</v>
      </c>
      <c r="BD850">
        <v>562553.48441594234</v>
      </c>
      <c r="BE850">
        <v>1827442.6391122881</v>
      </c>
      <c r="BF850">
        <v>142728</v>
      </c>
      <c r="BG850">
        <v>151028.32462944806</v>
      </c>
      <c r="BH850">
        <v>153287.60967306927</v>
      </c>
      <c r="BI850">
        <v>511925.99999999988</v>
      </c>
      <c r="BJ850">
        <v>495127.55771568534</v>
      </c>
      <c r="BK850">
        <v>480651.16781164595</v>
      </c>
      <c r="BL850">
        <v>-334522.0208037548</v>
      </c>
      <c r="BM850">
        <v>-368610.80222519906</v>
      </c>
      <c r="BN850">
        <v>-395587.71638837573</v>
      </c>
      <c r="BO850">
        <v>219217.72305987694</v>
      </c>
      <c r="BP850">
        <v>493332.40231365047</v>
      </c>
      <c r="BQ850">
        <v>700537.07888290146</v>
      </c>
      <c r="BR850">
        <v>747588</v>
      </c>
      <c r="BS850">
        <v>8767932</v>
      </c>
      <c r="BT850">
        <v>937111</v>
      </c>
      <c r="BU850">
        <v>12257</v>
      </c>
      <c r="BV850">
        <v>88734</v>
      </c>
      <c r="BW850">
        <v>932589</v>
      </c>
      <c r="BX850">
        <v>42948</v>
      </c>
      <c r="BY850">
        <v>48.902662655152696</v>
      </c>
      <c r="BZ850">
        <v>0</v>
      </c>
      <c r="CA850">
        <v>0</v>
      </c>
      <c r="CB850">
        <v>174.54114461755435</v>
      </c>
      <c r="CC850">
        <v>0</v>
      </c>
      <c r="CD850">
        <v>1.1502010693150195</v>
      </c>
      <c r="CE850">
        <v>0</v>
      </c>
      <c r="CF850">
        <v>0</v>
      </c>
      <c r="CG850">
        <v>104107.44551169364</v>
      </c>
      <c r="CH850">
        <v>49158.566779641951</v>
      </c>
      <c r="CI850">
        <v>1477.120396022895</v>
      </c>
      <c r="CJ850">
        <v>12821.405037478729</v>
      </c>
      <c r="CK850">
        <v>176899.93862770192</v>
      </c>
      <c r="CL850">
        <v>840000</v>
      </c>
      <c r="CM850">
        <v>820000</v>
      </c>
      <c r="CN850">
        <v>1340000</v>
      </c>
      <c r="CO850">
        <v>25050000</v>
      </c>
      <c r="CP850">
        <v>0</v>
      </c>
      <c r="CQ850">
        <v>630</v>
      </c>
      <c r="CR850">
        <v>0</v>
      </c>
      <c r="CS850">
        <v>0</v>
      </c>
      <c r="CT850">
        <v>0</v>
      </c>
      <c r="CU850">
        <v>4415040</v>
      </c>
      <c r="CV850">
        <v>0</v>
      </c>
      <c r="CW850">
        <v>0</v>
      </c>
      <c r="CX850">
        <v>3252.7168914678327</v>
      </c>
      <c r="CY850">
        <v>609581.75658548134</v>
      </c>
      <c r="CZ850">
        <v>7990</v>
      </c>
      <c r="DA850">
        <v>8454.6572066398348</v>
      </c>
      <c r="DB850">
        <v>8581.1333535663889</v>
      </c>
      <c r="DC850">
        <v>8515.6319739264836</v>
      </c>
      <c r="DD850">
        <v>-334522.0208037548</v>
      </c>
      <c r="DE850">
        <v>-368610.80222519906</v>
      </c>
      <c r="DF850">
        <v>-395587.71638837573</v>
      </c>
    </row>
    <row r="851" spans="1:110" x14ac:dyDescent="0.45">
      <c r="A851">
        <v>19425</v>
      </c>
      <c r="B851" t="s">
        <v>1198</v>
      </c>
      <c r="C851">
        <v>5208</v>
      </c>
      <c r="D851">
        <v>5042</v>
      </c>
      <c r="E851">
        <v>4842</v>
      </c>
      <c r="F851">
        <v>4619</v>
      </c>
      <c r="G851">
        <v>4391</v>
      </c>
      <c r="H851">
        <v>4128</v>
      </c>
      <c r="I851">
        <v>3860</v>
      </c>
      <c r="J851">
        <v>3634.1785714285711</v>
      </c>
      <c r="K851">
        <v>2.4700000000000002</v>
      </c>
      <c r="L851">
        <v>2.37</v>
      </c>
      <c r="M851">
        <v>2.29</v>
      </c>
      <c r="N851">
        <v>2.23</v>
      </c>
      <c r="O851">
        <v>2.1800000000000002</v>
      </c>
      <c r="P851">
        <v>2.14</v>
      </c>
      <c r="Q851">
        <v>2.1216607122757116</v>
      </c>
      <c r="R851">
        <v>2.0968238732475504</v>
      </c>
      <c r="S851">
        <v>296509</v>
      </c>
      <c r="T851">
        <v>10016</v>
      </c>
      <c r="U851">
        <v>3932</v>
      </c>
      <c r="V851">
        <v>10.431276546989894</v>
      </c>
      <c r="W851">
        <v>36.996955863895366</v>
      </c>
      <c r="X851">
        <v>2429.4732687992387</v>
      </c>
      <c r="Y851">
        <v>268.90742005954627</v>
      </c>
      <c r="Z851">
        <v>3421</v>
      </c>
      <c r="AA851">
        <v>3285.3426860174354</v>
      </c>
      <c r="AB851">
        <v>3065.8174282376226</v>
      </c>
      <c r="AC851">
        <v>2849.5001494742564</v>
      </c>
      <c r="AD851">
        <v>2615.25845736669</v>
      </c>
      <c r="AE851">
        <v>2380.1348776477171</v>
      </c>
      <c r="AF851">
        <v>2193.3567493290057</v>
      </c>
      <c r="AG851">
        <v>1955.7811335773138</v>
      </c>
      <c r="AH851">
        <v>83</v>
      </c>
      <c r="AI851">
        <v>104.52442985741524</v>
      </c>
      <c r="AJ851">
        <v>112.13719675044699</v>
      </c>
      <c r="AK851">
        <v>106.47705616112272</v>
      </c>
      <c r="AL851">
        <v>100.46820910029538</v>
      </c>
      <c r="AM851">
        <v>80.718878823001091</v>
      </c>
      <c r="AN851">
        <v>98.289142422015402</v>
      </c>
      <c r="AO851">
        <v>74.282861622048387</v>
      </c>
      <c r="AP851">
        <v>23.790890318833075</v>
      </c>
      <c r="AQ851">
        <v>2.4283763262907159</v>
      </c>
      <c r="AR851">
        <v>0.38146591961811122</v>
      </c>
      <c r="AS851">
        <v>2.4283763262907159</v>
      </c>
      <c r="AT851">
        <v>6712</v>
      </c>
      <c r="AU851">
        <v>75</v>
      </c>
      <c r="AV851">
        <v>3899.6094848347834</v>
      </c>
      <c r="AW851">
        <v>1366.4174878859353</v>
      </c>
      <c r="AX851">
        <v>31.069361691441607</v>
      </c>
      <c r="AY851">
        <v>130.12996850893671</v>
      </c>
      <c r="AZ851">
        <v>51.978521239180978</v>
      </c>
      <c r="BA851">
        <v>0.82588142277126408</v>
      </c>
      <c r="BB851">
        <v>66.061272509003672</v>
      </c>
      <c r="BC851">
        <v>7990</v>
      </c>
      <c r="BD851">
        <v>430014.92534482526</v>
      </c>
      <c r="BE851">
        <v>1932011.1130484256</v>
      </c>
      <c r="BF851">
        <v>95746</v>
      </c>
      <c r="BG851">
        <v>93220.03105572387</v>
      </c>
      <c r="BH851">
        <v>86814.458229377909</v>
      </c>
      <c r="BI851">
        <v>114994</v>
      </c>
      <c r="BJ851">
        <v>99738.581787295378</v>
      </c>
      <c r="BK851">
        <v>91539.623043399348</v>
      </c>
      <c r="BL851">
        <v>-332161.0556221506</v>
      </c>
      <c r="BM851">
        <v>-352109.42869750457</v>
      </c>
      <c r="BN851">
        <v>-356862.83044207713</v>
      </c>
      <c r="BO851">
        <v>169290.03755223972</v>
      </c>
      <c r="BP851">
        <v>408786.97012671549</v>
      </c>
      <c r="BQ851">
        <v>525183.50810601597</v>
      </c>
      <c r="BR851">
        <v>747588</v>
      </c>
      <c r="BS851">
        <v>8767932</v>
      </c>
      <c r="BT851">
        <v>937111</v>
      </c>
      <c r="BU851">
        <v>12257</v>
      </c>
      <c r="BV851">
        <v>88734</v>
      </c>
      <c r="BW851">
        <v>932589</v>
      </c>
      <c r="BX851">
        <v>42948</v>
      </c>
      <c r="BY851">
        <v>31.169687771350457</v>
      </c>
      <c r="BZ851">
        <v>0</v>
      </c>
      <c r="CA851">
        <v>0</v>
      </c>
      <c r="CB851">
        <v>0</v>
      </c>
      <c r="CC851">
        <v>0.29077944</v>
      </c>
      <c r="CD851">
        <v>0.2423529411764706</v>
      </c>
      <c r="CE851">
        <v>0</v>
      </c>
      <c r="CF851">
        <v>0.53529882352941183</v>
      </c>
      <c r="CG851">
        <v>94605.57548483272</v>
      </c>
      <c r="CH851">
        <v>44671.872192611139</v>
      </c>
      <c r="CI851">
        <v>1342.3038519414404</v>
      </c>
      <c r="CJ851">
        <v>11651.197434851701</v>
      </c>
      <c r="CK851">
        <v>160754.3093085069</v>
      </c>
      <c r="CL851">
        <v>210000</v>
      </c>
      <c r="CM851">
        <v>180000</v>
      </c>
      <c r="CN851">
        <v>1340000</v>
      </c>
      <c r="CO851">
        <v>53050000</v>
      </c>
      <c r="CP851">
        <v>0</v>
      </c>
      <c r="CQ851">
        <v>230</v>
      </c>
      <c r="CR851">
        <v>0</v>
      </c>
      <c r="CS851">
        <v>0</v>
      </c>
      <c r="CT851">
        <v>0</v>
      </c>
      <c r="CU851">
        <v>1611840</v>
      </c>
      <c r="CV851">
        <v>0</v>
      </c>
      <c r="CW851">
        <v>0</v>
      </c>
      <c r="CX851">
        <v>7458.1526357620423</v>
      </c>
      <c r="CY851">
        <v>802952.51966666291</v>
      </c>
      <c r="CZ851">
        <v>7990</v>
      </c>
      <c r="DA851">
        <v>7779.207989213478</v>
      </c>
      <c r="DB851">
        <v>7244.6631843913001</v>
      </c>
      <c r="DC851">
        <v>6509.3345770204069</v>
      </c>
      <c r="DD851">
        <v>-332161.0556221506</v>
      </c>
      <c r="DE851">
        <v>-352109.42869750457</v>
      </c>
      <c r="DF851">
        <v>-356862.83044207713</v>
      </c>
    </row>
    <row r="852" spans="1:110" x14ac:dyDescent="0.45">
      <c r="A852">
        <v>19429</v>
      </c>
      <c r="B852" t="s">
        <v>1199</v>
      </c>
      <c r="C852">
        <v>2921</v>
      </c>
      <c r="D852">
        <v>2874</v>
      </c>
      <c r="E852">
        <v>2821</v>
      </c>
      <c r="F852">
        <v>2765</v>
      </c>
      <c r="G852">
        <v>2693</v>
      </c>
      <c r="H852">
        <v>2602</v>
      </c>
      <c r="I852">
        <v>2501</v>
      </c>
      <c r="J852">
        <v>2432.0000000000005</v>
      </c>
      <c r="K852">
        <v>2.4700000000000002</v>
      </c>
      <c r="L852">
        <v>2.37</v>
      </c>
      <c r="M852">
        <v>2.29</v>
      </c>
      <c r="N852">
        <v>2.23</v>
      </c>
      <c r="O852">
        <v>2.1800000000000002</v>
      </c>
      <c r="P852">
        <v>2.14</v>
      </c>
      <c r="Q852">
        <v>2.1216607122757116</v>
      </c>
      <c r="R852">
        <v>2.0968238732475504</v>
      </c>
      <c r="S852">
        <v>296509</v>
      </c>
      <c r="T852">
        <v>10016</v>
      </c>
      <c r="U852">
        <v>3932</v>
      </c>
      <c r="V852">
        <v>5.786517859979206</v>
      </c>
      <c r="W852">
        <v>20.523235570153687</v>
      </c>
      <c r="X852">
        <v>2456.3648139241782</v>
      </c>
      <c r="Y852">
        <v>271.88392369670572</v>
      </c>
      <c r="Z852">
        <v>1695</v>
      </c>
      <c r="AA852">
        <v>1701.3836834146234</v>
      </c>
      <c r="AB852">
        <v>1641.6128656234487</v>
      </c>
      <c r="AC852">
        <v>1566.9768878186719</v>
      </c>
      <c r="AD852">
        <v>1494.9172866760978</v>
      </c>
      <c r="AE852">
        <v>1427.9558515205906</v>
      </c>
      <c r="AF852">
        <v>1446.4013574182293</v>
      </c>
      <c r="AG852">
        <v>1403.4772555415918</v>
      </c>
      <c r="AH852">
        <v>167</v>
      </c>
      <c r="AI852">
        <v>173.86966691833186</v>
      </c>
      <c r="AJ852">
        <v>182.57916264078966</v>
      </c>
      <c r="AK852">
        <v>197.75492516640821</v>
      </c>
      <c r="AL852">
        <v>217.62157453382491</v>
      </c>
      <c r="AM852">
        <v>236.29473651443999</v>
      </c>
      <c r="AN852">
        <v>346.6304644950776</v>
      </c>
      <c r="AO852">
        <v>382.94611278626627</v>
      </c>
      <c r="AP852">
        <v>9.2966040453219314</v>
      </c>
      <c r="AQ852">
        <v>0.9106411223590184</v>
      </c>
      <c r="AR852">
        <v>0.14304971985679171</v>
      </c>
      <c r="AS852">
        <v>0.9106411223590184</v>
      </c>
      <c r="AT852">
        <v>3693</v>
      </c>
      <c r="AU852">
        <v>11</v>
      </c>
      <c r="AV852">
        <v>2138.3464052577147</v>
      </c>
      <c r="AW852">
        <v>420.63337200472944</v>
      </c>
      <c r="AX852">
        <v>7.0966208597961433</v>
      </c>
      <c r="AY852">
        <v>71.356619543449938</v>
      </c>
      <c r="AZ852">
        <v>16.000893471059907</v>
      </c>
      <c r="BA852">
        <v>0.18864138216818072</v>
      </c>
      <c r="BB852">
        <v>66.061272509003672</v>
      </c>
      <c r="BC852">
        <v>7990</v>
      </c>
      <c r="BD852">
        <v>504843.6692721888</v>
      </c>
      <c r="BE852">
        <v>573148.20873486926</v>
      </c>
      <c r="BF852">
        <v>41988</v>
      </c>
      <c r="BG852">
        <v>42931.596936817179</v>
      </c>
      <c r="BH852">
        <v>42099.824907810267</v>
      </c>
      <c r="BI852">
        <v>13678.000000000002</v>
      </c>
      <c r="BJ852">
        <v>12597.458222103212</v>
      </c>
      <c r="BK852">
        <v>12018.146668785623</v>
      </c>
      <c r="BL852">
        <v>-252615.94558417192</v>
      </c>
      <c r="BM852">
        <v>-197419.34938528365</v>
      </c>
      <c r="BN852">
        <v>-133273.0190742393</v>
      </c>
      <c r="BO852">
        <v>57655.975610174035</v>
      </c>
      <c r="BP852">
        <v>132255.58681363444</v>
      </c>
      <c r="BQ852">
        <v>196420.63349518279</v>
      </c>
      <c r="BR852">
        <v>747588</v>
      </c>
      <c r="BS852">
        <v>8767932</v>
      </c>
      <c r="BT852">
        <v>937111</v>
      </c>
      <c r="BU852">
        <v>12257</v>
      </c>
      <c r="BV852">
        <v>88734</v>
      </c>
      <c r="BW852">
        <v>932589</v>
      </c>
      <c r="BX852">
        <v>42948</v>
      </c>
      <c r="BY852">
        <v>75.297033034866445</v>
      </c>
      <c r="BZ852">
        <v>0</v>
      </c>
      <c r="CA852">
        <v>0</v>
      </c>
      <c r="CB852">
        <v>0</v>
      </c>
      <c r="CC852">
        <v>0</v>
      </c>
      <c r="CD852">
        <v>1.6309336805695545</v>
      </c>
      <c r="CE852">
        <v>0</v>
      </c>
      <c r="CF852">
        <v>0</v>
      </c>
      <c r="CG852">
        <v>36354.980972337464</v>
      </c>
      <c r="CH852">
        <v>17166.483637335285</v>
      </c>
      <c r="CI852">
        <v>515.81982083339187</v>
      </c>
      <c r="CJ852">
        <v>4477.3160448338422</v>
      </c>
      <c r="CK852">
        <v>61774.581743007016</v>
      </c>
      <c r="CL852">
        <v>0</v>
      </c>
      <c r="CM852">
        <v>1630000</v>
      </c>
      <c r="CN852">
        <v>1340000</v>
      </c>
      <c r="CO852">
        <v>89580000</v>
      </c>
      <c r="CP852">
        <v>0</v>
      </c>
      <c r="CQ852">
        <v>0</v>
      </c>
      <c r="CR852">
        <v>0</v>
      </c>
      <c r="CS852">
        <v>0</v>
      </c>
      <c r="CT852">
        <v>0</v>
      </c>
      <c r="CU852">
        <v>0</v>
      </c>
      <c r="CV852">
        <v>0</v>
      </c>
      <c r="CW852">
        <v>0</v>
      </c>
      <c r="CX852">
        <v>18633.352310960327</v>
      </c>
      <c r="CY852">
        <v>207831.61931608606</v>
      </c>
      <c r="CZ852">
        <v>7990</v>
      </c>
      <c r="DA852">
        <v>8169.5593866144909</v>
      </c>
      <c r="DB852">
        <v>8011.2794373012312</v>
      </c>
      <c r="DC852">
        <v>7642.05184214976</v>
      </c>
      <c r="DD852">
        <v>-252615.94558417192</v>
      </c>
      <c r="DE852">
        <v>-197419.34938528365</v>
      </c>
      <c r="DF852">
        <v>-133273.0190742393</v>
      </c>
    </row>
    <row r="853" spans="1:110" x14ac:dyDescent="0.45">
      <c r="A853">
        <v>19430</v>
      </c>
      <c r="B853" t="s">
        <v>1200</v>
      </c>
      <c r="C853">
        <v>25329</v>
      </c>
      <c r="D853">
        <v>24899</v>
      </c>
      <c r="E853">
        <v>24338</v>
      </c>
      <c r="F853">
        <v>23697</v>
      </c>
      <c r="G853">
        <v>22944</v>
      </c>
      <c r="H853">
        <v>22099</v>
      </c>
      <c r="I853">
        <v>21132</v>
      </c>
      <c r="J853">
        <v>20432.535714285714</v>
      </c>
      <c r="K853">
        <v>2.4700000000000002</v>
      </c>
      <c r="L853">
        <v>2.37</v>
      </c>
      <c r="M853">
        <v>2.29</v>
      </c>
      <c r="N853">
        <v>2.23</v>
      </c>
      <c r="O853">
        <v>2.1800000000000002</v>
      </c>
      <c r="P853">
        <v>2.14</v>
      </c>
      <c r="Q853">
        <v>2.1216607122757116</v>
      </c>
      <c r="R853">
        <v>2.0968238732475504</v>
      </c>
      <c r="S853">
        <v>296509</v>
      </c>
      <c r="T853">
        <v>10016</v>
      </c>
      <c r="U853">
        <v>3932</v>
      </c>
      <c r="V853">
        <v>55.188741476335196</v>
      </c>
      <c r="W853">
        <v>195.73974703729829</v>
      </c>
      <c r="X853">
        <v>2233.2953522940393</v>
      </c>
      <c r="Y853">
        <v>247.19337278947961</v>
      </c>
      <c r="Z853">
        <v>12989</v>
      </c>
      <c r="AA853">
        <v>12670.315946654257</v>
      </c>
      <c r="AB853">
        <v>12139.050656354566</v>
      </c>
      <c r="AC853">
        <v>11523.253476481703</v>
      </c>
      <c r="AD853">
        <v>10881.785511372207</v>
      </c>
      <c r="AE853">
        <v>10227.363033132049</v>
      </c>
      <c r="AF853">
        <v>9583.1120413539393</v>
      </c>
      <c r="AG853">
        <v>8987.8543781230328</v>
      </c>
      <c r="AH853">
        <v>294</v>
      </c>
      <c r="AI853">
        <v>258.52209565842685</v>
      </c>
      <c r="AJ853">
        <v>229.22917816234411</v>
      </c>
      <c r="AK853">
        <v>207.27868000621905</v>
      </c>
      <c r="AL853">
        <v>188.97416376282862</v>
      </c>
      <c r="AM853">
        <v>174.35101439964359</v>
      </c>
      <c r="AN853">
        <v>189.00332402357017</v>
      </c>
      <c r="AO853">
        <v>178.63159979956174</v>
      </c>
      <c r="AP853">
        <v>80.490044580159449</v>
      </c>
      <c r="AQ853">
        <v>2.7752872300465325</v>
      </c>
      <c r="AR853">
        <v>0.43596105099212712</v>
      </c>
      <c r="AS853">
        <v>2.7752872300465325</v>
      </c>
      <c r="AT853">
        <v>23449.981264637005</v>
      </c>
      <c r="AU853">
        <v>281.87587822014052</v>
      </c>
      <c r="AV853">
        <v>13628.976020719241</v>
      </c>
      <c r="AW853">
        <v>4991.0649937094613</v>
      </c>
      <c r="AX853">
        <v>115.10402906657151</v>
      </c>
      <c r="AY853">
        <v>454.79892981140108</v>
      </c>
      <c r="AZ853">
        <v>189.86011236070789</v>
      </c>
      <c r="BA853">
        <v>3.0596791860835353</v>
      </c>
      <c r="BB853">
        <v>66.061272509003672</v>
      </c>
      <c r="BC853">
        <v>10020</v>
      </c>
      <c r="BD853">
        <v>613961.88598927425</v>
      </c>
      <c r="BE853">
        <v>6527290.4418288581</v>
      </c>
      <c r="BF853">
        <v>223010</v>
      </c>
      <c r="BG853">
        <v>225568.93236838264</v>
      </c>
      <c r="BH853">
        <v>219204.58158061374</v>
      </c>
      <c r="BI853">
        <v>221917.99999999994</v>
      </c>
      <c r="BJ853">
        <v>201827.43475068029</v>
      </c>
      <c r="BK853">
        <v>190592.25415372296</v>
      </c>
      <c r="BL853">
        <v>-625047.86945950694</v>
      </c>
      <c r="BM853">
        <v>-713705.84822317038</v>
      </c>
      <c r="BN853">
        <v>-807638.6853138638</v>
      </c>
      <c r="BO853">
        <v>654546.23010995612</v>
      </c>
      <c r="BP853">
        <v>1498589.2973656515</v>
      </c>
      <c r="BQ853">
        <v>2134873.3104414446</v>
      </c>
      <c r="BR853">
        <v>747588</v>
      </c>
      <c r="BS853">
        <v>8767932</v>
      </c>
      <c r="BT853">
        <v>937111</v>
      </c>
      <c r="BU853">
        <v>12257</v>
      </c>
      <c r="BV853">
        <v>88734</v>
      </c>
      <c r="BW853">
        <v>932589</v>
      </c>
      <c r="BX853">
        <v>42948</v>
      </c>
      <c r="BY853">
        <v>193.96515225033804</v>
      </c>
      <c r="BZ853">
        <v>0</v>
      </c>
      <c r="CA853">
        <v>0</v>
      </c>
      <c r="CB853">
        <v>110.08357208488779</v>
      </c>
      <c r="CC853">
        <v>3.1985738399999999</v>
      </c>
      <c r="CD853">
        <v>14.611977101694439</v>
      </c>
      <c r="CE853">
        <v>0</v>
      </c>
      <c r="CF853">
        <v>0.58320000000000005</v>
      </c>
      <c r="CG853">
        <v>340208.25943999889</v>
      </c>
      <c r="CH853">
        <v>160643.17358347282</v>
      </c>
      <c r="CI853">
        <v>4827.0184370033885</v>
      </c>
      <c r="CJ853">
        <v>41898.520033189416</v>
      </c>
      <c r="CK853">
        <v>578083.72801552597</v>
      </c>
      <c r="CL853">
        <v>610000</v>
      </c>
      <c r="CM853">
        <v>5650000</v>
      </c>
      <c r="CN853">
        <v>1340000</v>
      </c>
      <c r="CO853">
        <v>158400000</v>
      </c>
      <c r="CP853">
        <v>5000</v>
      </c>
      <c r="CQ853">
        <v>4019.9999999999995</v>
      </c>
      <c r="CR853">
        <v>0</v>
      </c>
      <c r="CS853">
        <v>0</v>
      </c>
      <c r="CT853">
        <v>8064000</v>
      </c>
      <c r="CU853">
        <v>28172159.999999996</v>
      </c>
      <c r="CV853">
        <v>0</v>
      </c>
      <c r="CW853">
        <v>0</v>
      </c>
      <c r="CX853">
        <v>27607.194030764331</v>
      </c>
      <c r="CY853">
        <v>2472567.3488865681</v>
      </c>
      <c r="CZ853">
        <v>10020</v>
      </c>
      <c r="DA853">
        <v>10134.974675266552</v>
      </c>
      <c r="DB853">
        <v>9849.0198082496281</v>
      </c>
      <c r="DC853">
        <v>9293.8246974518352</v>
      </c>
      <c r="DD853">
        <v>-625047.86945950694</v>
      </c>
      <c r="DE853">
        <v>-713705.84822317038</v>
      </c>
      <c r="DF853">
        <v>-807638.6853138638</v>
      </c>
    </row>
    <row r="854" spans="1:110" x14ac:dyDescent="0.45">
      <c r="A854">
        <v>19442</v>
      </c>
      <c r="B854" t="s">
        <v>1201</v>
      </c>
      <c r="C854">
        <v>726</v>
      </c>
      <c r="D854">
        <v>630</v>
      </c>
      <c r="E854">
        <v>547</v>
      </c>
      <c r="F854">
        <v>472</v>
      </c>
      <c r="G854">
        <v>408</v>
      </c>
      <c r="H854">
        <v>351</v>
      </c>
      <c r="I854">
        <v>300</v>
      </c>
      <c r="J854">
        <v>229.46428571428569</v>
      </c>
      <c r="K854">
        <v>2.4700000000000002</v>
      </c>
      <c r="L854">
        <v>2.37</v>
      </c>
      <c r="M854">
        <v>2.29</v>
      </c>
      <c r="N854">
        <v>2.23</v>
      </c>
      <c r="O854">
        <v>2.1800000000000002</v>
      </c>
      <c r="P854">
        <v>2.14</v>
      </c>
      <c r="Q854">
        <v>2.1216607122757116</v>
      </c>
      <c r="R854">
        <v>2.0968238732475504</v>
      </c>
      <c r="S854">
        <v>296509</v>
      </c>
      <c r="T854">
        <v>10016</v>
      </c>
      <c r="U854">
        <v>3932</v>
      </c>
      <c r="V854">
        <v>1.9211545247991839</v>
      </c>
      <c r="W854">
        <v>6.8138227226109329</v>
      </c>
      <c r="X854">
        <v>1838.8780607077231</v>
      </c>
      <c r="Y854">
        <v>203.53710471299615</v>
      </c>
      <c r="Z854">
        <v>374</v>
      </c>
      <c r="AA854">
        <v>0</v>
      </c>
      <c r="AB854">
        <v>0</v>
      </c>
      <c r="AC854">
        <v>0</v>
      </c>
      <c r="AD854">
        <v>0</v>
      </c>
      <c r="AE854">
        <v>0</v>
      </c>
      <c r="AF854">
        <v>0</v>
      </c>
      <c r="AG854">
        <v>0</v>
      </c>
      <c r="AH854">
        <v>42</v>
      </c>
      <c r="AI854">
        <v>0</v>
      </c>
      <c r="AJ854">
        <v>0</v>
      </c>
      <c r="AK854">
        <v>0</v>
      </c>
      <c r="AL854">
        <v>0</v>
      </c>
      <c r="AM854">
        <v>0</v>
      </c>
      <c r="AN854">
        <v>0</v>
      </c>
      <c r="AO854">
        <v>0</v>
      </c>
      <c r="AP854">
        <v>2.0338756545088219</v>
      </c>
      <c r="AQ854">
        <v>8.6727725938954142E-2</v>
      </c>
      <c r="AR854">
        <v>1.3623782843503972E-2</v>
      </c>
      <c r="AS854">
        <v>8.6727725938954142E-2</v>
      </c>
      <c r="AT854">
        <v>736</v>
      </c>
      <c r="AU854">
        <v>3</v>
      </c>
      <c r="AV854">
        <v>426.35736130321334</v>
      </c>
      <c r="AW854">
        <v>92.66926215689233</v>
      </c>
      <c r="AX854">
        <v>1.6811596744828141</v>
      </c>
      <c r="AY854">
        <v>14.227545146688227</v>
      </c>
      <c r="AZ854">
        <v>3.5251387324481844</v>
      </c>
      <c r="BA854">
        <v>4.4688351104747739E-2</v>
      </c>
      <c r="BB854">
        <v>66.061272509003672</v>
      </c>
      <c r="BC854">
        <v>10020</v>
      </c>
      <c r="BD854">
        <v>272505.70650489978</v>
      </c>
      <c r="BE854" t="e">
        <v>#DIV/0!</v>
      </c>
      <c r="BF854">
        <v>45718</v>
      </c>
      <c r="BG854">
        <v>36402.579201366643</v>
      </c>
      <c r="BH854">
        <v>28209.043658210947</v>
      </c>
      <c r="BI854">
        <v>46484.000000000007</v>
      </c>
      <c r="BJ854" t="e">
        <v>#DIV/0!</v>
      </c>
      <c r="BK854" t="e">
        <v>#DIV/0!</v>
      </c>
      <c r="BL854">
        <v>-317187.36248197407</v>
      </c>
      <c r="BM854">
        <v>-359218.60520415829</v>
      </c>
      <c r="BN854">
        <v>-391693.09370881948</v>
      </c>
      <c r="BO854" t="e">
        <v>#DIV/0!</v>
      </c>
      <c r="BP854" t="e">
        <v>#DIV/0!</v>
      </c>
      <c r="BQ854" t="e">
        <v>#DIV/0!</v>
      </c>
      <c r="BR854">
        <v>747588</v>
      </c>
      <c r="BS854">
        <v>8767932</v>
      </c>
      <c r="BT854">
        <v>937111</v>
      </c>
      <c r="BU854">
        <v>12257</v>
      </c>
      <c r="BV854">
        <v>88734</v>
      </c>
      <c r="BW854">
        <v>932589</v>
      </c>
      <c r="BX854">
        <v>42948</v>
      </c>
      <c r="BY854">
        <v>0</v>
      </c>
      <c r="BZ854">
        <v>0</v>
      </c>
      <c r="CA854">
        <v>0</v>
      </c>
      <c r="CB854">
        <v>0</v>
      </c>
      <c r="CC854">
        <v>0</v>
      </c>
      <c r="CD854">
        <v>0.67649660705296644</v>
      </c>
      <c r="CE854">
        <v>0.20638800000000002</v>
      </c>
      <c r="CF854">
        <v>0</v>
      </c>
      <c r="CG854">
        <v>18177.490486168732</v>
      </c>
      <c r="CH854">
        <v>8583.2418186676423</v>
      </c>
      <c r="CI854">
        <v>257.90991041669594</v>
      </c>
      <c r="CJ854">
        <v>2238.6580224169211</v>
      </c>
      <c r="CK854">
        <v>30887.290871503508</v>
      </c>
      <c r="CL854">
        <v>50000</v>
      </c>
      <c r="CM854">
        <v>200000</v>
      </c>
      <c r="CN854">
        <v>1340000</v>
      </c>
      <c r="CO854">
        <v>52780000</v>
      </c>
      <c r="CP854">
        <v>0</v>
      </c>
      <c r="CQ854">
        <v>1410</v>
      </c>
      <c r="CR854">
        <v>0</v>
      </c>
      <c r="CS854">
        <v>0</v>
      </c>
      <c r="CT854">
        <v>0</v>
      </c>
      <c r="CU854">
        <v>9881280</v>
      </c>
      <c r="CV854">
        <v>0</v>
      </c>
      <c r="CW854">
        <v>0</v>
      </c>
      <c r="CX854">
        <v>11865.680257928512</v>
      </c>
      <c r="CY854">
        <v>104492.31668252492</v>
      </c>
      <c r="CZ854">
        <v>10020</v>
      </c>
      <c r="DA854">
        <v>7978.3420884048692</v>
      </c>
      <c r="DB854">
        <v>6182.5674232309748</v>
      </c>
      <c r="DC854">
        <v>4125.0447676096346</v>
      </c>
      <c r="DD854">
        <v>-317187.36248197407</v>
      </c>
      <c r="DE854">
        <v>-359218.60520415829</v>
      </c>
      <c r="DF854">
        <v>-391693.09370881948</v>
      </c>
    </row>
    <row r="855" spans="1:110" x14ac:dyDescent="0.45">
      <c r="A855">
        <v>19443</v>
      </c>
      <c r="B855" t="s">
        <v>1202</v>
      </c>
      <c r="C855">
        <v>563</v>
      </c>
      <c r="D855">
        <v>461</v>
      </c>
      <c r="E855">
        <v>382</v>
      </c>
      <c r="F855">
        <v>318</v>
      </c>
      <c r="G855">
        <v>264</v>
      </c>
      <c r="H855">
        <v>218</v>
      </c>
      <c r="I855">
        <v>178</v>
      </c>
      <c r="J855">
        <v>0</v>
      </c>
      <c r="K855">
        <v>2.4700000000000002</v>
      </c>
      <c r="L855">
        <v>2.37</v>
      </c>
      <c r="M855">
        <v>2.29</v>
      </c>
      <c r="N855">
        <v>2.23</v>
      </c>
      <c r="O855">
        <v>2.1800000000000002</v>
      </c>
      <c r="P855">
        <v>2.14</v>
      </c>
      <c r="Q855">
        <v>2.1216607122757116</v>
      </c>
      <c r="R855">
        <v>2.0968238732475504</v>
      </c>
      <c r="S855">
        <v>296509</v>
      </c>
      <c r="T855">
        <v>10016</v>
      </c>
      <c r="U855">
        <v>3932</v>
      </c>
      <c r="V855">
        <v>1.597359252092341</v>
      </c>
      <c r="W855">
        <v>5.6654072473515917</v>
      </c>
      <c r="X855">
        <v>1715.0800765397942</v>
      </c>
      <c r="Y855">
        <v>189.83446514963768</v>
      </c>
      <c r="Z855">
        <v>247</v>
      </c>
      <c r="AA855">
        <v>0</v>
      </c>
      <c r="AB855">
        <v>0</v>
      </c>
      <c r="AC855">
        <v>0</v>
      </c>
      <c r="AD855">
        <v>0</v>
      </c>
      <c r="AE855">
        <v>0</v>
      </c>
      <c r="AF855">
        <v>0</v>
      </c>
      <c r="AG855">
        <v>0</v>
      </c>
      <c r="AH855">
        <v>17</v>
      </c>
      <c r="AI855">
        <v>0</v>
      </c>
      <c r="AJ855">
        <v>0</v>
      </c>
      <c r="AK855">
        <v>0</v>
      </c>
      <c r="AL855">
        <v>0</v>
      </c>
      <c r="AM855">
        <v>0</v>
      </c>
      <c r="AN855">
        <v>0</v>
      </c>
      <c r="AO855">
        <v>0</v>
      </c>
      <c r="AP855">
        <v>1.4182581192360364</v>
      </c>
      <c r="AQ855">
        <v>0.99736884829797257</v>
      </c>
      <c r="AR855">
        <v>0.1566735027002957</v>
      </c>
      <c r="AS855">
        <v>0.99736884829797257</v>
      </c>
      <c r="AT855">
        <v>556</v>
      </c>
      <c r="AU855">
        <v>1</v>
      </c>
      <c r="AV855">
        <v>321.78175100989074</v>
      </c>
      <c r="AW855">
        <v>56.149071572999574</v>
      </c>
      <c r="AX855">
        <v>0.85169317802820887</v>
      </c>
      <c r="AY855">
        <v>10.737857031200054</v>
      </c>
      <c r="AZ855">
        <v>2.1359106826369039</v>
      </c>
      <c r="BA855">
        <v>2.2639588821300925E-2</v>
      </c>
      <c r="BB855">
        <v>66.061272509003672</v>
      </c>
      <c r="BC855">
        <v>10020</v>
      </c>
      <c r="BD855">
        <v>0</v>
      </c>
      <c r="BE855" t="e">
        <v>#DIV/0!</v>
      </c>
      <c r="BF855">
        <v>1470</v>
      </c>
      <c r="BG855" t="e">
        <v>#DIV/0!</v>
      </c>
      <c r="BH855" t="e">
        <v>#DIV/0!</v>
      </c>
      <c r="BI855">
        <v>626</v>
      </c>
      <c r="BJ855" t="e">
        <v>#DIV/0!</v>
      </c>
      <c r="BK855" t="e">
        <v>#DIV/0!</v>
      </c>
      <c r="BL855" t="e">
        <v>#DIV/0!</v>
      </c>
      <c r="BM855" t="e">
        <v>#DIV/0!</v>
      </c>
      <c r="BN855" t="e">
        <v>#DIV/0!</v>
      </c>
      <c r="BO855" t="e">
        <v>#DIV/0!</v>
      </c>
      <c r="BP855" t="e">
        <v>#DIV/0!</v>
      </c>
      <c r="BQ855" t="e">
        <v>#DIV/0!</v>
      </c>
      <c r="BR855">
        <v>747588</v>
      </c>
      <c r="BS855">
        <v>8767932</v>
      </c>
      <c r="BT855">
        <v>937111</v>
      </c>
      <c r="BU855">
        <v>12257</v>
      </c>
      <c r="BV855">
        <v>88734</v>
      </c>
      <c r="BW855">
        <v>932589</v>
      </c>
      <c r="BX855">
        <v>42948</v>
      </c>
      <c r="BY855">
        <v>3.0959237798354688E-2</v>
      </c>
      <c r="BZ855">
        <v>0</v>
      </c>
      <c r="CA855">
        <v>0</v>
      </c>
      <c r="CB855">
        <v>0</v>
      </c>
      <c r="CC855">
        <v>0</v>
      </c>
      <c r="CD855">
        <v>0.6223069563588014</v>
      </c>
      <c r="CE855">
        <v>0.41498899290360464</v>
      </c>
      <c r="CF855">
        <v>2.9375999999999998</v>
      </c>
      <c r="CG855">
        <v>10947.806770078894</v>
      </c>
      <c r="CH855">
        <v>5169.4524589702842</v>
      </c>
      <c r="CI855">
        <v>155.33210513732823</v>
      </c>
      <c r="CJ855">
        <v>1348.2826725920092</v>
      </c>
      <c r="CK855">
        <v>18602.572911246432</v>
      </c>
      <c r="CL855">
        <v>10000</v>
      </c>
      <c r="CM855">
        <v>150000</v>
      </c>
      <c r="CN855">
        <v>1340000</v>
      </c>
      <c r="CO855">
        <v>101300000</v>
      </c>
      <c r="CP855">
        <v>0</v>
      </c>
      <c r="CQ855">
        <v>8290</v>
      </c>
      <c r="CR855">
        <v>0</v>
      </c>
      <c r="CS855">
        <v>0</v>
      </c>
      <c r="CT855">
        <v>0</v>
      </c>
      <c r="CU855">
        <v>58096320</v>
      </c>
      <c r="CV855">
        <v>0</v>
      </c>
      <c r="CW855">
        <v>0</v>
      </c>
      <c r="CX855">
        <v>23745.79564999076</v>
      </c>
      <c r="CY855">
        <v>95132.967133721511</v>
      </c>
      <c r="CZ855">
        <v>10020</v>
      </c>
      <c r="DA855" t="e">
        <v>#DIV/0!</v>
      </c>
      <c r="DB855" t="e">
        <v>#DIV/0!</v>
      </c>
      <c r="DC855">
        <v>0</v>
      </c>
      <c r="DD855" t="e">
        <v>#DIV/0!</v>
      </c>
      <c r="DE855" t="e">
        <v>#DIV/0!</v>
      </c>
      <c r="DF855" t="e">
        <v>#DIV/0!</v>
      </c>
    </row>
    <row r="856" spans="1:110" x14ac:dyDescent="0.45">
      <c r="A856">
        <v>20000</v>
      </c>
      <c r="B856" t="s">
        <v>1203</v>
      </c>
      <c r="C856">
        <v>2098804</v>
      </c>
      <c r="D856">
        <v>2033235</v>
      </c>
      <c r="E856">
        <v>1957953</v>
      </c>
      <c r="F856">
        <v>1877667</v>
      </c>
      <c r="G856">
        <v>1793174</v>
      </c>
      <c r="H856">
        <v>1704857</v>
      </c>
      <c r="I856">
        <v>1614511</v>
      </c>
      <c r="J856">
        <v>1533281.9285714279</v>
      </c>
      <c r="K856">
        <v>2.5499999999999998</v>
      </c>
      <c r="L856">
        <v>2.46</v>
      </c>
      <c r="M856">
        <v>2.37</v>
      </c>
      <c r="N856">
        <v>2.31</v>
      </c>
      <c r="O856">
        <v>2.25</v>
      </c>
      <c r="P856">
        <v>2.2000000000000002</v>
      </c>
      <c r="Q856">
        <v>2.1904016107851585</v>
      </c>
      <c r="R856">
        <v>2.1642294578307522</v>
      </c>
      <c r="S856">
        <v>296509</v>
      </c>
      <c r="T856">
        <v>10016</v>
      </c>
      <c r="U856">
        <v>3932</v>
      </c>
      <c r="V856">
        <v>4722.2349179074736</v>
      </c>
      <c r="W856">
        <v>21007.052756164019</v>
      </c>
      <c r="X856">
        <v>2094.8825370583977</v>
      </c>
      <c r="Y856">
        <v>184.86782507905173</v>
      </c>
      <c r="Z856">
        <v>1069108</v>
      </c>
      <c r="AA856">
        <v>1033871.5444784348</v>
      </c>
      <c r="AB856">
        <v>986413.87051315827</v>
      </c>
      <c r="AC856">
        <v>933925.40069155348</v>
      </c>
      <c r="AD856">
        <v>875729.21956944279</v>
      </c>
      <c r="AE856">
        <v>816860.67767523113</v>
      </c>
      <c r="AF856">
        <v>765638.59139413922</v>
      </c>
      <c r="AG856">
        <v>711348.87264601665</v>
      </c>
      <c r="AH856">
        <v>97081</v>
      </c>
      <c r="AI856">
        <v>87793.593110083792</v>
      </c>
      <c r="AJ856">
        <v>79727.997485439191</v>
      </c>
      <c r="AK856">
        <v>73590.172775225219</v>
      </c>
      <c r="AL856">
        <v>69627.38001512138</v>
      </c>
      <c r="AM856">
        <v>67503.548355385152</v>
      </c>
      <c r="AN856">
        <v>71654.253612625806</v>
      </c>
      <c r="AO856">
        <v>70856.169502727324</v>
      </c>
      <c r="AP856">
        <v>4852.9003714972214</v>
      </c>
      <c r="AQ856">
        <v>417.35728638913179</v>
      </c>
      <c r="AR856">
        <v>79.003566916666657</v>
      </c>
      <c r="AS856">
        <v>417.35728638913179</v>
      </c>
      <c r="AT856">
        <v>1844413</v>
      </c>
      <c r="AU856">
        <v>28886</v>
      </c>
      <c r="AV856">
        <v>1107829.6968303947</v>
      </c>
      <c r="AW856">
        <v>447781.39616871206</v>
      </c>
      <c r="AX856">
        <v>10524.009569703956</v>
      </c>
      <c r="AY856">
        <v>36968.276983230273</v>
      </c>
      <c r="AZ856">
        <v>17033.604310257808</v>
      </c>
      <c r="BA856">
        <v>279.74774902053082</v>
      </c>
      <c r="BB856">
        <v>66.061272509003672</v>
      </c>
      <c r="BC856">
        <v>806500</v>
      </c>
      <c r="BD856">
        <v>45668584.402139485</v>
      </c>
      <c r="BE856">
        <v>246274.81091940173</v>
      </c>
      <c r="BF856">
        <v>1470</v>
      </c>
      <c r="BG856">
        <v>1445.6776221145119</v>
      </c>
      <c r="BH856">
        <v>1378.2567912710531</v>
      </c>
      <c r="BI856">
        <v>626</v>
      </c>
      <c r="BJ856">
        <v>565.4835012678958</v>
      </c>
      <c r="BK856">
        <v>530.24623259848897</v>
      </c>
      <c r="BL856">
        <v>-30183599.063086249</v>
      </c>
      <c r="BM856">
        <v>-19906766.198341638</v>
      </c>
      <c r="BN856">
        <v>-12468053.213282295</v>
      </c>
      <c r="BO856">
        <v>24022.069001650118</v>
      </c>
      <c r="BP856">
        <v>53746.958462050054</v>
      </c>
      <c r="BQ856">
        <v>74486.065304299482</v>
      </c>
      <c r="BR856">
        <v>1878846</v>
      </c>
      <c r="BS856">
        <v>8767932</v>
      </c>
      <c r="BT856">
        <v>937111</v>
      </c>
      <c r="BU856">
        <v>28886</v>
      </c>
      <c r="BV856">
        <v>88734</v>
      </c>
      <c r="BW856">
        <v>932589</v>
      </c>
      <c r="BX856">
        <v>42948</v>
      </c>
      <c r="BY856">
        <v>3.0959237798354688E-2</v>
      </c>
      <c r="BZ856">
        <v>0</v>
      </c>
      <c r="CA856">
        <v>0</v>
      </c>
      <c r="CB856">
        <v>0</v>
      </c>
      <c r="CC856">
        <v>0</v>
      </c>
      <c r="CD856">
        <v>0.6223069563588014</v>
      </c>
      <c r="CE856">
        <v>0.41498899290360464</v>
      </c>
      <c r="CF856">
        <v>2.9375999999999998</v>
      </c>
      <c r="CG856">
        <v>12244.659684708819</v>
      </c>
      <c r="CH856">
        <v>5572.9443040208762</v>
      </c>
      <c r="CI856">
        <v>22000.842972133101</v>
      </c>
      <c r="CJ856">
        <v>2745.5153895125654</v>
      </c>
      <c r="CK856">
        <v>45566.516732115953</v>
      </c>
      <c r="CL856">
        <v>528000000</v>
      </c>
      <c r="CM856">
        <v>540000000</v>
      </c>
      <c r="CN856">
        <v>1340000</v>
      </c>
      <c r="CO856">
        <v>101300000</v>
      </c>
      <c r="CP856">
        <v>0</v>
      </c>
      <c r="CQ856">
        <v>8290</v>
      </c>
      <c r="CR856">
        <v>0</v>
      </c>
      <c r="CS856">
        <v>0</v>
      </c>
      <c r="CT856">
        <v>0</v>
      </c>
      <c r="CU856">
        <v>58096320</v>
      </c>
      <c r="CV856">
        <v>0</v>
      </c>
      <c r="CW856">
        <v>0</v>
      </c>
      <c r="CX856">
        <v>23745.79564999076</v>
      </c>
      <c r="CY856">
        <v>95132.967133721511</v>
      </c>
      <c r="CZ856">
        <v>806500</v>
      </c>
      <c r="DA856">
        <v>793155.78383357415</v>
      </c>
      <c r="DB856">
        <v>756166.05589122733</v>
      </c>
      <c r="DC856">
        <v>691306.45940729021</v>
      </c>
      <c r="DD856">
        <v>-30183599.063086249</v>
      </c>
      <c r="DE856">
        <v>-19906766.198341638</v>
      </c>
      <c r="DF856">
        <v>-12468053.213282295</v>
      </c>
    </row>
    <row r="857" spans="1:110" x14ac:dyDescent="0.45">
      <c r="A857">
        <v>20201</v>
      </c>
      <c r="B857" t="s">
        <v>1204</v>
      </c>
      <c r="C857">
        <v>377598</v>
      </c>
      <c r="D857">
        <v>371276</v>
      </c>
      <c r="E857">
        <v>362556</v>
      </c>
      <c r="F857">
        <v>352554</v>
      </c>
      <c r="G857">
        <v>341305</v>
      </c>
      <c r="H857">
        <v>328937</v>
      </c>
      <c r="I857">
        <v>315629</v>
      </c>
      <c r="J857">
        <v>305206.28571428562</v>
      </c>
      <c r="K857">
        <v>2.5499999999999998</v>
      </c>
      <c r="L857">
        <v>2.46</v>
      </c>
      <c r="M857">
        <v>2.37</v>
      </c>
      <c r="N857">
        <v>2.31</v>
      </c>
      <c r="O857">
        <v>2.25</v>
      </c>
      <c r="P857">
        <v>2.2000000000000002</v>
      </c>
      <c r="Q857">
        <v>2.1904016107851585</v>
      </c>
      <c r="R857">
        <v>2.1642294578307522</v>
      </c>
      <c r="S857">
        <v>290451</v>
      </c>
      <c r="T857">
        <v>9516</v>
      </c>
      <c r="U857">
        <v>4416</v>
      </c>
      <c r="V857">
        <v>880.81235744050753</v>
      </c>
      <c r="W857">
        <v>3746.3748920102444</v>
      </c>
      <c r="X857">
        <v>1919.7372209986595</v>
      </c>
      <c r="Y857">
        <v>209.45396280751393</v>
      </c>
      <c r="Z857">
        <v>202850</v>
      </c>
      <c r="AA857">
        <v>200177.00834340756</v>
      </c>
      <c r="AB857">
        <v>193411.10357789168</v>
      </c>
      <c r="AC857">
        <v>185212.76335038038</v>
      </c>
      <c r="AD857">
        <v>175376.96444769762</v>
      </c>
      <c r="AE857">
        <v>165005.15426236411</v>
      </c>
      <c r="AF857">
        <v>155540.01541373608</v>
      </c>
      <c r="AG857">
        <v>146763.93093180825</v>
      </c>
      <c r="AH857">
        <v>11603</v>
      </c>
      <c r="AI857">
        <v>9903.2382877400723</v>
      </c>
      <c r="AJ857">
        <v>8495.0502913155178</v>
      </c>
      <c r="AK857">
        <v>7535.8925435260608</v>
      </c>
      <c r="AL857">
        <v>6964.9085663582064</v>
      </c>
      <c r="AM857">
        <v>6681.9402948585202</v>
      </c>
      <c r="AN857">
        <v>6991.4388210729639</v>
      </c>
      <c r="AO857">
        <v>7042.0642315241575</v>
      </c>
      <c r="AP857">
        <v>1068.6385279621318</v>
      </c>
      <c r="AQ857">
        <v>52.861546693732571</v>
      </c>
      <c r="AR857">
        <v>10.006416271460481</v>
      </c>
      <c r="AS857">
        <v>52.861546693732571</v>
      </c>
      <c r="AT857">
        <v>302256</v>
      </c>
      <c r="AU857">
        <v>5617</v>
      </c>
      <c r="AV857">
        <v>181947.85081977697</v>
      </c>
      <c r="AW857">
        <v>81575.150187266991</v>
      </c>
      <c r="AX857">
        <v>2033.3489202927569</v>
      </c>
      <c r="AY857">
        <v>6071.5997818559563</v>
      </c>
      <c r="AZ857">
        <v>3103.1187131236361</v>
      </c>
      <c r="BA857">
        <v>54.050196330373232</v>
      </c>
      <c r="BB857">
        <v>66.061272509003672</v>
      </c>
      <c r="BC857">
        <v>150960</v>
      </c>
      <c r="BD857">
        <v>9318311.4603759553</v>
      </c>
      <c r="BE857">
        <v>76829661.156258285</v>
      </c>
      <c r="BF857">
        <v>2320920</v>
      </c>
      <c r="BG857">
        <v>2346994.4798919503</v>
      </c>
      <c r="BH857">
        <v>2299261.9269497134</v>
      </c>
      <c r="BI857">
        <v>997694.00000000081</v>
      </c>
      <c r="BJ857">
        <v>923111.32156142103</v>
      </c>
      <c r="BK857">
        <v>874089.12050235341</v>
      </c>
      <c r="BL857">
        <v>-5285209.8982219081</v>
      </c>
      <c r="BM857">
        <v>-5781036.478096392</v>
      </c>
      <c r="BN857">
        <v>-6706569.2098222524</v>
      </c>
      <c r="BO857">
        <v>7705947.2021761537</v>
      </c>
      <c r="BP857">
        <v>17807268.072011724</v>
      </c>
      <c r="BQ857">
        <v>26138590.92552305</v>
      </c>
      <c r="BR857">
        <v>1878846</v>
      </c>
      <c r="BS857">
        <v>8767932</v>
      </c>
      <c r="BT857">
        <v>937111</v>
      </c>
      <c r="BU857">
        <v>28886</v>
      </c>
      <c r="BV857">
        <v>88734</v>
      </c>
      <c r="BW857">
        <v>932589</v>
      </c>
      <c r="BX857">
        <v>42948</v>
      </c>
      <c r="BY857">
        <v>1773.163389555639</v>
      </c>
      <c r="BZ857">
        <v>0</v>
      </c>
      <c r="CA857">
        <v>0</v>
      </c>
      <c r="CB857">
        <v>222.838948691447</v>
      </c>
      <c r="CC857">
        <v>148.85024192</v>
      </c>
      <c r="CD857">
        <v>76.526166832446449</v>
      </c>
      <c r="CE857">
        <v>45.917986570696449</v>
      </c>
      <c r="CF857">
        <v>266.71095800273594</v>
      </c>
      <c r="CG857">
        <v>4317513.2110912912</v>
      </c>
      <c r="CH857">
        <v>1965041.1915762667</v>
      </c>
      <c r="CI857">
        <v>7757580.2540230826</v>
      </c>
      <c r="CJ857">
        <v>968079.08677756274</v>
      </c>
      <c r="CK857">
        <v>16066925.748863831</v>
      </c>
      <c r="CL857">
        <v>22800000</v>
      </c>
      <c r="CM857">
        <v>58400000</v>
      </c>
      <c r="CN857">
        <v>1340000</v>
      </c>
      <c r="CO857">
        <v>834810000</v>
      </c>
      <c r="CP857">
        <v>63000</v>
      </c>
      <c r="CQ857">
        <v>32700.000000000004</v>
      </c>
      <c r="CR857">
        <v>0</v>
      </c>
      <c r="CS857">
        <v>0</v>
      </c>
      <c r="CT857">
        <v>112000000</v>
      </c>
      <c r="CU857">
        <v>229161600.00000006</v>
      </c>
      <c r="CV857">
        <v>0</v>
      </c>
      <c r="CW857">
        <v>0</v>
      </c>
      <c r="CX857">
        <v>125356.68719956581</v>
      </c>
      <c r="CY857">
        <v>27739690.651578993</v>
      </c>
      <c r="CZ857">
        <v>150960</v>
      </c>
      <c r="DA857">
        <v>152655.96689437327</v>
      </c>
      <c r="DB857">
        <v>149551.29021781395</v>
      </c>
      <c r="DC857">
        <v>141055.58531446601</v>
      </c>
      <c r="DD857">
        <v>-5285209.8982219081</v>
      </c>
      <c r="DE857">
        <v>-5781036.478096392</v>
      </c>
      <c r="DF857">
        <v>-6706569.2098222524</v>
      </c>
    </row>
    <row r="858" spans="1:110" x14ac:dyDescent="0.45">
      <c r="A858">
        <v>20202</v>
      </c>
      <c r="B858" t="s">
        <v>1205</v>
      </c>
      <c r="C858">
        <v>243293</v>
      </c>
      <c r="D858">
        <v>241546</v>
      </c>
      <c r="E858">
        <v>237955</v>
      </c>
      <c r="F858">
        <v>233258</v>
      </c>
      <c r="G858">
        <v>227864</v>
      </c>
      <c r="H858">
        <v>221785</v>
      </c>
      <c r="I858">
        <v>215113</v>
      </c>
      <c r="J858">
        <v>210321.82142857139</v>
      </c>
      <c r="K858">
        <v>2.5499999999999998</v>
      </c>
      <c r="L858">
        <v>2.46</v>
      </c>
      <c r="M858">
        <v>2.37</v>
      </c>
      <c r="N858">
        <v>2.31</v>
      </c>
      <c r="O858">
        <v>2.25</v>
      </c>
      <c r="P858">
        <v>2.2000000000000002</v>
      </c>
      <c r="Q858">
        <v>2.1904016107851585</v>
      </c>
      <c r="R858">
        <v>2.1642294578307522</v>
      </c>
      <c r="S858">
        <v>326683</v>
      </c>
      <c r="T858">
        <v>9982</v>
      </c>
      <c r="U858">
        <v>3793</v>
      </c>
      <c r="V858">
        <v>586.50906655360666</v>
      </c>
      <c r="W858">
        <v>2518.9067769117346</v>
      </c>
      <c r="X858">
        <v>1948.5587958359936</v>
      </c>
      <c r="Y858">
        <v>172.40165361716203</v>
      </c>
      <c r="Z858">
        <v>132712</v>
      </c>
      <c r="AA858">
        <v>132783.43003166505</v>
      </c>
      <c r="AB858">
        <v>129990.95633177632</v>
      </c>
      <c r="AC858">
        <v>126191.75302843124</v>
      </c>
      <c r="AD858">
        <v>121233.73809006235</v>
      </c>
      <c r="AE858">
        <v>115629.77381090689</v>
      </c>
      <c r="AF858">
        <v>110188.34811193708</v>
      </c>
      <c r="AG858">
        <v>105986.93146113839</v>
      </c>
      <c r="AH858">
        <v>6792</v>
      </c>
      <c r="AI858">
        <v>6252.0810050103228</v>
      </c>
      <c r="AJ858">
        <v>5726.3955890861935</v>
      </c>
      <c r="AK858">
        <v>5365.3880675398141</v>
      </c>
      <c r="AL858">
        <v>5198.6297327670072</v>
      </c>
      <c r="AM858">
        <v>5159.8035477618732</v>
      </c>
      <c r="AN858">
        <v>5555.8400103590402</v>
      </c>
      <c r="AO858">
        <v>5791.4800572186996</v>
      </c>
      <c r="AP858">
        <v>698.15348290757981</v>
      </c>
      <c r="AQ858">
        <v>21.232477203853801</v>
      </c>
      <c r="AR858">
        <v>4.0191976713622433</v>
      </c>
      <c r="AS858">
        <v>21.232477203853801</v>
      </c>
      <c r="AT858">
        <v>198679</v>
      </c>
      <c r="AU858">
        <v>3981</v>
      </c>
      <c r="AV858">
        <v>119729.0004019077</v>
      </c>
      <c r="AW858">
        <v>56300.580820628573</v>
      </c>
      <c r="AX858">
        <v>1437.5116911683749</v>
      </c>
      <c r="AY858">
        <v>3995.3567434116599</v>
      </c>
      <c r="AZ858">
        <v>2141.6740944167109</v>
      </c>
      <c r="BA858">
        <v>38.211734523000985</v>
      </c>
      <c r="BB858">
        <v>66.061272509003672</v>
      </c>
      <c r="BC858">
        <v>100070</v>
      </c>
      <c r="BD858">
        <v>6542852.3844733546</v>
      </c>
      <c r="BE858">
        <v>53036325.968256094</v>
      </c>
      <c r="BF858">
        <v>1670411.9999999998</v>
      </c>
      <c r="BG858">
        <v>1717842.8280484551</v>
      </c>
      <c r="BH858">
        <v>1715016.6776687743</v>
      </c>
      <c r="BI858">
        <v>1046968.0000000002</v>
      </c>
      <c r="BJ858">
        <v>994994.08362296468</v>
      </c>
      <c r="BK858">
        <v>955901.2315799325</v>
      </c>
      <c r="BL858">
        <v>-3823866.0796734951</v>
      </c>
      <c r="BM858">
        <v>-4190292.5363553585</v>
      </c>
      <c r="BN858">
        <v>-4824528.922204257</v>
      </c>
      <c r="BO858">
        <v>5828245.6747830324</v>
      </c>
      <c r="BP858">
        <v>13249635.95661442</v>
      </c>
      <c r="BQ858">
        <v>19468831.435404055</v>
      </c>
      <c r="BR858">
        <v>1878846</v>
      </c>
      <c r="BS858">
        <v>8767932</v>
      </c>
      <c r="BT858">
        <v>937111</v>
      </c>
      <c r="BU858">
        <v>28886</v>
      </c>
      <c r="BV858">
        <v>88734</v>
      </c>
      <c r="BW858">
        <v>932589</v>
      </c>
      <c r="BX858">
        <v>42948</v>
      </c>
      <c r="BY858">
        <v>1260.2661921859924</v>
      </c>
      <c r="BZ858">
        <v>0</v>
      </c>
      <c r="CA858">
        <v>0</v>
      </c>
      <c r="CB858">
        <v>2126.5687685593493</v>
      </c>
      <c r="CC858">
        <v>295.93116776800002</v>
      </c>
      <c r="CD858">
        <v>72.862508535427224</v>
      </c>
      <c r="CE858">
        <v>101.96422104274616</v>
      </c>
      <c r="CF858">
        <v>0.20399999999999999</v>
      </c>
      <c r="CG858">
        <v>2799175.4101873972</v>
      </c>
      <c r="CH858">
        <v>1273996.097877678</v>
      </c>
      <c r="CI858">
        <v>5029475.7254785784</v>
      </c>
      <c r="CJ858">
        <v>627635.17847800464</v>
      </c>
      <c r="CK858">
        <v>10416677.674081452</v>
      </c>
      <c r="CL858">
        <v>46500000</v>
      </c>
      <c r="CM858">
        <v>26800000</v>
      </c>
      <c r="CN858">
        <v>1340000</v>
      </c>
      <c r="CO858">
        <v>978470000</v>
      </c>
      <c r="CP858">
        <v>9000</v>
      </c>
      <c r="CQ858">
        <v>70470</v>
      </c>
      <c r="CR858">
        <v>1000</v>
      </c>
      <c r="CS858">
        <v>490</v>
      </c>
      <c r="CT858">
        <v>15857000</v>
      </c>
      <c r="CU858">
        <v>493853760</v>
      </c>
      <c r="CV858">
        <v>7036030</v>
      </c>
      <c r="CW858">
        <v>3005910</v>
      </c>
      <c r="CX858">
        <v>146548.53065657304</v>
      </c>
      <c r="CY858">
        <v>18507954.159500428</v>
      </c>
      <c r="CZ858">
        <v>100070</v>
      </c>
      <c r="DA858">
        <v>102911.45645673577</v>
      </c>
      <c r="DB858">
        <v>102742.1492028998</v>
      </c>
      <c r="DC858">
        <v>99042.179116086685</v>
      </c>
      <c r="DD858">
        <v>-3823866.0796734951</v>
      </c>
      <c r="DE858">
        <v>-4190292.5363553585</v>
      </c>
      <c r="DF858">
        <v>-4824528.922204257</v>
      </c>
    </row>
    <row r="859" spans="1:110" x14ac:dyDescent="0.45">
      <c r="A859">
        <v>20203</v>
      </c>
      <c r="B859" t="s">
        <v>1206</v>
      </c>
      <c r="C859">
        <v>156827</v>
      </c>
      <c r="D859">
        <v>153385</v>
      </c>
      <c r="E859">
        <v>149126</v>
      </c>
      <c r="F859">
        <v>144366</v>
      </c>
      <c r="G859">
        <v>139144</v>
      </c>
      <c r="H859">
        <v>133600</v>
      </c>
      <c r="I859">
        <v>127840</v>
      </c>
      <c r="J859">
        <v>122964.53571428572</v>
      </c>
      <c r="K859">
        <v>2.5499999999999998</v>
      </c>
      <c r="L859">
        <v>2.46</v>
      </c>
      <c r="M859">
        <v>2.37</v>
      </c>
      <c r="N859">
        <v>2.31</v>
      </c>
      <c r="O859">
        <v>2.25</v>
      </c>
      <c r="P859">
        <v>2.2000000000000002</v>
      </c>
      <c r="Q859">
        <v>2.1904016107851585</v>
      </c>
      <c r="R859">
        <v>2.1642294578307522</v>
      </c>
      <c r="S859">
        <v>281351</v>
      </c>
      <c r="T859">
        <v>9451</v>
      </c>
      <c r="U859">
        <v>3894</v>
      </c>
      <c r="V859">
        <v>368.2962043592338</v>
      </c>
      <c r="W859">
        <v>1641.9724243736205</v>
      </c>
      <c r="X859">
        <v>1893.8362296519722</v>
      </c>
      <c r="Y859">
        <v>175.02173646479267</v>
      </c>
      <c r="Z859">
        <v>79423</v>
      </c>
      <c r="AA859">
        <v>77633.306711697209</v>
      </c>
      <c r="AB859">
        <v>75051.214038177335</v>
      </c>
      <c r="AC859">
        <v>71917.637817038034</v>
      </c>
      <c r="AD859">
        <v>68253.009664914382</v>
      </c>
      <c r="AE859">
        <v>64457.911689067536</v>
      </c>
      <c r="AF859">
        <v>61381.273708130044</v>
      </c>
      <c r="AG859">
        <v>58181.299768091631</v>
      </c>
      <c r="AH859">
        <v>3908</v>
      </c>
      <c r="AI859">
        <v>3517.7986665852432</v>
      </c>
      <c r="AJ859">
        <v>3318.7582837450582</v>
      </c>
      <c r="AK859">
        <v>3295.8559360952763</v>
      </c>
      <c r="AL859">
        <v>3413.333081564509</v>
      </c>
      <c r="AM859">
        <v>3591.2739926591375</v>
      </c>
      <c r="AN859">
        <v>4366.9500324020182</v>
      </c>
      <c r="AO859">
        <v>4716.7707798920064</v>
      </c>
      <c r="AP859">
        <v>354.53056784637954</v>
      </c>
      <c r="AQ859">
        <v>14.496656849527769</v>
      </c>
      <c r="AR859">
        <v>2.7441418583783594</v>
      </c>
      <c r="AS859">
        <v>14.496656849527769</v>
      </c>
      <c r="AT859">
        <v>137649</v>
      </c>
      <c r="AU859">
        <v>1572</v>
      </c>
      <c r="AV859">
        <v>82412.861831951188</v>
      </c>
      <c r="AW859">
        <v>28002.235126238258</v>
      </c>
      <c r="AX859">
        <v>581.37512676873337</v>
      </c>
      <c r="AY859">
        <v>2750.1171993322105</v>
      </c>
      <c r="AZ859">
        <v>1065.2050242021032</v>
      </c>
      <c r="BA859">
        <v>15.454032227248724</v>
      </c>
      <c r="BB859">
        <v>66.061272509003672</v>
      </c>
      <c r="BC859">
        <v>63160</v>
      </c>
      <c r="BD859">
        <v>3802050.1684800787</v>
      </c>
      <c r="BE859">
        <v>32092198.691733681</v>
      </c>
      <c r="BF859">
        <v>903098</v>
      </c>
      <c r="BG859">
        <v>905190.61077324743</v>
      </c>
      <c r="BH859">
        <v>879570.94384599652</v>
      </c>
      <c r="BI859">
        <v>533144.00000000012</v>
      </c>
      <c r="BJ859">
        <v>493891.84514215443</v>
      </c>
      <c r="BK859">
        <v>468725.14035664976</v>
      </c>
      <c r="BL859">
        <v>-2681931.2856057226</v>
      </c>
      <c r="BM859">
        <v>-2744039.9467191352</v>
      </c>
      <c r="BN859">
        <v>-3077377.0607826235</v>
      </c>
      <c r="BO859">
        <v>3209756.4785124362</v>
      </c>
      <c r="BP859">
        <v>7356449.6380662024</v>
      </c>
      <c r="BQ859">
        <v>10772583.185271308</v>
      </c>
      <c r="BR859">
        <v>1878846</v>
      </c>
      <c r="BS859">
        <v>8767932</v>
      </c>
      <c r="BT859">
        <v>937111</v>
      </c>
      <c r="BU859">
        <v>28886</v>
      </c>
      <c r="BV859">
        <v>88734</v>
      </c>
      <c r="BW859">
        <v>932589</v>
      </c>
      <c r="BX859">
        <v>42948</v>
      </c>
      <c r="BY859">
        <v>1236.7451720484885</v>
      </c>
      <c r="BZ859">
        <v>0</v>
      </c>
      <c r="CA859">
        <v>0</v>
      </c>
      <c r="CB859">
        <v>462.35133863768755</v>
      </c>
      <c r="CC859">
        <v>0</v>
      </c>
      <c r="CD859">
        <v>84.623307172194387</v>
      </c>
      <c r="CE859">
        <v>68.086317062588321</v>
      </c>
      <c r="CF859">
        <v>0</v>
      </c>
      <c r="CG859">
        <v>1812440.664651711</v>
      </c>
      <c r="CH859">
        <v>824900.90688761836</v>
      </c>
      <c r="CI859">
        <v>3256539.870120456</v>
      </c>
      <c r="CJ859">
        <v>406388.07982502034</v>
      </c>
      <c r="CK859">
        <v>6744704.2219518805</v>
      </c>
      <c r="CL859">
        <v>28200000</v>
      </c>
      <c r="CM859">
        <v>24100000</v>
      </c>
      <c r="CN859">
        <v>1340000</v>
      </c>
      <c r="CO859">
        <v>552040000</v>
      </c>
      <c r="CP859">
        <v>71000</v>
      </c>
      <c r="CQ859">
        <v>22740</v>
      </c>
      <c r="CR859">
        <v>0</v>
      </c>
      <c r="CS859">
        <v>0</v>
      </c>
      <c r="CT859">
        <v>139958000</v>
      </c>
      <c r="CU859">
        <v>159361920</v>
      </c>
      <c r="CV859">
        <v>0</v>
      </c>
      <c r="CW859">
        <v>0</v>
      </c>
      <c r="CX859">
        <v>87166.591268680786</v>
      </c>
      <c r="CY859">
        <v>11339632.352984052</v>
      </c>
      <c r="CZ859">
        <v>63160</v>
      </c>
      <c r="DA859">
        <v>63306.351001151932</v>
      </c>
      <c r="DB859">
        <v>61514.587357422053</v>
      </c>
      <c r="DC859">
        <v>57553.389816429692</v>
      </c>
      <c r="DD859">
        <v>-2681931.2856057226</v>
      </c>
      <c r="DE859">
        <v>-2744039.9467191352</v>
      </c>
      <c r="DF859">
        <v>-3077377.0607826235</v>
      </c>
    </row>
    <row r="860" spans="1:110" x14ac:dyDescent="0.45">
      <c r="A860">
        <v>20204</v>
      </c>
      <c r="B860" t="s">
        <v>1207</v>
      </c>
      <c r="C860">
        <v>50128</v>
      </c>
      <c r="D860">
        <v>47140</v>
      </c>
      <c r="E860">
        <v>43959</v>
      </c>
      <c r="F860">
        <v>40677</v>
      </c>
      <c r="G860">
        <v>37486</v>
      </c>
      <c r="H860">
        <v>34410</v>
      </c>
      <c r="I860">
        <v>31525</v>
      </c>
      <c r="J860">
        <v>28391.357142857141</v>
      </c>
      <c r="K860">
        <v>2.5499999999999998</v>
      </c>
      <c r="L860">
        <v>2.46</v>
      </c>
      <c r="M860">
        <v>2.37</v>
      </c>
      <c r="N860">
        <v>2.31</v>
      </c>
      <c r="O860">
        <v>2.25</v>
      </c>
      <c r="P860">
        <v>2.2000000000000002</v>
      </c>
      <c r="Q860">
        <v>2.1904016107851585</v>
      </c>
      <c r="R860">
        <v>2.1642294578307522</v>
      </c>
      <c r="S860">
        <v>306350</v>
      </c>
      <c r="T860">
        <v>10638</v>
      </c>
      <c r="U860">
        <v>3693</v>
      </c>
      <c r="V860">
        <v>110.66567496668326</v>
      </c>
      <c r="W860">
        <v>461.37613282823611</v>
      </c>
      <c r="X860">
        <v>2267.6106704930335</v>
      </c>
      <c r="Y860">
        <v>188.818970877862</v>
      </c>
      <c r="Z860">
        <v>23518</v>
      </c>
      <c r="AA860">
        <v>21878.669257248141</v>
      </c>
      <c r="AB860">
        <v>20315.414221999257</v>
      </c>
      <c r="AC860">
        <v>18768.097939591211</v>
      </c>
      <c r="AD860">
        <v>17009.434876451829</v>
      </c>
      <c r="AE860">
        <v>15171.285716012166</v>
      </c>
      <c r="AF860">
        <v>13601.218828537421</v>
      </c>
      <c r="AG860">
        <v>11929.899181952709</v>
      </c>
      <c r="AH860">
        <v>353</v>
      </c>
      <c r="AI860">
        <v>323.83841507711031</v>
      </c>
      <c r="AJ860">
        <v>326.71503881296888</v>
      </c>
      <c r="AK860">
        <v>359.40687515475128</v>
      </c>
      <c r="AL860">
        <v>395.89110738550482</v>
      </c>
      <c r="AM860">
        <v>389.85027187340449</v>
      </c>
      <c r="AN860">
        <v>493.88069518374994</v>
      </c>
      <c r="AO860">
        <v>484.61191071684931</v>
      </c>
      <c r="AP860">
        <v>100.37730314511765</v>
      </c>
      <c r="AQ860">
        <v>1.552167299040347</v>
      </c>
      <c r="AR860">
        <v>0.29381720907889503</v>
      </c>
      <c r="AS860">
        <v>1.552167299040347</v>
      </c>
      <c r="AT860">
        <v>40737</v>
      </c>
      <c r="AU860">
        <v>355</v>
      </c>
      <c r="AV860">
        <v>24339.963354448282</v>
      </c>
      <c r="AW860">
        <v>7264.5719016719486</v>
      </c>
      <c r="AX860">
        <v>133.5300351143718</v>
      </c>
      <c r="AY860">
        <v>812.22457713793915</v>
      </c>
      <c r="AZ860">
        <v>276.34431513960089</v>
      </c>
      <c r="BA860">
        <v>3.5494766992053162</v>
      </c>
      <c r="BB860">
        <v>66.061272509003672</v>
      </c>
      <c r="BC860">
        <v>18510</v>
      </c>
      <c r="BD860">
        <v>837108.46100978216</v>
      </c>
      <c r="BE860">
        <v>11998014.322620263</v>
      </c>
      <c r="BF860">
        <v>245093.99999999997</v>
      </c>
      <c r="BG860">
        <v>225224.24728661237</v>
      </c>
      <c r="BH860">
        <v>200050.75759247114</v>
      </c>
      <c r="BI860">
        <v>229123.99999999997</v>
      </c>
      <c r="BJ860">
        <v>196548.59359813595</v>
      </c>
      <c r="BK860">
        <v>178131.02391229896</v>
      </c>
      <c r="BL860">
        <v>-959179.41067655734</v>
      </c>
      <c r="BM860">
        <v>-1038385.1995617939</v>
      </c>
      <c r="BN860">
        <v>-1163407.8917492535</v>
      </c>
      <c r="BO860">
        <v>789564.51562000159</v>
      </c>
      <c r="BP860">
        <v>1995014.7483660895</v>
      </c>
      <c r="BQ860">
        <v>2827640.9548644293</v>
      </c>
      <c r="BR860">
        <v>1878846</v>
      </c>
      <c r="BS860">
        <v>8767932</v>
      </c>
      <c r="BT860">
        <v>937111</v>
      </c>
      <c r="BU860">
        <v>28886</v>
      </c>
      <c r="BV860">
        <v>88734</v>
      </c>
      <c r="BW860">
        <v>932589</v>
      </c>
      <c r="BX860">
        <v>42948</v>
      </c>
      <c r="BY860">
        <v>211.87564360246256</v>
      </c>
      <c r="BZ860">
        <v>0</v>
      </c>
      <c r="CA860">
        <v>0</v>
      </c>
      <c r="CB860">
        <v>0</v>
      </c>
      <c r="CC860">
        <v>89.608587663999998</v>
      </c>
      <c r="CD860">
        <v>14.800163967019149</v>
      </c>
      <c r="CE860">
        <v>16.709380929032296</v>
      </c>
      <c r="CF860">
        <v>0</v>
      </c>
      <c r="CG860">
        <v>748541.45997087879</v>
      </c>
      <c r="CH860">
        <v>340685.65179297433</v>
      </c>
      <c r="CI860">
        <v>1344957.1930134199</v>
      </c>
      <c r="CJ860">
        <v>167839.05400039081</v>
      </c>
      <c r="CK860">
        <v>2785575.7398501076</v>
      </c>
      <c r="CL860">
        <v>790000</v>
      </c>
      <c r="CM860">
        <v>1480000</v>
      </c>
      <c r="CN860">
        <v>1340000</v>
      </c>
      <c r="CO860">
        <v>85100000</v>
      </c>
      <c r="CP860">
        <v>9000</v>
      </c>
      <c r="CQ860">
        <v>420</v>
      </c>
      <c r="CR860">
        <v>0</v>
      </c>
      <c r="CS860">
        <v>0</v>
      </c>
      <c r="CT860">
        <v>14829000</v>
      </c>
      <c r="CU860">
        <v>2943360</v>
      </c>
      <c r="CV860">
        <v>0</v>
      </c>
      <c r="CW860">
        <v>0</v>
      </c>
      <c r="CX860">
        <v>12315.271036847798</v>
      </c>
      <c r="CY860">
        <v>4710943.8837014614</v>
      </c>
      <c r="CZ860">
        <v>18510</v>
      </c>
      <c r="DA860">
        <v>17009.395649323098</v>
      </c>
      <c r="DB860">
        <v>15108.242237821574</v>
      </c>
      <c r="DC860">
        <v>12671.69748956456</v>
      </c>
      <c r="DD860">
        <v>-959179.41067655734</v>
      </c>
      <c r="DE860">
        <v>-1038385.1995617939</v>
      </c>
      <c r="DF860">
        <v>-1163407.8917492535</v>
      </c>
    </row>
    <row r="861" spans="1:110" x14ac:dyDescent="0.45">
      <c r="A861">
        <v>20205</v>
      </c>
      <c r="B861" t="s">
        <v>1208</v>
      </c>
      <c r="C861">
        <v>101581</v>
      </c>
      <c r="D861">
        <v>97696</v>
      </c>
      <c r="E861">
        <v>93473</v>
      </c>
      <c r="F861">
        <v>89133</v>
      </c>
      <c r="G861">
        <v>84651</v>
      </c>
      <c r="H861">
        <v>80056</v>
      </c>
      <c r="I861">
        <v>75411</v>
      </c>
      <c r="J861">
        <v>71032</v>
      </c>
      <c r="K861">
        <v>2.5499999999999998</v>
      </c>
      <c r="L861">
        <v>2.46</v>
      </c>
      <c r="M861">
        <v>2.37</v>
      </c>
      <c r="N861">
        <v>2.31</v>
      </c>
      <c r="O861">
        <v>2.25</v>
      </c>
      <c r="P861">
        <v>2.2000000000000002</v>
      </c>
      <c r="Q861">
        <v>2.1904016107851585</v>
      </c>
      <c r="R861">
        <v>2.1642294578307522</v>
      </c>
      <c r="S861">
        <v>306350</v>
      </c>
      <c r="T861">
        <v>10638</v>
      </c>
      <c r="U861">
        <v>3693</v>
      </c>
      <c r="V861">
        <v>219.22314046063985</v>
      </c>
      <c r="W861">
        <v>974.17589135698267</v>
      </c>
      <c r="X861">
        <v>2319.6749925092199</v>
      </c>
      <c r="Y861">
        <v>181.21555753983122</v>
      </c>
      <c r="Z861">
        <v>56503</v>
      </c>
      <c r="AA861">
        <v>54026.371492063379</v>
      </c>
      <c r="AB861">
        <v>50974.654291843486</v>
      </c>
      <c r="AC861">
        <v>47938.907066450913</v>
      </c>
      <c r="AD861">
        <v>44814.798808325992</v>
      </c>
      <c r="AE861">
        <v>41726.24552311562</v>
      </c>
      <c r="AF861">
        <v>39029.143944398384</v>
      </c>
      <c r="AG861">
        <v>35930.635634713617</v>
      </c>
      <c r="AH861">
        <v>4302</v>
      </c>
      <c r="AI861">
        <v>3729.980640458286</v>
      </c>
      <c r="AJ861">
        <v>3232.5587638708253</v>
      </c>
      <c r="AK861">
        <v>2862.1299372679309</v>
      </c>
      <c r="AL861">
        <v>2609.5654707940253</v>
      </c>
      <c r="AM861">
        <v>2450.2218158519877</v>
      </c>
      <c r="AN861">
        <v>2611.8770141060959</v>
      </c>
      <c r="AO861">
        <v>2543.1615119865887</v>
      </c>
      <c r="AP861">
        <v>261.80490172967114</v>
      </c>
      <c r="AQ861">
        <v>14.496656849527769</v>
      </c>
      <c r="AR861">
        <v>2.7441418583783594</v>
      </c>
      <c r="AS861">
        <v>14.496656849527769</v>
      </c>
      <c r="AT861">
        <v>88664</v>
      </c>
      <c r="AU861">
        <v>1471</v>
      </c>
      <c r="AV861">
        <v>53292.585595862685</v>
      </c>
      <c r="AW861">
        <v>22290.063649287396</v>
      </c>
      <c r="AX861">
        <v>534.70709879926608</v>
      </c>
      <c r="AY861">
        <v>1778.3735813339376</v>
      </c>
      <c r="AZ861">
        <v>847.91402121889257</v>
      </c>
      <c r="BA861">
        <v>14.213509241288259</v>
      </c>
      <c r="BB861">
        <v>66.061272509003672</v>
      </c>
      <c r="BC861">
        <v>37640</v>
      </c>
      <c r="BD861">
        <v>2054970.601653083</v>
      </c>
      <c r="BE861">
        <v>24986078.461915817</v>
      </c>
      <c r="BF861">
        <v>477154</v>
      </c>
      <c r="BG861">
        <v>463600.01094356831</v>
      </c>
      <c r="BH861">
        <v>437207.99928088614</v>
      </c>
      <c r="BI861">
        <v>285156</v>
      </c>
      <c r="BJ861">
        <v>253025.82064851507</v>
      </c>
      <c r="BK861">
        <v>236536.49904777162</v>
      </c>
      <c r="BL861">
        <v>-2176773.9714765241</v>
      </c>
      <c r="BM861">
        <v>-2151074.2775080521</v>
      </c>
      <c r="BN861">
        <v>-2228130.7705305535</v>
      </c>
      <c r="BO861">
        <v>1958397.9091805834</v>
      </c>
      <c r="BP861">
        <v>4937644.7218356468</v>
      </c>
      <c r="BQ861">
        <v>7488134.989664305</v>
      </c>
      <c r="BR861">
        <v>1878846</v>
      </c>
      <c r="BS861">
        <v>8767932</v>
      </c>
      <c r="BT861">
        <v>937111</v>
      </c>
      <c r="BU861">
        <v>28886</v>
      </c>
      <c r="BV861">
        <v>88734</v>
      </c>
      <c r="BW861">
        <v>932589</v>
      </c>
      <c r="BX861">
        <v>42948</v>
      </c>
      <c r="BY861">
        <v>730.35681582929521</v>
      </c>
      <c r="BZ861">
        <v>0</v>
      </c>
      <c r="CA861">
        <v>0</v>
      </c>
      <c r="CB861">
        <v>2725.936440684432</v>
      </c>
      <c r="CC861">
        <v>78.698165612000011</v>
      </c>
      <c r="CD861">
        <v>123.38461879187241</v>
      </c>
      <c r="CE861">
        <v>8.6175958956657759</v>
      </c>
      <c r="CF861">
        <v>48.233018741450067</v>
      </c>
      <c r="CG861">
        <v>1516489.550385447</v>
      </c>
      <c r="CH861">
        <v>690203.89455835905</v>
      </c>
      <c r="CI861">
        <v>2724783.6465864466</v>
      </c>
      <c r="CJ861">
        <v>340029.49088227324</v>
      </c>
      <c r="CK861">
        <v>5643370.1099926252</v>
      </c>
      <c r="CL861">
        <v>10200000</v>
      </c>
      <c r="CM861">
        <v>19600000</v>
      </c>
      <c r="CN861">
        <v>1340000</v>
      </c>
      <c r="CO861">
        <v>658660000</v>
      </c>
      <c r="CP861">
        <v>2000</v>
      </c>
      <c r="CQ861">
        <v>8240</v>
      </c>
      <c r="CR861">
        <v>0</v>
      </c>
      <c r="CS861">
        <v>0</v>
      </c>
      <c r="CT861">
        <v>3454000</v>
      </c>
      <c r="CU861">
        <v>57745920</v>
      </c>
      <c r="CV861">
        <v>0</v>
      </c>
      <c r="CW861">
        <v>0</v>
      </c>
      <c r="CX861">
        <v>115690.65361873688</v>
      </c>
      <c r="CY861">
        <v>9479053.1827523448</v>
      </c>
      <c r="CZ861">
        <v>37640</v>
      </c>
      <c r="DA861">
        <v>36570.801904449952</v>
      </c>
      <c r="DB861">
        <v>34488.884286692664</v>
      </c>
      <c r="DC861">
        <v>31107.039322819666</v>
      </c>
      <c r="DD861">
        <v>-2176773.9714765241</v>
      </c>
      <c r="DE861">
        <v>-2151074.2775080521</v>
      </c>
      <c r="DF861">
        <v>-2228130.7705305535</v>
      </c>
    </row>
    <row r="862" spans="1:110" x14ac:dyDescent="0.45">
      <c r="A862">
        <v>20206</v>
      </c>
      <c r="B862" t="s">
        <v>1209</v>
      </c>
      <c r="C862">
        <v>50140</v>
      </c>
      <c r="D862">
        <v>48469</v>
      </c>
      <c r="E862">
        <v>46663</v>
      </c>
      <c r="F862">
        <v>44708</v>
      </c>
      <c r="G862">
        <v>42637</v>
      </c>
      <c r="H862">
        <v>40559</v>
      </c>
      <c r="I862">
        <v>38472</v>
      </c>
      <c r="J862">
        <v>36513.071428571428</v>
      </c>
      <c r="K862">
        <v>2.5499999999999998</v>
      </c>
      <c r="L862">
        <v>2.46</v>
      </c>
      <c r="M862">
        <v>2.37</v>
      </c>
      <c r="N862">
        <v>2.31</v>
      </c>
      <c r="O862">
        <v>2.25</v>
      </c>
      <c r="P862">
        <v>2.2000000000000002</v>
      </c>
      <c r="Q862">
        <v>2.1904016107851585</v>
      </c>
      <c r="R862">
        <v>2.1642294578307522</v>
      </c>
      <c r="S862">
        <v>306350</v>
      </c>
      <c r="T862">
        <v>10638</v>
      </c>
      <c r="U862">
        <v>3693</v>
      </c>
      <c r="V862">
        <v>118.50446673160117</v>
      </c>
      <c r="W862">
        <v>528.1610867469966</v>
      </c>
      <c r="X862">
        <v>2118.1204873233214</v>
      </c>
      <c r="Y862">
        <v>164.98266033410326</v>
      </c>
      <c r="Z862">
        <v>27848</v>
      </c>
      <c r="AA862">
        <v>26591.57177134345</v>
      </c>
      <c r="AB862">
        <v>25378.161779864124</v>
      </c>
      <c r="AC862">
        <v>23987.922971990087</v>
      </c>
      <c r="AD862">
        <v>22414.000705384449</v>
      </c>
      <c r="AE862">
        <v>20834.341073928415</v>
      </c>
      <c r="AF862">
        <v>19334.052808210832</v>
      </c>
      <c r="AG862">
        <v>17889.700390512931</v>
      </c>
      <c r="AH862">
        <v>763</v>
      </c>
      <c r="AI862">
        <v>670.67001135898704</v>
      </c>
      <c r="AJ862">
        <v>615.10100488200237</v>
      </c>
      <c r="AK862">
        <v>587.14355403150819</v>
      </c>
      <c r="AL862">
        <v>585.85664269531389</v>
      </c>
      <c r="AM862">
        <v>592.54563678008799</v>
      </c>
      <c r="AN862">
        <v>627.6906792608878</v>
      </c>
      <c r="AO862">
        <v>655.42929328033154</v>
      </c>
      <c r="AP862">
        <v>141.89150404393405</v>
      </c>
      <c r="AQ862">
        <v>2.0500322817514016</v>
      </c>
      <c r="AR862">
        <v>0.38806046482118212</v>
      </c>
      <c r="AS862">
        <v>2.0500322817514016</v>
      </c>
      <c r="AT862">
        <v>42771</v>
      </c>
      <c r="AU862">
        <v>778</v>
      </c>
      <c r="AV862">
        <v>25739.053604936147</v>
      </c>
      <c r="AW862">
        <v>11387.147265777112</v>
      </c>
      <c r="AX862">
        <v>281.84556255230666</v>
      </c>
      <c r="AY862">
        <v>858.91221879671923</v>
      </c>
      <c r="AZ862">
        <v>433.16708199016131</v>
      </c>
      <c r="BA862">
        <v>7.4919792853866589</v>
      </c>
      <c r="BB862">
        <v>66.061272509003672</v>
      </c>
      <c r="BC862">
        <v>20590</v>
      </c>
      <c r="BD862">
        <v>1164714.2578582382</v>
      </c>
      <c r="BE862">
        <v>14166344.377098562</v>
      </c>
      <c r="BF862">
        <v>293268</v>
      </c>
      <c r="BG862">
        <v>288077.26641931798</v>
      </c>
      <c r="BH862">
        <v>274410.22056759801</v>
      </c>
      <c r="BI862">
        <v>131022.00000000009</v>
      </c>
      <c r="BJ862">
        <v>118193.30089480079</v>
      </c>
      <c r="BK862">
        <v>110438.27065482692</v>
      </c>
      <c r="BL862">
        <v>-775950.90780606493</v>
      </c>
      <c r="BM862">
        <v>-838459.08009956102</v>
      </c>
      <c r="BN862">
        <v>-986224.6398369614</v>
      </c>
      <c r="BO862">
        <v>1312845.2256803932</v>
      </c>
      <c r="BP862">
        <v>3001642.9634980345</v>
      </c>
      <c r="BQ862">
        <v>4319981.0369377136</v>
      </c>
      <c r="BR862">
        <v>1878846</v>
      </c>
      <c r="BS862">
        <v>8767932</v>
      </c>
      <c r="BT862">
        <v>937111</v>
      </c>
      <c r="BU862">
        <v>28886</v>
      </c>
      <c r="BV862">
        <v>88734</v>
      </c>
      <c r="BW862">
        <v>932589</v>
      </c>
      <c r="BX862">
        <v>42948</v>
      </c>
      <c r="BY862">
        <v>840.55128997296299</v>
      </c>
      <c r="BZ862">
        <v>0</v>
      </c>
      <c r="CA862">
        <v>0</v>
      </c>
      <c r="CB862">
        <v>0</v>
      </c>
      <c r="CC862">
        <v>0</v>
      </c>
      <c r="CD862">
        <v>0</v>
      </c>
      <c r="CE862">
        <v>183.08376407804505</v>
      </c>
      <c r="CF862">
        <v>0.54825000000000002</v>
      </c>
      <c r="CG862">
        <v>766099.83989612164</v>
      </c>
      <c r="CH862">
        <v>348677.04362515523</v>
      </c>
      <c r="CI862">
        <v>1376505.5716149691</v>
      </c>
      <c r="CJ862">
        <v>171776.01946459748</v>
      </c>
      <c r="CK862">
        <v>2850916.4053527643</v>
      </c>
      <c r="CL862">
        <v>4110000</v>
      </c>
      <c r="CM862">
        <v>2190000</v>
      </c>
      <c r="CN862">
        <v>1340000</v>
      </c>
      <c r="CO862">
        <v>109170000</v>
      </c>
      <c r="CP862">
        <v>12000</v>
      </c>
      <c r="CQ862">
        <v>410</v>
      </c>
      <c r="CR862">
        <v>0</v>
      </c>
      <c r="CS862">
        <v>0</v>
      </c>
      <c r="CT862">
        <v>21128000</v>
      </c>
      <c r="CU862">
        <v>2873280</v>
      </c>
      <c r="CV862">
        <v>0</v>
      </c>
      <c r="CW862">
        <v>0</v>
      </c>
      <c r="CX862">
        <v>15949.320382265849</v>
      </c>
      <c r="CY862">
        <v>5182383.2255919008</v>
      </c>
      <c r="CZ862">
        <v>20590</v>
      </c>
      <c r="DA862">
        <v>20225.56472432641</v>
      </c>
      <c r="DB862">
        <v>19266.01757261905</v>
      </c>
      <c r="DC862">
        <v>17630.817779047415</v>
      </c>
      <c r="DD862">
        <v>-775950.90780606493</v>
      </c>
      <c r="DE862">
        <v>-838459.08009956102</v>
      </c>
      <c r="DF862">
        <v>-986224.6398369614</v>
      </c>
    </row>
    <row r="863" spans="1:110" x14ac:dyDescent="0.45">
      <c r="A863">
        <v>20207</v>
      </c>
      <c r="B863" t="s">
        <v>1210</v>
      </c>
      <c r="C863">
        <v>50725</v>
      </c>
      <c r="D863">
        <v>48862</v>
      </c>
      <c r="E863">
        <v>46784</v>
      </c>
      <c r="F863">
        <v>44567</v>
      </c>
      <c r="G863">
        <v>42292</v>
      </c>
      <c r="H863">
        <v>39981</v>
      </c>
      <c r="I863">
        <v>37722</v>
      </c>
      <c r="J863">
        <v>35534.03571428571</v>
      </c>
      <c r="K863">
        <v>2.5499999999999998</v>
      </c>
      <c r="L863">
        <v>2.46</v>
      </c>
      <c r="M863">
        <v>2.37</v>
      </c>
      <c r="N863">
        <v>2.31</v>
      </c>
      <c r="O863">
        <v>2.25</v>
      </c>
      <c r="P863">
        <v>2.2000000000000002</v>
      </c>
      <c r="Q863">
        <v>2.1904016107851585</v>
      </c>
      <c r="R863">
        <v>2.1642294578307522</v>
      </c>
      <c r="S863">
        <v>291962</v>
      </c>
      <c r="T863">
        <v>9863</v>
      </c>
      <c r="U863">
        <v>4124</v>
      </c>
      <c r="V863">
        <v>107.61575392138374</v>
      </c>
      <c r="W863">
        <v>470.65364564943633</v>
      </c>
      <c r="X863">
        <v>2187.7429947356782</v>
      </c>
      <c r="Y863">
        <v>209.16082727143504</v>
      </c>
      <c r="Z863">
        <v>24172</v>
      </c>
      <c r="AA863">
        <v>23036.169247414055</v>
      </c>
      <c r="AB863">
        <v>21866.14250092721</v>
      </c>
      <c r="AC863">
        <v>20632.87562877854</v>
      </c>
      <c r="AD863">
        <v>19313.501307847539</v>
      </c>
      <c r="AE863">
        <v>18001.993457103235</v>
      </c>
      <c r="AF863">
        <v>16799.518646522269</v>
      </c>
      <c r="AG863">
        <v>15543.036681627589</v>
      </c>
      <c r="AH863">
        <v>2832</v>
      </c>
      <c r="AI863">
        <v>2509.6560237713065</v>
      </c>
      <c r="AJ863">
        <v>2213.9705963852484</v>
      </c>
      <c r="AK863">
        <v>1941.6257469411223</v>
      </c>
      <c r="AL863">
        <v>1731.0691800053003</v>
      </c>
      <c r="AM863">
        <v>1584.5440605706103</v>
      </c>
      <c r="AN863">
        <v>1508.301730670411</v>
      </c>
      <c r="AO863">
        <v>1427.7445642519019</v>
      </c>
      <c r="AP863">
        <v>94.481083307314734</v>
      </c>
      <c r="AQ863">
        <v>11.245891374179118</v>
      </c>
      <c r="AR863">
        <v>2.1287888355904845</v>
      </c>
      <c r="AS863">
        <v>11.245891374179118</v>
      </c>
      <c r="AT863">
        <v>42900</v>
      </c>
      <c r="AU863">
        <v>961</v>
      </c>
      <c r="AV863">
        <v>25898.611802176078</v>
      </c>
      <c r="AW863">
        <v>13097.467810490074</v>
      </c>
      <c r="AX863">
        <v>345.8361709391973</v>
      </c>
      <c r="AY863">
        <v>864.23667583861561</v>
      </c>
      <c r="AZ863">
        <v>498.22767551104243</v>
      </c>
      <c r="BA863">
        <v>9.1929686788418135</v>
      </c>
      <c r="BB863">
        <v>66.061272509003672</v>
      </c>
      <c r="BC863">
        <v>19140</v>
      </c>
      <c r="BD863">
        <v>1045186.9214554613</v>
      </c>
      <c r="BE863">
        <v>10608689.317899248</v>
      </c>
      <c r="BF863">
        <v>291310</v>
      </c>
      <c r="BG863">
        <v>282957.15607751912</v>
      </c>
      <c r="BH863">
        <v>266532.53663006384</v>
      </c>
      <c r="BI863">
        <v>177798.00000000003</v>
      </c>
      <c r="BJ863">
        <v>159248.87430914218</v>
      </c>
      <c r="BK863">
        <v>149065.66576463892</v>
      </c>
      <c r="BL863">
        <v>-985278.60240377486</v>
      </c>
      <c r="BM863">
        <v>-1020595.8354500555</v>
      </c>
      <c r="BN863">
        <v>-1135688.3511320737</v>
      </c>
      <c r="BO863">
        <v>916807.42795061227</v>
      </c>
      <c r="BP863">
        <v>2208058.102977315</v>
      </c>
      <c r="BQ863">
        <v>3266097.6222258559</v>
      </c>
      <c r="BR863">
        <v>1878846</v>
      </c>
      <c r="BS863">
        <v>8767932</v>
      </c>
      <c r="BT863">
        <v>937111</v>
      </c>
      <c r="BU863">
        <v>28886</v>
      </c>
      <c r="BV863">
        <v>88734</v>
      </c>
      <c r="BW863">
        <v>932589</v>
      </c>
      <c r="BX863">
        <v>42948</v>
      </c>
      <c r="BY863">
        <v>316.84582727942154</v>
      </c>
      <c r="BZ863">
        <v>0</v>
      </c>
      <c r="CA863">
        <v>0</v>
      </c>
      <c r="CB863">
        <v>6.7742458851724523</v>
      </c>
      <c r="CC863">
        <v>0</v>
      </c>
      <c r="CD863">
        <v>17.988266713375598</v>
      </c>
      <c r="CE863">
        <v>0.28079999999999994</v>
      </c>
      <c r="CF863">
        <v>0</v>
      </c>
      <c r="CG863">
        <v>655435.84010413056</v>
      </c>
      <c r="CH863">
        <v>298310.24510390993</v>
      </c>
      <c r="CI863">
        <v>1177667.7643762568</v>
      </c>
      <c r="CJ863">
        <v>146962.77660466317</v>
      </c>
      <c r="CK863">
        <v>2439098.2635662826</v>
      </c>
      <c r="CL863">
        <v>2660000</v>
      </c>
      <c r="CM863">
        <v>14800000</v>
      </c>
      <c r="CN863">
        <v>1340000</v>
      </c>
      <c r="CO863">
        <v>149670000</v>
      </c>
      <c r="CP863">
        <v>2000</v>
      </c>
      <c r="CQ863">
        <v>13210</v>
      </c>
      <c r="CR863">
        <v>0</v>
      </c>
      <c r="CS863">
        <v>0</v>
      </c>
      <c r="CT863">
        <v>2978000</v>
      </c>
      <c r="CU863">
        <v>92575680</v>
      </c>
      <c r="CV863">
        <v>0</v>
      </c>
      <c r="CW863">
        <v>0</v>
      </c>
      <c r="CX863">
        <v>24584.835898096386</v>
      </c>
      <c r="CY863">
        <v>4010531.2667160179</v>
      </c>
      <c r="CZ863">
        <v>19140</v>
      </c>
      <c r="DA863">
        <v>18591.19140202436</v>
      </c>
      <c r="DB863">
        <v>17512.041299987719</v>
      </c>
      <c r="DC863">
        <v>15821.477270408466</v>
      </c>
      <c r="DD863">
        <v>-985278.60240377486</v>
      </c>
      <c r="DE863">
        <v>-1020595.8354500555</v>
      </c>
      <c r="DF863">
        <v>-1135688.3511320737</v>
      </c>
    </row>
    <row r="864" spans="1:110" x14ac:dyDescent="0.45">
      <c r="A864">
        <v>20208</v>
      </c>
      <c r="B864" t="s">
        <v>1211</v>
      </c>
      <c r="C864">
        <v>42512</v>
      </c>
      <c r="D864">
        <v>40850</v>
      </c>
      <c r="E864">
        <v>38986</v>
      </c>
      <c r="F864">
        <v>36987</v>
      </c>
      <c r="G864">
        <v>34881</v>
      </c>
      <c r="H864">
        <v>32624</v>
      </c>
      <c r="I864">
        <v>30326</v>
      </c>
      <c r="J864">
        <v>28286.178571428572</v>
      </c>
      <c r="K864">
        <v>2.5499999999999998</v>
      </c>
      <c r="L864">
        <v>2.46</v>
      </c>
      <c r="M864">
        <v>2.37</v>
      </c>
      <c r="N864">
        <v>2.31</v>
      </c>
      <c r="O864">
        <v>2.25</v>
      </c>
      <c r="P864">
        <v>2.2000000000000002</v>
      </c>
      <c r="Q864">
        <v>2.1904016107851585</v>
      </c>
      <c r="R864">
        <v>2.1642294578307522</v>
      </c>
      <c r="S864">
        <v>271992</v>
      </c>
      <c r="T864">
        <v>9447</v>
      </c>
      <c r="U864">
        <v>4047</v>
      </c>
      <c r="V864">
        <v>97.331907454707363</v>
      </c>
      <c r="W864">
        <v>443.16933175068664</v>
      </c>
      <c r="X864">
        <v>1941.7409224477847</v>
      </c>
      <c r="Y864">
        <v>182.69056057472409</v>
      </c>
      <c r="Z864">
        <v>20087</v>
      </c>
      <c r="AA864">
        <v>19053.0134866761</v>
      </c>
      <c r="AB864">
        <v>17857.820501148533</v>
      </c>
      <c r="AC864">
        <v>16614.270488140926</v>
      </c>
      <c r="AD864">
        <v>15262.596166817584</v>
      </c>
      <c r="AE864">
        <v>13920.995740004271</v>
      </c>
      <c r="AF864">
        <v>12781.851589386175</v>
      </c>
      <c r="AG864">
        <v>11509.708012976636</v>
      </c>
      <c r="AH864">
        <v>1929</v>
      </c>
      <c r="AI864">
        <v>1784.3914218776933</v>
      </c>
      <c r="AJ864">
        <v>1646.2859118617957</v>
      </c>
      <c r="AK864">
        <v>1529.731192684708</v>
      </c>
      <c r="AL864">
        <v>1454.147774952932</v>
      </c>
      <c r="AM864">
        <v>1419.978784461038</v>
      </c>
      <c r="AN864">
        <v>1516.8346292755264</v>
      </c>
      <c r="AO864">
        <v>1516.8279397325921</v>
      </c>
      <c r="AP864">
        <v>94.856232948855634</v>
      </c>
      <c r="AQ864">
        <v>5.6522318625431502</v>
      </c>
      <c r="AR864">
        <v>1.0699381387212592</v>
      </c>
      <c r="AS864">
        <v>5.6522318625431502</v>
      </c>
      <c r="AT864">
        <v>40663</v>
      </c>
      <c r="AU864">
        <v>734</v>
      </c>
      <c r="AV864">
        <v>24467.920633631034</v>
      </c>
      <c r="AW864">
        <v>10773.453768524425</v>
      </c>
      <c r="AX864">
        <v>265.97786321759833</v>
      </c>
      <c r="AY864">
        <v>816.49451154426754</v>
      </c>
      <c r="AZ864">
        <v>409.82218135466911</v>
      </c>
      <c r="BA864">
        <v>7.0701863231493487</v>
      </c>
      <c r="BB864">
        <v>66.061272509003672</v>
      </c>
      <c r="BC864">
        <v>17520</v>
      </c>
      <c r="BD864">
        <v>910951.08585743001</v>
      </c>
      <c r="BE864">
        <v>7845730.6841989774</v>
      </c>
      <c r="BF864">
        <v>190403.99999999997</v>
      </c>
      <c r="BG864">
        <v>183593.051975393</v>
      </c>
      <c r="BH864">
        <v>170033.1660861244</v>
      </c>
      <c r="BI864">
        <v>244892</v>
      </c>
      <c r="BJ864">
        <v>213546.37318800401</v>
      </c>
      <c r="BK864">
        <v>196173.04648936936</v>
      </c>
      <c r="BL864">
        <v>-934054.84236529982</v>
      </c>
      <c r="BM864">
        <v>-906279.53105349769</v>
      </c>
      <c r="BN864">
        <v>-946517.71048259875</v>
      </c>
      <c r="BO864">
        <v>582095.64228351228</v>
      </c>
      <c r="BP864">
        <v>1464373.2153258594</v>
      </c>
      <c r="BQ864">
        <v>2160645.0816336563</v>
      </c>
      <c r="BR864">
        <v>1878846</v>
      </c>
      <c r="BS864">
        <v>8767932</v>
      </c>
      <c r="BT864">
        <v>937111</v>
      </c>
      <c r="BU864">
        <v>28886</v>
      </c>
      <c r="BV864">
        <v>88734</v>
      </c>
      <c r="BW864">
        <v>932589</v>
      </c>
      <c r="BX864">
        <v>42948</v>
      </c>
      <c r="BY864">
        <v>712.73763645662848</v>
      </c>
      <c r="BZ864">
        <v>0</v>
      </c>
      <c r="CA864">
        <v>0</v>
      </c>
      <c r="CB864">
        <v>711.07389218976959</v>
      </c>
      <c r="CC864">
        <v>0</v>
      </c>
      <c r="CD864">
        <v>11.33811229097231</v>
      </c>
      <c r="CE864">
        <v>0.11700000000000001</v>
      </c>
      <c r="CF864">
        <v>0</v>
      </c>
      <c r="CG864">
        <v>520282.52094272192</v>
      </c>
      <c r="CH864">
        <v>236797.55797462291</v>
      </c>
      <c r="CI864">
        <v>934828.27119327814</v>
      </c>
      <c r="CJ864">
        <v>116658.50296570372</v>
      </c>
      <c r="CK864">
        <v>1936147.0883155686</v>
      </c>
      <c r="CL864">
        <v>10400000</v>
      </c>
      <c r="CM864">
        <v>16800000</v>
      </c>
      <c r="CN864">
        <v>1340000</v>
      </c>
      <c r="CO864">
        <v>98550000</v>
      </c>
      <c r="CP864">
        <v>0</v>
      </c>
      <c r="CQ864">
        <v>1600</v>
      </c>
      <c r="CR864">
        <v>0</v>
      </c>
      <c r="CS864">
        <v>70</v>
      </c>
      <c r="CT864">
        <v>0</v>
      </c>
      <c r="CU864">
        <v>11212800</v>
      </c>
      <c r="CV864">
        <v>0</v>
      </c>
      <c r="CW864">
        <v>420410</v>
      </c>
      <c r="CX864">
        <v>7613.8628219092279</v>
      </c>
      <c r="CY864">
        <v>3022262.935851098</v>
      </c>
      <c r="CZ864">
        <v>17520</v>
      </c>
      <c r="DA864">
        <v>16893.291478166877</v>
      </c>
      <c r="DB864">
        <v>15645.580291532213</v>
      </c>
      <c r="DC864">
        <v>13789.487414631227</v>
      </c>
      <c r="DD864">
        <v>-934054.84236529982</v>
      </c>
      <c r="DE864">
        <v>-906279.53105349769</v>
      </c>
      <c r="DF864">
        <v>-946517.71048259875</v>
      </c>
    </row>
    <row r="865" spans="1:110" x14ac:dyDescent="0.45">
      <c r="A865">
        <v>20209</v>
      </c>
      <c r="B865" t="s">
        <v>1212</v>
      </c>
      <c r="C865">
        <v>68271</v>
      </c>
      <c r="D865">
        <v>65269</v>
      </c>
      <c r="E865">
        <v>61976</v>
      </c>
      <c r="F865">
        <v>58622</v>
      </c>
      <c r="G865">
        <v>55141</v>
      </c>
      <c r="H865">
        <v>51571</v>
      </c>
      <c r="I865">
        <v>47972</v>
      </c>
      <c r="J865">
        <v>44574.57142857142</v>
      </c>
      <c r="K865">
        <v>2.5499999999999998</v>
      </c>
      <c r="L865">
        <v>2.46</v>
      </c>
      <c r="M865">
        <v>2.37</v>
      </c>
      <c r="N865">
        <v>2.31</v>
      </c>
      <c r="O865">
        <v>2.25</v>
      </c>
      <c r="P865">
        <v>2.2000000000000002</v>
      </c>
      <c r="Q865">
        <v>2.1904016107851585</v>
      </c>
      <c r="R865">
        <v>2.1642294578307522</v>
      </c>
      <c r="S865">
        <v>306350</v>
      </c>
      <c r="T865">
        <v>10638</v>
      </c>
      <c r="U865">
        <v>3693</v>
      </c>
      <c r="V865">
        <v>153.35610145858826</v>
      </c>
      <c r="W865">
        <v>708.86740925360846</v>
      </c>
      <c r="X865">
        <v>2228.6211936252439</v>
      </c>
      <c r="Y865">
        <v>167.37539992503628</v>
      </c>
      <c r="Z865">
        <v>34870</v>
      </c>
      <c r="AA865">
        <v>33366.806580927332</v>
      </c>
      <c r="AB865">
        <v>31456.315842594904</v>
      </c>
      <c r="AC865">
        <v>29408.781274244004</v>
      </c>
      <c r="AD865">
        <v>27134.164193953842</v>
      </c>
      <c r="AE865">
        <v>24905.161375350413</v>
      </c>
      <c r="AF865">
        <v>23273.706876263954</v>
      </c>
      <c r="AG865">
        <v>21163.147217956961</v>
      </c>
      <c r="AH865">
        <v>3159</v>
      </c>
      <c r="AI865">
        <v>2843.164845860384</v>
      </c>
      <c r="AJ865">
        <v>2577.4494538609824</v>
      </c>
      <c r="AK865">
        <v>2427.8837623349405</v>
      </c>
      <c r="AL865">
        <v>2402.1570130547893</v>
      </c>
      <c r="AM865">
        <v>2464.6442165791632</v>
      </c>
      <c r="AN865">
        <v>3035.6669483529458</v>
      </c>
      <c r="AO865">
        <v>3134.2167754671982</v>
      </c>
      <c r="AP865">
        <v>174.47289649700338</v>
      </c>
      <c r="AQ865">
        <v>23.341081836512387</v>
      </c>
      <c r="AR865">
        <v>4.418345578035459</v>
      </c>
      <c r="AS865">
        <v>23.341081836512387</v>
      </c>
      <c r="AT865">
        <v>64254</v>
      </c>
      <c r="AU865">
        <v>617</v>
      </c>
      <c r="AV865">
        <v>38417.021599466243</v>
      </c>
      <c r="AW865">
        <v>11987.712082754046</v>
      </c>
      <c r="AX865">
        <v>230.55943857345673</v>
      </c>
      <c r="AY865">
        <v>1281.9760107741884</v>
      </c>
      <c r="AZ865">
        <v>456.0125676279639</v>
      </c>
      <c r="BA865">
        <v>6.1286987178382271</v>
      </c>
      <c r="BB865">
        <v>66.061272509003672</v>
      </c>
      <c r="BC865">
        <v>25290</v>
      </c>
      <c r="BD865">
        <v>1296903.8661190663</v>
      </c>
      <c r="BE865">
        <v>13074508.579624247</v>
      </c>
      <c r="BF865">
        <v>368890</v>
      </c>
      <c r="BG865">
        <v>352836.64338970411</v>
      </c>
      <c r="BH865">
        <v>325917.66679852188</v>
      </c>
      <c r="BI865">
        <v>335164.00000000012</v>
      </c>
      <c r="BJ865">
        <v>295406.29676664667</v>
      </c>
      <c r="BK865">
        <v>272558.14804587141</v>
      </c>
      <c r="BL865">
        <v>-1642365.3417032182</v>
      </c>
      <c r="BM865">
        <v>-1700750.9047706935</v>
      </c>
      <c r="BN865">
        <v>-1802298.1791039733</v>
      </c>
      <c r="BO865">
        <v>1017858.6123493128</v>
      </c>
      <c r="BP865">
        <v>2527665.5949565247</v>
      </c>
      <c r="BQ865">
        <v>3756908.604101738</v>
      </c>
      <c r="BR865">
        <v>1878846</v>
      </c>
      <c r="BS865">
        <v>8767932</v>
      </c>
      <c r="BT865">
        <v>937111</v>
      </c>
      <c r="BU865">
        <v>28886</v>
      </c>
      <c r="BV865">
        <v>88734</v>
      </c>
      <c r="BW865">
        <v>932589</v>
      </c>
      <c r="BX865">
        <v>42948</v>
      </c>
      <c r="BY865">
        <v>691.6054562980006</v>
      </c>
      <c r="BZ865">
        <v>0</v>
      </c>
      <c r="CA865">
        <v>0</v>
      </c>
      <c r="CB865">
        <v>1742.617366699536</v>
      </c>
      <c r="CC865">
        <v>0</v>
      </c>
      <c r="CD865">
        <v>12.075545273442374</v>
      </c>
      <c r="CE865">
        <v>5.1479999999999998E-2</v>
      </c>
      <c r="CF865">
        <v>41.815955212038304</v>
      </c>
      <c r="CG865">
        <v>835178.20302306383</v>
      </c>
      <c r="CH865">
        <v>380116.86149123526</v>
      </c>
      <c r="CI865">
        <v>1500623.5347973804</v>
      </c>
      <c r="CJ865">
        <v>187264.87043562121</v>
      </c>
      <c r="CK865">
        <v>3107980.3393697958</v>
      </c>
      <c r="CL865">
        <v>33800000</v>
      </c>
      <c r="CM865">
        <v>17800000</v>
      </c>
      <c r="CN865">
        <v>1340000</v>
      </c>
      <c r="CO865">
        <v>667930000</v>
      </c>
      <c r="CP865">
        <v>11000</v>
      </c>
      <c r="CQ865">
        <v>35660</v>
      </c>
      <c r="CR865">
        <v>0</v>
      </c>
      <c r="CS865">
        <v>0</v>
      </c>
      <c r="CT865">
        <v>18806000</v>
      </c>
      <c r="CU865">
        <v>249905280</v>
      </c>
      <c r="CV865">
        <v>0</v>
      </c>
      <c r="CW865">
        <v>0</v>
      </c>
      <c r="CX865">
        <v>111517.35824141809</v>
      </c>
      <c r="CY865">
        <v>5077361.099744481</v>
      </c>
      <c r="CZ865">
        <v>25290</v>
      </c>
      <c r="DA865">
        <v>24189.429670974048</v>
      </c>
      <c r="DB865">
        <v>22343.944789326408</v>
      </c>
      <c r="DC865">
        <v>19631.8329463349</v>
      </c>
      <c r="DD865">
        <v>-1642365.3417032182</v>
      </c>
      <c r="DE865">
        <v>-1700750.9047706935</v>
      </c>
      <c r="DF865">
        <v>-1802298.1791039733</v>
      </c>
    </row>
    <row r="866" spans="1:110" x14ac:dyDescent="0.45">
      <c r="A866">
        <v>20210</v>
      </c>
      <c r="B866" t="s">
        <v>1213</v>
      </c>
      <c r="C866">
        <v>32759</v>
      </c>
      <c r="D866">
        <v>31652</v>
      </c>
      <c r="E866">
        <v>30426</v>
      </c>
      <c r="F866">
        <v>29144</v>
      </c>
      <c r="G866">
        <v>27850</v>
      </c>
      <c r="H866">
        <v>26548</v>
      </c>
      <c r="I866">
        <v>25202</v>
      </c>
      <c r="J866">
        <v>23935.75</v>
      </c>
      <c r="K866">
        <v>2.5499999999999998</v>
      </c>
      <c r="L866">
        <v>2.46</v>
      </c>
      <c r="M866">
        <v>2.37</v>
      </c>
      <c r="N866">
        <v>2.31</v>
      </c>
      <c r="O866">
        <v>2.25</v>
      </c>
      <c r="P866">
        <v>2.2000000000000002</v>
      </c>
      <c r="Q866">
        <v>2.1904016107851585</v>
      </c>
      <c r="R866">
        <v>2.1642294578307522</v>
      </c>
      <c r="S866">
        <v>306350</v>
      </c>
      <c r="T866">
        <v>10638</v>
      </c>
      <c r="U866">
        <v>3693</v>
      </c>
      <c r="V866">
        <v>73.163041563097849</v>
      </c>
      <c r="W866">
        <v>338.18605997852745</v>
      </c>
      <c r="X866">
        <v>2241.5061552432289</v>
      </c>
      <c r="Y866">
        <v>168.34309493305182</v>
      </c>
      <c r="Z866">
        <v>18357</v>
      </c>
      <c r="AA866">
        <v>17657.259885836058</v>
      </c>
      <c r="AB866">
        <v>16862.713124740036</v>
      </c>
      <c r="AC866">
        <v>15998.547662539639</v>
      </c>
      <c r="AD866">
        <v>15081.527791511771</v>
      </c>
      <c r="AE866">
        <v>14145.660775770724</v>
      </c>
      <c r="AF866">
        <v>13418.446519213199</v>
      </c>
      <c r="AG866">
        <v>12581.649321602206</v>
      </c>
      <c r="AH866">
        <v>1331</v>
      </c>
      <c r="AI866">
        <v>1265.1085152536962</v>
      </c>
      <c r="AJ866">
        <v>1223.1088198494208</v>
      </c>
      <c r="AK866">
        <v>1219.6209569940415</v>
      </c>
      <c r="AL866">
        <v>1263.6311783908761</v>
      </c>
      <c r="AM866">
        <v>1343.1675089360615</v>
      </c>
      <c r="AN866">
        <v>1628.532952438715</v>
      </c>
      <c r="AO866">
        <v>1776.9361504374731</v>
      </c>
      <c r="AP866">
        <v>81.97373582424423</v>
      </c>
      <c r="AQ866">
        <v>14.525943024981361</v>
      </c>
      <c r="AR866">
        <v>2.749685579304376</v>
      </c>
      <c r="AS866">
        <v>14.525943024981361</v>
      </c>
      <c r="AT866">
        <v>29640</v>
      </c>
      <c r="AU866">
        <v>381</v>
      </c>
      <c r="AV866">
        <v>17765.260377578954</v>
      </c>
      <c r="AW866">
        <v>6424.0218945982124</v>
      </c>
      <c r="AX866">
        <v>140.04220357297137</v>
      </c>
      <c r="AY866">
        <v>592.82673879980962</v>
      </c>
      <c r="AZ866">
        <v>244.36979287051599</v>
      </c>
      <c r="BA866">
        <v>3.7225822494682252</v>
      </c>
      <c r="BB866">
        <v>66.061272509003672</v>
      </c>
      <c r="BC866">
        <v>12450</v>
      </c>
      <c r="BD866">
        <v>706958.5849086917</v>
      </c>
      <c r="BE866">
        <v>7775731.4920063624</v>
      </c>
      <c r="BF866">
        <v>201778</v>
      </c>
      <c r="BG866">
        <v>197854.04858354083</v>
      </c>
      <c r="BH866">
        <v>189241.72199717376</v>
      </c>
      <c r="BI866">
        <v>112035.99999999999</v>
      </c>
      <c r="BJ866">
        <v>101511.40649847331</v>
      </c>
      <c r="BK866">
        <v>95692.879788511316</v>
      </c>
      <c r="BL866">
        <v>-737173.4120177814</v>
      </c>
      <c r="BM866">
        <v>-733578.63850672182</v>
      </c>
      <c r="BN866">
        <v>-780552.70885089436</v>
      </c>
      <c r="BO866">
        <v>701378.5133055849</v>
      </c>
      <c r="BP866">
        <v>1672807.0612580236</v>
      </c>
      <c r="BQ866">
        <v>2499491.1412843452</v>
      </c>
      <c r="BR866">
        <v>1878846</v>
      </c>
      <c r="BS866">
        <v>8767932</v>
      </c>
      <c r="BT866">
        <v>937111</v>
      </c>
      <c r="BU866">
        <v>28886</v>
      </c>
      <c r="BV866">
        <v>88734</v>
      </c>
      <c r="BW866">
        <v>932589</v>
      </c>
      <c r="BX866">
        <v>42948</v>
      </c>
      <c r="BY866">
        <v>375.30653336713249</v>
      </c>
      <c r="BZ866">
        <v>0</v>
      </c>
      <c r="CA866">
        <v>0</v>
      </c>
      <c r="CB866">
        <v>89.151233917922852</v>
      </c>
      <c r="CC866">
        <v>0</v>
      </c>
      <c r="CD866">
        <v>10.958515832518692</v>
      </c>
      <c r="CE866">
        <v>0</v>
      </c>
      <c r="CF866">
        <v>8.5020882352941172</v>
      </c>
      <c r="CG866">
        <v>437804.34155704174</v>
      </c>
      <c r="CH866">
        <v>199259.04634187851</v>
      </c>
      <c r="CI866">
        <v>786633.91381494771</v>
      </c>
      <c r="CJ866">
        <v>98165.125719364369</v>
      </c>
      <c r="CK866">
        <v>1629217.9095728253</v>
      </c>
      <c r="CL866">
        <v>13800000</v>
      </c>
      <c r="CM866">
        <v>4640000</v>
      </c>
      <c r="CN866">
        <v>1340000</v>
      </c>
      <c r="CO866">
        <v>165860000</v>
      </c>
      <c r="CP866">
        <v>3000</v>
      </c>
      <c r="CQ866">
        <v>13990</v>
      </c>
      <c r="CR866">
        <v>0</v>
      </c>
      <c r="CS866">
        <v>0</v>
      </c>
      <c r="CT866">
        <v>4950000</v>
      </c>
      <c r="CU866">
        <v>98041920</v>
      </c>
      <c r="CV866">
        <v>0</v>
      </c>
      <c r="CW866">
        <v>0</v>
      </c>
      <c r="CX866">
        <v>25815.604499532801</v>
      </c>
      <c r="CY866">
        <v>2937797.8931761589</v>
      </c>
      <c r="CZ866">
        <v>12450</v>
      </c>
      <c r="DA866">
        <v>12207.88641410403</v>
      </c>
      <c r="DB866">
        <v>11676.493170042391</v>
      </c>
      <c r="DC866">
        <v>10701.558690264987</v>
      </c>
      <c r="DD866">
        <v>-737173.4120177814</v>
      </c>
      <c r="DE866">
        <v>-733578.63850672182</v>
      </c>
      <c r="DF866">
        <v>-780552.70885089436</v>
      </c>
    </row>
    <row r="867" spans="1:110" x14ac:dyDescent="0.45">
      <c r="A867">
        <v>20211</v>
      </c>
      <c r="B867" t="s">
        <v>1214</v>
      </c>
      <c r="C867">
        <v>43909</v>
      </c>
      <c r="D867">
        <v>41930</v>
      </c>
      <c r="E867">
        <v>39814</v>
      </c>
      <c r="F867">
        <v>37637</v>
      </c>
      <c r="G867">
        <v>35395</v>
      </c>
      <c r="H867">
        <v>33022</v>
      </c>
      <c r="I867">
        <v>30608</v>
      </c>
      <c r="J867">
        <v>28388.785714285714</v>
      </c>
      <c r="K867">
        <v>2.5499999999999998</v>
      </c>
      <c r="L867">
        <v>2.46</v>
      </c>
      <c r="M867">
        <v>2.37</v>
      </c>
      <c r="N867">
        <v>2.31</v>
      </c>
      <c r="O867">
        <v>2.25</v>
      </c>
      <c r="P867">
        <v>2.2000000000000002</v>
      </c>
      <c r="Q867">
        <v>2.1904016107851585</v>
      </c>
      <c r="R867">
        <v>2.1642294578307522</v>
      </c>
      <c r="S867">
        <v>291962</v>
      </c>
      <c r="T867">
        <v>9863</v>
      </c>
      <c r="U867">
        <v>4124</v>
      </c>
      <c r="V867">
        <v>89.51626100663492</v>
      </c>
      <c r="W867">
        <v>399.86971868501246</v>
      </c>
      <c r="X867">
        <v>2276.6785261659334</v>
      </c>
      <c r="Y867">
        <v>213.10554564738345</v>
      </c>
      <c r="Z867">
        <v>24291</v>
      </c>
      <c r="AA867">
        <v>23109.442132998982</v>
      </c>
      <c r="AB867">
        <v>21768.088732084896</v>
      </c>
      <c r="AC867">
        <v>20314.550063304632</v>
      </c>
      <c r="AD867">
        <v>18798.487650416599</v>
      </c>
      <c r="AE867">
        <v>17310.248262385889</v>
      </c>
      <c r="AF867">
        <v>15955.788168025962</v>
      </c>
      <c r="AG867">
        <v>14519.19781296019</v>
      </c>
      <c r="AH867">
        <v>6228</v>
      </c>
      <c r="AI867">
        <v>5945.5591275826073</v>
      </c>
      <c r="AJ867">
        <v>5684.7536203187901</v>
      </c>
      <c r="AK867">
        <v>5457.3398374924818</v>
      </c>
      <c r="AL867">
        <v>5271.6921222028432</v>
      </c>
      <c r="AM867">
        <v>5127.0507994048003</v>
      </c>
      <c r="AN867">
        <v>5091.1270730513252</v>
      </c>
      <c r="AO867">
        <v>4951.5014304415372</v>
      </c>
      <c r="AP867">
        <v>87.678841693714986</v>
      </c>
      <c r="AQ867">
        <v>41.117790336842397</v>
      </c>
      <c r="AR867">
        <v>7.7833841801277108</v>
      </c>
      <c r="AS867">
        <v>41.117790336842397</v>
      </c>
      <c r="AT867">
        <v>40171</v>
      </c>
      <c r="AU867">
        <v>400</v>
      </c>
      <c r="AV867">
        <v>24024.428504976517</v>
      </c>
      <c r="AW867">
        <v>7626.8753522071192</v>
      </c>
      <c r="AX867">
        <v>149.1267250033427</v>
      </c>
      <c r="AY867">
        <v>801.69517921106637</v>
      </c>
      <c r="AZ867">
        <v>290.12633839795876</v>
      </c>
      <c r="BA867">
        <v>3.9640657262973558</v>
      </c>
      <c r="BB867">
        <v>66.061272509003672</v>
      </c>
      <c r="BC867">
        <v>14870</v>
      </c>
      <c r="BD867">
        <v>755982.35837785585</v>
      </c>
      <c r="BE867">
        <v>8205056.2677790755</v>
      </c>
      <c r="BF867">
        <v>233754</v>
      </c>
      <c r="BG867">
        <v>223445.86135705461</v>
      </c>
      <c r="BH867">
        <v>205849.58140710712</v>
      </c>
      <c r="BI867">
        <v>252674</v>
      </c>
      <c r="BJ867">
        <v>222115.21131294896</v>
      </c>
      <c r="BK867">
        <v>205538.8893096121</v>
      </c>
      <c r="BL867">
        <v>-1060915.8464847435</v>
      </c>
      <c r="BM867">
        <v>-1089796.3800664346</v>
      </c>
      <c r="BN867">
        <v>-1166354.0051666177</v>
      </c>
      <c r="BO867">
        <v>629718.95508346939</v>
      </c>
      <c r="BP867">
        <v>1586129.6976813506</v>
      </c>
      <c r="BQ867">
        <v>2409756.4351415266</v>
      </c>
      <c r="BR867">
        <v>1878846</v>
      </c>
      <c r="BS867">
        <v>8767932</v>
      </c>
      <c r="BT867">
        <v>937111</v>
      </c>
      <c r="BU867">
        <v>28886</v>
      </c>
      <c r="BV867">
        <v>88734</v>
      </c>
      <c r="BW867">
        <v>932589</v>
      </c>
      <c r="BX867">
        <v>42948</v>
      </c>
      <c r="BY867">
        <v>163.93017222202587</v>
      </c>
      <c r="BZ867">
        <v>0</v>
      </c>
      <c r="CA867">
        <v>0</v>
      </c>
      <c r="CB867">
        <v>0</v>
      </c>
      <c r="CC867">
        <v>41.519287558000002</v>
      </c>
      <c r="CD867">
        <v>6.027603029846718</v>
      </c>
      <c r="CE867">
        <v>2.356311836654013</v>
      </c>
      <c r="CF867">
        <v>0</v>
      </c>
      <c r="CG867">
        <v>571340.44151480962</v>
      </c>
      <c r="CH867">
        <v>260035.68422346466</v>
      </c>
      <c r="CI867">
        <v>1026567.6352846257</v>
      </c>
      <c r="CJ867">
        <v>128106.78411819952</v>
      </c>
      <c r="CK867">
        <v>2126150.8656325052</v>
      </c>
      <c r="CL867">
        <v>5990000</v>
      </c>
      <c r="CM867">
        <v>23700000</v>
      </c>
      <c r="CN867">
        <v>1340000</v>
      </c>
      <c r="CO867">
        <v>112180000</v>
      </c>
      <c r="CP867">
        <v>28000</v>
      </c>
      <c r="CQ867">
        <v>3440</v>
      </c>
      <c r="CR867">
        <v>0</v>
      </c>
      <c r="CS867">
        <v>0</v>
      </c>
      <c r="CT867">
        <v>57728000</v>
      </c>
      <c r="CU867">
        <v>24107520</v>
      </c>
      <c r="CV867">
        <v>0</v>
      </c>
      <c r="CW867">
        <v>0</v>
      </c>
      <c r="CX867">
        <v>11295.866637093164</v>
      </c>
      <c r="CY867">
        <v>3232499.6090850513</v>
      </c>
      <c r="CZ867">
        <v>14870</v>
      </c>
      <c r="DA867">
        <v>14214.259257079671</v>
      </c>
      <c r="DB867">
        <v>13094.891533508227</v>
      </c>
      <c r="DC867">
        <v>11443.654196561547</v>
      </c>
      <c r="DD867">
        <v>-1060915.8464847435</v>
      </c>
      <c r="DE867">
        <v>-1089796.3800664346</v>
      </c>
      <c r="DF867">
        <v>-1166354.0051666177</v>
      </c>
    </row>
    <row r="868" spans="1:110" x14ac:dyDescent="0.45">
      <c r="A868">
        <v>20212</v>
      </c>
      <c r="B868" t="s">
        <v>1215</v>
      </c>
      <c r="C868">
        <v>28041</v>
      </c>
      <c r="D868">
        <v>26042</v>
      </c>
      <c r="E868">
        <v>24055</v>
      </c>
      <c r="F868">
        <v>22131</v>
      </c>
      <c r="G868">
        <v>20215</v>
      </c>
      <c r="H868">
        <v>18299</v>
      </c>
      <c r="I868">
        <v>16466</v>
      </c>
      <c r="J868">
        <v>14535.607142857141</v>
      </c>
      <c r="K868">
        <v>2.5499999999999998</v>
      </c>
      <c r="L868">
        <v>2.46</v>
      </c>
      <c r="M868">
        <v>2.37</v>
      </c>
      <c r="N868">
        <v>2.31</v>
      </c>
      <c r="O868">
        <v>2.25</v>
      </c>
      <c r="P868">
        <v>2.2000000000000002</v>
      </c>
      <c r="Q868">
        <v>2.1904016107851585</v>
      </c>
      <c r="R868">
        <v>2.1642294578307522</v>
      </c>
      <c r="S868">
        <v>310196</v>
      </c>
      <c r="T868">
        <v>9991</v>
      </c>
      <c r="U868">
        <v>4034</v>
      </c>
      <c r="V868">
        <v>62.59749606689828</v>
      </c>
      <c r="W868">
        <v>289.34828442210733</v>
      </c>
      <c r="X868">
        <v>2106.1367220754914</v>
      </c>
      <c r="Y868">
        <v>183.97107461633979</v>
      </c>
      <c r="Z868">
        <v>14329</v>
      </c>
      <c r="AA868">
        <v>13313.995503290475</v>
      </c>
      <c r="AB868">
        <v>12110.33209364822</v>
      </c>
      <c r="AC868">
        <v>10917.060287787883</v>
      </c>
      <c r="AD868">
        <v>9730.7417094252669</v>
      </c>
      <c r="AE868">
        <v>8595.6231962174261</v>
      </c>
      <c r="AF868">
        <v>7702.7753444883147</v>
      </c>
      <c r="AG868">
        <v>6503.8572742541182</v>
      </c>
      <c r="AH868">
        <v>1308</v>
      </c>
      <c r="AI868">
        <v>1319.4693869260459</v>
      </c>
      <c r="AJ868">
        <v>1390.0479323295908</v>
      </c>
      <c r="AK868">
        <v>1540.3235867471999</v>
      </c>
      <c r="AL868">
        <v>1728.7579110335867</v>
      </c>
      <c r="AM868">
        <v>1932.7153810015332</v>
      </c>
      <c r="AN868">
        <v>2270.919522207902</v>
      </c>
      <c r="AO868">
        <v>2284.7784465261957</v>
      </c>
      <c r="AP868">
        <v>70.471506248698347</v>
      </c>
      <c r="AQ868">
        <v>14.848090954970866</v>
      </c>
      <c r="AR868">
        <v>2.8106665094905616</v>
      </c>
      <c r="AS868">
        <v>14.848090954970866</v>
      </c>
      <c r="AT868">
        <v>26551</v>
      </c>
      <c r="AU868">
        <v>393</v>
      </c>
      <c r="AV868">
        <v>15937.262751512653</v>
      </c>
      <c r="AW868">
        <v>6234.2270106214455</v>
      </c>
      <c r="AX868">
        <v>143.51952094915276</v>
      </c>
      <c r="AY868">
        <v>531.82645801797719</v>
      </c>
      <c r="AZ868">
        <v>237.14999548403978</v>
      </c>
      <c r="BA868">
        <v>3.8150158131374465</v>
      </c>
      <c r="BB868">
        <v>66.061272509003672</v>
      </c>
      <c r="BC868">
        <v>9900</v>
      </c>
      <c r="BD868">
        <v>414928.03071804787</v>
      </c>
      <c r="BE868">
        <v>5400478.692320154</v>
      </c>
      <c r="BF868">
        <v>121734</v>
      </c>
      <c r="BG868">
        <v>110169.58750350334</v>
      </c>
      <c r="BH868">
        <v>95648.318910710659</v>
      </c>
      <c r="BI868">
        <v>200707.99999999994</v>
      </c>
      <c r="BJ868">
        <v>164574.28843954488</v>
      </c>
      <c r="BK868">
        <v>146690.57883733281</v>
      </c>
      <c r="BL868">
        <v>-747543.18169411144</v>
      </c>
      <c r="BM868">
        <v>-752765.31729737832</v>
      </c>
      <c r="BN868">
        <v>-801528.4781979667</v>
      </c>
      <c r="BO868">
        <v>238129.9398151068</v>
      </c>
      <c r="BP868">
        <v>745394.71354430914</v>
      </c>
      <c r="BQ868">
        <v>1136879.1407127567</v>
      </c>
      <c r="BR868">
        <v>1878846</v>
      </c>
      <c r="BS868">
        <v>8767932</v>
      </c>
      <c r="BT868">
        <v>937111</v>
      </c>
      <c r="BU868">
        <v>28886</v>
      </c>
      <c r="BV868">
        <v>88734</v>
      </c>
      <c r="BW868">
        <v>932589</v>
      </c>
      <c r="BX868">
        <v>42948</v>
      </c>
      <c r="BY868">
        <v>379.89743898904072</v>
      </c>
      <c r="BZ868">
        <v>0</v>
      </c>
      <c r="CA868">
        <v>0</v>
      </c>
      <c r="CB868">
        <v>1480.2925202372833</v>
      </c>
      <c r="CC868">
        <v>0</v>
      </c>
      <c r="CD868">
        <v>26.724718946029991</v>
      </c>
      <c r="CE868">
        <v>42.571470741323928</v>
      </c>
      <c r="CF868">
        <v>5.2642941176470597</v>
      </c>
      <c r="CG868">
        <v>389749.82807742979</v>
      </c>
      <c r="CH868">
        <v>177387.86869590977</v>
      </c>
      <c r="CI868">
        <v>700290.98290544422</v>
      </c>
      <c r="CJ868">
        <v>87390.272869956563</v>
      </c>
      <c r="CK868">
        <v>1450390.8250392382</v>
      </c>
      <c r="CL868">
        <v>21300000</v>
      </c>
      <c r="CM868">
        <v>3540000</v>
      </c>
      <c r="CN868">
        <v>1340000</v>
      </c>
      <c r="CO868">
        <v>565150000</v>
      </c>
      <c r="CP868">
        <v>41000</v>
      </c>
      <c r="CQ868">
        <v>28520</v>
      </c>
      <c r="CR868">
        <v>0</v>
      </c>
      <c r="CS868">
        <v>0</v>
      </c>
      <c r="CT868">
        <v>82784000</v>
      </c>
      <c r="CU868">
        <v>199868160</v>
      </c>
      <c r="CV868">
        <v>0</v>
      </c>
      <c r="CW868">
        <v>0</v>
      </c>
      <c r="CX868">
        <v>80473.185643046279</v>
      </c>
      <c r="CY868">
        <v>2428658.6233485686</v>
      </c>
      <c r="CZ868">
        <v>9900</v>
      </c>
      <c r="DA868">
        <v>8959.5258209266358</v>
      </c>
      <c r="DB868">
        <v>7778.5857461024498</v>
      </c>
      <c r="DC868">
        <v>6280.9572834295041</v>
      </c>
      <c r="DD868">
        <v>-747543.18169411144</v>
      </c>
      <c r="DE868">
        <v>-752765.31729737832</v>
      </c>
      <c r="DF868">
        <v>-801528.4781979667</v>
      </c>
    </row>
    <row r="869" spans="1:110" x14ac:dyDescent="0.45">
      <c r="A869">
        <v>20213</v>
      </c>
      <c r="B869" t="s">
        <v>1216</v>
      </c>
      <c r="C869">
        <v>21438</v>
      </c>
      <c r="D869">
        <v>19341</v>
      </c>
      <c r="E869">
        <v>17391</v>
      </c>
      <c r="F869">
        <v>15597</v>
      </c>
      <c r="G869">
        <v>13870</v>
      </c>
      <c r="H869">
        <v>12198</v>
      </c>
      <c r="I869">
        <v>10617</v>
      </c>
      <c r="J869">
        <v>8821.6428571428569</v>
      </c>
      <c r="K869">
        <v>2.5499999999999998</v>
      </c>
      <c r="L869">
        <v>2.46</v>
      </c>
      <c r="M869">
        <v>2.37</v>
      </c>
      <c r="N869">
        <v>2.31</v>
      </c>
      <c r="O869">
        <v>2.25</v>
      </c>
      <c r="P869">
        <v>2.2000000000000002</v>
      </c>
      <c r="Q869">
        <v>2.1904016107851585</v>
      </c>
      <c r="R869">
        <v>2.1642294578307522</v>
      </c>
      <c r="S869">
        <v>291962</v>
      </c>
      <c r="T869">
        <v>9863</v>
      </c>
      <c r="U869">
        <v>4124</v>
      </c>
      <c r="V869">
        <v>42.31242915615713</v>
      </c>
      <c r="W869">
        <v>195.58336283901565</v>
      </c>
      <c r="X869">
        <v>2351.6160002192996</v>
      </c>
      <c r="Y869">
        <v>212.72183943440652</v>
      </c>
      <c r="Z869">
        <v>11451</v>
      </c>
      <c r="AA869">
        <v>10278.379825178878</v>
      </c>
      <c r="AB869">
        <v>9114.5478072342394</v>
      </c>
      <c r="AC869">
        <v>7994.1998016337411</v>
      </c>
      <c r="AD869">
        <v>6915.8780410205391</v>
      </c>
      <c r="AE869">
        <v>5947.1598919798062</v>
      </c>
      <c r="AF869">
        <v>5097.6586251641711</v>
      </c>
      <c r="AG869">
        <v>4010.4323043956906</v>
      </c>
      <c r="AH869">
        <v>2006</v>
      </c>
      <c r="AI869">
        <v>1627.9383170134286</v>
      </c>
      <c r="AJ869">
        <v>1306.2265976542228</v>
      </c>
      <c r="AK869">
        <v>1054.8834818658181</v>
      </c>
      <c r="AL869">
        <v>855.82435310539734</v>
      </c>
      <c r="AM869">
        <v>712.07889384123393</v>
      </c>
      <c r="AN869">
        <v>631.27422963018114</v>
      </c>
      <c r="AO869">
        <v>519.96024050881579</v>
      </c>
      <c r="AP869">
        <v>47.905901395258176</v>
      </c>
      <c r="AQ869">
        <v>11.421608426900667</v>
      </c>
      <c r="AR869">
        <v>2.1620511611465858</v>
      </c>
      <c r="AS869">
        <v>11.421608426900667</v>
      </c>
      <c r="AT869">
        <v>20248</v>
      </c>
      <c r="AU869">
        <v>360</v>
      </c>
      <c r="AV869">
        <v>12181.225323243629</v>
      </c>
      <c r="AW869">
        <v>5313.6460436851366</v>
      </c>
      <c r="AX869">
        <v>130.52297170128224</v>
      </c>
      <c r="AY869">
        <v>406.48748903663989</v>
      </c>
      <c r="AZ869">
        <v>202.1310955017826</v>
      </c>
      <c r="BA869">
        <v>3.4695433605474473</v>
      </c>
      <c r="BB869">
        <v>66.061272509003672</v>
      </c>
      <c r="BC869">
        <v>7130</v>
      </c>
      <c r="BD869">
        <v>244196.15109085248</v>
      </c>
      <c r="BE869">
        <v>4007806.4258976686</v>
      </c>
      <c r="BF869">
        <v>59754.000000000007</v>
      </c>
      <c r="BG869">
        <v>51315.936279634756</v>
      </c>
      <c r="BH869">
        <v>42139.474275561573</v>
      </c>
      <c r="BI869">
        <v>37026.000000000015</v>
      </c>
      <c r="BJ869">
        <v>28797.655553669887</v>
      </c>
      <c r="BK869">
        <v>24913.196895053465</v>
      </c>
      <c r="BL869">
        <v>-574986.37919771101</v>
      </c>
      <c r="BM869">
        <v>-559133.46173257078</v>
      </c>
      <c r="BN869">
        <v>-575994.73961560451</v>
      </c>
      <c r="BO869">
        <v>46176.129982601386</v>
      </c>
      <c r="BP869">
        <v>345290.8096240086</v>
      </c>
      <c r="BQ869">
        <v>575052.39204665297</v>
      </c>
      <c r="BR869">
        <v>1878846</v>
      </c>
      <c r="BS869">
        <v>8767932</v>
      </c>
      <c r="BT869">
        <v>937111</v>
      </c>
      <c r="BU869">
        <v>28886</v>
      </c>
      <c r="BV869">
        <v>88734</v>
      </c>
      <c r="BW869">
        <v>932589</v>
      </c>
      <c r="BX869">
        <v>42948</v>
      </c>
      <c r="BY869">
        <v>24.990035697923545</v>
      </c>
      <c r="BZ869">
        <v>0</v>
      </c>
      <c r="CA869">
        <v>0</v>
      </c>
      <c r="CB869">
        <v>0</v>
      </c>
      <c r="CC869">
        <v>0</v>
      </c>
      <c r="CD869">
        <v>0</v>
      </c>
      <c r="CE869">
        <v>0.69471559526739879</v>
      </c>
      <c r="CF869">
        <v>0</v>
      </c>
      <c r="CG869">
        <v>328064.467024274</v>
      </c>
      <c r="CH869">
        <v>149312.84739074801</v>
      </c>
      <c r="CI869">
        <v>589456.5475552642</v>
      </c>
      <c r="CJ869">
        <v>73559.091568072516</v>
      </c>
      <c r="CK869">
        <v>1220838.75018122</v>
      </c>
      <c r="CL869">
        <v>18400000</v>
      </c>
      <c r="CM869">
        <v>15100000</v>
      </c>
      <c r="CN869">
        <v>1340000</v>
      </c>
      <c r="CO869">
        <v>202430000</v>
      </c>
      <c r="CP869">
        <v>161000</v>
      </c>
      <c r="CQ869">
        <v>6020</v>
      </c>
      <c r="CR869">
        <v>2590</v>
      </c>
      <c r="CS869">
        <v>1420</v>
      </c>
      <c r="CT869">
        <v>323073000</v>
      </c>
      <c r="CU869">
        <v>42188160</v>
      </c>
      <c r="CV869">
        <v>17701530</v>
      </c>
      <c r="CW869">
        <v>8688800</v>
      </c>
      <c r="CX869">
        <v>30248.548957270756</v>
      </c>
      <c r="CY869">
        <v>1967685.5693776032</v>
      </c>
      <c r="CZ869">
        <v>7130</v>
      </c>
      <c r="DA869">
        <v>6123.1486707801278</v>
      </c>
      <c r="DB869">
        <v>5028.189771140911</v>
      </c>
      <c r="DC869">
        <v>3696.5099492682389</v>
      </c>
      <c r="DD869">
        <v>-574986.37919771101</v>
      </c>
      <c r="DE869">
        <v>-559133.46173257078</v>
      </c>
      <c r="DF869">
        <v>-575994.73961560451</v>
      </c>
    </row>
    <row r="870" spans="1:110" x14ac:dyDescent="0.45">
      <c r="A870">
        <v>20214</v>
      </c>
      <c r="B870" t="s">
        <v>1217</v>
      </c>
      <c r="C870">
        <v>55912</v>
      </c>
      <c r="D870">
        <v>54903</v>
      </c>
      <c r="E870">
        <v>53457</v>
      </c>
      <c r="F870">
        <v>51761</v>
      </c>
      <c r="G870">
        <v>49870</v>
      </c>
      <c r="H870">
        <v>47822</v>
      </c>
      <c r="I870">
        <v>45751</v>
      </c>
      <c r="J870">
        <v>44028.428571428565</v>
      </c>
      <c r="K870">
        <v>2.5499999999999998</v>
      </c>
      <c r="L870">
        <v>2.46</v>
      </c>
      <c r="M870">
        <v>2.37</v>
      </c>
      <c r="N870">
        <v>2.31</v>
      </c>
      <c r="O870">
        <v>2.25</v>
      </c>
      <c r="P870">
        <v>2.2000000000000002</v>
      </c>
      <c r="Q870">
        <v>2.1904016107851585</v>
      </c>
      <c r="R870">
        <v>2.1642294578307522</v>
      </c>
      <c r="S870">
        <v>306350</v>
      </c>
      <c r="T870">
        <v>10638</v>
      </c>
      <c r="U870">
        <v>3693</v>
      </c>
      <c r="V870">
        <v>131.0380781005039</v>
      </c>
      <c r="W870">
        <v>591.33097657208828</v>
      </c>
      <c r="X870">
        <v>2136.0359823628751</v>
      </c>
      <c r="Y870">
        <v>164.32164382953036</v>
      </c>
      <c r="Z870">
        <v>27837</v>
      </c>
      <c r="AA870">
        <v>26936.431298147134</v>
      </c>
      <c r="AB870">
        <v>25961.807118910321</v>
      </c>
      <c r="AC870">
        <v>24835.577311658632</v>
      </c>
      <c r="AD870">
        <v>23485.359015240603</v>
      </c>
      <c r="AE870">
        <v>22077.051189774284</v>
      </c>
      <c r="AF870">
        <v>20779.760276521367</v>
      </c>
      <c r="AG870">
        <v>19570.67430755492</v>
      </c>
      <c r="AH870">
        <v>1857</v>
      </c>
      <c r="AI870">
        <v>1653.8782834199076</v>
      </c>
      <c r="AJ870">
        <v>1487.1940352405484</v>
      </c>
      <c r="AK870">
        <v>1362.2667143556414</v>
      </c>
      <c r="AL870">
        <v>1279.7921305443597</v>
      </c>
      <c r="AM870">
        <v>1233.0537196633311</v>
      </c>
      <c r="AN870">
        <v>1296.2294643037935</v>
      </c>
      <c r="AO870">
        <v>1324.5914891612465</v>
      </c>
      <c r="AP870">
        <v>113.1890173184949</v>
      </c>
      <c r="AQ870">
        <v>3.8072028089668888</v>
      </c>
      <c r="AR870">
        <v>0.7206837203821953</v>
      </c>
      <c r="AS870">
        <v>3.8072028089668888</v>
      </c>
      <c r="AT870">
        <v>50417</v>
      </c>
      <c r="AU870">
        <v>510</v>
      </c>
      <c r="AV870">
        <v>30155.707353009726</v>
      </c>
      <c r="AW870">
        <v>9646.1804125197032</v>
      </c>
      <c r="AX870">
        <v>189.95069065063274</v>
      </c>
      <c r="AY870">
        <v>1006.2959543699345</v>
      </c>
      <c r="AZ870">
        <v>366.94070289224953</v>
      </c>
      <c r="BA870">
        <v>5.0492426657784293</v>
      </c>
      <c r="BB870">
        <v>66.061272509003672</v>
      </c>
      <c r="BC870">
        <v>22320</v>
      </c>
      <c r="BD870">
        <v>1344033.3275089159</v>
      </c>
      <c r="BE870">
        <v>12989434.575036259</v>
      </c>
      <c r="BF870">
        <v>373230</v>
      </c>
      <c r="BG870">
        <v>374719.46591521153</v>
      </c>
      <c r="BH870">
        <v>363513.57226381067</v>
      </c>
      <c r="BI870">
        <v>475632</v>
      </c>
      <c r="BJ870">
        <v>438536.01752773265</v>
      </c>
      <c r="BK870">
        <v>414694.43949337461</v>
      </c>
      <c r="BL870">
        <v>-977346.77422670601</v>
      </c>
      <c r="BM870">
        <v>-1046560.8466576163</v>
      </c>
      <c r="BN870">
        <v>-1150285.1999522184</v>
      </c>
      <c r="BO870">
        <v>1305421.3647938035</v>
      </c>
      <c r="BP870">
        <v>2975765.7688508052</v>
      </c>
      <c r="BQ870">
        <v>4257658.5720704608</v>
      </c>
      <c r="BR870">
        <v>1878846</v>
      </c>
      <c r="BS870">
        <v>8767932</v>
      </c>
      <c r="BT870">
        <v>937111</v>
      </c>
      <c r="BU870">
        <v>28886</v>
      </c>
      <c r="BV870">
        <v>88734</v>
      </c>
      <c r="BW870">
        <v>932589</v>
      </c>
      <c r="BX870">
        <v>42948</v>
      </c>
      <c r="BY870">
        <v>551.07991859493177</v>
      </c>
      <c r="BZ870">
        <v>0</v>
      </c>
      <c r="CA870">
        <v>0</v>
      </c>
      <c r="CB870">
        <v>128.12806029984685</v>
      </c>
      <c r="CC870">
        <v>0</v>
      </c>
      <c r="CD870">
        <v>7.3741081769897097</v>
      </c>
      <c r="CE870">
        <v>38.514224946294092</v>
      </c>
      <c r="CF870">
        <v>1.5529999999999999</v>
      </c>
      <c r="CG870">
        <v>709035.10513908241</v>
      </c>
      <c r="CH870">
        <v>322705.02017056732</v>
      </c>
      <c r="CI870">
        <v>1273973.3411599337</v>
      </c>
      <c r="CJ870">
        <v>158980.88170592574</v>
      </c>
      <c r="CK870">
        <v>2638559.2424691296</v>
      </c>
      <c r="CL870">
        <v>13500000</v>
      </c>
      <c r="CM870">
        <v>10400000</v>
      </c>
      <c r="CN870">
        <v>1340000</v>
      </c>
      <c r="CO870">
        <v>266590000</v>
      </c>
      <c r="CP870">
        <v>4000</v>
      </c>
      <c r="CQ870">
        <v>12280</v>
      </c>
      <c r="CR870">
        <v>700</v>
      </c>
      <c r="CS870">
        <v>300</v>
      </c>
      <c r="CT870">
        <v>6877000</v>
      </c>
      <c r="CU870">
        <v>86058240</v>
      </c>
      <c r="CV870">
        <v>4932790</v>
      </c>
      <c r="CW870">
        <v>1834690</v>
      </c>
      <c r="CX870">
        <v>41460.133646376496</v>
      </c>
      <c r="CY870">
        <v>4686257.4958285578</v>
      </c>
      <c r="CZ870">
        <v>22320</v>
      </c>
      <c r="DA870">
        <v>22409.073437900282</v>
      </c>
      <c r="DB870">
        <v>21738.935597160609</v>
      </c>
      <c r="DC870">
        <v>20345.253375579981</v>
      </c>
      <c r="DD870">
        <v>-977346.77422670601</v>
      </c>
      <c r="DE870">
        <v>-1046560.8466576163</v>
      </c>
      <c r="DF870">
        <v>-1150285.1999522184</v>
      </c>
    </row>
    <row r="871" spans="1:110" x14ac:dyDescent="0.45">
      <c r="A871">
        <v>20215</v>
      </c>
      <c r="B871" t="s">
        <v>1218</v>
      </c>
      <c r="C871">
        <v>67135</v>
      </c>
      <c r="D871">
        <v>66297</v>
      </c>
      <c r="E871">
        <v>65095</v>
      </c>
      <c r="F871">
        <v>63570</v>
      </c>
      <c r="G871">
        <v>61748</v>
      </c>
      <c r="H871">
        <v>59742</v>
      </c>
      <c r="I871">
        <v>57549</v>
      </c>
      <c r="J871">
        <v>55934.178571428572</v>
      </c>
      <c r="K871">
        <v>2.5499999999999998</v>
      </c>
      <c r="L871">
        <v>2.46</v>
      </c>
      <c r="M871">
        <v>2.37</v>
      </c>
      <c r="N871">
        <v>2.31</v>
      </c>
      <c r="O871">
        <v>2.25</v>
      </c>
      <c r="P871">
        <v>2.2000000000000002</v>
      </c>
      <c r="Q871">
        <v>2.1904016107851585</v>
      </c>
      <c r="R871">
        <v>2.1642294578307522</v>
      </c>
      <c r="S871">
        <v>310196</v>
      </c>
      <c r="T871">
        <v>9991</v>
      </c>
      <c r="U871">
        <v>4034</v>
      </c>
      <c r="V871">
        <v>155.85434938182121</v>
      </c>
      <c r="W871">
        <v>720.41521541307577</v>
      </c>
      <c r="X871">
        <v>2025.2567640626546</v>
      </c>
      <c r="Y871">
        <v>176.90620905724026</v>
      </c>
      <c r="Z871">
        <v>34996</v>
      </c>
      <c r="AA871">
        <v>34303.179821373589</v>
      </c>
      <c r="AB871">
        <v>33322.217546077118</v>
      </c>
      <c r="AC871">
        <v>31987.772788792878</v>
      </c>
      <c r="AD871">
        <v>30399.482383995128</v>
      </c>
      <c r="AE871">
        <v>28829.637809655251</v>
      </c>
      <c r="AF871">
        <v>27423.320865581063</v>
      </c>
      <c r="AG871">
        <v>26104.700442274716</v>
      </c>
      <c r="AH871">
        <v>2721</v>
      </c>
      <c r="AI871">
        <v>2451.6847150628819</v>
      </c>
      <c r="AJ871">
        <v>2195.3842835448709</v>
      </c>
      <c r="AK871">
        <v>1983.4271389719167</v>
      </c>
      <c r="AL871">
        <v>1826.7064935607198</v>
      </c>
      <c r="AM871">
        <v>1727.7456624711776</v>
      </c>
      <c r="AN871">
        <v>1797.9570169839315</v>
      </c>
      <c r="AO871">
        <v>1805.4913022636154</v>
      </c>
      <c r="AP871">
        <v>126.48205556026424</v>
      </c>
      <c r="AQ871">
        <v>4.1293507389563953</v>
      </c>
      <c r="AR871">
        <v>0.78166465056838108</v>
      </c>
      <c r="AS871">
        <v>4.1293507389563953</v>
      </c>
      <c r="AT871">
        <v>57826</v>
      </c>
      <c r="AU871">
        <v>1350</v>
      </c>
      <c r="AV871">
        <v>34934.178164831625</v>
      </c>
      <c r="AW871">
        <v>18161.355315297882</v>
      </c>
      <c r="AX871">
        <v>485.25997784491261</v>
      </c>
      <c r="AY871">
        <v>1165.7535253604312</v>
      </c>
      <c r="AZ871">
        <v>690.85795619393139</v>
      </c>
      <c r="BA871">
        <v>12.89911279467657</v>
      </c>
      <c r="BB871">
        <v>66.061272509003672</v>
      </c>
      <c r="BC871">
        <v>26830</v>
      </c>
      <c r="BD871">
        <v>1699741.1896715679</v>
      </c>
      <c r="BE871">
        <v>12413703.533088</v>
      </c>
      <c r="BF871">
        <v>447582</v>
      </c>
      <c r="BG871">
        <v>457039.85639592313</v>
      </c>
      <c r="BH871">
        <v>450994.16164614604</v>
      </c>
      <c r="BI871">
        <v>334770.00000000012</v>
      </c>
      <c r="BJ871">
        <v>312173.58717957471</v>
      </c>
      <c r="BK871">
        <v>296673.2171968816</v>
      </c>
      <c r="BL871">
        <v>-1297830.5060415575</v>
      </c>
      <c r="BM871">
        <v>-1324551.7831299156</v>
      </c>
      <c r="BN871">
        <v>-1449715.9547042341</v>
      </c>
      <c r="BO871">
        <v>1308714.6078320378</v>
      </c>
      <c r="BP871">
        <v>2926969.1266254876</v>
      </c>
      <c r="BQ871">
        <v>4265392.2599106096</v>
      </c>
      <c r="BR871">
        <v>1878846</v>
      </c>
      <c r="BS871">
        <v>8767932</v>
      </c>
      <c r="BT871">
        <v>937111</v>
      </c>
      <c r="BU871">
        <v>28886</v>
      </c>
      <c r="BV871">
        <v>88734</v>
      </c>
      <c r="BW871">
        <v>932589</v>
      </c>
      <c r="BX871">
        <v>42948</v>
      </c>
      <c r="BY871">
        <v>615.1734878099403</v>
      </c>
      <c r="BZ871">
        <v>0</v>
      </c>
      <c r="CA871">
        <v>0</v>
      </c>
      <c r="CB871">
        <v>37.484160564620908</v>
      </c>
      <c r="CC871">
        <v>0</v>
      </c>
      <c r="CD871">
        <v>36.556723457279844</v>
      </c>
      <c r="CE871">
        <v>2.2112999999999996</v>
      </c>
      <c r="CF871">
        <v>1.2392999999999998</v>
      </c>
      <c r="CG871">
        <v>675304.53317743167</v>
      </c>
      <c r="CH871">
        <v>307353.13586137776</v>
      </c>
      <c r="CI871">
        <v>1213367.2454253784</v>
      </c>
      <c r="CJ871">
        <v>151417.76384047602</v>
      </c>
      <c r="CK871">
        <v>2513036.3850561311</v>
      </c>
      <c r="CL871">
        <v>9960000</v>
      </c>
      <c r="CM871">
        <v>19500000</v>
      </c>
      <c r="CN871">
        <v>1340000</v>
      </c>
      <c r="CO871">
        <v>289980000</v>
      </c>
      <c r="CP871">
        <v>26000</v>
      </c>
      <c r="CQ871">
        <v>18440</v>
      </c>
      <c r="CR871">
        <v>0</v>
      </c>
      <c r="CS871">
        <v>0</v>
      </c>
      <c r="CT871">
        <v>47821000</v>
      </c>
      <c r="CU871">
        <v>129227520</v>
      </c>
      <c r="CV871">
        <v>0</v>
      </c>
      <c r="CW871">
        <v>0</v>
      </c>
      <c r="CX871">
        <v>43126.251504965941</v>
      </c>
      <c r="CY871">
        <v>4396695.6679069074</v>
      </c>
      <c r="CZ871">
        <v>26830</v>
      </c>
      <c r="DA871">
        <v>27396.944799171142</v>
      </c>
      <c r="DB871">
        <v>27034.539720020239</v>
      </c>
      <c r="DC871">
        <v>25729.767609909504</v>
      </c>
      <c r="DD871">
        <v>-1297830.5060415575</v>
      </c>
      <c r="DE871">
        <v>-1324551.7831299156</v>
      </c>
      <c r="DF871">
        <v>-1449715.9547042341</v>
      </c>
    </row>
    <row r="872" spans="1:110" x14ac:dyDescent="0.45">
      <c r="A872">
        <v>20217</v>
      </c>
      <c r="B872" t="s">
        <v>1219</v>
      </c>
      <c r="C872">
        <v>99368</v>
      </c>
      <c r="D872">
        <v>97632</v>
      </c>
      <c r="E872">
        <v>95542</v>
      </c>
      <c r="F872">
        <v>93173</v>
      </c>
      <c r="G872">
        <v>90540</v>
      </c>
      <c r="H872">
        <v>87538</v>
      </c>
      <c r="I872">
        <v>84090</v>
      </c>
      <c r="J872">
        <v>81553.428571428565</v>
      </c>
      <c r="K872">
        <v>2.5499999999999998</v>
      </c>
      <c r="L872">
        <v>2.46</v>
      </c>
      <c r="M872">
        <v>2.37</v>
      </c>
      <c r="N872">
        <v>2.31</v>
      </c>
      <c r="O872">
        <v>2.25</v>
      </c>
      <c r="P872">
        <v>2.2000000000000002</v>
      </c>
      <c r="Q872">
        <v>2.1904016107851585</v>
      </c>
      <c r="R872">
        <v>2.1642294578307522</v>
      </c>
      <c r="S872">
        <v>271992</v>
      </c>
      <c r="T872">
        <v>9447</v>
      </c>
      <c r="U872">
        <v>4047</v>
      </c>
      <c r="V872">
        <v>227.51727384839981</v>
      </c>
      <c r="W872">
        <v>1027.8453693969591</v>
      </c>
      <c r="X872">
        <v>1941.6330438080427</v>
      </c>
      <c r="Y872">
        <v>184.11663762497133</v>
      </c>
      <c r="Z872">
        <v>47299</v>
      </c>
      <c r="AA872">
        <v>46492.60551268205</v>
      </c>
      <c r="AB872">
        <v>44876.459973064862</v>
      </c>
      <c r="AC872">
        <v>42998.709510169603</v>
      </c>
      <c r="AD872">
        <v>40876.364589600889</v>
      </c>
      <c r="AE872">
        <v>38663.79714004296</v>
      </c>
      <c r="AF872">
        <v>36646.735820990943</v>
      </c>
      <c r="AG872">
        <v>34659.783117249783</v>
      </c>
      <c r="AH872">
        <v>4177</v>
      </c>
      <c r="AI872">
        <v>3947.81199609543</v>
      </c>
      <c r="AJ872">
        <v>3733.5029796185977</v>
      </c>
      <c r="AK872">
        <v>3656.4354409156581</v>
      </c>
      <c r="AL872">
        <v>3739.6169412473323</v>
      </c>
      <c r="AM872">
        <v>3883.6938654103983</v>
      </c>
      <c r="AN872">
        <v>4205.6280819508793</v>
      </c>
      <c r="AO872">
        <v>4379.5178731985507</v>
      </c>
      <c r="AP872">
        <v>211.52069317294624</v>
      </c>
      <c r="AQ872">
        <v>18.069570254865926</v>
      </c>
      <c r="AR872">
        <v>3.4204758113524196</v>
      </c>
      <c r="AS872">
        <v>18.069570254865926</v>
      </c>
      <c r="AT872">
        <v>92492</v>
      </c>
      <c r="AU872">
        <v>785</v>
      </c>
      <c r="AV872">
        <v>55253.544358426625</v>
      </c>
      <c r="AW872">
        <v>16298.999711371311</v>
      </c>
      <c r="AX872">
        <v>295.83026854119481</v>
      </c>
      <c r="AY872">
        <v>1843.8107752406963</v>
      </c>
      <c r="AZ872">
        <v>620.01394902056472</v>
      </c>
      <c r="BA872">
        <v>7.8637187821244448</v>
      </c>
      <c r="BB872">
        <v>66.061272509003672</v>
      </c>
      <c r="BC872">
        <v>39510</v>
      </c>
      <c r="BD872">
        <v>2478196.8790221931</v>
      </c>
      <c r="BE872">
        <v>19523490.369705044</v>
      </c>
      <c r="BF872">
        <v>650994</v>
      </c>
      <c r="BG872">
        <v>661603.82332650141</v>
      </c>
      <c r="BH872">
        <v>652670.29354719771</v>
      </c>
      <c r="BI872">
        <v>503082.00000000006</v>
      </c>
      <c r="BJ872">
        <v>465275.6398411463</v>
      </c>
      <c r="BK872">
        <v>442310.40664856252</v>
      </c>
      <c r="BL872">
        <v>-2033585.2121684342</v>
      </c>
      <c r="BM872">
        <v>-2140536.395265955</v>
      </c>
      <c r="BN872">
        <v>-2353620.2207182525</v>
      </c>
      <c r="BO872">
        <v>1871572.8763197456</v>
      </c>
      <c r="BP872">
        <v>4383815.5068187881</v>
      </c>
      <c r="BQ872">
        <v>6581007.9224384781</v>
      </c>
      <c r="BR872">
        <v>1878846</v>
      </c>
      <c r="BS872">
        <v>8767932</v>
      </c>
      <c r="BT872">
        <v>937111</v>
      </c>
      <c r="BU872">
        <v>28886</v>
      </c>
      <c r="BV872">
        <v>88734</v>
      </c>
      <c r="BW872">
        <v>932589</v>
      </c>
      <c r="BX872">
        <v>42948</v>
      </c>
      <c r="BY872">
        <v>1435.1794350135885</v>
      </c>
      <c r="BZ872">
        <v>0</v>
      </c>
      <c r="CA872">
        <v>0</v>
      </c>
      <c r="CB872">
        <v>168.10099438267139</v>
      </c>
      <c r="CC872">
        <v>0</v>
      </c>
      <c r="CD872">
        <v>36.033535003921422</v>
      </c>
      <c r="CE872">
        <v>4.7003639863327189</v>
      </c>
      <c r="CF872">
        <v>1.3606959999999999</v>
      </c>
      <c r="CG872">
        <v>1172945.9852691826</v>
      </c>
      <c r="CH872">
        <v>533846.00436818844</v>
      </c>
      <c r="CI872">
        <v>2107514.7126324484</v>
      </c>
      <c r="CJ872">
        <v>262999.65344443952</v>
      </c>
      <c r="CK872">
        <v>4364928.4046972208</v>
      </c>
      <c r="CL872">
        <v>38600000</v>
      </c>
      <c r="CM872">
        <v>25700000</v>
      </c>
      <c r="CN872">
        <v>1340000</v>
      </c>
      <c r="CO872">
        <v>423510000</v>
      </c>
      <c r="CP872">
        <v>201000</v>
      </c>
      <c r="CQ872">
        <v>4350</v>
      </c>
      <c r="CR872">
        <v>0</v>
      </c>
      <c r="CS872">
        <v>0</v>
      </c>
      <c r="CT872">
        <v>362630000</v>
      </c>
      <c r="CU872">
        <v>30484800</v>
      </c>
      <c r="CV872">
        <v>0</v>
      </c>
      <c r="CW872">
        <v>0</v>
      </c>
      <c r="CX872">
        <v>58112.53212362717</v>
      </c>
      <c r="CY872">
        <v>6902154.4742277274</v>
      </c>
      <c r="CZ872">
        <v>39510</v>
      </c>
      <c r="DA872">
        <v>40153.929313680419</v>
      </c>
      <c r="DB872">
        <v>39611.737278761058</v>
      </c>
      <c r="DC872">
        <v>37513.610999310265</v>
      </c>
      <c r="DD872">
        <v>-2033585.2121684342</v>
      </c>
      <c r="DE872">
        <v>-2140536.395265955</v>
      </c>
      <c r="DF872">
        <v>-2353620.2207182525</v>
      </c>
    </row>
    <row r="873" spans="1:110" x14ac:dyDescent="0.45">
      <c r="A873">
        <v>20218</v>
      </c>
      <c r="B873" t="s">
        <v>1220</v>
      </c>
      <c r="C873">
        <v>60298</v>
      </c>
      <c r="D873">
        <v>58174</v>
      </c>
      <c r="E873">
        <v>55641</v>
      </c>
      <c r="F873">
        <v>52976</v>
      </c>
      <c r="G873">
        <v>50121</v>
      </c>
      <c r="H873">
        <v>47183</v>
      </c>
      <c r="I873">
        <v>44195</v>
      </c>
      <c r="J873">
        <v>41487.46428571429</v>
      </c>
      <c r="K873">
        <v>2.5499999999999998</v>
      </c>
      <c r="L873">
        <v>2.46</v>
      </c>
      <c r="M873">
        <v>2.37</v>
      </c>
      <c r="N873">
        <v>2.31</v>
      </c>
      <c r="O873">
        <v>2.25</v>
      </c>
      <c r="P873">
        <v>2.2000000000000002</v>
      </c>
      <c r="Q873">
        <v>2.1904016107851585</v>
      </c>
      <c r="R873">
        <v>2.1642294578307522</v>
      </c>
      <c r="S873">
        <v>291962</v>
      </c>
      <c r="T873">
        <v>9863</v>
      </c>
      <c r="U873">
        <v>4124</v>
      </c>
      <c r="V873">
        <v>126.55250966964826</v>
      </c>
      <c r="W873">
        <v>562.71564239537065</v>
      </c>
      <c r="X873">
        <v>2211.4760688571118</v>
      </c>
      <c r="Y873">
        <v>207.9570470015432</v>
      </c>
      <c r="Z873">
        <v>26223</v>
      </c>
      <c r="AA873">
        <v>24822.654486612144</v>
      </c>
      <c r="AB873">
        <v>23435.267768093909</v>
      </c>
      <c r="AC873">
        <v>22014.732631022987</v>
      </c>
      <c r="AD873">
        <v>20472.088763275868</v>
      </c>
      <c r="AE873">
        <v>18923.709451142033</v>
      </c>
      <c r="AF873">
        <v>17475.475030650767</v>
      </c>
      <c r="AG873">
        <v>16004.642535750259</v>
      </c>
      <c r="AH873">
        <v>1899</v>
      </c>
      <c r="AI873">
        <v>1601.8692815187119</v>
      </c>
      <c r="AJ873">
        <v>1353.9395916907108</v>
      </c>
      <c r="AK873">
        <v>1154.1175873823163</v>
      </c>
      <c r="AL873">
        <v>1005.2297133224174</v>
      </c>
      <c r="AM873">
        <v>902.57067778099565</v>
      </c>
      <c r="AN873">
        <v>879.46511710214497</v>
      </c>
      <c r="AO873">
        <v>842.75771117255181</v>
      </c>
      <c r="AP873">
        <v>106.3584625244015</v>
      </c>
      <c r="AQ873">
        <v>15.668103867671427</v>
      </c>
      <c r="AR873">
        <v>2.9658906954190343</v>
      </c>
      <c r="AS873">
        <v>15.668103867671427</v>
      </c>
      <c r="AT873">
        <v>51974</v>
      </c>
      <c r="AU873">
        <v>715</v>
      </c>
      <c r="AV873">
        <v>31172.815347999105</v>
      </c>
      <c r="AW873">
        <v>11699.806040389885</v>
      </c>
      <c r="AX873">
        <v>261.96193814903637</v>
      </c>
      <c r="AY873">
        <v>1040.2368481627302</v>
      </c>
      <c r="AZ873">
        <v>445.06062177643122</v>
      </c>
      <c r="BA873">
        <v>6.9634355652063444</v>
      </c>
      <c r="BB873">
        <v>66.061272509003672</v>
      </c>
      <c r="BC873">
        <v>21820</v>
      </c>
      <c r="BD873">
        <v>1168480.4467993637</v>
      </c>
      <c r="BE873">
        <v>11069201.255975684</v>
      </c>
      <c r="BF873">
        <v>383688</v>
      </c>
      <c r="BG873">
        <v>372093.06920617458</v>
      </c>
      <c r="BH873">
        <v>347974.37799329287</v>
      </c>
      <c r="BI873">
        <v>227280.00000000006</v>
      </c>
      <c r="BJ873">
        <v>201570.2404058961</v>
      </c>
      <c r="BK873">
        <v>187445.55851699237</v>
      </c>
      <c r="BL873">
        <v>-1400583.0233054145</v>
      </c>
      <c r="BM873">
        <v>-1442637.2760868473</v>
      </c>
      <c r="BN873">
        <v>-1577846.3012836578</v>
      </c>
      <c r="BO873">
        <v>901522.53066934552</v>
      </c>
      <c r="BP873">
        <v>2206785.540921798</v>
      </c>
      <c r="BQ873">
        <v>3252539.6998204142</v>
      </c>
      <c r="BR873">
        <v>1878846</v>
      </c>
      <c r="BS873">
        <v>8767932</v>
      </c>
      <c r="BT873">
        <v>937111</v>
      </c>
      <c r="BU873">
        <v>28886</v>
      </c>
      <c r="BV873">
        <v>88734</v>
      </c>
      <c r="BW873">
        <v>932589</v>
      </c>
      <c r="BX873">
        <v>42948</v>
      </c>
      <c r="BY873">
        <v>374.69192625385017</v>
      </c>
      <c r="BZ873">
        <v>0</v>
      </c>
      <c r="CA873">
        <v>0</v>
      </c>
      <c r="CB873">
        <v>0</v>
      </c>
      <c r="CC873">
        <v>0</v>
      </c>
      <c r="CD873">
        <v>8.9990455291025881</v>
      </c>
      <c r="CE873">
        <v>53.019569219896844</v>
      </c>
      <c r="CF873">
        <v>9.0259805745554029</v>
      </c>
      <c r="CG873">
        <v>692400.85047306283</v>
      </c>
      <c r="CH873">
        <v>315134.22790850123</v>
      </c>
      <c r="CI873">
        <v>1244085.4035374133</v>
      </c>
      <c r="CJ873">
        <v>155251.1249503615</v>
      </c>
      <c r="CK873">
        <v>2576657.5593613493</v>
      </c>
      <c r="CL873">
        <v>8260000</v>
      </c>
      <c r="CM873">
        <v>7270000</v>
      </c>
      <c r="CN873">
        <v>1340000</v>
      </c>
      <c r="CO873">
        <v>119790000</v>
      </c>
      <c r="CP873">
        <v>47000</v>
      </c>
      <c r="CQ873">
        <v>1240</v>
      </c>
      <c r="CR873">
        <v>0</v>
      </c>
      <c r="CS873">
        <v>0</v>
      </c>
      <c r="CT873">
        <v>88582000</v>
      </c>
      <c r="CU873">
        <v>8689920</v>
      </c>
      <c r="CV873">
        <v>0</v>
      </c>
      <c r="CW873">
        <v>0</v>
      </c>
      <c r="CX873">
        <v>16966.862653480362</v>
      </c>
      <c r="CY873">
        <v>4185185.0454852469</v>
      </c>
      <c r="CZ873">
        <v>21820</v>
      </c>
      <c r="DA873">
        <v>21160.606456492587</v>
      </c>
      <c r="DB873">
        <v>19788.997643433333</v>
      </c>
      <c r="DC873">
        <v>17687.828320898727</v>
      </c>
      <c r="DD873">
        <v>-1400583.0233054145</v>
      </c>
      <c r="DE873">
        <v>-1442637.2760868473</v>
      </c>
      <c r="DF873">
        <v>-1577846.3012836578</v>
      </c>
    </row>
    <row r="874" spans="1:110" x14ac:dyDescent="0.45">
      <c r="A874">
        <v>20219</v>
      </c>
      <c r="B874" t="s">
        <v>1221</v>
      </c>
      <c r="C874">
        <v>30107</v>
      </c>
      <c r="D874">
        <v>29320</v>
      </c>
      <c r="E874">
        <v>28389</v>
      </c>
      <c r="F874">
        <v>27406</v>
      </c>
      <c r="G874">
        <v>26309</v>
      </c>
      <c r="H874">
        <v>25084</v>
      </c>
      <c r="I874">
        <v>23781</v>
      </c>
      <c r="J874">
        <v>22726.357142857141</v>
      </c>
      <c r="K874">
        <v>2.5499999999999998</v>
      </c>
      <c r="L874">
        <v>2.46</v>
      </c>
      <c r="M874">
        <v>2.37</v>
      </c>
      <c r="N874">
        <v>2.31</v>
      </c>
      <c r="O874">
        <v>2.25</v>
      </c>
      <c r="P874">
        <v>2.2000000000000002</v>
      </c>
      <c r="Q874">
        <v>2.1904016107851585</v>
      </c>
      <c r="R874">
        <v>2.1642294578307522</v>
      </c>
      <c r="S874">
        <v>271992</v>
      </c>
      <c r="T874">
        <v>9447</v>
      </c>
      <c r="U874">
        <v>4047</v>
      </c>
      <c r="V874">
        <v>64.427996091008609</v>
      </c>
      <c r="W874">
        <v>291.77101106696318</v>
      </c>
      <c r="X874">
        <v>2077.4368926659672</v>
      </c>
      <c r="Y874">
        <v>196.51676768820812</v>
      </c>
      <c r="Z874">
        <v>14969</v>
      </c>
      <c r="AA874">
        <v>14361.473387016347</v>
      </c>
      <c r="AB874">
        <v>13688.746421772525</v>
      </c>
      <c r="AC874">
        <v>12975.360413836037</v>
      </c>
      <c r="AD874">
        <v>12234.093780867257</v>
      </c>
      <c r="AE874">
        <v>11473.308157294707</v>
      </c>
      <c r="AF874">
        <v>10734.682672403973</v>
      </c>
      <c r="AG874">
        <v>10019.218952440973</v>
      </c>
      <c r="AH874">
        <v>1878</v>
      </c>
      <c r="AI874">
        <v>1792.1928663316969</v>
      </c>
      <c r="AJ874">
        <v>1748.858698180358</v>
      </c>
      <c r="AK874">
        <v>1740.886631613392</v>
      </c>
      <c r="AL874">
        <v>1791.9176725123639</v>
      </c>
      <c r="AM874">
        <v>1865.9015285247033</v>
      </c>
      <c r="AN874">
        <v>1934.9054861191078</v>
      </c>
      <c r="AO874">
        <v>1995.0735280824613</v>
      </c>
      <c r="AP874">
        <v>49.15875963210226</v>
      </c>
      <c r="AQ874">
        <v>6.8822512315939912</v>
      </c>
      <c r="AR874">
        <v>1.3027744176139684</v>
      </c>
      <c r="AS874">
        <v>6.8822512315939912</v>
      </c>
      <c r="AT874">
        <v>29197</v>
      </c>
      <c r="AU874">
        <v>864</v>
      </c>
      <c r="AV874">
        <v>17721.366752474652</v>
      </c>
      <c r="AW874">
        <v>10861.771721697651</v>
      </c>
      <c r="AX874">
        <v>308.75363744221806</v>
      </c>
      <c r="AY874">
        <v>591.36200853007915</v>
      </c>
      <c r="AZ874">
        <v>413.18179629337862</v>
      </c>
      <c r="BA874">
        <v>8.2072459649797995</v>
      </c>
      <c r="BB874">
        <v>66.061272509003672</v>
      </c>
      <c r="BC874">
        <v>11540</v>
      </c>
      <c r="BD874">
        <v>671661.42772422428</v>
      </c>
      <c r="BE874">
        <v>5087273.8457135763</v>
      </c>
      <c r="BF874">
        <v>162238</v>
      </c>
      <c r="BG874">
        <v>161494.37443347921</v>
      </c>
      <c r="BH874">
        <v>155202.18684608705</v>
      </c>
      <c r="BI874">
        <v>129745.99999999997</v>
      </c>
      <c r="BJ874">
        <v>117223.42595959257</v>
      </c>
      <c r="BK874">
        <v>110526.59354070465</v>
      </c>
      <c r="BL874">
        <v>-642075.8219375523</v>
      </c>
      <c r="BM874">
        <v>-640752.98603839113</v>
      </c>
      <c r="BN874">
        <v>-666293.1862324127</v>
      </c>
      <c r="BO874">
        <v>455623.8004463641</v>
      </c>
      <c r="BP874">
        <v>1081841.0331014893</v>
      </c>
      <c r="BQ874">
        <v>1607974.016304486</v>
      </c>
      <c r="BR874">
        <v>1878846</v>
      </c>
      <c r="BS874">
        <v>8767932</v>
      </c>
      <c r="BT874">
        <v>937111</v>
      </c>
      <c r="BU874">
        <v>28886</v>
      </c>
      <c r="BV874">
        <v>88734</v>
      </c>
      <c r="BW874">
        <v>932589</v>
      </c>
      <c r="BX874">
        <v>42948</v>
      </c>
      <c r="BY874">
        <v>460.78631905014748</v>
      </c>
      <c r="BZ874">
        <v>0</v>
      </c>
      <c r="CA874">
        <v>0</v>
      </c>
      <c r="CB874">
        <v>750.23769941383841</v>
      </c>
      <c r="CC874">
        <v>0</v>
      </c>
      <c r="CD874">
        <v>4.1746550402787381</v>
      </c>
      <c r="CE874">
        <v>23.562505382191365</v>
      </c>
      <c r="CF874">
        <v>4.4675999999999991</v>
      </c>
      <c r="CG874">
        <v>331529.93674636143</v>
      </c>
      <c r="CH874">
        <v>150890.09577867846</v>
      </c>
      <c r="CI874">
        <v>595683.20122662268</v>
      </c>
      <c r="CJ874">
        <v>74336.124225481733</v>
      </c>
      <c r="CK874">
        <v>1233734.9341620074</v>
      </c>
      <c r="CL874">
        <v>11000000</v>
      </c>
      <c r="CM874">
        <v>12300000</v>
      </c>
      <c r="CN874">
        <v>1340000</v>
      </c>
      <c r="CO874">
        <v>112370000</v>
      </c>
      <c r="CP874">
        <v>0</v>
      </c>
      <c r="CQ874">
        <v>5000</v>
      </c>
      <c r="CR874">
        <v>0</v>
      </c>
      <c r="CS874">
        <v>260</v>
      </c>
      <c r="CT874">
        <v>0</v>
      </c>
      <c r="CU874">
        <v>35040000</v>
      </c>
      <c r="CV874">
        <v>0</v>
      </c>
      <c r="CW874">
        <v>1582300</v>
      </c>
      <c r="CX874">
        <v>12142.456013375237</v>
      </c>
      <c r="CY874">
        <v>1839848.6394029411</v>
      </c>
      <c r="CZ874">
        <v>11540</v>
      </c>
      <c r="DA874">
        <v>11487.105862759341</v>
      </c>
      <c r="DB874">
        <v>11039.542130720574</v>
      </c>
      <c r="DC874">
        <v>10167.249315893539</v>
      </c>
      <c r="DD874">
        <v>-642075.8219375523</v>
      </c>
      <c r="DE874">
        <v>-640752.98603839113</v>
      </c>
      <c r="DF874">
        <v>-666293.1862324127</v>
      </c>
    </row>
    <row r="875" spans="1:110" x14ac:dyDescent="0.45">
      <c r="A875">
        <v>20220</v>
      </c>
      <c r="B875" t="s">
        <v>1222</v>
      </c>
      <c r="C875">
        <v>95282</v>
      </c>
      <c r="D875">
        <v>93144</v>
      </c>
      <c r="E875">
        <v>90404</v>
      </c>
      <c r="F875">
        <v>87328</v>
      </c>
      <c r="G875">
        <v>83967</v>
      </c>
      <c r="H875">
        <v>80303</v>
      </c>
      <c r="I875">
        <v>76479</v>
      </c>
      <c r="J875">
        <v>73317.285714285725</v>
      </c>
      <c r="K875">
        <v>2.5499999999999998</v>
      </c>
      <c r="L875">
        <v>2.46</v>
      </c>
      <c r="M875">
        <v>2.37</v>
      </c>
      <c r="N875">
        <v>2.31</v>
      </c>
      <c r="O875">
        <v>2.25</v>
      </c>
      <c r="P875">
        <v>2.2000000000000002</v>
      </c>
      <c r="Q875">
        <v>2.1904016107851585</v>
      </c>
      <c r="R875">
        <v>2.1642294578307522</v>
      </c>
      <c r="S875">
        <v>310196</v>
      </c>
      <c r="T875">
        <v>9991</v>
      </c>
      <c r="U875">
        <v>4034</v>
      </c>
      <c r="V875">
        <v>205.60384913429453</v>
      </c>
      <c r="W875">
        <v>950.37541044791021</v>
      </c>
      <c r="X875">
        <v>2178.8616163806078</v>
      </c>
      <c r="Y875">
        <v>190.32359523688498</v>
      </c>
      <c r="Z875">
        <v>43349</v>
      </c>
      <c r="AA875">
        <v>41909.582285282559</v>
      </c>
      <c r="AB875">
        <v>40218.609401544942</v>
      </c>
      <c r="AC875">
        <v>38334.321930540034</v>
      </c>
      <c r="AD875">
        <v>36114.43860831378</v>
      </c>
      <c r="AE875">
        <v>33759.215313715336</v>
      </c>
      <c r="AF875">
        <v>31497.194812273185</v>
      </c>
      <c r="AG875">
        <v>29455.653100893145</v>
      </c>
      <c r="AH875">
        <v>4238</v>
      </c>
      <c r="AI875">
        <v>3687.1314469119916</v>
      </c>
      <c r="AJ875">
        <v>3205.5666051105613</v>
      </c>
      <c r="AK875">
        <v>2850.0883580112791</v>
      </c>
      <c r="AL875">
        <v>2641.7680857013029</v>
      </c>
      <c r="AM875">
        <v>2527.1510564617374</v>
      </c>
      <c r="AN875">
        <v>2531.202564979505</v>
      </c>
      <c r="AO875">
        <v>2532.2367938904022</v>
      </c>
      <c r="AP875">
        <v>178.69156039055744</v>
      </c>
      <c r="AQ875">
        <v>16.69312000854713</v>
      </c>
      <c r="AR875">
        <v>3.1599209278296256</v>
      </c>
      <c r="AS875">
        <v>16.69312000854713</v>
      </c>
      <c r="AT875">
        <v>83206</v>
      </c>
      <c r="AU875">
        <v>1271</v>
      </c>
      <c r="AV875">
        <v>49962.352353260292</v>
      </c>
      <c r="AW875">
        <v>19902.546530270476</v>
      </c>
      <c r="AX875">
        <v>463.53815499928714</v>
      </c>
      <c r="AY875">
        <v>1667.2436980282957</v>
      </c>
      <c r="AZ875">
        <v>757.09287001148891</v>
      </c>
      <c r="BA875">
        <v>12.321706340849353</v>
      </c>
      <c r="BB875">
        <v>66.061272509003672</v>
      </c>
      <c r="BC875">
        <v>34950</v>
      </c>
      <c r="BD875">
        <v>2065748.3393453658</v>
      </c>
      <c r="BE875">
        <v>15396342.694839718</v>
      </c>
      <c r="BF875">
        <v>607794</v>
      </c>
      <c r="BG875">
        <v>606845.54113446455</v>
      </c>
      <c r="BH875">
        <v>585929.98081035819</v>
      </c>
      <c r="BI875">
        <v>366925.99999999983</v>
      </c>
      <c r="BJ875">
        <v>335623.94664155005</v>
      </c>
      <c r="BK875">
        <v>316188.46521998435</v>
      </c>
      <c r="BL875">
        <v>-2126357.9641459798</v>
      </c>
      <c r="BM875">
        <v>-2222931.0600399408</v>
      </c>
      <c r="BN875">
        <v>-2381821.9597615218</v>
      </c>
      <c r="BO875">
        <v>1457006.4810371986</v>
      </c>
      <c r="BP875">
        <v>3448666.3386283126</v>
      </c>
      <c r="BQ875">
        <v>5083610.7255450599</v>
      </c>
      <c r="BR875">
        <v>1878846</v>
      </c>
      <c r="BS875">
        <v>8767932</v>
      </c>
      <c r="BT875">
        <v>937111</v>
      </c>
      <c r="BU875">
        <v>28886</v>
      </c>
      <c r="BV875">
        <v>88734</v>
      </c>
      <c r="BW875">
        <v>932589</v>
      </c>
      <c r="BX875">
        <v>42948</v>
      </c>
      <c r="BY875">
        <v>633.6569348148804</v>
      </c>
      <c r="BZ875">
        <v>0</v>
      </c>
      <c r="CA875">
        <v>0</v>
      </c>
      <c r="CB875">
        <v>1506.6405228088479</v>
      </c>
      <c r="CC875">
        <v>115.59933792</v>
      </c>
      <c r="CD875">
        <v>17.17880478297138</v>
      </c>
      <c r="CE875">
        <v>60.073361825578544</v>
      </c>
      <c r="CF875">
        <v>0.50760000000000005</v>
      </c>
      <c r="CG875">
        <v>920428.75818641391</v>
      </c>
      <c r="CH875">
        <v>418917.17183432396</v>
      </c>
      <c r="CI875">
        <v>1653799.2151127977</v>
      </c>
      <c r="CJ875">
        <v>206379.87380788795</v>
      </c>
      <c r="CK875">
        <v>3425226.4652971695</v>
      </c>
      <c r="CL875">
        <v>51900000</v>
      </c>
      <c r="CM875">
        <v>14900000</v>
      </c>
      <c r="CN875">
        <v>1340000</v>
      </c>
      <c r="CO875">
        <v>331780000</v>
      </c>
      <c r="CP875">
        <v>7000</v>
      </c>
      <c r="CQ875">
        <v>22830</v>
      </c>
      <c r="CR875">
        <v>0</v>
      </c>
      <c r="CS875">
        <v>0</v>
      </c>
      <c r="CT875">
        <v>13791000</v>
      </c>
      <c r="CU875">
        <v>159992640</v>
      </c>
      <c r="CV875">
        <v>0</v>
      </c>
      <c r="CW875">
        <v>0</v>
      </c>
      <c r="CX875">
        <v>38195.728095763981</v>
      </c>
      <c r="CY875">
        <v>5769395.9957569856</v>
      </c>
      <c r="CZ875">
        <v>34950</v>
      </c>
      <c r="DA875">
        <v>34895.46073612036</v>
      </c>
      <c r="DB875">
        <v>33692.752526879201</v>
      </c>
      <c r="DC875">
        <v>31270.186917211129</v>
      </c>
      <c r="DD875">
        <v>-2126357.9641459798</v>
      </c>
      <c r="DE875">
        <v>-2222931.0600399408</v>
      </c>
      <c r="DF875">
        <v>-2381821.9597615218</v>
      </c>
    </row>
    <row r="876" spans="1:110" x14ac:dyDescent="0.45">
      <c r="A876">
        <v>20303</v>
      </c>
      <c r="B876" t="s">
        <v>1223</v>
      </c>
      <c r="C876">
        <v>4713</v>
      </c>
      <c r="D876">
        <v>4254</v>
      </c>
      <c r="E876">
        <v>3820</v>
      </c>
      <c r="F876">
        <v>3422</v>
      </c>
      <c r="G876">
        <v>3051</v>
      </c>
      <c r="H876">
        <v>2703</v>
      </c>
      <c r="I876">
        <v>2366</v>
      </c>
      <c r="J876">
        <v>1976.2857142857142</v>
      </c>
      <c r="K876">
        <v>2.5499999999999998</v>
      </c>
      <c r="L876">
        <v>2.46</v>
      </c>
      <c r="M876">
        <v>2.37</v>
      </c>
      <c r="N876">
        <v>2.31</v>
      </c>
      <c r="O876">
        <v>2.25</v>
      </c>
      <c r="P876">
        <v>2.2000000000000002</v>
      </c>
      <c r="Q876">
        <v>2.1904016107851585</v>
      </c>
      <c r="R876">
        <v>2.1642294578307522</v>
      </c>
      <c r="S876">
        <v>271992</v>
      </c>
      <c r="T876">
        <v>9447</v>
      </c>
      <c r="U876">
        <v>4047</v>
      </c>
      <c r="V876">
        <v>10.757009181173888</v>
      </c>
      <c r="W876">
        <v>49.722790009989417</v>
      </c>
      <c r="X876">
        <v>1947.7843920505809</v>
      </c>
      <c r="Y876">
        <v>180.51621561359875</v>
      </c>
      <c r="Z876">
        <v>2504</v>
      </c>
      <c r="AA876">
        <v>2275.1543047342411</v>
      </c>
      <c r="AB876">
        <v>2010.8060060189027</v>
      </c>
      <c r="AC876">
        <v>1761.5246085067799</v>
      </c>
      <c r="AD876">
        <v>1530.7988636044338</v>
      </c>
      <c r="AE876">
        <v>1325.3122671031892</v>
      </c>
      <c r="AF876">
        <v>1200.9042976763676</v>
      </c>
      <c r="AG876">
        <v>952.1020948514348</v>
      </c>
      <c r="AH876">
        <v>560</v>
      </c>
      <c r="AI876">
        <v>502.96941372119181</v>
      </c>
      <c r="AJ876">
        <v>453.936127504024</v>
      </c>
      <c r="AK876">
        <v>418.12708722426493</v>
      </c>
      <c r="AL876">
        <v>380.08998340556417</v>
      </c>
      <c r="AM876">
        <v>351.33967092882449</v>
      </c>
      <c r="AN876">
        <v>381.78989366163324</v>
      </c>
      <c r="AO876">
        <v>315.88117733160772</v>
      </c>
      <c r="AP876">
        <v>11.169549704745481</v>
      </c>
      <c r="AQ876">
        <v>1.6107396499475299</v>
      </c>
      <c r="AR876">
        <v>0.30490465093092878</v>
      </c>
      <c r="AS876">
        <v>1.6107396499475299</v>
      </c>
      <c r="AT876">
        <v>5403</v>
      </c>
      <c r="AU876">
        <v>76</v>
      </c>
      <c r="AV876">
        <v>3241.3537836276155</v>
      </c>
      <c r="AW876">
        <v>1231.7707761352756</v>
      </c>
      <c r="AX876">
        <v>27.816708237646818</v>
      </c>
      <c r="AY876">
        <v>108.16397575965352</v>
      </c>
      <c r="AZ876">
        <v>46.856560324185885</v>
      </c>
      <c r="BA876">
        <v>0.73941984403397454</v>
      </c>
      <c r="BB876">
        <v>66.061272509003672</v>
      </c>
      <c r="BC876">
        <v>34950</v>
      </c>
      <c r="BD876">
        <v>1219209.0114584921</v>
      </c>
      <c r="BE876">
        <v>940071.48218288855</v>
      </c>
      <c r="BF876">
        <v>18952</v>
      </c>
      <c r="BG876">
        <v>16235.314075675145</v>
      </c>
      <c r="BH876">
        <v>13465.300012822154</v>
      </c>
      <c r="BI876">
        <v>19569.999999999996</v>
      </c>
      <c r="BJ876">
        <v>15151.955415395196</v>
      </c>
      <c r="BK876">
        <v>13167.341528616935</v>
      </c>
      <c r="BL876">
        <v>-1262289.9911765102</v>
      </c>
      <c r="BM876">
        <v>-1127477.8455351975</v>
      </c>
      <c r="BN876">
        <v>-1045370.6437920711</v>
      </c>
      <c r="BO876">
        <v>9126.6399829954607</v>
      </c>
      <c r="BP876">
        <v>76327.084986219124</v>
      </c>
      <c r="BQ876">
        <v>132651.58772956603</v>
      </c>
      <c r="BR876">
        <v>1878846</v>
      </c>
      <c r="BS876">
        <v>8767932</v>
      </c>
      <c r="BT876">
        <v>937111</v>
      </c>
      <c r="BU876">
        <v>28886</v>
      </c>
      <c r="BV876">
        <v>88734</v>
      </c>
      <c r="BW876">
        <v>932589</v>
      </c>
      <c r="BX876">
        <v>42948</v>
      </c>
      <c r="BY876">
        <v>67.066746476969925</v>
      </c>
      <c r="BZ876">
        <v>0</v>
      </c>
      <c r="CA876">
        <v>0</v>
      </c>
      <c r="CB876">
        <v>795.0235909585432</v>
      </c>
      <c r="CC876">
        <v>0</v>
      </c>
      <c r="CD876">
        <v>4.8749828200996497</v>
      </c>
      <c r="CE876">
        <v>5.2961847733326417</v>
      </c>
      <c r="CF876">
        <v>0</v>
      </c>
      <c r="CG876">
        <v>84095.398589320946</v>
      </c>
      <c r="CH876">
        <v>38274.560880445264</v>
      </c>
      <c r="CI876">
        <v>151100.1290916311</v>
      </c>
      <c r="CJ876">
        <v>18855.99248646366</v>
      </c>
      <c r="CK876">
        <v>312947.39793377754</v>
      </c>
      <c r="CL876">
        <v>1890000</v>
      </c>
      <c r="CM876">
        <v>7240000</v>
      </c>
      <c r="CN876">
        <v>1340000</v>
      </c>
      <c r="CO876">
        <v>114200000</v>
      </c>
      <c r="CP876">
        <v>0</v>
      </c>
      <c r="CQ876">
        <v>4400</v>
      </c>
      <c r="CR876">
        <v>0</v>
      </c>
      <c r="CS876">
        <v>0</v>
      </c>
      <c r="CT876">
        <v>0</v>
      </c>
      <c r="CU876">
        <v>30835200</v>
      </c>
      <c r="CV876">
        <v>0</v>
      </c>
      <c r="CW876">
        <v>0</v>
      </c>
      <c r="CX876">
        <v>20482.394449315809</v>
      </c>
      <c r="CY876">
        <v>451382.7522724414</v>
      </c>
      <c r="CZ876">
        <v>34950</v>
      </c>
      <c r="DA876">
        <v>29940.071071382779</v>
      </c>
      <c r="DB876">
        <v>24831.7979869214</v>
      </c>
      <c r="DC876">
        <v>18455.730038992555</v>
      </c>
      <c r="DD876">
        <v>-1262289.9911765102</v>
      </c>
      <c r="DE876">
        <v>-1127477.8455351975</v>
      </c>
      <c r="DF876">
        <v>-1045370.6437920711</v>
      </c>
    </row>
    <row r="877" spans="1:110" x14ac:dyDescent="0.45">
      <c r="A877">
        <v>20304</v>
      </c>
      <c r="B877" t="s">
        <v>1224</v>
      </c>
      <c r="C877">
        <v>4607</v>
      </c>
      <c r="D877">
        <v>4625</v>
      </c>
      <c r="E877">
        <v>4545</v>
      </c>
      <c r="F877">
        <v>4316</v>
      </c>
      <c r="G877">
        <v>4029</v>
      </c>
      <c r="H877">
        <v>3812</v>
      </c>
      <c r="I877">
        <v>3581</v>
      </c>
      <c r="J877">
        <v>3394.5714285714275</v>
      </c>
      <c r="K877">
        <v>2.5499999999999998</v>
      </c>
      <c r="L877">
        <v>2.46</v>
      </c>
      <c r="M877">
        <v>2.37</v>
      </c>
      <c r="N877">
        <v>2.31</v>
      </c>
      <c r="O877">
        <v>2.25</v>
      </c>
      <c r="P877">
        <v>2.2000000000000002</v>
      </c>
      <c r="Q877">
        <v>2.1904016107851585</v>
      </c>
      <c r="R877">
        <v>2.1642294578307522</v>
      </c>
      <c r="S877">
        <v>271992</v>
      </c>
      <c r="T877">
        <v>9447</v>
      </c>
      <c r="U877">
        <v>4047</v>
      </c>
      <c r="V877">
        <v>7.0461287500171039</v>
      </c>
      <c r="W877">
        <v>32.569757478092669</v>
      </c>
      <c r="X877">
        <v>2906.7161169812975</v>
      </c>
      <c r="Y877">
        <v>269.38782107608779</v>
      </c>
      <c r="Z877">
        <v>3430</v>
      </c>
      <c r="AA877">
        <v>3574.9994249004731</v>
      </c>
      <c r="AB877">
        <v>3563.7077863743871</v>
      </c>
      <c r="AC877">
        <v>3383.600340739536</v>
      </c>
      <c r="AD877">
        <v>3152.7607605233293</v>
      </c>
      <c r="AE877">
        <v>2982.0783547995702</v>
      </c>
      <c r="AF877">
        <v>2823.7037809235367</v>
      </c>
      <c r="AG877">
        <v>2693.1700158929202</v>
      </c>
      <c r="AH877">
        <v>2579</v>
      </c>
      <c r="AI877">
        <v>2804.7058583308376</v>
      </c>
      <c r="AJ877">
        <v>2875.8160113622939</v>
      </c>
      <c r="AK877">
        <v>2786.4973884388164</v>
      </c>
      <c r="AL877">
        <v>2637.0156290267764</v>
      </c>
      <c r="AM877">
        <v>2531.0982473614977</v>
      </c>
      <c r="AN877">
        <v>2435.1428522576807</v>
      </c>
      <c r="AO877">
        <v>2345.903894077006</v>
      </c>
      <c r="AP877">
        <v>4.841553864414391</v>
      </c>
      <c r="AQ877">
        <v>2.4893249135552731</v>
      </c>
      <c r="AR877">
        <v>0.4712162787114354</v>
      </c>
      <c r="AS877">
        <v>2.4893249135552731</v>
      </c>
      <c r="AT877">
        <v>6519</v>
      </c>
      <c r="AU877">
        <v>97</v>
      </c>
      <c r="AV877">
        <v>3913.266134984623</v>
      </c>
      <c r="AW877">
        <v>1535.3841228303372</v>
      </c>
      <c r="AX877">
        <v>35.415433585650646</v>
      </c>
      <c r="AY877">
        <v>130.58569092443685</v>
      </c>
      <c r="AZ877">
        <v>58.406012032466023</v>
      </c>
      <c r="BA877">
        <v>0.94140809741306364</v>
      </c>
      <c r="BB877">
        <v>66.061272509003672</v>
      </c>
      <c r="BC877">
        <v>34950</v>
      </c>
      <c r="BD877">
        <v>1926190.0391404957</v>
      </c>
      <c r="BE877">
        <v>882124.9648767882</v>
      </c>
      <c r="BF877">
        <v>23036</v>
      </c>
      <c r="BG877">
        <v>22892.851757107754</v>
      </c>
      <c r="BH877">
        <v>21230.520955282554</v>
      </c>
      <c r="BI877">
        <v>11544</v>
      </c>
      <c r="BJ877">
        <v>10925.954857904524</v>
      </c>
      <c r="BK877">
        <v>10180.55274805941</v>
      </c>
      <c r="BL877">
        <v>-949759.10635991069</v>
      </c>
      <c r="BM877">
        <v>-650756.79514588695</v>
      </c>
      <c r="BN877">
        <v>-356896.37473396049</v>
      </c>
      <c r="BO877">
        <v>120032.73810672679</v>
      </c>
      <c r="BP877">
        <v>231093.64910796721</v>
      </c>
      <c r="BQ877">
        <v>307477.04424241249</v>
      </c>
      <c r="BR877">
        <v>1878846</v>
      </c>
      <c r="BS877">
        <v>8767932</v>
      </c>
      <c r="BT877">
        <v>937111</v>
      </c>
      <c r="BU877">
        <v>28886</v>
      </c>
      <c r="BV877">
        <v>88734</v>
      </c>
      <c r="BW877">
        <v>932589</v>
      </c>
      <c r="BX877">
        <v>42948</v>
      </c>
      <c r="BY877">
        <v>29.358136227475047</v>
      </c>
      <c r="BZ877">
        <v>0</v>
      </c>
      <c r="CA877">
        <v>0</v>
      </c>
      <c r="CB877">
        <v>0</v>
      </c>
      <c r="CC877">
        <v>0</v>
      </c>
      <c r="CD877">
        <v>3.2178439437201254</v>
      </c>
      <c r="CE877">
        <v>0.84239999999999993</v>
      </c>
      <c r="CF877">
        <v>0</v>
      </c>
      <c r="CG877">
        <v>51751.014516505202</v>
      </c>
      <c r="CH877">
        <v>23553.575926427853</v>
      </c>
      <c r="CI877">
        <v>92984.694825619139</v>
      </c>
      <c r="CJ877">
        <v>11603.687683977636</v>
      </c>
      <c r="CK877">
        <v>192583.01411309384</v>
      </c>
      <c r="CL877">
        <v>420000</v>
      </c>
      <c r="CM877">
        <v>18000000</v>
      </c>
      <c r="CN877">
        <v>1340000</v>
      </c>
      <c r="CO877">
        <v>209610000</v>
      </c>
      <c r="CP877">
        <v>0</v>
      </c>
      <c r="CQ877">
        <v>10670</v>
      </c>
      <c r="CR877">
        <v>0</v>
      </c>
      <c r="CS877">
        <v>0</v>
      </c>
      <c r="CT877">
        <v>0</v>
      </c>
      <c r="CU877">
        <v>74775360</v>
      </c>
      <c r="CV877">
        <v>0</v>
      </c>
      <c r="CW877">
        <v>0</v>
      </c>
      <c r="CX877">
        <v>38985.184564935218</v>
      </c>
      <c r="CY877">
        <v>351229.19061904383</v>
      </c>
      <c r="CZ877">
        <v>34950</v>
      </c>
      <c r="DA877">
        <v>34732.816848016846</v>
      </c>
      <c r="DB877">
        <v>32210.744373464368</v>
      </c>
      <c r="DC877">
        <v>29157.628455884951</v>
      </c>
      <c r="DD877">
        <v>-949759.10635991069</v>
      </c>
      <c r="DE877">
        <v>-650756.79514588695</v>
      </c>
      <c r="DF877">
        <v>-356896.37473396049</v>
      </c>
    </row>
    <row r="878" spans="1:110" x14ac:dyDescent="0.45">
      <c r="A878">
        <v>20305</v>
      </c>
      <c r="B878" t="s">
        <v>858</v>
      </c>
      <c r="C878">
        <v>3408</v>
      </c>
      <c r="D878">
        <v>3184</v>
      </c>
      <c r="E878">
        <v>2945</v>
      </c>
      <c r="F878">
        <v>2724</v>
      </c>
      <c r="G878">
        <v>2529</v>
      </c>
      <c r="H878">
        <v>2328</v>
      </c>
      <c r="I878">
        <v>2122</v>
      </c>
      <c r="J878">
        <v>1908.2142857142858</v>
      </c>
      <c r="K878">
        <v>2.5499999999999998</v>
      </c>
      <c r="L878">
        <v>2.46</v>
      </c>
      <c r="M878">
        <v>2.37</v>
      </c>
      <c r="N878">
        <v>2.31</v>
      </c>
      <c r="O878">
        <v>2.25</v>
      </c>
      <c r="P878">
        <v>2.2000000000000002</v>
      </c>
      <c r="Q878">
        <v>2.1904016107851585</v>
      </c>
      <c r="R878">
        <v>2.1642294578307522</v>
      </c>
      <c r="S878">
        <v>271992</v>
      </c>
      <c r="T878">
        <v>9447</v>
      </c>
      <c r="U878">
        <v>4047</v>
      </c>
      <c r="V878">
        <v>6.2897730155675893</v>
      </c>
      <c r="W878">
        <v>29.073607505226278</v>
      </c>
      <c r="X878">
        <v>2408.7936303856245</v>
      </c>
      <c r="Y878">
        <v>223.24150051001274</v>
      </c>
      <c r="Z878">
        <v>2579</v>
      </c>
      <c r="AA878">
        <v>2416.4232791705526</v>
      </c>
      <c r="AB878">
        <v>2236.3391922305909</v>
      </c>
      <c r="AC878">
        <v>2046.3221739366229</v>
      </c>
      <c r="AD878">
        <v>1850.7396788635306</v>
      </c>
      <c r="AE878">
        <v>1670.0367398836709</v>
      </c>
      <c r="AF878">
        <v>1506.5355231369115</v>
      </c>
      <c r="AG878">
        <v>1323.9695733131357</v>
      </c>
      <c r="AH878">
        <v>1443</v>
      </c>
      <c r="AI878">
        <v>1381.9529640968108</v>
      </c>
      <c r="AJ878">
        <v>1304.3825549290075</v>
      </c>
      <c r="AK878">
        <v>1200.5281001018443</v>
      </c>
      <c r="AL878">
        <v>1091.2402343440035</v>
      </c>
      <c r="AM878">
        <v>987.70492268829241</v>
      </c>
      <c r="AN878">
        <v>900.56987781439329</v>
      </c>
      <c r="AO878">
        <v>803.88439082191803</v>
      </c>
      <c r="AP878">
        <v>7.6728719137795309</v>
      </c>
      <c r="AQ878">
        <v>4.334353967131535</v>
      </c>
      <c r="AR878">
        <v>0.82047069705049924</v>
      </c>
      <c r="AS878">
        <v>4.334353967131535</v>
      </c>
      <c r="AT878">
        <v>4666</v>
      </c>
      <c r="AU878">
        <v>147</v>
      </c>
      <c r="AV878">
        <v>2836.1150695075366</v>
      </c>
      <c r="AW878">
        <v>1818.6144952233469</v>
      </c>
      <c r="AX878">
        <v>52.461025052808566</v>
      </c>
      <c r="AY878">
        <v>94.641159869466492</v>
      </c>
      <c r="AZ878">
        <v>69.180095398296118</v>
      </c>
      <c r="BA878">
        <v>1.3945116234102499</v>
      </c>
      <c r="BB878">
        <v>66.061272509003672</v>
      </c>
      <c r="BC878">
        <v>34950</v>
      </c>
      <c r="BD878">
        <v>1572823.545413126</v>
      </c>
      <c r="BE878">
        <v>528779.96894029807</v>
      </c>
      <c r="BF878">
        <v>8596</v>
      </c>
      <c r="BG878">
        <v>7831.6555504796715</v>
      </c>
      <c r="BH878">
        <v>7027.7895842850612</v>
      </c>
      <c r="BI878">
        <v>11183.999999999996</v>
      </c>
      <c r="BJ878">
        <v>9471.0506187322117</v>
      </c>
      <c r="BK878">
        <v>8565.8306418545289</v>
      </c>
      <c r="BL878">
        <v>-1126270.7065074285</v>
      </c>
      <c r="BM878">
        <v>-861510.1540960276</v>
      </c>
      <c r="BN878">
        <v>-666558.94088370469</v>
      </c>
      <c r="BO878">
        <v>39592.344199183863</v>
      </c>
      <c r="BP878">
        <v>97929.258263875468</v>
      </c>
      <c r="BQ878">
        <v>133218.53168436862</v>
      </c>
      <c r="BR878">
        <v>1878846</v>
      </c>
      <c r="BS878">
        <v>8767932</v>
      </c>
      <c r="BT878">
        <v>937111</v>
      </c>
      <c r="BU878">
        <v>28886</v>
      </c>
      <c r="BV878">
        <v>88734</v>
      </c>
      <c r="BW878">
        <v>932589</v>
      </c>
      <c r="BX878">
        <v>42948</v>
      </c>
      <c r="BY878">
        <v>57.00236628181306</v>
      </c>
      <c r="BZ878">
        <v>0</v>
      </c>
      <c r="CA878">
        <v>0</v>
      </c>
      <c r="CB878">
        <v>138.41183322996793</v>
      </c>
      <c r="CC878">
        <v>0</v>
      </c>
      <c r="CD878">
        <v>2.5199676940962816</v>
      </c>
      <c r="CE878">
        <v>0.20743390362219516</v>
      </c>
      <c r="CF878">
        <v>0</v>
      </c>
      <c r="CG878">
        <v>34192.634591262366</v>
      </c>
      <c r="CH878">
        <v>15562.184094246975</v>
      </c>
      <c r="CI878">
        <v>61436.316224069793</v>
      </c>
      <c r="CJ878">
        <v>7666.722219770938</v>
      </c>
      <c r="CK878">
        <v>127242.34861043701</v>
      </c>
      <c r="CL878">
        <v>1080000</v>
      </c>
      <c r="CM878">
        <v>18200000</v>
      </c>
      <c r="CN878">
        <v>1340000</v>
      </c>
      <c r="CO878">
        <v>133090000</v>
      </c>
      <c r="CP878">
        <v>0</v>
      </c>
      <c r="CQ878">
        <v>6340</v>
      </c>
      <c r="CR878">
        <v>0</v>
      </c>
      <c r="CS878">
        <v>0</v>
      </c>
      <c r="CT878">
        <v>0</v>
      </c>
      <c r="CU878">
        <v>44430720</v>
      </c>
      <c r="CV878">
        <v>0</v>
      </c>
      <c r="CW878">
        <v>0</v>
      </c>
      <c r="CX878">
        <v>20528.739701275255</v>
      </c>
      <c r="CY878">
        <v>228017.87354599044</v>
      </c>
      <c r="CZ878">
        <v>34950</v>
      </c>
      <c r="DA878">
        <v>31842.294263525419</v>
      </c>
      <c r="DB878">
        <v>28573.900182731839</v>
      </c>
      <c r="DC878">
        <v>23808.556597191819</v>
      </c>
      <c r="DD878">
        <v>-1126270.7065074285</v>
      </c>
      <c r="DE878">
        <v>-861510.1540960276</v>
      </c>
      <c r="DF878">
        <v>-666558.94088370469</v>
      </c>
    </row>
    <row r="879" spans="1:110" x14ac:dyDescent="0.45">
      <c r="A879">
        <v>20306</v>
      </c>
      <c r="B879" t="s">
        <v>1225</v>
      </c>
      <c r="C879">
        <v>1005</v>
      </c>
      <c r="D879">
        <v>890</v>
      </c>
      <c r="E879">
        <v>788</v>
      </c>
      <c r="F879">
        <v>704</v>
      </c>
      <c r="G879">
        <v>631</v>
      </c>
      <c r="H879">
        <v>570</v>
      </c>
      <c r="I879">
        <v>509</v>
      </c>
      <c r="J879">
        <v>427.39285714285717</v>
      </c>
      <c r="K879">
        <v>2.5499999999999998</v>
      </c>
      <c r="L879">
        <v>2.46</v>
      </c>
      <c r="M879">
        <v>2.37</v>
      </c>
      <c r="N879">
        <v>2.31</v>
      </c>
      <c r="O879">
        <v>2.25</v>
      </c>
      <c r="P879">
        <v>2.2000000000000002</v>
      </c>
      <c r="Q879">
        <v>2.1904016107851585</v>
      </c>
      <c r="R879">
        <v>2.1642294578307522</v>
      </c>
      <c r="S879">
        <v>271992</v>
      </c>
      <c r="T879">
        <v>9447</v>
      </c>
      <c r="U879">
        <v>4047</v>
      </c>
      <c r="V879">
        <v>2.4308819086841171</v>
      </c>
      <c r="W879">
        <v>11.236416056622939</v>
      </c>
      <c r="X879">
        <v>1837.9647642102834</v>
      </c>
      <c r="Y879">
        <v>170.33838294447366</v>
      </c>
      <c r="Z879">
        <v>405</v>
      </c>
      <c r="AA879">
        <v>369.26178832743176</v>
      </c>
      <c r="AB879">
        <v>333.81648977923362</v>
      </c>
      <c r="AC879">
        <v>303.1210006475531</v>
      </c>
      <c r="AD879">
        <v>272.31050512581788</v>
      </c>
      <c r="AE879">
        <v>239.69772094742947</v>
      </c>
      <c r="AF879">
        <v>214.14652481439927</v>
      </c>
      <c r="AG879">
        <v>180.44402958012694</v>
      </c>
      <c r="AH879">
        <v>182</v>
      </c>
      <c r="AI879">
        <v>174.24694578140111</v>
      </c>
      <c r="AJ879">
        <v>167.49753674295934</v>
      </c>
      <c r="AK879">
        <v>167.55505414262774</v>
      </c>
      <c r="AL879">
        <v>160.87817298386648</v>
      </c>
      <c r="AM879">
        <v>154.90555428273223</v>
      </c>
      <c r="AN879">
        <v>151.43564734336479</v>
      </c>
      <c r="AO879">
        <v>132.53598065616518</v>
      </c>
      <c r="AP879">
        <v>1.2033101709801848</v>
      </c>
      <c r="AQ879">
        <v>0.23428940362873163</v>
      </c>
      <c r="AR879">
        <v>4.4349767408135093E-2</v>
      </c>
      <c r="AS879">
        <v>0.23428940362873163</v>
      </c>
      <c r="AT879">
        <v>1170</v>
      </c>
      <c r="AU879">
        <v>4</v>
      </c>
      <c r="AV879">
        <v>696.25380069394248</v>
      </c>
      <c r="AW879">
        <v>151.16333597321406</v>
      </c>
      <c r="AX879">
        <v>1.6695545817253272</v>
      </c>
      <c r="AY879">
        <v>23.233989329156859</v>
      </c>
      <c r="AZ879">
        <v>5.750253300421063</v>
      </c>
      <c r="BA879">
        <v>4.4379866153781207E-2</v>
      </c>
      <c r="BB879">
        <v>66.061272509003672</v>
      </c>
      <c r="BC879">
        <v>34950</v>
      </c>
      <c r="BD879">
        <v>1260268.7609237975</v>
      </c>
      <c r="BE879">
        <v>138807.18522347469</v>
      </c>
      <c r="BF879">
        <v>3438</v>
      </c>
      <c r="BG879">
        <v>2896.0873194221499</v>
      </c>
      <c r="BH879">
        <v>2462.0855975485188</v>
      </c>
      <c r="BI879">
        <v>934.00000000000034</v>
      </c>
      <c r="BJ879">
        <v>766.70542025802843</v>
      </c>
      <c r="BK879">
        <v>688.77425129617654</v>
      </c>
      <c r="BL879">
        <v>-1279743.4585894444</v>
      </c>
      <c r="BM879">
        <v>-1085593.5590245079</v>
      </c>
      <c r="BN879">
        <v>-964454.45315523888</v>
      </c>
      <c r="BO879">
        <v>6126.0257412136853</v>
      </c>
      <c r="BP879">
        <v>20936.329261051222</v>
      </c>
      <c r="BQ879">
        <v>30620.887301402756</v>
      </c>
      <c r="BR879">
        <v>1878846</v>
      </c>
      <c r="BS879">
        <v>8767932</v>
      </c>
      <c r="BT879">
        <v>937111</v>
      </c>
      <c r="BU879">
        <v>28886</v>
      </c>
      <c r="BV879">
        <v>88734</v>
      </c>
      <c r="BW879">
        <v>932589</v>
      </c>
      <c r="BX879">
        <v>42948</v>
      </c>
      <c r="BY879">
        <v>17.005493595643596</v>
      </c>
      <c r="BZ879">
        <v>0</v>
      </c>
      <c r="CA879">
        <v>0</v>
      </c>
      <c r="CB879">
        <v>0</v>
      </c>
      <c r="CC879">
        <v>0</v>
      </c>
      <c r="CD879">
        <v>1.0810737539627553</v>
      </c>
      <c r="CE879">
        <v>0</v>
      </c>
      <c r="CF879">
        <v>0</v>
      </c>
      <c r="CG879">
        <v>13630.847573543781</v>
      </c>
      <c r="CH879">
        <v>6203.8436591930513</v>
      </c>
      <c r="CI879">
        <v>24491.504440676472</v>
      </c>
      <c r="CJ879">
        <v>3056.3284524762521</v>
      </c>
      <c r="CK879">
        <v>50724.990324430968</v>
      </c>
      <c r="CL879">
        <v>410000</v>
      </c>
      <c r="CM879">
        <v>2470000</v>
      </c>
      <c r="CN879">
        <v>1340000</v>
      </c>
      <c r="CO879">
        <v>66050000</v>
      </c>
      <c r="CP879">
        <v>0</v>
      </c>
      <c r="CQ879">
        <v>1320</v>
      </c>
      <c r="CR879">
        <v>0</v>
      </c>
      <c r="CS879">
        <v>0</v>
      </c>
      <c r="CT879">
        <v>0</v>
      </c>
      <c r="CU879">
        <v>9250560</v>
      </c>
      <c r="CV879">
        <v>0</v>
      </c>
      <c r="CW879">
        <v>0</v>
      </c>
      <c r="CX879">
        <v>12758.185789407897</v>
      </c>
      <c r="CY879">
        <v>58749.743183478233</v>
      </c>
      <c r="CZ879">
        <v>34950</v>
      </c>
      <c r="DA879">
        <v>29441.027287319415</v>
      </c>
      <c r="DB879">
        <v>25029.055158324816</v>
      </c>
      <c r="DC879">
        <v>19077.270434838083</v>
      </c>
      <c r="DD879">
        <v>-1279743.4585894444</v>
      </c>
      <c r="DE879">
        <v>-1085593.5590245079</v>
      </c>
      <c r="DF879">
        <v>-964454.45315523888</v>
      </c>
    </row>
    <row r="880" spans="1:110" x14ac:dyDescent="0.45">
      <c r="A880">
        <v>20307</v>
      </c>
      <c r="B880" t="s">
        <v>1226</v>
      </c>
      <c r="C880">
        <v>774</v>
      </c>
      <c r="D880">
        <v>662</v>
      </c>
      <c r="E880">
        <v>570</v>
      </c>
      <c r="F880">
        <v>502</v>
      </c>
      <c r="G880">
        <v>445</v>
      </c>
      <c r="H880">
        <v>392</v>
      </c>
      <c r="I880">
        <v>345</v>
      </c>
      <c r="J880">
        <v>275.28571428571428</v>
      </c>
      <c r="K880">
        <v>2.5499999999999998</v>
      </c>
      <c r="L880">
        <v>2.46</v>
      </c>
      <c r="M880">
        <v>2.37</v>
      </c>
      <c r="N880">
        <v>2.31</v>
      </c>
      <c r="O880">
        <v>2.25</v>
      </c>
      <c r="P880">
        <v>2.2000000000000002</v>
      </c>
      <c r="Q880">
        <v>2.1904016107851585</v>
      </c>
      <c r="R880">
        <v>2.1642294578307522</v>
      </c>
      <c r="S880">
        <v>271992</v>
      </c>
      <c r="T880">
        <v>9447</v>
      </c>
      <c r="U880">
        <v>4047</v>
      </c>
      <c r="V880">
        <v>1.9079651095926853</v>
      </c>
      <c r="W880">
        <v>8.8193053378346811</v>
      </c>
      <c r="X880">
        <v>1803.4558421584481</v>
      </c>
      <c r="Y880">
        <v>167.1401747448773</v>
      </c>
      <c r="Z880">
        <v>305</v>
      </c>
      <c r="AA880">
        <v>0</v>
      </c>
      <c r="AB880">
        <v>0</v>
      </c>
      <c r="AC880">
        <v>0</v>
      </c>
      <c r="AD880">
        <v>0</v>
      </c>
      <c r="AE880">
        <v>0</v>
      </c>
      <c r="AF880">
        <v>0</v>
      </c>
      <c r="AG880">
        <v>0</v>
      </c>
      <c r="AH880">
        <v>124</v>
      </c>
      <c r="AI880">
        <v>0</v>
      </c>
      <c r="AJ880">
        <v>0</v>
      </c>
      <c r="AK880">
        <v>0</v>
      </c>
      <c r="AL880">
        <v>0</v>
      </c>
      <c r="AM880">
        <v>0</v>
      </c>
      <c r="AN880">
        <v>0</v>
      </c>
      <c r="AO880">
        <v>0</v>
      </c>
      <c r="AP880">
        <v>0.66535974160080813</v>
      </c>
      <c r="AQ880">
        <v>2.9286175453591454E-2</v>
      </c>
      <c r="AR880">
        <v>5.5437209260168867E-3</v>
      </c>
      <c r="AS880">
        <v>2.9286175453591454E-2</v>
      </c>
      <c r="AT880">
        <v>888</v>
      </c>
      <c r="AU880">
        <v>0</v>
      </c>
      <c r="AV880">
        <v>527.06198166321235</v>
      </c>
      <c r="AW880">
        <v>86.564173966360201</v>
      </c>
      <c r="AX880">
        <v>0.20606691554283851</v>
      </c>
      <c r="AY880">
        <v>17.588058328101393</v>
      </c>
      <c r="AZ880">
        <v>3.2929011776803416</v>
      </c>
      <c r="BA880">
        <v>5.4776418995915576E-3</v>
      </c>
      <c r="BB880">
        <v>66.061272509003672</v>
      </c>
      <c r="BC880">
        <v>34950</v>
      </c>
      <c r="BD880">
        <v>1091318.7161204591</v>
      </c>
      <c r="BE880" t="e">
        <v>#DIV/0!</v>
      </c>
      <c r="BF880">
        <v>2002</v>
      </c>
      <c r="BG880">
        <v>1616.7129909365558</v>
      </c>
      <c r="BH880">
        <v>1325.5758308157097</v>
      </c>
      <c r="BI880">
        <v>821.99999999999989</v>
      </c>
      <c r="BJ880" t="e">
        <v>#DIV/0!</v>
      </c>
      <c r="BK880" t="e">
        <v>#DIV/0!</v>
      </c>
      <c r="BL880">
        <v>-1358716.6849944522</v>
      </c>
      <c r="BM880">
        <v>-1207585.9339518279</v>
      </c>
      <c r="BN880">
        <v>-1129552.6138633587</v>
      </c>
      <c r="BO880" t="e">
        <v>#DIV/0!</v>
      </c>
      <c r="BP880" t="e">
        <v>#DIV/0!</v>
      </c>
      <c r="BQ880" t="e">
        <v>#DIV/0!</v>
      </c>
      <c r="BR880">
        <v>1878846</v>
      </c>
      <c r="BS880">
        <v>8767932</v>
      </c>
      <c r="BT880">
        <v>937111</v>
      </c>
      <c r="BU880">
        <v>28886</v>
      </c>
      <c r="BV880">
        <v>88734</v>
      </c>
      <c r="BW880">
        <v>932589</v>
      </c>
      <c r="BX880">
        <v>42948</v>
      </c>
      <c r="BY880">
        <v>28.879131552704905</v>
      </c>
      <c r="BZ880">
        <v>0</v>
      </c>
      <c r="CA880">
        <v>0</v>
      </c>
      <c r="CB880">
        <v>0</v>
      </c>
      <c r="CC880">
        <v>0</v>
      </c>
      <c r="CD880">
        <v>0.90089479496896241</v>
      </c>
      <c r="CE880">
        <v>0</v>
      </c>
      <c r="CF880">
        <v>0</v>
      </c>
      <c r="CG880">
        <v>7855.0647033981104</v>
      </c>
      <c r="CH880">
        <v>3575.0963459756567</v>
      </c>
      <c r="CI880">
        <v>14113.748321745763</v>
      </c>
      <c r="CJ880">
        <v>1761.2740234608912</v>
      </c>
      <c r="CK880">
        <v>29231.350356451745</v>
      </c>
      <c r="CL880">
        <v>290000</v>
      </c>
      <c r="CM880">
        <v>1340000</v>
      </c>
      <c r="CN880">
        <v>1340000</v>
      </c>
      <c r="CO880">
        <v>56320000</v>
      </c>
      <c r="CP880">
        <v>0</v>
      </c>
      <c r="CQ880">
        <v>1730</v>
      </c>
      <c r="CR880">
        <v>0</v>
      </c>
      <c r="CS880">
        <v>0</v>
      </c>
      <c r="CT880">
        <v>0</v>
      </c>
      <c r="CU880">
        <v>12123840</v>
      </c>
      <c r="CV880">
        <v>0</v>
      </c>
      <c r="CW880">
        <v>0</v>
      </c>
      <c r="CX880">
        <v>11330.31064570492</v>
      </c>
      <c r="CY880">
        <v>33595.785491844319</v>
      </c>
      <c r="CZ880">
        <v>34950</v>
      </c>
      <c r="DA880">
        <v>28223.835680935379</v>
      </c>
      <c r="DB880">
        <v>23141.296347157368</v>
      </c>
      <c r="DC880">
        <v>16519.795557551821</v>
      </c>
      <c r="DD880">
        <v>-1358716.6849944522</v>
      </c>
      <c r="DE880">
        <v>-1207585.9339518279</v>
      </c>
      <c r="DF880">
        <v>-1129552.6138633587</v>
      </c>
    </row>
    <row r="881" spans="1:110" x14ac:dyDescent="0.45">
      <c r="A881">
        <v>20309</v>
      </c>
      <c r="B881" t="s">
        <v>1227</v>
      </c>
      <c r="C881">
        <v>11186</v>
      </c>
      <c r="D881">
        <v>10281</v>
      </c>
      <c r="E881">
        <v>9431</v>
      </c>
      <c r="F881">
        <v>8606</v>
      </c>
      <c r="G881">
        <v>7792</v>
      </c>
      <c r="H881">
        <v>6993</v>
      </c>
      <c r="I881">
        <v>6199</v>
      </c>
      <c r="J881">
        <v>5371.2857142857147</v>
      </c>
      <c r="K881">
        <v>2.5499999999999998</v>
      </c>
      <c r="L881">
        <v>2.46</v>
      </c>
      <c r="M881">
        <v>2.37</v>
      </c>
      <c r="N881">
        <v>2.31</v>
      </c>
      <c r="O881">
        <v>2.25</v>
      </c>
      <c r="P881">
        <v>2.2000000000000002</v>
      </c>
      <c r="Q881">
        <v>2.1904016107851585</v>
      </c>
      <c r="R881">
        <v>2.1642294578307522</v>
      </c>
      <c r="S881">
        <v>271992</v>
      </c>
      <c r="T881">
        <v>9447</v>
      </c>
      <c r="U881">
        <v>4047</v>
      </c>
      <c r="V881">
        <v>22.922519059926628</v>
      </c>
      <c r="W881">
        <v>105.95618006085323</v>
      </c>
      <c r="X881">
        <v>2169.4390511790107</v>
      </c>
      <c r="Y881">
        <v>201.05866394735003</v>
      </c>
      <c r="Z881">
        <v>4047</v>
      </c>
      <c r="AA881">
        <v>3765.8981647465989</v>
      </c>
      <c r="AB881">
        <v>3415.309802795477</v>
      </c>
      <c r="AC881">
        <v>3066.0760890633837</v>
      </c>
      <c r="AD881">
        <v>2719.9587243372794</v>
      </c>
      <c r="AE881">
        <v>2392.6257915187716</v>
      </c>
      <c r="AF881">
        <v>2207.6270317859298</v>
      </c>
      <c r="AG881">
        <v>1858.8486186342277</v>
      </c>
      <c r="AH881">
        <v>926</v>
      </c>
      <c r="AI881">
        <v>853.2175047626688</v>
      </c>
      <c r="AJ881">
        <v>786.58881403311091</v>
      </c>
      <c r="AK881">
        <v>716.14005887035012</v>
      </c>
      <c r="AL881">
        <v>657.79634693662672</v>
      </c>
      <c r="AM881">
        <v>615.84633332469321</v>
      </c>
      <c r="AN881">
        <v>690.30578282520025</v>
      </c>
      <c r="AO881">
        <v>639.15570332656921</v>
      </c>
      <c r="AP881">
        <v>14.51758329811976</v>
      </c>
      <c r="AQ881">
        <v>2.4014663871944992</v>
      </c>
      <c r="AR881">
        <v>0.45458511593338469</v>
      </c>
      <c r="AS881">
        <v>2.4014663871944992</v>
      </c>
      <c r="AT881">
        <v>11334</v>
      </c>
      <c r="AU881">
        <v>33</v>
      </c>
      <c r="AV881">
        <v>6742.128452759589</v>
      </c>
      <c r="AW881">
        <v>1411.0138039011272</v>
      </c>
      <c r="AX881">
        <v>14.164029711942602</v>
      </c>
      <c r="AY881">
        <v>224.98482646858747</v>
      </c>
      <c r="AZ881">
        <v>53.674965100398879</v>
      </c>
      <c r="BA881">
        <v>0.37650625483869865</v>
      </c>
      <c r="BB881">
        <v>66.061272509003672</v>
      </c>
      <c r="BC881">
        <v>34950</v>
      </c>
      <c r="BD881">
        <v>1371098.9979554543</v>
      </c>
      <c r="BE881">
        <v>1716224.0821836644</v>
      </c>
      <c r="BF881">
        <v>36692</v>
      </c>
      <c r="BG881">
        <v>32708.489956886806</v>
      </c>
      <c r="BH881">
        <v>27906.924678356365</v>
      </c>
      <c r="BI881">
        <v>13358.000000000002</v>
      </c>
      <c r="BJ881">
        <v>10875.664345125644</v>
      </c>
      <c r="BK881">
        <v>9647.9530380881097</v>
      </c>
      <c r="BL881">
        <v>-1199729.7953611056</v>
      </c>
      <c r="BM881">
        <v>-1046069.9568523925</v>
      </c>
      <c r="BN881">
        <v>-942135.45784185478</v>
      </c>
      <c r="BO881">
        <v>72653.310615532333</v>
      </c>
      <c r="BP881">
        <v>223371.16143448849</v>
      </c>
      <c r="BQ881">
        <v>336526.29847459274</v>
      </c>
      <c r="BR881">
        <v>1878846</v>
      </c>
      <c r="BS881">
        <v>8767932</v>
      </c>
      <c r="BT881">
        <v>937111</v>
      </c>
      <c r="BU881">
        <v>28886</v>
      </c>
      <c r="BV881">
        <v>88734</v>
      </c>
      <c r="BW881">
        <v>932589</v>
      </c>
      <c r="BX881">
        <v>42948</v>
      </c>
      <c r="BY881">
        <v>85.744616981997808</v>
      </c>
      <c r="BZ881">
        <v>0</v>
      </c>
      <c r="CA881">
        <v>0</v>
      </c>
      <c r="CB881">
        <v>640.03040623295294</v>
      </c>
      <c r="CC881">
        <v>0</v>
      </c>
      <c r="CD881">
        <v>10.45545508527359</v>
      </c>
      <c r="CE881">
        <v>0</v>
      </c>
      <c r="CF881">
        <v>0</v>
      </c>
      <c r="CG881">
        <v>147397.97884611748</v>
      </c>
      <c r="CH881">
        <v>67085.631433307906</v>
      </c>
      <c r="CI881">
        <v>264840.33615511167</v>
      </c>
      <c r="CJ881">
        <v>33049.789028472012</v>
      </c>
      <c r="CK881">
        <v>548517.69198282983</v>
      </c>
      <c r="CL881">
        <v>7030000</v>
      </c>
      <c r="CM881">
        <v>5520000</v>
      </c>
      <c r="CN881">
        <v>1340000</v>
      </c>
      <c r="CO881">
        <v>188150000</v>
      </c>
      <c r="CP881">
        <v>9000</v>
      </c>
      <c r="CQ881">
        <v>11000</v>
      </c>
      <c r="CR881">
        <v>0</v>
      </c>
      <c r="CS881">
        <v>0</v>
      </c>
      <c r="CT881">
        <v>15635000</v>
      </c>
      <c r="CU881">
        <v>77088000</v>
      </c>
      <c r="CV881">
        <v>0</v>
      </c>
      <c r="CW881">
        <v>0</v>
      </c>
      <c r="CX881">
        <v>32984.577894566755</v>
      </c>
      <c r="CY881">
        <v>728221.25541688688</v>
      </c>
      <c r="CZ881">
        <v>34950</v>
      </c>
      <c r="DA881">
        <v>31155.612231363619</v>
      </c>
      <c r="DB881">
        <v>26582.007454174069</v>
      </c>
      <c r="DC881">
        <v>20754.958932536207</v>
      </c>
      <c r="DD881">
        <v>-1199729.7953611056</v>
      </c>
      <c r="DE881">
        <v>-1046069.9568523925</v>
      </c>
      <c r="DF881">
        <v>-942135.45784185478</v>
      </c>
    </row>
    <row r="882" spans="1:110" x14ac:dyDescent="0.45">
      <c r="A882">
        <v>20321</v>
      </c>
      <c r="B882" t="s">
        <v>1228</v>
      </c>
      <c r="C882">
        <v>18994</v>
      </c>
      <c r="D882">
        <v>18750</v>
      </c>
      <c r="E882">
        <v>18403</v>
      </c>
      <c r="F882">
        <v>17975</v>
      </c>
      <c r="G882">
        <v>17484</v>
      </c>
      <c r="H882">
        <v>16903</v>
      </c>
      <c r="I882">
        <v>16286</v>
      </c>
      <c r="J882">
        <v>15831.107142857141</v>
      </c>
      <c r="K882">
        <v>2.5499999999999998</v>
      </c>
      <c r="L882">
        <v>2.46</v>
      </c>
      <c r="M882">
        <v>2.37</v>
      </c>
      <c r="N882">
        <v>2.31</v>
      </c>
      <c r="O882">
        <v>2.25</v>
      </c>
      <c r="P882">
        <v>2.2000000000000002</v>
      </c>
      <c r="Q882">
        <v>2.1904016107851585</v>
      </c>
      <c r="R882">
        <v>2.1642294578307522</v>
      </c>
      <c r="S882">
        <v>271992</v>
      </c>
      <c r="T882">
        <v>9447</v>
      </c>
      <c r="U882">
        <v>4047</v>
      </c>
      <c r="V882">
        <v>49.625764147182707</v>
      </c>
      <c r="W882">
        <v>229.38824428021465</v>
      </c>
      <c r="X882">
        <v>1701.5480101194146</v>
      </c>
      <c r="Y882">
        <v>157.69558926809069</v>
      </c>
      <c r="Z882">
        <v>13519</v>
      </c>
      <c r="AA882">
        <v>13204.947418832819</v>
      </c>
      <c r="AB882">
        <v>12622.76231914713</v>
      </c>
      <c r="AC882">
        <v>12038.922124858929</v>
      </c>
      <c r="AD882">
        <v>11366.33302869752</v>
      </c>
      <c r="AE882">
        <v>10629.561115646677</v>
      </c>
      <c r="AF882">
        <v>9913.3888724842363</v>
      </c>
      <c r="AG882">
        <v>9261.365099235587</v>
      </c>
      <c r="AH882">
        <v>361</v>
      </c>
      <c r="AI882">
        <v>319.26098917390277</v>
      </c>
      <c r="AJ882">
        <v>271.74118871396394</v>
      </c>
      <c r="AK882">
        <v>228.84208226301024</v>
      </c>
      <c r="AL882">
        <v>189.80017273410326</v>
      </c>
      <c r="AM882">
        <v>157.73030016600924</v>
      </c>
      <c r="AN882">
        <v>134.65759832985643</v>
      </c>
      <c r="AO882">
        <v>116.05570040908859</v>
      </c>
      <c r="AP882">
        <v>82.299337399921228</v>
      </c>
      <c r="AQ882">
        <v>2.4307525626480904</v>
      </c>
      <c r="AR882">
        <v>0.46012883685940165</v>
      </c>
      <c r="AS882">
        <v>2.4307525626480904</v>
      </c>
      <c r="AT882">
        <v>18911</v>
      </c>
      <c r="AU882">
        <v>309</v>
      </c>
      <c r="AV882">
        <v>11364.535808063943</v>
      </c>
      <c r="AW882">
        <v>4710.1702268624167</v>
      </c>
      <c r="AX882">
        <v>112.38760545379957</v>
      </c>
      <c r="AY882">
        <v>379.23455991509377</v>
      </c>
      <c r="AZ882">
        <v>179.17487542984631</v>
      </c>
      <c r="BA882">
        <v>2.9874715939081367</v>
      </c>
      <c r="BB882">
        <v>66.061272509003672</v>
      </c>
      <c r="BC882">
        <v>8160</v>
      </c>
      <c r="BD882">
        <v>517343.40003245219</v>
      </c>
      <c r="BE882">
        <v>4622684.961287871</v>
      </c>
      <c r="BF882">
        <v>641998</v>
      </c>
      <c r="BG882">
        <v>655427.15296969691</v>
      </c>
      <c r="BH882">
        <v>647155.46175127267</v>
      </c>
      <c r="BI882">
        <v>273553.99999999977</v>
      </c>
      <c r="BJ882">
        <v>249398.59270070083</v>
      </c>
      <c r="BK882">
        <v>235465.2212319941</v>
      </c>
      <c r="BL882">
        <v>-860467.09033860359</v>
      </c>
      <c r="BM882">
        <v>-1457907.6108222739</v>
      </c>
      <c r="BN882">
        <v>-1982923.510090678</v>
      </c>
      <c r="BO882">
        <v>425072.55614015297</v>
      </c>
      <c r="BP882">
        <v>1045097.926513758</v>
      </c>
      <c r="BQ882">
        <v>1539201.1092849763</v>
      </c>
      <c r="BR882">
        <v>1878846</v>
      </c>
      <c r="BS882">
        <v>8767932</v>
      </c>
      <c r="BT882">
        <v>937111</v>
      </c>
      <c r="BU882">
        <v>28886</v>
      </c>
      <c r="BV882">
        <v>88734</v>
      </c>
      <c r="BW882">
        <v>932589</v>
      </c>
      <c r="BX882">
        <v>42948</v>
      </c>
      <c r="BY882">
        <v>150.49003891825433</v>
      </c>
      <c r="BZ882">
        <v>0</v>
      </c>
      <c r="CA882">
        <v>0</v>
      </c>
      <c r="CB882">
        <v>133.8019283806355</v>
      </c>
      <c r="CC882">
        <v>0</v>
      </c>
      <c r="CD882">
        <v>17.134765227127989</v>
      </c>
      <c r="CE882">
        <v>17.721683484680717</v>
      </c>
      <c r="CF882">
        <v>0</v>
      </c>
      <c r="CG882">
        <v>296182.14558106993</v>
      </c>
      <c r="CH882">
        <v>134802.16222178799</v>
      </c>
      <c r="CI882">
        <v>532171.33377876668</v>
      </c>
      <c r="CJ882">
        <v>66410.391119907712</v>
      </c>
      <c r="CK882">
        <v>1102193.8575579748</v>
      </c>
      <c r="CL882">
        <v>1150000</v>
      </c>
      <c r="CM882">
        <v>2140000</v>
      </c>
      <c r="CN882">
        <v>1340000</v>
      </c>
      <c r="CO882">
        <v>156030000</v>
      </c>
      <c r="CP882">
        <v>7000</v>
      </c>
      <c r="CQ882">
        <v>800</v>
      </c>
      <c r="CR882">
        <v>0</v>
      </c>
      <c r="CS882">
        <v>0</v>
      </c>
      <c r="CT882">
        <v>11807000</v>
      </c>
      <c r="CU882">
        <v>5606400</v>
      </c>
      <c r="CV882">
        <v>0</v>
      </c>
      <c r="CW882">
        <v>0</v>
      </c>
      <c r="CX882">
        <v>25893.754344771296</v>
      </c>
      <c r="CY882">
        <v>1729254.4940213847</v>
      </c>
      <c r="CZ882">
        <v>8160</v>
      </c>
      <c r="DA882">
        <v>8330.6888311688308</v>
      </c>
      <c r="DB882">
        <v>8225.5529890909074</v>
      </c>
      <c r="DC882">
        <v>7831.2660411126963</v>
      </c>
      <c r="DD882">
        <v>-860467.09033860359</v>
      </c>
      <c r="DE882">
        <v>-1457907.6108222739</v>
      </c>
      <c r="DF882">
        <v>-1982923.510090678</v>
      </c>
    </row>
    <row r="883" spans="1:110" x14ac:dyDescent="0.45">
      <c r="A883">
        <v>20323</v>
      </c>
      <c r="B883" t="s">
        <v>1229</v>
      </c>
      <c r="C883">
        <v>15184</v>
      </c>
      <c r="D883">
        <v>15421</v>
      </c>
      <c r="E883">
        <v>15567</v>
      </c>
      <c r="F883">
        <v>15606</v>
      </c>
      <c r="G883">
        <v>15563</v>
      </c>
      <c r="H883">
        <v>15381</v>
      </c>
      <c r="I883">
        <v>15094</v>
      </c>
      <c r="J883">
        <v>15081.357142857143</v>
      </c>
      <c r="K883">
        <v>2.5499999999999998</v>
      </c>
      <c r="L883">
        <v>2.46</v>
      </c>
      <c r="M883">
        <v>2.37</v>
      </c>
      <c r="N883">
        <v>2.31</v>
      </c>
      <c r="O883">
        <v>2.25</v>
      </c>
      <c r="P883">
        <v>2.2000000000000002</v>
      </c>
      <c r="Q883">
        <v>2.1904016107851585</v>
      </c>
      <c r="R883">
        <v>2.1642294578307522</v>
      </c>
      <c r="S883">
        <v>271992</v>
      </c>
      <c r="T883">
        <v>9447</v>
      </c>
      <c r="U883">
        <v>4047</v>
      </c>
      <c r="V883">
        <v>36.492307735896581</v>
      </c>
      <c r="W883">
        <v>168.68065500097359</v>
      </c>
      <c r="X883">
        <v>1849.7790117772063</v>
      </c>
      <c r="Y883">
        <v>171.43330046707371</v>
      </c>
      <c r="Z883">
        <v>7012</v>
      </c>
      <c r="AA883">
        <v>7204.7163118405033</v>
      </c>
      <c r="AB883">
        <v>7202.7419422825769</v>
      </c>
      <c r="AC883">
        <v>7091.9685012961445</v>
      </c>
      <c r="AD883">
        <v>6894.617607352754</v>
      </c>
      <c r="AE883">
        <v>6663.8889926168831</v>
      </c>
      <c r="AF883">
        <v>6431.7182132317412</v>
      </c>
      <c r="AG883">
        <v>6301.0150515501227</v>
      </c>
      <c r="AH883">
        <v>786</v>
      </c>
      <c r="AI883">
        <v>782.66377552394442</v>
      </c>
      <c r="AJ883">
        <v>773.25142701835171</v>
      </c>
      <c r="AK883">
        <v>762.63550176716467</v>
      </c>
      <c r="AL883">
        <v>755.60837495837393</v>
      </c>
      <c r="AM883">
        <v>752.805985850453</v>
      </c>
      <c r="AN883">
        <v>765.27351571540362</v>
      </c>
      <c r="AO883">
        <v>788.91853229728656</v>
      </c>
      <c r="AP883">
        <v>20.208532577343693</v>
      </c>
      <c r="AQ883">
        <v>3.1629069489878772</v>
      </c>
      <c r="AR883">
        <v>0.59872186000982375</v>
      </c>
      <c r="AS883">
        <v>3.1629069489878772</v>
      </c>
      <c r="AT883">
        <v>14118</v>
      </c>
      <c r="AU883">
        <v>254</v>
      </c>
      <c r="AV883">
        <v>8494.7640123681267</v>
      </c>
      <c r="AW883">
        <v>3732.6868154098402</v>
      </c>
      <c r="AX883">
        <v>92.052201551471128</v>
      </c>
      <c r="AY883">
        <v>283.47027509272436</v>
      </c>
      <c r="AZ883">
        <v>141.99140645819031</v>
      </c>
      <c r="BA883">
        <v>2.4469187343329888</v>
      </c>
      <c r="BB883">
        <v>66.061272509003672</v>
      </c>
      <c r="BC883">
        <v>6190</v>
      </c>
      <c r="BD883">
        <v>454566.34098555509</v>
      </c>
      <c r="BE883">
        <v>2562736.0125403674</v>
      </c>
      <c r="BF883">
        <v>130920</v>
      </c>
      <c r="BG883">
        <v>141093.88415358713</v>
      </c>
      <c r="BH883">
        <v>146012.64153368192</v>
      </c>
      <c r="BI883">
        <v>93438.000000000029</v>
      </c>
      <c r="BJ883">
        <v>91975.773110603928</v>
      </c>
      <c r="BK883">
        <v>89416.328431570932</v>
      </c>
      <c r="BL883">
        <v>-318621.43368115323</v>
      </c>
      <c r="BM883">
        <v>-366520.36218751932</v>
      </c>
      <c r="BN883">
        <v>-414759.44830315467</v>
      </c>
      <c r="BO883">
        <v>326603.61986429011</v>
      </c>
      <c r="BP883">
        <v>706236.40441902808</v>
      </c>
      <c r="BQ883">
        <v>1018000.5398901089</v>
      </c>
      <c r="BR883">
        <v>1878846</v>
      </c>
      <c r="BS883">
        <v>8767932</v>
      </c>
      <c r="BT883">
        <v>937111</v>
      </c>
      <c r="BU883">
        <v>28886</v>
      </c>
      <c r="BV883">
        <v>88734</v>
      </c>
      <c r="BW883">
        <v>932589</v>
      </c>
      <c r="BX883">
        <v>42948</v>
      </c>
      <c r="BY883">
        <v>259.17097910628809</v>
      </c>
      <c r="BZ883">
        <v>0</v>
      </c>
      <c r="CA883">
        <v>0</v>
      </c>
      <c r="CB883">
        <v>85.176512756903335</v>
      </c>
      <c r="CC883">
        <v>0</v>
      </c>
      <c r="CD883">
        <v>6.7595988010646302</v>
      </c>
      <c r="CE883">
        <v>0</v>
      </c>
      <c r="CF883">
        <v>0</v>
      </c>
      <c r="CG883">
        <v>145780.75964247671</v>
      </c>
      <c r="CH883">
        <v>66349.58218560704</v>
      </c>
      <c r="CI883">
        <v>261934.56444181106</v>
      </c>
      <c r="CJ883">
        <v>32687.173788347714</v>
      </c>
      <c r="CK883">
        <v>542499.47279179562</v>
      </c>
      <c r="CL883">
        <v>2330000</v>
      </c>
      <c r="CM883">
        <v>5210000</v>
      </c>
      <c r="CN883">
        <v>1340000</v>
      </c>
      <c r="CO883">
        <v>58790000</v>
      </c>
      <c r="CP883">
        <v>25000</v>
      </c>
      <c r="CQ883">
        <v>20</v>
      </c>
      <c r="CR883">
        <v>0</v>
      </c>
      <c r="CS883">
        <v>0</v>
      </c>
      <c r="CT883">
        <v>42211000</v>
      </c>
      <c r="CU883">
        <v>140160</v>
      </c>
      <c r="CV883">
        <v>0</v>
      </c>
      <c r="CW883">
        <v>0</v>
      </c>
      <c r="CX883">
        <v>7311.5152257928312</v>
      </c>
      <c r="CY883">
        <v>835508.08440229204</v>
      </c>
      <c r="CZ883">
        <v>6190</v>
      </c>
      <c r="DA883">
        <v>6671.0292003567401</v>
      </c>
      <c r="DB883">
        <v>6903.5918965283463</v>
      </c>
      <c r="DC883">
        <v>6880.9806974820385</v>
      </c>
      <c r="DD883">
        <v>-318621.43368115323</v>
      </c>
      <c r="DE883">
        <v>-366520.36218751932</v>
      </c>
      <c r="DF883">
        <v>-414759.44830315467</v>
      </c>
    </row>
    <row r="884" spans="1:110" x14ac:dyDescent="0.45">
      <c r="A884">
        <v>20324</v>
      </c>
      <c r="B884" t="s">
        <v>1230</v>
      </c>
      <c r="C884">
        <v>7265</v>
      </c>
      <c r="D884">
        <v>6803</v>
      </c>
      <c r="E884">
        <v>6353</v>
      </c>
      <c r="F884">
        <v>5938</v>
      </c>
      <c r="G884">
        <v>5521</v>
      </c>
      <c r="H884">
        <v>5080</v>
      </c>
      <c r="I884">
        <v>4647</v>
      </c>
      <c r="J884">
        <v>4213.7142857142853</v>
      </c>
      <c r="K884">
        <v>2.5499999999999998</v>
      </c>
      <c r="L884">
        <v>2.46</v>
      </c>
      <c r="M884">
        <v>2.37</v>
      </c>
      <c r="N884">
        <v>2.31</v>
      </c>
      <c r="O884">
        <v>2.25</v>
      </c>
      <c r="P884">
        <v>2.2000000000000002</v>
      </c>
      <c r="Q884">
        <v>2.1904016107851585</v>
      </c>
      <c r="R884">
        <v>2.1642294578307522</v>
      </c>
      <c r="S884">
        <v>271992</v>
      </c>
      <c r="T884">
        <v>9447</v>
      </c>
      <c r="U884">
        <v>4047</v>
      </c>
      <c r="V884">
        <v>15.576850180246165</v>
      </c>
      <c r="W884">
        <v>72.001839682814492</v>
      </c>
      <c r="X884">
        <v>2073.4375376679995</v>
      </c>
      <c r="Y884">
        <v>192.16146260262573</v>
      </c>
      <c r="Z884">
        <v>3426</v>
      </c>
      <c r="AA884">
        <v>3205.6436070906316</v>
      </c>
      <c r="AB884">
        <v>2962.773535487238</v>
      </c>
      <c r="AC884">
        <v>2715.7821497637451</v>
      </c>
      <c r="AD884">
        <v>2462.63904647139</v>
      </c>
      <c r="AE884">
        <v>2229.545593769984</v>
      </c>
      <c r="AF884">
        <v>2015.0964417265229</v>
      </c>
      <c r="AG884">
        <v>1773.370108813974</v>
      </c>
      <c r="AH884">
        <v>726</v>
      </c>
      <c r="AI884">
        <v>633.80373257696669</v>
      </c>
      <c r="AJ884">
        <v>539.75496993258014</v>
      </c>
      <c r="AK884">
        <v>446.56030925779157</v>
      </c>
      <c r="AL884">
        <v>355.41673764850913</v>
      </c>
      <c r="AM884">
        <v>282.79483050579745</v>
      </c>
      <c r="AN884">
        <v>214.57379010289429</v>
      </c>
      <c r="AO884">
        <v>158.16650369259395</v>
      </c>
      <c r="AP884">
        <v>13.873458441889188</v>
      </c>
      <c r="AQ884">
        <v>4.334353967131535</v>
      </c>
      <c r="AR884">
        <v>0.82047069705049924</v>
      </c>
      <c r="AS884">
        <v>4.334353967131535</v>
      </c>
      <c r="AT884">
        <v>7800</v>
      </c>
      <c r="AU884">
        <v>103</v>
      </c>
      <c r="AV884">
        <v>4676.3096971647674</v>
      </c>
      <c r="AW884">
        <v>1715.9225744702767</v>
      </c>
      <c r="AX884">
        <v>37.809770280347529</v>
      </c>
      <c r="AY884">
        <v>156.04845459438829</v>
      </c>
      <c r="AZ884">
        <v>65.273694732849322</v>
      </c>
      <c r="BA884">
        <v>1.005054020224359</v>
      </c>
      <c r="BB884">
        <v>66.061272509003672</v>
      </c>
      <c r="BC884">
        <v>6190</v>
      </c>
      <c r="BD884">
        <v>287894.91940452746</v>
      </c>
      <c r="BE884">
        <v>1586566.0422996751</v>
      </c>
      <c r="BF884">
        <v>28232</v>
      </c>
      <c r="BG884">
        <v>26242.457036716038</v>
      </c>
      <c r="BH884">
        <v>23573.133350259908</v>
      </c>
      <c r="BI884">
        <v>19062</v>
      </c>
      <c r="BJ884">
        <v>16149.093812016166</v>
      </c>
      <c r="BK884">
        <v>14643.806753814988</v>
      </c>
      <c r="BL884">
        <v>-24528.151562212268</v>
      </c>
      <c r="BM884">
        <v>-43885.40166455548</v>
      </c>
      <c r="BN884">
        <v>-58976.9225838891</v>
      </c>
      <c r="BO884">
        <v>100912.26758898899</v>
      </c>
      <c r="BP884">
        <v>265965.28765980061</v>
      </c>
      <c r="BQ884">
        <v>383389.8893613111</v>
      </c>
      <c r="BR884">
        <v>1878846</v>
      </c>
      <c r="BS884">
        <v>8767932</v>
      </c>
      <c r="BT884">
        <v>937111</v>
      </c>
      <c r="BU884">
        <v>28886</v>
      </c>
      <c r="BV884">
        <v>88734</v>
      </c>
      <c r="BW884">
        <v>932589</v>
      </c>
      <c r="BX884">
        <v>42948</v>
      </c>
      <c r="BY884">
        <v>106.77163160836571</v>
      </c>
      <c r="BZ884">
        <v>0</v>
      </c>
      <c r="CA884">
        <v>0</v>
      </c>
      <c r="CB884">
        <v>8.2742567881366966</v>
      </c>
      <c r="CC884">
        <v>0</v>
      </c>
      <c r="CD884">
        <v>6.9127814690012759</v>
      </c>
      <c r="CE884">
        <v>1.8895500000000001</v>
      </c>
      <c r="CF884">
        <v>0</v>
      </c>
      <c r="CG884">
        <v>102808.93508859292</v>
      </c>
      <c r="CH884">
        <v>46791.702175269624</v>
      </c>
      <c r="CI884">
        <v>184724.05891696661</v>
      </c>
      <c r="CJ884">
        <v>23051.968836473428</v>
      </c>
      <c r="CK884">
        <v>382586.79143003019</v>
      </c>
      <c r="CL884">
        <v>7110000</v>
      </c>
      <c r="CM884">
        <v>5800000</v>
      </c>
      <c r="CN884">
        <v>1340000</v>
      </c>
      <c r="CO884">
        <v>66870000</v>
      </c>
      <c r="CP884">
        <v>16000</v>
      </c>
      <c r="CQ884">
        <v>170</v>
      </c>
      <c r="CR884">
        <v>0</v>
      </c>
      <c r="CS884">
        <v>0</v>
      </c>
      <c r="CT884">
        <v>34912000</v>
      </c>
      <c r="CU884">
        <v>1191360</v>
      </c>
      <c r="CV884">
        <v>0</v>
      </c>
      <c r="CW884">
        <v>0</v>
      </c>
      <c r="CX884">
        <v>8796.7702052551249</v>
      </c>
      <c r="CY884">
        <v>650824.65505610383</v>
      </c>
      <c r="CZ884">
        <v>6190</v>
      </c>
      <c r="DA884">
        <v>5753.7832621589778</v>
      </c>
      <c r="DB884">
        <v>5168.5213742600181</v>
      </c>
      <c r="DC884">
        <v>4357.998392557296</v>
      </c>
      <c r="DD884">
        <v>-24528.151562212268</v>
      </c>
      <c r="DE884">
        <v>-43885.40166455548</v>
      </c>
      <c r="DF884">
        <v>-58976.9225838891</v>
      </c>
    </row>
    <row r="885" spans="1:110" x14ac:dyDescent="0.45">
      <c r="A885">
        <v>20349</v>
      </c>
      <c r="B885" t="s">
        <v>1231</v>
      </c>
      <c r="C885">
        <v>4343</v>
      </c>
      <c r="D885">
        <v>4054</v>
      </c>
      <c r="E885">
        <v>3760</v>
      </c>
      <c r="F885">
        <v>3482</v>
      </c>
      <c r="G885">
        <v>3196</v>
      </c>
      <c r="H885">
        <v>2919</v>
      </c>
      <c r="I885">
        <v>2640</v>
      </c>
      <c r="J885">
        <v>2356.3214285714284</v>
      </c>
      <c r="K885">
        <v>2.5499999999999998</v>
      </c>
      <c r="L885">
        <v>2.46</v>
      </c>
      <c r="M885">
        <v>2.37</v>
      </c>
      <c r="N885">
        <v>2.31</v>
      </c>
      <c r="O885">
        <v>2.25</v>
      </c>
      <c r="P885">
        <v>2.2000000000000002</v>
      </c>
      <c r="Q885">
        <v>2.1904016107851585</v>
      </c>
      <c r="R885">
        <v>2.1642294578307522</v>
      </c>
      <c r="S885">
        <v>271992</v>
      </c>
      <c r="T885">
        <v>9447</v>
      </c>
      <c r="U885">
        <v>4047</v>
      </c>
      <c r="V885">
        <v>8.808981138405219</v>
      </c>
      <c r="W885">
        <v>40.718299293956868</v>
      </c>
      <c r="X885">
        <v>2191.7909543811347</v>
      </c>
      <c r="Y885">
        <v>203.13018736353325</v>
      </c>
      <c r="Z885">
        <v>1404</v>
      </c>
      <c r="AA885">
        <v>1329.9663816484658</v>
      </c>
      <c r="AB885">
        <v>1220.3555169760618</v>
      </c>
      <c r="AC885">
        <v>1113.0253484093596</v>
      </c>
      <c r="AD885">
        <v>1017.4961789956357</v>
      </c>
      <c r="AE885">
        <v>917.99683528094545</v>
      </c>
      <c r="AF885">
        <v>883.16680444093834</v>
      </c>
      <c r="AG885">
        <v>767.91889068147543</v>
      </c>
      <c r="AH885">
        <v>221</v>
      </c>
      <c r="AI885">
        <v>206.09204981107476</v>
      </c>
      <c r="AJ885">
        <v>189.00853727402145</v>
      </c>
      <c r="AK885">
        <v>179.24555086212467</v>
      </c>
      <c r="AL885">
        <v>175.25051512880191</v>
      </c>
      <c r="AM885">
        <v>171.66606434657101</v>
      </c>
      <c r="AN885">
        <v>230.63711661935355</v>
      </c>
      <c r="AO885">
        <v>212.94281986878019</v>
      </c>
      <c r="AP885">
        <v>3.87182743250683</v>
      </c>
      <c r="AQ885">
        <v>0.55643733361823766</v>
      </c>
      <c r="AR885">
        <v>0.10533069759432086</v>
      </c>
      <c r="AS885">
        <v>0.55643733361823766</v>
      </c>
      <c r="AT885">
        <v>4334</v>
      </c>
      <c r="AU885">
        <v>125</v>
      </c>
      <c r="AV885">
        <v>2629.0832130901608</v>
      </c>
      <c r="AW885">
        <v>1582.1498790336159</v>
      </c>
      <c r="AX885">
        <v>44.694720783001642</v>
      </c>
      <c r="AY885">
        <v>87.732506820818656</v>
      </c>
      <c r="AZ885">
        <v>60.184981398438744</v>
      </c>
      <c r="BA885">
        <v>1.1880688105928403</v>
      </c>
      <c r="BB885">
        <v>66.061272509003672</v>
      </c>
      <c r="BC885">
        <v>6190</v>
      </c>
      <c r="BD885">
        <v>270159.45752615685</v>
      </c>
      <c r="BE885">
        <v>778284.13913442858</v>
      </c>
      <c r="BF885">
        <v>19996</v>
      </c>
      <c r="BG885">
        <v>18289.897756905157</v>
      </c>
      <c r="BH885">
        <v>16099.259658249986</v>
      </c>
      <c r="BI885">
        <v>10467.999999999996</v>
      </c>
      <c r="BJ885">
        <v>8760.4841054010813</v>
      </c>
      <c r="BK885">
        <v>8008.5858926181518</v>
      </c>
      <c r="BL885">
        <v>-22365.001519539393</v>
      </c>
      <c r="BM885">
        <v>-39905.214364858402</v>
      </c>
      <c r="BN885">
        <v>-53049.951490438893</v>
      </c>
      <c r="BO885">
        <v>41915.76920248766</v>
      </c>
      <c r="BP885">
        <v>114528.44078263862</v>
      </c>
      <c r="BQ885">
        <v>181170.35021282564</v>
      </c>
      <c r="BR885">
        <v>1878846</v>
      </c>
      <c r="BS885">
        <v>8767932</v>
      </c>
      <c r="BT885">
        <v>937111</v>
      </c>
      <c r="BU885">
        <v>28886</v>
      </c>
      <c r="BV885">
        <v>88734</v>
      </c>
      <c r="BW885">
        <v>932589</v>
      </c>
      <c r="BX885">
        <v>42948</v>
      </c>
      <c r="BY885">
        <v>66.567878826180788</v>
      </c>
      <c r="BZ885">
        <v>0</v>
      </c>
      <c r="CA885">
        <v>0</v>
      </c>
      <c r="CB885">
        <v>0</v>
      </c>
      <c r="CC885">
        <v>0</v>
      </c>
      <c r="CD885">
        <v>3.9817012205811326</v>
      </c>
      <c r="CE885">
        <v>0</v>
      </c>
      <c r="CF885">
        <v>0</v>
      </c>
      <c r="CG885">
        <v>53830.296349757642</v>
      </c>
      <c r="CH885">
        <v>24499.924959186115</v>
      </c>
      <c r="CI885">
        <v>96720.6870284342</v>
      </c>
      <c r="CJ885">
        <v>12069.907278423165</v>
      </c>
      <c r="CK885">
        <v>200320.72450156638</v>
      </c>
      <c r="CL885">
        <v>2280000</v>
      </c>
      <c r="CM885">
        <v>2030000</v>
      </c>
      <c r="CN885">
        <v>1340000</v>
      </c>
      <c r="CO885">
        <v>57100000</v>
      </c>
      <c r="CP885">
        <v>15000</v>
      </c>
      <c r="CQ885">
        <v>690</v>
      </c>
      <c r="CR885">
        <v>0</v>
      </c>
      <c r="CS885">
        <v>0</v>
      </c>
      <c r="CT885">
        <v>25338000</v>
      </c>
      <c r="CU885">
        <v>4835520</v>
      </c>
      <c r="CV885">
        <v>0</v>
      </c>
      <c r="CW885">
        <v>0</v>
      </c>
      <c r="CX885">
        <v>10171.679346718733</v>
      </c>
      <c r="CY885">
        <v>311791.41263889172</v>
      </c>
      <c r="CZ885">
        <v>6190</v>
      </c>
      <c r="DA885">
        <v>5661.8557269075272</v>
      </c>
      <c r="DB885">
        <v>4983.7176077499207</v>
      </c>
      <c r="DC885">
        <v>4089.5285129322342</v>
      </c>
      <c r="DD885">
        <v>-22365.001519539393</v>
      </c>
      <c r="DE885">
        <v>-39905.214364858402</v>
      </c>
      <c r="DF885">
        <v>-53049.951490438893</v>
      </c>
    </row>
    <row r="886" spans="1:110" x14ac:dyDescent="0.45">
      <c r="A886">
        <v>20350</v>
      </c>
      <c r="B886" t="s">
        <v>1232</v>
      </c>
      <c r="C886">
        <v>6166</v>
      </c>
      <c r="D886">
        <v>5566</v>
      </c>
      <c r="E886">
        <v>5009</v>
      </c>
      <c r="F886">
        <v>4487</v>
      </c>
      <c r="G886">
        <v>3987</v>
      </c>
      <c r="H886">
        <v>3478</v>
      </c>
      <c r="I886">
        <v>2989</v>
      </c>
      <c r="J886">
        <v>2462.9642857142853</v>
      </c>
      <c r="K886">
        <v>2.5499999999999998</v>
      </c>
      <c r="L886">
        <v>2.46</v>
      </c>
      <c r="M886">
        <v>2.37</v>
      </c>
      <c r="N886">
        <v>2.31</v>
      </c>
      <c r="O886">
        <v>2.25</v>
      </c>
      <c r="P886">
        <v>2.2000000000000002</v>
      </c>
      <c r="Q886">
        <v>2.1904016107851585</v>
      </c>
      <c r="R886">
        <v>2.1642294578307522</v>
      </c>
      <c r="S886">
        <v>271992</v>
      </c>
      <c r="T886">
        <v>9447</v>
      </c>
      <c r="U886">
        <v>4047</v>
      </c>
      <c r="V886">
        <v>13.666473802440636</v>
      </c>
      <c r="W886">
        <v>63.171388590524678</v>
      </c>
      <c r="X886">
        <v>2005.7741419597585</v>
      </c>
      <c r="Y886">
        <v>185.89057339195796</v>
      </c>
      <c r="Z886">
        <v>2581</v>
      </c>
      <c r="AA886">
        <v>2332.5426742027985</v>
      </c>
      <c r="AB886">
        <v>2038.4675217820281</v>
      </c>
      <c r="AC886">
        <v>1749.2409867577221</v>
      </c>
      <c r="AD886">
        <v>1489.7263712568536</v>
      </c>
      <c r="AE886">
        <v>1260.8345676102786</v>
      </c>
      <c r="AF886">
        <v>1089.9079205054722</v>
      </c>
      <c r="AG886">
        <v>816.75728690907351</v>
      </c>
      <c r="AH886">
        <v>360</v>
      </c>
      <c r="AI886">
        <v>319.5780237881923</v>
      </c>
      <c r="AJ886">
        <v>280.37565035707047</v>
      </c>
      <c r="AK886">
        <v>235.51295826019168</v>
      </c>
      <c r="AL886">
        <v>194.22655833770858</v>
      </c>
      <c r="AM886">
        <v>163.78830641489552</v>
      </c>
      <c r="AN886">
        <v>161.96079171550232</v>
      </c>
      <c r="AO886">
        <v>126.6097659501072</v>
      </c>
      <c r="AP886">
        <v>10.766086882710949</v>
      </c>
      <c r="AQ886">
        <v>3.6607719316989318</v>
      </c>
      <c r="AR886">
        <v>0.69296511575211095</v>
      </c>
      <c r="AS886">
        <v>3.6607719316989318</v>
      </c>
      <c r="AT886">
        <v>6409</v>
      </c>
      <c r="AU886">
        <v>39</v>
      </c>
      <c r="AV886">
        <v>3821.6735259736342</v>
      </c>
      <c r="AW886">
        <v>986.57785955544591</v>
      </c>
      <c r="AX886">
        <v>15.118218571212843</v>
      </c>
      <c r="AY886">
        <v>127.52924556174017</v>
      </c>
      <c r="AZ886">
        <v>37.529421777489162</v>
      </c>
      <c r="BA886">
        <v>0.40187036950937982</v>
      </c>
      <c r="BB886">
        <v>66.061272509003672</v>
      </c>
      <c r="BC886">
        <v>6190</v>
      </c>
      <c r="BD886">
        <v>205676.32299232512</v>
      </c>
      <c r="BE886">
        <v>1412444.2463898938</v>
      </c>
      <c r="BF886">
        <v>14028</v>
      </c>
      <c r="BG886">
        <v>12042.918629340476</v>
      </c>
      <c r="BH886">
        <v>9801.5454741449685</v>
      </c>
      <c r="BI886">
        <v>12348</v>
      </c>
      <c r="BJ886">
        <v>9260.1211302024876</v>
      </c>
      <c r="BK886">
        <v>7886.3042617501524</v>
      </c>
      <c r="BL886">
        <v>-39372.676123163779</v>
      </c>
      <c r="BM886">
        <v>-71203.761837930942</v>
      </c>
      <c r="BN886">
        <v>-99020.392712600937</v>
      </c>
      <c r="BO886">
        <v>-1622.1294564413838</v>
      </c>
      <c r="BP886">
        <v>70108.7416306003</v>
      </c>
      <c r="BQ886">
        <v>105399.59586542705</v>
      </c>
      <c r="BR886">
        <v>1878846</v>
      </c>
      <c r="BS886">
        <v>8767932</v>
      </c>
      <c r="BT886">
        <v>937111</v>
      </c>
      <c r="BU886">
        <v>28886</v>
      </c>
      <c r="BV886">
        <v>88734</v>
      </c>
      <c r="BW886">
        <v>932589</v>
      </c>
      <c r="BX886">
        <v>42948</v>
      </c>
      <c r="BY886">
        <v>295.58685228912753</v>
      </c>
      <c r="BZ886">
        <v>0</v>
      </c>
      <c r="CA886">
        <v>0</v>
      </c>
      <c r="CB886">
        <v>284.52885204161061</v>
      </c>
      <c r="CC886">
        <v>0</v>
      </c>
      <c r="CD886">
        <v>6.5926819000467614</v>
      </c>
      <c r="CE886">
        <v>0.28079999999999994</v>
      </c>
      <c r="CF886">
        <v>28.375199999999996</v>
      </c>
      <c r="CG886">
        <v>102346.87245898126</v>
      </c>
      <c r="CH886">
        <v>46581.402390212228</v>
      </c>
      <c r="CI886">
        <v>183893.83842745214</v>
      </c>
      <c r="CJ886">
        <v>22948.364482152199</v>
      </c>
      <c r="CK886">
        <v>380867.30023259186</v>
      </c>
      <c r="CL886">
        <v>4740000</v>
      </c>
      <c r="CM886">
        <v>4010000</v>
      </c>
      <c r="CN886">
        <v>1340000</v>
      </c>
      <c r="CO886">
        <v>183860000</v>
      </c>
      <c r="CP886">
        <v>66000</v>
      </c>
      <c r="CQ886">
        <v>8940</v>
      </c>
      <c r="CR886">
        <v>0</v>
      </c>
      <c r="CS886">
        <v>0</v>
      </c>
      <c r="CT886">
        <v>128767000</v>
      </c>
      <c r="CU886">
        <v>62651520</v>
      </c>
      <c r="CV886">
        <v>0</v>
      </c>
      <c r="CW886">
        <v>0</v>
      </c>
      <c r="CX886">
        <v>34030.656438794285</v>
      </c>
      <c r="CY886">
        <v>723211.1989841545</v>
      </c>
      <c r="CZ886">
        <v>6190</v>
      </c>
      <c r="DA886">
        <v>5314.0623264626147</v>
      </c>
      <c r="DB886">
        <v>4325.0332538464045</v>
      </c>
      <c r="DC886">
        <v>3113.4175165077681</v>
      </c>
      <c r="DD886">
        <v>-39372.676123163779</v>
      </c>
      <c r="DE886">
        <v>-71203.761837930942</v>
      </c>
      <c r="DF886">
        <v>-99020.392712600937</v>
      </c>
    </row>
    <row r="887" spans="1:110" x14ac:dyDescent="0.45">
      <c r="A887">
        <v>20361</v>
      </c>
      <c r="B887" t="s">
        <v>1233</v>
      </c>
      <c r="C887">
        <v>20236</v>
      </c>
      <c r="D887">
        <v>18772</v>
      </c>
      <c r="E887">
        <v>17249</v>
      </c>
      <c r="F887">
        <v>15736</v>
      </c>
      <c r="G887">
        <v>14265</v>
      </c>
      <c r="H887">
        <v>12883</v>
      </c>
      <c r="I887">
        <v>11631</v>
      </c>
      <c r="J887">
        <v>10181.821428571428</v>
      </c>
      <c r="K887">
        <v>2.5499999999999998</v>
      </c>
      <c r="L887">
        <v>2.46</v>
      </c>
      <c r="M887">
        <v>2.37</v>
      </c>
      <c r="N887">
        <v>2.31</v>
      </c>
      <c r="O887">
        <v>2.25</v>
      </c>
      <c r="P887">
        <v>2.2000000000000002</v>
      </c>
      <c r="Q887">
        <v>2.1904016107851585</v>
      </c>
      <c r="R887">
        <v>2.1642294578307522</v>
      </c>
      <c r="S887">
        <v>306350</v>
      </c>
      <c r="T887">
        <v>10638</v>
      </c>
      <c r="U887">
        <v>3693</v>
      </c>
      <c r="V887">
        <v>45.4601982398178</v>
      </c>
      <c r="W887">
        <v>188.89559661717661</v>
      </c>
      <c r="X887">
        <v>2228.4064000660719</v>
      </c>
      <c r="Y887">
        <v>186.17579193966122</v>
      </c>
      <c r="Z887">
        <v>8712</v>
      </c>
      <c r="AA887">
        <v>7883.6497342725042</v>
      </c>
      <c r="AB887">
        <v>7134.5077759742853</v>
      </c>
      <c r="AC887">
        <v>6425.640938725358</v>
      </c>
      <c r="AD887">
        <v>5730.9887013414927</v>
      </c>
      <c r="AE887">
        <v>5084.4170339038528</v>
      </c>
      <c r="AF887">
        <v>4499.4497729920549</v>
      </c>
      <c r="AG887">
        <v>3794.6785345306257</v>
      </c>
      <c r="AH887">
        <v>120</v>
      </c>
      <c r="AI887">
        <v>107.45513661346499</v>
      </c>
      <c r="AJ887">
        <v>96.980899836066641</v>
      </c>
      <c r="AK887">
        <v>83.729251843093849</v>
      </c>
      <c r="AL887">
        <v>67.902115256067191</v>
      </c>
      <c r="AM887">
        <v>57.247325860523773</v>
      </c>
      <c r="AN887">
        <v>50.742862749253355</v>
      </c>
      <c r="AO887">
        <v>47.094642033814992</v>
      </c>
      <c r="AP887">
        <v>49.059663500374477</v>
      </c>
      <c r="AQ887">
        <v>8.7858526360774361E-2</v>
      </c>
      <c r="AR887">
        <v>1.663116277805066E-2</v>
      </c>
      <c r="AS887">
        <v>8.7858526360774361E-2</v>
      </c>
      <c r="AT887">
        <v>15788</v>
      </c>
      <c r="AU887">
        <v>73</v>
      </c>
      <c r="AV887">
        <v>9403.8881723886116</v>
      </c>
      <c r="AW887">
        <v>2216.2913026420001</v>
      </c>
      <c r="AX887">
        <v>29.178088062953297</v>
      </c>
      <c r="AY887">
        <v>313.80774831260794</v>
      </c>
      <c r="AZ887">
        <v>84.307721152501671</v>
      </c>
      <c r="BA887">
        <v>0.77560785195709581</v>
      </c>
      <c r="BB887">
        <v>66.061272509003672</v>
      </c>
      <c r="BC887">
        <v>7740</v>
      </c>
      <c r="BD887">
        <v>315235.14430948586</v>
      </c>
      <c r="BE887">
        <v>4132403.8126564189</v>
      </c>
      <c r="BF887">
        <v>80414</v>
      </c>
      <c r="BG887">
        <v>71785.808186273556</v>
      </c>
      <c r="BH887">
        <v>61709.290493578439</v>
      </c>
      <c r="BI887">
        <v>44549.999999999993</v>
      </c>
      <c r="BJ887">
        <v>36310.8856264567</v>
      </c>
      <c r="BK887">
        <v>32385.450299095988</v>
      </c>
      <c r="BL887">
        <v>-351291.87235864159</v>
      </c>
      <c r="BM887">
        <v>-385549.54363508982</v>
      </c>
      <c r="BN887">
        <v>-437060.53792378755</v>
      </c>
      <c r="BO887">
        <v>152653.59668172756</v>
      </c>
      <c r="BP887">
        <v>502405.90787878446</v>
      </c>
      <c r="BQ887">
        <v>786191.97470903955</v>
      </c>
      <c r="BR887">
        <v>1878846</v>
      </c>
      <c r="BS887">
        <v>8767932</v>
      </c>
      <c r="BT887">
        <v>937111</v>
      </c>
      <c r="BU887">
        <v>28886</v>
      </c>
      <c r="BV887">
        <v>88734</v>
      </c>
      <c r="BW887">
        <v>932589</v>
      </c>
      <c r="BX887">
        <v>42948</v>
      </c>
      <c r="BY887">
        <v>67.790428788940332</v>
      </c>
      <c r="BZ887">
        <v>0</v>
      </c>
      <c r="CA887">
        <v>0</v>
      </c>
      <c r="CB887">
        <v>41.548708095724379</v>
      </c>
      <c r="CC887">
        <v>0</v>
      </c>
      <c r="CD887">
        <v>21.981832997242684</v>
      </c>
      <c r="CE887">
        <v>63.241015612045246</v>
      </c>
      <c r="CF887">
        <v>0</v>
      </c>
      <c r="CG887">
        <v>281165.11011869117</v>
      </c>
      <c r="CH887">
        <v>127967.41920742276</v>
      </c>
      <c r="CI887">
        <v>505189.16786954686</v>
      </c>
      <c r="CJ887">
        <v>63043.249604467783</v>
      </c>
      <c r="CK887">
        <v>1046310.3936412287</v>
      </c>
      <c r="CL887">
        <v>250000</v>
      </c>
      <c r="CM887">
        <v>250000</v>
      </c>
      <c r="CN887">
        <v>1340000</v>
      </c>
      <c r="CO887">
        <v>66870000</v>
      </c>
      <c r="CP887">
        <v>0</v>
      </c>
      <c r="CQ887">
        <v>1520</v>
      </c>
      <c r="CR887">
        <v>0</v>
      </c>
      <c r="CS887">
        <v>0</v>
      </c>
      <c r="CT887">
        <v>0</v>
      </c>
      <c r="CU887">
        <v>10652160</v>
      </c>
      <c r="CV887">
        <v>0</v>
      </c>
      <c r="CW887">
        <v>0</v>
      </c>
      <c r="CX887">
        <v>11667.323235670623</v>
      </c>
      <c r="CY887">
        <v>1759585.0794826164</v>
      </c>
      <c r="CZ887">
        <v>7740</v>
      </c>
      <c r="DA887">
        <v>6909.5201751157419</v>
      </c>
      <c r="DB887">
        <v>5939.6362377234946</v>
      </c>
      <c r="DC887">
        <v>4771.8600071853234</v>
      </c>
      <c r="DD887">
        <v>-351291.87235864159</v>
      </c>
      <c r="DE887">
        <v>-385549.54363508982</v>
      </c>
      <c r="DF887">
        <v>-437060.53792378755</v>
      </c>
    </row>
    <row r="888" spans="1:110" x14ac:dyDescent="0.45">
      <c r="A888">
        <v>20362</v>
      </c>
      <c r="B888" t="s">
        <v>1234</v>
      </c>
      <c r="C888">
        <v>14493</v>
      </c>
      <c r="D888">
        <v>13708</v>
      </c>
      <c r="E888">
        <v>12899</v>
      </c>
      <c r="F888">
        <v>12072</v>
      </c>
      <c r="G888">
        <v>11232</v>
      </c>
      <c r="H888">
        <v>10364</v>
      </c>
      <c r="I888">
        <v>9489</v>
      </c>
      <c r="J888">
        <v>8654.4642857142862</v>
      </c>
      <c r="K888">
        <v>2.5499999999999998</v>
      </c>
      <c r="L888">
        <v>2.46</v>
      </c>
      <c r="M888">
        <v>2.37</v>
      </c>
      <c r="N888">
        <v>2.31</v>
      </c>
      <c r="O888">
        <v>2.25</v>
      </c>
      <c r="P888">
        <v>2.2000000000000002</v>
      </c>
      <c r="Q888">
        <v>2.1904016107851585</v>
      </c>
      <c r="R888">
        <v>2.1642294578307522</v>
      </c>
      <c r="S888">
        <v>306350</v>
      </c>
      <c r="T888">
        <v>10638</v>
      </c>
      <c r="U888">
        <v>3693</v>
      </c>
      <c r="V888">
        <v>31.380739551191848</v>
      </c>
      <c r="W888">
        <v>145.05313668346292</v>
      </c>
      <c r="X888">
        <v>2312.0443971840027</v>
      </c>
      <c r="Y888">
        <v>173.64070517234103</v>
      </c>
      <c r="Z888">
        <v>8573</v>
      </c>
      <c r="AA888">
        <v>7896.7251890819216</v>
      </c>
      <c r="AB888">
        <v>7182.5247689030457</v>
      </c>
      <c r="AC888">
        <v>6457.0770166097627</v>
      </c>
      <c r="AD888">
        <v>5760.1166244201077</v>
      </c>
      <c r="AE888">
        <v>5122.8325309818638</v>
      </c>
      <c r="AF888">
        <v>4581.2908493914865</v>
      </c>
      <c r="AG888">
        <v>3899.4936105366578</v>
      </c>
      <c r="AH888">
        <v>1047</v>
      </c>
      <c r="AI888">
        <v>1027.6688958961424</v>
      </c>
      <c r="AJ888">
        <v>1030.2084897046793</v>
      </c>
      <c r="AK888">
        <v>1053.2867287726351</v>
      </c>
      <c r="AL888">
        <v>1082.8627521409551</v>
      </c>
      <c r="AM888">
        <v>1108.3296660845917</v>
      </c>
      <c r="AN888">
        <v>1147.4820720374184</v>
      </c>
      <c r="AO888">
        <v>1118.6662325320538</v>
      </c>
      <c r="AP888">
        <v>24.087438304973933</v>
      </c>
      <c r="AQ888">
        <v>5.5350871607287848</v>
      </c>
      <c r="AR888">
        <v>1.0477632550171916</v>
      </c>
      <c r="AS888">
        <v>5.5350871607287848</v>
      </c>
      <c r="AT888">
        <v>13716</v>
      </c>
      <c r="AU888">
        <v>151</v>
      </c>
      <c r="AV888">
        <v>8209.4504191948508</v>
      </c>
      <c r="AW888">
        <v>2737.9373929701178</v>
      </c>
      <c r="AX888">
        <v>55.959191452639267</v>
      </c>
      <c r="AY888">
        <v>273.94936048853219</v>
      </c>
      <c r="AZ888">
        <v>104.15113842858328</v>
      </c>
      <c r="BA888">
        <v>1.487499392907254</v>
      </c>
      <c r="BB888">
        <v>66.061272509003672</v>
      </c>
      <c r="BC888">
        <v>7740</v>
      </c>
      <c r="BD888">
        <v>366932.17325713037</v>
      </c>
      <c r="BE888">
        <v>2421507.6076060939</v>
      </c>
      <c r="BF888">
        <v>82700</v>
      </c>
      <c r="BG888">
        <v>77559.279821433302</v>
      </c>
      <c r="BH888">
        <v>69915.142053744319</v>
      </c>
      <c r="BI888">
        <v>55063.999999999978</v>
      </c>
      <c r="BJ888">
        <v>45025.308634798348</v>
      </c>
      <c r="BK888">
        <v>40165.391882396718</v>
      </c>
      <c r="BL888">
        <v>-255079.04525214096</v>
      </c>
      <c r="BM888">
        <v>-289352.64204114082</v>
      </c>
      <c r="BN888">
        <v>-345837.88017146866</v>
      </c>
      <c r="BO888">
        <v>114628.45351289934</v>
      </c>
      <c r="BP888">
        <v>318193.68685545144</v>
      </c>
      <c r="BQ888">
        <v>471544.59120803687</v>
      </c>
      <c r="BR888">
        <v>1878846</v>
      </c>
      <c r="BS888">
        <v>8767932</v>
      </c>
      <c r="BT888">
        <v>937111</v>
      </c>
      <c r="BU888">
        <v>28886</v>
      </c>
      <c r="BV888">
        <v>88734</v>
      </c>
      <c r="BW888">
        <v>932589</v>
      </c>
      <c r="BX888">
        <v>42948</v>
      </c>
      <c r="BY888">
        <v>322.06165274124447</v>
      </c>
      <c r="BZ888">
        <v>0</v>
      </c>
      <c r="CA888">
        <v>0</v>
      </c>
      <c r="CB888">
        <v>0</v>
      </c>
      <c r="CC888">
        <v>0</v>
      </c>
      <c r="CD888">
        <v>1.9687718812722557</v>
      </c>
      <c r="CE888">
        <v>0.88269746222210677</v>
      </c>
      <c r="CF888">
        <v>0</v>
      </c>
      <c r="CG888">
        <v>170501.11032670017</v>
      </c>
      <c r="CH888">
        <v>77600.620686177484</v>
      </c>
      <c r="CI888">
        <v>306351.36063083448</v>
      </c>
      <c r="CJ888">
        <v>38230.006744533457</v>
      </c>
      <c r="CK888">
        <v>634492.25185474672</v>
      </c>
      <c r="CL888">
        <v>8990000</v>
      </c>
      <c r="CM888">
        <v>7040000</v>
      </c>
      <c r="CN888">
        <v>1340000</v>
      </c>
      <c r="CO888">
        <v>144760000</v>
      </c>
      <c r="CP888">
        <v>0</v>
      </c>
      <c r="CQ888">
        <v>7300</v>
      </c>
      <c r="CR888">
        <v>0</v>
      </c>
      <c r="CS888">
        <v>0</v>
      </c>
      <c r="CT888">
        <v>499000</v>
      </c>
      <c r="CU888">
        <v>51158400</v>
      </c>
      <c r="CV888">
        <v>0</v>
      </c>
      <c r="CW888">
        <v>0</v>
      </c>
      <c r="CX888">
        <v>21273.575669570419</v>
      </c>
      <c r="CY888">
        <v>1029743.8692046555</v>
      </c>
      <c r="CZ888">
        <v>7740</v>
      </c>
      <c r="DA888">
        <v>7258.8733472538552</v>
      </c>
      <c r="DB888">
        <v>6543.448603337135</v>
      </c>
      <c r="DC888">
        <v>5554.4218166115434</v>
      </c>
      <c r="DD888">
        <v>-255079.04525214096</v>
      </c>
      <c r="DE888">
        <v>-289352.64204114082</v>
      </c>
      <c r="DF888">
        <v>-345837.88017146866</v>
      </c>
    </row>
    <row r="889" spans="1:110" x14ac:dyDescent="0.45">
      <c r="A889">
        <v>20363</v>
      </c>
      <c r="B889" t="s">
        <v>1235</v>
      </c>
      <c r="C889">
        <v>7566</v>
      </c>
      <c r="D889">
        <v>7415</v>
      </c>
      <c r="E889">
        <v>7232</v>
      </c>
      <c r="F889">
        <v>7006</v>
      </c>
      <c r="G889">
        <v>6757</v>
      </c>
      <c r="H889">
        <v>6486</v>
      </c>
      <c r="I889">
        <v>6177</v>
      </c>
      <c r="J889">
        <v>5944.8571428571431</v>
      </c>
      <c r="K889">
        <v>2.5499999999999998</v>
      </c>
      <c r="L889">
        <v>2.46</v>
      </c>
      <c r="M889">
        <v>2.37</v>
      </c>
      <c r="N889">
        <v>2.31</v>
      </c>
      <c r="O889">
        <v>2.25</v>
      </c>
      <c r="P889">
        <v>2.2000000000000002</v>
      </c>
      <c r="Q889">
        <v>2.1904016107851585</v>
      </c>
      <c r="R889">
        <v>2.1642294578307522</v>
      </c>
      <c r="S889">
        <v>306350</v>
      </c>
      <c r="T889">
        <v>10638</v>
      </c>
      <c r="U889">
        <v>3693</v>
      </c>
      <c r="V889">
        <v>16.14362850269708</v>
      </c>
      <c r="W889">
        <v>74.621694238555008</v>
      </c>
      <c r="X889">
        <v>2346.2064994446046</v>
      </c>
      <c r="Y889">
        <v>176.20637023220124</v>
      </c>
      <c r="Z889">
        <v>3289</v>
      </c>
      <c r="AA889">
        <v>3200.2308275012697</v>
      </c>
      <c r="AB889">
        <v>3079.4334336401521</v>
      </c>
      <c r="AC889">
        <v>2945.9627807248262</v>
      </c>
      <c r="AD889">
        <v>2791.5885044602642</v>
      </c>
      <c r="AE889">
        <v>2640.0994871598614</v>
      </c>
      <c r="AF889">
        <v>2488.59838259659</v>
      </c>
      <c r="AG889">
        <v>2349.1068003406735</v>
      </c>
      <c r="AH889">
        <v>1080</v>
      </c>
      <c r="AI889">
        <v>1021.3202765715508</v>
      </c>
      <c r="AJ889">
        <v>974.88896184758232</v>
      </c>
      <c r="AK889">
        <v>917.73306951715267</v>
      </c>
      <c r="AL889">
        <v>861.23357458152668</v>
      </c>
      <c r="AM889">
        <v>822.50861945314898</v>
      </c>
      <c r="AN889">
        <v>796.57127145246022</v>
      </c>
      <c r="AO889">
        <v>778.2329069578484</v>
      </c>
      <c r="AP889">
        <v>11.403133443818104</v>
      </c>
      <c r="AQ889">
        <v>1.9621737553906271</v>
      </c>
      <c r="AR889">
        <v>0.37142930204313146</v>
      </c>
      <c r="AS889">
        <v>1.9621737553906271</v>
      </c>
      <c r="AT889">
        <v>8773</v>
      </c>
      <c r="AU889">
        <v>71</v>
      </c>
      <c r="AV889">
        <v>5239.3102111244598</v>
      </c>
      <c r="AW889">
        <v>1513.8992308224019</v>
      </c>
      <c r="AX889">
        <v>26.851182093103642</v>
      </c>
      <c r="AY889">
        <v>174.83578174522322</v>
      </c>
      <c r="AZ889">
        <v>57.588726740484169</v>
      </c>
      <c r="BA889">
        <v>0.71375436323338803</v>
      </c>
      <c r="BB889">
        <v>66.061272509003672</v>
      </c>
      <c r="BC889">
        <v>7740</v>
      </c>
      <c r="BD889">
        <v>465961.42663451919</v>
      </c>
      <c r="BE889">
        <v>1901708.3879149805</v>
      </c>
      <c r="BF889">
        <v>81176</v>
      </c>
      <c r="BG889">
        <v>81678.875904405751</v>
      </c>
      <c r="BH889">
        <v>79397.32351866609</v>
      </c>
      <c r="BI889">
        <v>12686.000000000004</v>
      </c>
      <c r="BJ889">
        <v>11678.058818480751</v>
      </c>
      <c r="BK889">
        <v>11066.105439411111</v>
      </c>
      <c r="BL889">
        <v>-218603.67386709392</v>
      </c>
      <c r="BM889">
        <v>-224106.12033444765</v>
      </c>
      <c r="BN889">
        <v>-258886.40434197412</v>
      </c>
      <c r="BO889">
        <v>195638.79799968028</v>
      </c>
      <c r="BP889">
        <v>445351.46919442643</v>
      </c>
      <c r="BQ889">
        <v>619085.59700388135</v>
      </c>
      <c r="BR889">
        <v>1878846</v>
      </c>
      <c r="BS889">
        <v>8767932</v>
      </c>
      <c r="BT889">
        <v>937111</v>
      </c>
      <c r="BU889">
        <v>28886</v>
      </c>
      <c r="BV889">
        <v>88734</v>
      </c>
      <c r="BW889">
        <v>932589</v>
      </c>
      <c r="BX889">
        <v>42948</v>
      </c>
      <c r="BY889">
        <v>104.84203329872726</v>
      </c>
      <c r="BZ889">
        <v>0</v>
      </c>
      <c r="CA889">
        <v>0</v>
      </c>
      <c r="CB889">
        <v>0</v>
      </c>
      <c r="CC889">
        <v>0</v>
      </c>
      <c r="CD889">
        <v>8.0490776691217416</v>
      </c>
      <c r="CE889">
        <v>2.4274180211107943</v>
      </c>
      <c r="CF889">
        <v>0</v>
      </c>
      <c r="CG889">
        <v>106505.43612548614</v>
      </c>
      <c r="CH889">
        <v>48474.100455728752</v>
      </c>
      <c r="CI889">
        <v>191365.82283308226</v>
      </c>
      <c r="CJ889">
        <v>23880.803671043261</v>
      </c>
      <c r="CK889">
        <v>396342.72100953694</v>
      </c>
      <c r="CL889">
        <v>5550000</v>
      </c>
      <c r="CM889">
        <v>5780000</v>
      </c>
      <c r="CN889">
        <v>1340000</v>
      </c>
      <c r="CO889">
        <v>43260000</v>
      </c>
      <c r="CP889">
        <v>0</v>
      </c>
      <c r="CQ889">
        <v>630</v>
      </c>
      <c r="CR889">
        <v>0</v>
      </c>
      <c r="CS889">
        <v>0</v>
      </c>
      <c r="CT889">
        <v>0</v>
      </c>
      <c r="CU889">
        <v>4415040</v>
      </c>
      <c r="CV889">
        <v>0</v>
      </c>
      <c r="CW889">
        <v>0</v>
      </c>
      <c r="CX889">
        <v>4271.3401103916558</v>
      </c>
      <c r="CY889">
        <v>666874.4431871199</v>
      </c>
      <c r="CZ889">
        <v>7740</v>
      </c>
      <c r="DA889">
        <v>7787.9484022383531</v>
      </c>
      <c r="DB889">
        <v>7570.4060810396604</v>
      </c>
      <c r="DC889">
        <v>7053.4733730872658</v>
      </c>
      <c r="DD889">
        <v>-218603.67386709392</v>
      </c>
      <c r="DE889">
        <v>-224106.12033444765</v>
      </c>
      <c r="DF889">
        <v>-258886.40434197412</v>
      </c>
    </row>
    <row r="890" spans="1:110" x14ac:dyDescent="0.45">
      <c r="A890">
        <v>20382</v>
      </c>
      <c r="B890" t="s">
        <v>1236</v>
      </c>
      <c r="C890">
        <v>19770</v>
      </c>
      <c r="D890">
        <v>18471</v>
      </c>
      <c r="E890">
        <v>17094</v>
      </c>
      <c r="F890">
        <v>15674</v>
      </c>
      <c r="G890">
        <v>14280</v>
      </c>
      <c r="H890">
        <v>12913</v>
      </c>
      <c r="I890">
        <v>11629</v>
      </c>
      <c r="J890">
        <v>10259.25</v>
      </c>
      <c r="K890">
        <v>2.5499999999999998</v>
      </c>
      <c r="L890">
        <v>2.46</v>
      </c>
      <c r="M890">
        <v>2.37</v>
      </c>
      <c r="N890">
        <v>2.31</v>
      </c>
      <c r="O890">
        <v>2.25</v>
      </c>
      <c r="P890">
        <v>2.2000000000000002</v>
      </c>
      <c r="Q890">
        <v>2.1904016107851585</v>
      </c>
      <c r="R890">
        <v>2.1642294578307522</v>
      </c>
      <c r="S890">
        <v>306350</v>
      </c>
      <c r="T890">
        <v>10638</v>
      </c>
      <c r="U890">
        <v>3693</v>
      </c>
      <c r="V890">
        <v>42.747138519560757</v>
      </c>
      <c r="W890">
        <v>197.59274686275745</v>
      </c>
      <c r="X890">
        <v>2315.2648179495013</v>
      </c>
      <c r="Y890">
        <v>173.88256736726854</v>
      </c>
      <c r="Z890">
        <v>8894</v>
      </c>
      <c r="AA890">
        <v>8157.405971137322</v>
      </c>
      <c r="AB890">
        <v>7475.1161533453887</v>
      </c>
      <c r="AC890">
        <v>6773.988999021698</v>
      </c>
      <c r="AD890">
        <v>6032.4183509044506</v>
      </c>
      <c r="AE890">
        <v>5314.9922144040502</v>
      </c>
      <c r="AF890">
        <v>4707.3919093642808</v>
      </c>
      <c r="AG890">
        <v>4007.3018424802299</v>
      </c>
      <c r="AH890">
        <v>446</v>
      </c>
      <c r="AI890">
        <v>372.99407819697961</v>
      </c>
      <c r="AJ890">
        <v>301.94676152083576</v>
      </c>
      <c r="AK890">
        <v>240.84783853584182</v>
      </c>
      <c r="AL890">
        <v>195.5452429473203</v>
      </c>
      <c r="AM890">
        <v>166.7553257060321</v>
      </c>
      <c r="AN890">
        <v>174.3247374788146</v>
      </c>
      <c r="AO890">
        <v>179.63612663993933</v>
      </c>
      <c r="AP890">
        <v>30.344651194070899</v>
      </c>
      <c r="AQ890">
        <v>0.61500968452542049</v>
      </c>
      <c r="AR890">
        <v>0.11641813944635461</v>
      </c>
      <c r="AS890">
        <v>0.61500968452542049</v>
      </c>
      <c r="AT890">
        <v>17708</v>
      </c>
      <c r="AU890">
        <v>136</v>
      </c>
      <c r="AV890">
        <v>10572.052580271495</v>
      </c>
      <c r="AW890">
        <v>2987.9267927001993</v>
      </c>
      <c r="AX890">
        <v>51.642886229267503</v>
      </c>
      <c r="AY890">
        <v>352.78939460365973</v>
      </c>
      <c r="AZ890">
        <v>113.66073519431558</v>
      </c>
      <c r="BA890">
        <v>1.3727639717423168</v>
      </c>
      <c r="BB890">
        <v>66.061272509003672</v>
      </c>
      <c r="BC890">
        <v>7290</v>
      </c>
      <c r="BD890">
        <v>304040.5231162947</v>
      </c>
      <c r="BE890">
        <v>3531242.0369002963</v>
      </c>
      <c r="BF890">
        <v>83450</v>
      </c>
      <c r="BG890">
        <v>75411.729724446952</v>
      </c>
      <c r="BH890">
        <v>65234.225419699666</v>
      </c>
      <c r="BI890">
        <v>36399.999999999985</v>
      </c>
      <c r="BJ890">
        <v>30226.912873629113</v>
      </c>
      <c r="BK890">
        <v>26917.874229852459</v>
      </c>
      <c r="BL890">
        <v>-476915.56036222324</v>
      </c>
      <c r="BM890">
        <v>-509992.94820662413</v>
      </c>
      <c r="BN890">
        <v>-538429.44652965292</v>
      </c>
      <c r="BO890">
        <v>186503.01730011497</v>
      </c>
      <c r="BP890">
        <v>495678.55560292979</v>
      </c>
      <c r="BQ890">
        <v>713658.87720409082</v>
      </c>
      <c r="BR890">
        <v>1878846</v>
      </c>
      <c r="BS890">
        <v>8767932</v>
      </c>
      <c r="BT890">
        <v>937111</v>
      </c>
      <c r="BU890">
        <v>28886</v>
      </c>
      <c r="BV890">
        <v>88734</v>
      </c>
      <c r="BW890">
        <v>932589</v>
      </c>
      <c r="BX890">
        <v>42948</v>
      </c>
      <c r="BY890">
        <v>147.22486592237661</v>
      </c>
      <c r="BZ890">
        <v>0</v>
      </c>
      <c r="CA890">
        <v>0</v>
      </c>
      <c r="CB890">
        <v>0</v>
      </c>
      <c r="CC890">
        <v>0</v>
      </c>
      <c r="CD890">
        <v>2.8180865265441954</v>
      </c>
      <c r="CE890">
        <v>0</v>
      </c>
      <c r="CF890">
        <v>0</v>
      </c>
      <c r="CG890">
        <v>242813.91186092395</v>
      </c>
      <c r="CH890">
        <v>110512.53704765927</v>
      </c>
      <c r="CI890">
        <v>436280.86723984696</v>
      </c>
      <c r="CJ890">
        <v>54444.08819580578</v>
      </c>
      <c r="CK890">
        <v>903592.62425384659</v>
      </c>
      <c r="CL890">
        <v>5320000</v>
      </c>
      <c r="CM890">
        <v>4080000</v>
      </c>
      <c r="CN890">
        <v>1340000</v>
      </c>
      <c r="CO890">
        <v>169200000</v>
      </c>
      <c r="CP890">
        <v>18000</v>
      </c>
      <c r="CQ890">
        <v>6250</v>
      </c>
      <c r="CR890">
        <v>0</v>
      </c>
      <c r="CS890">
        <v>0</v>
      </c>
      <c r="CT890">
        <v>31723000</v>
      </c>
      <c r="CU890">
        <v>43800000</v>
      </c>
      <c r="CV890">
        <v>0</v>
      </c>
      <c r="CW890">
        <v>0</v>
      </c>
      <c r="CX890">
        <v>30783.914777638071</v>
      </c>
      <c r="CY890">
        <v>1444322.6096370954</v>
      </c>
      <c r="CZ890">
        <v>7290</v>
      </c>
      <c r="DA890">
        <v>6587.7952030104052</v>
      </c>
      <c r="DB890">
        <v>5698.7118431349381</v>
      </c>
      <c r="DC890">
        <v>4602.4018546548004</v>
      </c>
      <c r="DD890">
        <v>-476915.56036222324</v>
      </c>
      <c r="DE890">
        <v>-509992.94820662413</v>
      </c>
      <c r="DF890">
        <v>-538429.44652965292</v>
      </c>
    </row>
    <row r="891" spans="1:110" x14ac:dyDescent="0.45">
      <c r="A891">
        <v>20383</v>
      </c>
      <c r="B891" t="s">
        <v>1237</v>
      </c>
      <c r="C891">
        <v>25241</v>
      </c>
      <c r="D891">
        <v>24216</v>
      </c>
      <c r="E891">
        <v>23008</v>
      </c>
      <c r="F891">
        <v>21694</v>
      </c>
      <c r="G891">
        <v>20308</v>
      </c>
      <c r="H891">
        <v>18810</v>
      </c>
      <c r="I891">
        <v>17330</v>
      </c>
      <c r="J891">
        <v>15999.821428571428</v>
      </c>
      <c r="K891">
        <v>2.5499999999999998</v>
      </c>
      <c r="L891">
        <v>2.46</v>
      </c>
      <c r="M891">
        <v>2.37</v>
      </c>
      <c r="N891">
        <v>2.31</v>
      </c>
      <c r="O891">
        <v>2.25</v>
      </c>
      <c r="P891">
        <v>2.2000000000000002</v>
      </c>
      <c r="Q891">
        <v>2.1904016107851585</v>
      </c>
      <c r="R891">
        <v>2.1642294578307522</v>
      </c>
      <c r="S891">
        <v>306350</v>
      </c>
      <c r="T891">
        <v>10638</v>
      </c>
      <c r="U891">
        <v>3693</v>
      </c>
      <c r="V891">
        <v>54.699387404530313</v>
      </c>
      <c r="W891">
        <v>252.84036740904915</v>
      </c>
      <c r="X891">
        <v>2310.0700304908069</v>
      </c>
      <c r="Y891">
        <v>173.49242496401422</v>
      </c>
      <c r="Z891">
        <v>12861</v>
      </c>
      <c r="AA891">
        <v>12211.383494021306</v>
      </c>
      <c r="AB891">
        <v>11518.120212458012</v>
      </c>
      <c r="AC891">
        <v>10767.649509349234</v>
      </c>
      <c r="AD891">
        <v>9856.0733574306305</v>
      </c>
      <c r="AE891">
        <v>8907.473541086727</v>
      </c>
      <c r="AF891">
        <v>7999.8354640982798</v>
      </c>
      <c r="AG891">
        <v>7169.3665120464839</v>
      </c>
      <c r="AH891">
        <v>930</v>
      </c>
      <c r="AI891">
        <v>814.92306180167418</v>
      </c>
      <c r="AJ891">
        <v>698.66169711448845</v>
      </c>
      <c r="AK891">
        <v>602.80320074588531</v>
      </c>
      <c r="AL891">
        <v>529.76186632739746</v>
      </c>
      <c r="AM891">
        <v>481.58774932128449</v>
      </c>
      <c r="AN891">
        <v>466.99851308858774</v>
      </c>
      <c r="AO891">
        <v>446.93041807601799</v>
      </c>
      <c r="AP891">
        <v>42.512240511217591</v>
      </c>
      <c r="AQ891">
        <v>1.5814534744939386</v>
      </c>
      <c r="AR891">
        <v>0.29936093000491187</v>
      </c>
      <c r="AS891">
        <v>1.5814534744939386</v>
      </c>
      <c r="AT891">
        <v>22636</v>
      </c>
      <c r="AU891">
        <v>343</v>
      </c>
      <c r="AV891">
        <v>13590.885089249412</v>
      </c>
      <c r="AW891">
        <v>5388.7194361586553</v>
      </c>
      <c r="AX891">
        <v>125.13542276031569</v>
      </c>
      <c r="AY891">
        <v>453.52783542825284</v>
      </c>
      <c r="AZ891">
        <v>204.98688735147525</v>
      </c>
      <c r="BA891">
        <v>3.3263322888555256</v>
      </c>
      <c r="BB891">
        <v>66.061272509003672</v>
      </c>
      <c r="BC891">
        <v>9420</v>
      </c>
      <c r="BD891">
        <v>467350.13079811429</v>
      </c>
      <c r="BE891">
        <v>4547531.4352223342</v>
      </c>
      <c r="BF891">
        <v>138598</v>
      </c>
      <c r="BG891">
        <v>132226.13951921879</v>
      </c>
      <c r="BH891">
        <v>120380.39866204163</v>
      </c>
      <c r="BI891">
        <v>105283.99999999997</v>
      </c>
      <c r="BJ891">
        <v>92836.426887859619</v>
      </c>
      <c r="BK891">
        <v>84977.007549699658</v>
      </c>
      <c r="BL891">
        <v>-606966.11194304819</v>
      </c>
      <c r="BM891">
        <v>-617159.54244046833</v>
      </c>
      <c r="BN891">
        <v>-668536.04891255777</v>
      </c>
      <c r="BO891">
        <v>372618.33893900272</v>
      </c>
      <c r="BP891">
        <v>863279.28017755272</v>
      </c>
      <c r="BQ891">
        <v>1195584.9095098968</v>
      </c>
      <c r="BR891">
        <v>1878846</v>
      </c>
      <c r="BS891">
        <v>8767932</v>
      </c>
      <c r="BT891">
        <v>937111</v>
      </c>
      <c r="BU891">
        <v>28886</v>
      </c>
      <c r="BV891">
        <v>88734</v>
      </c>
      <c r="BW891">
        <v>932589</v>
      </c>
      <c r="BX891">
        <v>42948</v>
      </c>
      <c r="BY891">
        <v>271.36583868852523</v>
      </c>
      <c r="BZ891">
        <v>0</v>
      </c>
      <c r="CA891">
        <v>0</v>
      </c>
      <c r="CB891">
        <v>0</v>
      </c>
      <c r="CC891">
        <v>0</v>
      </c>
      <c r="CD891">
        <v>26.201992763222361</v>
      </c>
      <c r="CE891">
        <v>9.6895233533321239</v>
      </c>
      <c r="CF891">
        <v>0</v>
      </c>
      <c r="CG891">
        <v>290868.42534053593</v>
      </c>
      <c r="CH891">
        <v>132383.71469362799</v>
      </c>
      <c r="CI891">
        <v>522623.79814935045</v>
      </c>
      <c r="CJ891">
        <v>65218.941045213585</v>
      </c>
      <c r="CK891">
        <v>1082419.7087874338</v>
      </c>
      <c r="CL891">
        <v>7090000</v>
      </c>
      <c r="CM891">
        <v>7900000</v>
      </c>
      <c r="CN891">
        <v>1340000</v>
      </c>
      <c r="CO891">
        <v>85910000</v>
      </c>
      <c r="CP891">
        <v>0</v>
      </c>
      <c r="CQ891">
        <v>4000</v>
      </c>
      <c r="CR891">
        <v>0</v>
      </c>
      <c r="CS891">
        <v>0</v>
      </c>
      <c r="CT891">
        <v>345000</v>
      </c>
      <c r="CU891">
        <v>28032000</v>
      </c>
      <c r="CV891">
        <v>0</v>
      </c>
      <c r="CW891">
        <v>0</v>
      </c>
      <c r="CX891">
        <v>11771.762190465626</v>
      </c>
      <c r="CY891">
        <v>1678682.3341167057</v>
      </c>
      <c r="CZ891">
        <v>9420</v>
      </c>
      <c r="DA891">
        <v>8986.9279085631915</v>
      </c>
      <c r="DB891">
        <v>8181.816154608523</v>
      </c>
      <c r="DC891">
        <v>7074.4948295450695</v>
      </c>
      <c r="DD891">
        <v>-606966.11194304819</v>
      </c>
      <c r="DE891">
        <v>-617159.54244046833</v>
      </c>
      <c r="DF891">
        <v>-668536.04891255777</v>
      </c>
    </row>
    <row r="892" spans="1:110" x14ac:dyDescent="0.45">
      <c r="A892">
        <v>20384</v>
      </c>
      <c r="B892" t="s">
        <v>1238</v>
      </c>
      <c r="C892">
        <v>9530</v>
      </c>
      <c r="D892">
        <v>8971</v>
      </c>
      <c r="E892">
        <v>8405</v>
      </c>
      <c r="F892">
        <v>7833</v>
      </c>
      <c r="G892">
        <v>7249</v>
      </c>
      <c r="H892">
        <v>6643</v>
      </c>
      <c r="I892">
        <v>6040</v>
      </c>
      <c r="J892">
        <v>5458.5</v>
      </c>
      <c r="K892">
        <v>2.5499999999999998</v>
      </c>
      <c r="L892">
        <v>2.46</v>
      </c>
      <c r="M892">
        <v>2.37</v>
      </c>
      <c r="N892">
        <v>2.31</v>
      </c>
      <c r="O892">
        <v>2.25</v>
      </c>
      <c r="P892">
        <v>2.2000000000000002</v>
      </c>
      <c r="Q892">
        <v>2.1904016107851585</v>
      </c>
      <c r="R892">
        <v>2.1642294578307522</v>
      </c>
      <c r="S892">
        <v>306350</v>
      </c>
      <c r="T892">
        <v>10638</v>
      </c>
      <c r="U892">
        <v>3693</v>
      </c>
      <c r="V892">
        <v>20.060363002997363</v>
      </c>
      <c r="W892">
        <v>92.726258788351103</v>
      </c>
      <c r="X892">
        <v>2378.237181916506</v>
      </c>
      <c r="Y892">
        <v>178.61195997708089</v>
      </c>
      <c r="Z892">
        <v>4793</v>
      </c>
      <c r="AA892">
        <v>4432.3427717799077</v>
      </c>
      <c r="AB892">
        <v>4065.2937145393694</v>
      </c>
      <c r="AC892">
        <v>3702.9100228881421</v>
      </c>
      <c r="AD892">
        <v>3348.7866891657759</v>
      </c>
      <c r="AE892">
        <v>3010.0810953273917</v>
      </c>
      <c r="AF892">
        <v>2687.7178525973864</v>
      </c>
      <c r="AG892">
        <v>2333.2411386278895</v>
      </c>
      <c r="AH892">
        <v>861</v>
      </c>
      <c r="AI892">
        <v>781.95010146509708</v>
      </c>
      <c r="AJ892">
        <v>727.36787255867557</v>
      </c>
      <c r="AK892">
        <v>672.11547442861229</v>
      </c>
      <c r="AL892">
        <v>630.73595704532852</v>
      </c>
      <c r="AM892">
        <v>600.72041599710246</v>
      </c>
      <c r="AN892">
        <v>579.45421805493504</v>
      </c>
      <c r="AO892">
        <v>562.1376623011223</v>
      </c>
      <c r="AP892">
        <v>11.282802426720085</v>
      </c>
      <c r="AQ892">
        <v>6.0622383188934306</v>
      </c>
      <c r="AR892">
        <v>1.1475502316854957</v>
      </c>
      <c r="AS892">
        <v>6.0622383188934306</v>
      </c>
      <c r="AT892">
        <v>8811</v>
      </c>
      <c r="AU892">
        <v>99</v>
      </c>
      <c r="AV892">
        <v>5274.562858190945</v>
      </c>
      <c r="AW892">
        <v>1777.3678684752513</v>
      </c>
      <c r="AX892">
        <v>36.646332751323698</v>
      </c>
      <c r="AY892">
        <v>176.01216257783182</v>
      </c>
      <c r="AZ892">
        <v>67.611073716798543</v>
      </c>
      <c r="BA892">
        <v>0.97412768670910144</v>
      </c>
      <c r="BB892">
        <v>66.061272509003672</v>
      </c>
      <c r="BC892">
        <v>9420</v>
      </c>
      <c r="BD892">
        <v>430389.92749682756</v>
      </c>
      <c r="BE892">
        <v>1764208.695850262</v>
      </c>
      <c r="BF892">
        <v>38042</v>
      </c>
      <c r="BG892">
        <v>35373.150211286869</v>
      </c>
      <c r="BH892">
        <v>31499.173840962289</v>
      </c>
      <c r="BI892">
        <v>59780.000000000007</v>
      </c>
      <c r="BJ892">
        <v>49941.977091126697</v>
      </c>
      <c r="BK892">
        <v>45165.836350228637</v>
      </c>
      <c r="BL892">
        <v>-160033.14886636077</v>
      </c>
      <c r="BM892">
        <v>-155566.58292908373</v>
      </c>
      <c r="BN892">
        <v>-170791.89608483319</v>
      </c>
      <c r="BO892">
        <v>87937.2118006479</v>
      </c>
      <c r="BP892">
        <v>256685.52132061741</v>
      </c>
      <c r="BQ892">
        <v>404571.60914517241</v>
      </c>
      <c r="BR892">
        <v>1878846</v>
      </c>
      <c r="BS892">
        <v>8767932</v>
      </c>
      <c r="BT892">
        <v>937111</v>
      </c>
      <c r="BU892">
        <v>28886</v>
      </c>
      <c r="BV892">
        <v>88734</v>
      </c>
      <c r="BW892">
        <v>932589</v>
      </c>
      <c r="BX892">
        <v>42948</v>
      </c>
      <c r="BY892">
        <v>179.18977112185223</v>
      </c>
      <c r="BZ892">
        <v>0</v>
      </c>
      <c r="CA892">
        <v>0</v>
      </c>
      <c r="CB892">
        <v>308.70439369096198</v>
      </c>
      <c r="CC892">
        <v>6.97870656</v>
      </c>
      <c r="CD892">
        <v>8.3592886045852453</v>
      </c>
      <c r="CE892">
        <v>5.6159999999999995E-2</v>
      </c>
      <c r="CF892">
        <v>0</v>
      </c>
      <c r="CG892">
        <v>117825.97055097166</v>
      </c>
      <c r="CH892">
        <v>53626.445189634847</v>
      </c>
      <c r="CI892">
        <v>211706.22482618643</v>
      </c>
      <c r="CJ892">
        <v>26419.110351913369</v>
      </c>
      <c r="CK892">
        <v>438470.25534677616</v>
      </c>
      <c r="CL892">
        <v>8270000</v>
      </c>
      <c r="CM892">
        <v>3350000</v>
      </c>
      <c r="CN892">
        <v>1340000</v>
      </c>
      <c r="CO892">
        <v>86960000</v>
      </c>
      <c r="CP892">
        <v>0</v>
      </c>
      <c r="CQ892">
        <v>1160</v>
      </c>
      <c r="CR892">
        <v>0</v>
      </c>
      <c r="CS892">
        <v>0</v>
      </c>
      <c r="CT892">
        <v>527000</v>
      </c>
      <c r="CU892">
        <v>8129280</v>
      </c>
      <c r="CV892">
        <v>0</v>
      </c>
      <c r="CW892">
        <v>0</v>
      </c>
      <c r="CX892">
        <v>12176.729566201362</v>
      </c>
      <c r="CY892">
        <v>707623.87894835451</v>
      </c>
      <c r="CZ892">
        <v>9420</v>
      </c>
      <c r="DA892">
        <v>8759.136611911108</v>
      </c>
      <c r="DB892">
        <v>7799.8585137969812</v>
      </c>
      <c r="DC892">
        <v>6515.0111578333363</v>
      </c>
      <c r="DD892">
        <v>-160033.14886636077</v>
      </c>
      <c r="DE892">
        <v>-155566.58292908373</v>
      </c>
      <c r="DF892">
        <v>-170791.89608483319</v>
      </c>
    </row>
    <row r="893" spans="1:110" x14ac:dyDescent="0.45">
      <c r="A893">
        <v>20385</v>
      </c>
      <c r="B893" t="s">
        <v>1239</v>
      </c>
      <c r="C893">
        <v>15063</v>
      </c>
      <c r="D893">
        <v>15401</v>
      </c>
      <c r="E893">
        <v>15567</v>
      </c>
      <c r="F893">
        <v>15577</v>
      </c>
      <c r="G893">
        <v>15428</v>
      </c>
      <c r="H893">
        <v>15153</v>
      </c>
      <c r="I893">
        <v>14790</v>
      </c>
      <c r="J893">
        <v>14738.071428571426</v>
      </c>
      <c r="K893">
        <v>2.5499999999999998</v>
      </c>
      <c r="L893">
        <v>2.46</v>
      </c>
      <c r="M893">
        <v>2.37</v>
      </c>
      <c r="N893">
        <v>2.31</v>
      </c>
      <c r="O893">
        <v>2.25</v>
      </c>
      <c r="P893">
        <v>2.2000000000000002</v>
      </c>
      <c r="Q893">
        <v>2.1904016107851585</v>
      </c>
      <c r="R893">
        <v>2.1642294578307522</v>
      </c>
      <c r="S893">
        <v>306350</v>
      </c>
      <c r="T893">
        <v>10638</v>
      </c>
      <c r="U893">
        <v>3693</v>
      </c>
      <c r="V893">
        <v>34.815706450601681</v>
      </c>
      <c r="W893">
        <v>160.9307970027954</v>
      </c>
      <c r="X893">
        <v>2165.8945862448213</v>
      </c>
      <c r="Y893">
        <v>162.66446429081086</v>
      </c>
      <c r="Z893">
        <v>6701</v>
      </c>
      <c r="AA893">
        <v>6840.1471514964614</v>
      </c>
      <c r="AB893">
        <v>6881.6197017317527</v>
      </c>
      <c r="AC893">
        <v>6859.9510724090624</v>
      </c>
      <c r="AD893">
        <v>6727.1398802098474</v>
      </c>
      <c r="AE893">
        <v>6487.7526817637499</v>
      </c>
      <c r="AF893">
        <v>6223.2236245982031</v>
      </c>
      <c r="AG893">
        <v>6138.9422289321528</v>
      </c>
      <c r="AH893">
        <v>493</v>
      </c>
      <c r="AI893">
        <v>473.15279747410216</v>
      </c>
      <c r="AJ893">
        <v>458.21717009266018</v>
      </c>
      <c r="AK893">
        <v>452.62105546959987</v>
      </c>
      <c r="AL893">
        <v>459.34381214877192</v>
      </c>
      <c r="AM893">
        <v>476.32199214045289</v>
      </c>
      <c r="AN893">
        <v>519.64917674041249</v>
      </c>
      <c r="AO893">
        <v>545.45323246867451</v>
      </c>
      <c r="AP893">
        <v>24.802346112438634</v>
      </c>
      <c r="AQ893">
        <v>2.8993313699055538</v>
      </c>
      <c r="AR893">
        <v>0.54882837167567178</v>
      </c>
      <c r="AS893">
        <v>2.8993313699055538</v>
      </c>
      <c r="AT893">
        <v>15246</v>
      </c>
      <c r="AU893">
        <v>565</v>
      </c>
      <c r="AV893">
        <v>9305.3158207904307</v>
      </c>
      <c r="AW893">
        <v>6727.8860667745112</v>
      </c>
      <c r="AX893">
        <v>201.01215512418418</v>
      </c>
      <c r="AY893">
        <v>310.51838893977663</v>
      </c>
      <c r="AZ893">
        <v>255.92878598010239</v>
      </c>
      <c r="BA893">
        <v>5.3432769658093466</v>
      </c>
      <c r="BB893">
        <v>66.061272509003672</v>
      </c>
      <c r="BC893">
        <v>6060</v>
      </c>
      <c r="BD893">
        <v>435454.81637602276</v>
      </c>
      <c r="BE893">
        <v>2748245.0290304525</v>
      </c>
      <c r="BF893">
        <v>137002</v>
      </c>
      <c r="BG893">
        <v>147565.53388589204</v>
      </c>
      <c r="BH893">
        <v>150726.29914114194</v>
      </c>
      <c r="BI893">
        <v>74560.000000000073</v>
      </c>
      <c r="BJ893">
        <v>74775.869675102091</v>
      </c>
      <c r="BK893">
        <v>73328.181157435189</v>
      </c>
      <c r="BL893">
        <v>-278877.43396450917</v>
      </c>
      <c r="BM893">
        <v>-312696.73921073048</v>
      </c>
      <c r="BN893">
        <v>-369672.52422844234</v>
      </c>
      <c r="BO893">
        <v>356584.43739461945</v>
      </c>
      <c r="BP893">
        <v>771939.8549702327</v>
      </c>
      <c r="BQ893">
        <v>1106860.4023265406</v>
      </c>
      <c r="BR893">
        <v>1878846</v>
      </c>
      <c r="BS893">
        <v>8767932</v>
      </c>
      <c r="BT893">
        <v>937111</v>
      </c>
      <c r="BU893">
        <v>28886</v>
      </c>
      <c r="BV893">
        <v>88734</v>
      </c>
      <c r="BW893">
        <v>932589</v>
      </c>
      <c r="BX893">
        <v>42948</v>
      </c>
      <c r="BY893">
        <v>206.78858599567957</v>
      </c>
      <c r="BZ893">
        <v>0</v>
      </c>
      <c r="CA893">
        <v>0</v>
      </c>
      <c r="CB893">
        <v>0</v>
      </c>
      <c r="CC893">
        <v>0</v>
      </c>
      <c r="CD893">
        <v>12.754640111307058</v>
      </c>
      <c r="CE893">
        <v>4.4223142857327558</v>
      </c>
      <c r="CF893">
        <v>4.7577902872777011</v>
      </c>
      <c r="CG893">
        <v>136539.50705024361</v>
      </c>
      <c r="CH893">
        <v>62143.586484459207</v>
      </c>
      <c r="CI893">
        <v>245330.15465152194</v>
      </c>
      <c r="CJ893">
        <v>30615.086701923137</v>
      </c>
      <c r="CK893">
        <v>508109.64884302887</v>
      </c>
      <c r="CL893">
        <v>5240000</v>
      </c>
      <c r="CM893">
        <v>3380000</v>
      </c>
      <c r="CN893">
        <v>1340000</v>
      </c>
      <c r="CO893">
        <v>40990000</v>
      </c>
      <c r="CP893">
        <v>0</v>
      </c>
      <c r="CQ893">
        <v>2100</v>
      </c>
      <c r="CR893">
        <v>0</v>
      </c>
      <c r="CS893">
        <v>0</v>
      </c>
      <c r="CT893">
        <v>0</v>
      </c>
      <c r="CU893">
        <v>14716800</v>
      </c>
      <c r="CV893">
        <v>0</v>
      </c>
      <c r="CW893">
        <v>0</v>
      </c>
      <c r="CX893">
        <v>4921.4193188095478</v>
      </c>
      <c r="CY893">
        <v>839175.07455066405</v>
      </c>
      <c r="CZ893">
        <v>6060</v>
      </c>
      <c r="DA893">
        <v>6527.2560644990999</v>
      </c>
      <c r="DB893">
        <v>6667.0659756450277</v>
      </c>
      <c r="DC893">
        <v>6591.6807206018239</v>
      </c>
      <c r="DD893">
        <v>-278877.43396450917</v>
      </c>
      <c r="DE893">
        <v>-312696.73921073048</v>
      </c>
      <c r="DF893">
        <v>-369672.52422844234</v>
      </c>
    </row>
    <row r="894" spans="1:110" x14ac:dyDescent="0.45">
      <c r="A894">
        <v>20386</v>
      </c>
      <c r="B894" t="s">
        <v>1240</v>
      </c>
      <c r="C894">
        <v>4850</v>
      </c>
      <c r="D894">
        <v>4618</v>
      </c>
      <c r="E894">
        <v>4372</v>
      </c>
      <c r="F894">
        <v>4106</v>
      </c>
      <c r="G894">
        <v>3842</v>
      </c>
      <c r="H894">
        <v>3566</v>
      </c>
      <c r="I894">
        <v>3288</v>
      </c>
      <c r="J894">
        <v>3026.5714285714289</v>
      </c>
      <c r="K894">
        <v>2.5499999999999998</v>
      </c>
      <c r="L894">
        <v>2.46</v>
      </c>
      <c r="M894">
        <v>2.37</v>
      </c>
      <c r="N894">
        <v>2.31</v>
      </c>
      <c r="O894">
        <v>2.25</v>
      </c>
      <c r="P894">
        <v>2.2000000000000002</v>
      </c>
      <c r="Q894">
        <v>2.1904016107851585</v>
      </c>
      <c r="R894">
        <v>2.1642294578307522</v>
      </c>
      <c r="S894">
        <v>306350</v>
      </c>
      <c r="T894">
        <v>10638</v>
      </c>
      <c r="U894">
        <v>3693</v>
      </c>
      <c r="V894">
        <v>9.1523532930134781</v>
      </c>
      <c r="W894">
        <v>42.305489678505836</v>
      </c>
      <c r="X894">
        <v>2652.8336276932596</v>
      </c>
      <c r="Y894">
        <v>199.23488596438807</v>
      </c>
      <c r="Z894">
        <v>2040</v>
      </c>
      <c r="AA894">
        <v>1927.6100255102667</v>
      </c>
      <c r="AB894">
        <v>1786.875296738679</v>
      </c>
      <c r="AC894">
        <v>1631.9253630697858</v>
      </c>
      <c r="AD894">
        <v>1495.1679161910076</v>
      </c>
      <c r="AE894">
        <v>1373.5169227656147</v>
      </c>
      <c r="AF894">
        <v>1275.6919765113023</v>
      </c>
      <c r="AG894">
        <v>1144.6106843830578</v>
      </c>
      <c r="AH894">
        <v>681</v>
      </c>
      <c r="AI894">
        <v>646.05804094964344</v>
      </c>
      <c r="AJ894">
        <v>608.28256793518631</v>
      </c>
      <c r="AK894">
        <v>580.04674383871588</v>
      </c>
      <c r="AL894">
        <v>553.13815771601082</v>
      </c>
      <c r="AM894">
        <v>538.32902743546038</v>
      </c>
      <c r="AN894">
        <v>534.20717233375183</v>
      </c>
      <c r="AO894">
        <v>523.32503000525026</v>
      </c>
      <c r="AP894">
        <v>5.4502872450278961</v>
      </c>
      <c r="AQ894">
        <v>5.1543668798320965</v>
      </c>
      <c r="AR894">
        <v>0.97569488297897211</v>
      </c>
      <c r="AS894">
        <v>5.1543668798320965</v>
      </c>
      <c r="AT894">
        <v>4977</v>
      </c>
      <c r="AU894">
        <v>11</v>
      </c>
      <c r="AV894">
        <v>2959.0285338187277</v>
      </c>
      <c r="AW894">
        <v>587.21906592387336</v>
      </c>
      <c r="AX894">
        <v>4.9995799847644973</v>
      </c>
      <c r="AY894">
        <v>98.742782173530941</v>
      </c>
      <c r="AZ894">
        <v>22.337813267744142</v>
      </c>
      <c r="BA894">
        <v>0.132898135213812</v>
      </c>
      <c r="BB894">
        <v>66.061272509003672</v>
      </c>
      <c r="BC894">
        <v>6060</v>
      </c>
      <c r="BD894">
        <v>298227.96266186394</v>
      </c>
      <c r="BE894">
        <v>800279.11278914963</v>
      </c>
      <c r="BF894">
        <v>22920</v>
      </c>
      <c r="BG894">
        <v>21702.149803423083</v>
      </c>
      <c r="BH894">
        <v>19790.394424977356</v>
      </c>
      <c r="BI894">
        <v>11871.999999999998</v>
      </c>
      <c r="BJ894">
        <v>10050.901195762277</v>
      </c>
      <c r="BK894">
        <v>9208.6227328687964</v>
      </c>
      <c r="BL894">
        <v>-171134.03847871261</v>
      </c>
      <c r="BM894">
        <v>-134681.10315028159</v>
      </c>
      <c r="BN894">
        <v>-111367.35714396753</v>
      </c>
      <c r="BO894">
        <v>49229.766136160993</v>
      </c>
      <c r="BP894">
        <v>124968.43681839254</v>
      </c>
      <c r="BQ894">
        <v>198289.86098501936</v>
      </c>
      <c r="BR894">
        <v>1878846</v>
      </c>
      <c r="BS894">
        <v>8767932</v>
      </c>
      <c r="BT894">
        <v>937111</v>
      </c>
      <c r="BU894">
        <v>28886</v>
      </c>
      <c r="BV894">
        <v>88734</v>
      </c>
      <c r="BW894">
        <v>932589</v>
      </c>
      <c r="BX894">
        <v>42948</v>
      </c>
      <c r="BY894">
        <v>82.097822172608289</v>
      </c>
      <c r="BZ894">
        <v>0</v>
      </c>
      <c r="CA894">
        <v>0</v>
      </c>
      <c r="CB894">
        <v>1267.778695460581</v>
      </c>
      <c r="CC894">
        <v>0</v>
      </c>
      <c r="CD894">
        <v>1.1946513760980551</v>
      </c>
      <c r="CE894">
        <v>0</v>
      </c>
      <c r="CF894">
        <v>4.7231830588235306</v>
      </c>
      <c r="CG894">
        <v>52906.171090534335</v>
      </c>
      <c r="CH894">
        <v>24079.325389071335</v>
      </c>
      <c r="CI894">
        <v>95060.246049405279</v>
      </c>
      <c r="CJ894">
        <v>11862.698569780709</v>
      </c>
      <c r="CK894">
        <v>196881.74210668969</v>
      </c>
      <c r="CL894">
        <v>4180000</v>
      </c>
      <c r="CM894">
        <v>3360000</v>
      </c>
      <c r="CN894">
        <v>1340000</v>
      </c>
      <c r="CO894">
        <v>77050000</v>
      </c>
      <c r="CP894">
        <v>3000</v>
      </c>
      <c r="CQ894">
        <v>140</v>
      </c>
      <c r="CR894">
        <v>0</v>
      </c>
      <c r="CS894">
        <v>0</v>
      </c>
      <c r="CT894">
        <v>4722000</v>
      </c>
      <c r="CU894">
        <v>981120</v>
      </c>
      <c r="CV894">
        <v>0</v>
      </c>
      <c r="CW894">
        <v>0</v>
      </c>
      <c r="CX894">
        <v>12475.126579901378</v>
      </c>
      <c r="CY894">
        <v>308860.57274512947</v>
      </c>
      <c r="CZ894">
        <v>6060</v>
      </c>
      <c r="DA894">
        <v>5738.0029584966787</v>
      </c>
      <c r="DB894">
        <v>5232.5388401118144</v>
      </c>
      <c r="DC894">
        <v>4514.4144418534725</v>
      </c>
      <c r="DD894">
        <v>-171134.03847871261</v>
      </c>
      <c r="DE894">
        <v>-134681.10315028159</v>
      </c>
      <c r="DF894">
        <v>-111367.35714396753</v>
      </c>
    </row>
    <row r="895" spans="1:110" x14ac:dyDescent="0.45">
      <c r="A895">
        <v>20388</v>
      </c>
      <c r="B895" t="s">
        <v>1241</v>
      </c>
      <c r="C895">
        <v>8821</v>
      </c>
      <c r="D895">
        <v>8700</v>
      </c>
      <c r="E895">
        <v>8389</v>
      </c>
      <c r="F895">
        <v>8056</v>
      </c>
      <c r="G895">
        <v>7708</v>
      </c>
      <c r="H895">
        <v>7333</v>
      </c>
      <c r="I895">
        <v>6970</v>
      </c>
      <c r="J895">
        <v>6649.7142857142853</v>
      </c>
      <c r="K895">
        <v>2.5499999999999998</v>
      </c>
      <c r="L895">
        <v>2.46</v>
      </c>
      <c r="M895">
        <v>2.37</v>
      </c>
      <c r="N895">
        <v>2.31</v>
      </c>
      <c r="O895">
        <v>2.25</v>
      </c>
      <c r="P895">
        <v>2.2000000000000002</v>
      </c>
      <c r="Q895">
        <v>2.1904016107851585</v>
      </c>
      <c r="R895">
        <v>2.1642294578307522</v>
      </c>
      <c r="S895">
        <v>306350</v>
      </c>
      <c r="T895">
        <v>10638</v>
      </c>
      <c r="U895">
        <v>3693</v>
      </c>
      <c r="V895">
        <v>18.068114215628079</v>
      </c>
      <c r="W895">
        <v>83.517363784767127</v>
      </c>
      <c r="X895">
        <v>2444.0272646998455</v>
      </c>
      <c r="Y895">
        <v>183.55297079061009</v>
      </c>
      <c r="Z895">
        <v>4501</v>
      </c>
      <c r="AA895">
        <v>4400.1840112518948</v>
      </c>
      <c r="AB895">
        <v>4210.3610715565155</v>
      </c>
      <c r="AC895">
        <v>3984.2596154706957</v>
      </c>
      <c r="AD895">
        <v>3737.9341428020934</v>
      </c>
      <c r="AE895">
        <v>3485.080829904608</v>
      </c>
      <c r="AF895">
        <v>3231.906229150648</v>
      </c>
      <c r="AG895">
        <v>3012.2388984626978</v>
      </c>
      <c r="AH895">
        <v>331</v>
      </c>
      <c r="AI895">
        <v>280.14072530710928</v>
      </c>
      <c r="AJ895">
        <v>232.8039670686849</v>
      </c>
      <c r="AK895">
        <v>196.6591527935918</v>
      </c>
      <c r="AL895">
        <v>171.93628239102813</v>
      </c>
      <c r="AM895">
        <v>152.69374408316037</v>
      </c>
      <c r="AN895">
        <v>133.2775721540595</v>
      </c>
      <c r="AO895">
        <v>117.28546467193607</v>
      </c>
      <c r="AP895">
        <v>12.422407941589555</v>
      </c>
      <c r="AQ895">
        <v>2.635755790823231</v>
      </c>
      <c r="AR895">
        <v>0.49893488334151981</v>
      </c>
      <c r="AS895">
        <v>2.635755790823231</v>
      </c>
      <c r="AT895">
        <v>8023</v>
      </c>
      <c r="AU895">
        <v>73</v>
      </c>
      <c r="AV895">
        <v>4795.0635241736954</v>
      </c>
      <c r="AW895">
        <v>1459.3421913257985</v>
      </c>
      <c r="AX895">
        <v>27.376162838640074</v>
      </c>
      <c r="AY895">
        <v>160.01126980167621</v>
      </c>
      <c r="AZ895">
        <v>55.513376958033376</v>
      </c>
      <c r="BA895">
        <v>0.72770932791393317</v>
      </c>
      <c r="BB895">
        <v>66.061272509003672</v>
      </c>
      <c r="BC895">
        <v>6060</v>
      </c>
      <c r="BD895">
        <v>347804.41877815721</v>
      </c>
      <c r="BE895">
        <v>1810203.2527297023</v>
      </c>
      <c r="BF895">
        <v>43582</v>
      </c>
      <c r="BG895">
        <v>42976.445057471268</v>
      </c>
      <c r="BH895">
        <v>41075.420206896539</v>
      </c>
      <c r="BI895">
        <v>48725.999999999993</v>
      </c>
      <c r="BJ895">
        <v>44120.208047433734</v>
      </c>
      <c r="BK895">
        <v>41392.491445001127</v>
      </c>
      <c r="BL895">
        <v>-176086.95207039628</v>
      </c>
      <c r="BM895">
        <v>-144978.95894300315</v>
      </c>
      <c r="BN895">
        <v>-125012.22206364165</v>
      </c>
      <c r="BO895">
        <v>162398.03564844129</v>
      </c>
      <c r="BP895">
        <v>376918.91886246926</v>
      </c>
      <c r="BQ895">
        <v>560092.59673453064</v>
      </c>
      <c r="BR895">
        <v>1878846</v>
      </c>
      <c r="BS895">
        <v>8767932</v>
      </c>
      <c r="BT895">
        <v>937111</v>
      </c>
      <c r="BU895">
        <v>28886</v>
      </c>
      <c r="BV895">
        <v>88734</v>
      </c>
      <c r="BW895">
        <v>932589</v>
      </c>
      <c r="BX895">
        <v>42948</v>
      </c>
      <c r="BY895">
        <v>91.081301945076348</v>
      </c>
      <c r="BZ895">
        <v>0</v>
      </c>
      <c r="CA895">
        <v>0</v>
      </c>
      <c r="CB895">
        <v>1062.2214932711374</v>
      </c>
      <c r="CC895">
        <v>0</v>
      </c>
      <c r="CD895">
        <v>7.8853459691645842</v>
      </c>
      <c r="CE895">
        <v>0</v>
      </c>
      <c r="CF895">
        <v>0</v>
      </c>
      <c r="CG895">
        <v>110663.99979199102</v>
      </c>
      <c r="CH895">
        <v>50366.798521245277</v>
      </c>
      <c r="CI895">
        <v>198837.80723871235</v>
      </c>
      <c r="CJ895">
        <v>24813.242859934318</v>
      </c>
      <c r="CK895">
        <v>411818.14178648195</v>
      </c>
      <c r="CL895">
        <v>4010000</v>
      </c>
      <c r="CM895">
        <v>890000</v>
      </c>
      <c r="CN895">
        <v>1340000</v>
      </c>
      <c r="CO895">
        <v>54500000</v>
      </c>
      <c r="CP895">
        <v>0</v>
      </c>
      <c r="CQ895">
        <v>9920</v>
      </c>
      <c r="CR895">
        <v>0</v>
      </c>
      <c r="CS895">
        <v>0</v>
      </c>
      <c r="CT895">
        <v>0</v>
      </c>
      <c r="CU895">
        <v>69519360</v>
      </c>
      <c r="CV895">
        <v>0</v>
      </c>
      <c r="CW895">
        <v>0</v>
      </c>
      <c r="CX895">
        <v>8442.5040804697346</v>
      </c>
      <c r="CY895">
        <v>653471.90892058215</v>
      </c>
      <c r="CZ895">
        <v>6060</v>
      </c>
      <c r="DA895">
        <v>5975.7986565158972</v>
      </c>
      <c r="DB895">
        <v>5711.4645141065821</v>
      </c>
      <c r="DC895">
        <v>5264.8761606999624</v>
      </c>
      <c r="DD895">
        <v>-176086.95207039628</v>
      </c>
      <c r="DE895">
        <v>-144978.95894300315</v>
      </c>
      <c r="DF895">
        <v>-125012.22206364165</v>
      </c>
    </row>
    <row r="896" spans="1:110" x14ac:dyDescent="0.45">
      <c r="A896">
        <v>20402</v>
      </c>
      <c r="B896" t="s">
        <v>1242</v>
      </c>
      <c r="C896">
        <v>13167</v>
      </c>
      <c r="D896">
        <v>12603</v>
      </c>
      <c r="E896">
        <v>12004</v>
      </c>
      <c r="F896">
        <v>11377</v>
      </c>
      <c r="G896">
        <v>10709</v>
      </c>
      <c r="H896">
        <v>10028</v>
      </c>
      <c r="I896">
        <v>9320</v>
      </c>
      <c r="J896">
        <v>8677.6428571428587</v>
      </c>
      <c r="K896">
        <v>2.5499999999999998</v>
      </c>
      <c r="L896">
        <v>2.46</v>
      </c>
      <c r="M896">
        <v>2.37</v>
      </c>
      <c r="N896">
        <v>2.31</v>
      </c>
      <c r="O896">
        <v>2.25</v>
      </c>
      <c r="P896">
        <v>2.2000000000000002</v>
      </c>
      <c r="Q896">
        <v>2.1904016107851585</v>
      </c>
      <c r="R896">
        <v>2.1642294578307522</v>
      </c>
      <c r="S896">
        <v>306350</v>
      </c>
      <c r="T896">
        <v>10638</v>
      </c>
      <c r="U896">
        <v>3693</v>
      </c>
      <c r="V896">
        <v>25.164921532858369</v>
      </c>
      <c r="W896">
        <v>116.3213759439805</v>
      </c>
      <c r="X896">
        <v>2619.3426024697201</v>
      </c>
      <c r="Y896">
        <v>196.71962058114411</v>
      </c>
      <c r="Z896">
        <v>6859</v>
      </c>
      <c r="AA896">
        <v>6544.7961605460641</v>
      </c>
      <c r="AB896">
        <v>6158.8721023469079</v>
      </c>
      <c r="AC896">
        <v>5746.1211854141839</v>
      </c>
      <c r="AD896">
        <v>5339.7378785055334</v>
      </c>
      <c r="AE896">
        <v>4937.7636806987339</v>
      </c>
      <c r="AF896">
        <v>4571.0175092341879</v>
      </c>
      <c r="AG896">
        <v>4171.909177187471</v>
      </c>
      <c r="AH896">
        <v>1732</v>
      </c>
      <c r="AI896">
        <v>1614.0826284961861</v>
      </c>
      <c r="AJ896">
        <v>1485.416922497534</v>
      </c>
      <c r="AK896">
        <v>1362.1423045321117</v>
      </c>
      <c r="AL896">
        <v>1261.7872548855635</v>
      </c>
      <c r="AM896">
        <v>1181.5518354799799</v>
      </c>
      <c r="AN896">
        <v>1146.2768488481418</v>
      </c>
      <c r="AO896">
        <v>1107.5335550562588</v>
      </c>
      <c r="AP896">
        <v>17.844382006123798</v>
      </c>
      <c r="AQ896">
        <v>1.3764502463187982</v>
      </c>
      <c r="AR896">
        <v>0.26055488352279371</v>
      </c>
      <c r="AS896">
        <v>1.3764502463187982</v>
      </c>
      <c r="AT896">
        <v>12550</v>
      </c>
      <c r="AU896">
        <v>263</v>
      </c>
      <c r="AV896">
        <v>7568.1775707129154</v>
      </c>
      <c r="AW896">
        <v>3663.3304331224363</v>
      </c>
      <c r="AX896">
        <v>94.833942514927784</v>
      </c>
      <c r="AY896">
        <v>252.55008553468997</v>
      </c>
      <c r="AZ896">
        <v>139.35308967597749</v>
      </c>
      <c r="BA896">
        <v>2.5208625831798588</v>
      </c>
      <c r="BB896">
        <v>66.061272509003672</v>
      </c>
      <c r="BC896">
        <v>6060</v>
      </c>
      <c r="BD896">
        <v>313313.56492799876</v>
      </c>
      <c r="BE896">
        <v>2595696.8295335751</v>
      </c>
      <c r="BF896">
        <v>59117.999999999993</v>
      </c>
      <c r="BG896">
        <v>56832.489741156242</v>
      </c>
      <c r="BH896">
        <v>52598.401817749022</v>
      </c>
      <c r="BI896">
        <v>51124</v>
      </c>
      <c r="BJ896">
        <v>44885.23282879516</v>
      </c>
      <c r="BK896">
        <v>41710.811552294406</v>
      </c>
      <c r="BL896">
        <v>-201537.36941106187</v>
      </c>
      <c r="BM896">
        <v>-195495.28406165069</v>
      </c>
      <c r="BN896">
        <v>-200418.10220833751</v>
      </c>
      <c r="BO896">
        <v>199358.93670916907</v>
      </c>
      <c r="BP896">
        <v>483912.89889134327</v>
      </c>
      <c r="BQ896">
        <v>733489.02826581628</v>
      </c>
      <c r="BR896">
        <v>1878846</v>
      </c>
      <c r="BS896">
        <v>8767932</v>
      </c>
      <c r="BT896">
        <v>937111</v>
      </c>
      <c r="BU896">
        <v>28886</v>
      </c>
      <c r="BV896">
        <v>88734</v>
      </c>
      <c r="BW896">
        <v>932589</v>
      </c>
      <c r="BX896">
        <v>42948</v>
      </c>
      <c r="BY896">
        <v>273.69645535675329</v>
      </c>
      <c r="BZ896">
        <v>0</v>
      </c>
      <c r="CA896">
        <v>0</v>
      </c>
      <c r="CB896">
        <v>899.81572777100462</v>
      </c>
      <c r="CC896">
        <v>0</v>
      </c>
      <c r="CD896">
        <v>3.4307016591461199</v>
      </c>
      <c r="CE896">
        <v>0</v>
      </c>
      <c r="CF896">
        <v>0</v>
      </c>
      <c r="CG896">
        <v>167497.70323422441</v>
      </c>
      <c r="CH896">
        <v>76233.672083304438</v>
      </c>
      <c r="CI896">
        <v>300954.92744899052</v>
      </c>
      <c r="CJ896">
        <v>37556.578441445476</v>
      </c>
      <c r="CK896">
        <v>623315.55907139753</v>
      </c>
      <c r="CL896">
        <v>2340000</v>
      </c>
      <c r="CM896">
        <v>8000000</v>
      </c>
      <c r="CN896">
        <v>1340000</v>
      </c>
      <c r="CO896">
        <v>72790000</v>
      </c>
      <c r="CP896">
        <v>2000</v>
      </c>
      <c r="CQ896">
        <v>1070</v>
      </c>
      <c r="CR896">
        <v>0</v>
      </c>
      <c r="CS896">
        <v>0</v>
      </c>
      <c r="CT896">
        <v>2594000</v>
      </c>
      <c r="CU896">
        <v>7498560</v>
      </c>
      <c r="CV896">
        <v>0</v>
      </c>
      <c r="CW896">
        <v>0</v>
      </c>
      <c r="CX896">
        <v>9989.9057372283896</v>
      </c>
      <c r="CY896">
        <v>1041607.3342692689</v>
      </c>
      <c r="CZ896">
        <v>6060</v>
      </c>
      <c r="DA896">
        <v>5825.7195411111143</v>
      </c>
      <c r="DB896">
        <v>5391.6965224730038</v>
      </c>
      <c r="DC896">
        <v>4742.7721723843024</v>
      </c>
      <c r="DD896">
        <v>-201537.36941106187</v>
      </c>
      <c r="DE896">
        <v>-195495.28406165069</v>
      </c>
      <c r="DF896">
        <v>-200418.10220833751</v>
      </c>
    </row>
    <row r="897" spans="1:110" x14ac:dyDescent="0.45">
      <c r="A897">
        <v>20403</v>
      </c>
      <c r="B897" t="s">
        <v>1243</v>
      </c>
      <c r="C897">
        <v>13080</v>
      </c>
      <c r="D897">
        <v>12868</v>
      </c>
      <c r="E897">
        <v>12539</v>
      </c>
      <c r="F897">
        <v>12131</v>
      </c>
      <c r="G897">
        <v>11685</v>
      </c>
      <c r="H897">
        <v>11217</v>
      </c>
      <c r="I897">
        <v>10721</v>
      </c>
      <c r="J897">
        <v>10319.821428571429</v>
      </c>
      <c r="K897">
        <v>2.5499999999999998</v>
      </c>
      <c r="L897">
        <v>2.46</v>
      </c>
      <c r="M897">
        <v>2.37</v>
      </c>
      <c r="N897">
        <v>2.31</v>
      </c>
      <c r="O897">
        <v>2.25</v>
      </c>
      <c r="P897">
        <v>2.2000000000000002</v>
      </c>
      <c r="Q897">
        <v>2.1904016107851585</v>
      </c>
      <c r="R897">
        <v>2.1642294578307522</v>
      </c>
      <c r="S897">
        <v>306350</v>
      </c>
      <c r="T897">
        <v>10638</v>
      </c>
      <c r="U897">
        <v>3693</v>
      </c>
      <c r="V897">
        <v>24.981114037236189</v>
      </c>
      <c r="W897">
        <v>115.47175116880798</v>
      </c>
      <c r="X897">
        <v>2621.180893931577</v>
      </c>
      <c r="Y897">
        <v>196.85768117640686</v>
      </c>
      <c r="Z897">
        <v>6017</v>
      </c>
      <c r="AA897">
        <v>5841.4316729625798</v>
      </c>
      <c r="AB897">
        <v>5672.6316384717456</v>
      </c>
      <c r="AC897">
        <v>5444.4676284754769</v>
      </c>
      <c r="AD897">
        <v>5180.1307106835011</v>
      </c>
      <c r="AE897">
        <v>4916.9963277506477</v>
      </c>
      <c r="AF897">
        <v>4647.6779026893582</v>
      </c>
      <c r="AG897">
        <v>4413.5036496720541</v>
      </c>
      <c r="AH897">
        <v>1161</v>
      </c>
      <c r="AI897">
        <v>1017.9185151860678</v>
      </c>
      <c r="AJ897">
        <v>888.9405171604501</v>
      </c>
      <c r="AK897">
        <v>766.84843665290475</v>
      </c>
      <c r="AL897">
        <v>671.10111665158468</v>
      </c>
      <c r="AM897">
        <v>616.62284867970959</v>
      </c>
      <c r="AN897">
        <v>589.40014963190163</v>
      </c>
      <c r="AO897">
        <v>570.01514716338716</v>
      </c>
      <c r="AP897">
        <v>25.779150839469608</v>
      </c>
      <c r="AQ897">
        <v>1.1421608426900667</v>
      </c>
      <c r="AR897">
        <v>0.21620511611465859</v>
      </c>
      <c r="AS897">
        <v>1.1421608426900667</v>
      </c>
      <c r="AT897">
        <v>11547</v>
      </c>
      <c r="AU897">
        <v>414</v>
      </c>
      <c r="AV897">
        <v>7041.3382285329653</v>
      </c>
      <c r="AW897">
        <v>4966.4276497289775</v>
      </c>
      <c r="AX897">
        <v>147.37748201950959</v>
      </c>
      <c r="AY897">
        <v>234.96945668614504</v>
      </c>
      <c r="AZ897">
        <v>188.92290779569029</v>
      </c>
      <c r="BA897">
        <v>3.9175675941951216</v>
      </c>
      <c r="BB897">
        <v>66.061272509003672</v>
      </c>
      <c r="BC897">
        <v>6060</v>
      </c>
      <c r="BD897">
        <v>364932.45816771552</v>
      </c>
      <c r="BE897">
        <v>2084104.0712263854</v>
      </c>
      <c r="BF897">
        <v>72686</v>
      </c>
      <c r="BG897">
        <v>72972.537344222452</v>
      </c>
      <c r="BH897">
        <v>70848.206987029131</v>
      </c>
      <c r="BI897">
        <v>61348.000000000015</v>
      </c>
      <c r="BJ897">
        <v>57178.996309703696</v>
      </c>
      <c r="BK897">
        <v>54402.871869566632</v>
      </c>
      <c r="BL897">
        <v>-198050.34784594266</v>
      </c>
      <c r="BM897">
        <v>-191176.33143543545</v>
      </c>
      <c r="BN897">
        <v>-196757.06174096704</v>
      </c>
      <c r="BO897">
        <v>211064.72654584353</v>
      </c>
      <c r="BP897">
        <v>481601.0955737133</v>
      </c>
      <c r="BQ897">
        <v>718370.43442126596</v>
      </c>
      <c r="BR897">
        <v>1878846</v>
      </c>
      <c r="BS897">
        <v>8767932</v>
      </c>
      <c r="BT897">
        <v>937111</v>
      </c>
      <c r="BU897">
        <v>28886</v>
      </c>
      <c r="BV897">
        <v>88734</v>
      </c>
      <c r="BW897">
        <v>932589</v>
      </c>
      <c r="BX897">
        <v>42948</v>
      </c>
      <c r="BY897">
        <v>159.06022659448098</v>
      </c>
      <c r="BZ897">
        <v>0</v>
      </c>
      <c r="CA897">
        <v>0</v>
      </c>
      <c r="CB897">
        <v>0</v>
      </c>
      <c r="CC897">
        <v>0</v>
      </c>
      <c r="CD897">
        <v>9.8844654264904452</v>
      </c>
      <c r="CE897">
        <v>0</v>
      </c>
      <c r="CF897">
        <v>0</v>
      </c>
      <c r="CG897">
        <v>124525.87868034064</v>
      </c>
      <c r="CH897">
        <v>56675.792072967022</v>
      </c>
      <c r="CI897">
        <v>223744.42192414607</v>
      </c>
      <c r="CJ897">
        <v>27921.373489571186</v>
      </c>
      <c r="CK897">
        <v>463402.8777096321</v>
      </c>
      <c r="CL897">
        <v>2800000</v>
      </c>
      <c r="CM897">
        <v>6560000</v>
      </c>
      <c r="CN897">
        <v>1340000</v>
      </c>
      <c r="CO897">
        <v>45360000</v>
      </c>
      <c r="CP897">
        <v>1000</v>
      </c>
      <c r="CQ897">
        <v>350</v>
      </c>
      <c r="CR897">
        <v>0</v>
      </c>
      <c r="CS897">
        <v>0</v>
      </c>
      <c r="CT897">
        <v>1239000</v>
      </c>
      <c r="CU897">
        <v>2452800</v>
      </c>
      <c r="CV897">
        <v>0</v>
      </c>
      <c r="CW897">
        <v>0</v>
      </c>
      <c r="CX897">
        <v>5450.0083145067183</v>
      </c>
      <c r="CY897">
        <v>713930.76574403862</v>
      </c>
      <c r="CZ897">
        <v>6060</v>
      </c>
      <c r="DA897">
        <v>6083.8892813745151</v>
      </c>
      <c r="DB897">
        <v>5906.7789442450612</v>
      </c>
      <c r="DC897">
        <v>5524.1512055036164</v>
      </c>
      <c r="DD897">
        <v>-198050.34784594266</v>
      </c>
      <c r="DE897">
        <v>-191176.33143543545</v>
      </c>
      <c r="DF897">
        <v>-196757.06174096704</v>
      </c>
    </row>
    <row r="898" spans="1:110" x14ac:dyDescent="0.45">
      <c r="A898">
        <v>20404</v>
      </c>
      <c r="B898" t="s">
        <v>1244</v>
      </c>
      <c r="C898">
        <v>4962</v>
      </c>
      <c r="D898">
        <v>4437</v>
      </c>
      <c r="E898">
        <v>3953</v>
      </c>
      <c r="F898">
        <v>3517</v>
      </c>
      <c r="G898">
        <v>3132</v>
      </c>
      <c r="H898">
        <v>2780</v>
      </c>
      <c r="I898">
        <v>2439</v>
      </c>
      <c r="J898">
        <v>2021.0000000000002</v>
      </c>
      <c r="K898">
        <v>2.5499999999999998</v>
      </c>
      <c r="L898">
        <v>2.46</v>
      </c>
      <c r="M898">
        <v>2.37</v>
      </c>
      <c r="N898">
        <v>2.31</v>
      </c>
      <c r="O898">
        <v>2.25</v>
      </c>
      <c r="P898">
        <v>2.2000000000000002</v>
      </c>
      <c r="Q898">
        <v>2.1904016107851585</v>
      </c>
      <c r="R898">
        <v>2.1642294578307522</v>
      </c>
      <c r="S898">
        <v>306350</v>
      </c>
      <c r="T898">
        <v>10638</v>
      </c>
      <c r="U898">
        <v>3693</v>
      </c>
      <c r="V898">
        <v>9.7049584264634081</v>
      </c>
      <c r="W898">
        <v>44.859830624599041</v>
      </c>
      <c r="X898">
        <v>2559.5530318781571</v>
      </c>
      <c r="Y898">
        <v>192.22926424883698</v>
      </c>
      <c r="Z898">
        <v>2334</v>
      </c>
      <c r="AA898">
        <v>2104.5860408394356</v>
      </c>
      <c r="AB898">
        <v>1866.4532331245832</v>
      </c>
      <c r="AC898">
        <v>1633.0792669089176</v>
      </c>
      <c r="AD898">
        <v>1434.6609928169748</v>
      </c>
      <c r="AE898">
        <v>1257.8356928700857</v>
      </c>
      <c r="AF898">
        <v>1163.7635365258893</v>
      </c>
      <c r="AG898">
        <v>923.636068391393</v>
      </c>
      <c r="AH898">
        <v>367</v>
      </c>
      <c r="AI898">
        <v>315.33218636799899</v>
      </c>
      <c r="AJ898">
        <v>277.47067215072815</v>
      </c>
      <c r="AK898">
        <v>257.5813166795599</v>
      </c>
      <c r="AL898">
        <v>237.1983253508736</v>
      </c>
      <c r="AM898">
        <v>221.61741534618875</v>
      </c>
      <c r="AN898">
        <v>269.82434719997843</v>
      </c>
      <c r="AO898">
        <v>232.54605583790695</v>
      </c>
      <c r="AP898">
        <v>9.6547945483351292</v>
      </c>
      <c r="AQ898">
        <v>1.4643087726795725</v>
      </c>
      <c r="AR898">
        <v>0.27718604630084437</v>
      </c>
      <c r="AS898">
        <v>1.4643087726795725</v>
      </c>
      <c r="AT898">
        <v>4217</v>
      </c>
      <c r="AU898">
        <v>19</v>
      </c>
      <c r="AV898">
        <v>2511.5675055264787</v>
      </c>
      <c r="AW898">
        <v>587.3509864111611</v>
      </c>
      <c r="AX898">
        <v>7.6193114025137998</v>
      </c>
      <c r="AY898">
        <v>83.811007659418593</v>
      </c>
      <c r="AZ898">
        <v>22.342831523080566</v>
      </c>
      <c r="BA898">
        <v>0.20253546899802546</v>
      </c>
      <c r="BB898">
        <v>66.061272509003672</v>
      </c>
      <c r="BC898">
        <v>6060</v>
      </c>
      <c r="BD898">
        <v>207266.08638666861</v>
      </c>
      <c r="BE898">
        <v>725171.2029055364</v>
      </c>
      <c r="BF898">
        <v>8078</v>
      </c>
      <c r="BG898">
        <v>6818.8308234474553</v>
      </c>
      <c r="BH898">
        <v>5659.4163132337562</v>
      </c>
      <c r="BI898">
        <v>6946.0000000000018</v>
      </c>
      <c r="BJ898">
        <v>5389.8336147021701</v>
      </c>
      <c r="BK898">
        <v>4734.9716584321759</v>
      </c>
      <c r="BL898">
        <v>-197422.68883856363</v>
      </c>
      <c r="BM898">
        <v>-170153.3525007494</v>
      </c>
      <c r="BN898">
        <v>-158472.93632744357</v>
      </c>
      <c r="BO898">
        <v>6976.6113958247006</v>
      </c>
      <c r="BP898">
        <v>56235.078000636655</v>
      </c>
      <c r="BQ898">
        <v>112477.52201350569</v>
      </c>
      <c r="BR898">
        <v>1878846</v>
      </c>
      <c r="BS898">
        <v>8767932</v>
      </c>
      <c r="BT898">
        <v>937111</v>
      </c>
      <c r="BU898">
        <v>28886</v>
      </c>
      <c r="BV898">
        <v>88734</v>
      </c>
      <c r="BW898">
        <v>932589</v>
      </c>
      <c r="BX898">
        <v>42948</v>
      </c>
      <c r="BY898">
        <v>40.59022107362302</v>
      </c>
      <c r="BZ898">
        <v>0</v>
      </c>
      <c r="CA898">
        <v>0</v>
      </c>
      <c r="CB898">
        <v>1095.7797715601753</v>
      </c>
      <c r="CC898">
        <v>0</v>
      </c>
      <c r="CD898">
        <v>10.022117287181263</v>
      </c>
      <c r="CE898">
        <v>0</v>
      </c>
      <c r="CF898">
        <v>0</v>
      </c>
      <c r="CG898">
        <v>74854.145997087879</v>
      </c>
      <c r="CH898">
        <v>34068.565179297431</v>
      </c>
      <c r="CI898">
        <v>134495.71930134197</v>
      </c>
      <c r="CJ898">
        <v>16783.905400039079</v>
      </c>
      <c r="CK898">
        <v>278557.57398501073</v>
      </c>
      <c r="CL898">
        <v>2360000</v>
      </c>
      <c r="CM898">
        <v>2590000</v>
      </c>
      <c r="CN898">
        <v>1340000</v>
      </c>
      <c r="CO898">
        <v>123070000</v>
      </c>
      <c r="CP898">
        <v>72000</v>
      </c>
      <c r="CQ898">
        <v>410</v>
      </c>
      <c r="CR898">
        <v>0</v>
      </c>
      <c r="CS898">
        <v>0</v>
      </c>
      <c r="CT898">
        <v>168101000</v>
      </c>
      <c r="CU898">
        <v>2873280</v>
      </c>
      <c r="CV898">
        <v>0</v>
      </c>
      <c r="CW898">
        <v>0</v>
      </c>
      <c r="CX898">
        <v>22850.817027699075</v>
      </c>
      <c r="CY898">
        <v>343376.74666428543</v>
      </c>
      <c r="CZ898">
        <v>6060</v>
      </c>
      <c r="DA898">
        <v>5115.3893030566451</v>
      </c>
      <c r="DB898">
        <v>4245.613129264244</v>
      </c>
      <c r="DC898">
        <v>3137.4824994238456</v>
      </c>
      <c r="DD898">
        <v>-197422.68883856363</v>
      </c>
      <c r="DE898">
        <v>-170153.3525007494</v>
      </c>
      <c r="DF898">
        <v>-158472.93632744357</v>
      </c>
    </row>
    <row r="899" spans="1:110" x14ac:dyDescent="0.45">
      <c r="A899">
        <v>20407</v>
      </c>
      <c r="B899" t="s">
        <v>1245</v>
      </c>
      <c r="C899">
        <v>6538</v>
      </c>
      <c r="D899">
        <v>6052</v>
      </c>
      <c r="E899">
        <v>5590</v>
      </c>
      <c r="F899">
        <v>5137</v>
      </c>
      <c r="G899">
        <v>4690</v>
      </c>
      <c r="H899">
        <v>4245</v>
      </c>
      <c r="I899">
        <v>3802</v>
      </c>
      <c r="J899">
        <v>3347.6428571428569</v>
      </c>
      <c r="K899">
        <v>2.5499999999999998</v>
      </c>
      <c r="L899">
        <v>2.46</v>
      </c>
      <c r="M899">
        <v>2.37</v>
      </c>
      <c r="N899">
        <v>2.31</v>
      </c>
      <c r="O899">
        <v>2.25</v>
      </c>
      <c r="P899">
        <v>2.2000000000000002</v>
      </c>
      <c r="Q899">
        <v>2.1904016107851585</v>
      </c>
      <c r="R899">
        <v>2.1642294578307522</v>
      </c>
      <c r="S899">
        <v>306350</v>
      </c>
      <c r="T899">
        <v>10638</v>
      </c>
      <c r="U899">
        <v>3693</v>
      </c>
      <c r="V899">
        <v>12.499299109050982</v>
      </c>
      <c r="W899">
        <v>57.77628469064549</v>
      </c>
      <c r="X899">
        <v>2618.5465993665334</v>
      </c>
      <c r="Y899">
        <v>196.659838623529</v>
      </c>
      <c r="Z899">
        <v>3595</v>
      </c>
      <c r="AA899">
        <v>3326.9468724650992</v>
      </c>
      <c r="AB899">
        <v>3024.2811454576986</v>
      </c>
      <c r="AC899">
        <v>2711.2396681987807</v>
      </c>
      <c r="AD899">
        <v>2419.349929419694</v>
      </c>
      <c r="AE899">
        <v>2151.4589800090398</v>
      </c>
      <c r="AF899">
        <v>1940.9095680685621</v>
      </c>
      <c r="AG899">
        <v>1641.2941499050692</v>
      </c>
      <c r="AH899">
        <v>521</v>
      </c>
      <c r="AI899">
        <v>458.20596105819345</v>
      </c>
      <c r="AJ899">
        <v>398.68317500833439</v>
      </c>
      <c r="AK899">
        <v>334.05175687131901</v>
      </c>
      <c r="AL899">
        <v>267.44550105224852</v>
      </c>
      <c r="AM899">
        <v>212.24394571873756</v>
      </c>
      <c r="AN899">
        <v>205.76358867044516</v>
      </c>
      <c r="AO899">
        <v>166.947835349564</v>
      </c>
      <c r="AP899">
        <v>17.639111447544828</v>
      </c>
      <c r="AQ899">
        <v>1.3178778954116155</v>
      </c>
      <c r="AR899">
        <v>0.2494674416707599</v>
      </c>
      <c r="AS899">
        <v>1.3178778954116155</v>
      </c>
      <c r="AT899">
        <v>6280</v>
      </c>
      <c r="AU899">
        <v>17</v>
      </c>
      <c r="AV899">
        <v>3735.1299378869244</v>
      </c>
      <c r="AW899">
        <v>769.90212547739395</v>
      </c>
      <c r="AX899">
        <v>7.3990219408824842</v>
      </c>
      <c r="AY899">
        <v>124.64128602728665</v>
      </c>
      <c r="AZ899">
        <v>29.287076853160066</v>
      </c>
      <c r="BA899">
        <v>0.19667976536946649</v>
      </c>
      <c r="BB899">
        <v>66.061272509003672</v>
      </c>
      <c r="BC899">
        <v>6060</v>
      </c>
      <c r="BD899">
        <v>251704.83737455387</v>
      </c>
      <c r="BE899">
        <v>1691504.5699561948</v>
      </c>
      <c r="BF899">
        <v>18860</v>
      </c>
      <c r="BG899">
        <v>17048.079501463508</v>
      </c>
      <c r="BH899">
        <v>14792.204079793304</v>
      </c>
      <c r="BI899">
        <v>7190</v>
      </c>
      <c r="BJ899">
        <v>5859.3701557684644</v>
      </c>
      <c r="BK899">
        <v>5228.5553870713575</v>
      </c>
      <c r="BL899">
        <v>-184263.18865536724</v>
      </c>
      <c r="BM899">
        <v>-157648.86254933092</v>
      </c>
      <c r="BN899">
        <v>-144178.22178413396</v>
      </c>
      <c r="BO899">
        <v>66252.846006362583</v>
      </c>
      <c r="BP899">
        <v>212097.35359043872</v>
      </c>
      <c r="BQ899">
        <v>338838.97977610596</v>
      </c>
      <c r="BR899">
        <v>1878846</v>
      </c>
      <c r="BS899">
        <v>8767932</v>
      </c>
      <c r="BT899">
        <v>937111</v>
      </c>
      <c r="BU899">
        <v>28886</v>
      </c>
      <c r="BV899">
        <v>88734</v>
      </c>
      <c r="BW899">
        <v>932589</v>
      </c>
      <c r="BX899">
        <v>42948</v>
      </c>
      <c r="BY899">
        <v>31.000437732791461</v>
      </c>
      <c r="BZ899">
        <v>0</v>
      </c>
      <c r="CA899">
        <v>0</v>
      </c>
      <c r="CB899">
        <v>700.50244536190155</v>
      </c>
      <c r="CC899">
        <v>0</v>
      </c>
      <c r="CD899">
        <v>5.9560565740624094</v>
      </c>
      <c r="CE899">
        <v>8.7387048759988577</v>
      </c>
      <c r="CF899">
        <v>6.4711354309165525</v>
      </c>
      <c r="CG899">
        <v>117132.87660655417</v>
      </c>
      <c r="CH899">
        <v>53310.995512048758</v>
      </c>
      <c r="CI899">
        <v>210460.89409191476</v>
      </c>
      <c r="CJ899">
        <v>26263.703820431525</v>
      </c>
      <c r="CK899">
        <v>435891.01855061867</v>
      </c>
      <c r="CL899">
        <v>2120000</v>
      </c>
      <c r="CM899">
        <v>2430000</v>
      </c>
      <c r="CN899">
        <v>1340000</v>
      </c>
      <c r="CO899">
        <v>214430000</v>
      </c>
      <c r="CP899">
        <v>36000</v>
      </c>
      <c r="CQ899">
        <v>1920</v>
      </c>
      <c r="CR899">
        <v>0</v>
      </c>
      <c r="CS899">
        <v>0</v>
      </c>
      <c r="CT899">
        <v>75668000</v>
      </c>
      <c r="CU899">
        <v>13455360</v>
      </c>
      <c r="CV899">
        <v>0</v>
      </c>
      <c r="CW899">
        <v>0</v>
      </c>
      <c r="CX899">
        <v>40822.842881402888</v>
      </c>
      <c r="CY899">
        <v>770992.35163770325</v>
      </c>
      <c r="CZ899">
        <v>6060</v>
      </c>
      <c r="DA899">
        <v>5477.8028514776706</v>
      </c>
      <c r="DB899">
        <v>4752.9563480141796</v>
      </c>
      <c r="DC899">
        <v>3810.172402298916</v>
      </c>
      <c r="DD899">
        <v>-184263.18865536724</v>
      </c>
      <c r="DE899">
        <v>-157648.86254933092</v>
      </c>
      <c r="DF899">
        <v>-144178.22178413396</v>
      </c>
    </row>
    <row r="900" spans="1:110" x14ac:dyDescent="0.45">
      <c r="A900">
        <v>20409</v>
      </c>
      <c r="B900" t="s">
        <v>1246</v>
      </c>
      <c r="C900">
        <v>484</v>
      </c>
      <c r="D900">
        <v>436</v>
      </c>
      <c r="E900">
        <v>392</v>
      </c>
      <c r="F900">
        <v>354</v>
      </c>
      <c r="G900">
        <v>329</v>
      </c>
      <c r="H900">
        <v>307</v>
      </c>
      <c r="I900">
        <v>286</v>
      </c>
      <c r="J900">
        <v>253.32142857142856</v>
      </c>
      <c r="K900">
        <v>2.5499999999999998</v>
      </c>
      <c r="L900">
        <v>2.46</v>
      </c>
      <c r="M900">
        <v>2.37</v>
      </c>
      <c r="N900">
        <v>2.31</v>
      </c>
      <c r="O900">
        <v>2.25</v>
      </c>
      <c r="P900">
        <v>2.2000000000000002</v>
      </c>
      <c r="Q900">
        <v>2.1904016107851585</v>
      </c>
      <c r="R900">
        <v>2.1642294578307522</v>
      </c>
      <c r="S900">
        <v>306350</v>
      </c>
      <c r="T900">
        <v>10638</v>
      </c>
      <c r="U900">
        <v>3693</v>
      </c>
      <c r="V900">
        <v>1.1660258831215773</v>
      </c>
      <c r="W900">
        <v>5.3897936830002457</v>
      </c>
      <c r="X900">
        <v>2077.9649716607855</v>
      </c>
      <c r="Y900">
        <v>156.06071554770699</v>
      </c>
      <c r="Z900">
        <v>226</v>
      </c>
      <c r="AA900">
        <v>215.11562244527761</v>
      </c>
      <c r="AB900">
        <v>192.27900366934682</v>
      </c>
      <c r="AC900">
        <v>166.673537125807</v>
      </c>
      <c r="AD900">
        <v>153.77002199269759</v>
      </c>
      <c r="AE900">
        <v>139.74298411281544</v>
      </c>
      <c r="AF900">
        <v>128.4521522522046</v>
      </c>
      <c r="AG900">
        <v>110.76689365560881</v>
      </c>
      <c r="AH900">
        <v>24</v>
      </c>
      <c r="AI900">
        <v>25.204097719082405</v>
      </c>
      <c r="AJ900">
        <v>19.475331177733967</v>
      </c>
      <c r="AK900">
        <v>11.871253007104482</v>
      </c>
      <c r="AL900">
        <v>6.6936819413059494</v>
      </c>
      <c r="AM900">
        <v>4.5100204252779728</v>
      </c>
      <c r="AN900">
        <v>4.5916872443785515</v>
      </c>
      <c r="AO900">
        <v>2.9018325678095387</v>
      </c>
      <c r="AP900">
        <v>1.5005985661635248</v>
      </c>
      <c r="AQ900">
        <v>0.70286821088619489</v>
      </c>
      <c r="AR900">
        <v>0.13304930222440528</v>
      </c>
      <c r="AS900">
        <v>0.70286821088619489</v>
      </c>
      <c r="AT900">
        <v>435</v>
      </c>
      <c r="AU900">
        <v>5</v>
      </c>
      <c r="AV900">
        <v>260.45668086860974</v>
      </c>
      <c r="AW900">
        <v>88.791232184496081</v>
      </c>
      <c r="AX900">
        <v>1.8485043130572598</v>
      </c>
      <c r="AY900">
        <v>8.6914394405855049</v>
      </c>
      <c r="AZ900">
        <v>3.3776184722982308</v>
      </c>
      <c r="BA900">
        <v>4.9136682859084256E-2</v>
      </c>
      <c r="BB900">
        <v>66.061272509003672</v>
      </c>
      <c r="BC900">
        <v>6060</v>
      </c>
      <c r="BD900">
        <v>264384.99386180606</v>
      </c>
      <c r="BE900">
        <v>225498.69036199921</v>
      </c>
      <c r="BF900">
        <v>13722.5</v>
      </c>
      <c r="BG900">
        <v>11865.147444298818</v>
      </c>
      <c r="BH900">
        <v>10804.322821100915</v>
      </c>
      <c r="BI900">
        <v>2480</v>
      </c>
      <c r="BJ900">
        <v>1921.5265138502523</v>
      </c>
      <c r="BK900">
        <v>1772.7659674689598</v>
      </c>
      <c r="BL900">
        <v>-194850.20252334932</v>
      </c>
      <c r="BM900">
        <v>-146116.47122799198</v>
      </c>
      <c r="BN900">
        <v>-117189.75198102475</v>
      </c>
      <c r="BO900">
        <v>1358.7292839609145</v>
      </c>
      <c r="BP900">
        <v>12348.570048070847</v>
      </c>
      <c r="BQ900">
        <v>37190.60607616877</v>
      </c>
      <c r="BR900">
        <v>1878846</v>
      </c>
      <c r="BS900">
        <v>8767932</v>
      </c>
      <c r="BT900">
        <v>937111</v>
      </c>
      <c r="BU900">
        <v>28886</v>
      </c>
      <c r="BV900">
        <v>88734</v>
      </c>
      <c r="BW900">
        <v>932589</v>
      </c>
      <c r="BX900">
        <v>42948</v>
      </c>
      <c r="BY900">
        <v>12.604542732382656</v>
      </c>
      <c r="BZ900">
        <v>0</v>
      </c>
      <c r="CA900">
        <v>0</v>
      </c>
      <c r="CB900">
        <v>396.7880984217764</v>
      </c>
      <c r="CC900">
        <v>0</v>
      </c>
      <c r="CD900">
        <v>1.2190693603162956</v>
      </c>
      <c r="CE900">
        <v>0</v>
      </c>
      <c r="CF900">
        <v>0</v>
      </c>
      <c r="CG900">
        <v>13168.784943932127</v>
      </c>
      <c r="CH900">
        <v>5993.5438741356593</v>
      </c>
      <c r="CI900">
        <v>23661.283951162015</v>
      </c>
      <c r="CJ900">
        <v>2952.7240981550235</v>
      </c>
      <c r="CK900">
        <v>49005.499126992632</v>
      </c>
      <c r="CL900">
        <v>80000</v>
      </c>
      <c r="CM900">
        <v>130000</v>
      </c>
      <c r="CN900">
        <v>1340000</v>
      </c>
      <c r="CO900">
        <v>77370000</v>
      </c>
      <c r="CP900">
        <v>12000</v>
      </c>
      <c r="CQ900">
        <v>2460</v>
      </c>
      <c r="CR900">
        <v>0</v>
      </c>
      <c r="CS900">
        <v>0</v>
      </c>
      <c r="CT900">
        <v>25111000</v>
      </c>
      <c r="CU900">
        <v>17239680</v>
      </c>
      <c r="CV900">
        <v>0</v>
      </c>
      <c r="CW900">
        <v>0</v>
      </c>
      <c r="CX900">
        <v>15791.596246452984</v>
      </c>
      <c r="CY900">
        <v>110926.47091065467</v>
      </c>
      <c r="CZ900">
        <v>6060</v>
      </c>
      <c r="DA900">
        <v>5239.7736208745373</v>
      </c>
      <c r="DB900">
        <v>4771.302335279398</v>
      </c>
      <c r="DC900">
        <v>4002.1177888417496</v>
      </c>
      <c r="DD900">
        <v>-194850.20252334932</v>
      </c>
      <c r="DE900">
        <v>-146116.47122799198</v>
      </c>
      <c r="DF900">
        <v>-117189.75198102475</v>
      </c>
    </row>
    <row r="901" spans="1:110" x14ac:dyDescent="0.45">
      <c r="A901">
        <v>20410</v>
      </c>
      <c r="B901" t="s">
        <v>1247</v>
      </c>
      <c r="C901">
        <v>970</v>
      </c>
      <c r="D901">
        <v>831</v>
      </c>
      <c r="E901">
        <v>716</v>
      </c>
      <c r="F901">
        <v>619</v>
      </c>
      <c r="G901">
        <v>525</v>
      </c>
      <c r="H901">
        <v>441</v>
      </c>
      <c r="I901">
        <v>362</v>
      </c>
      <c r="J901">
        <v>262.17857142857144</v>
      </c>
      <c r="K901">
        <v>2.5499999999999998</v>
      </c>
      <c r="L901">
        <v>2.46</v>
      </c>
      <c r="M901">
        <v>2.37</v>
      </c>
      <c r="N901">
        <v>2.31</v>
      </c>
      <c r="O901">
        <v>2.25</v>
      </c>
      <c r="P901">
        <v>2.2000000000000002</v>
      </c>
      <c r="Q901">
        <v>2.1904016107851585</v>
      </c>
      <c r="R901">
        <v>2.1642294578307522</v>
      </c>
      <c r="S901">
        <v>306350</v>
      </c>
      <c r="T901">
        <v>10638</v>
      </c>
      <c r="U901">
        <v>3693</v>
      </c>
      <c r="V901">
        <v>2.3620707348762497</v>
      </c>
      <c r="W901">
        <v>10.918345904598013</v>
      </c>
      <c r="X901">
        <v>2055.7953857810544</v>
      </c>
      <c r="Y901">
        <v>154.39572047658135</v>
      </c>
      <c r="Z901">
        <v>488</v>
      </c>
      <c r="AA901">
        <v>476.28821605052553</v>
      </c>
      <c r="AB901">
        <v>428.18513562423527</v>
      </c>
      <c r="AC901">
        <v>369.05365239584768</v>
      </c>
      <c r="AD901">
        <v>334.41252667040146</v>
      </c>
      <c r="AE901">
        <v>301.71539247265116</v>
      </c>
      <c r="AF901">
        <v>391.18692111487735</v>
      </c>
      <c r="AG901">
        <v>243.99349857903394</v>
      </c>
      <c r="AH901">
        <v>117</v>
      </c>
      <c r="AI901">
        <v>116.55032332810097</v>
      </c>
      <c r="AJ901">
        <v>121.37745442484514</v>
      </c>
      <c r="AK901">
        <v>117.5224548039436</v>
      </c>
      <c r="AL901">
        <v>129.30859283529713</v>
      </c>
      <c r="AM901">
        <v>133.7984413292821</v>
      </c>
      <c r="AN901">
        <v>256.4095082125462</v>
      </c>
      <c r="AO901">
        <v>163.30699211942061</v>
      </c>
      <c r="AP901">
        <v>1.7978869613468644</v>
      </c>
      <c r="AQ901">
        <v>0.52715115816464619</v>
      </c>
      <c r="AR901">
        <v>9.9786976668303953E-2</v>
      </c>
      <c r="AS901">
        <v>0.52715115816464619</v>
      </c>
      <c r="AT901">
        <v>946</v>
      </c>
      <c r="AU901">
        <v>8</v>
      </c>
      <c r="AV901">
        <v>565.11525629946368</v>
      </c>
      <c r="AW901">
        <v>166.43651596770502</v>
      </c>
      <c r="AX901">
        <v>3.0156212352223695</v>
      </c>
      <c r="AY901">
        <v>18.857896102713102</v>
      </c>
      <c r="AZ901">
        <v>6.3312450674114986</v>
      </c>
      <c r="BA901">
        <v>8.0160821487708103E-2</v>
      </c>
      <c r="BB901">
        <v>66.061272509003672</v>
      </c>
      <c r="BC901">
        <v>6060</v>
      </c>
      <c r="BD901">
        <v>143564.65487212443</v>
      </c>
      <c r="BE901">
        <v>214888.70984744042</v>
      </c>
      <c r="BF901">
        <v>9202</v>
      </c>
      <c r="BG901">
        <v>7299.5314048166028</v>
      </c>
      <c r="BH901">
        <v>5460.4976042008539</v>
      </c>
      <c r="BI901">
        <v>1147.9999999999995</v>
      </c>
      <c r="BJ901">
        <v>889.53196546330014</v>
      </c>
      <c r="BK901">
        <v>806.03627736382066</v>
      </c>
      <c r="BL901">
        <v>-218911.04923000472</v>
      </c>
      <c r="BM901">
        <v>-214670.71866370842</v>
      </c>
      <c r="BN901">
        <v>-223580.14971432404</v>
      </c>
      <c r="BO901">
        <v>4877.273424974017</v>
      </c>
      <c r="BP901">
        <v>15141.286278530257</v>
      </c>
      <c r="BQ901">
        <v>40509.498691479937</v>
      </c>
      <c r="BR901">
        <v>1878846</v>
      </c>
      <c r="BS901">
        <v>8767932</v>
      </c>
      <c r="BT901">
        <v>937111</v>
      </c>
      <c r="BU901">
        <v>28886</v>
      </c>
      <c r="BV901">
        <v>88734</v>
      </c>
      <c r="BW901">
        <v>932589</v>
      </c>
      <c r="BX901">
        <v>42948</v>
      </c>
      <c r="BY901">
        <v>23.158510442053188</v>
      </c>
      <c r="BZ901">
        <v>0</v>
      </c>
      <c r="CA901">
        <v>0</v>
      </c>
      <c r="CB901">
        <v>0</v>
      </c>
      <c r="CC901">
        <v>0</v>
      </c>
      <c r="CD901">
        <v>1.394162941877324</v>
      </c>
      <c r="CE901">
        <v>0</v>
      </c>
      <c r="CF901">
        <v>1.3268499999999999</v>
      </c>
      <c r="CG901">
        <v>21023.849647330237</v>
      </c>
      <c r="CH901">
        <v>9568.640220111316</v>
      </c>
      <c r="CI901">
        <v>37775.032272907774</v>
      </c>
      <c r="CJ901">
        <v>4713.9981216159149</v>
      </c>
      <c r="CK901">
        <v>78236.849483444385</v>
      </c>
      <c r="CL901">
        <v>520000</v>
      </c>
      <c r="CM901">
        <v>670000</v>
      </c>
      <c r="CN901">
        <v>1340000</v>
      </c>
      <c r="CO901">
        <v>89970000</v>
      </c>
      <c r="CP901">
        <v>81000</v>
      </c>
      <c r="CQ901">
        <v>6980</v>
      </c>
      <c r="CR901">
        <v>0</v>
      </c>
      <c r="CS901">
        <v>0</v>
      </c>
      <c r="CT901">
        <v>180460000</v>
      </c>
      <c r="CU901">
        <v>48915840</v>
      </c>
      <c r="CV901">
        <v>0</v>
      </c>
      <c r="CW901">
        <v>0</v>
      </c>
      <c r="CX901">
        <v>18208.612057423114</v>
      </c>
      <c r="CY901">
        <v>102700.0572573269</v>
      </c>
      <c r="CZ901">
        <v>6060</v>
      </c>
      <c r="DA901">
        <v>4807.1245721787227</v>
      </c>
      <c r="DB901">
        <v>3596.0242861831307</v>
      </c>
      <c r="DC901">
        <v>2173.2045027221902</v>
      </c>
      <c r="DD901">
        <v>-218911.04923000472</v>
      </c>
      <c r="DE901">
        <v>-214670.71866370842</v>
      </c>
      <c r="DF901">
        <v>-223580.14971432404</v>
      </c>
    </row>
    <row r="902" spans="1:110" x14ac:dyDescent="0.45">
      <c r="A902">
        <v>20411</v>
      </c>
      <c r="B902" t="s">
        <v>1248</v>
      </c>
      <c r="C902">
        <v>3851</v>
      </c>
      <c r="D902">
        <v>3625</v>
      </c>
      <c r="E902">
        <v>3404</v>
      </c>
      <c r="F902">
        <v>3202</v>
      </c>
      <c r="G902">
        <v>3008</v>
      </c>
      <c r="H902">
        <v>2826</v>
      </c>
      <c r="I902">
        <v>2626</v>
      </c>
      <c r="J902">
        <v>2423.5357142857142</v>
      </c>
      <c r="K902">
        <v>2.5499999999999998</v>
      </c>
      <c r="L902">
        <v>2.46</v>
      </c>
      <c r="M902">
        <v>2.37</v>
      </c>
      <c r="N902">
        <v>2.31</v>
      </c>
      <c r="O902">
        <v>2.25</v>
      </c>
      <c r="P902">
        <v>2.2000000000000002</v>
      </c>
      <c r="Q902">
        <v>2.1904016107851585</v>
      </c>
      <c r="R902">
        <v>2.1642294578307522</v>
      </c>
      <c r="S902">
        <v>306350</v>
      </c>
      <c r="T902">
        <v>10638</v>
      </c>
      <c r="U902">
        <v>3693</v>
      </c>
      <c r="V902">
        <v>6.6235500595700811</v>
      </c>
      <c r="W902">
        <v>30.616445815538089</v>
      </c>
      <c r="X902">
        <v>2910.6081912929412</v>
      </c>
      <c r="Y902">
        <v>218.59444370188558</v>
      </c>
      <c r="Z902">
        <v>1707</v>
      </c>
      <c r="AA902">
        <v>1656.4063674691004</v>
      </c>
      <c r="AB902">
        <v>1597.7979903128187</v>
      </c>
      <c r="AC902">
        <v>1492.168663593262</v>
      </c>
      <c r="AD902">
        <v>1387.5414008966329</v>
      </c>
      <c r="AE902">
        <v>1300.5499960288112</v>
      </c>
      <c r="AF902">
        <v>1238.5729067682955</v>
      </c>
      <c r="AG902">
        <v>1166.0059418552098</v>
      </c>
      <c r="AH902">
        <v>451</v>
      </c>
      <c r="AI902">
        <v>417.20367887477869</v>
      </c>
      <c r="AJ902">
        <v>400.18196766381266</v>
      </c>
      <c r="AK902">
        <v>383.5412449840411</v>
      </c>
      <c r="AL902">
        <v>369.54445784720809</v>
      </c>
      <c r="AM902">
        <v>363.32914758140987</v>
      </c>
      <c r="AN902">
        <v>373.90602648328422</v>
      </c>
      <c r="AO902">
        <v>385.24463311215345</v>
      </c>
      <c r="AP902">
        <v>4.5725786497247025</v>
      </c>
      <c r="AQ902">
        <v>0.99572996542210934</v>
      </c>
      <c r="AR902">
        <v>0.18848651148457415</v>
      </c>
      <c r="AS902">
        <v>0.99572996542210934</v>
      </c>
      <c r="AT902">
        <v>3436</v>
      </c>
      <c r="AU902">
        <v>18</v>
      </c>
      <c r="AV902">
        <v>2047.5606116114625</v>
      </c>
      <c r="AW902">
        <v>501.94010851857053</v>
      </c>
      <c r="AX902">
        <v>7.0885627478001751</v>
      </c>
      <c r="AY902">
        <v>68.327097609474492</v>
      </c>
      <c r="AZ902">
        <v>19.093801728046422</v>
      </c>
      <c r="BA902">
        <v>0.18842718256323959</v>
      </c>
      <c r="BB902">
        <v>66.061272509003672</v>
      </c>
      <c r="BC902">
        <v>6060</v>
      </c>
      <c r="BD902">
        <v>304223.51190857153</v>
      </c>
      <c r="BE902">
        <v>742171.79862026474</v>
      </c>
      <c r="BF902">
        <v>11060</v>
      </c>
      <c r="BG902">
        <v>10403.789843260187</v>
      </c>
      <c r="BH902">
        <v>9641.2134921630095</v>
      </c>
      <c r="BI902">
        <v>988.00000000000182</v>
      </c>
      <c r="BJ902">
        <v>890.03681015953805</v>
      </c>
      <c r="BK902">
        <v>827.62957871293577</v>
      </c>
      <c r="BL902">
        <v>-161754.89771759219</v>
      </c>
      <c r="BM902">
        <v>-108214.45803109114</v>
      </c>
      <c r="BN902">
        <v>-72064.267004282679</v>
      </c>
      <c r="BO902">
        <v>78322.183836240321</v>
      </c>
      <c r="BP902">
        <v>161054.90128440468</v>
      </c>
      <c r="BQ902">
        <v>229936.05507320765</v>
      </c>
      <c r="BR902">
        <v>1878846</v>
      </c>
      <c r="BS902">
        <v>8767932</v>
      </c>
      <c r="BT902">
        <v>937111</v>
      </c>
      <c r="BU902">
        <v>28886</v>
      </c>
      <c r="BV902">
        <v>88734</v>
      </c>
      <c r="BW902">
        <v>932589</v>
      </c>
      <c r="BX902">
        <v>42948</v>
      </c>
      <c r="BY902">
        <v>83.115806030157259</v>
      </c>
      <c r="BZ902">
        <v>0</v>
      </c>
      <c r="CA902">
        <v>0</v>
      </c>
      <c r="CB902">
        <v>36.580927779931251</v>
      </c>
      <c r="CC902">
        <v>0</v>
      </c>
      <c r="CD902">
        <v>2.9386934438705863</v>
      </c>
      <c r="CE902">
        <v>0</v>
      </c>
      <c r="CF902">
        <v>0</v>
      </c>
      <c r="CG902">
        <v>49440.701368446928</v>
      </c>
      <c r="CH902">
        <v>22502.077001140897</v>
      </c>
      <c r="CI902">
        <v>88833.592378046858</v>
      </c>
      <c r="CJ902">
        <v>11085.665912371491</v>
      </c>
      <c r="CK902">
        <v>183985.55812590217</v>
      </c>
      <c r="CL902">
        <v>1540000</v>
      </c>
      <c r="CM902">
        <v>2580000</v>
      </c>
      <c r="CN902">
        <v>1340000</v>
      </c>
      <c r="CO902">
        <v>38120000</v>
      </c>
      <c r="CP902">
        <v>13000</v>
      </c>
      <c r="CQ902">
        <v>90</v>
      </c>
      <c r="CR902">
        <v>0</v>
      </c>
      <c r="CS902">
        <v>0</v>
      </c>
      <c r="CT902">
        <v>28476000</v>
      </c>
      <c r="CU902">
        <v>630720</v>
      </c>
      <c r="CV902">
        <v>0</v>
      </c>
      <c r="CW902">
        <v>0</v>
      </c>
      <c r="CX902">
        <v>5661.017631337445</v>
      </c>
      <c r="CY902">
        <v>311785.59195770836</v>
      </c>
      <c r="CZ902">
        <v>6060</v>
      </c>
      <c r="DA902">
        <v>5700.4490461262885</v>
      </c>
      <c r="DB902">
        <v>5282.6178808777431</v>
      </c>
      <c r="DC902">
        <v>4605.1718405380107</v>
      </c>
      <c r="DD902">
        <v>-161754.89771759219</v>
      </c>
      <c r="DE902">
        <v>-108214.45803109114</v>
      </c>
      <c r="DF902">
        <v>-72064.267004282679</v>
      </c>
    </row>
    <row r="903" spans="1:110" x14ac:dyDescent="0.45">
      <c r="A903">
        <v>20412</v>
      </c>
      <c r="B903" t="s">
        <v>1249</v>
      </c>
      <c r="C903">
        <v>575</v>
      </c>
      <c r="D903">
        <v>520</v>
      </c>
      <c r="E903">
        <v>473</v>
      </c>
      <c r="F903">
        <v>423</v>
      </c>
      <c r="G903">
        <v>386</v>
      </c>
      <c r="H903">
        <v>355</v>
      </c>
      <c r="I903">
        <v>327</v>
      </c>
      <c r="J903">
        <v>285.53571428571422</v>
      </c>
      <c r="K903">
        <v>2.5499999999999998</v>
      </c>
      <c r="L903">
        <v>2.46</v>
      </c>
      <c r="M903">
        <v>2.37</v>
      </c>
      <c r="N903">
        <v>2.31</v>
      </c>
      <c r="O903">
        <v>2.25</v>
      </c>
      <c r="P903">
        <v>2.2000000000000002</v>
      </c>
      <c r="Q903">
        <v>2.1904016107851585</v>
      </c>
      <c r="R903">
        <v>2.1642294578307522</v>
      </c>
      <c r="S903">
        <v>306350</v>
      </c>
      <c r="T903">
        <v>10638</v>
      </c>
      <c r="U903">
        <v>3693</v>
      </c>
      <c r="V903">
        <v>1.5459357480256684</v>
      </c>
      <c r="W903">
        <v>7.1458745896159748</v>
      </c>
      <c r="X903">
        <v>1861.9904809983275</v>
      </c>
      <c r="Y903">
        <v>139.84045485394932</v>
      </c>
      <c r="Z903">
        <v>339</v>
      </c>
      <c r="AA903">
        <v>310.66429050267527</v>
      </c>
      <c r="AB903">
        <v>279.34276189770418</v>
      </c>
      <c r="AC903">
        <v>248.35813337259387</v>
      </c>
      <c r="AD903">
        <v>231.31775958143464</v>
      </c>
      <c r="AE903">
        <v>212.39575920815298</v>
      </c>
      <c r="AF903">
        <v>208.62047154440333</v>
      </c>
      <c r="AG903">
        <v>176.10580331467446</v>
      </c>
      <c r="AH903">
        <v>105</v>
      </c>
      <c r="AI903">
        <v>93.773064996075675</v>
      </c>
      <c r="AJ903">
        <v>84.431262730574673</v>
      </c>
      <c r="AK903">
        <v>77.979069210791849</v>
      </c>
      <c r="AL903">
        <v>71.010720812041313</v>
      </c>
      <c r="AM903">
        <v>64.005265946689875</v>
      </c>
      <c r="AN903">
        <v>67.640022421484275</v>
      </c>
      <c r="AO903">
        <v>50.321129735677374</v>
      </c>
      <c r="AP903">
        <v>1.7412606003595619</v>
      </c>
      <c r="AQ903">
        <v>0.49786498271105467</v>
      </c>
      <c r="AR903">
        <v>9.4243255742287077E-2</v>
      </c>
      <c r="AS903">
        <v>0.49786498271105467</v>
      </c>
      <c r="AT903">
        <v>508</v>
      </c>
      <c r="AU903">
        <v>0</v>
      </c>
      <c r="AV903">
        <v>301.51743996048634</v>
      </c>
      <c r="AW903">
        <v>49.520946368142994</v>
      </c>
      <c r="AX903">
        <v>0.11788512736009231</v>
      </c>
      <c r="AY903">
        <v>10.061636971481429</v>
      </c>
      <c r="AZ903">
        <v>1.8837767998441595</v>
      </c>
      <c r="BA903">
        <v>3.133605951568144E-3</v>
      </c>
      <c r="BB903">
        <v>66.061272509003672</v>
      </c>
      <c r="BC903">
        <v>6060</v>
      </c>
      <c r="BD903">
        <v>249866.74275378778</v>
      </c>
      <c r="BE903">
        <v>179728.57260054577</v>
      </c>
      <c r="BF903">
        <v>1616</v>
      </c>
      <c r="BG903">
        <v>1399.9144855144855</v>
      </c>
      <c r="BH903">
        <v>1233.6125874125873</v>
      </c>
      <c r="BI903">
        <v>0</v>
      </c>
      <c r="BJ903">
        <v>0</v>
      </c>
      <c r="BK903">
        <v>0</v>
      </c>
      <c r="BL903">
        <v>-182089.3193891531</v>
      </c>
      <c r="BM903">
        <v>-133140.47715944535</v>
      </c>
      <c r="BN903">
        <v>-99565.559896570339</v>
      </c>
      <c r="BO903">
        <v>5547.8904563563992</v>
      </c>
      <c r="BP903">
        <v>20373.02257541343</v>
      </c>
      <c r="BQ903">
        <v>41867.33764946412</v>
      </c>
      <c r="BR903">
        <v>1878846</v>
      </c>
      <c r="BS903">
        <v>8767932</v>
      </c>
      <c r="BT903">
        <v>937111</v>
      </c>
      <c r="BU903">
        <v>28886</v>
      </c>
      <c r="BV903">
        <v>88734</v>
      </c>
      <c r="BW903">
        <v>932589</v>
      </c>
      <c r="BX903">
        <v>42948</v>
      </c>
      <c r="BY903">
        <v>3.9108574676687877</v>
      </c>
      <c r="BZ903">
        <v>0</v>
      </c>
      <c r="CA903">
        <v>0</v>
      </c>
      <c r="CB903">
        <v>0</v>
      </c>
      <c r="CC903">
        <v>0</v>
      </c>
      <c r="CD903">
        <v>0.79177232684596111</v>
      </c>
      <c r="CE903">
        <v>0</v>
      </c>
      <c r="CF903">
        <v>0</v>
      </c>
      <c r="CG903">
        <v>13630.847573543781</v>
      </c>
      <c r="CH903">
        <v>6203.8436591930513</v>
      </c>
      <c r="CI903">
        <v>24491.504440676472</v>
      </c>
      <c r="CJ903">
        <v>3056.3284524762521</v>
      </c>
      <c r="CK903">
        <v>50724.990324430968</v>
      </c>
      <c r="CL903">
        <v>680000</v>
      </c>
      <c r="CM903">
        <v>420000</v>
      </c>
      <c r="CN903">
        <v>1340000</v>
      </c>
      <c r="CO903">
        <v>43430000</v>
      </c>
      <c r="CP903">
        <v>64000</v>
      </c>
      <c r="CQ903">
        <v>0</v>
      </c>
      <c r="CR903">
        <v>0</v>
      </c>
      <c r="CS903">
        <v>0</v>
      </c>
      <c r="CT903">
        <v>180528000</v>
      </c>
      <c r="CU903">
        <v>0</v>
      </c>
      <c r="CV903">
        <v>0</v>
      </c>
      <c r="CW903">
        <v>0</v>
      </c>
      <c r="CX903">
        <v>8274.1229084532988</v>
      </c>
      <c r="CY903">
        <v>80929.71888314157</v>
      </c>
      <c r="CZ903">
        <v>6060</v>
      </c>
      <c r="DA903">
        <v>5249.6793206793209</v>
      </c>
      <c r="DB903">
        <v>4626.0472027972028</v>
      </c>
      <c r="DC903">
        <v>3782.3483148880118</v>
      </c>
      <c r="DD903">
        <v>-182089.3193891531</v>
      </c>
      <c r="DE903">
        <v>-133140.47715944535</v>
      </c>
      <c r="DF903">
        <v>-99565.559896570339</v>
      </c>
    </row>
    <row r="904" spans="1:110" x14ac:dyDescent="0.45">
      <c r="A904">
        <v>20413</v>
      </c>
      <c r="B904" t="s">
        <v>1250</v>
      </c>
      <c r="C904">
        <v>1365</v>
      </c>
      <c r="D904">
        <v>1127</v>
      </c>
      <c r="E904">
        <v>920</v>
      </c>
      <c r="F904">
        <v>742</v>
      </c>
      <c r="G904">
        <v>598</v>
      </c>
      <c r="H904">
        <v>480</v>
      </c>
      <c r="I904">
        <v>380</v>
      </c>
      <c r="J904">
        <v>216.75</v>
      </c>
      <c r="K904">
        <v>2.5499999999999998</v>
      </c>
      <c r="L904">
        <v>2.46</v>
      </c>
      <c r="M904">
        <v>2.37</v>
      </c>
      <c r="N904">
        <v>2.31</v>
      </c>
      <c r="O904">
        <v>2.25</v>
      </c>
      <c r="P904">
        <v>2.2000000000000002</v>
      </c>
      <c r="Q904">
        <v>2.1904016107851585</v>
      </c>
      <c r="R904">
        <v>2.1642294578307522</v>
      </c>
      <c r="S904">
        <v>306350</v>
      </c>
      <c r="T904">
        <v>10638</v>
      </c>
      <c r="U904">
        <v>3693</v>
      </c>
      <c r="V904">
        <v>3.4929113843352582</v>
      </c>
      <c r="W904">
        <v>16.145500702068798</v>
      </c>
      <c r="X904">
        <v>1956.348110885659</v>
      </c>
      <c r="Y904">
        <v>146.92696470297412</v>
      </c>
      <c r="Z904">
        <v>589</v>
      </c>
      <c r="AA904">
        <v>486.33768258323158</v>
      </c>
      <c r="AB904">
        <v>398.33552383928628</v>
      </c>
      <c r="AC904">
        <v>322.66969399089589</v>
      </c>
      <c r="AD904">
        <v>264.4446196563116</v>
      </c>
      <c r="AE904">
        <v>219.33067348841595</v>
      </c>
      <c r="AF904">
        <v>218.0830361974642</v>
      </c>
      <c r="AG904">
        <v>102.30940264553738</v>
      </c>
      <c r="AH904">
        <v>124</v>
      </c>
      <c r="AI904">
        <v>121.40901902858245</v>
      </c>
      <c r="AJ904">
        <v>111.80462814891389</v>
      </c>
      <c r="AK904">
        <v>104.99690130133691</v>
      </c>
      <c r="AL904">
        <v>100.68947709311469</v>
      </c>
      <c r="AM904">
        <v>92.955672905200458</v>
      </c>
      <c r="AN904">
        <v>119.13565103244883</v>
      </c>
      <c r="AO904">
        <v>48.604217098835655</v>
      </c>
      <c r="AP904">
        <v>3.2772506421401504</v>
      </c>
      <c r="AQ904">
        <v>0.96644378996851787</v>
      </c>
      <c r="AR904">
        <v>0.18294279055855728</v>
      </c>
      <c r="AS904">
        <v>0.96644378996851787</v>
      </c>
      <c r="AT904">
        <v>1199</v>
      </c>
      <c r="AU904">
        <v>19</v>
      </c>
      <c r="AV904">
        <v>720.26901379272317</v>
      </c>
      <c r="AW904">
        <v>293.14977353900451</v>
      </c>
      <c r="AX904">
        <v>6.9189623584729372</v>
      </c>
      <c r="AY904">
        <v>24.03537699026317</v>
      </c>
      <c r="AZ904">
        <v>11.151417385423731</v>
      </c>
      <c r="BA904">
        <v>0.18391888875819745</v>
      </c>
      <c r="BB904">
        <v>66.061272509003672</v>
      </c>
      <c r="BC904">
        <v>6060</v>
      </c>
      <c r="BD904">
        <v>87515.817186298664</v>
      </c>
      <c r="BE904">
        <v>208520.42096368739</v>
      </c>
      <c r="BF904">
        <v>643.33333333333326</v>
      </c>
      <c r="BG904">
        <v>451.06504261783761</v>
      </c>
      <c r="BH904">
        <v>306.38380253287085</v>
      </c>
      <c r="BI904">
        <v>976.66666666666674</v>
      </c>
      <c r="BJ904">
        <v>647.98749048303205</v>
      </c>
      <c r="BK904">
        <v>531.05949723207686</v>
      </c>
      <c r="BL904">
        <v>-247229.90532534412</v>
      </c>
      <c r="BM904">
        <v>-246166.03974441753</v>
      </c>
      <c r="BN904">
        <v>-259067.74056961644</v>
      </c>
      <c r="BO904">
        <v>-22304.465150505683</v>
      </c>
      <c r="BP904">
        <v>-20672.068986461061</v>
      </c>
      <c r="BQ904">
        <v>-9956.4239646973147</v>
      </c>
      <c r="BR904">
        <v>1878846</v>
      </c>
      <c r="BS904">
        <v>8767932</v>
      </c>
      <c r="BT904">
        <v>937111</v>
      </c>
      <c r="BU904">
        <v>28886</v>
      </c>
      <c r="BV904">
        <v>88734</v>
      </c>
      <c r="BW904">
        <v>932589</v>
      </c>
      <c r="BX904">
        <v>42948</v>
      </c>
      <c r="BY904">
        <v>8.3192196043215585</v>
      </c>
      <c r="BZ904">
        <v>0</v>
      </c>
      <c r="CA904">
        <v>0</v>
      </c>
      <c r="CB904">
        <v>491.60664151391467</v>
      </c>
      <c r="CC904">
        <v>0</v>
      </c>
      <c r="CD904">
        <v>2.106317407955602</v>
      </c>
      <c r="CE904">
        <v>0</v>
      </c>
      <c r="CF904">
        <v>0</v>
      </c>
      <c r="CG904">
        <v>23334.162795388504</v>
      </c>
      <c r="CH904">
        <v>10620.139145398274</v>
      </c>
      <c r="CI904">
        <v>41926.134720480062</v>
      </c>
      <c r="CJ904">
        <v>5232.0198932220592</v>
      </c>
      <c r="CK904">
        <v>86834.305470636071</v>
      </c>
      <c r="CL904">
        <v>240000</v>
      </c>
      <c r="CM904">
        <v>710000</v>
      </c>
      <c r="CN904">
        <v>1340000</v>
      </c>
      <c r="CO904">
        <v>109440000</v>
      </c>
      <c r="CP904">
        <v>88000</v>
      </c>
      <c r="CQ904">
        <v>850</v>
      </c>
      <c r="CR904">
        <v>0</v>
      </c>
      <c r="CS904">
        <v>0</v>
      </c>
      <c r="CT904">
        <v>236313000</v>
      </c>
      <c r="CU904">
        <v>5956800</v>
      </c>
      <c r="CV904">
        <v>0</v>
      </c>
      <c r="CW904">
        <v>0</v>
      </c>
      <c r="CX904">
        <v>21823.478737674734</v>
      </c>
      <c r="CY904">
        <v>139492.08480171475</v>
      </c>
      <c r="CZ904">
        <v>6060</v>
      </c>
      <c r="DA904">
        <v>4248.8924739856411</v>
      </c>
      <c r="DB904">
        <v>2886.0401710091151</v>
      </c>
      <c r="DC904">
        <v>1324.7673540404614</v>
      </c>
      <c r="DD904">
        <v>-247229.90532534412</v>
      </c>
      <c r="DE904">
        <v>-246166.03974441753</v>
      </c>
      <c r="DF904">
        <v>-259067.74056961644</v>
      </c>
    </row>
    <row r="905" spans="1:110" x14ac:dyDescent="0.45">
      <c r="A905">
        <v>20414</v>
      </c>
      <c r="B905" t="s">
        <v>1251</v>
      </c>
      <c r="C905">
        <v>1702</v>
      </c>
      <c r="D905">
        <v>1530</v>
      </c>
      <c r="E905">
        <v>1384</v>
      </c>
      <c r="F905">
        <v>1250</v>
      </c>
      <c r="G905">
        <v>1139</v>
      </c>
      <c r="H905">
        <v>1039</v>
      </c>
      <c r="I905">
        <v>949</v>
      </c>
      <c r="J905">
        <v>824.5</v>
      </c>
      <c r="K905">
        <v>2.5499999999999998</v>
      </c>
      <c r="L905">
        <v>2.46</v>
      </c>
      <c r="M905">
        <v>2.37</v>
      </c>
      <c r="N905">
        <v>2.31</v>
      </c>
      <c r="O905">
        <v>2.25</v>
      </c>
      <c r="P905">
        <v>2.2000000000000002</v>
      </c>
      <c r="Q905">
        <v>2.1904016107851585</v>
      </c>
      <c r="R905">
        <v>2.1642294578307522</v>
      </c>
      <c r="S905">
        <v>306350</v>
      </c>
      <c r="T905">
        <v>10638</v>
      </c>
      <c r="U905">
        <v>3693</v>
      </c>
      <c r="V905">
        <v>3.6010731331658574</v>
      </c>
      <c r="W905">
        <v>16.645463455064252</v>
      </c>
      <c r="X905">
        <v>2366.0758668912281</v>
      </c>
      <c r="Y905">
        <v>177.6986127596208</v>
      </c>
      <c r="Z905">
        <v>705</v>
      </c>
      <c r="AA905">
        <v>652.15521130762397</v>
      </c>
      <c r="AB905">
        <v>596.30886764057391</v>
      </c>
      <c r="AC905">
        <v>544.26687831462527</v>
      </c>
      <c r="AD905">
        <v>489.55761621101266</v>
      </c>
      <c r="AE905">
        <v>442.63073258356411</v>
      </c>
      <c r="AF905">
        <v>423.66889167531656</v>
      </c>
      <c r="AG905">
        <v>356.81126772488705</v>
      </c>
      <c r="AH905">
        <v>181</v>
      </c>
      <c r="AI905">
        <v>170.91986151967782</v>
      </c>
      <c r="AJ905">
        <v>159.16191755129375</v>
      </c>
      <c r="AK905">
        <v>166.13074984003032</v>
      </c>
      <c r="AL905">
        <v>160.82896137579792</v>
      </c>
      <c r="AM905">
        <v>147.11924530406378</v>
      </c>
      <c r="AN905">
        <v>151.04498075094654</v>
      </c>
      <c r="AO905">
        <v>112.93790263489514</v>
      </c>
      <c r="AP905">
        <v>2.5694211297988652</v>
      </c>
      <c r="AQ905">
        <v>0.32214792998950603</v>
      </c>
      <c r="AR905">
        <v>6.0980930186185757E-2</v>
      </c>
      <c r="AS905">
        <v>0.32214792998950603</v>
      </c>
      <c r="AT905">
        <v>1578</v>
      </c>
      <c r="AU905">
        <v>11</v>
      </c>
      <c r="AV905">
        <v>941.59196211460676</v>
      </c>
      <c r="AW905">
        <v>255.87714327560948</v>
      </c>
      <c r="AX905">
        <v>4.2108170952035646</v>
      </c>
      <c r="AY905">
        <v>31.420923775764425</v>
      </c>
      <c r="AZ905">
        <v>9.7335665302041861</v>
      </c>
      <c r="BA905">
        <v>0.11193135051030785</v>
      </c>
      <c r="BB905">
        <v>66.061272509003672</v>
      </c>
      <c r="BC905">
        <v>6060</v>
      </c>
      <c r="BD905">
        <v>245217.0093294626</v>
      </c>
      <c r="BE905">
        <v>363562.4061097377</v>
      </c>
      <c r="BF905">
        <v>1396.6666666666665</v>
      </c>
      <c r="BG905">
        <v>1215.1628328098914</v>
      </c>
      <c r="BH905">
        <v>1060.5455139631608</v>
      </c>
      <c r="BI905">
        <v>70</v>
      </c>
      <c r="BJ905">
        <v>58.419653514127148</v>
      </c>
      <c r="BK905">
        <v>52.547357654412821</v>
      </c>
      <c r="BL905">
        <v>-180364.23134037451</v>
      </c>
      <c r="BM905">
        <v>-134351.19353817415</v>
      </c>
      <c r="BN905">
        <v>-103638.14126140811</v>
      </c>
      <c r="BO905">
        <v>17369.273171089386</v>
      </c>
      <c r="BP905">
        <v>55333.917231926986</v>
      </c>
      <c r="BQ905">
        <v>86938.682270313031</v>
      </c>
      <c r="BR905">
        <v>1878846</v>
      </c>
      <c r="BS905">
        <v>8767932</v>
      </c>
      <c r="BT905">
        <v>937111</v>
      </c>
      <c r="BU905">
        <v>28886</v>
      </c>
      <c r="BV905">
        <v>88734</v>
      </c>
      <c r="BW905">
        <v>932589</v>
      </c>
      <c r="BX905">
        <v>42948</v>
      </c>
      <c r="BY905">
        <v>9.1012585701907689</v>
      </c>
      <c r="BZ905">
        <v>0</v>
      </c>
      <c r="CA905">
        <v>0</v>
      </c>
      <c r="CB905">
        <v>160.75923110510618</v>
      </c>
      <c r="CC905">
        <v>0</v>
      </c>
      <c r="CD905">
        <v>1.7967141263042969</v>
      </c>
      <c r="CE905">
        <v>0</v>
      </c>
      <c r="CF905">
        <v>2.5499999999999998E-2</v>
      </c>
      <c r="CG905">
        <v>29109.945665534175</v>
      </c>
      <c r="CH905">
        <v>13248.886458615669</v>
      </c>
      <c r="CI905">
        <v>52303.890839410771</v>
      </c>
      <c r="CJ905">
        <v>6527.0743222374203</v>
      </c>
      <c r="CK905">
        <v>108327.94543861529</v>
      </c>
      <c r="CL905">
        <v>670000</v>
      </c>
      <c r="CM905">
        <v>1320000</v>
      </c>
      <c r="CN905">
        <v>1340000</v>
      </c>
      <c r="CO905">
        <v>64590000</v>
      </c>
      <c r="CP905">
        <v>0</v>
      </c>
      <c r="CQ905">
        <v>260</v>
      </c>
      <c r="CR905">
        <v>0</v>
      </c>
      <c r="CS905">
        <v>0</v>
      </c>
      <c r="CT905">
        <v>0</v>
      </c>
      <c r="CU905">
        <v>1822080</v>
      </c>
      <c r="CV905">
        <v>0</v>
      </c>
      <c r="CW905">
        <v>0</v>
      </c>
      <c r="CX905">
        <v>12053.107946239928</v>
      </c>
      <c r="CY905">
        <v>167155.07309111414</v>
      </c>
      <c r="CZ905">
        <v>6060</v>
      </c>
      <c r="DA905">
        <v>5272.4726254138004</v>
      </c>
      <c r="DB905">
        <v>4601.6032085561492</v>
      </c>
      <c r="DC905">
        <v>3711.9631520274047</v>
      </c>
      <c r="DD905">
        <v>-180364.23134037451</v>
      </c>
      <c r="DE905">
        <v>-134351.19353817415</v>
      </c>
      <c r="DF905">
        <v>-103638.14126140811</v>
      </c>
    </row>
    <row r="906" spans="1:110" x14ac:dyDescent="0.45">
      <c r="A906">
        <v>20415</v>
      </c>
      <c r="B906" t="s">
        <v>1252</v>
      </c>
      <c r="C906">
        <v>6310</v>
      </c>
      <c r="D906">
        <v>5904</v>
      </c>
      <c r="E906">
        <v>5509</v>
      </c>
      <c r="F906">
        <v>5129</v>
      </c>
      <c r="G906">
        <v>4754</v>
      </c>
      <c r="H906">
        <v>4387</v>
      </c>
      <c r="I906">
        <v>4040</v>
      </c>
      <c r="J906">
        <v>3661.4642857142853</v>
      </c>
      <c r="K906">
        <v>2.5499999999999998</v>
      </c>
      <c r="L906">
        <v>2.46</v>
      </c>
      <c r="M906">
        <v>2.37</v>
      </c>
      <c r="N906">
        <v>2.31</v>
      </c>
      <c r="O906">
        <v>2.25</v>
      </c>
      <c r="P906">
        <v>2.2000000000000002</v>
      </c>
      <c r="Q906">
        <v>2.1904016107851585</v>
      </c>
      <c r="R906">
        <v>2.1642294578307522</v>
      </c>
      <c r="S906">
        <v>306350</v>
      </c>
      <c r="T906">
        <v>10638</v>
      </c>
      <c r="U906">
        <v>3693</v>
      </c>
      <c r="V906">
        <v>11.680542284668523</v>
      </c>
      <c r="W906">
        <v>53.991694293598698</v>
      </c>
      <c r="X906">
        <v>2704.3780659399085</v>
      </c>
      <c r="Y906">
        <v>203.10601085098688</v>
      </c>
      <c r="Z906">
        <v>2515</v>
      </c>
      <c r="AA906">
        <v>2370.9208230763065</v>
      </c>
      <c r="AB906">
        <v>2226.6392507697542</v>
      </c>
      <c r="AC906">
        <v>2064.3484895848992</v>
      </c>
      <c r="AD906">
        <v>1889.9828595940282</v>
      </c>
      <c r="AE906">
        <v>1720.2535540239578</v>
      </c>
      <c r="AF906">
        <v>1611.1474786298149</v>
      </c>
      <c r="AG906">
        <v>1453.4024456331945</v>
      </c>
      <c r="AH906">
        <v>582</v>
      </c>
      <c r="AI906">
        <v>546.24236940204514</v>
      </c>
      <c r="AJ906">
        <v>510.02118062831494</v>
      </c>
      <c r="AK906">
        <v>467.06158734407552</v>
      </c>
      <c r="AL906">
        <v>437.19718139764007</v>
      </c>
      <c r="AM906">
        <v>424.62505309158053</v>
      </c>
      <c r="AN906">
        <v>461.33815021246374</v>
      </c>
      <c r="AO906">
        <v>462.96397785360102</v>
      </c>
      <c r="AP906">
        <v>9.9450046483950576</v>
      </c>
      <c r="AQ906">
        <v>1.5814534744939386</v>
      </c>
      <c r="AR906">
        <v>0.29936093000491187</v>
      </c>
      <c r="AS906">
        <v>1.5814534744939386</v>
      </c>
      <c r="AT906">
        <v>5757</v>
      </c>
      <c r="AU906">
        <v>32</v>
      </c>
      <c r="AV906">
        <v>3431.5120272491135</v>
      </c>
      <c r="AW906">
        <v>858.07840084787949</v>
      </c>
      <c r="AX906">
        <v>12.52033406742779</v>
      </c>
      <c r="AY906">
        <v>114.5095563493029</v>
      </c>
      <c r="AZ906">
        <v>32.641302368253335</v>
      </c>
      <c r="BA906">
        <v>0.33281376733359608</v>
      </c>
      <c r="BB906">
        <v>66.061272509003672</v>
      </c>
      <c r="BC906">
        <v>6060</v>
      </c>
      <c r="BD906">
        <v>282201.82358231524</v>
      </c>
      <c r="BE906">
        <v>1142556.3082104141</v>
      </c>
      <c r="BF906">
        <v>26412</v>
      </c>
      <c r="BG906">
        <v>24434.911255411251</v>
      </c>
      <c r="BH906">
        <v>21944.970454545452</v>
      </c>
      <c r="BI906">
        <v>9166.0000000000073</v>
      </c>
      <c r="BJ906">
        <v>7980.7887599484875</v>
      </c>
      <c r="BK906">
        <v>7306.6897563290458</v>
      </c>
      <c r="BL906">
        <v>-183321.5846622074</v>
      </c>
      <c r="BM906">
        <v>-153950.27687605924</v>
      </c>
      <c r="BN906">
        <v>-135772.83370507247</v>
      </c>
      <c r="BO906">
        <v>87339.198978330009</v>
      </c>
      <c r="BP906">
        <v>211692.64660215413</v>
      </c>
      <c r="BQ906">
        <v>312003.39790008054</v>
      </c>
      <c r="BR906">
        <v>1878846</v>
      </c>
      <c r="BS906">
        <v>8767932</v>
      </c>
      <c r="BT906">
        <v>937111</v>
      </c>
      <c r="BU906">
        <v>28886</v>
      </c>
      <c r="BV906">
        <v>88734</v>
      </c>
      <c r="BW906">
        <v>932589</v>
      </c>
      <c r="BX906">
        <v>42948</v>
      </c>
      <c r="BY906">
        <v>61.373136352588865</v>
      </c>
      <c r="BZ906">
        <v>0</v>
      </c>
      <c r="CA906">
        <v>0</v>
      </c>
      <c r="CB906">
        <v>0</v>
      </c>
      <c r="CC906">
        <v>0</v>
      </c>
      <c r="CD906">
        <v>5.1592087835828178</v>
      </c>
      <c r="CE906">
        <v>0</v>
      </c>
      <c r="CF906">
        <v>5.107249822161422</v>
      </c>
      <c r="CG906">
        <v>83864.367274515127</v>
      </c>
      <c r="CH906">
        <v>38169.41098791657</v>
      </c>
      <c r="CI906">
        <v>150685.01884687389</v>
      </c>
      <c r="CJ906">
        <v>18804.190309303045</v>
      </c>
      <c r="CK906">
        <v>312087.65233505837</v>
      </c>
      <c r="CL906">
        <v>1590000</v>
      </c>
      <c r="CM906">
        <v>2990000</v>
      </c>
      <c r="CN906">
        <v>1340000</v>
      </c>
      <c r="CO906">
        <v>66610000</v>
      </c>
      <c r="CP906">
        <v>0</v>
      </c>
      <c r="CQ906">
        <v>670</v>
      </c>
      <c r="CR906">
        <v>0</v>
      </c>
      <c r="CS906">
        <v>0</v>
      </c>
      <c r="CT906">
        <v>0</v>
      </c>
      <c r="CU906">
        <v>4695360</v>
      </c>
      <c r="CV906">
        <v>0</v>
      </c>
      <c r="CW906">
        <v>0</v>
      </c>
      <c r="CX906">
        <v>11496.810656413469</v>
      </c>
      <c r="CY906">
        <v>439273.80135940097</v>
      </c>
      <c r="CZ906">
        <v>6060</v>
      </c>
      <c r="DA906">
        <v>5606.3744588744585</v>
      </c>
      <c r="DB906">
        <v>5035.079545454545</v>
      </c>
      <c r="DC906">
        <v>4271.8193710824016</v>
      </c>
      <c r="DD906">
        <v>-183321.5846622074</v>
      </c>
      <c r="DE906">
        <v>-153950.27687605924</v>
      </c>
      <c r="DF906">
        <v>-135772.83370507247</v>
      </c>
    </row>
    <row r="907" spans="1:110" x14ac:dyDescent="0.45">
      <c r="A907">
        <v>20416</v>
      </c>
      <c r="B907" t="s">
        <v>1253</v>
      </c>
      <c r="C907">
        <v>6592</v>
      </c>
      <c r="D907">
        <v>6299</v>
      </c>
      <c r="E907">
        <v>6019</v>
      </c>
      <c r="F907">
        <v>5742</v>
      </c>
      <c r="G907">
        <v>5457</v>
      </c>
      <c r="H907">
        <v>5174</v>
      </c>
      <c r="I907">
        <v>4881</v>
      </c>
      <c r="J907">
        <v>4597.25</v>
      </c>
      <c r="K907">
        <v>2.5499999999999998</v>
      </c>
      <c r="L907">
        <v>2.46</v>
      </c>
      <c r="M907">
        <v>2.37</v>
      </c>
      <c r="N907">
        <v>2.31</v>
      </c>
      <c r="O907">
        <v>2.25</v>
      </c>
      <c r="P907">
        <v>2.2000000000000002</v>
      </c>
      <c r="Q907">
        <v>2.1904016107851585</v>
      </c>
      <c r="R907">
        <v>2.1642294578307522</v>
      </c>
      <c r="S907">
        <v>306350</v>
      </c>
      <c r="T907">
        <v>10638</v>
      </c>
      <c r="U907">
        <v>3693</v>
      </c>
      <c r="V907">
        <v>11.993200327155293</v>
      </c>
      <c r="W907">
        <v>55.436912934734735</v>
      </c>
      <c r="X907">
        <v>2751.5864514237819</v>
      </c>
      <c r="Y907">
        <v>206.65148660199389</v>
      </c>
      <c r="Z907">
        <v>2944</v>
      </c>
      <c r="AA907">
        <v>2825.7338783020423</v>
      </c>
      <c r="AB907">
        <v>2684.9910022700856</v>
      </c>
      <c r="AC907">
        <v>2546.1687283000756</v>
      </c>
      <c r="AD907">
        <v>2409.1113821322756</v>
      </c>
      <c r="AE907">
        <v>2279.5280924115882</v>
      </c>
      <c r="AF907">
        <v>2264.0393812132916</v>
      </c>
      <c r="AG907">
        <v>2126.2976227270415</v>
      </c>
      <c r="AH907">
        <v>811</v>
      </c>
      <c r="AI907">
        <v>752.18147510617382</v>
      </c>
      <c r="AJ907">
        <v>686.3034205254005</v>
      </c>
      <c r="AK907">
        <v>621.1883557798908</v>
      </c>
      <c r="AL907">
        <v>565.53982410751928</v>
      </c>
      <c r="AM907">
        <v>528.76560745528047</v>
      </c>
      <c r="AN907">
        <v>611.74996213621898</v>
      </c>
      <c r="AO907">
        <v>601.74588474200959</v>
      </c>
      <c r="AP907">
        <v>7.7224199796434219</v>
      </c>
      <c r="AQ907">
        <v>1.4643087726795725</v>
      </c>
      <c r="AR907">
        <v>0.27718604630084437</v>
      </c>
      <c r="AS907">
        <v>1.4643087726795725</v>
      </c>
      <c r="AT907">
        <v>6442</v>
      </c>
      <c r="AU907">
        <v>81</v>
      </c>
      <c r="AV907">
        <v>3860.307578150032</v>
      </c>
      <c r="AW907">
        <v>1379.4412437653591</v>
      </c>
      <c r="AX907">
        <v>29.805375182447182</v>
      </c>
      <c r="AY907">
        <v>128.81846388286655</v>
      </c>
      <c r="AZ907">
        <v>52.473944912834263</v>
      </c>
      <c r="BA907">
        <v>0.79228231034728547</v>
      </c>
      <c r="BB907">
        <v>66.061272509003672</v>
      </c>
      <c r="BC907">
        <v>6060</v>
      </c>
      <c r="BD907">
        <v>332106.88213507453</v>
      </c>
      <c r="BE907">
        <v>1056788.1112567943</v>
      </c>
      <c r="BF907">
        <v>36656</v>
      </c>
      <c r="BG907">
        <v>35584.410768149144</v>
      </c>
      <c r="BH907">
        <v>33667.612048088442</v>
      </c>
      <c r="BI907">
        <v>71069.999999999985</v>
      </c>
      <c r="BJ907">
        <v>64038.660154728102</v>
      </c>
      <c r="BK907">
        <v>60591.532430868057</v>
      </c>
      <c r="BL907">
        <v>-175301.65570260095</v>
      </c>
      <c r="BM907">
        <v>-140273.31957999518</v>
      </c>
      <c r="BN907">
        <v>-118983.91625859408</v>
      </c>
      <c r="BO907">
        <v>89837.170928932494</v>
      </c>
      <c r="BP907">
        <v>219110.99791422929</v>
      </c>
      <c r="BQ907">
        <v>332850.95730345004</v>
      </c>
      <c r="BR907">
        <v>1878846</v>
      </c>
      <c r="BS907">
        <v>8767932</v>
      </c>
      <c r="BT907">
        <v>937111</v>
      </c>
      <c r="BU907">
        <v>28886</v>
      </c>
      <c r="BV907">
        <v>88734</v>
      </c>
      <c r="BW907">
        <v>932589</v>
      </c>
      <c r="BX907">
        <v>42948</v>
      </c>
      <c r="BY907">
        <v>50.721510986941205</v>
      </c>
      <c r="BZ907">
        <v>0</v>
      </c>
      <c r="CA907">
        <v>0</v>
      </c>
      <c r="CB907">
        <v>0</v>
      </c>
      <c r="CC907">
        <v>0</v>
      </c>
      <c r="CD907">
        <v>5.0399353881925633</v>
      </c>
      <c r="CE907">
        <v>0</v>
      </c>
      <c r="CF907">
        <v>0</v>
      </c>
      <c r="CG907">
        <v>67692.175238107244</v>
      </c>
      <c r="CH907">
        <v>30808.918510907864</v>
      </c>
      <c r="CI907">
        <v>121627.3017138679</v>
      </c>
      <c r="CJ907">
        <v>15178.037908060032</v>
      </c>
      <c r="CK907">
        <v>251905.46042471653</v>
      </c>
      <c r="CL907">
        <v>1760000</v>
      </c>
      <c r="CM907">
        <v>4190000</v>
      </c>
      <c r="CN907">
        <v>1340000</v>
      </c>
      <c r="CO907">
        <v>76790000</v>
      </c>
      <c r="CP907">
        <v>0</v>
      </c>
      <c r="CQ907">
        <v>570</v>
      </c>
      <c r="CR907">
        <v>0</v>
      </c>
      <c r="CS907">
        <v>0</v>
      </c>
      <c r="CT907">
        <v>0</v>
      </c>
      <c r="CU907">
        <v>3994560</v>
      </c>
      <c r="CV907">
        <v>0</v>
      </c>
      <c r="CW907">
        <v>0</v>
      </c>
      <c r="CX907">
        <v>13287.192738613565</v>
      </c>
      <c r="CY907">
        <v>399168.91931386071</v>
      </c>
      <c r="CZ907">
        <v>6060</v>
      </c>
      <c r="DA907">
        <v>5882.8439888417661</v>
      </c>
      <c r="DB907">
        <v>5565.9572515117834</v>
      </c>
      <c r="DC907">
        <v>5027.2552968126793</v>
      </c>
      <c r="DD907">
        <v>-175301.65570260095</v>
      </c>
      <c r="DE907">
        <v>-140273.31957999518</v>
      </c>
      <c r="DF907">
        <v>-118983.91625859408</v>
      </c>
    </row>
    <row r="908" spans="1:110" x14ac:dyDescent="0.45">
      <c r="A908">
        <v>20417</v>
      </c>
      <c r="B908" t="s">
        <v>1254</v>
      </c>
      <c r="C908">
        <v>1023</v>
      </c>
      <c r="D908">
        <v>885</v>
      </c>
      <c r="E908">
        <v>762</v>
      </c>
      <c r="F908">
        <v>648</v>
      </c>
      <c r="G908">
        <v>560</v>
      </c>
      <c r="H908">
        <v>488</v>
      </c>
      <c r="I908">
        <v>428</v>
      </c>
      <c r="J908">
        <v>328.67857142857144</v>
      </c>
      <c r="K908">
        <v>2.5499999999999998</v>
      </c>
      <c r="L908">
        <v>2.46</v>
      </c>
      <c r="M908">
        <v>2.37</v>
      </c>
      <c r="N908">
        <v>2.31</v>
      </c>
      <c r="O908">
        <v>2.25</v>
      </c>
      <c r="P908">
        <v>2.2000000000000002</v>
      </c>
      <c r="Q908">
        <v>2.1904016107851585</v>
      </c>
      <c r="R908">
        <v>2.1642294578307522</v>
      </c>
      <c r="S908">
        <v>306350</v>
      </c>
      <c r="T908">
        <v>10638</v>
      </c>
      <c r="U908">
        <v>3693</v>
      </c>
      <c r="V908">
        <v>2.7401607279178726</v>
      </c>
      <c r="W908">
        <v>12.666014704750083</v>
      </c>
      <c r="X908">
        <v>1868.9627585578144</v>
      </c>
      <c r="Y908">
        <v>140.36409150796916</v>
      </c>
      <c r="Z908">
        <v>552</v>
      </c>
      <c r="AA908">
        <v>492.23159801159034</v>
      </c>
      <c r="AB908">
        <v>421.68527220777185</v>
      </c>
      <c r="AC908">
        <v>367.47731717254408</v>
      </c>
      <c r="AD908">
        <v>320.58079481053483</v>
      </c>
      <c r="AE908">
        <v>280.7961337605866</v>
      </c>
      <c r="AF908">
        <v>263.26273284652814</v>
      </c>
      <c r="AG908">
        <v>191.1046822169757</v>
      </c>
      <c r="AH908">
        <v>153</v>
      </c>
      <c r="AI908">
        <v>127.09331231919514</v>
      </c>
      <c r="AJ908">
        <v>103.27098620296046</v>
      </c>
      <c r="AK908">
        <v>91.658507767936186</v>
      </c>
      <c r="AL908">
        <v>76.808486245754651</v>
      </c>
      <c r="AM908">
        <v>60.939296408753179</v>
      </c>
      <c r="AN908">
        <v>66.114129392081793</v>
      </c>
      <c r="AO908">
        <v>39.635526791697842</v>
      </c>
      <c r="AP908">
        <v>2.1659583077643325</v>
      </c>
      <c r="AQ908">
        <v>0.58572350907182902</v>
      </c>
      <c r="AR908">
        <v>0.11087441852033773</v>
      </c>
      <c r="AS908">
        <v>0.58572350907182902</v>
      </c>
      <c r="AT908">
        <v>1185</v>
      </c>
      <c r="AU908">
        <v>3</v>
      </c>
      <c r="AV908">
        <v>704.7033678193734</v>
      </c>
      <c r="AW908">
        <v>143.34827168109948</v>
      </c>
      <c r="AX908">
        <v>1.3235235675208228</v>
      </c>
      <c r="AY908">
        <v>23.515951384132489</v>
      </c>
      <c r="AZ908">
        <v>5.4529682547490239</v>
      </c>
      <c r="BA908">
        <v>3.5181718178539066E-2</v>
      </c>
      <c r="BB908">
        <v>66.061272509003672</v>
      </c>
      <c r="BC908">
        <v>6060</v>
      </c>
      <c r="BD908">
        <v>168997.18955036401</v>
      </c>
      <c r="BE908">
        <v>254458.51087662345</v>
      </c>
      <c r="BF908">
        <v>12436</v>
      </c>
      <c r="BG908">
        <v>9696.9593660576702</v>
      </c>
      <c r="BH908">
        <v>7667.7808320493059</v>
      </c>
      <c r="BI908">
        <v>8594</v>
      </c>
      <c r="BJ908">
        <v>6415.8824352972188</v>
      </c>
      <c r="BK908">
        <v>5597.1038058732347</v>
      </c>
      <c r="BL908">
        <v>-227551.85002173623</v>
      </c>
      <c r="BM908">
        <v>-211024.066031856</v>
      </c>
      <c r="BN908">
        <v>-205986.32622517398</v>
      </c>
      <c r="BO908">
        <v>-6754.9130398235866</v>
      </c>
      <c r="BP908">
        <v>12009.436521703406</v>
      </c>
      <c r="BQ908">
        <v>26921.689553606906</v>
      </c>
      <c r="BR908">
        <v>1878846</v>
      </c>
      <c r="BS908">
        <v>8767932</v>
      </c>
      <c r="BT908">
        <v>937111</v>
      </c>
      <c r="BU908">
        <v>28886</v>
      </c>
      <c r="BV908">
        <v>88734</v>
      </c>
      <c r="BW908">
        <v>932589</v>
      </c>
      <c r="BX908">
        <v>42948</v>
      </c>
      <c r="BY908">
        <v>2.519343666486388</v>
      </c>
      <c r="BZ908">
        <v>0</v>
      </c>
      <c r="CA908">
        <v>0</v>
      </c>
      <c r="CB908">
        <v>734.79277485514149</v>
      </c>
      <c r="CC908">
        <v>0</v>
      </c>
      <c r="CD908">
        <v>1.4363562083167116</v>
      </c>
      <c r="CE908">
        <v>0</v>
      </c>
      <c r="CF908">
        <v>3.7101176470588233</v>
      </c>
      <c r="CG908">
        <v>22872.10016577685</v>
      </c>
      <c r="CH908">
        <v>10409.839360340882</v>
      </c>
      <c r="CI908">
        <v>41095.914230965602</v>
      </c>
      <c r="CJ908">
        <v>5128.4155389008301</v>
      </c>
      <c r="CK908">
        <v>85114.814273197728</v>
      </c>
      <c r="CL908">
        <v>570000</v>
      </c>
      <c r="CM908">
        <v>1400000</v>
      </c>
      <c r="CN908">
        <v>1340000</v>
      </c>
      <c r="CO908">
        <v>248280000</v>
      </c>
      <c r="CP908">
        <v>0</v>
      </c>
      <c r="CQ908">
        <v>3840</v>
      </c>
      <c r="CR908">
        <v>0</v>
      </c>
      <c r="CS908">
        <v>0</v>
      </c>
      <c r="CT908">
        <v>183000</v>
      </c>
      <c r="CU908">
        <v>26910720</v>
      </c>
      <c r="CV908">
        <v>0</v>
      </c>
      <c r="CW908">
        <v>0</v>
      </c>
      <c r="CX908">
        <v>47673.18575305897</v>
      </c>
      <c r="CY908">
        <v>126384.97779517359</v>
      </c>
      <c r="CZ908">
        <v>6060</v>
      </c>
      <c r="DA908">
        <v>4725.2793308386526</v>
      </c>
      <c r="DB908">
        <v>3736.4708782742678</v>
      </c>
      <c r="DC908">
        <v>2558.1885291012359</v>
      </c>
      <c r="DD908">
        <v>-227551.85002173623</v>
      </c>
      <c r="DE908">
        <v>-211024.066031856</v>
      </c>
      <c r="DF908">
        <v>-205986.32622517398</v>
      </c>
    </row>
    <row r="909" spans="1:110" x14ac:dyDescent="0.45">
      <c r="A909">
        <v>20422</v>
      </c>
      <c r="B909" t="s">
        <v>1255</v>
      </c>
      <c r="C909">
        <v>4670</v>
      </c>
      <c r="D909">
        <v>4165</v>
      </c>
      <c r="E909">
        <v>3697</v>
      </c>
      <c r="F909">
        <v>3255</v>
      </c>
      <c r="G909">
        <v>2848</v>
      </c>
      <c r="H909">
        <v>2472</v>
      </c>
      <c r="I909">
        <v>2118</v>
      </c>
      <c r="J909">
        <v>1693.3214285714289</v>
      </c>
      <c r="K909">
        <v>2.5499999999999998</v>
      </c>
      <c r="L909">
        <v>2.46</v>
      </c>
      <c r="M909">
        <v>2.37</v>
      </c>
      <c r="N909">
        <v>2.31</v>
      </c>
      <c r="O909">
        <v>2.25</v>
      </c>
      <c r="P909">
        <v>2.2000000000000002</v>
      </c>
      <c r="Q909">
        <v>2.1904016107851585</v>
      </c>
      <c r="R909">
        <v>2.1642294578307522</v>
      </c>
      <c r="S909">
        <v>310196</v>
      </c>
      <c r="T909">
        <v>9991</v>
      </c>
      <c r="U909">
        <v>4034</v>
      </c>
      <c r="V909">
        <v>10.306799466239417</v>
      </c>
      <c r="W909">
        <v>47.641757751011561</v>
      </c>
      <c r="X909">
        <v>2130.311338318596</v>
      </c>
      <c r="Y909">
        <v>186.08272771182303</v>
      </c>
      <c r="Z909">
        <v>2311</v>
      </c>
      <c r="AA909">
        <v>2155.3965738826969</v>
      </c>
      <c r="AB909">
        <v>1863.932231274398</v>
      </c>
      <c r="AC909">
        <v>1602.4041694140999</v>
      </c>
      <c r="AD909">
        <v>1361.9853724445768</v>
      </c>
      <c r="AE909">
        <v>1148.0850941019903</v>
      </c>
      <c r="AF909">
        <v>1037.5040119317209</v>
      </c>
      <c r="AG909">
        <v>772.1501213019244</v>
      </c>
      <c r="AH909">
        <v>199</v>
      </c>
      <c r="AI909">
        <v>176.24484854329233</v>
      </c>
      <c r="AJ909">
        <v>145.30290078913663</v>
      </c>
      <c r="AK909">
        <v>122.87831391496839</v>
      </c>
      <c r="AL909">
        <v>102.92698362569337</v>
      </c>
      <c r="AM909">
        <v>87.989328753653524</v>
      </c>
      <c r="AN909">
        <v>150.45468233474887</v>
      </c>
      <c r="AO909">
        <v>122.56329246171366</v>
      </c>
      <c r="AP909">
        <v>11.31819390233715</v>
      </c>
      <c r="AQ909">
        <v>4.0122060371420289</v>
      </c>
      <c r="AR909">
        <v>0.75948976686431346</v>
      </c>
      <c r="AS909">
        <v>4.0122060371420289</v>
      </c>
      <c r="AT909">
        <v>3949</v>
      </c>
      <c r="AU909">
        <v>89</v>
      </c>
      <c r="AV909">
        <v>2384.2447320398246</v>
      </c>
      <c r="AW909">
        <v>1210.6365499691985</v>
      </c>
      <c r="AX909">
        <v>32.022951234615704</v>
      </c>
      <c r="AY909">
        <v>79.562246708168942</v>
      </c>
      <c r="AZ909">
        <v>46.052614360828308</v>
      </c>
      <c r="BA909">
        <v>0.85122960650538182</v>
      </c>
      <c r="BB909">
        <v>66.061272509003672</v>
      </c>
      <c r="BC909">
        <v>6060</v>
      </c>
      <c r="BD909">
        <v>185001.71774755319</v>
      </c>
      <c r="BE909">
        <v>1019760.5231950918</v>
      </c>
      <c r="BF909">
        <v>7410</v>
      </c>
      <c r="BG909">
        <v>6167.04791007312</v>
      </c>
      <c r="BH909">
        <v>4917.7233657099205</v>
      </c>
      <c r="BI909">
        <v>8278</v>
      </c>
      <c r="BJ909">
        <v>6154.1814973358223</v>
      </c>
      <c r="BK909">
        <v>5230.8308594860919</v>
      </c>
      <c r="BL909">
        <v>-201504.00757009804</v>
      </c>
      <c r="BM909">
        <v>-183620.14794101164</v>
      </c>
      <c r="BN909">
        <v>-178675.8291056609</v>
      </c>
      <c r="BO909">
        <v>-20827.060685380828</v>
      </c>
      <c r="BP909">
        <v>31907.406411599368</v>
      </c>
      <c r="BQ909">
        <v>77883.379363266053</v>
      </c>
      <c r="BR909">
        <v>1878846</v>
      </c>
      <c r="BS909">
        <v>8767932</v>
      </c>
      <c r="BT909">
        <v>937111</v>
      </c>
      <c r="BU909">
        <v>28886</v>
      </c>
      <c r="BV909">
        <v>88734</v>
      </c>
      <c r="BW909">
        <v>932589</v>
      </c>
      <c r="BX909">
        <v>42948</v>
      </c>
      <c r="BY909">
        <v>6.3342407149624451</v>
      </c>
      <c r="BZ909">
        <v>0</v>
      </c>
      <c r="CA909">
        <v>0</v>
      </c>
      <c r="CB909">
        <v>1515.5618033831186</v>
      </c>
      <c r="CC909">
        <v>0</v>
      </c>
      <c r="CD909">
        <v>5.3571518652943091</v>
      </c>
      <c r="CE909">
        <v>0</v>
      </c>
      <c r="CF909">
        <v>0</v>
      </c>
      <c r="CG909">
        <v>90795.306718689928</v>
      </c>
      <c r="CH909">
        <v>41323.907763777439</v>
      </c>
      <c r="CI909">
        <v>163138.32618959073</v>
      </c>
      <c r="CJ909">
        <v>20358.255624121477</v>
      </c>
      <c r="CK909">
        <v>337880.02029663342</v>
      </c>
      <c r="CL909">
        <v>780000</v>
      </c>
      <c r="CM909">
        <v>730000</v>
      </c>
      <c r="CN909">
        <v>1340000</v>
      </c>
      <c r="CO909">
        <v>168420000</v>
      </c>
      <c r="CP909">
        <v>5000</v>
      </c>
      <c r="CQ909">
        <v>15680</v>
      </c>
      <c r="CR909">
        <v>0</v>
      </c>
      <c r="CS909">
        <v>0</v>
      </c>
      <c r="CT909">
        <v>7794000</v>
      </c>
      <c r="CU909">
        <v>109885440</v>
      </c>
      <c r="CV909">
        <v>0</v>
      </c>
      <c r="CW909">
        <v>0</v>
      </c>
      <c r="CX909">
        <v>43834.551029308001</v>
      </c>
      <c r="CY909">
        <v>535489.65718553553</v>
      </c>
      <c r="CZ909">
        <v>6060</v>
      </c>
      <c r="DA909">
        <v>5043.4966713958311</v>
      </c>
      <c r="DB909">
        <v>4021.7818618356428</v>
      </c>
      <c r="DC909">
        <v>2800.4564659625471</v>
      </c>
      <c r="DD909">
        <v>-201504.00757009804</v>
      </c>
      <c r="DE909">
        <v>-183620.14794101164</v>
      </c>
      <c r="DF909">
        <v>-178675.8291056609</v>
      </c>
    </row>
    <row r="910" spans="1:110" x14ac:dyDescent="0.45">
      <c r="A910">
        <v>20423</v>
      </c>
      <c r="B910" t="s">
        <v>1256</v>
      </c>
      <c r="C910">
        <v>4313</v>
      </c>
      <c r="D910">
        <v>3871</v>
      </c>
      <c r="E910">
        <v>3445</v>
      </c>
      <c r="F910">
        <v>3054</v>
      </c>
      <c r="G910">
        <v>2705</v>
      </c>
      <c r="H910">
        <v>2368</v>
      </c>
      <c r="I910">
        <v>2056</v>
      </c>
      <c r="J910">
        <v>1680.3928571428573</v>
      </c>
      <c r="K910">
        <v>2.5499999999999998</v>
      </c>
      <c r="L910">
        <v>2.46</v>
      </c>
      <c r="M910">
        <v>2.37</v>
      </c>
      <c r="N910">
        <v>2.31</v>
      </c>
      <c r="O910">
        <v>2.25</v>
      </c>
      <c r="P910">
        <v>2.2000000000000002</v>
      </c>
      <c r="Q910">
        <v>2.1904016107851585</v>
      </c>
      <c r="R910">
        <v>2.1642294578307522</v>
      </c>
      <c r="S910">
        <v>310196</v>
      </c>
      <c r="T910">
        <v>9991</v>
      </c>
      <c r="U910">
        <v>4034</v>
      </c>
      <c r="V910">
        <v>9.4935129518369656</v>
      </c>
      <c r="W910">
        <v>43.882453106709264</v>
      </c>
      <c r="X910">
        <v>2136.0063305946314</v>
      </c>
      <c r="Y910">
        <v>186.58018537350873</v>
      </c>
      <c r="Z910">
        <v>2171</v>
      </c>
      <c r="AA910">
        <v>2050.8199761906139</v>
      </c>
      <c r="AB910">
        <v>1840.7501277676247</v>
      </c>
      <c r="AC910">
        <v>1660.8585966945527</v>
      </c>
      <c r="AD910">
        <v>1512.7233432594041</v>
      </c>
      <c r="AE910">
        <v>1368.6063400811618</v>
      </c>
      <c r="AF910">
        <v>1559.8966879472403</v>
      </c>
      <c r="AG910">
        <v>1342.2974332925478</v>
      </c>
      <c r="AH910">
        <v>233</v>
      </c>
      <c r="AI910">
        <v>255.35474870712255</v>
      </c>
      <c r="AJ910">
        <v>277.32256044951839</v>
      </c>
      <c r="AK910">
        <v>291.31222067948659</v>
      </c>
      <c r="AL910">
        <v>308.3276953172346</v>
      </c>
      <c r="AM910">
        <v>325.31125685871484</v>
      </c>
      <c r="AN910">
        <v>654.2479133135007</v>
      </c>
      <c r="AO910">
        <v>639.47414993700113</v>
      </c>
      <c r="AP910">
        <v>8.2886835895164488</v>
      </c>
      <c r="AQ910">
        <v>2.8114728435447796</v>
      </c>
      <c r="AR910">
        <v>0.53219720889762112</v>
      </c>
      <c r="AS910">
        <v>2.8114728435447796</v>
      </c>
      <c r="AT910">
        <v>3711</v>
      </c>
      <c r="AU910">
        <v>75</v>
      </c>
      <c r="AV910">
        <v>2236.6335278936954</v>
      </c>
      <c r="AW910">
        <v>1057.5536341848538</v>
      </c>
      <c r="AX910">
        <v>27.074555348631925</v>
      </c>
      <c r="AY910">
        <v>74.636460825812605</v>
      </c>
      <c r="AZ910">
        <v>40.229340244391835</v>
      </c>
      <c r="BA910">
        <v>0.71969203983958518</v>
      </c>
      <c r="BB910">
        <v>66.061272509003672</v>
      </c>
      <c r="BC910">
        <v>6060</v>
      </c>
      <c r="BD910">
        <v>197532.7081014502</v>
      </c>
      <c r="BE910">
        <v>1152004.1701616575</v>
      </c>
      <c r="BF910">
        <v>12158</v>
      </c>
      <c r="BG910">
        <v>10214.829632263887</v>
      </c>
      <c r="BH910">
        <v>8316.3563843028569</v>
      </c>
      <c r="BI910">
        <v>8738.0000000000036</v>
      </c>
      <c r="BJ910">
        <v>7076.4779875384511</v>
      </c>
      <c r="BK910">
        <v>6445.3129610885517</v>
      </c>
      <c r="BL910">
        <v>-203084.04929528065</v>
      </c>
      <c r="BM910">
        <v>-184263.97617369669</v>
      </c>
      <c r="BN910">
        <v>-178339.25349254752</v>
      </c>
      <c r="BO910">
        <v>32728.198634879547</v>
      </c>
      <c r="BP910">
        <v>140506.89822937117</v>
      </c>
      <c r="BQ910">
        <v>248463.75648496696</v>
      </c>
      <c r="BR910">
        <v>1878846</v>
      </c>
      <c r="BS910">
        <v>8767932</v>
      </c>
      <c r="BT910">
        <v>937111</v>
      </c>
      <c r="BU910">
        <v>28886</v>
      </c>
      <c r="BV910">
        <v>88734</v>
      </c>
      <c r="BW910">
        <v>932589</v>
      </c>
      <c r="BX910">
        <v>42948</v>
      </c>
      <c r="BY910">
        <v>18.012587006871055</v>
      </c>
      <c r="BZ910">
        <v>0</v>
      </c>
      <c r="CA910">
        <v>0</v>
      </c>
      <c r="CB910">
        <v>306.63544592485198</v>
      </c>
      <c r="CC910">
        <v>0</v>
      </c>
      <c r="CD910">
        <v>4.8039263292288608</v>
      </c>
      <c r="CE910">
        <v>0</v>
      </c>
      <c r="CF910">
        <v>2.7648000000000001</v>
      </c>
      <c r="CG910">
        <v>101422.74719975796</v>
      </c>
      <c r="CH910">
        <v>46160.802820097451</v>
      </c>
      <c r="CI910">
        <v>182233.39744842323</v>
      </c>
      <c r="CJ910">
        <v>22741.155773509741</v>
      </c>
      <c r="CK910">
        <v>377428.31783771521</v>
      </c>
      <c r="CL910">
        <v>1750000</v>
      </c>
      <c r="CM910">
        <v>970000</v>
      </c>
      <c r="CN910">
        <v>1340000</v>
      </c>
      <c r="CO910">
        <v>215930000</v>
      </c>
      <c r="CP910">
        <v>12000</v>
      </c>
      <c r="CQ910">
        <v>9220</v>
      </c>
      <c r="CR910">
        <v>0</v>
      </c>
      <c r="CS910">
        <v>0</v>
      </c>
      <c r="CT910">
        <v>22119000</v>
      </c>
      <c r="CU910">
        <v>64613760</v>
      </c>
      <c r="CV910">
        <v>0</v>
      </c>
      <c r="CW910">
        <v>0</v>
      </c>
      <c r="CX910">
        <v>55698.520962406794</v>
      </c>
      <c r="CY910">
        <v>506093.48951687606</v>
      </c>
      <c r="CZ910">
        <v>6060</v>
      </c>
      <c r="DA910">
        <v>5091.4515192892868</v>
      </c>
      <c r="DB910">
        <v>4145.1817477278591</v>
      </c>
      <c r="DC910">
        <v>2990.1438558351706</v>
      </c>
      <c r="DD910">
        <v>-203084.04929528065</v>
      </c>
      <c r="DE910">
        <v>-184263.97617369669</v>
      </c>
      <c r="DF910">
        <v>-178339.25349254752</v>
      </c>
    </row>
    <row r="911" spans="1:110" x14ac:dyDescent="0.45">
      <c r="A911">
        <v>20425</v>
      </c>
      <c r="B911" t="s">
        <v>1257</v>
      </c>
      <c r="C911">
        <v>2926</v>
      </c>
      <c r="D911">
        <v>2701</v>
      </c>
      <c r="E911">
        <v>2471</v>
      </c>
      <c r="F911">
        <v>2238</v>
      </c>
      <c r="G911">
        <v>2021</v>
      </c>
      <c r="H911">
        <v>1807</v>
      </c>
      <c r="I911">
        <v>1602</v>
      </c>
      <c r="J911">
        <v>1380.2142857142856</v>
      </c>
      <c r="K911">
        <v>2.5499999999999998</v>
      </c>
      <c r="L911">
        <v>2.46</v>
      </c>
      <c r="M911">
        <v>2.37</v>
      </c>
      <c r="N911">
        <v>2.31</v>
      </c>
      <c r="O911">
        <v>2.25</v>
      </c>
      <c r="P911">
        <v>2.2000000000000002</v>
      </c>
      <c r="Q911">
        <v>2.1904016107851585</v>
      </c>
      <c r="R911">
        <v>2.1642294578307522</v>
      </c>
      <c r="S911">
        <v>310196</v>
      </c>
      <c r="T911">
        <v>9991</v>
      </c>
      <c r="U911">
        <v>4034</v>
      </c>
      <c r="V911">
        <v>5.9047221603385021</v>
      </c>
      <c r="W911">
        <v>27.293763080511063</v>
      </c>
      <c r="X911">
        <v>2329.8334655815534</v>
      </c>
      <c r="Y911">
        <v>203.51098855432528</v>
      </c>
      <c r="Z911">
        <v>1066</v>
      </c>
      <c r="AA911">
        <v>973.335287796991</v>
      </c>
      <c r="AB911">
        <v>860.60113809447762</v>
      </c>
      <c r="AC911">
        <v>756.96177638109828</v>
      </c>
      <c r="AD911">
        <v>661.24888204893944</v>
      </c>
      <c r="AE911">
        <v>583.37841591131667</v>
      </c>
      <c r="AF911">
        <v>521.7554081264459</v>
      </c>
      <c r="AG911">
        <v>421.590861141152</v>
      </c>
      <c r="AH911">
        <v>100</v>
      </c>
      <c r="AI911">
        <v>94.436511558717527</v>
      </c>
      <c r="AJ911">
        <v>77.676041421634864</v>
      </c>
      <c r="AK911">
        <v>66.977563824308092</v>
      </c>
      <c r="AL911">
        <v>64.689458262083846</v>
      </c>
      <c r="AM911">
        <v>52.504934941671763</v>
      </c>
      <c r="AN911">
        <v>55.834213510893022</v>
      </c>
      <c r="AO911">
        <v>45.579774421210097</v>
      </c>
      <c r="AP911">
        <v>4.714144552192959</v>
      </c>
      <c r="AQ911">
        <v>1.4935949481331641</v>
      </c>
      <c r="AR911">
        <v>0.28272976722686122</v>
      </c>
      <c r="AS911">
        <v>1.4935949481331641</v>
      </c>
      <c r="AT911">
        <v>2981</v>
      </c>
      <c r="AU911">
        <v>29</v>
      </c>
      <c r="AV911">
        <v>1782.4892756164852</v>
      </c>
      <c r="AW911">
        <v>559.63598414371791</v>
      </c>
      <c r="AX911">
        <v>10.827607276226047</v>
      </c>
      <c r="AY911">
        <v>59.481667127322105</v>
      </c>
      <c r="AZ911">
        <v>21.288552836827026</v>
      </c>
      <c r="BA911">
        <v>0.28781794075162215</v>
      </c>
      <c r="BB911">
        <v>66.061272509003672</v>
      </c>
      <c r="BC911">
        <v>6060</v>
      </c>
      <c r="BD911">
        <v>232526.95064370337</v>
      </c>
      <c r="BE911">
        <v>932769.38731320575</v>
      </c>
      <c r="BF911">
        <v>6904</v>
      </c>
      <c r="BG911">
        <v>6091.9931723219397</v>
      </c>
      <c r="BH911">
        <v>5164.7199488404967</v>
      </c>
      <c r="BI911">
        <v>6772.0000000000018</v>
      </c>
      <c r="BJ911">
        <v>5266.5769071777058</v>
      </c>
      <c r="BK911">
        <v>4600.6525042061276</v>
      </c>
      <c r="BL911">
        <v>-180931.0577930623</v>
      </c>
      <c r="BM911">
        <v>-149244.68648604798</v>
      </c>
      <c r="BN911">
        <v>-130816.53805489009</v>
      </c>
      <c r="BO911">
        <v>11006.400104155531</v>
      </c>
      <c r="BP911">
        <v>78552.465165839822</v>
      </c>
      <c r="BQ911">
        <v>129123.43002314802</v>
      </c>
      <c r="BR911">
        <v>1878846</v>
      </c>
      <c r="BS911">
        <v>8767932</v>
      </c>
      <c r="BT911">
        <v>937111</v>
      </c>
      <c r="BU911">
        <v>28886</v>
      </c>
      <c r="BV911">
        <v>88734</v>
      </c>
      <c r="BW911">
        <v>932589</v>
      </c>
      <c r="BX911">
        <v>42948</v>
      </c>
      <c r="BY911">
        <v>4.1089716191934533</v>
      </c>
      <c r="BZ911">
        <v>0</v>
      </c>
      <c r="CA911">
        <v>0</v>
      </c>
      <c r="CB911">
        <v>0</v>
      </c>
      <c r="CC911">
        <v>0</v>
      </c>
      <c r="CD911">
        <v>2.8321087075643998</v>
      </c>
      <c r="CE911">
        <v>0</v>
      </c>
      <c r="CF911">
        <v>0</v>
      </c>
      <c r="CG911">
        <v>70002.488386165511</v>
      </c>
      <c r="CH911">
        <v>31860.417436194821</v>
      </c>
      <c r="CI911">
        <v>125778.40416144018</v>
      </c>
      <c r="CJ911">
        <v>15696.059679666178</v>
      </c>
      <c r="CK911">
        <v>260502.9164119082</v>
      </c>
      <c r="CL911">
        <v>870000</v>
      </c>
      <c r="CM911">
        <v>1230000</v>
      </c>
      <c r="CN911">
        <v>1340000</v>
      </c>
      <c r="CO911">
        <v>140500000</v>
      </c>
      <c r="CP911">
        <v>5000</v>
      </c>
      <c r="CQ911">
        <v>7210</v>
      </c>
      <c r="CR911">
        <v>0</v>
      </c>
      <c r="CS911">
        <v>0</v>
      </c>
      <c r="CT911">
        <v>9180000</v>
      </c>
      <c r="CU911">
        <v>50527680</v>
      </c>
      <c r="CV911">
        <v>0</v>
      </c>
      <c r="CW911">
        <v>0</v>
      </c>
      <c r="CX911">
        <v>36230.627790822509</v>
      </c>
      <c r="CY911">
        <v>451694.48474401888</v>
      </c>
      <c r="CZ911">
        <v>6060</v>
      </c>
      <c r="DA911">
        <v>5347.2593604100457</v>
      </c>
      <c r="DB911">
        <v>4533.3434081653249</v>
      </c>
      <c r="DC911">
        <v>3519.8678713312952</v>
      </c>
      <c r="DD911">
        <v>-180931.0577930623</v>
      </c>
      <c r="DE911">
        <v>-149244.68648604798</v>
      </c>
      <c r="DF911">
        <v>-130816.53805489009</v>
      </c>
    </row>
    <row r="912" spans="1:110" x14ac:dyDescent="0.45">
      <c r="A912">
        <v>20429</v>
      </c>
      <c r="B912" t="s">
        <v>1258</v>
      </c>
      <c r="C912">
        <v>839</v>
      </c>
      <c r="D912">
        <v>746</v>
      </c>
      <c r="E912">
        <v>650</v>
      </c>
      <c r="F912">
        <v>564</v>
      </c>
      <c r="G912">
        <v>492</v>
      </c>
      <c r="H912">
        <v>427</v>
      </c>
      <c r="I912">
        <v>375</v>
      </c>
      <c r="J912">
        <v>296.85714285714283</v>
      </c>
      <c r="K912">
        <v>2.5499999999999998</v>
      </c>
      <c r="L912">
        <v>2.46</v>
      </c>
      <c r="M912">
        <v>2.37</v>
      </c>
      <c r="N912">
        <v>2.31</v>
      </c>
      <c r="O912">
        <v>2.25</v>
      </c>
      <c r="P912">
        <v>2.2000000000000002</v>
      </c>
      <c r="Q912">
        <v>2.1904016107851585</v>
      </c>
      <c r="R912">
        <v>2.1642294578307522</v>
      </c>
      <c r="S912">
        <v>310196</v>
      </c>
      <c r="T912">
        <v>9991</v>
      </c>
      <c r="U912">
        <v>4034</v>
      </c>
      <c r="V912">
        <v>2.191438232167263</v>
      </c>
      <c r="W912">
        <v>10.129620715450965</v>
      </c>
      <c r="X912">
        <v>1800.0424672940821</v>
      </c>
      <c r="Y912">
        <v>157.23373681875827</v>
      </c>
      <c r="Z912">
        <v>448</v>
      </c>
      <c r="AA912">
        <v>433.71972761923092</v>
      </c>
      <c r="AB912">
        <v>369.60433236667757</v>
      </c>
      <c r="AC912">
        <v>305.51768133201602</v>
      </c>
      <c r="AD912">
        <v>249.13056268864753</v>
      </c>
      <c r="AE912">
        <v>207.85817282075814</v>
      </c>
      <c r="AF912">
        <v>176.04388086960589</v>
      </c>
      <c r="AG912">
        <v>127.14390176451364</v>
      </c>
      <c r="AH912">
        <v>55</v>
      </c>
      <c r="AI912">
        <v>50.609032494045792</v>
      </c>
      <c r="AJ912">
        <v>46.640233745367013</v>
      </c>
      <c r="AK912">
        <v>40.464198870527895</v>
      </c>
      <c r="AL912">
        <v>35.139264978154614</v>
      </c>
      <c r="AM912">
        <v>32.643517898908804</v>
      </c>
      <c r="AN912">
        <v>33.692855731014049</v>
      </c>
      <c r="AO912">
        <v>29.420367002309298</v>
      </c>
      <c r="AP912">
        <v>2.5198730639349756</v>
      </c>
      <c r="AQ912">
        <v>1.4643087726795725</v>
      </c>
      <c r="AR912">
        <v>0.27718604630084437</v>
      </c>
      <c r="AS912">
        <v>1.4643087726795725</v>
      </c>
      <c r="AT912">
        <v>778</v>
      </c>
      <c r="AU912">
        <v>7</v>
      </c>
      <c r="AV912">
        <v>464.94732044700282</v>
      </c>
      <c r="AW912">
        <v>140.78221312171218</v>
      </c>
      <c r="AX912">
        <v>2.6271237282877538</v>
      </c>
      <c r="AY912">
        <v>15.515292083316483</v>
      </c>
      <c r="AZ912">
        <v>5.3553553871499311</v>
      </c>
      <c r="BA912">
        <v>6.9833835148023132E-2</v>
      </c>
      <c r="BB912">
        <v>66.061272509003672</v>
      </c>
      <c r="BC912">
        <v>6060</v>
      </c>
      <c r="BD912">
        <v>181075.64382567053</v>
      </c>
      <c r="BE912">
        <v>281597.21021689713</v>
      </c>
      <c r="BF912">
        <v>1024</v>
      </c>
      <c r="BG912">
        <v>824.44817381010421</v>
      </c>
      <c r="BH912">
        <v>655.39244455276616</v>
      </c>
      <c r="BI912">
        <v>1426</v>
      </c>
      <c r="BJ912">
        <v>1004.4925001934303</v>
      </c>
      <c r="BK912">
        <v>819.10081504500897</v>
      </c>
      <c r="BL912">
        <v>-205981.0005320253</v>
      </c>
      <c r="BM912">
        <v>-181350.8523015822</v>
      </c>
      <c r="BN912">
        <v>-166610.97237012332</v>
      </c>
      <c r="BO912">
        <v>-13187.006300549489</v>
      </c>
      <c r="BP912">
        <v>-8039.5754659544618</v>
      </c>
      <c r="BQ912">
        <v>-9496.4035323706921</v>
      </c>
      <c r="BR912">
        <v>1878846</v>
      </c>
      <c r="BS912">
        <v>8767932</v>
      </c>
      <c r="BT912">
        <v>937111</v>
      </c>
      <c r="BU912">
        <v>28886</v>
      </c>
      <c r="BV912">
        <v>88734</v>
      </c>
      <c r="BW912">
        <v>932589</v>
      </c>
      <c r="BX912">
        <v>42948</v>
      </c>
      <c r="BY912">
        <v>1.542757634675622</v>
      </c>
      <c r="BZ912">
        <v>0</v>
      </c>
      <c r="CA912">
        <v>0</v>
      </c>
      <c r="CB912">
        <v>1268.5207089064406</v>
      </c>
      <c r="CC912">
        <v>0</v>
      </c>
      <c r="CD912">
        <v>1.0810737539627553</v>
      </c>
      <c r="CE912">
        <v>0</v>
      </c>
      <c r="CF912">
        <v>0</v>
      </c>
      <c r="CG912">
        <v>20099.72438810693</v>
      </c>
      <c r="CH912">
        <v>9148.0406499965338</v>
      </c>
      <c r="CI912">
        <v>36114.591293878861</v>
      </c>
      <c r="CJ912">
        <v>4506.7894129734568</v>
      </c>
      <c r="CK912">
        <v>74797.867088567698</v>
      </c>
      <c r="CL912">
        <v>300000</v>
      </c>
      <c r="CM912">
        <v>120000</v>
      </c>
      <c r="CN912">
        <v>1340000</v>
      </c>
      <c r="CO912">
        <v>310820000</v>
      </c>
      <c r="CP912">
        <v>0</v>
      </c>
      <c r="CQ912">
        <v>19210</v>
      </c>
      <c r="CR912">
        <v>0</v>
      </c>
      <c r="CS912">
        <v>0</v>
      </c>
      <c r="CT912">
        <v>485000</v>
      </c>
      <c r="CU912">
        <v>134623680</v>
      </c>
      <c r="CV912">
        <v>0</v>
      </c>
      <c r="CW912">
        <v>0</v>
      </c>
      <c r="CX912">
        <v>79232.822342485582</v>
      </c>
      <c r="CY912">
        <v>172681.16597907722</v>
      </c>
      <c r="CZ912">
        <v>6060</v>
      </c>
      <c r="DA912">
        <v>4879.0585286027645</v>
      </c>
      <c r="DB912">
        <v>3878.592005849378</v>
      </c>
      <c r="DC912">
        <v>2741.0256712961627</v>
      </c>
      <c r="DD912">
        <v>-205981.0005320253</v>
      </c>
      <c r="DE912">
        <v>-181350.8523015822</v>
      </c>
      <c r="DF912">
        <v>-166610.97237012332</v>
      </c>
    </row>
    <row r="913" spans="1:110" x14ac:dyDescent="0.45">
      <c r="A913">
        <v>20430</v>
      </c>
      <c r="B913" t="s">
        <v>1259</v>
      </c>
      <c r="C913">
        <v>3825</v>
      </c>
      <c r="D913">
        <v>3479</v>
      </c>
      <c r="E913">
        <v>3144</v>
      </c>
      <c r="F913">
        <v>2853</v>
      </c>
      <c r="G913">
        <v>2576</v>
      </c>
      <c r="H913">
        <v>2316</v>
      </c>
      <c r="I913">
        <v>2080</v>
      </c>
      <c r="J913">
        <v>1789.6785714285713</v>
      </c>
      <c r="K913">
        <v>2.5499999999999998</v>
      </c>
      <c r="L913">
        <v>2.46</v>
      </c>
      <c r="M913">
        <v>2.37</v>
      </c>
      <c r="N913">
        <v>2.31</v>
      </c>
      <c r="O913">
        <v>2.25</v>
      </c>
      <c r="P913">
        <v>2.2000000000000002</v>
      </c>
      <c r="Q913">
        <v>2.1904016107851585</v>
      </c>
      <c r="R913">
        <v>2.1642294578307522</v>
      </c>
      <c r="S913">
        <v>310196</v>
      </c>
      <c r="T913">
        <v>9991</v>
      </c>
      <c r="U913">
        <v>4034</v>
      </c>
      <c r="V913">
        <v>8.8010073544715866</v>
      </c>
      <c r="W913">
        <v>40.681441578448833</v>
      </c>
      <c r="X913">
        <v>2043.3797263972117</v>
      </c>
      <c r="Y913">
        <v>178.48925009202847</v>
      </c>
      <c r="Z913">
        <v>1920</v>
      </c>
      <c r="AA913">
        <v>1765.0476828250494</v>
      </c>
      <c r="AB913">
        <v>1592.3960426615258</v>
      </c>
      <c r="AC913">
        <v>1423.916892060337</v>
      </c>
      <c r="AD913">
        <v>1285.5209140631207</v>
      </c>
      <c r="AE913">
        <v>1161.5680349296222</v>
      </c>
      <c r="AF913">
        <v>1105.9224543486641</v>
      </c>
      <c r="AG913">
        <v>947.48169987702886</v>
      </c>
      <c r="AH913">
        <v>162</v>
      </c>
      <c r="AI913">
        <v>142.72197374804472</v>
      </c>
      <c r="AJ913">
        <v>119.16118295237696</v>
      </c>
      <c r="AK913">
        <v>105.82870491825199</v>
      </c>
      <c r="AL913">
        <v>97.326937381082047</v>
      </c>
      <c r="AM913">
        <v>88.347324424034923</v>
      </c>
      <c r="AN913">
        <v>134.18257509915608</v>
      </c>
      <c r="AO913">
        <v>124.44303166055629</v>
      </c>
      <c r="AP913">
        <v>6.1368818719989431</v>
      </c>
      <c r="AQ913">
        <v>4.1000645635028032</v>
      </c>
      <c r="AR913">
        <v>0.77612092964236423</v>
      </c>
      <c r="AS913">
        <v>4.1000645635028032</v>
      </c>
      <c r="AT913">
        <v>3253</v>
      </c>
      <c r="AU913">
        <v>13</v>
      </c>
      <c r="AV913">
        <v>1936.6755741878185</v>
      </c>
      <c r="AW913">
        <v>437.71438516236589</v>
      </c>
      <c r="AX913">
        <v>5.2985368837483158</v>
      </c>
      <c r="AY913">
        <v>64.626863910647501</v>
      </c>
      <c r="AZ913">
        <v>16.650655211576399</v>
      </c>
      <c r="BA913">
        <v>0.140844965648634</v>
      </c>
      <c r="BB913">
        <v>66.061272509003672</v>
      </c>
      <c r="BC913">
        <v>6060</v>
      </c>
      <c r="BD913">
        <v>234084.13026143034</v>
      </c>
      <c r="BE913">
        <v>852963.41927911947</v>
      </c>
      <c r="BF913">
        <v>11222</v>
      </c>
      <c r="BG913">
        <v>9800.330786201439</v>
      </c>
      <c r="BH913">
        <v>8353.4680707622356</v>
      </c>
      <c r="BI913">
        <v>6455.9999999999991</v>
      </c>
      <c r="BJ913">
        <v>5208.2487881732313</v>
      </c>
      <c r="BK913">
        <v>4702.0389884923752</v>
      </c>
      <c r="BL913">
        <v>-188880.83822593157</v>
      </c>
      <c r="BM913">
        <v>-158749.5628419444</v>
      </c>
      <c r="BN913">
        <v>-140474.44417296437</v>
      </c>
      <c r="BO913">
        <v>28843.396462798933</v>
      </c>
      <c r="BP913">
        <v>95729.229580614017</v>
      </c>
      <c r="BQ913">
        <v>168390.62856136466</v>
      </c>
      <c r="BR913">
        <v>1878846</v>
      </c>
      <c r="BS913">
        <v>8767932</v>
      </c>
      <c r="BT913">
        <v>937111</v>
      </c>
      <c r="BU913">
        <v>28886</v>
      </c>
      <c r="BV913">
        <v>88734</v>
      </c>
      <c r="BW913">
        <v>932589</v>
      </c>
      <c r="BX913">
        <v>42948</v>
      </c>
      <c r="BY913">
        <v>24.691895573044778</v>
      </c>
      <c r="BZ913">
        <v>0</v>
      </c>
      <c r="CA913">
        <v>0</v>
      </c>
      <c r="CB913">
        <v>2231.8405878558174</v>
      </c>
      <c r="CC913">
        <v>0</v>
      </c>
      <c r="CD913">
        <v>3.994389879665202</v>
      </c>
      <c r="CE913">
        <v>0</v>
      </c>
      <c r="CF913">
        <v>0</v>
      </c>
      <c r="CG913">
        <v>65150.83077524315</v>
      </c>
      <c r="CH913">
        <v>29652.26969309221</v>
      </c>
      <c r="CI913">
        <v>117061.08902153838</v>
      </c>
      <c r="CJ913">
        <v>14608.213959293273</v>
      </c>
      <c r="CK913">
        <v>242448.25883880566</v>
      </c>
      <c r="CL913">
        <v>790000</v>
      </c>
      <c r="CM913">
        <v>620000</v>
      </c>
      <c r="CN913">
        <v>1340000</v>
      </c>
      <c r="CO913">
        <v>234470000</v>
      </c>
      <c r="CP913">
        <v>11000</v>
      </c>
      <c r="CQ913">
        <v>19780</v>
      </c>
      <c r="CR913">
        <v>0</v>
      </c>
      <c r="CS913">
        <v>0</v>
      </c>
      <c r="CT913">
        <v>19848000</v>
      </c>
      <c r="CU913">
        <v>138618240</v>
      </c>
      <c r="CV913">
        <v>0</v>
      </c>
      <c r="CW913">
        <v>0</v>
      </c>
      <c r="CX913">
        <v>58553.966100994265</v>
      </c>
      <c r="CY913">
        <v>381816.23464814067</v>
      </c>
      <c r="CZ913">
        <v>6060</v>
      </c>
      <c r="DA913">
        <v>5292.2834222403062</v>
      </c>
      <c r="DB913">
        <v>4510.962084193472</v>
      </c>
      <c r="DC913">
        <v>3543.4396185681462</v>
      </c>
      <c r="DD913">
        <v>-188880.83822593157</v>
      </c>
      <c r="DE913">
        <v>-158749.5628419444</v>
      </c>
      <c r="DF913">
        <v>-140474.44417296437</v>
      </c>
    </row>
    <row r="914" spans="1:110" x14ac:dyDescent="0.45">
      <c r="A914">
        <v>20432</v>
      </c>
      <c r="B914" t="s">
        <v>1260</v>
      </c>
      <c r="C914">
        <v>11826</v>
      </c>
      <c r="D914">
        <v>10823</v>
      </c>
      <c r="E914">
        <v>9842</v>
      </c>
      <c r="F914">
        <v>8938</v>
      </c>
      <c r="G914">
        <v>8074</v>
      </c>
      <c r="H914">
        <v>7260</v>
      </c>
      <c r="I914">
        <v>6500</v>
      </c>
      <c r="J914">
        <v>5611.7142857142862</v>
      </c>
      <c r="K914">
        <v>2.5499999999999998</v>
      </c>
      <c r="L914">
        <v>2.46</v>
      </c>
      <c r="M914">
        <v>2.37</v>
      </c>
      <c r="N914">
        <v>2.31</v>
      </c>
      <c r="O914">
        <v>2.25</v>
      </c>
      <c r="P914">
        <v>2.2000000000000002</v>
      </c>
      <c r="Q914">
        <v>2.1904016107851585</v>
      </c>
      <c r="R914">
        <v>2.1642294578307522</v>
      </c>
      <c r="S914">
        <v>310196</v>
      </c>
      <c r="T914">
        <v>9991</v>
      </c>
      <c r="U914">
        <v>4034</v>
      </c>
      <c r="V914">
        <v>27.836748678536942</v>
      </c>
      <c r="W914">
        <v>128.67152809780319</v>
      </c>
      <c r="X914">
        <v>1997.4199846305255</v>
      </c>
      <c r="Y914">
        <v>174.47466595165298</v>
      </c>
      <c r="Z914">
        <v>6531</v>
      </c>
      <c r="AA914">
        <v>5979.5564265895982</v>
      </c>
      <c r="AB914">
        <v>5364.5858288641721</v>
      </c>
      <c r="AC914">
        <v>4830.3451939668339</v>
      </c>
      <c r="AD914">
        <v>4343.6977353139937</v>
      </c>
      <c r="AE914">
        <v>3923.6697253527527</v>
      </c>
      <c r="AF914">
        <v>3900.9314235273196</v>
      </c>
      <c r="AG914">
        <v>3368.8400116021412</v>
      </c>
      <c r="AH914">
        <v>483</v>
      </c>
      <c r="AI914">
        <v>469.86877362827931</v>
      </c>
      <c r="AJ914">
        <v>485.1230825092286</v>
      </c>
      <c r="AK914">
        <v>523.62573677728676</v>
      </c>
      <c r="AL914">
        <v>602.083278065434</v>
      </c>
      <c r="AM914">
        <v>675.83940555193806</v>
      </c>
      <c r="AN914">
        <v>1107.2606052035794</v>
      </c>
      <c r="AO914">
        <v>1137.7103208895473</v>
      </c>
      <c r="AP914">
        <v>36.191322966009913</v>
      </c>
      <c r="AQ914">
        <v>4.4222124934923093</v>
      </c>
      <c r="AR914">
        <v>0.8371018598285499</v>
      </c>
      <c r="AS914">
        <v>4.4222124934923093</v>
      </c>
      <c r="AT914">
        <v>10842</v>
      </c>
      <c r="AU914">
        <v>164</v>
      </c>
      <c r="AV914">
        <v>6509.5170275600312</v>
      </c>
      <c r="AW914">
        <v>2578.3784742001762</v>
      </c>
      <c r="AX914">
        <v>59.835913030609461</v>
      </c>
      <c r="AY914">
        <v>217.22258320967825</v>
      </c>
      <c r="AZ914">
        <v>98.081517158574698</v>
      </c>
      <c r="BA914">
        <v>1.5905498631518364</v>
      </c>
      <c r="BB914">
        <v>66.061272509003672</v>
      </c>
      <c r="BC914">
        <v>6060</v>
      </c>
      <c r="BD914">
        <v>235938.73964835305</v>
      </c>
      <c r="BE914">
        <v>2720282.6852631625</v>
      </c>
      <c r="BF914">
        <v>34490</v>
      </c>
      <c r="BG914">
        <v>30332.556376451779</v>
      </c>
      <c r="BH914">
        <v>25869.890048969777</v>
      </c>
      <c r="BI914">
        <v>42903.999999999985</v>
      </c>
      <c r="BJ914">
        <v>34658.278209467724</v>
      </c>
      <c r="BK914">
        <v>31166.527136896992</v>
      </c>
      <c r="BL914">
        <v>-209688.66125914286</v>
      </c>
      <c r="BM914">
        <v>-200273.45869450603</v>
      </c>
      <c r="BN914">
        <v>-199936.48235449955</v>
      </c>
      <c r="BO914">
        <v>66751.013543841895</v>
      </c>
      <c r="BP914">
        <v>326669.03144402546</v>
      </c>
      <c r="BQ914">
        <v>560392.05638779909</v>
      </c>
      <c r="BR914">
        <v>1878846</v>
      </c>
      <c r="BS914">
        <v>8767932</v>
      </c>
      <c r="BT914">
        <v>937111</v>
      </c>
      <c r="BU914">
        <v>28886</v>
      </c>
      <c r="BV914">
        <v>88734</v>
      </c>
      <c r="BW914">
        <v>932589</v>
      </c>
      <c r="BX914">
        <v>42948</v>
      </c>
      <c r="BY914">
        <v>19.629352585851699</v>
      </c>
      <c r="BZ914">
        <v>0</v>
      </c>
      <c r="CA914">
        <v>0</v>
      </c>
      <c r="CB914">
        <v>207.61774984495187</v>
      </c>
      <c r="CC914">
        <v>0</v>
      </c>
      <c r="CD914">
        <v>13.513421924534438</v>
      </c>
      <c r="CE914">
        <v>3.6742281864995192</v>
      </c>
      <c r="CF914">
        <v>2.4140000000000001</v>
      </c>
      <c r="CG914">
        <v>210469.52778810819</v>
      </c>
      <c r="CH914">
        <v>95791.552093641862</v>
      </c>
      <c r="CI914">
        <v>378165.43297383498</v>
      </c>
      <c r="CJ914">
        <v>47191.783393319762</v>
      </c>
      <c r="CK914">
        <v>783228.24043316301</v>
      </c>
      <c r="CL914">
        <v>4730000</v>
      </c>
      <c r="CM914">
        <v>6360000</v>
      </c>
      <c r="CN914">
        <v>1340000</v>
      </c>
      <c r="CO914">
        <v>476030000</v>
      </c>
      <c r="CP914">
        <v>13000</v>
      </c>
      <c r="CQ914">
        <v>36040</v>
      </c>
      <c r="CR914">
        <v>0</v>
      </c>
      <c r="CS914">
        <v>0</v>
      </c>
      <c r="CT914">
        <v>22057000</v>
      </c>
      <c r="CU914">
        <v>252568320</v>
      </c>
      <c r="CV914">
        <v>0</v>
      </c>
      <c r="CW914">
        <v>0</v>
      </c>
      <c r="CX914">
        <v>120847.75609807375</v>
      </c>
      <c r="CY914">
        <v>1224249.9213148374</v>
      </c>
      <c r="CZ914">
        <v>6060</v>
      </c>
      <c r="DA914">
        <v>5329.52425750356</v>
      </c>
      <c r="DB914">
        <v>4545.419939018755</v>
      </c>
      <c r="DC914">
        <v>3571.5136976236163</v>
      </c>
      <c r="DD914">
        <v>-209688.66125914286</v>
      </c>
      <c r="DE914">
        <v>-200273.45869450603</v>
      </c>
      <c r="DF914">
        <v>-199936.48235449955</v>
      </c>
    </row>
    <row r="915" spans="1:110" x14ac:dyDescent="0.45">
      <c r="A915">
        <v>20446</v>
      </c>
      <c r="B915" t="s">
        <v>1261</v>
      </c>
      <c r="C915">
        <v>2788</v>
      </c>
      <c r="D915">
        <v>2547</v>
      </c>
      <c r="E915">
        <v>2321</v>
      </c>
      <c r="F915">
        <v>2115</v>
      </c>
      <c r="G915">
        <v>1920</v>
      </c>
      <c r="H915">
        <v>1740</v>
      </c>
      <c r="I915">
        <v>1561</v>
      </c>
      <c r="J915">
        <v>1357.5714285714284</v>
      </c>
      <c r="K915">
        <v>2.5499999999999998</v>
      </c>
      <c r="L915">
        <v>2.46</v>
      </c>
      <c r="M915">
        <v>2.37</v>
      </c>
      <c r="N915">
        <v>2.31</v>
      </c>
      <c r="O915">
        <v>2.25</v>
      </c>
      <c r="P915">
        <v>2.2000000000000002</v>
      </c>
      <c r="Q915">
        <v>2.1904016107851585</v>
      </c>
      <c r="R915">
        <v>2.1642294578307522</v>
      </c>
      <c r="S915">
        <v>310196</v>
      </c>
      <c r="T915">
        <v>9991</v>
      </c>
      <c r="U915">
        <v>4034</v>
      </c>
      <c r="V915">
        <v>5.6818600548367098</v>
      </c>
      <c r="W915">
        <v>26.26361376238615</v>
      </c>
      <c r="X915">
        <v>2307.0247900318473</v>
      </c>
      <c r="Y915">
        <v>201.51865039912724</v>
      </c>
      <c r="Z915">
        <v>1110</v>
      </c>
      <c r="AA915">
        <v>1016.3085475615417</v>
      </c>
      <c r="AB915">
        <v>925.75210554251782</v>
      </c>
      <c r="AC915">
        <v>839.21819710194131</v>
      </c>
      <c r="AD915">
        <v>755.05549039766777</v>
      </c>
      <c r="AE915">
        <v>673.29225591344016</v>
      </c>
      <c r="AF915">
        <v>607.19957790649539</v>
      </c>
      <c r="AG915">
        <v>525.09715273219751</v>
      </c>
      <c r="AH915">
        <v>292</v>
      </c>
      <c r="AI915">
        <v>238.67262826220787</v>
      </c>
      <c r="AJ915">
        <v>198.89643129429138</v>
      </c>
      <c r="AK915">
        <v>171.63031185775773</v>
      </c>
      <c r="AL915">
        <v>152.32968237240976</v>
      </c>
      <c r="AM915">
        <v>137.26842743676335</v>
      </c>
      <c r="AN915">
        <v>134.46750809661623</v>
      </c>
      <c r="AO915">
        <v>124.01314109065443</v>
      </c>
      <c r="AP915">
        <v>5.3724259986703542</v>
      </c>
      <c r="AQ915">
        <v>0</v>
      </c>
      <c r="AR915">
        <v>0</v>
      </c>
      <c r="AS915">
        <v>0</v>
      </c>
      <c r="AT915">
        <v>2669</v>
      </c>
      <c r="AU915">
        <v>11</v>
      </c>
      <c r="AV915">
        <v>1589.1422121084861</v>
      </c>
      <c r="AW915">
        <v>362.23019935364891</v>
      </c>
      <c r="AX915">
        <v>4.4639916502229751</v>
      </c>
      <c r="AY915">
        <v>53.029675618060175</v>
      </c>
      <c r="AZ915">
        <v>13.779236783412804</v>
      </c>
      <c r="BA915">
        <v>0.11866120108739611</v>
      </c>
      <c r="BB915">
        <v>66.061272509003672</v>
      </c>
      <c r="BC915">
        <v>6060</v>
      </c>
      <c r="BD915">
        <v>242540.96802696571</v>
      </c>
      <c r="BE915">
        <v>484456.55644177028</v>
      </c>
      <c r="BF915">
        <v>7874</v>
      </c>
      <c r="BG915">
        <v>6963.0572254600511</v>
      </c>
      <c r="BH915">
        <v>6014.8962415676178</v>
      </c>
      <c r="BI915">
        <v>577.99999999999955</v>
      </c>
      <c r="BJ915">
        <v>477.28430415030908</v>
      </c>
      <c r="BK915">
        <v>429.41887529822674</v>
      </c>
      <c r="BL915">
        <v>-181130.81907585176</v>
      </c>
      <c r="BM915">
        <v>-144753.75803769712</v>
      </c>
      <c r="BN915">
        <v>-123493.761017493</v>
      </c>
      <c r="BO915">
        <v>22436.50157658942</v>
      </c>
      <c r="BP915">
        <v>69446.647075744695</v>
      </c>
      <c r="BQ915">
        <v>109445.22986392753</v>
      </c>
      <c r="BR915">
        <v>1878846</v>
      </c>
      <c r="BS915">
        <v>8767932</v>
      </c>
      <c r="BT915">
        <v>937111</v>
      </c>
      <c r="BU915">
        <v>28886</v>
      </c>
      <c r="BV915">
        <v>88734</v>
      </c>
      <c r="BW915">
        <v>932589</v>
      </c>
      <c r="BX915">
        <v>42948</v>
      </c>
      <c r="BY915">
        <v>45.440376812801908</v>
      </c>
      <c r="BZ915">
        <v>0</v>
      </c>
      <c r="CA915">
        <v>0</v>
      </c>
      <c r="CB915">
        <v>0</v>
      </c>
      <c r="CC915">
        <v>0</v>
      </c>
      <c r="CD915">
        <v>2.6823825303723754</v>
      </c>
      <c r="CE915">
        <v>0</v>
      </c>
      <c r="CF915">
        <v>0</v>
      </c>
      <c r="CG915">
        <v>36040.885109708979</v>
      </c>
      <c r="CH915">
        <v>16403.383234476543</v>
      </c>
      <c r="CI915">
        <v>64757.19818212762</v>
      </c>
      <c r="CJ915">
        <v>8081.1396370558532</v>
      </c>
      <c r="CK915">
        <v>134120.31340019035</v>
      </c>
      <c r="CL915">
        <v>2050000</v>
      </c>
      <c r="CM915">
        <v>1530000</v>
      </c>
      <c r="CN915">
        <v>1340000</v>
      </c>
      <c r="CO915">
        <v>34380000</v>
      </c>
      <c r="CP915">
        <v>9000</v>
      </c>
      <c r="CQ915">
        <v>50</v>
      </c>
      <c r="CR915">
        <v>0</v>
      </c>
      <c r="CS915">
        <v>0</v>
      </c>
      <c r="CT915">
        <v>17324000</v>
      </c>
      <c r="CU915">
        <v>350400</v>
      </c>
      <c r="CV915">
        <v>0</v>
      </c>
      <c r="CW915">
        <v>0</v>
      </c>
      <c r="CX915">
        <v>4762.3474502203517</v>
      </c>
      <c r="CY915">
        <v>224205.07213152619</v>
      </c>
      <c r="CZ915">
        <v>6060</v>
      </c>
      <c r="DA915">
        <v>5358.9188196962041</v>
      </c>
      <c r="DB915">
        <v>4629.1937038226788</v>
      </c>
      <c r="DC915">
        <v>3671.4546785926527</v>
      </c>
      <c r="DD915">
        <v>-181130.81907585176</v>
      </c>
      <c r="DE915">
        <v>-144753.75803769712</v>
      </c>
      <c r="DF915">
        <v>-123493.761017493</v>
      </c>
    </row>
    <row r="916" spans="1:110" x14ac:dyDescent="0.45">
      <c r="A916">
        <v>20448</v>
      </c>
      <c r="B916" t="s">
        <v>1262</v>
      </c>
      <c r="C916">
        <v>1843</v>
      </c>
      <c r="D916">
        <v>1665</v>
      </c>
      <c r="E916">
        <v>1503</v>
      </c>
      <c r="F916">
        <v>1362</v>
      </c>
      <c r="G916">
        <v>1235</v>
      </c>
      <c r="H916">
        <v>1115</v>
      </c>
      <c r="I916">
        <v>1007</v>
      </c>
      <c r="J916">
        <v>868.57142857142856</v>
      </c>
      <c r="K916">
        <v>2.5499999999999998</v>
      </c>
      <c r="L916">
        <v>2.46</v>
      </c>
      <c r="M916">
        <v>2.37</v>
      </c>
      <c r="N916">
        <v>2.31</v>
      </c>
      <c r="O916">
        <v>2.25</v>
      </c>
      <c r="P916">
        <v>2.2000000000000002</v>
      </c>
      <c r="Q916">
        <v>2.1904016107851585</v>
      </c>
      <c r="R916">
        <v>2.1642294578307522</v>
      </c>
      <c r="S916">
        <v>310196</v>
      </c>
      <c r="T916">
        <v>9991</v>
      </c>
      <c r="U916">
        <v>4034</v>
      </c>
      <c r="V916">
        <v>3.8215650793222586</v>
      </c>
      <c r="W916">
        <v>17.664657038799042</v>
      </c>
      <c r="X916">
        <v>2267.4311046793678</v>
      </c>
      <c r="Y916">
        <v>198.06014138308441</v>
      </c>
      <c r="Z916">
        <v>646</v>
      </c>
      <c r="AA916">
        <v>577.74957652449052</v>
      </c>
      <c r="AB916">
        <v>510.39695140498827</v>
      </c>
      <c r="AC916">
        <v>458.38411424720397</v>
      </c>
      <c r="AD916">
        <v>408.40139057771313</v>
      </c>
      <c r="AE916">
        <v>367.28748129242462</v>
      </c>
      <c r="AF916">
        <v>325.24339335652928</v>
      </c>
      <c r="AG916">
        <v>272.20090867003574</v>
      </c>
      <c r="AH916">
        <v>146</v>
      </c>
      <c r="AI916">
        <v>132.03063231250519</v>
      </c>
      <c r="AJ916">
        <v>121.39046575968726</v>
      </c>
      <c r="AK916">
        <v>114.78408075790207</v>
      </c>
      <c r="AL916">
        <v>112.3923016623438</v>
      </c>
      <c r="AM916">
        <v>106.51856689041793</v>
      </c>
      <c r="AN916">
        <v>87.676097397842796</v>
      </c>
      <c r="AO916">
        <v>60.121613379152492</v>
      </c>
      <c r="AP916">
        <v>2.534029654181801</v>
      </c>
      <c r="AQ916">
        <v>0</v>
      </c>
      <c r="AR916">
        <v>0</v>
      </c>
      <c r="AS916">
        <v>0</v>
      </c>
      <c r="AT916">
        <v>1947</v>
      </c>
      <c r="AU916">
        <v>12</v>
      </c>
      <c r="AV916">
        <v>1161.0610897624567</v>
      </c>
      <c r="AW916">
        <v>301.12536387750146</v>
      </c>
      <c r="AX916">
        <v>4.6459581269401067</v>
      </c>
      <c r="AY916">
        <v>38.744608565373177</v>
      </c>
      <c r="AZ916">
        <v>11.454808841900157</v>
      </c>
      <c r="BA916">
        <v>0.12349820849618415</v>
      </c>
      <c r="BB916">
        <v>66.061272509003672</v>
      </c>
      <c r="BC916">
        <v>6060</v>
      </c>
      <c r="BD916">
        <v>237379.20100674804</v>
      </c>
      <c r="BE916">
        <v>264985.01270824252</v>
      </c>
      <c r="BF916">
        <v>4680</v>
      </c>
      <c r="BG916">
        <v>4076.916812916812</v>
      </c>
      <c r="BH916">
        <v>3504.4422604422598</v>
      </c>
      <c r="BI916">
        <v>4180</v>
      </c>
      <c r="BJ916">
        <v>3316.3946377589291</v>
      </c>
      <c r="BK916">
        <v>2954.7712053450146</v>
      </c>
      <c r="BL916">
        <v>-183210.76980770961</v>
      </c>
      <c r="BM916">
        <v>-144710.97476119857</v>
      </c>
      <c r="BN916">
        <v>-120064.93364404203</v>
      </c>
      <c r="BO916">
        <v>2465.4173923756171</v>
      </c>
      <c r="BP916">
        <v>28267.983533043938</v>
      </c>
      <c r="BQ916">
        <v>50243.134633528258</v>
      </c>
      <c r="BR916">
        <v>1878846</v>
      </c>
      <c r="BS916">
        <v>8767932</v>
      </c>
      <c r="BT916">
        <v>937111</v>
      </c>
      <c r="BU916">
        <v>28886</v>
      </c>
      <c r="BV916">
        <v>88734</v>
      </c>
      <c r="BW916">
        <v>932589</v>
      </c>
      <c r="BX916">
        <v>42948</v>
      </c>
      <c r="BY916">
        <v>25.500199253545382</v>
      </c>
      <c r="BZ916">
        <v>0</v>
      </c>
      <c r="CA916">
        <v>0</v>
      </c>
      <c r="CB916">
        <v>931.41901186832763</v>
      </c>
      <c r="CC916">
        <v>0</v>
      </c>
      <c r="CD916">
        <v>1.9261384489618096</v>
      </c>
      <c r="CE916">
        <v>0</v>
      </c>
      <c r="CF916">
        <v>0</v>
      </c>
      <c r="CG916">
        <v>28416.851721116695</v>
      </c>
      <c r="CH916">
        <v>12933.436781029581</v>
      </c>
      <c r="CI916">
        <v>51058.560105139084</v>
      </c>
      <c r="CJ916">
        <v>6371.6677907555768</v>
      </c>
      <c r="CK916">
        <v>105748.70864245779</v>
      </c>
      <c r="CL916">
        <v>890000</v>
      </c>
      <c r="CM916">
        <v>1370000</v>
      </c>
      <c r="CN916">
        <v>1340000</v>
      </c>
      <c r="CO916">
        <v>39050000</v>
      </c>
      <c r="CP916">
        <v>2000</v>
      </c>
      <c r="CQ916">
        <v>80</v>
      </c>
      <c r="CR916">
        <v>0</v>
      </c>
      <c r="CS916">
        <v>0</v>
      </c>
      <c r="CT916">
        <v>3361000</v>
      </c>
      <c r="CU916">
        <v>560640</v>
      </c>
      <c r="CV916">
        <v>0</v>
      </c>
      <c r="CW916">
        <v>0</v>
      </c>
      <c r="CX916">
        <v>6264.0598368914152</v>
      </c>
      <c r="CY916">
        <v>125214.92184810671</v>
      </c>
      <c r="CZ916">
        <v>6060</v>
      </c>
      <c r="DA916">
        <v>5279.084591084591</v>
      </c>
      <c r="DB916">
        <v>4537.8034398034397</v>
      </c>
      <c r="DC916">
        <v>3593.3186266491457</v>
      </c>
      <c r="DD916">
        <v>-183210.76980770961</v>
      </c>
      <c r="DE916">
        <v>-144710.97476119857</v>
      </c>
      <c r="DF916">
        <v>-120064.93364404203</v>
      </c>
    </row>
    <row r="917" spans="1:110" x14ac:dyDescent="0.45">
      <c r="A917">
        <v>20450</v>
      </c>
      <c r="B917" t="s">
        <v>1263</v>
      </c>
      <c r="C917">
        <v>8395</v>
      </c>
      <c r="D917">
        <v>8327</v>
      </c>
      <c r="E917">
        <v>8209</v>
      </c>
      <c r="F917">
        <v>8068</v>
      </c>
      <c r="G917">
        <v>7889</v>
      </c>
      <c r="H917">
        <v>7677</v>
      </c>
      <c r="I917">
        <v>7439</v>
      </c>
      <c r="J917">
        <v>7278.7142857142844</v>
      </c>
      <c r="K917">
        <v>2.5499999999999998</v>
      </c>
      <c r="L917">
        <v>2.46</v>
      </c>
      <c r="M917">
        <v>2.37</v>
      </c>
      <c r="N917">
        <v>2.31</v>
      </c>
      <c r="O917">
        <v>2.25</v>
      </c>
      <c r="P917">
        <v>2.2000000000000002</v>
      </c>
      <c r="Q917">
        <v>2.1904016107851585</v>
      </c>
      <c r="R917">
        <v>2.1642294578307522</v>
      </c>
      <c r="S917">
        <v>310196</v>
      </c>
      <c r="T917">
        <v>9991</v>
      </c>
      <c r="U917">
        <v>4034</v>
      </c>
      <c r="V917">
        <v>16.462044254777737</v>
      </c>
      <c r="W917">
        <v>76.093527097477192</v>
      </c>
      <c r="X917">
        <v>2397.6564786216122</v>
      </c>
      <c r="Y917">
        <v>209.43532977202258</v>
      </c>
      <c r="Z917">
        <v>3774</v>
      </c>
      <c r="AA917">
        <v>3730.0880220236072</v>
      </c>
      <c r="AB917">
        <v>3670.0947934169421</v>
      </c>
      <c r="AC917">
        <v>3584.5711075173763</v>
      </c>
      <c r="AD917">
        <v>3466.5933421644436</v>
      </c>
      <c r="AE917">
        <v>3351.9889840996925</v>
      </c>
      <c r="AF917">
        <v>3217.8600309518406</v>
      </c>
      <c r="AG917">
        <v>3124.2376921059245</v>
      </c>
      <c r="AH917">
        <v>869</v>
      </c>
      <c r="AI917">
        <v>784.84637242357985</v>
      </c>
      <c r="AJ917">
        <v>710.63071229844468</v>
      </c>
      <c r="AK917">
        <v>643.66334727039123</v>
      </c>
      <c r="AL917">
        <v>579.05479850270854</v>
      </c>
      <c r="AM917">
        <v>543.91106216599371</v>
      </c>
      <c r="AN917">
        <v>524.55391570546931</v>
      </c>
      <c r="AO917">
        <v>522.8470851051826</v>
      </c>
      <c r="AP917">
        <v>13.682344473557043</v>
      </c>
      <c r="AQ917">
        <v>0.49786498271105467</v>
      </c>
      <c r="AR917">
        <v>9.4243255742287077E-2</v>
      </c>
      <c r="AS917">
        <v>0.49786498271105467</v>
      </c>
      <c r="AT917">
        <v>8575</v>
      </c>
      <c r="AU917">
        <v>565</v>
      </c>
      <c r="AV917">
        <v>5345.8220373723107</v>
      </c>
      <c r="AW917">
        <v>6077.5824580700191</v>
      </c>
      <c r="AX917">
        <v>199.46410062690234</v>
      </c>
      <c r="AY917">
        <v>178.39008138711398</v>
      </c>
      <c r="AZ917">
        <v>231.19123670498351</v>
      </c>
      <c r="BA917">
        <v>5.3021267978902307</v>
      </c>
      <c r="BB917">
        <v>66.061272509003672</v>
      </c>
      <c r="BC917">
        <v>6060</v>
      </c>
      <c r="BD917">
        <v>397756.66884543834</v>
      </c>
      <c r="BE917">
        <v>1053510.030798757</v>
      </c>
      <c r="BF917">
        <v>52382</v>
      </c>
      <c r="BG917">
        <v>54048.360960043909</v>
      </c>
      <c r="BH917">
        <v>54000.462375405295</v>
      </c>
      <c r="BI917">
        <v>47481.999999999978</v>
      </c>
      <c r="BJ917">
        <v>45629.648502182928</v>
      </c>
      <c r="BK917">
        <v>44127.855455634693</v>
      </c>
      <c r="BL917">
        <v>-166589.28084409662</v>
      </c>
      <c r="BM917">
        <v>-129457.02045304282</v>
      </c>
      <c r="BN917">
        <v>-107856.93006744195</v>
      </c>
      <c r="BO917">
        <v>123069.54037804995</v>
      </c>
      <c r="BP917">
        <v>272529.47803948662</v>
      </c>
      <c r="BQ917">
        <v>393612.49007291952</v>
      </c>
      <c r="BR917">
        <v>1878846</v>
      </c>
      <c r="BS917">
        <v>8767932</v>
      </c>
      <c r="BT917">
        <v>937111</v>
      </c>
      <c r="BU917">
        <v>28886</v>
      </c>
      <c r="BV917">
        <v>88734</v>
      </c>
      <c r="BW917">
        <v>932589</v>
      </c>
      <c r="BX917">
        <v>42948</v>
      </c>
      <c r="BY917">
        <v>87.552719157800695</v>
      </c>
      <c r="BZ917">
        <v>0</v>
      </c>
      <c r="CA917">
        <v>0</v>
      </c>
      <c r="CB917">
        <v>0</v>
      </c>
      <c r="CC917">
        <v>0</v>
      </c>
      <c r="CD917">
        <v>6.1184714103385032</v>
      </c>
      <c r="CE917">
        <v>0</v>
      </c>
      <c r="CF917">
        <v>0</v>
      </c>
      <c r="CG917">
        <v>68847.331812136385</v>
      </c>
      <c r="CH917">
        <v>31334.667973551343</v>
      </c>
      <c r="CI917">
        <v>123702.85293765404</v>
      </c>
      <c r="CJ917">
        <v>15437.048793863105</v>
      </c>
      <c r="CK917">
        <v>256204.18841831235</v>
      </c>
      <c r="CL917">
        <v>1820000</v>
      </c>
      <c r="CM917">
        <v>5890000</v>
      </c>
      <c r="CN917">
        <v>1340000</v>
      </c>
      <c r="CO917">
        <v>24980000</v>
      </c>
      <c r="CP917">
        <v>0</v>
      </c>
      <c r="CQ917">
        <v>1180</v>
      </c>
      <c r="CR917">
        <v>0</v>
      </c>
      <c r="CS917">
        <v>0</v>
      </c>
      <c r="CT917">
        <v>0</v>
      </c>
      <c r="CU917">
        <v>8269440</v>
      </c>
      <c r="CV917">
        <v>0</v>
      </c>
      <c r="CW917">
        <v>0</v>
      </c>
      <c r="CX917">
        <v>2544.4033323570306</v>
      </c>
      <c r="CY917">
        <v>344914.67271333112</v>
      </c>
      <c r="CZ917">
        <v>6060</v>
      </c>
      <c r="DA917">
        <v>6252.7789587619045</v>
      </c>
      <c r="DB917">
        <v>6247.2376387872955</v>
      </c>
      <c r="DC917">
        <v>6021.0264461864099</v>
      </c>
      <c r="DD917">
        <v>-166589.28084409662</v>
      </c>
      <c r="DE917">
        <v>-129457.02045304282</v>
      </c>
      <c r="DF917">
        <v>-107856.93006744195</v>
      </c>
    </row>
    <row r="918" spans="1:110" x14ac:dyDescent="0.45">
      <c r="A918">
        <v>20451</v>
      </c>
      <c r="B918" t="s">
        <v>1264</v>
      </c>
      <c r="C918">
        <v>4462</v>
      </c>
      <c r="D918">
        <v>4173</v>
      </c>
      <c r="E918">
        <v>3903</v>
      </c>
      <c r="F918">
        <v>3630</v>
      </c>
      <c r="G918">
        <v>3353</v>
      </c>
      <c r="H918">
        <v>3069</v>
      </c>
      <c r="I918">
        <v>2775</v>
      </c>
      <c r="J918">
        <v>2495.75</v>
      </c>
      <c r="K918">
        <v>2.5499999999999998</v>
      </c>
      <c r="L918">
        <v>2.46</v>
      </c>
      <c r="M918">
        <v>2.37</v>
      </c>
      <c r="N918">
        <v>2.31</v>
      </c>
      <c r="O918">
        <v>2.25</v>
      </c>
      <c r="P918">
        <v>2.2000000000000002</v>
      </c>
      <c r="Q918">
        <v>2.1904016107851585</v>
      </c>
      <c r="R918">
        <v>2.1642294578307522</v>
      </c>
      <c r="S918">
        <v>310196</v>
      </c>
      <c r="T918">
        <v>9991</v>
      </c>
      <c r="U918">
        <v>4034</v>
      </c>
      <c r="V918">
        <v>8.3344722509553844</v>
      </c>
      <c r="W918">
        <v>38.52494746435778</v>
      </c>
      <c r="X918">
        <v>2517.1058880261776</v>
      </c>
      <c r="Y918">
        <v>219.86923749515921</v>
      </c>
      <c r="Z918">
        <v>1876</v>
      </c>
      <c r="AA918">
        <v>1781.0999904532162</v>
      </c>
      <c r="AB918">
        <v>1672.9939943165234</v>
      </c>
      <c r="AC918">
        <v>1543.583247386882</v>
      </c>
      <c r="AD918">
        <v>1400.1126773529418</v>
      </c>
      <c r="AE918">
        <v>1256.1043739465645</v>
      </c>
      <c r="AF918">
        <v>1108.916066647537</v>
      </c>
      <c r="AG918">
        <v>979.90393666480475</v>
      </c>
      <c r="AH918">
        <v>544</v>
      </c>
      <c r="AI918">
        <v>497.84097715614166</v>
      </c>
      <c r="AJ918">
        <v>459.05988489768339</v>
      </c>
      <c r="AK918">
        <v>412.18816405585648</v>
      </c>
      <c r="AL918">
        <v>368.28223420849412</v>
      </c>
      <c r="AM918">
        <v>325.73686963473313</v>
      </c>
      <c r="AN918">
        <v>297.64077765516356</v>
      </c>
      <c r="AO918">
        <v>270.93420070784055</v>
      </c>
      <c r="AP918">
        <v>4.8203189790441519</v>
      </c>
      <c r="AQ918">
        <v>0.67358203543260342</v>
      </c>
      <c r="AR918">
        <v>0.1275055812983884</v>
      </c>
      <c r="AS918">
        <v>0.67358203543260342</v>
      </c>
      <c r="AT918">
        <v>4726</v>
      </c>
      <c r="AU918">
        <v>191</v>
      </c>
      <c r="AV918">
        <v>2891.6816686884817</v>
      </c>
      <c r="AW918">
        <v>2232.664492157222</v>
      </c>
      <c r="AX918">
        <v>67.853470960679346</v>
      </c>
      <c r="AY918">
        <v>96.495417284134632</v>
      </c>
      <c r="AZ918">
        <v>84.930557281660711</v>
      </c>
      <c r="BA918">
        <v>1.8036714655908441</v>
      </c>
      <c r="BB918">
        <v>66.061272509003672</v>
      </c>
      <c r="BC918">
        <v>6060</v>
      </c>
      <c r="BD918">
        <v>272147.31715698395</v>
      </c>
      <c r="BE918">
        <v>491613.20063165977</v>
      </c>
      <c r="BF918">
        <v>24542</v>
      </c>
      <c r="BG918">
        <v>22734.80948957584</v>
      </c>
      <c r="BH918">
        <v>20182.310424155283</v>
      </c>
      <c r="BI918">
        <v>12908.000000000002</v>
      </c>
      <c r="BJ918">
        <v>11186.667039507365</v>
      </c>
      <c r="BK918">
        <v>10146.906145720113</v>
      </c>
      <c r="BL918">
        <v>-180963.55832477089</v>
      </c>
      <c r="BM918">
        <v>-153788.27415135002</v>
      </c>
      <c r="BN918">
        <v>-140494.57833417819</v>
      </c>
      <c r="BO918">
        <v>37669.235238185327</v>
      </c>
      <c r="BP918">
        <v>88619.595662871667</v>
      </c>
      <c r="BQ918">
        <v>128195.6075957354</v>
      </c>
      <c r="BR918">
        <v>1878846</v>
      </c>
      <c r="BS918">
        <v>8767932</v>
      </c>
      <c r="BT918">
        <v>937111</v>
      </c>
      <c r="BU918">
        <v>28886</v>
      </c>
      <c r="BV918">
        <v>88734</v>
      </c>
      <c r="BW918">
        <v>932589</v>
      </c>
      <c r="BX918">
        <v>42948</v>
      </c>
      <c r="BY918">
        <v>95.919231160077274</v>
      </c>
      <c r="BZ918">
        <v>0</v>
      </c>
      <c r="CA918">
        <v>0</v>
      </c>
      <c r="CB918">
        <v>0</v>
      </c>
      <c r="CC918">
        <v>0</v>
      </c>
      <c r="CD918">
        <v>3.5680509344404543</v>
      </c>
      <c r="CE918">
        <v>0.28079999999999994</v>
      </c>
      <c r="CF918">
        <v>0</v>
      </c>
      <c r="CG918">
        <v>33037.478017233232</v>
      </c>
      <c r="CH918">
        <v>15036.434631603497</v>
      </c>
      <c r="CI918">
        <v>59360.765000283653</v>
      </c>
      <c r="CJ918">
        <v>7407.7113339678654</v>
      </c>
      <c r="CK918">
        <v>122943.62061684117</v>
      </c>
      <c r="CL918">
        <v>1000000</v>
      </c>
      <c r="CM918">
        <v>4270000</v>
      </c>
      <c r="CN918">
        <v>1340000</v>
      </c>
      <c r="CO918">
        <v>70620000</v>
      </c>
      <c r="CP918">
        <v>6000</v>
      </c>
      <c r="CQ918">
        <v>7830</v>
      </c>
      <c r="CR918">
        <v>0</v>
      </c>
      <c r="CS918">
        <v>0</v>
      </c>
      <c r="CT918">
        <v>10975000</v>
      </c>
      <c r="CU918">
        <v>54872640</v>
      </c>
      <c r="CV918">
        <v>0</v>
      </c>
      <c r="CW918">
        <v>0</v>
      </c>
      <c r="CX918">
        <v>12118.561750145267</v>
      </c>
      <c r="CY918">
        <v>189306.69157456513</v>
      </c>
      <c r="CZ918">
        <v>6060</v>
      </c>
      <c r="DA918">
        <v>5613.7619389955835</v>
      </c>
      <c r="DB918">
        <v>4983.4895758447155</v>
      </c>
      <c r="DC918">
        <v>4119.6196624867052</v>
      </c>
      <c r="DD918">
        <v>-180963.55832477089</v>
      </c>
      <c r="DE918">
        <v>-153788.27415135002</v>
      </c>
      <c r="DF918">
        <v>-140494.57833417819</v>
      </c>
    </row>
    <row r="919" spans="1:110" x14ac:dyDescent="0.45">
      <c r="A919">
        <v>20452</v>
      </c>
      <c r="B919" t="s">
        <v>1265</v>
      </c>
      <c r="C919">
        <v>4730</v>
      </c>
      <c r="D919">
        <v>4279</v>
      </c>
      <c r="E919">
        <v>3832</v>
      </c>
      <c r="F919">
        <v>3393</v>
      </c>
      <c r="G919">
        <v>2974</v>
      </c>
      <c r="H919">
        <v>2585</v>
      </c>
      <c r="I919">
        <v>2219</v>
      </c>
      <c r="J919">
        <v>1798.3214285714287</v>
      </c>
      <c r="K919">
        <v>2.5499999999999998</v>
      </c>
      <c r="L919">
        <v>2.46</v>
      </c>
      <c r="M919">
        <v>2.37</v>
      </c>
      <c r="N919">
        <v>2.31</v>
      </c>
      <c r="O919">
        <v>2.25</v>
      </c>
      <c r="P919">
        <v>2.2000000000000002</v>
      </c>
      <c r="Q919">
        <v>2.1904016107851585</v>
      </c>
      <c r="R919">
        <v>2.1642294578307522</v>
      </c>
      <c r="S919">
        <v>310196</v>
      </c>
      <c r="T919">
        <v>9991</v>
      </c>
      <c r="U919">
        <v>4034</v>
      </c>
      <c r="V919">
        <v>10.146990920731945</v>
      </c>
      <c r="W919">
        <v>46.903064809856815</v>
      </c>
      <c r="X919">
        <v>2191.663593863856</v>
      </c>
      <c r="Y919">
        <v>191.44184816420994</v>
      </c>
      <c r="Z919">
        <v>1592</v>
      </c>
      <c r="AA919">
        <v>1446.2746982002482</v>
      </c>
      <c r="AB919">
        <v>1288.0299026828832</v>
      </c>
      <c r="AC919">
        <v>1118.7047439692758</v>
      </c>
      <c r="AD919">
        <v>962.61712867768449</v>
      </c>
      <c r="AE919">
        <v>829.02806061245224</v>
      </c>
      <c r="AF919">
        <v>705.81586379651151</v>
      </c>
      <c r="AG919">
        <v>555.19743961200606</v>
      </c>
      <c r="AH919">
        <v>533</v>
      </c>
      <c r="AI919">
        <v>490.06151274765193</v>
      </c>
      <c r="AJ919">
        <v>431.49965257193173</v>
      </c>
      <c r="AK919">
        <v>376.42174062286779</v>
      </c>
      <c r="AL919">
        <v>331.46663404563867</v>
      </c>
      <c r="AM919">
        <v>307.69596825392739</v>
      </c>
      <c r="AN919">
        <v>277.7684295589695</v>
      </c>
      <c r="AO919">
        <v>228.90079068493674</v>
      </c>
      <c r="AP919">
        <v>5.7758888207048873</v>
      </c>
      <c r="AQ919">
        <v>1.4935949481331641</v>
      </c>
      <c r="AR919">
        <v>0.28272976722686122</v>
      </c>
      <c r="AS919">
        <v>1.4935949481331641</v>
      </c>
      <c r="AT919">
        <v>4556</v>
      </c>
      <c r="AU919">
        <v>25</v>
      </c>
      <c r="AV919">
        <v>2715.4980195909188</v>
      </c>
      <c r="AW919">
        <v>676.06122647867824</v>
      </c>
      <c r="AX919">
        <v>9.7950500854523987</v>
      </c>
      <c r="AY919">
        <v>90.616168913748965</v>
      </c>
      <c r="AZ919">
        <v>25.71736905524892</v>
      </c>
      <c r="BA919">
        <v>0.26037065006448373</v>
      </c>
      <c r="BB919">
        <v>66.061272509003672</v>
      </c>
      <c r="BC919">
        <v>6060</v>
      </c>
      <c r="BD919">
        <v>191238.96963816835</v>
      </c>
      <c r="BE919">
        <v>545412.04686731112</v>
      </c>
      <c r="BF919">
        <v>10124</v>
      </c>
      <c r="BG919">
        <v>8549.0299165662564</v>
      </c>
      <c r="BH919">
        <v>6838.8459920542173</v>
      </c>
      <c r="BI919">
        <v>2527.9999999999995</v>
      </c>
      <c r="BJ919">
        <v>1955.4276903783309</v>
      </c>
      <c r="BK919">
        <v>1682.5960547643135</v>
      </c>
      <c r="BL919">
        <v>-199345.23184216779</v>
      </c>
      <c r="BM919">
        <v>-183973.03535917908</v>
      </c>
      <c r="BN919">
        <v>-179455.68184788316</v>
      </c>
      <c r="BO919">
        <v>8343.3751225254382</v>
      </c>
      <c r="BP919">
        <v>39825.658410341741</v>
      </c>
      <c r="BQ919">
        <v>71364.19382439414</v>
      </c>
      <c r="BR919">
        <v>1878846</v>
      </c>
      <c r="BS919">
        <v>8767932</v>
      </c>
      <c r="BT919">
        <v>937111</v>
      </c>
      <c r="BU919">
        <v>28886</v>
      </c>
      <c r="BV919">
        <v>88734</v>
      </c>
      <c r="BW919">
        <v>932589</v>
      </c>
      <c r="BX919">
        <v>42948</v>
      </c>
      <c r="BY919">
        <v>41.865149915713609</v>
      </c>
      <c r="BZ919">
        <v>0</v>
      </c>
      <c r="CA919">
        <v>0</v>
      </c>
      <c r="CB919">
        <v>0</v>
      </c>
      <c r="CC919">
        <v>0</v>
      </c>
      <c r="CD919">
        <v>4.8775205519164668</v>
      </c>
      <c r="CE919">
        <v>0</v>
      </c>
      <c r="CF919">
        <v>0</v>
      </c>
      <c r="CG919">
        <v>56140.609497815909</v>
      </c>
      <c r="CH919">
        <v>25551.423884473075</v>
      </c>
      <c r="CI919">
        <v>100871.78947600648</v>
      </c>
      <c r="CJ919">
        <v>12587.92905002931</v>
      </c>
      <c r="CK919">
        <v>208918.18048875808</v>
      </c>
      <c r="CL919">
        <v>3260000</v>
      </c>
      <c r="CM919">
        <v>2940000</v>
      </c>
      <c r="CN919">
        <v>1340000</v>
      </c>
      <c r="CO919">
        <v>99470000</v>
      </c>
      <c r="CP919">
        <v>34000</v>
      </c>
      <c r="CQ919">
        <v>540</v>
      </c>
      <c r="CR919">
        <v>0</v>
      </c>
      <c r="CS919">
        <v>0</v>
      </c>
      <c r="CT919">
        <v>65167000</v>
      </c>
      <c r="CU919">
        <v>3784320</v>
      </c>
      <c r="CV919">
        <v>0</v>
      </c>
      <c r="CW919">
        <v>0</v>
      </c>
      <c r="CX919">
        <v>16544.557282402406</v>
      </c>
      <c r="CY919">
        <v>271620.36159847595</v>
      </c>
      <c r="CZ919">
        <v>6060</v>
      </c>
      <c r="DA919">
        <v>5117.2581286439663</v>
      </c>
      <c r="DB919">
        <v>4093.5802757653655</v>
      </c>
      <c r="DC919">
        <v>2894.8726292262058</v>
      </c>
      <c r="DD919">
        <v>-199345.23184216779</v>
      </c>
      <c r="DE919">
        <v>-183973.03535917908</v>
      </c>
      <c r="DF919">
        <v>-179455.68184788316</v>
      </c>
    </row>
    <row r="920" spans="1:110" x14ac:dyDescent="0.45">
      <c r="A920">
        <v>20481</v>
      </c>
      <c r="B920" t="s">
        <v>519</v>
      </c>
      <c r="C920">
        <v>9926</v>
      </c>
      <c r="D920">
        <v>9417</v>
      </c>
      <c r="E920">
        <v>8848</v>
      </c>
      <c r="F920">
        <v>8269</v>
      </c>
      <c r="G920">
        <v>7675</v>
      </c>
      <c r="H920">
        <v>7074</v>
      </c>
      <c r="I920">
        <v>6480</v>
      </c>
      <c r="J920">
        <v>5901.5357142857129</v>
      </c>
      <c r="K920">
        <v>2.5499999999999998</v>
      </c>
      <c r="L920">
        <v>2.46</v>
      </c>
      <c r="M920">
        <v>2.37</v>
      </c>
      <c r="N920">
        <v>2.31</v>
      </c>
      <c r="O920">
        <v>2.25</v>
      </c>
      <c r="P920">
        <v>2.2000000000000002</v>
      </c>
      <c r="Q920">
        <v>2.1904016107851585</v>
      </c>
      <c r="R920">
        <v>2.1642294578307522</v>
      </c>
      <c r="S920">
        <v>310196</v>
      </c>
      <c r="T920">
        <v>9991</v>
      </c>
      <c r="U920">
        <v>4034</v>
      </c>
      <c r="V920">
        <v>20.307332158020508</v>
      </c>
      <c r="W920">
        <v>93.867839615078623</v>
      </c>
      <c r="X920">
        <v>2298.11323037085</v>
      </c>
      <c r="Y920">
        <v>200.74022552758063</v>
      </c>
      <c r="Z920">
        <v>3997</v>
      </c>
      <c r="AA920">
        <v>3709.6308652200291</v>
      </c>
      <c r="AB920">
        <v>3400.7522211697296</v>
      </c>
      <c r="AC920">
        <v>3066.9687766537695</v>
      </c>
      <c r="AD920">
        <v>2751.9206711877714</v>
      </c>
      <c r="AE920">
        <v>2479.6730777656144</v>
      </c>
      <c r="AF920">
        <v>2261.9274908168995</v>
      </c>
      <c r="AG920">
        <v>1950.3259151673426</v>
      </c>
      <c r="AH920">
        <v>406</v>
      </c>
      <c r="AI920">
        <v>368.56735544969894</v>
      </c>
      <c r="AJ920">
        <v>324.50755436323169</v>
      </c>
      <c r="AK920">
        <v>288.97860906607605</v>
      </c>
      <c r="AL920">
        <v>272.81910931875575</v>
      </c>
      <c r="AM920">
        <v>262.92946017706583</v>
      </c>
      <c r="AN920">
        <v>291.65763711172428</v>
      </c>
      <c r="AO920">
        <v>272.07086648530287</v>
      </c>
      <c r="AP920">
        <v>17.405527708472203</v>
      </c>
      <c r="AQ920">
        <v>0.93715761451492652</v>
      </c>
      <c r="AR920">
        <v>0.17739906963254037</v>
      </c>
      <c r="AS920">
        <v>0.93715761451492652</v>
      </c>
      <c r="AT920">
        <v>8730</v>
      </c>
      <c r="AU920">
        <v>62</v>
      </c>
      <c r="AV920">
        <v>5209.7065036136391</v>
      </c>
      <c r="AW920">
        <v>1426.2118245289425</v>
      </c>
      <c r="AX920">
        <v>23.695596759219601</v>
      </c>
      <c r="AY920">
        <v>173.84790602558712</v>
      </c>
      <c r="AZ920">
        <v>54.253097805080969</v>
      </c>
      <c r="BA920">
        <v>0.62987303567002917</v>
      </c>
      <c r="BB920">
        <v>66.061272509003672</v>
      </c>
      <c r="BC920">
        <v>6060</v>
      </c>
      <c r="BD920">
        <v>285169.9973347917</v>
      </c>
      <c r="BE920">
        <v>1654356.7292673201</v>
      </c>
      <c r="BF920">
        <v>43360</v>
      </c>
      <c r="BG920">
        <v>40546.448713227939</v>
      </c>
      <c r="BH920">
        <v>36421.194474210075</v>
      </c>
      <c r="BI920">
        <v>35413.999999999985</v>
      </c>
      <c r="BJ920">
        <v>29278.824821826132</v>
      </c>
      <c r="BK920">
        <v>26271.217323307254</v>
      </c>
      <c r="BL920">
        <v>-196279.27253858483</v>
      </c>
      <c r="BM920">
        <v>-183366.40500880661</v>
      </c>
      <c r="BN920">
        <v>-180340.42143007735</v>
      </c>
      <c r="BO920">
        <v>77750.569449135452</v>
      </c>
      <c r="BP920">
        <v>223085.79159144813</v>
      </c>
      <c r="BQ920">
        <v>360495.70114399993</v>
      </c>
      <c r="BR920">
        <v>1878846</v>
      </c>
      <c r="BS920">
        <v>8767932</v>
      </c>
      <c r="BT920">
        <v>937111</v>
      </c>
      <c r="BU920">
        <v>28886</v>
      </c>
      <c r="BV920">
        <v>88734</v>
      </c>
      <c r="BW920">
        <v>932589</v>
      </c>
      <c r="BX920">
        <v>42948</v>
      </c>
      <c r="BY920">
        <v>73.469326041871753</v>
      </c>
      <c r="BZ920">
        <v>0</v>
      </c>
      <c r="CA920">
        <v>0</v>
      </c>
      <c r="CB920">
        <v>0</v>
      </c>
      <c r="CC920">
        <v>0</v>
      </c>
      <c r="CD920">
        <v>8.6257504453507128</v>
      </c>
      <c r="CE920">
        <v>0.28079999999999994</v>
      </c>
      <c r="CF920">
        <v>1.70425</v>
      </c>
      <c r="CG920">
        <v>118981.12712500078</v>
      </c>
      <c r="CH920">
        <v>54152.194652278326</v>
      </c>
      <c r="CI920">
        <v>213781.7760499726</v>
      </c>
      <c r="CJ920">
        <v>26678.121237716437</v>
      </c>
      <c r="CK920">
        <v>442768.98334037204</v>
      </c>
      <c r="CL920">
        <v>6870000</v>
      </c>
      <c r="CM920">
        <v>1710000</v>
      </c>
      <c r="CN920">
        <v>1340000</v>
      </c>
      <c r="CO920">
        <v>40160000</v>
      </c>
      <c r="CP920">
        <v>1000</v>
      </c>
      <c r="CQ920">
        <v>0</v>
      </c>
      <c r="CR920">
        <v>0</v>
      </c>
      <c r="CS920">
        <v>0</v>
      </c>
      <c r="CT920">
        <v>816000</v>
      </c>
      <c r="CU920">
        <v>0</v>
      </c>
      <c r="CV920">
        <v>0</v>
      </c>
      <c r="CW920">
        <v>0</v>
      </c>
      <c r="CX920">
        <v>4507.1157007070888</v>
      </c>
      <c r="CY920">
        <v>720573.75878722826</v>
      </c>
      <c r="CZ920">
        <v>6060</v>
      </c>
      <c r="DA920">
        <v>5666.7776568764148</v>
      </c>
      <c r="DB920">
        <v>5090.2315155376637</v>
      </c>
      <c r="DC920">
        <v>4316.7499883676192</v>
      </c>
      <c r="DD920">
        <v>-196279.27253858483</v>
      </c>
      <c r="DE920">
        <v>-183366.40500880661</v>
      </c>
      <c r="DF920">
        <v>-180340.42143007735</v>
      </c>
    </row>
    <row r="921" spans="1:110" x14ac:dyDescent="0.45">
      <c r="A921">
        <v>20482</v>
      </c>
      <c r="B921" t="s">
        <v>1266</v>
      </c>
      <c r="C921">
        <v>9948</v>
      </c>
      <c r="D921">
        <v>9720</v>
      </c>
      <c r="E921">
        <v>9416</v>
      </c>
      <c r="F921">
        <v>9104</v>
      </c>
      <c r="G921">
        <v>8773</v>
      </c>
      <c r="H921">
        <v>8401</v>
      </c>
      <c r="I921">
        <v>8006</v>
      </c>
      <c r="J921">
        <v>7680.75</v>
      </c>
      <c r="K921">
        <v>2.5499999999999998</v>
      </c>
      <c r="L921">
        <v>2.46</v>
      </c>
      <c r="M921">
        <v>2.37</v>
      </c>
      <c r="N921">
        <v>2.31</v>
      </c>
      <c r="O921">
        <v>2.25</v>
      </c>
      <c r="P921">
        <v>2.2000000000000002</v>
      </c>
      <c r="Q921">
        <v>2.1904016107851585</v>
      </c>
      <c r="R921">
        <v>2.1642294578307522</v>
      </c>
      <c r="S921">
        <v>310196</v>
      </c>
      <c r="T921">
        <v>9991</v>
      </c>
      <c r="U921">
        <v>4034</v>
      </c>
      <c r="V921">
        <v>20.407117299056122</v>
      </c>
      <c r="W921">
        <v>94.329082654873986</v>
      </c>
      <c r="X921">
        <v>2291.9447296625176</v>
      </c>
      <c r="Y921">
        <v>200.20140689715225</v>
      </c>
      <c r="Z921">
        <v>3325</v>
      </c>
      <c r="AA921">
        <v>3225.5902653069052</v>
      </c>
      <c r="AB921">
        <v>3092.7904479141721</v>
      </c>
      <c r="AC921">
        <v>2942.0977617639928</v>
      </c>
      <c r="AD921">
        <v>2782.0111966999229</v>
      </c>
      <c r="AE921">
        <v>2623.4612529696028</v>
      </c>
      <c r="AF921">
        <v>2462.7235443156933</v>
      </c>
      <c r="AG921">
        <v>2316.2070136093967</v>
      </c>
      <c r="AH921">
        <v>545</v>
      </c>
      <c r="AI921">
        <v>489.83994533987646</v>
      </c>
      <c r="AJ921">
        <v>437.93060693686039</v>
      </c>
      <c r="AK921">
        <v>400.99083641735098</v>
      </c>
      <c r="AL921">
        <v>373.16989895997398</v>
      </c>
      <c r="AM921">
        <v>361.18454663158286</v>
      </c>
      <c r="AN921">
        <v>354.53470388164396</v>
      </c>
      <c r="AO921">
        <v>350.02425509803658</v>
      </c>
      <c r="AP921">
        <v>12.889575419734804</v>
      </c>
      <c r="AQ921">
        <v>1.171447018143658</v>
      </c>
      <c r="AR921">
        <v>0.22174883704067547</v>
      </c>
      <c r="AS921">
        <v>1.171447018143658</v>
      </c>
      <c r="AT921">
        <v>8914</v>
      </c>
      <c r="AU921">
        <v>67</v>
      </c>
      <c r="AV921">
        <v>5321.1850793049225</v>
      </c>
      <c r="AW921">
        <v>1490.5350300630371</v>
      </c>
      <c r="AX921">
        <v>25.485854680608782</v>
      </c>
      <c r="AY921">
        <v>177.56794609640525</v>
      </c>
      <c r="AZ921">
        <v>56.699952543597931</v>
      </c>
      <c r="BA921">
        <v>0.6774614211002874</v>
      </c>
      <c r="BB921">
        <v>66.061272509003672</v>
      </c>
      <c r="BC921">
        <v>6060</v>
      </c>
      <c r="BD921">
        <v>359574.36892082274</v>
      </c>
      <c r="BE921">
        <v>1560159.623514862</v>
      </c>
      <c r="BF921">
        <v>56384</v>
      </c>
      <c r="BG921">
        <v>56239.958783603215</v>
      </c>
      <c r="BH921">
        <v>54492.035196408513</v>
      </c>
      <c r="BI921">
        <v>18492.000000000007</v>
      </c>
      <c r="BJ921">
        <v>16866.764633964842</v>
      </c>
      <c r="BK921">
        <v>15949.003691725911</v>
      </c>
      <c r="BL921">
        <v>-184349.20935619081</v>
      </c>
      <c r="BM921">
        <v>-161452.88986412407</v>
      </c>
      <c r="BN921">
        <v>-152724.40063662006</v>
      </c>
      <c r="BO921">
        <v>145550.62610614265</v>
      </c>
      <c r="BP921">
        <v>341200.13555220549</v>
      </c>
      <c r="BQ921">
        <v>507758.64680501801</v>
      </c>
      <c r="BR921">
        <v>1878846</v>
      </c>
      <c r="BS921">
        <v>8767932</v>
      </c>
      <c r="BT921">
        <v>937111</v>
      </c>
      <c r="BU921">
        <v>28886</v>
      </c>
      <c r="BV921">
        <v>88734</v>
      </c>
      <c r="BW921">
        <v>932589</v>
      </c>
      <c r="BX921">
        <v>42948</v>
      </c>
      <c r="BY921">
        <v>70.28775280079654</v>
      </c>
      <c r="BZ921">
        <v>0</v>
      </c>
      <c r="CA921">
        <v>0</v>
      </c>
      <c r="CB921">
        <v>0</v>
      </c>
      <c r="CC921">
        <v>0</v>
      </c>
      <c r="CD921">
        <v>8.1461191319728705</v>
      </c>
      <c r="CE921">
        <v>0</v>
      </c>
      <c r="CF921">
        <v>0</v>
      </c>
      <c r="CG921">
        <v>95877.995644418115</v>
      </c>
      <c r="CH921">
        <v>43637.205399408747</v>
      </c>
      <c r="CI921">
        <v>172270.75157424976</v>
      </c>
      <c r="CJ921">
        <v>21497.903521654993</v>
      </c>
      <c r="CK921">
        <v>356794.42346845515</v>
      </c>
      <c r="CL921">
        <v>10100000</v>
      </c>
      <c r="CM921">
        <v>1070000</v>
      </c>
      <c r="CN921">
        <v>1340000</v>
      </c>
      <c r="CO921">
        <v>47070000</v>
      </c>
      <c r="CP921">
        <v>0</v>
      </c>
      <c r="CQ921">
        <v>4290</v>
      </c>
      <c r="CR921">
        <v>0</v>
      </c>
      <c r="CS921">
        <v>0</v>
      </c>
      <c r="CT921">
        <v>0</v>
      </c>
      <c r="CU921">
        <v>30064320</v>
      </c>
      <c r="CV921">
        <v>0</v>
      </c>
      <c r="CW921">
        <v>0</v>
      </c>
      <c r="CX921">
        <v>5237.1972167566564</v>
      </c>
      <c r="CY921">
        <v>582692.71825161914</v>
      </c>
      <c r="CZ921">
        <v>6060</v>
      </c>
      <c r="DA921">
        <v>6044.5188391855054</v>
      </c>
      <c r="DB921">
        <v>5856.6567340067331</v>
      </c>
      <c r="DC921">
        <v>5443.0433333208257</v>
      </c>
      <c r="DD921">
        <v>-184349.20935619081</v>
      </c>
      <c r="DE921">
        <v>-161452.88986412407</v>
      </c>
      <c r="DF921">
        <v>-152724.40063662006</v>
      </c>
    </row>
    <row r="922" spans="1:110" x14ac:dyDescent="0.45">
      <c r="A922">
        <v>20485</v>
      </c>
      <c r="B922" t="s">
        <v>1267</v>
      </c>
      <c r="C922">
        <v>8929</v>
      </c>
      <c r="D922">
        <v>8492</v>
      </c>
      <c r="E922">
        <v>8056</v>
      </c>
      <c r="F922">
        <v>7638</v>
      </c>
      <c r="G922">
        <v>7227</v>
      </c>
      <c r="H922">
        <v>6775</v>
      </c>
      <c r="I922">
        <v>6315</v>
      </c>
      <c r="J922">
        <v>5882.6785714285706</v>
      </c>
      <c r="K922">
        <v>2.5499999999999998</v>
      </c>
      <c r="L922">
        <v>2.46</v>
      </c>
      <c r="M922">
        <v>2.37</v>
      </c>
      <c r="N922">
        <v>2.31</v>
      </c>
      <c r="O922">
        <v>2.25</v>
      </c>
      <c r="P922">
        <v>2.2000000000000002</v>
      </c>
      <c r="Q922">
        <v>2.1904016107851585</v>
      </c>
      <c r="R922">
        <v>2.1642294578307522</v>
      </c>
      <c r="S922">
        <v>310196</v>
      </c>
      <c r="T922">
        <v>9991</v>
      </c>
      <c r="U922">
        <v>4034</v>
      </c>
      <c r="V922">
        <v>21.500937882124546</v>
      </c>
      <c r="W922">
        <v>99.385117305815896</v>
      </c>
      <c r="X922">
        <v>1952.5197839456798</v>
      </c>
      <c r="Y922">
        <v>170.55263274084592</v>
      </c>
      <c r="Z922">
        <v>5000</v>
      </c>
      <c r="AA922">
        <v>4699.558723907222</v>
      </c>
      <c r="AB922">
        <v>4415.1258114136917</v>
      </c>
      <c r="AC922">
        <v>4102.7026744896802</v>
      </c>
      <c r="AD922">
        <v>3790.9064739046976</v>
      </c>
      <c r="AE922">
        <v>3492.6851931259889</v>
      </c>
      <c r="AF922">
        <v>3214.1759609581063</v>
      </c>
      <c r="AG922">
        <v>2911.5219617878738</v>
      </c>
      <c r="AH922">
        <v>274</v>
      </c>
      <c r="AI922">
        <v>202.20968385785179</v>
      </c>
      <c r="AJ922">
        <v>157.17358893114323</v>
      </c>
      <c r="AK922">
        <v>129.03272309806607</v>
      </c>
      <c r="AL922">
        <v>122.26026677556578</v>
      </c>
      <c r="AM922">
        <v>113.43659495172122</v>
      </c>
      <c r="AN922">
        <v>107.56555607403922</v>
      </c>
      <c r="AO922">
        <v>102.10436112392796</v>
      </c>
      <c r="AP922">
        <v>31.894797826098308</v>
      </c>
      <c r="AQ922">
        <v>1.9621737553906271</v>
      </c>
      <c r="AR922">
        <v>0.37142930204313146</v>
      </c>
      <c r="AS922">
        <v>1.9621737553906271</v>
      </c>
      <c r="AT922">
        <v>9451</v>
      </c>
      <c r="AU922">
        <v>174</v>
      </c>
      <c r="AV922">
        <v>5688.4403661660308</v>
      </c>
      <c r="AW922">
        <v>2535.5537343597762</v>
      </c>
      <c r="AX922">
        <v>63.008240017036641</v>
      </c>
      <c r="AY922">
        <v>189.82325501896042</v>
      </c>
      <c r="AZ922">
        <v>96.45246405504588</v>
      </c>
      <c r="BA922">
        <v>1.6748762149792658</v>
      </c>
      <c r="BB922">
        <v>66.061272509003672</v>
      </c>
      <c r="BC922">
        <v>6060</v>
      </c>
      <c r="BD922">
        <v>315221.98248903925</v>
      </c>
      <c r="BE922">
        <v>5897990.3303925209</v>
      </c>
      <c r="BF922">
        <v>73000</v>
      </c>
      <c r="BG922">
        <v>69922.292027332063</v>
      </c>
      <c r="BH922">
        <v>65123.030231661876</v>
      </c>
      <c r="BI922">
        <v>78441.999999999985</v>
      </c>
      <c r="BJ922">
        <v>68479.664176800463</v>
      </c>
      <c r="BK922">
        <v>63275.363304493694</v>
      </c>
      <c r="BL922">
        <v>-216820.62566353218</v>
      </c>
      <c r="BM922">
        <v>-221515.33610777475</v>
      </c>
      <c r="BN922">
        <v>-238006.11534738581</v>
      </c>
      <c r="BO922">
        <v>541927.24870144017</v>
      </c>
      <c r="BP922">
        <v>1255447.0518429922</v>
      </c>
      <c r="BQ922">
        <v>1624900.6281793474</v>
      </c>
      <c r="BR922">
        <v>1878846</v>
      </c>
      <c r="BS922">
        <v>8767932</v>
      </c>
      <c r="BT922">
        <v>937111</v>
      </c>
      <c r="BU922">
        <v>28886</v>
      </c>
      <c r="BV922">
        <v>88734</v>
      </c>
      <c r="BW922">
        <v>932589</v>
      </c>
      <c r="BX922">
        <v>42948</v>
      </c>
      <c r="BY922">
        <v>1.7873340750864541</v>
      </c>
      <c r="BZ922">
        <v>0</v>
      </c>
      <c r="CA922">
        <v>0</v>
      </c>
      <c r="CB922">
        <v>497.20125751868221</v>
      </c>
      <c r="CC922">
        <v>0</v>
      </c>
      <c r="CD922">
        <v>8.9886460951551133</v>
      </c>
      <c r="CE922">
        <v>61.155750457908752</v>
      </c>
      <c r="CF922">
        <v>0</v>
      </c>
      <c r="CG922">
        <v>262682.60493422503</v>
      </c>
      <c r="CH922">
        <v>119555.4278051271</v>
      </c>
      <c r="CI922">
        <v>471980.34828896861</v>
      </c>
      <c r="CJ922">
        <v>58899.075431618621</v>
      </c>
      <c r="CK922">
        <v>977530.74574369518</v>
      </c>
      <c r="CL922">
        <v>6320000</v>
      </c>
      <c r="CM922">
        <v>980000</v>
      </c>
      <c r="CN922">
        <v>1340000</v>
      </c>
      <c r="CO922">
        <v>189360000</v>
      </c>
      <c r="CP922">
        <v>31000</v>
      </c>
      <c r="CQ922">
        <v>4400</v>
      </c>
      <c r="CR922">
        <v>0</v>
      </c>
      <c r="CS922">
        <v>0</v>
      </c>
      <c r="CT922">
        <v>60078000</v>
      </c>
      <c r="CU922">
        <v>30835200</v>
      </c>
      <c r="CV922">
        <v>0</v>
      </c>
      <c r="CW922">
        <v>0</v>
      </c>
      <c r="CX922">
        <v>26116.737159496737</v>
      </c>
      <c r="CY922">
        <v>2452354.8262430453</v>
      </c>
      <c r="CZ922">
        <v>6060</v>
      </c>
      <c r="DA922">
        <v>5804.5080778853744</v>
      </c>
      <c r="DB922">
        <v>5406.1036055324794</v>
      </c>
      <c r="DC922">
        <v>4771.6607706289151</v>
      </c>
      <c r="DD922">
        <v>-216820.62566353218</v>
      </c>
      <c r="DE922">
        <v>-221515.33610777475</v>
      </c>
      <c r="DF922">
        <v>-238006.11534738581</v>
      </c>
    </row>
    <row r="923" spans="1:110" x14ac:dyDescent="0.45">
      <c r="A923">
        <v>20486</v>
      </c>
      <c r="B923" t="s">
        <v>1268</v>
      </c>
      <c r="C923">
        <v>2904</v>
      </c>
      <c r="D923">
        <v>2556</v>
      </c>
      <c r="E923">
        <v>2245</v>
      </c>
      <c r="F923">
        <v>1965</v>
      </c>
      <c r="G923">
        <v>1721</v>
      </c>
      <c r="H923">
        <v>1504</v>
      </c>
      <c r="I923">
        <v>1302</v>
      </c>
      <c r="J923">
        <v>1036.5</v>
      </c>
      <c r="K923">
        <v>2.5499999999999998</v>
      </c>
      <c r="L923">
        <v>2.46</v>
      </c>
      <c r="M923">
        <v>2.37</v>
      </c>
      <c r="N923">
        <v>2.31</v>
      </c>
      <c r="O923">
        <v>2.25</v>
      </c>
      <c r="P923">
        <v>2.2000000000000002</v>
      </c>
      <c r="Q923">
        <v>2.1904016107851585</v>
      </c>
      <c r="R923">
        <v>2.1642294578307522</v>
      </c>
      <c r="S923">
        <v>310196</v>
      </c>
      <c r="T923">
        <v>9991</v>
      </c>
      <c r="U923">
        <v>4034</v>
      </c>
      <c r="V923">
        <v>6.8719155510304386</v>
      </c>
      <c r="W923">
        <v>31.764481014692159</v>
      </c>
      <c r="X923">
        <v>1986.8671198638619</v>
      </c>
      <c r="Y923">
        <v>173.55287305423326</v>
      </c>
      <c r="Z923">
        <v>1631</v>
      </c>
      <c r="AA923">
        <v>1445.153690949624</v>
      </c>
      <c r="AB923">
        <v>1260.6376110751676</v>
      </c>
      <c r="AC923">
        <v>1102.1322025705456</v>
      </c>
      <c r="AD923">
        <v>947.96308814371889</v>
      </c>
      <c r="AE923">
        <v>810.97560944671147</v>
      </c>
      <c r="AF923">
        <v>681.01339604710756</v>
      </c>
      <c r="AG923">
        <v>522.6032192931267</v>
      </c>
      <c r="AH923">
        <v>165</v>
      </c>
      <c r="AI923">
        <v>86.96872293059532</v>
      </c>
      <c r="AJ923">
        <v>41.938297363730335</v>
      </c>
      <c r="AK923">
        <v>20.771864518210222</v>
      </c>
      <c r="AL923">
        <v>11.771184178399972</v>
      </c>
      <c r="AM923">
        <v>7.1052426431812199</v>
      </c>
      <c r="AN923">
        <v>4.7106959792638818</v>
      </c>
      <c r="AO923">
        <v>2.8084157195476456</v>
      </c>
      <c r="AP923">
        <v>9.5486201214839372</v>
      </c>
      <c r="AQ923">
        <v>0</v>
      </c>
      <c r="AR923">
        <v>0</v>
      </c>
      <c r="AS923">
        <v>0</v>
      </c>
      <c r="AT923">
        <v>3148</v>
      </c>
      <c r="AU923">
        <v>47</v>
      </c>
      <c r="AV923">
        <v>1889.7732903168651</v>
      </c>
      <c r="AW923">
        <v>742.90685313973063</v>
      </c>
      <c r="AX923">
        <v>17.157574588317281</v>
      </c>
      <c r="AY923">
        <v>63.061734697873781</v>
      </c>
      <c r="AZ923">
        <v>28.260176693435351</v>
      </c>
      <c r="BA923">
        <v>0.45608024564620764</v>
      </c>
      <c r="BB923">
        <v>66.061272509003672</v>
      </c>
      <c r="BC923">
        <v>6060</v>
      </c>
      <c r="BD923">
        <v>184526.95670828229</v>
      </c>
      <c r="BE923">
        <v>1269442.7520342905</v>
      </c>
      <c r="BF923">
        <v>11106</v>
      </c>
      <c r="BG923">
        <v>9092.4830802999804</v>
      </c>
      <c r="BH923">
        <v>7307.3024327784888</v>
      </c>
      <c r="BI923">
        <v>11647.999999999996</v>
      </c>
      <c r="BJ923">
        <v>8883.2322651482027</v>
      </c>
      <c r="BK923">
        <v>7640.6226686120262</v>
      </c>
      <c r="BL923">
        <v>-210628.53919887118</v>
      </c>
      <c r="BM923">
        <v>-192523.66884754185</v>
      </c>
      <c r="BN923">
        <v>-188161.60438222717</v>
      </c>
      <c r="BO923">
        <v>10301.019191164756</v>
      </c>
      <c r="BP923">
        <v>114556.97397769161</v>
      </c>
      <c r="BQ923">
        <v>135596.24354285107</v>
      </c>
      <c r="BR923">
        <v>1878846</v>
      </c>
      <c r="BS923">
        <v>8767932</v>
      </c>
      <c r="BT923">
        <v>937111</v>
      </c>
      <c r="BU923">
        <v>28886</v>
      </c>
      <c r="BV923">
        <v>88734</v>
      </c>
      <c r="BW923">
        <v>932589</v>
      </c>
      <c r="BX923">
        <v>42948</v>
      </c>
      <c r="BY923">
        <v>0.4487661307274019</v>
      </c>
      <c r="BZ923">
        <v>0</v>
      </c>
      <c r="CA923">
        <v>0</v>
      </c>
      <c r="CB923">
        <v>3917.9403054602794</v>
      </c>
      <c r="CC923">
        <v>0</v>
      </c>
      <c r="CD923">
        <v>3.4995321753864759</v>
      </c>
      <c r="CE923">
        <v>62.673223914259154</v>
      </c>
      <c r="CF923">
        <v>0</v>
      </c>
      <c r="CG923">
        <v>72543.832849029612</v>
      </c>
      <c r="CH923">
        <v>33017.066254010475</v>
      </c>
      <c r="CI923">
        <v>130344.61685376969</v>
      </c>
      <c r="CJ923">
        <v>16265.883628432935</v>
      </c>
      <c r="CK923">
        <v>269960.11799781909</v>
      </c>
      <c r="CL923">
        <v>3330000</v>
      </c>
      <c r="CM923">
        <v>780000</v>
      </c>
      <c r="CN923">
        <v>1340000</v>
      </c>
      <c r="CO923">
        <v>267910000</v>
      </c>
      <c r="CP923">
        <v>27000</v>
      </c>
      <c r="CQ923">
        <v>11610</v>
      </c>
      <c r="CR923">
        <v>36370</v>
      </c>
      <c r="CS923">
        <v>3700</v>
      </c>
      <c r="CT923">
        <v>46012000</v>
      </c>
      <c r="CU923">
        <v>81362880</v>
      </c>
      <c r="CV923">
        <v>254037640</v>
      </c>
      <c r="CW923">
        <v>22692320</v>
      </c>
      <c r="CX923">
        <v>44750.633414658878</v>
      </c>
      <c r="CY923">
        <v>676017.6359106194</v>
      </c>
      <c r="CZ923">
        <v>6060</v>
      </c>
      <c r="DA923">
        <v>4961.3224803365647</v>
      </c>
      <c r="DB923">
        <v>3987.2368758002563</v>
      </c>
      <c r="DC923">
        <v>2793.2697887878653</v>
      </c>
      <c r="DD923">
        <v>-210628.53919887118</v>
      </c>
      <c r="DE923">
        <v>-192523.66884754185</v>
      </c>
      <c r="DF923">
        <v>-188161.60438222717</v>
      </c>
    </row>
    <row r="924" spans="1:110" x14ac:dyDescent="0.45">
      <c r="A924">
        <v>20521</v>
      </c>
      <c r="B924" t="s">
        <v>1269</v>
      </c>
      <c r="C924">
        <v>14871</v>
      </c>
      <c r="D924">
        <v>13950</v>
      </c>
      <c r="E924">
        <v>12953</v>
      </c>
      <c r="F924">
        <v>11956</v>
      </c>
      <c r="G924">
        <v>10942</v>
      </c>
      <c r="H924">
        <v>9958</v>
      </c>
      <c r="I924">
        <v>9023</v>
      </c>
      <c r="J924">
        <v>8039.4642857142862</v>
      </c>
      <c r="K924">
        <v>2.5499999999999998</v>
      </c>
      <c r="L924">
        <v>2.46</v>
      </c>
      <c r="M924">
        <v>2.37</v>
      </c>
      <c r="N924">
        <v>2.31</v>
      </c>
      <c r="O924">
        <v>2.25</v>
      </c>
      <c r="P924">
        <v>2.2000000000000002</v>
      </c>
      <c r="Q924">
        <v>2.1904016107851585</v>
      </c>
      <c r="R924">
        <v>2.1642294578307522</v>
      </c>
      <c r="S924">
        <v>291962</v>
      </c>
      <c r="T924">
        <v>9863</v>
      </c>
      <c r="U924">
        <v>4124</v>
      </c>
      <c r="V924">
        <v>31.931951907079267</v>
      </c>
      <c r="W924">
        <v>147.60103970753667</v>
      </c>
      <c r="X924">
        <v>2161.5476108004227</v>
      </c>
      <c r="Y924">
        <v>195.52868484975147</v>
      </c>
      <c r="Z924">
        <v>8539</v>
      </c>
      <c r="AA924">
        <v>7845.9833871105184</v>
      </c>
      <c r="AB924">
        <v>7160.80403765149</v>
      </c>
      <c r="AC924">
        <v>6505.1057400338559</v>
      </c>
      <c r="AD924">
        <v>5849.1914037368297</v>
      </c>
      <c r="AE924">
        <v>5215.4522332360148</v>
      </c>
      <c r="AF924">
        <v>4628.1218920845704</v>
      </c>
      <c r="AG924">
        <v>3972.205615823314</v>
      </c>
      <c r="AH924">
        <v>578</v>
      </c>
      <c r="AI924">
        <v>467.50898125623416</v>
      </c>
      <c r="AJ924">
        <v>365.86973539463929</v>
      </c>
      <c r="AK924">
        <v>282.89235864065245</v>
      </c>
      <c r="AL924">
        <v>234.69699159196244</v>
      </c>
      <c r="AM924">
        <v>191.74032833578835</v>
      </c>
      <c r="AN924">
        <v>171.11240527151463</v>
      </c>
      <c r="AO924">
        <v>150.55524934830194</v>
      </c>
      <c r="AP924">
        <v>15.246647695831282</v>
      </c>
      <c r="AQ924">
        <v>2.0207461062978105</v>
      </c>
      <c r="AR924">
        <v>0.38251674389516516</v>
      </c>
      <c r="AS924">
        <v>2.0207461062978105</v>
      </c>
      <c r="AT924">
        <v>13585</v>
      </c>
      <c r="AU924">
        <v>151</v>
      </c>
      <c r="AV924">
        <v>8131.6969061341742</v>
      </c>
      <c r="AW924">
        <v>2725.1672276665217</v>
      </c>
      <c r="AX924">
        <v>55.928791941449958</v>
      </c>
      <c r="AY924">
        <v>271.35472575769734</v>
      </c>
      <c r="AZ924">
        <v>103.66536134043449</v>
      </c>
      <c r="BA924">
        <v>1.4866913173567511</v>
      </c>
      <c r="BB924">
        <v>66.061272509003672</v>
      </c>
      <c r="BC924">
        <v>6060</v>
      </c>
      <c r="BD924">
        <v>262243.21765931248</v>
      </c>
      <c r="BE924">
        <v>3086903.5076945112</v>
      </c>
      <c r="BF924">
        <v>59845.999999999993</v>
      </c>
      <c r="BG924">
        <v>54622.296357119572</v>
      </c>
      <c r="BH924">
        <v>47768.925098729218</v>
      </c>
      <c r="BI924">
        <v>101310</v>
      </c>
      <c r="BJ924">
        <v>83996.132799044222</v>
      </c>
      <c r="BK924">
        <v>75526.744306657434</v>
      </c>
      <c r="BL924">
        <v>-221731.72727454815</v>
      </c>
      <c r="BM924">
        <v>-230651.98863126256</v>
      </c>
      <c r="BN924">
        <v>-245176.77937396732</v>
      </c>
      <c r="BO924">
        <v>150659.41016609338</v>
      </c>
      <c r="BP924">
        <v>409211.17094750912</v>
      </c>
      <c r="BQ924">
        <v>599307.8900526436</v>
      </c>
      <c r="BR924">
        <v>1878846</v>
      </c>
      <c r="BS924">
        <v>8767932</v>
      </c>
      <c r="BT924">
        <v>937111</v>
      </c>
      <c r="BU924">
        <v>28886</v>
      </c>
      <c r="BV924">
        <v>88734</v>
      </c>
      <c r="BW924">
        <v>932589</v>
      </c>
      <c r="BX924">
        <v>42948</v>
      </c>
      <c r="BY924">
        <v>131.623156820113</v>
      </c>
      <c r="BZ924">
        <v>0</v>
      </c>
      <c r="CA924">
        <v>0</v>
      </c>
      <c r="CB924">
        <v>0</v>
      </c>
      <c r="CC924">
        <v>0</v>
      </c>
      <c r="CD924">
        <v>8.3436761818035841</v>
      </c>
      <c r="CE924">
        <v>7.8560074137767506</v>
      </c>
      <c r="CF924">
        <v>0.47430000000000005</v>
      </c>
      <c r="CG924">
        <v>199380.0246774285</v>
      </c>
      <c r="CH924">
        <v>90744.357252264454</v>
      </c>
      <c r="CI924">
        <v>358240.14122548804</v>
      </c>
      <c r="CJ924">
        <v>44705.278889610265</v>
      </c>
      <c r="CK924">
        <v>741960.45169464289</v>
      </c>
      <c r="CL924">
        <v>1890000</v>
      </c>
      <c r="CM924">
        <v>3290000</v>
      </c>
      <c r="CN924">
        <v>1340000</v>
      </c>
      <c r="CO924">
        <v>53640000</v>
      </c>
      <c r="CP924">
        <v>17000</v>
      </c>
      <c r="CQ924">
        <v>440</v>
      </c>
      <c r="CR924">
        <v>0</v>
      </c>
      <c r="CS924">
        <v>0</v>
      </c>
      <c r="CT924">
        <v>37041000</v>
      </c>
      <c r="CU924">
        <v>3083520</v>
      </c>
      <c r="CV924">
        <v>0</v>
      </c>
      <c r="CW924">
        <v>0</v>
      </c>
      <c r="CX924">
        <v>8984.741548223039</v>
      </c>
      <c r="CY924">
        <v>1232359.4922833864</v>
      </c>
      <c r="CZ924">
        <v>6060</v>
      </c>
      <c r="DA924">
        <v>5531.0482893450635</v>
      </c>
      <c r="DB924">
        <v>4837.0765982404682</v>
      </c>
      <c r="DC924">
        <v>3969.6967330378116</v>
      </c>
      <c r="DD924">
        <v>-221731.72727454815</v>
      </c>
      <c r="DE924">
        <v>-230651.98863126256</v>
      </c>
      <c r="DF924">
        <v>-245176.77937396732</v>
      </c>
    </row>
    <row r="925" spans="1:110" x14ac:dyDescent="0.45">
      <c r="A925">
        <v>20541</v>
      </c>
      <c r="B925" t="s">
        <v>1270</v>
      </c>
      <c r="C925">
        <v>10702</v>
      </c>
      <c r="D925">
        <v>10231</v>
      </c>
      <c r="E925">
        <v>9682</v>
      </c>
      <c r="F925">
        <v>9065</v>
      </c>
      <c r="G925">
        <v>8408</v>
      </c>
      <c r="H925">
        <v>7743</v>
      </c>
      <c r="I925">
        <v>7119</v>
      </c>
      <c r="J925">
        <v>6511.8928571428569</v>
      </c>
      <c r="K925">
        <v>2.5499999999999998</v>
      </c>
      <c r="L925">
        <v>2.46</v>
      </c>
      <c r="M925">
        <v>2.37</v>
      </c>
      <c r="N925">
        <v>2.31</v>
      </c>
      <c r="O925">
        <v>2.25</v>
      </c>
      <c r="P925">
        <v>2.2000000000000002</v>
      </c>
      <c r="Q925">
        <v>2.1904016107851585</v>
      </c>
      <c r="R925">
        <v>2.1642294578307522</v>
      </c>
      <c r="S925">
        <v>291962</v>
      </c>
      <c r="T925">
        <v>9863</v>
      </c>
      <c r="U925">
        <v>4124</v>
      </c>
      <c r="V925">
        <v>20.715333288006946</v>
      </c>
      <c r="W925">
        <v>95.753768516734596</v>
      </c>
      <c r="X925">
        <v>2397.8561201638968</v>
      </c>
      <c r="Y925">
        <v>216.90461560592644</v>
      </c>
      <c r="Z925">
        <v>4721</v>
      </c>
      <c r="AA925">
        <v>4449.2806528784522</v>
      </c>
      <c r="AB925">
        <v>4172.642820219532</v>
      </c>
      <c r="AC925">
        <v>3871.8306391922088</v>
      </c>
      <c r="AD925">
        <v>3559.6737319570821</v>
      </c>
      <c r="AE925">
        <v>3271.6060596115981</v>
      </c>
      <c r="AF925">
        <v>2994.1506461912545</v>
      </c>
      <c r="AG925">
        <v>2701.7690714520941</v>
      </c>
      <c r="AH925">
        <v>1407</v>
      </c>
      <c r="AI925">
        <v>1292.552713885533</v>
      </c>
      <c r="AJ925">
        <v>1172.1057194435759</v>
      </c>
      <c r="AK925">
        <v>1046.5218089566415</v>
      </c>
      <c r="AL925">
        <v>924.95667624823614</v>
      </c>
      <c r="AM925">
        <v>832.60993780705428</v>
      </c>
      <c r="AN925">
        <v>754.76213482557273</v>
      </c>
      <c r="AO925">
        <v>680.1966900779928</v>
      </c>
      <c r="AP925">
        <v>18.474350272107543</v>
      </c>
      <c r="AQ925">
        <v>7.8194088461089173</v>
      </c>
      <c r="AR925">
        <v>1.4801734872465087</v>
      </c>
      <c r="AS925">
        <v>7.8194088461089173</v>
      </c>
      <c r="AT925">
        <v>9146</v>
      </c>
      <c r="AU925">
        <v>29</v>
      </c>
      <c r="AV925">
        <v>5441.6526956093949</v>
      </c>
      <c r="AW925">
        <v>1160.6136108358469</v>
      </c>
      <c r="AX925">
        <v>12.258240760822442</v>
      </c>
      <c r="AY925">
        <v>181.5879504524855</v>
      </c>
      <c r="AZ925">
        <v>44.149741756195617</v>
      </c>
      <c r="BA925">
        <v>0.32584683975047568</v>
      </c>
      <c r="BB925">
        <v>66.061272509003672</v>
      </c>
      <c r="BC925">
        <v>6060</v>
      </c>
      <c r="BD925">
        <v>289627.985766367</v>
      </c>
      <c r="BE925">
        <v>1789450.0778397408</v>
      </c>
      <c r="BF925">
        <v>72496</v>
      </c>
      <c r="BG925">
        <v>68404.850143503252</v>
      </c>
      <c r="BH925">
        <v>61350.434902835405</v>
      </c>
      <c r="BI925">
        <v>19923.999999999996</v>
      </c>
      <c r="BJ925">
        <v>17338.163104042105</v>
      </c>
      <c r="BK925">
        <v>15940.315967622644</v>
      </c>
      <c r="BL925">
        <v>-222030.30768208206</v>
      </c>
      <c r="BM925">
        <v>-237843.76811085478</v>
      </c>
      <c r="BN925">
        <v>-257806.07485740265</v>
      </c>
      <c r="BO925">
        <v>128063.11186259508</v>
      </c>
      <c r="BP925">
        <v>328742.11236762407</v>
      </c>
      <c r="BQ925">
        <v>502271.15867878438</v>
      </c>
      <c r="BR925">
        <v>1878846</v>
      </c>
      <c r="BS925">
        <v>8767932</v>
      </c>
      <c r="BT925">
        <v>937111</v>
      </c>
      <c r="BU925">
        <v>28886</v>
      </c>
      <c r="BV925">
        <v>88734</v>
      </c>
      <c r="BW925">
        <v>932589</v>
      </c>
      <c r="BX925">
        <v>42948</v>
      </c>
      <c r="BY925">
        <v>65.49567597063232</v>
      </c>
      <c r="BZ925">
        <v>0</v>
      </c>
      <c r="CA925">
        <v>0</v>
      </c>
      <c r="CB925">
        <v>10.432399999999999</v>
      </c>
      <c r="CC925">
        <v>0</v>
      </c>
      <c r="CD925">
        <v>11.745394080124314</v>
      </c>
      <c r="CE925">
        <v>4.4134873111105337</v>
      </c>
      <c r="CF925">
        <v>0</v>
      </c>
      <c r="CG925">
        <v>137925.69493907859</v>
      </c>
      <c r="CH925">
        <v>62774.485839631379</v>
      </c>
      <c r="CI925">
        <v>247820.81612006531</v>
      </c>
      <c r="CJ925">
        <v>30925.899764886824</v>
      </c>
      <c r="CK925">
        <v>513268.12243534392</v>
      </c>
      <c r="CL925">
        <v>1590000</v>
      </c>
      <c r="CM925">
        <v>6310000</v>
      </c>
      <c r="CN925">
        <v>1340000</v>
      </c>
      <c r="CO925">
        <v>19120000</v>
      </c>
      <c r="CP925">
        <v>0</v>
      </c>
      <c r="CQ925">
        <v>1710</v>
      </c>
      <c r="CR925">
        <v>0</v>
      </c>
      <c r="CS925">
        <v>0</v>
      </c>
      <c r="CT925">
        <v>0</v>
      </c>
      <c r="CU925">
        <v>11983680</v>
      </c>
      <c r="CV925">
        <v>0</v>
      </c>
      <c r="CW925">
        <v>0</v>
      </c>
      <c r="CX925">
        <v>633.6172775158642</v>
      </c>
      <c r="CY925">
        <v>704811.56264568749</v>
      </c>
      <c r="CZ925">
        <v>6060</v>
      </c>
      <c r="DA925">
        <v>5718.0174336464042</v>
      </c>
      <c r="DB925">
        <v>5128.3330874970006</v>
      </c>
      <c r="DC925">
        <v>4384.2326186933924</v>
      </c>
      <c r="DD925">
        <v>-222030.30768208206</v>
      </c>
      <c r="DE925">
        <v>-237843.76811085478</v>
      </c>
      <c r="DF925">
        <v>-257806.07485740265</v>
      </c>
    </row>
    <row r="926" spans="1:110" x14ac:dyDescent="0.45">
      <c r="A926">
        <v>20543</v>
      </c>
      <c r="B926" t="s">
        <v>864</v>
      </c>
      <c r="C926">
        <v>7033</v>
      </c>
      <c r="D926">
        <v>6736</v>
      </c>
      <c r="E926">
        <v>6407</v>
      </c>
      <c r="F926">
        <v>6056</v>
      </c>
      <c r="G926">
        <v>5691</v>
      </c>
      <c r="H926">
        <v>5291</v>
      </c>
      <c r="I926">
        <v>4895</v>
      </c>
      <c r="J926">
        <v>4537.1428571428578</v>
      </c>
      <c r="K926">
        <v>2.5499999999999998</v>
      </c>
      <c r="L926">
        <v>2.46</v>
      </c>
      <c r="M926">
        <v>2.37</v>
      </c>
      <c r="N926">
        <v>2.31</v>
      </c>
      <c r="O926">
        <v>2.25</v>
      </c>
      <c r="P926">
        <v>2.2000000000000002</v>
      </c>
      <c r="Q926">
        <v>2.1904016107851585</v>
      </c>
      <c r="R926">
        <v>2.1642294578307522</v>
      </c>
      <c r="S926">
        <v>291962</v>
      </c>
      <c r="T926">
        <v>9863</v>
      </c>
      <c r="U926">
        <v>4124</v>
      </c>
      <c r="V926">
        <v>13.498437926538349</v>
      </c>
      <c r="W926">
        <v>62.394665950345413</v>
      </c>
      <c r="X926">
        <v>2418.2834427826069</v>
      </c>
      <c r="Y926">
        <v>218.75242478980974</v>
      </c>
      <c r="Z926">
        <v>2897</v>
      </c>
      <c r="AA926">
        <v>2774.2566409144797</v>
      </c>
      <c r="AB926">
        <v>2624.3445354981664</v>
      </c>
      <c r="AC926">
        <v>2462.3798985447397</v>
      </c>
      <c r="AD926">
        <v>2288.9240802095887</v>
      </c>
      <c r="AE926">
        <v>2118.2811150516627</v>
      </c>
      <c r="AF926">
        <v>1961.9356941163246</v>
      </c>
      <c r="AG926">
        <v>1799.9285976058673</v>
      </c>
      <c r="AH926">
        <v>779</v>
      </c>
      <c r="AI926">
        <v>707.23695342128451</v>
      </c>
      <c r="AJ926">
        <v>620.04368781383766</v>
      </c>
      <c r="AK926">
        <v>532.15567674026397</v>
      </c>
      <c r="AL926">
        <v>441.00559454709088</v>
      </c>
      <c r="AM926">
        <v>365.60460862922349</v>
      </c>
      <c r="AN926">
        <v>316.82826431035312</v>
      </c>
      <c r="AO926">
        <v>275.30476419357274</v>
      </c>
      <c r="AP926">
        <v>7.8922990626053293</v>
      </c>
      <c r="AQ926">
        <v>0.55643733361823766</v>
      </c>
      <c r="AR926">
        <v>0.10533069759432086</v>
      </c>
      <c r="AS926">
        <v>0.55643733361823766</v>
      </c>
      <c r="AT926">
        <v>7017</v>
      </c>
      <c r="AU926">
        <v>44</v>
      </c>
      <c r="AV926">
        <v>4184.812327143748</v>
      </c>
      <c r="AW926">
        <v>1092.2335085149198</v>
      </c>
      <c r="AX926">
        <v>17.006868803626986</v>
      </c>
      <c r="AY926">
        <v>139.64718735678687</v>
      </c>
      <c r="AZ926">
        <v>41.548562663907546</v>
      </c>
      <c r="BA926">
        <v>0.45207420557638012</v>
      </c>
      <c r="BB926">
        <v>66.061272509003672</v>
      </c>
      <c r="BC926">
        <v>6060</v>
      </c>
      <c r="BD926">
        <v>306500.88831702695</v>
      </c>
      <c r="BE926">
        <v>1402185.305821514</v>
      </c>
      <c r="BF926">
        <v>25446</v>
      </c>
      <c r="BG926">
        <v>24362.757256994781</v>
      </c>
      <c r="BH926">
        <v>22349.49076603325</v>
      </c>
      <c r="BI926">
        <v>22642.000000000004</v>
      </c>
      <c r="BJ926">
        <v>20096.62871149226</v>
      </c>
      <c r="BK926">
        <v>18680.975025808046</v>
      </c>
      <c r="BL926">
        <v>-169430.71072308306</v>
      </c>
      <c r="BM926">
        <v>-133920.66249731008</v>
      </c>
      <c r="BN926">
        <v>-110840.13528343209</v>
      </c>
      <c r="BO926">
        <v>121695.2686094828</v>
      </c>
      <c r="BP926">
        <v>290947.48825396411</v>
      </c>
      <c r="BQ926">
        <v>411502.90576054016</v>
      </c>
      <c r="BR926">
        <v>1878846</v>
      </c>
      <c r="BS926">
        <v>8767932</v>
      </c>
      <c r="BT926">
        <v>937111</v>
      </c>
      <c r="BU926">
        <v>28886</v>
      </c>
      <c r="BV926">
        <v>88734</v>
      </c>
      <c r="BW926">
        <v>932589</v>
      </c>
      <c r="BX926">
        <v>42948</v>
      </c>
      <c r="BY926">
        <v>58.841575845656848</v>
      </c>
      <c r="BZ926">
        <v>0</v>
      </c>
      <c r="CA926">
        <v>0</v>
      </c>
      <c r="CB926">
        <v>19.199932878549244</v>
      </c>
      <c r="CC926">
        <v>0</v>
      </c>
      <c r="CD926">
        <v>5.7581134923509163</v>
      </c>
      <c r="CE926">
        <v>25.7637542460443</v>
      </c>
      <c r="CF926">
        <v>0</v>
      </c>
      <c r="CG926">
        <v>85943.64910776756</v>
      </c>
      <c r="CH926">
        <v>39115.760020674832</v>
      </c>
      <c r="CI926">
        <v>154421.01104968894</v>
      </c>
      <c r="CJ926">
        <v>19270.409903748572</v>
      </c>
      <c r="CK926">
        <v>319825.36272353085</v>
      </c>
      <c r="CL926">
        <v>1380000</v>
      </c>
      <c r="CM926">
        <v>4910000</v>
      </c>
      <c r="CN926">
        <v>1340000</v>
      </c>
      <c r="CO926">
        <v>98560000</v>
      </c>
      <c r="CP926">
        <v>0</v>
      </c>
      <c r="CQ926">
        <v>9880</v>
      </c>
      <c r="CR926">
        <v>0</v>
      </c>
      <c r="CS926">
        <v>0</v>
      </c>
      <c r="CT926">
        <v>0</v>
      </c>
      <c r="CU926">
        <v>69239040</v>
      </c>
      <c r="CV926">
        <v>0</v>
      </c>
      <c r="CW926">
        <v>0</v>
      </c>
      <c r="CX926">
        <v>20164.080869910984</v>
      </c>
      <c r="CY926">
        <v>544883.64768618229</v>
      </c>
      <c r="CZ926">
        <v>6060</v>
      </c>
      <c r="DA926">
        <v>5802.0242465373103</v>
      </c>
      <c r="DB926">
        <v>5322.5620546318287</v>
      </c>
      <c r="DC926">
        <v>4639.6455393022152</v>
      </c>
      <c r="DD926">
        <v>-169430.71072308306</v>
      </c>
      <c r="DE926">
        <v>-133920.66249731008</v>
      </c>
      <c r="DF926">
        <v>-110840.13528343209</v>
      </c>
    </row>
    <row r="927" spans="1:110" x14ac:dyDescent="0.45">
      <c r="A927">
        <v>20561</v>
      </c>
      <c r="B927" t="s">
        <v>1271</v>
      </c>
      <c r="C927">
        <v>12429</v>
      </c>
      <c r="D927">
        <v>11226</v>
      </c>
      <c r="E927">
        <v>10068</v>
      </c>
      <c r="F927">
        <v>8981</v>
      </c>
      <c r="G927">
        <v>7951</v>
      </c>
      <c r="H927">
        <v>6972</v>
      </c>
      <c r="I927">
        <v>6064</v>
      </c>
      <c r="J927">
        <v>5002.5714285714294</v>
      </c>
      <c r="K927">
        <v>2.5499999999999998</v>
      </c>
      <c r="L927">
        <v>2.46</v>
      </c>
      <c r="M927">
        <v>2.37</v>
      </c>
      <c r="N927">
        <v>2.31</v>
      </c>
      <c r="O927">
        <v>2.25</v>
      </c>
      <c r="P927">
        <v>2.2000000000000002</v>
      </c>
      <c r="Q927">
        <v>2.1904016107851585</v>
      </c>
      <c r="R927">
        <v>2.1642294578307522</v>
      </c>
      <c r="S927">
        <v>291962</v>
      </c>
      <c r="T927">
        <v>9863</v>
      </c>
      <c r="U927">
        <v>4124</v>
      </c>
      <c r="V927">
        <v>26.040197421649928</v>
      </c>
      <c r="W927">
        <v>120.36721791419626</v>
      </c>
      <c r="X927">
        <v>2215.3482897778367</v>
      </c>
      <c r="Y927">
        <v>200.39537201033735</v>
      </c>
      <c r="Z927">
        <v>5926</v>
      </c>
      <c r="AA927">
        <v>5335.3345545333286</v>
      </c>
      <c r="AB927">
        <v>4716.8400108275755</v>
      </c>
      <c r="AC927">
        <v>4143.1565967533706</v>
      </c>
      <c r="AD927">
        <v>3601.2202534287339</v>
      </c>
      <c r="AE927">
        <v>3123.4123166315699</v>
      </c>
      <c r="AF927">
        <v>2684.8822854831196</v>
      </c>
      <c r="AG927">
        <v>2132.0679814491782</v>
      </c>
      <c r="AH927">
        <v>1656</v>
      </c>
      <c r="AI927">
        <v>1323.5058300689568</v>
      </c>
      <c r="AJ927">
        <v>990.4310592372301</v>
      </c>
      <c r="AK927">
        <v>700.49991863681441</v>
      </c>
      <c r="AL927">
        <v>469.17662239062093</v>
      </c>
      <c r="AM927">
        <v>318.81543706394814</v>
      </c>
      <c r="AN927">
        <v>222.97598912605548</v>
      </c>
      <c r="AO927">
        <v>145.98460986063273</v>
      </c>
      <c r="AP927">
        <v>29.728839518333977</v>
      </c>
      <c r="AQ927">
        <v>5.0079360025641382</v>
      </c>
      <c r="AR927">
        <v>0.94797627834888765</v>
      </c>
      <c r="AS927">
        <v>5.0079360025641382</v>
      </c>
      <c r="AT927">
        <v>11181</v>
      </c>
      <c r="AU927">
        <v>129</v>
      </c>
      <c r="AV927">
        <v>6694.853759169303</v>
      </c>
      <c r="AW927">
        <v>2286.7195388886166</v>
      </c>
      <c r="AX927">
        <v>47.681664868709731</v>
      </c>
      <c r="AY927">
        <v>223.40726994347963</v>
      </c>
      <c r="AZ927">
        <v>86.986811259322977</v>
      </c>
      <c r="BA927">
        <v>1.2674673401069605</v>
      </c>
      <c r="BB927">
        <v>66.061272509003672</v>
      </c>
      <c r="BC927">
        <v>6060</v>
      </c>
      <c r="BD927">
        <v>202777.43386655298</v>
      </c>
      <c r="BE927">
        <v>3351721.9252792848</v>
      </c>
      <c r="BF927">
        <v>28456</v>
      </c>
      <c r="BG927">
        <v>24243.573652073923</v>
      </c>
      <c r="BH927">
        <v>19761.441407123075</v>
      </c>
      <c r="BI927">
        <v>25067.999999999989</v>
      </c>
      <c r="BJ927">
        <v>19466.567373767608</v>
      </c>
      <c r="BK927">
        <v>16920.286514412903</v>
      </c>
      <c r="BL927">
        <v>-214660.73934507766</v>
      </c>
      <c r="BM927">
        <v>-210414.19934034278</v>
      </c>
      <c r="BN927">
        <v>-214866.35677007501</v>
      </c>
      <c r="BO927">
        <v>52185.443057895871</v>
      </c>
      <c r="BP927">
        <v>324734.84602456866</v>
      </c>
      <c r="BQ927">
        <v>467682.54902559961</v>
      </c>
      <c r="BR927">
        <v>1878846</v>
      </c>
      <c r="BS927">
        <v>8767932</v>
      </c>
      <c r="BT927">
        <v>937111</v>
      </c>
      <c r="BU927">
        <v>28886</v>
      </c>
      <c r="BV927">
        <v>88734</v>
      </c>
      <c r="BW927">
        <v>932589</v>
      </c>
      <c r="BX927">
        <v>42948</v>
      </c>
      <c r="BY927">
        <v>17.975418992747784</v>
      </c>
      <c r="BZ927">
        <v>0</v>
      </c>
      <c r="CA927">
        <v>0</v>
      </c>
      <c r="CB927">
        <v>1638.6420281527717</v>
      </c>
      <c r="CC927">
        <v>0</v>
      </c>
      <c r="CD927">
        <v>2.2450880003652789</v>
      </c>
      <c r="CE927">
        <v>210.146228551414</v>
      </c>
      <c r="CF927">
        <v>0</v>
      </c>
      <c r="CG927">
        <v>221790.06221359372</v>
      </c>
      <c r="CH927">
        <v>100943.89682754796</v>
      </c>
      <c r="CI927">
        <v>398505.83496693918</v>
      </c>
      <c r="CJ927">
        <v>49730.090074189866</v>
      </c>
      <c r="CK927">
        <v>825355.77477040223</v>
      </c>
      <c r="CL927">
        <v>1590000</v>
      </c>
      <c r="CM927">
        <v>8650000</v>
      </c>
      <c r="CN927">
        <v>1340000</v>
      </c>
      <c r="CO927">
        <v>265900000</v>
      </c>
      <c r="CP927">
        <v>1000</v>
      </c>
      <c r="CQ927">
        <v>14760</v>
      </c>
      <c r="CR927">
        <v>137980</v>
      </c>
      <c r="CS927">
        <v>11740</v>
      </c>
      <c r="CT927">
        <v>1322000</v>
      </c>
      <c r="CU927">
        <v>103438080</v>
      </c>
      <c r="CV927">
        <v>962587980</v>
      </c>
      <c r="CW927">
        <v>71994830</v>
      </c>
      <c r="CX927">
        <v>55394.172560754741</v>
      </c>
      <c r="CY927">
        <v>1699909.8641762252</v>
      </c>
      <c r="CZ927">
        <v>6060</v>
      </c>
      <c r="DA927">
        <v>5162.9201690879945</v>
      </c>
      <c r="DB927">
        <v>4208.4036732908999</v>
      </c>
      <c r="DC927">
        <v>3069.5356926240847</v>
      </c>
      <c r="DD927">
        <v>-214660.73934507766</v>
      </c>
      <c r="DE927">
        <v>-210414.19934034278</v>
      </c>
      <c r="DF927">
        <v>-214866.35677007501</v>
      </c>
    </row>
    <row r="928" spans="1:110" x14ac:dyDescent="0.45">
      <c r="A928">
        <v>20562</v>
      </c>
      <c r="B928" t="s">
        <v>1272</v>
      </c>
      <c r="C928">
        <v>4658</v>
      </c>
      <c r="D928">
        <v>4321</v>
      </c>
      <c r="E928">
        <v>3995</v>
      </c>
      <c r="F928">
        <v>3678</v>
      </c>
      <c r="G928">
        <v>3354</v>
      </c>
      <c r="H928">
        <v>3024</v>
      </c>
      <c r="I928">
        <v>2703</v>
      </c>
      <c r="J928">
        <v>2378</v>
      </c>
      <c r="K928">
        <v>2.5499999999999998</v>
      </c>
      <c r="L928">
        <v>2.46</v>
      </c>
      <c r="M928">
        <v>2.37</v>
      </c>
      <c r="N928">
        <v>2.31</v>
      </c>
      <c r="O928">
        <v>2.25</v>
      </c>
      <c r="P928">
        <v>2.2000000000000002</v>
      </c>
      <c r="Q928">
        <v>2.1904016107851585</v>
      </c>
      <c r="R928">
        <v>2.1642294578307522</v>
      </c>
      <c r="S928">
        <v>291962</v>
      </c>
      <c r="T928">
        <v>9863</v>
      </c>
      <c r="U928">
        <v>4124</v>
      </c>
      <c r="V928">
        <v>9.0120192522728928</v>
      </c>
      <c r="W928">
        <v>41.656814947316661</v>
      </c>
      <c r="X928">
        <v>2398.9846664550082</v>
      </c>
      <c r="Y928">
        <v>217.00670133884788</v>
      </c>
      <c r="Z928">
        <v>1959</v>
      </c>
      <c r="AA928">
        <v>1824.7234659343476</v>
      </c>
      <c r="AB928">
        <v>1686.9916190437962</v>
      </c>
      <c r="AC928">
        <v>1532.5071509154045</v>
      </c>
      <c r="AD928">
        <v>1363.455812100173</v>
      </c>
      <c r="AE928">
        <v>1218.3543459252712</v>
      </c>
      <c r="AF928">
        <v>1098.7077809672503</v>
      </c>
      <c r="AG928">
        <v>945.80930808142477</v>
      </c>
      <c r="AH928">
        <v>660</v>
      </c>
      <c r="AI928">
        <v>586.22901735314406</v>
      </c>
      <c r="AJ928">
        <v>521.16508927993902</v>
      </c>
      <c r="AK928">
        <v>452.12937396155462</v>
      </c>
      <c r="AL928">
        <v>380.91172451762708</v>
      </c>
      <c r="AM928">
        <v>326.85272103428395</v>
      </c>
      <c r="AN928">
        <v>299.07235998188742</v>
      </c>
      <c r="AO928">
        <v>256.12827623925222</v>
      </c>
      <c r="AP928">
        <v>6.2147431183564841</v>
      </c>
      <c r="AQ928">
        <v>2.9579037208127366</v>
      </c>
      <c r="AR928">
        <v>0.55991581352770559</v>
      </c>
      <c r="AS928">
        <v>2.9579037208127366</v>
      </c>
      <c r="AT928">
        <v>4623</v>
      </c>
      <c r="AU928">
        <v>75</v>
      </c>
      <c r="AV928">
        <v>2777.9404279802379</v>
      </c>
      <c r="AW928">
        <v>1146.4573804205752</v>
      </c>
      <c r="AX928">
        <v>27.286191640270516</v>
      </c>
      <c r="AY928">
        <v>92.699872081700533</v>
      </c>
      <c r="AZ928">
        <v>43.611238751198684</v>
      </c>
      <c r="BA928">
        <v>0.72531772611484135</v>
      </c>
      <c r="BB928">
        <v>66.061272509003672</v>
      </c>
      <c r="BC928">
        <v>6060</v>
      </c>
      <c r="BD928">
        <v>250425.72875547415</v>
      </c>
      <c r="BE928">
        <v>861881.73756356258</v>
      </c>
      <c r="BF928">
        <v>13424</v>
      </c>
      <c r="BG928">
        <v>12168.373434480356</v>
      </c>
      <c r="BH928">
        <v>10504.899219456776</v>
      </c>
      <c r="BI928">
        <v>10811.999999999998</v>
      </c>
      <c r="BJ928">
        <v>9080.5361058986418</v>
      </c>
      <c r="BK928">
        <v>8078.8593535616119</v>
      </c>
      <c r="BL928">
        <v>-177811.87288628402</v>
      </c>
      <c r="BM928">
        <v>-148041.78343906469</v>
      </c>
      <c r="BN928">
        <v>-130854.31947589398</v>
      </c>
      <c r="BO928">
        <v>57582.355290353356</v>
      </c>
      <c r="BP928">
        <v>146327.32220561791</v>
      </c>
      <c r="BQ928">
        <v>200851.71287358878</v>
      </c>
      <c r="BR928">
        <v>1878846</v>
      </c>
      <c r="BS928">
        <v>8767932</v>
      </c>
      <c r="BT928">
        <v>937111</v>
      </c>
      <c r="BU928">
        <v>28886</v>
      </c>
      <c r="BV928">
        <v>88734</v>
      </c>
      <c r="BW928">
        <v>932589</v>
      </c>
      <c r="BX928">
        <v>42948</v>
      </c>
      <c r="BY928">
        <v>1.4238175546337524</v>
      </c>
      <c r="BZ928">
        <v>0</v>
      </c>
      <c r="CA928">
        <v>0</v>
      </c>
      <c r="CB928">
        <v>188.47309503122526</v>
      </c>
      <c r="CC928">
        <v>0</v>
      </c>
      <c r="CD928">
        <v>4.0603709069023655</v>
      </c>
      <c r="CE928">
        <v>0</v>
      </c>
      <c r="CF928">
        <v>3.8880000000000005E-2</v>
      </c>
      <c r="CG928">
        <v>65381.862090048977</v>
      </c>
      <c r="CH928">
        <v>29757.419585620904</v>
      </c>
      <c r="CI928">
        <v>117476.19926629562</v>
      </c>
      <c r="CJ928">
        <v>14660.016136453887</v>
      </c>
      <c r="CK928">
        <v>243308.00443752483</v>
      </c>
      <c r="CL928">
        <v>5530000</v>
      </c>
      <c r="CM928">
        <v>3290000</v>
      </c>
      <c r="CN928">
        <v>1340000</v>
      </c>
      <c r="CO928">
        <v>99320000</v>
      </c>
      <c r="CP928">
        <v>0</v>
      </c>
      <c r="CQ928">
        <v>5990</v>
      </c>
      <c r="CR928">
        <v>0</v>
      </c>
      <c r="CS928">
        <v>390</v>
      </c>
      <c r="CT928">
        <v>520000</v>
      </c>
      <c r="CU928">
        <v>41977920</v>
      </c>
      <c r="CV928">
        <v>0</v>
      </c>
      <c r="CW928">
        <v>2365480</v>
      </c>
      <c r="CX928">
        <v>19481.910544309616</v>
      </c>
      <c r="CY928">
        <v>375873.55222383293</v>
      </c>
      <c r="CZ928">
        <v>6060</v>
      </c>
      <c r="DA928">
        <v>5493.1721553151774</v>
      </c>
      <c r="DB928">
        <v>4742.2295344091226</v>
      </c>
      <c r="DC928">
        <v>3790.8099442278067</v>
      </c>
      <c r="DD928">
        <v>-177811.87288628402</v>
      </c>
      <c r="DE928">
        <v>-148041.78343906469</v>
      </c>
      <c r="DF928">
        <v>-130854.31947589398</v>
      </c>
    </row>
    <row r="929" spans="1:110" x14ac:dyDescent="0.45">
      <c r="A929">
        <v>20563</v>
      </c>
      <c r="B929" t="s">
        <v>1273</v>
      </c>
      <c r="C929">
        <v>3479</v>
      </c>
      <c r="D929">
        <v>3108</v>
      </c>
      <c r="E929">
        <v>2778</v>
      </c>
      <c r="F929">
        <v>2476</v>
      </c>
      <c r="G929">
        <v>2199</v>
      </c>
      <c r="H929">
        <v>1923</v>
      </c>
      <c r="I929">
        <v>1665</v>
      </c>
      <c r="J929">
        <v>1365.3214285714284</v>
      </c>
      <c r="K929">
        <v>2.5499999999999998</v>
      </c>
      <c r="L929">
        <v>2.46</v>
      </c>
      <c r="M929">
        <v>2.37</v>
      </c>
      <c r="N929">
        <v>2.31</v>
      </c>
      <c r="O929">
        <v>2.25</v>
      </c>
      <c r="P929">
        <v>2.2000000000000002</v>
      </c>
      <c r="Q929">
        <v>2.1904016107851585</v>
      </c>
      <c r="R929">
        <v>2.1642294578307522</v>
      </c>
      <c r="S929">
        <v>291962</v>
      </c>
      <c r="T929">
        <v>9863</v>
      </c>
      <c r="U929">
        <v>4124</v>
      </c>
      <c r="V929">
        <v>7.1139639869332933</v>
      </c>
      <c r="W929">
        <v>32.883316496557086</v>
      </c>
      <c r="X929">
        <v>2269.8275615495013</v>
      </c>
      <c r="Y929">
        <v>205.32344313301834</v>
      </c>
      <c r="Z929">
        <v>1688</v>
      </c>
      <c r="AA929">
        <v>1515.9294499747336</v>
      </c>
      <c r="AB929">
        <v>1335.1094079888894</v>
      </c>
      <c r="AC929">
        <v>1162.8586050469089</v>
      </c>
      <c r="AD929">
        <v>993.35519310116854</v>
      </c>
      <c r="AE929">
        <v>844.2807601009514</v>
      </c>
      <c r="AF929">
        <v>718.9989324645411</v>
      </c>
      <c r="AG929">
        <v>553.65854125627629</v>
      </c>
      <c r="AH929">
        <v>210</v>
      </c>
      <c r="AI929">
        <v>145.60692156457245</v>
      </c>
      <c r="AJ929">
        <v>94.643813513671617</v>
      </c>
      <c r="AK929">
        <v>59.673692499957845</v>
      </c>
      <c r="AL929">
        <v>36.176547033851712</v>
      </c>
      <c r="AM929">
        <v>19.286152305361519</v>
      </c>
      <c r="AN929">
        <v>11.462218906151199</v>
      </c>
      <c r="AO929">
        <v>5.7862676649852469</v>
      </c>
      <c r="AP929">
        <v>13.512465390595136</v>
      </c>
      <c r="AQ929">
        <v>1.7864567026690787</v>
      </c>
      <c r="AR929">
        <v>0.33816697648703009</v>
      </c>
      <c r="AS929">
        <v>1.7864567026690787</v>
      </c>
      <c r="AT929">
        <v>3040</v>
      </c>
      <c r="AU929">
        <v>30</v>
      </c>
      <c r="AV929">
        <v>1817.9615402963218</v>
      </c>
      <c r="AW929">
        <v>574.66472959969599</v>
      </c>
      <c r="AX929">
        <v>11.190810533392456</v>
      </c>
      <c r="AY929">
        <v>60.665376599688251</v>
      </c>
      <c r="AZ929">
        <v>21.860246313972436</v>
      </c>
      <c r="BA929">
        <v>0.29747255888516361</v>
      </c>
      <c r="BB929">
        <v>66.061272509003672</v>
      </c>
      <c r="BC929">
        <v>6060</v>
      </c>
      <c r="BD929">
        <v>199896.53155736686</v>
      </c>
      <c r="BE929">
        <v>1741559.1631338091</v>
      </c>
      <c r="BF929">
        <v>13981.999999999998</v>
      </c>
      <c r="BG929">
        <v>11862.112955255809</v>
      </c>
      <c r="BH929">
        <v>9673.4189715689681</v>
      </c>
      <c r="BI929">
        <v>6630</v>
      </c>
      <c r="BJ929">
        <v>5085.8254330961818</v>
      </c>
      <c r="BK929">
        <v>4344.493030576401</v>
      </c>
      <c r="BL929">
        <v>-201620.91102825309</v>
      </c>
      <c r="BM929">
        <v>-184602.8166552746</v>
      </c>
      <c r="BN929">
        <v>-180803.77594688893</v>
      </c>
      <c r="BO929">
        <v>49781.775821582647</v>
      </c>
      <c r="BP929">
        <v>189478.94195240876</v>
      </c>
      <c r="BQ929">
        <v>201541.66755597794</v>
      </c>
      <c r="BR929">
        <v>1878846</v>
      </c>
      <c r="BS929">
        <v>8767932</v>
      </c>
      <c r="BT929">
        <v>937111</v>
      </c>
      <c r="BU929">
        <v>28886</v>
      </c>
      <c r="BV929">
        <v>88734</v>
      </c>
      <c r="BW929">
        <v>932589</v>
      </c>
      <c r="BX929">
        <v>42948</v>
      </c>
      <c r="BY929">
        <v>1.1007413366252767</v>
      </c>
      <c r="BZ929">
        <v>0</v>
      </c>
      <c r="CA929">
        <v>0</v>
      </c>
      <c r="CB929">
        <v>0</v>
      </c>
      <c r="CC929">
        <v>0</v>
      </c>
      <c r="CD929">
        <v>3.2559099209723343</v>
      </c>
      <c r="CE929">
        <v>31.555744667047957</v>
      </c>
      <c r="CF929">
        <v>0</v>
      </c>
      <c r="CG929">
        <v>112281.21899563182</v>
      </c>
      <c r="CH929">
        <v>51102.847768946151</v>
      </c>
      <c r="CI929">
        <v>201743.57895201296</v>
      </c>
      <c r="CJ929">
        <v>25175.85810005862</v>
      </c>
      <c r="CK929">
        <v>417836.36097751616</v>
      </c>
      <c r="CL929">
        <v>2370000</v>
      </c>
      <c r="CM929">
        <v>950000</v>
      </c>
      <c r="CN929">
        <v>1340000</v>
      </c>
      <c r="CO929">
        <v>57960000</v>
      </c>
      <c r="CP929">
        <v>1000</v>
      </c>
      <c r="CQ929">
        <v>2520</v>
      </c>
      <c r="CR929">
        <v>125130</v>
      </c>
      <c r="CS929">
        <v>16450</v>
      </c>
      <c r="CT929">
        <v>2587000</v>
      </c>
      <c r="CU929">
        <v>17660160</v>
      </c>
      <c r="CV929">
        <v>874425090</v>
      </c>
      <c r="CW929">
        <v>100862320</v>
      </c>
      <c r="CX929">
        <v>11390.545080859903</v>
      </c>
      <c r="CY929">
        <v>885384.34428217774</v>
      </c>
      <c r="CZ929">
        <v>6060</v>
      </c>
      <c r="DA929">
        <v>5141.2104497818773</v>
      </c>
      <c r="DB929">
        <v>4192.5989820989817</v>
      </c>
      <c r="DC929">
        <v>3025.9261434923528</v>
      </c>
      <c r="DD929">
        <v>-201620.91102825309</v>
      </c>
      <c r="DE929">
        <v>-184602.8166552746</v>
      </c>
      <c r="DF929">
        <v>-180803.77594688893</v>
      </c>
    </row>
    <row r="930" spans="1:110" x14ac:dyDescent="0.45">
      <c r="A930">
        <v>20583</v>
      </c>
      <c r="B930" t="s">
        <v>1274</v>
      </c>
      <c r="C930">
        <v>8469</v>
      </c>
      <c r="D930">
        <v>7645</v>
      </c>
      <c r="E930">
        <v>6837</v>
      </c>
      <c r="F930">
        <v>6049</v>
      </c>
      <c r="G930">
        <v>5288</v>
      </c>
      <c r="H930">
        <v>4558</v>
      </c>
      <c r="I930">
        <v>3877</v>
      </c>
      <c r="J930">
        <v>3109.1785714285711</v>
      </c>
      <c r="K930">
        <v>2.5499999999999998</v>
      </c>
      <c r="L930">
        <v>2.46</v>
      </c>
      <c r="M930">
        <v>2.37</v>
      </c>
      <c r="N930">
        <v>2.31</v>
      </c>
      <c r="O930">
        <v>2.25</v>
      </c>
      <c r="P930">
        <v>2.2000000000000002</v>
      </c>
      <c r="Q930">
        <v>2.1904016107851585</v>
      </c>
      <c r="R930">
        <v>2.1642294578307522</v>
      </c>
      <c r="S930">
        <v>291962</v>
      </c>
      <c r="T930">
        <v>9863</v>
      </c>
      <c r="U930">
        <v>4124</v>
      </c>
      <c r="V930">
        <v>17.938933343081729</v>
      </c>
      <c r="W930">
        <v>82.920243033938846</v>
      </c>
      <c r="X930">
        <v>2191.2181445533697</v>
      </c>
      <c r="Y930">
        <v>198.21261390804116</v>
      </c>
      <c r="Z930">
        <v>4122</v>
      </c>
      <c r="AA930">
        <v>3696.6075929082258</v>
      </c>
      <c r="AB930">
        <v>3250.9588385043971</v>
      </c>
      <c r="AC930">
        <v>2820.5870143648231</v>
      </c>
      <c r="AD930">
        <v>2411.6305930733679</v>
      </c>
      <c r="AE930">
        <v>2061.0479465646317</v>
      </c>
      <c r="AF930">
        <v>1903.2055097435637</v>
      </c>
      <c r="AG930">
        <v>1452.3330227885353</v>
      </c>
      <c r="AH930">
        <v>754</v>
      </c>
      <c r="AI930">
        <v>749.33656107761192</v>
      </c>
      <c r="AJ930">
        <v>732.47326596893299</v>
      </c>
      <c r="AK930">
        <v>719.17404593299602</v>
      </c>
      <c r="AL930">
        <v>696.33834161485265</v>
      </c>
      <c r="AM930">
        <v>697.83523462982021</v>
      </c>
      <c r="AN930">
        <v>831.70952695836104</v>
      </c>
      <c r="AO930">
        <v>735.11917920223675</v>
      </c>
      <c r="AP930">
        <v>16.633993540020203</v>
      </c>
      <c r="AQ930">
        <v>6.6186756525116683</v>
      </c>
      <c r="AR930">
        <v>1.2528809292798164</v>
      </c>
      <c r="AS930">
        <v>6.6186756525116683</v>
      </c>
      <c r="AT930">
        <v>8310</v>
      </c>
      <c r="AU930">
        <v>91</v>
      </c>
      <c r="AV930">
        <v>4973.5721309907267</v>
      </c>
      <c r="AW930">
        <v>1654.3109216686164</v>
      </c>
      <c r="AX930">
        <v>33.733977031210074</v>
      </c>
      <c r="AY930">
        <v>165.96810201116054</v>
      </c>
      <c r="AZ930">
        <v>62.92998746027417</v>
      </c>
      <c r="BA930">
        <v>0.896711854686842</v>
      </c>
      <c r="BB930">
        <v>66.061272509003672</v>
      </c>
      <c r="BC930">
        <v>6060</v>
      </c>
      <c r="BD930">
        <v>185062.97456899087</v>
      </c>
      <c r="BE930">
        <v>1850572.6709965458</v>
      </c>
      <c r="BF930">
        <v>34486</v>
      </c>
      <c r="BG930">
        <v>29058.423293384181</v>
      </c>
      <c r="BH930">
        <v>22990.694005588914</v>
      </c>
      <c r="BI930">
        <v>34214.000000000007</v>
      </c>
      <c r="BJ930">
        <v>26105.980059829941</v>
      </c>
      <c r="BK930">
        <v>22320.878545428208</v>
      </c>
      <c r="BL930">
        <v>-224434.61971855006</v>
      </c>
      <c r="BM930">
        <v>-232383.69257010141</v>
      </c>
      <c r="BN930">
        <v>-246654.91830741323</v>
      </c>
      <c r="BO930">
        <v>18554.565117666498</v>
      </c>
      <c r="BP930">
        <v>141117.49844759423</v>
      </c>
      <c r="BQ930">
        <v>201885.09795209684</v>
      </c>
      <c r="BR930">
        <v>1878846</v>
      </c>
      <c r="BS930">
        <v>8767932</v>
      </c>
      <c r="BT930">
        <v>937111</v>
      </c>
      <c r="BU930">
        <v>28886</v>
      </c>
      <c r="BV930">
        <v>88734</v>
      </c>
      <c r="BW930">
        <v>932589</v>
      </c>
      <c r="BX930">
        <v>42948</v>
      </c>
      <c r="BY930">
        <v>7.1713221496219521</v>
      </c>
      <c r="BZ930">
        <v>0</v>
      </c>
      <c r="CA930">
        <v>0</v>
      </c>
      <c r="CB930">
        <v>1203.9964766611415</v>
      </c>
      <c r="CC930">
        <v>0</v>
      </c>
      <c r="CD930">
        <v>8.3339112864171039</v>
      </c>
      <c r="CE930">
        <v>0.14039999999999997</v>
      </c>
      <c r="CF930">
        <v>0</v>
      </c>
      <c r="CG930">
        <v>145780.75964247671</v>
      </c>
      <c r="CH930">
        <v>66349.58218560704</v>
      </c>
      <c r="CI930">
        <v>261934.56444181106</v>
      </c>
      <c r="CJ930">
        <v>32687.173788347714</v>
      </c>
      <c r="CK930">
        <v>542499.47279179562</v>
      </c>
      <c r="CL930">
        <v>9520000</v>
      </c>
      <c r="CM930">
        <v>5480000</v>
      </c>
      <c r="CN930">
        <v>1340000</v>
      </c>
      <c r="CO930">
        <v>149300000</v>
      </c>
      <c r="CP930">
        <v>9000</v>
      </c>
      <c r="CQ930">
        <v>5970</v>
      </c>
      <c r="CR930">
        <v>0</v>
      </c>
      <c r="CS930">
        <v>0</v>
      </c>
      <c r="CT930">
        <v>14419000</v>
      </c>
      <c r="CU930">
        <v>41837760</v>
      </c>
      <c r="CV930">
        <v>0</v>
      </c>
      <c r="CW930">
        <v>0</v>
      </c>
      <c r="CX930">
        <v>26022.006121427385</v>
      </c>
      <c r="CY930">
        <v>938932.39505065198</v>
      </c>
      <c r="CZ930">
        <v>6060</v>
      </c>
      <c r="DA930">
        <v>5106.2473223310371</v>
      </c>
      <c r="DB930">
        <v>4040.0048040906108</v>
      </c>
      <c r="DC930">
        <v>2801.3837387671897</v>
      </c>
      <c r="DD930">
        <v>-224434.61971855006</v>
      </c>
      <c r="DE930">
        <v>-232383.69257010141</v>
      </c>
      <c r="DF930">
        <v>-246654.91830741323</v>
      </c>
    </row>
    <row r="931" spans="1:110" x14ac:dyDescent="0.45">
      <c r="A931">
        <v>20588</v>
      </c>
      <c r="B931" t="s">
        <v>1275</v>
      </c>
      <c r="C931">
        <v>2665</v>
      </c>
      <c r="D931">
        <v>2364</v>
      </c>
      <c r="E931">
        <v>2096</v>
      </c>
      <c r="F931">
        <v>1857</v>
      </c>
      <c r="G931">
        <v>1637</v>
      </c>
      <c r="H931">
        <v>1437</v>
      </c>
      <c r="I931">
        <v>1266</v>
      </c>
      <c r="J931">
        <v>1033.5</v>
      </c>
      <c r="K931">
        <v>2.5499999999999998</v>
      </c>
      <c r="L931">
        <v>2.46</v>
      </c>
      <c r="M931">
        <v>2.37</v>
      </c>
      <c r="N931">
        <v>2.31</v>
      </c>
      <c r="O931">
        <v>2.25</v>
      </c>
      <c r="P931">
        <v>2.2000000000000002</v>
      </c>
      <c r="Q931">
        <v>2.1904016107851585</v>
      </c>
      <c r="R931">
        <v>2.1642294578307522</v>
      </c>
      <c r="S931">
        <v>291962</v>
      </c>
      <c r="T931">
        <v>9863</v>
      </c>
      <c r="U931">
        <v>4124</v>
      </c>
      <c r="V931">
        <v>5.9029908468718872</v>
      </c>
      <c r="W931">
        <v>27.285760323007366</v>
      </c>
      <c r="X931">
        <v>2095.4398666391207</v>
      </c>
      <c r="Y931">
        <v>189.54872853990335</v>
      </c>
      <c r="Z931">
        <v>959</v>
      </c>
      <c r="AA931">
        <v>853.22068947007313</v>
      </c>
      <c r="AB931">
        <v>751.54252922103274</v>
      </c>
      <c r="AC931">
        <v>651.61277905117845</v>
      </c>
      <c r="AD931">
        <v>568.88961391719761</v>
      </c>
      <c r="AE931">
        <v>496.72101331771853</v>
      </c>
      <c r="AF931">
        <v>451.83946406770343</v>
      </c>
      <c r="AG931">
        <v>369.26353981296666</v>
      </c>
      <c r="AH931">
        <v>253</v>
      </c>
      <c r="AI931">
        <v>229.89499427126378</v>
      </c>
      <c r="AJ931">
        <v>202.70591246024449</v>
      </c>
      <c r="AK931">
        <v>194.09764499739728</v>
      </c>
      <c r="AL931">
        <v>190.10990167297382</v>
      </c>
      <c r="AM931">
        <v>188.78043510160452</v>
      </c>
      <c r="AN931">
        <v>200.62181913189409</v>
      </c>
      <c r="AO931">
        <v>184.19425075491102</v>
      </c>
      <c r="AP931">
        <v>3.567460742200077</v>
      </c>
      <c r="AQ931">
        <v>0</v>
      </c>
      <c r="AR931">
        <v>0</v>
      </c>
      <c r="AS931">
        <v>0</v>
      </c>
      <c r="AT931">
        <v>2516</v>
      </c>
      <c r="AU931">
        <v>15</v>
      </c>
      <c r="AV931">
        <v>1500.1448847163588</v>
      </c>
      <c r="AW931">
        <v>384.42461397833307</v>
      </c>
      <c r="AX931">
        <v>5.8265343746699525</v>
      </c>
      <c r="AY931">
        <v>50.059834802984888</v>
      </c>
      <c r="AZ931">
        <v>14.623512315735791</v>
      </c>
      <c r="BA931">
        <v>0.15488012103266424</v>
      </c>
      <c r="BB931">
        <v>66.061272509003672</v>
      </c>
      <c r="BC931">
        <v>6060</v>
      </c>
      <c r="BD931">
        <v>198936.45335339339</v>
      </c>
      <c r="BE931">
        <v>385821.42182430334</v>
      </c>
      <c r="BF931">
        <v>4758</v>
      </c>
      <c r="BG931">
        <v>3980.2650800975675</v>
      </c>
      <c r="BH931">
        <v>3234.0457544993073</v>
      </c>
      <c r="BI931">
        <v>5009.9999999999991</v>
      </c>
      <c r="BJ931">
        <v>3826.1847882216757</v>
      </c>
      <c r="BK931">
        <v>3340.4452106000285</v>
      </c>
      <c r="BL931">
        <v>-197138.00741155376</v>
      </c>
      <c r="BM931">
        <v>-172357.41072371928</v>
      </c>
      <c r="BN931">
        <v>-158218.6330586345</v>
      </c>
      <c r="BO931">
        <v>-234.678441480326</v>
      </c>
      <c r="BP931">
        <v>22054.120138652477</v>
      </c>
      <c r="BQ931">
        <v>50323.260867831297</v>
      </c>
      <c r="BR931">
        <v>1878846</v>
      </c>
      <c r="BS931">
        <v>8767932</v>
      </c>
      <c r="BT931">
        <v>937111</v>
      </c>
      <c r="BU931">
        <v>28886</v>
      </c>
      <c r="BV931">
        <v>88734</v>
      </c>
      <c r="BW931">
        <v>932589</v>
      </c>
      <c r="BX931">
        <v>42948</v>
      </c>
      <c r="BY931">
        <v>5.6103333561064428</v>
      </c>
      <c r="BZ931">
        <v>0</v>
      </c>
      <c r="CA931">
        <v>0</v>
      </c>
      <c r="CB931">
        <v>0</v>
      </c>
      <c r="CC931">
        <v>0</v>
      </c>
      <c r="CD931">
        <v>3.13156106194845</v>
      </c>
      <c r="CE931">
        <v>0</v>
      </c>
      <c r="CF931">
        <v>2.1037499999999998</v>
      </c>
      <c r="CG931">
        <v>38582.229572573073</v>
      </c>
      <c r="CH931">
        <v>17560.032052292194</v>
      </c>
      <c r="CI931">
        <v>69323.410874457128</v>
      </c>
      <c r="CJ931">
        <v>8650.963585822612</v>
      </c>
      <c r="CK931">
        <v>143577.51498610122</v>
      </c>
      <c r="CL931">
        <v>800000</v>
      </c>
      <c r="CM931">
        <v>2470000</v>
      </c>
      <c r="CN931">
        <v>1340000</v>
      </c>
      <c r="CO931">
        <v>58110000</v>
      </c>
      <c r="CP931">
        <v>4000</v>
      </c>
      <c r="CQ931">
        <v>1210</v>
      </c>
      <c r="CR931">
        <v>0</v>
      </c>
      <c r="CS931">
        <v>0</v>
      </c>
      <c r="CT931">
        <v>5540000</v>
      </c>
      <c r="CU931">
        <v>8479680</v>
      </c>
      <c r="CV931">
        <v>0</v>
      </c>
      <c r="CW931">
        <v>0</v>
      </c>
      <c r="CX931">
        <v>11232.747674582004</v>
      </c>
      <c r="CY931">
        <v>186972.57399218372</v>
      </c>
      <c r="CZ931">
        <v>6060</v>
      </c>
      <c r="DA931">
        <v>5069.4422836047197</v>
      </c>
      <c r="DB931">
        <v>4119.0242270419931</v>
      </c>
      <c r="DC931">
        <v>3011.3929961957633</v>
      </c>
      <c r="DD931">
        <v>-197138.00741155376</v>
      </c>
      <c r="DE931">
        <v>-172357.41072371928</v>
      </c>
      <c r="DF931">
        <v>-158218.6330586345</v>
      </c>
    </row>
    <row r="932" spans="1:110" x14ac:dyDescent="0.45">
      <c r="A932">
        <v>20590</v>
      </c>
      <c r="B932" t="s">
        <v>1276</v>
      </c>
      <c r="C932">
        <v>11063</v>
      </c>
      <c r="D932">
        <v>10186</v>
      </c>
      <c r="E932">
        <v>9307</v>
      </c>
      <c r="F932">
        <v>8418</v>
      </c>
      <c r="G932">
        <v>7534</v>
      </c>
      <c r="H932">
        <v>6645</v>
      </c>
      <c r="I932">
        <v>5800</v>
      </c>
      <c r="J932">
        <v>4919.8571428571431</v>
      </c>
      <c r="K932">
        <v>2.5499999999999998</v>
      </c>
      <c r="L932">
        <v>2.46</v>
      </c>
      <c r="M932">
        <v>2.37</v>
      </c>
      <c r="N932">
        <v>2.31</v>
      </c>
      <c r="O932">
        <v>2.25</v>
      </c>
      <c r="P932">
        <v>2.2000000000000002</v>
      </c>
      <c r="Q932">
        <v>2.1904016107851585</v>
      </c>
      <c r="R932">
        <v>2.1642294578307522</v>
      </c>
      <c r="S932">
        <v>291962</v>
      </c>
      <c r="T932">
        <v>9863</v>
      </c>
      <c r="U932">
        <v>4124</v>
      </c>
      <c r="V932">
        <v>21.730004513528289</v>
      </c>
      <c r="W932">
        <v>100.44394618843111</v>
      </c>
      <c r="X932">
        <v>2362.9971324200083</v>
      </c>
      <c r="Y932">
        <v>213.751350790153</v>
      </c>
      <c r="Z932">
        <v>4321</v>
      </c>
      <c r="AA932">
        <v>3985.2818839377442</v>
      </c>
      <c r="AB932">
        <v>3620.1990193088504</v>
      </c>
      <c r="AC932">
        <v>3221.5916348126075</v>
      </c>
      <c r="AD932">
        <v>2817.5603052428742</v>
      </c>
      <c r="AE932">
        <v>2460.907742787097</v>
      </c>
      <c r="AF932">
        <v>2148.0441157057339</v>
      </c>
      <c r="AG932">
        <v>1775.9961098445501</v>
      </c>
      <c r="AH932">
        <v>1549</v>
      </c>
      <c r="AI932">
        <v>1404.0362407124035</v>
      </c>
      <c r="AJ932">
        <v>1250.7233411765483</v>
      </c>
      <c r="AK932">
        <v>1074.0580331348488</v>
      </c>
      <c r="AL932">
        <v>914.74204183813458</v>
      </c>
      <c r="AM932">
        <v>810.16177789248104</v>
      </c>
      <c r="AN932">
        <v>747.92614277918506</v>
      </c>
      <c r="AO932">
        <v>678.18293563407622</v>
      </c>
      <c r="AP932">
        <v>13.724814244297519</v>
      </c>
      <c r="AQ932">
        <v>3.7486304580597061</v>
      </c>
      <c r="AR932">
        <v>0.7095962785301615</v>
      </c>
      <c r="AS932">
        <v>3.7486304580597061</v>
      </c>
      <c r="AT932">
        <v>10741</v>
      </c>
      <c r="AU932">
        <v>53</v>
      </c>
      <c r="AV932">
        <v>6399.2303978328173</v>
      </c>
      <c r="AW932">
        <v>1538.7528116216358</v>
      </c>
      <c r="AX932">
        <v>21.016657196197045</v>
      </c>
      <c r="AY932">
        <v>213.54231837568108</v>
      </c>
      <c r="AZ932">
        <v>58.534156954087024</v>
      </c>
      <c r="BA932">
        <v>0.5586618392573024</v>
      </c>
      <c r="BB932">
        <v>66.061272509003672</v>
      </c>
      <c r="BC932">
        <v>6060</v>
      </c>
      <c r="BD932">
        <v>219786.07982447324</v>
      </c>
      <c r="BE932">
        <v>1388908.7843469775</v>
      </c>
      <c r="BF932">
        <v>41625.999999999993</v>
      </c>
      <c r="BG932">
        <v>36634.735192943706</v>
      </c>
      <c r="BH932">
        <v>30364.65979151419</v>
      </c>
      <c r="BI932">
        <v>30434.000000000007</v>
      </c>
      <c r="BJ932">
        <v>24602.003740074346</v>
      </c>
      <c r="BK932">
        <v>21516.578457189298</v>
      </c>
      <c r="BL932">
        <v>-216571.1848478383</v>
      </c>
      <c r="BM932">
        <v>-221960.66643418442</v>
      </c>
      <c r="BN932">
        <v>-234022.09073741571</v>
      </c>
      <c r="BO932">
        <v>55269.188085728092</v>
      </c>
      <c r="BP932">
        <v>167638.36124483356</v>
      </c>
      <c r="BQ932">
        <v>249450.55366358347</v>
      </c>
      <c r="BR932">
        <v>1878846</v>
      </c>
      <c r="BS932">
        <v>8767932</v>
      </c>
      <c r="BT932">
        <v>937111</v>
      </c>
      <c r="BU932">
        <v>28886</v>
      </c>
      <c r="BV932">
        <v>88734</v>
      </c>
      <c r="BW932">
        <v>932589</v>
      </c>
      <c r="BX932">
        <v>42948</v>
      </c>
      <c r="BY932">
        <v>37.451641530442608</v>
      </c>
      <c r="BZ932">
        <v>0</v>
      </c>
      <c r="CA932">
        <v>0</v>
      </c>
      <c r="CB932">
        <v>0</v>
      </c>
      <c r="CC932">
        <v>0</v>
      </c>
      <c r="CD932">
        <v>1.4558892768136382</v>
      </c>
      <c r="CE932">
        <v>0</v>
      </c>
      <c r="CF932">
        <v>0</v>
      </c>
      <c r="CG932">
        <v>104657.18560703953</v>
      </c>
      <c r="CH932">
        <v>47632.901315499192</v>
      </c>
      <c r="CI932">
        <v>188044.94087502442</v>
      </c>
      <c r="CJ932">
        <v>23466.386253758345</v>
      </c>
      <c r="CK932">
        <v>389464.75621978357</v>
      </c>
      <c r="CL932">
        <v>7510000</v>
      </c>
      <c r="CM932">
        <v>10000000</v>
      </c>
      <c r="CN932">
        <v>1340000</v>
      </c>
      <c r="CO932">
        <v>75000000</v>
      </c>
      <c r="CP932">
        <v>16000</v>
      </c>
      <c r="CQ932">
        <v>6030</v>
      </c>
      <c r="CR932">
        <v>0</v>
      </c>
      <c r="CS932">
        <v>0</v>
      </c>
      <c r="CT932">
        <v>29595000</v>
      </c>
      <c r="CU932">
        <v>42258240</v>
      </c>
      <c r="CV932">
        <v>0</v>
      </c>
      <c r="CW932">
        <v>0</v>
      </c>
      <c r="CX932">
        <v>9902.394157039118</v>
      </c>
      <c r="CY932">
        <v>648481.46563830622</v>
      </c>
      <c r="CZ932">
        <v>6060</v>
      </c>
      <c r="DA932">
        <v>5333.3612470388434</v>
      </c>
      <c r="DB932">
        <v>4420.5505774414069</v>
      </c>
      <c r="DC932">
        <v>3327.0034238973826</v>
      </c>
      <c r="DD932">
        <v>-216571.1848478383</v>
      </c>
      <c r="DE932">
        <v>-221960.66643418442</v>
      </c>
      <c r="DF932">
        <v>-234022.09073741571</v>
      </c>
    </row>
    <row r="933" spans="1:110" x14ac:dyDescent="0.45">
      <c r="A933">
        <v>20602</v>
      </c>
      <c r="B933" t="s">
        <v>1277</v>
      </c>
      <c r="C933">
        <v>1953</v>
      </c>
      <c r="D933">
        <v>1700</v>
      </c>
      <c r="E933">
        <v>1485</v>
      </c>
      <c r="F933">
        <v>1303</v>
      </c>
      <c r="G933">
        <v>1132</v>
      </c>
      <c r="H933">
        <v>977</v>
      </c>
      <c r="I933">
        <v>833</v>
      </c>
      <c r="J933">
        <v>648.75</v>
      </c>
      <c r="K933">
        <v>2.5499999999999998</v>
      </c>
      <c r="L933">
        <v>2.46</v>
      </c>
      <c r="M933">
        <v>2.37</v>
      </c>
      <c r="N933">
        <v>2.31</v>
      </c>
      <c r="O933">
        <v>2.25</v>
      </c>
      <c r="P933">
        <v>2.2000000000000002</v>
      </c>
      <c r="Q933">
        <v>2.1904016107851585</v>
      </c>
      <c r="R933">
        <v>2.1642294578307522</v>
      </c>
      <c r="S933">
        <v>291962</v>
      </c>
      <c r="T933">
        <v>9863</v>
      </c>
      <c r="U933">
        <v>4124</v>
      </c>
      <c r="V933">
        <v>4.1980694691837179</v>
      </c>
      <c r="W933">
        <v>19.404996607132247</v>
      </c>
      <c r="X933">
        <v>2159.248969796859</v>
      </c>
      <c r="Y933">
        <v>195.32075500813119</v>
      </c>
      <c r="Z933">
        <v>1048</v>
      </c>
      <c r="AA933">
        <v>937.39807675238535</v>
      </c>
      <c r="AB933">
        <v>816.68591214144067</v>
      </c>
      <c r="AC933">
        <v>696.52004586108899</v>
      </c>
      <c r="AD933">
        <v>582.56629350224193</v>
      </c>
      <c r="AE933">
        <v>495.85591790914668</v>
      </c>
      <c r="AF933">
        <v>449.1038585457153</v>
      </c>
      <c r="AG933">
        <v>325.86151581483762</v>
      </c>
      <c r="AH933">
        <v>359</v>
      </c>
      <c r="AI933">
        <v>299.67705821246136</v>
      </c>
      <c r="AJ933">
        <v>244.46392609092558</v>
      </c>
      <c r="AK933">
        <v>190.91390924056293</v>
      </c>
      <c r="AL933">
        <v>139.79460715859452</v>
      </c>
      <c r="AM933">
        <v>107.24962285581761</v>
      </c>
      <c r="AN933">
        <v>113.56300051877719</v>
      </c>
      <c r="AO933">
        <v>83.028710050293924</v>
      </c>
      <c r="AP933">
        <v>3.5108343812127738</v>
      </c>
      <c r="AQ933">
        <v>2.9871898962663281</v>
      </c>
      <c r="AR933">
        <v>0.56545953445372243</v>
      </c>
      <c r="AS933">
        <v>2.9871898962663281</v>
      </c>
      <c r="AT933">
        <v>1840</v>
      </c>
      <c r="AU933">
        <v>22</v>
      </c>
      <c r="AV933">
        <v>1102.087564016615</v>
      </c>
      <c r="AW933">
        <v>383.46774044791937</v>
      </c>
      <c r="AX933">
        <v>8.1162467344900389</v>
      </c>
      <c r="AY933">
        <v>36.776662011234436</v>
      </c>
      <c r="AZ933">
        <v>14.587112846638853</v>
      </c>
      <c r="BA933">
        <v>0.21574493442167142</v>
      </c>
      <c r="BB933">
        <v>66.061272509003672</v>
      </c>
      <c r="BC933">
        <v>6060</v>
      </c>
      <c r="BD933">
        <v>173652.00888082472</v>
      </c>
      <c r="BE933">
        <v>280398.04762363108</v>
      </c>
      <c r="BF933">
        <v>3642</v>
      </c>
      <c r="BG933">
        <v>2972.7511993888456</v>
      </c>
      <c r="BH933">
        <v>2340.4426844919781</v>
      </c>
      <c r="BI933">
        <v>9238</v>
      </c>
      <c r="BJ933">
        <v>6864.1619214292532</v>
      </c>
      <c r="BK933">
        <v>5741.1547482780943</v>
      </c>
      <c r="BL933">
        <v>-204148.82322959404</v>
      </c>
      <c r="BM933">
        <v>-185078.70218431906</v>
      </c>
      <c r="BN933">
        <v>-180485.9605804871</v>
      </c>
      <c r="BO933">
        <v>438.02674936823314</v>
      </c>
      <c r="BP933">
        <v>16074.351307386009</v>
      </c>
      <c r="BQ933">
        <v>21490.3733019887</v>
      </c>
      <c r="BR933">
        <v>1878846</v>
      </c>
      <c r="BS933">
        <v>8767932</v>
      </c>
      <c r="BT933">
        <v>937111</v>
      </c>
      <c r="BU933">
        <v>28886</v>
      </c>
      <c r="BV933">
        <v>88734</v>
      </c>
      <c r="BW933">
        <v>932589</v>
      </c>
      <c r="BX933">
        <v>42948</v>
      </c>
      <c r="BY933">
        <v>0</v>
      </c>
      <c r="BZ933">
        <v>0</v>
      </c>
      <c r="CA933">
        <v>0</v>
      </c>
      <c r="CB933">
        <v>712.44782784631911</v>
      </c>
      <c r="CC933">
        <v>0</v>
      </c>
      <c r="CD933">
        <v>2.2712699760485116</v>
      </c>
      <c r="CE933">
        <v>12.700692435182782</v>
      </c>
      <c r="CF933">
        <v>2.5920000000000001</v>
      </c>
      <c r="CG933">
        <v>26799.632517475908</v>
      </c>
      <c r="CH933">
        <v>12197.387533328711</v>
      </c>
      <c r="CI933">
        <v>48152.788391838483</v>
      </c>
      <c r="CJ933">
        <v>6009.0525506312752</v>
      </c>
      <c r="CK933">
        <v>99730.489451423608</v>
      </c>
      <c r="CL933">
        <v>3540000</v>
      </c>
      <c r="CM933">
        <v>2750000</v>
      </c>
      <c r="CN933">
        <v>1340000</v>
      </c>
      <c r="CO933">
        <v>271660000</v>
      </c>
      <c r="CP933">
        <v>61000</v>
      </c>
      <c r="CQ933">
        <v>30440</v>
      </c>
      <c r="CR933">
        <v>181730</v>
      </c>
      <c r="CS933">
        <v>16670</v>
      </c>
      <c r="CT933">
        <v>122576000</v>
      </c>
      <c r="CU933">
        <v>213323520</v>
      </c>
      <c r="CV933">
        <v>1271068390</v>
      </c>
      <c r="CW933">
        <v>102231480</v>
      </c>
      <c r="CX933">
        <v>57620.329815475234</v>
      </c>
      <c r="CY933">
        <v>151099.39156955396</v>
      </c>
      <c r="CZ933">
        <v>6060</v>
      </c>
      <c r="DA933">
        <v>4946.4229182582121</v>
      </c>
      <c r="DB933">
        <v>3894.3115508021388</v>
      </c>
      <c r="DC933">
        <v>2628.6506796725298</v>
      </c>
      <c r="DD933">
        <v>-204148.82322959404</v>
      </c>
      <c r="DE933">
        <v>-185078.70218431906</v>
      </c>
      <c r="DF933">
        <v>-180485.9605804871</v>
      </c>
    </row>
    <row r="934" spans="1:110" x14ac:dyDescent="0.45">
      <c r="A934">
        <v>21000</v>
      </c>
      <c r="B934" t="s">
        <v>1278</v>
      </c>
      <c r="C934">
        <v>2031903</v>
      </c>
      <c r="D934">
        <v>1972964</v>
      </c>
      <c r="E934">
        <v>1901131</v>
      </c>
      <c r="F934">
        <v>1820918</v>
      </c>
      <c r="G934">
        <v>1735195</v>
      </c>
      <c r="H934">
        <v>1645898</v>
      </c>
      <c r="I934">
        <v>1556529</v>
      </c>
      <c r="J934">
        <v>1476307.9285714282</v>
      </c>
      <c r="K934">
        <v>2.65</v>
      </c>
      <c r="L934">
        <v>2.56</v>
      </c>
      <c r="M934">
        <v>2.48</v>
      </c>
      <c r="N934">
        <v>2.41</v>
      </c>
      <c r="O934">
        <v>2.35</v>
      </c>
      <c r="P934">
        <v>2.29</v>
      </c>
      <c r="Q934">
        <v>2.2880638803379929</v>
      </c>
      <c r="R934">
        <v>2.2614911332057126</v>
      </c>
      <c r="S934">
        <v>283548</v>
      </c>
      <c r="T934">
        <v>11167</v>
      </c>
      <c r="U934">
        <v>4328</v>
      </c>
      <c r="V934">
        <v>5126.1236122601349</v>
      </c>
      <c r="W934">
        <v>12931.518388307089</v>
      </c>
      <c r="X934">
        <v>2004.4064203063344</v>
      </c>
      <c r="Y934">
        <v>307.94706840158653</v>
      </c>
      <c r="Z934">
        <v>949723</v>
      </c>
      <c r="AA934">
        <v>910707.57485650294</v>
      </c>
      <c r="AB934">
        <v>864663.87138949323</v>
      </c>
      <c r="AC934">
        <v>816613.60178344185</v>
      </c>
      <c r="AD934">
        <v>765195.94772136863</v>
      </c>
      <c r="AE934">
        <v>712758.99220526777</v>
      </c>
      <c r="AF934">
        <v>664845.30041680252</v>
      </c>
      <c r="AG934">
        <v>615180.50355497305</v>
      </c>
      <c r="AH934">
        <v>31200</v>
      </c>
      <c r="AI934">
        <v>28212.346154863455</v>
      </c>
      <c r="AJ934">
        <v>25633.556965178908</v>
      </c>
      <c r="AK934">
        <v>24013.083727859885</v>
      </c>
      <c r="AL934">
        <v>23361.008924012236</v>
      </c>
      <c r="AM934">
        <v>23205.433260758826</v>
      </c>
      <c r="AN934">
        <v>26795.344940780837</v>
      </c>
      <c r="AO934">
        <v>26576.891227688804</v>
      </c>
      <c r="AP934">
        <v>4796.1242140249988</v>
      </c>
      <c r="AQ934">
        <v>269.43149789164971</v>
      </c>
      <c r="AR934">
        <v>32.283479638888885</v>
      </c>
      <c r="AS934">
        <v>269.43149789164971</v>
      </c>
      <c r="AT934">
        <v>1634368</v>
      </c>
      <c r="AU934">
        <v>27923</v>
      </c>
      <c r="AV934">
        <v>1035304.4483775811</v>
      </c>
      <c r="AW934">
        <v>471896.29282588157</v>
      </c>
      <c r="AX934">
        <v>9850.6377851042089</v>
      </c>
      <c r="AY934">
        <v>34548.109442359877</v>
      </c>
      <c r="AZ934">
        <v>17950.934979096535</v>
      </c>
      <c r="BA934">
        <v>261.84827451435018</v>
      </c>
      <c r="BB934">
        <v>66.061272509003672</v>
      </c>
      <c r="BC934">
        <v>750300</v>
      </c>
      <c r="BD934">
        <v>41984090.426844865</v>
      </c>
      <c r="BE934">
        <v>379094.42943978688</v>
      </c>
      <c r="BF934">
        <v>3642</v>
      </c>
      <c r="BG934">
        <v>3570.5415582449355</v>
      </c>
      <c r="BH934">
        <v>3396.4731132745019</v>
      </c>
      <c r="BI934">
        <v>9238</v>
      </c>
      <c r="BJ934">
        <v>8283.5332235642127</v>
      </c>
      <c r="BK934">
        <v>7761.9648284618943</v>
      </c>
      <c r="BL934">
        <v>-27010580.593042083</v>
      </c>
      <c r="BM934">
        <v>-18628002.302458987</v>
      </c>
      <c r="BN934">
        <v>-12279152.476085968</v>
      </c>
      <c r="BO934">
        <v>35727.598834056989</v>
      </c>
      <c r="BP934">
        <v>85396.457995246979</v>
      </c>
      <c r="BQ934">
        <v>120186.7551181445</v>
      </c>
      <c r="BR934">
        <v>1659744</v>
      </c>
      <c r="BS934">
        <v>8767932</v>
      </c>
      <c r="BT934">
        <v>937111</v>
      </c>
      <c r="BU934">
        <v>27923</v>
      </c>
      <c r="BV934">
        <v>88734</v>
      </c>
      <c r="BW934">
        <v>932589</v>
      </c>
      <c r="BX934">
        <v>42948</v>
      </c>
      <c r="BY934">
        <v>0</v>
      </c>
      <c r="BZ934">
        <v>0</v>
      </c>
      <c r="CA934">
        <v>0</v>
      </c>
      <c r="CB934">
        <v>712.44782784631911</v>
      </c>
      <c r="CC934">
        <v>0</v>
      </c>
      <c r="CD934">
        <v>2.2712699760485116</v>
      </c>
      <c r="CE934">
        <v>12.700692435182782</v>
      </c>
      <c r="CF934">
        <v>2.5920000000000001</v>
      </c>
      <c r="CG934">
        <v>31165.199982389458</v>
      </c>
      <c r="CH934">
        <v>49250.895642858195</v>
      </c>
      <c r="CI934">
        <v>131797.7560646307</v>
      </c>
      <c r="CJ934">
        <v>1828.4763651839569</v>
      </c>
      <c r="CK934">
        <v>172164.32098149427</v>
      </c>
      <c r="CL934">
        <v>429000000</v>
      </c>
      <c r="CM934">
        <v>131000000</v>
      </c>
      <c r="CN934">
        <v>1340000</v>
      </c>
      <c r="CO934">
        <v>271660000</v>
      </c>
      <c r="CP934">
        <v>61000</v>
      </c>
      <c r="CQ934">
        <v>30440</v>
      </c>
      <c r="CR934">
        <v>181730</v>
      </c>
      <c r="CS934">
        <v>16670</v>
      </c>
      <c r="CT934">
        <v>122576000</v>
      </c>
      <c r="CU934">
        <v>213323520</v>
      </c>
      <c r="CV934">
        <v>1271068390</v>
      </c>
      <c r="CW934">
        <v>102231480</v>
      </c>
      <c r="CX934">
        <v>57620.329815475234</v>
      </c>
      <c r="CY934">
        <v>151099.39156955396</v>
      </c>
      <c r="CZ934">
        <v>750300</v>
      </c>
      <c r="DA934">
        <v>735578.61920680269</v>
      </c>
      <c r="DB934">
        <v>699718.22539534851</v>
      </c>
      <c r="DC934">
        <v>635532.57199401874</v>
      </c>
      <c r="DD934">
        <v>-27010580.593042083</v>
      </c>
      <c r="DE934">
        <v>-18628002.302458987</v>
      </c>
      <c r="DF934">
        <v>-12279152.476085968</v>
      </c>
    </row>
    <row r="935" spans="1:110" x14ac:dyDescent="0.45">
      <c r="A935">
        <v>21201</v>
      </c>
      <c r="B935" t="s">
        <v>1279</v>
      </c>
      <c r="C935">
        <v>406735</v>
      </c>
      <c r="D935">
        <v>396938</v>
      </c>
      <c r="E935">
        <v>384000</v>
      </c>
      <c r="F935">
        <v>369486</v>
      </c>
      <c r="G935">
        <v>354342</v>
      </c>
      <c r="H935">
        <v>339077</v>
      </c>
      <c r="I935">
        <v>323816</v>
      </c>
      <c r="J935">
        <v>309739.67857142858</v>
      </c>
      <c r="K935">
        <v>2.65</v>
      </c>
      <c r="L935">
        <v>2.56</v>
      </c>
      <c r="M935">
        <v>2.48</v>
      </c>
      <c r="N935">
        <v>2.41</v>
      </c>
      <c r="O935">
        <v>2.35</v>
      </c>
      <c r="P935">
        <v>2.29</v>
      </c>
      <c r="Q935">
        <v>2.2880638803379929</v>
      </c>
      <c r="R935">
        <v>2.2614911332057126</v>
      </c>
      <c r="S935">
        <v>284181</v>
      </c>
      <c r="T935">
        <v>10605</v>
      </c>
      <c r="U935">
        <v>5035</v>
      </c>
      <c r="V935">
        <v>1125.4684705066579</v>
      </c>
      <c r="W935">
        <v>2570.6287314159426</v>
      </c>
      <c r="X935">
        <v>1735.498559595062</v>
      </c>
      <c r="Y935">
        <v>360.75057773480881</v>
      </c>
      <c r="Z935">
        <v>204905</v>
      </c>
      <c r="AA935">
        <v>200616.50832269574</v>
      </c>
      <c r="AB935">
        <v>192704.80419836377</v>
      </c>
      <c r="AC935">
        <v>183821.70780891491</v>
      </c>
      <c r="AD935">
        <v>173720.12223689392</v>
      </c>
      <c r="AE935">
        <v>162956.12242071939</v>
      </c>
      <c r="AF935">
        <v>152464.60469425149</v>
      </c>
      <c r="AG935">
        <v>143045.01083099464</v>
      </c>
      <c r="AH935">
        <v>3245</v>
      </c>
      <c r="AI935">
        <v>2963.63800754153</v>
      </c>
      <c r="AJ935">
        <v>2751.1712277765459</v>
      </c>
      <c r="AK935">
        <v>2694.6834318119268</v>
      </c>
      <c r="AL935">
        <v>2761.473500634705</v>
      </c>
      <c r="AM935">
        <v>2862.862450138965</v>
      </c>
      <c r="AN935">
        <v>3159.6826218663541</v>
      </c>
      <c r="AO935">
        <v>3320.7294383604162</v>
      </c>
      <c r="AP935">
        <v>1311.5259491021004</v>
      </c>
      <c r="AQ935">
        <v>25.777215061664815</v>
      </c>
      <c r="AR935">
        <v>3.088644809914435</v>
      </c>
      <c r="AS935">
        <v>25.777215061664815</v>
      </c>
      <c r="AT935">
        <v>298613</v>
      </c>
      <c r="AU935">
        <v>4464</v>
      </c>
      <c r="AV935">
        <v>188970.53707899724</v>
      </c>
      <c r="AW935">
        <v>79901.025951005489</v>
      </c>
      <c r="AX935">
        <v>1601.8156651442148</v>
      </c>
      <c r="AY935">
        <v>6305.9468223261374</v>
      </c>
      <c r="AZ935">
        <v>3039.4350271762487</v>
      </c>
      <c r="BA935">
        <v>42.579239756670404</v>
      </c>
      <c r="BB935">
        <v>66.061272509003672</v>
      </c>
      <c r="BC935">
        <v>166030</v>
      </c>
      <c r="BD935">
        <v>9688415.262322776</v>
      </c>
      <c r="BE935">
        <v>89510738.297072157</v>
      </c>
      <c r="BF935">
        <v>2901148</v>
      </c>
      <c r="BG935">
        <v>2868587.6055642455</v>
      </c>
      <c r="BH935">
        <v>2770448.123852897</v>
      </c>
      <c r="BI935">
        <v>1671635.9999999998</v>
      </c>
      <c r="BJ935">
        <v>1531693.4130893769</v>
      </c>
      <c r="BK935">
        <v>1447522.004462779</v>
      </c>
      <c r="BL935">
        <v>-6650916.4327095989</v>
      </c>
      <c r="BM935">
        <v>-7805265.0064307526</v>
      </c>
      <c r="BN935">
        <v>-9300001.2165781558</v>
      </c>
      <c r="BO935">
        <v>8354521.8698464036</v>
      </c>
      <c r="BP935">
        <v>19719772.155321844</v>
      </c>
      <c r="BQ935">
        <v>29444079.310134962</v>
      </c>
      <c r="BR935">
        <v>1659744</v>
      </c>
      <c r="BS935">
        <v>8767932</v>
      </c>
      <c r="BT935">
        <v>937111</v>
      </c>
      <c r="BU935">
        <v>27923</v>
      </c>
      <c r="BV935">
        <v>88734</v>
      </c>
      <c r="BW935">
        <v>932589</v>
      </c>
      <c r="BX935">
        <v>42948</v>
      </c>
      <c r="BY935">
        <v>1583.0282343159779</v>
      </c>
      <c r="BZ935">
        <v>0</v>
      </c>
      <c r="CA935">
        <v>0</v>
      </c>
      <c r="CB935">
        <v>0</v>
      </c>
      <c r="CC935">
        <v>284.90545119383995</v>
      </c>
      <c r="CD935">
        <v>122.4434623039994</v>
      </c>
      <c r="CE935">
        <v>1.2570479999999999</v>
      </c>
      <c r="CF935">
        <v>0.64927058823529427</v>
      </c>
      <c r="CG935">
        <v>6066198.7103652721</v>
      </c>
      <c r="CH935">
        <v>9586517.0062077176</v>
      </c>
      <c r="CI935">
        <v>25653978.742959451</v>
      </c>
      <c r="CJ935">
        <v>355906.61939214275</v>
      </c>
      <c r="CK935">
        <v>33511191.408975508</v>
      </c>
      <c r="CL935">
        <v>28800000</v>
      </c>
      <c r="CM935">
        <v>10700000</v>
      </c>
      <c r="CN935">
        <v>2080000</v>
      </c>
      <c r="CO935">
        <v>203600000</v>
      </c>
      <c r="CP935">
        <v>0</v>
      </c>
      <c r="CQ935">
        <v>0</v>
      </c>
      <c r="CR935">
        <v>0</v>
      </c>
      <c r="CS935">
        <v>0</v>
      </c>
      <c r="CT935">
        <v>0</v>
      </c>
      <c r="CU935">
        <v>0</v>
      </c>
      <c r="CV935">
        <v>0</v>
      </c>
      <c r="CW935">
        <v>0</v>
      </c>
      <c r="CX935">
        <v>14518.349663220017</v>
      </c>
      <c r="CY935">
        <v>32194109.508369777</v>
      </c>
      <c r="CZ935">
        <v>166030</v>
      </c>
      <c r="DA935">
        <v>164166.59892974494</v>
      </c>
      <c r="DB935">
        <v>158550.1677278431</v>
      </c>
      <c r="DC935">
        <v>146658.01753973655</v>
      </c>
      <c r="DD935">
        <v>-6650916.4327095989</v>
      </c>
      <c r="DE935">
        <v>-7805265.0064307526</v>
      </c>
      <c r="DF935">
        <v>-9300001.2165781558</v>
      </c>
    </row>
    <row r="936" spans="1:110" x14ac:dyDescent="0.45">
      <c r="A936">
        <v>21202</v>
      </c>
      <c r="B936" t="s">
        <v>1280</v>
      </c>
      <c r="C936">
        <v>159879</v>
      </c>
      <c r="D936">
        <v>157627</v>
      </c>
      <c r="E936">
        <v>154316</v>
      </c>
      <c r="F936">
        <v>150352</v>
      </c>
      <c r="G936">
        <v>145943</v>
      </c>
      <c r="H936">
        <v>141224</v>
      </c>
      <c r="I936">
        <v>136287</v>
      </c>
      <c r="J936">
        <v>132288.60714285716</v>
      </c>
      <c r="K936">
        <v>2.65</v>
      </c>
      <c r="L936">
        <v>2.56</v>
      </c>
      <c r="M936">
        <v>2.48</v>
      </c>
      <c r="N936">
        <v>2.41</v>
      </c>
      <c r="O936">
        <v>2.35</v>
      </c>
      <c r="P936">
        <v>2.29</v>
      </c>
      <c r="Q936">
        <v>2.2880638803379929</v>
      </c>
      <c r="R936">
        <v>2.2614911332057126</v>
      </c>
      <c r="S936">
        <v>302185</v>
      </c>
      <c r="T936">
        <v>10735</v>
      </c>
      <c r="U936">
        <v>5105</v>
      </c>
      <c r="V936">
        <v>409.98524936106139</v>
      </c>
      <c r="W936">
        <v>969.87077931697286</v>
      </c>
      <c r="X936">
        <v>1895.6607251249904</v>
      </c>
      <c r="Y936">
        <v>381.07342805171737</v>
      </c>
      <c r="Z936">
        <v>83310</v>
      </c>
      <c r="AA936">
        <v>81252.730399559528</v>
      </c>
      <c r="AB936">
        <v>78787.772122399736</v>
      </c>
      <c r="AC936">
        <v>75910.725221019995</v>
      </c>
      <c r="AD936">
        <v>72575.064284889566</v>
      </c>
      <c r="AE936">
        <v>68976.987931215685</v>
      </c>
      <c r="AF936">
        <v>65331.843302635461</v>
      </c>
      <c r="AG936">
        <v>62252.840393039318</v>
      </c>
      <c r="AH936">
        <v>1133</v>
      </c>
      <c r="AI936">
        <v>986.7350041358161</v>
      </c>
      <c r="AJ936">
        <v>881.52112983401048</v>
      </c>
      <c r="AK936">
        <v>832.97586317742071</v>
      </c>
      <c r="AL936">
        <v>834.37500160463605</v>
      </c>
      <c r="AM936">
        <v>880.33478469149247</v>
      </c>
      <c r="AN936">
        <v>960.33051793457128</v>
      </c>
      <c r="AO936">
        <v>997.327832373771</v>
      </c>
      <c r="AP936">
        <v>424.14449375581927</v>
      </c>
      <c r="AQ936">
        <v>10.951591370129272</v>
      </c>
      <c r="AR936">
        <v>1.3122277082584448</v>
      </c>
      <c r="AS936">
        <v>10.951591370129272</v>
      </c>
      <c r="AT936">
        <v>122399</v>
      </c>
      <c r="AU936">
        <v>2849</v>
      </c>
      <c r="AV936">
        <v>77758.601784216138</v>
      </c>
      <c r="AW936">
        <v>42848.517028199974</v>
      </c>
      <c r="AX936">
        <v>972.96970096169684</v>
      </c>
      <c r="AY936">
        <v>2594.8045415392921</v>
      </c>
      <c r="AZ936">
        <v>1629.957587752727</v>
      </c>
      <c r="BA936">
        <v>25.863344375205696</v>
      </c>
      <c r="BB936">
        <v>66.061272509003672</v>
      </c>
      <c r="BC936">
        <v>60460</v>
      </c>
      <c r="BD936">
        <v>3794477.5502437786</v>
      </c>
      <c r="BE936">
        <v>35572081.099690855</v>
      </c>
      <c r="BF936">
        <v>1164366</v>
      </c>
      <c r="BG936">
        <v>1179752.8565714527</v>
      </c>
      <c r="BH936">
        <v>1166196.9372531467</v>
      </c>
      <c r="BI936">
        <v>609612.00000000012</v>
      </c>
      <c r="BJ936">
        <v>569532.72580348037</v>
      </c>
      <c r="BK936">
        <v>544506.37992443319</v>
      </c>
      <c r="BL936">
        <v>-3006004.343667137</v>
      </c>
      <c r="BM936">
        <v>-3455201.7859452725</v>
      </c>
      <c r="BN936">
        <v>-4027473.1103179161</v>
      </c>
      <c r="BO936">
        <v>3596742.542378759</v>
      </c>
      <c r="BP936">
        <v>8286580.5838191211</v>
      </c>
      <c r="BQ936">
        <v>12338398.003026582</v>
      </c>
      <c r="BR936">
        <v>1659744</v>
      </c>
      <c r="BS936">
        <v>8767932</v>
      </c>
      <c r="BT936">
        <v>937111</v>
      </c>
      <c r="BU936">
        <v>27923</v>
      </c>
      <c r="BV936">
        <v>88734</v>
      </c>
      <c r="BW936">
        <v>932589</v>
      </c>
      <c r="BX936">
        <v>42948</v>
      </c>
      <c r="BY936">
        <v>962.5842652069432</v>
      </c>
      <c r="BZ936">
        <v>0</v>
      </c>
      <c r="CA936">
        <v>0</v>
      </c>
      <c r="CB936">
        <v>0</v>
      </c>
      <c r="CC936">
        <v>65.289638992000008</v>
      </c>
      <c r="CD936">
        <v>71.965982999174159</v>
      </c>
      <c r="CE936">
        <v>2.2096619999999998</v>
      </c>
      <c r="CF936">
        <v>3.9880676470588234</v>
      </c>
      <c r="CG936">
        <v>2234759.771150996</v>
      </c>
      <c r="CH936">
        <v>3531628.8789421939</v>
      </c>
      <c r="CI936">
        <v>9450808.0598758459</v>
      </c>
      <c r="CJ936">
        <v>131114.36556551856</v>
      </c>
      <c r="CK936">
        <v>12345369.154517839</v>
      </c>
      <c r="CL936">
        <v>26900000</v>
      </c>
      <c r="CM936">
        <v>2180000</v>
      </c>
      <c r="CN936">
        <v>1890000</v>
      </c>
      <c r="CO936">
        <v>206570000</v>
      </c>
      <c r="CP936">
        <v>49000</v>
      </c>
      <c r="CQ936">
        <v>3590</v>
      </c>
      <c r="CR936">
        <v>0</v>
      </c>
      <c r="CS936">
        <v>0</v>
      </c>
      <c r="CT936">
        <v>142301000</v>
      </c>
      <c r="CU936">
        <v>25158720</v>
      </c>
      <c r="CV936">
        <v>0</v>
      </c>
      <c r="CW936">
        <v>0</v>
      </c>
      <c r="CX936">
        <v>22771.975876784243</v>
      </c>
      <c r="CY936">
        <v>12656350.206097258</v>
      </c>
      <c r="CZ936">
        <v>60460</v>
      </c>
      <c r="DA936">
        <v>61258.966431783498</v>
      </c>
      <c r="DB936">
        <v>60555.071881457588</v>
      </c>
      <c r="DC936">
        <v>57438.759595898169</v>
      </c>
      <c r="DD936">
        <v>-3006004.343667137</v>
      </c>
      <c r="DE936">
        <v>-3455201.7859452725</v>
      </c>
      <c r="DF936">
        <v>-4027473.1103179161</v>
      </c>
    </row>
    <row r="937" spans="1:110" x14ac:dyDescent="0.45">
      <c r="A937">
        <v>21203</v>
      </c>
      <c r="B937" t="s">
        <v>1281</v>
      </c>
      <c r="C937">
        <v>89182</v>
      </c>
      <c r="D937">
        <v>85332</v>
      </c>
      <c r="E937">
        <v>81090</v>
      </c>
      <c r="F937">
        <v>76672</v>
      </c>
      <c r="G937">
        <v>72107</v>
      </c>
      <c r="H937">
        <v>67419</v>
      </c>
      <c r="I937">
        <v>62866</v>
      </c>
      <c r="J937">
        <v>58446.107142857145</v>
      </c>
      <c r="K937">
        <v>2.65</v>
      </c>
      <c r="L937">
        <v>2.56</v>
      </c>
      <c r="M937">
        <v>2.48</v>
      </c>
      <c r="N937">
        <v>2.41</v>
      </c>
      <c r="O937">
        <v>2.35</v>
      </c>
      <c r="P937">
        <v>2.29</v>
      </c>
      <c r="Q937">
        <v>2.2880638803379929</v>
      </c>
      <c r="R937">
        <v>2.2614911332057126</v>
      </c>
      <c r="S937">
        <v>283008</v>
      </c>
      <c r="T937">
        <v>10966</v>
      </c>
      <c r="U937">
        <v>3454</v>
      </c>
      <c r="V937">
        <v>219.74849197090603</v>
      </c>
      <c r="W937">
        <v>603.98687399797541</v>
      </c>
      <c r="X937">
        <v>2015.2777865215044</v>
      </c>
      <c r="Y937">
        <v>230.94438757198668</v>
      </c>
      <c r="Z937">
        <v>49862</v>
      </c>
      <c r="AA937">
        <v>47263.692670743461</v>
      </c>
      <c r="AB937">
        <v>44385.234720460241</v>
      </c>
      <c r="AC937">
        <v>41508.746392457702</v>
      </c>
      <c r="AD937">
        <v>38537.88312534646</v>
      </c>
      <c r="AE937">
        <v>35558.927731915232</v>
      </c>
      <c r="AF937">
        <v>32931.077474199752</v>
      </c>
      <c r="AG937">
        <v>29937.007354166064</v>
      </c>
      <c r="AH937">
        <v>5291</v>
      </c>
      <c r="AI937">
        <v>4979.62401511598</v>
      </c>
      <c r="AJ937">
        <v>4734.240113187594</v>
      </c>
      <c r="AK937">
        <v>4603.5359832544618</v>
      </c>
      <c r="AL937">
        <v>4560.4931601741073</v>
      </c>
      <c r="AM937">
        <v>4538.2838135984166</v>
      </c>
      <c r="AN937">
        <v>4853.6042039312861</v>
      </c>
      <c r="AO937">
        <v>4778.6084216122135</v>
      </c>
      <c r="AP937">
        <v>270.38638721495386</v>
      </c>
      <c r="AQ937">
        <v>33.48802939369461</v>
      </c>
      <c r="AR937">
        <v>4.0125602371576257</v>
      </c>
      <c r="AS937">
        <v>33.48802939369461</v>
      </c>
      <c r="AT937">
        <v>75586</v>
      </c>
      <c r="AU937">
        <v>1451</v>
      </c>
      <c r="AV937">
        <v>47927.761958025483</v>
      </c>
      <c r="AW937">
        <v>23405.572530474572</v>
      </c>
      <c r="AX937">
        <v>505.1212670722706</v>
      </c>
      <c r="AY937">
        <v>1599.3494165393101</v>
      </c>
      <c r="AZ937">
        <v>890.34797905925268</v>
      </c>
      <c r="BA937">
        <v>13.427062804337709</v>
      </c>
      <c r="BB937">
        <v>66.061272509003672</v>
      </c>
      <c r="BC937">
        <v>30900</v>
      </c>
      <c r="BD937">
        <v>1582683.7949925896</v>
      </c>
      <c r="BE937">
        <v>25092397.057966758</v>
      </c>
      <c r="BF937">
        <v>418914</v>
      </c>
      <c r="BG937">
        <v>399827.50300597929</v>
      </c>
      <c r="BH937">
        <v>369998.30916244531</v>
      </c>
      <c r="BI937">
        <v>431855.99999999983</v>
      </c>
      <c r="BJ937">
        <v>379272.12558144866</v>
      </c>
      <c r="BK937">
        <v>352126.86767662631</v>
      </c>
      <c r="BL937">
        <v>-2001804.148827547</v>
      </c>
      <c r="BM937">
        <v>-2082053.6973600332</v>
      </c>
      <c r="BN937">
        <v>-2214026.7696608286</v>
      </c>
      <c r="BO937">
        <v>1901506.0440394375</v>
      </c>
      <c r="BP937">
        <v>4886649.80071388</v>
      </c>
      <c r="BQ937">
        <v>7346134.7434041752</v>
      </c>
      <c r="BR937">
        <v>1659744</v>
      </c>
      <c r="BS937">
        <v>8767932</v>
      </c>
      <c r="BT937">
        <v>937111</v>
      </c>
      <c r="BU937">
        <v>27923</v>
      </c>
      <c r="BV937">
        <v>88734</v>
      </c>
      <c r="BW937">
        <v>932589</v>
      </c>
      <c r="BX937">
        <v>42948</v>
      </c>
      <c r="BY937">
        <v>435.50184717365704</v>
      </c>
      <c r="BZ937">
        <v>2.4582527999999999</v>
      </c>
      <c r="CA937">
        <v>0</v>
      </c>
      <c r="CB937">
        <v>5429.4777788278725</v>
      </c>
      <c r="CC937">
        <v>0</v>
      </c>
      <c r="CD937">
        <v>16.580719593409057</v>
      </c>
      <c r="CE937">
        <v>533.70880334716014</v>
      </c>
      <c r="CF937">
        <v>208.20760370670314</v>
      </c>
      <c r="CG937">
        <v>1891136.5747934431</v>
      </c>
      <c r="CH937">
        <v>2988595.2968110247</v>
      </c>
      <c r="CI937">
        <v>7997624.1805080641</v>
      </c>
      <c r="CJ937">
        <v>110953.83736663683</v>
      </c>
      <c r="CK937">
        <v>10447109.098178776</v>
      </c>
      <c r="CL937">
        <v>30600000</v>
      </c>
      <c r="CM937">
        <v>15600000</v>
      </c>
      <c r="CN937">
        <v>4300000</v>
      </c>
      <c r="CO937">
        <v>2177610000</v>
      </c>
      <c r="CP937">
        <v>825000</v>
      </c>
      <c r="CQ937">
        <v>301020</v>
      </c>
      <c r="CR937">
        <v>75570</v>
      </c>
      <c r="CS937">
        <v>2780</v>
      </c>
      <c r="CT937">
        <v>1637233000</v>
      </c>
      <c r="CU937">
        <v>2109548160</v>
      </c>
      <c r="CV937">
        <v>526469890</v>
      </c>
      <c r="CW937">
        <v>17067320</v>
      </c>
      <c r="CX937">
        <v>354584.30067167105</v>
      </c>
      <c r="CY937">
        <v>9990935.7169272304</v>
      </c>
      <c r="CZ937">
        <v>30900</v>
      </c>
      <c r="DA937">
        <v>29492.13882296786</v>
      </c>
      <c r="DB937">
        <v>27291.873160408959</v>
      </c>
      <c r="DC937">
        <v>23957.815750171649</v>
      </c>
      <c r="DD937">
        <v>-2001804.148827547</v>
      </c>
      <c r="DE937">
        <v>-2082053.6973600332</v>
      </c>
      <c r="DF937">
        <v>-2214026.7696608286</v>
      </c>
    </row>
    <row r="938" spans="1:110" x14ac:dyDescent="0.45">
      <c r="A938">
        <v>21204</v>
      </c>
      <c r="B938" t="s">
        <v>1282</v>
      </c>
      <c r="C938">
        <v>110441</v>
      </c>
      <c r="D938">
        <v>107399</v>
      </c>
      <c r="E938">
        <v>103542</v>
      </c>
      <c r="F938">
        <v>99007</v>
      </c>
      <c r="G938">
        <v>93916</v>
      </c>
      <c r="H938">
        <v>88448</v>
      </c>
      <c r="I938">
        <v>82884</v>
      </c>
      <c r="J938">
        <v>78234.035714285725</v>
      </c>
      <c r="K938">
        <v>2.65</v>
      </c>
      <c r="L938">
        <v>2.56</v>
      </c>
      <c r="M938">
        <v>2.48</v>
      </c>
      <c r="N938">
        <v>2.41</v>
      </c>
      <c r="O938">
        <v>2.35</v>
      </c>
      <c r="P938">
        <v>2.29</v>
      </c>
      <c r="Q938">
        <v>2.2880638803379929</v>
      </c>
      <c r="R938">
        <v>2.2614911332057126</v>
      </c>
      <c r="S938">
        <v>286059</v>
      </c>
      <c r="T938">
        <v>11644</v>
      </c>
      <c r="U938">
        <v>3945</v>
      </c>
      <c r="V938">
        <v>282.21443934626291</v>
      </c>
      <c r="W938">
        <v>673.70019725843372</v>
      </c>
      <c r="X938">
        <v>2063.4249085449014</v>
      </c>
      <c r="Y938">
        <v>292.85054425816026</v>
      </c>
      <c r="Z938">
        <v>44395</v>
      </c>
      <c r="AA938">
        <v>42104.912393212209</v>
      </c>
      <c r="AB938">
        <v>39523.948848396387</v>
      </c>
      <c r="AC938">
        <v>36871.704177522523</v>
      </c>
      <c r="AD938">
        <v>34170.62322719748</v>
      </c>
      <c r="AE938">
        <v>31450.924060493573</v>
      </c>
      <c r="AF938">
        <v>28909.594743026249</v>
      </c>
      <c r="AG938">
        <v>26267.471151460679</v>
      </c>
      <c r="AH938">
        <v>243</v>
      </c>
      <c r="AI938">
        <v>251.61516703060417</v>
      </c>
      <c r="AJ938">
        <v>267.45827595947458</v>
      </c>
      <c r="AK938">
        <v>302.53236534477077</v>
      </c>
      <c r="AL938">
        <v>346.73310231430611</v>
      </c>
      <c r="AM938">
        <v>380.24541944689162</v>
      </c>
      <c r="AN938">
        <v>513.78672472525432</v>
      </c>
      <c r="AO938">
        <v>550.53278658760132</v>
      </c>
      <c r="AP938">
        <v>245.36079293987609</v>
      </c>
      <c r="AQ938">
        <v>2.5330211332271784</v>
      </c>
      <c r="AR938">
        <v>0.30350844952916417</v>
      </c>
      <c r="AS938">
        <v>2.5330211332271784</v>
      </c>
      <c r="AT938">
        <v>82965</v>
      </c>
      <c r="AU938">
        <v>1535</v>
      </c>
      <c r="AV938">
        <v>52589.62325762352</v>
      </c>
      <c r="AW938">
        <v>25119.348801328961</v>
      </c>
      <c r="AX938">
        <v>536.53646075673225</v>
      </c>
      <c r="AY938">
        <v>1754.9157281068967</v>
      </c>
      <c r="AZ938">
        <v>955.54002840255362</v>
      </c>
      <c r="BA938">
        <v>14.262137084730952</v>
      </c>
      <c r="BB938">
        <v>66.061272509003672</v>
      </c>
      <c r="BC938">
        <v>41530</v>
      </c>
      <c r="BD938">
        <v>2262296.0566402618</v>
      </c>
      <c r="BE938">
        <v>20353090.539232697</v>
      </c>
      <c r="BF938">
        <v>562276</v>
      </c>
      <c r="BG938">
        <v>550602.44163365057</v>
      </c>
      <c r="BH938">
        <v>517656.66370926914</v>
      </c>
      <c r="BI938">
        <v>329430.00000000006</v>
      </c>
      <c r="BJ938">
        <v>288485.23406877875</v>
      </c>
      <c r="BK938">
        <v>267351.90194934112</v>
      </c>
      <c r="BL938">
        <v>-1689611.1262060041</v>
      </c>
      <c r="BM938">
        <v>-1758337.1677186778</v>
      </c>
      <c r="BN938">
        <v>-1952686.2610123809</v>
      </c>
      <c r="BO938">
        <v>1544974.3469325807</v>
      </c>
      <c r="BP938">
        <v>3754391.1790511608</v>
      </c>
      <c r="BQ938">
        <v>5559410.4288565693</v>
      </c>
      <c r="BR938">
        <v>1659744</v>
      </c>
      <c r="BS938">
        <v>8767932</v>
      </c>
      <c r="BT938">
        <v>937111</v>
      </c>
      <c r="BU938">
        <v>27923</v>
      </c>
      <c r="BV938">
        <v>88734</v>
      </c>
      <c r="BW938">
        <v>932589</v>
      </c>
      <c r="BX938">
        <v>42948</v>
      </c>
      <c r="BY938">
        <v>705.15761403513716</v>
      </c>
      <c r="BZ938">
        <v>0</v>
      </c>
      <c r="CA938">
        <v>0</v>
      </c>
      <c r="CB938">
        <v>1.3211382385477928</v>
      </c>
      <c r="CC938">
        <v>81.384574999999984</v>
      </c>
      <c r="CD938">
        <v>51.938824025737446</v>
      </c>
      <c r="CE938">
        <v>0</v>
      </c>
      <c r="CF938">
        <v>0</v>
      </c>
      <c r="CG938">
        <v>1508019.5474237243</v>
      </c>
      <c r="CH938">
        <v>2383148.9417531299</v>
      </c>
      <c r="CI938">
        <v>6377420.7309549311</v>
      </c>
      <c r="CJ938">
        <v>88476.188256703012</v>
      </c>
      <c r="CK938">
        <v>8330675.2902510967</v>
      </c>
      <c r="CL938">
        <v>1690000</v>
      </c>
      <c r="CM938">
        <v>340000</v>
      </c>
      <c r="CN938">
        <v>430000</v>
      </c>
      <c r="CO938">
        <v>91250000</v>
      </c>
      <c r="CP938">
        <v>2000</v>
      </c>
      <c r="CQ938">
        <v>560</v>
      </c>
      <c r="CR938">
        <v>0</v>
      </c>
      <c r="CS938">
        <v>0</v>
      </c>
      <c r="CT938">
        <v>2823000</v>
      </c>
      <c r="CU938">
        <v>3924480</v>
      </c>
      <c r="CV938">
        <v>0</v>
      </c>
      <c r="CW938">
        <v>0</v>
      </c>
      <c r="CX938">
        <v>13396.432761453996</v>
      </c>
      <c r="CY938">
        <v>7588928.5883626323</v>
      </c>
      <c r="CZ938">
        <v>41530</v>
      </c>
      <c r="DA938">
        <v>40667.784861963715</v>
      </c>
      <c r="DB938">
        <v>38234.392440449075</v>
      </c>
      <c r="DC938">
        <v>34245.420512175682</v>
      </c>
      <c r="DD938">
        <v>-1689611.1262060041</v>
      </c>
      <c r="DE938">
        <v>-1758337.1677186778</v>
      </c>
      <c r="DF938">
        <v>-1952686.2610123809</v>
      </c>
    </row>
    <row r="939" spans="1:110" x14ac:dyDescent="0.45">
      <c r="A939">
        <v>21205</v>
      </c>
      <c r="B939" t="s">
        <v>1283</v>
      </c>
      <c r="C939">
        <v>89153</v>
      </c>
      <c r="D939">
        <v>86263</v>
      </c>
      <c r="E939">
        <v>82872</v>
      </c>
      <c r="F939">
        <v>79042</v>
      </c>
      <c r="G939">
        <v>74831</v>
      </c>
      <c r="H939">
        <v>70145</v>
      </c>
      <c r="I939">
        <v>65378</v>
      </c>
      <c r="J939">
        <v>61392.21428571429</v>
      </c>
      <c r="K939">
        <v>2.65</v>
      </c>
      <c r="L939">
        <v>2.56</v>
      </c>
      <c r="M939">
        <v>2.48</v>
      </c>
      <c r="N939">
        <v>2.41</v>
      </c>
      <c r="O939">
        <v>2.35</v>
      </c>
      <c r="P939">
        <v>2.29</v>
      </c>
      <c r="Q939">
        <v>2.2880638803379929</v>
      </c>
      <c r="R939">
        <v>2.2614911332057126</v>
      </c>
      <c r="S939">
        <v>269544</v>
      </c>
      <c r="T939">
        <v>10923</v>
      </c>
      <c r="U939">
        <v>3729</v>
      </c>
      <c r="V939">
        <v>222.25681373997344</v>
      </c>
      <c r="W939">
        <v>610.88108933794069</v>
      </c>
      <c r="X939">
        <v>1984.0754505055083</v>
      </c>
      <c r="Y939">
        <v>246.4376371342112</v>
      </c>
      <c r="Z939">
        <v>46723</v>
      </c>
      <c r="AA939">
        <v>44111.058901093595</v>
      </c>
      <c r="AB939">
        <v>41274.523231157138</v>
      </c>
      <c r="AC939">
        <v>38433.156377936204</v>
      </c>
      <c r="AD939">
        <v>35495.1197346115</v>
      </c>
      <c r="AE939">
        <v>32590.044928457926</v>
      </c>
      <c r="AF939">
        <v>29788.900332212037</v>
      </c>
      <c r="AG939">
        <v>26906.816047788572</v>
      </c>
      <c r="AH939">
        <v>898</v>
      </c>
      <c r="AI939">
        <v>812.43626357729318</v>
      </c>
      <c r="AJ939">
        <v>741.62554603585966</v>
      </c>
      <c r="AK939">
        <v>691.82974377048538</v>
      </c>
      <c r="AL939">
        <v>675.26436128757928</v>
      </c>
      <c r="AM939">
        <v>681.26867668529326</v>
      </c>
      <c r="AN939">
        <v>776.7398806918502</v>
      </c>
      <c r="AO939">
        <v>800.78768280587371</v>
      </c>
      <c r="AP939">
        <v>196.04273135047958</v>
      </c>
      <c r="AQ939">
        <v>7.6735640212470395</v>
      </c>
      <c r="AR939">
        <v>0.9194520676912914</v>
      </c>
      <c r="AS939">
        <v>7.6735640212470395</v>
      </c>
      <c r="AT939">
        <v>76807</v>
      </c>
      <c r="AU939">
        <v>936</v>
      </c>
      <c r="AV939">
        <v>48542.891994404359</v>
      </c>
      <c r="AW939">
        <v>18449.289793197931</v>
      </c>
      <c r="AX939">
        <v>346.13586421215825</v>
      </c>
      <c r="AY939">
        <v>1619.8763058532732</v>
      </c>
      <c r="AZ939">
        <v>701.81098373324926</v>
      </c>
      <c r="BA939">
        <v>9.2009350834666019</v>
      </c>
      <c r="BB939">
        <v>66.061272509003672</v>
      </c>
      <c r="BC939">
        <v>32160</v>
      </c>
      <c r="BD939">
        <v>1711578.3767263833</v>
      </c>
      <c r="BE939">
        <v>21347463.609679393</v>
      </c>
      <c r="BF939">
        <v>430382</v>
      </c>
      <c r="BG939">
        <v>418900.02388546115</v>
      </c>
      <c r="BH939">
        <v>391228.73397374642</v>
      </c>
      <c r="BI939">
        <v>567579.99999999988</v>
      </c>
      <c r="BJ939">
        <v>494522.0414205069</v>
      </c>
      <c r="BK939">
        <v>456718.12377352215</v>
      </c>
      <c r="BL939">
        <v>-1809791.7120620871</v>
      </c>
      <c r="BM939">
        <v>-1799586.309773115</v>
      </c>
      <c r="BN939">
        <v>-1904076.8017690787</v>
      </c>
      <c r="BO939">
        <v>1596898.0688222852</v>
      </c>
      <c r="BP939">
        <v>3879997.3905939553</v>
      </c>
      <c r="BQ939">
        <v>5678244.4084847849</v>
      </c>
      <c r="BR939">
        <v>1659744</v>
      </c>
      <c r="BS939">
        <v>8767932</v>
      </c>
      <c r="BT939">
        <v>937111</v>
      </c>
      <c r="BU939">
        <v>27923</v>
      </c>
      <c r="BV939">
        <v>88734</v>
      </c>
      <c r="BW939">
        <v>932589</v>
      </c>
      <c r="BX939">
        <v>42948</v>
      </c>
      <c r="BY939">
        <v>913.60315363206428</v>
      </c>
      <c r="BZ939">
        <v>0</v>
      </c>
      <c r="CA939">
        <v>0</v>
      </c>
      <c r="CB939">
        <v>538.56409204779607</v>
      </c>
      <c r="CC939">
        <v>73.135296960000005</v>
      </c>
      <c r="CD939">
        <v>40.806457835053493</v>
      </c>
      <c r="CE939">
        <v>2.1843900000000001</v>
      </c>
      <c r="CF939">
        <v>69.30304658823529</v>
      </c>
      <c r="CG939">
        <v>1696354.0749035089</v>
      </c>
      <c r="CH939">
        <v>2680777.1990431608</v>
      </c>
      <c r="CI939">
        <v>7173888.2051041219</v>
      </c>
      <c r="CJ939">
        <v>99525.860084237094</v>
      </c>
      <c r="CK939">
        <v>9371082.0920444373</v>
      </c>
      <c r="CL939">
        <v>19400000</v>
      </c>
      <c r="CM939">
        <v>5130000</v>
      </c>
      <c r="CN939">
        <v>3550000</v>
      </c>
      <c r="CO939">
        <v>472330000</v>
      </c>
      <c r="CP939">
        <v>36000</v>
      </c>
      <c r="CQ939">
        <v>11600</v>
      </c>
      <c r="CR939">
        <v>0</v>
      </c>
      <c r="CS939">
        <v>0</v>
      </c>
      <c r="CT939">
        <v>87880000</v>
      </c>
      <c r="CU939">
        <v>81292800</v>
      </c>
      <c r="CV939">
        <v>0</v>
      </c>
      <c r="CW939">
        <v>0</v>
      </c>
      <c r="CX939">
        <v>91541.738023287835</v>
      </c>
      <c r="CY939">
        <v>8127180.2981224637</v>
      </c>
      <c r="CZ939">
        <v>32160</v>
      </c>
      <c r="DA939">
        <v>31302.017203685169</v>
      </c>
      <c r="DB939">
        <v>29234.299028759768</v>
      </c>
      <c r="DC939">
        <v>25908.952578730718</v>
      </c>
      <c r="DD939">
        <v>-1809791.7120620871</v>
      </c>
      <c r="DE939">
        <v>-1799586.309773115</v>
      </c>
      <c r="DF939">
        <v>-1904076.8017690787</v>
      </c>
    </row>
    <row r="940" spans="1:110" x14ac:dyDescent="0.45">
      <c r="A940">
        <v>21206</v>
      </c>
      <c r="B940" t="s">
        <v>1284</v>
      </c>
      <c r="C940">
        <v>78883</v>
      </c>
      <c r="D940">
        <v>76660</v>
      </c>
      <c r="E940">
        <v>74046</v>
      </c>
      <c r="F940">
        <v>71269</v>
      </c>
      <c r="G940">
        <v>68318</v>
      </c>
      <c r="H940">
        <v>65192</v>
      </c>
      <c r="I940">
        <v>61946</v>
      </c>
      <c r="J940">
        <v>59107.607142857145</v>
      </c>
      <c r="K940">
        <v>2.65</v>
      </c>
      <c r="L940">
        <v>2.56</v>
      </c>
      <c r="M940">
        <v>2.48</v>
      </c>
      <c r="N940">
        <v>2.41</v>
      </c>
      <c r="O940">
        <v>2.35</v>
      </c>
      <c r="P940">
        <v>2.29</v>
      </c>
      <c r="Q940">
        <v>2.2880638803379929</v>
      </c>
      <c r="R940">
        <v>2.2614911332057126</v>
      </c>
      <c r="S940">
        <v>286059</v>
      </c>
      <c r="T940">
        <v>11644</v>
      </c>
      <c r="U940">
        <v>3945</v>
      </c>
      <c r="V940">
        <v>193.56481914508691</v>
      </c>
      <c r="W940">
        <v>532.02007887682362</v>
      </c>
      <c r="X940">
        <v>2148.7929065656344</v>
      </c>
      <c r="Y940">
        <v>264.87305175453457</v>
      </c>
      <c r="Z940">
        <v>39808</v>
      </c>
      <c r="AA940">
        <v>38285.33489241427</v>
      </c>
      <c r="AB940">
        <v>36385.477679710581</v>
      </c>
      <c r="AC940">
        <v>34503.049625726038</v>
      </c>
      <c r="AD940">
        <v>32609.060574060673</v>
      </c>
      <c r="AE940">
        <v>30701.090073878247</v>
      </c>
      <c r="AF940">
        <v>29130.147259548343</v>
      </c>
      <c r="AG940">
        <v>27227.994034319734</v>
      </c>
      <c r="AH940">
        <v>2167</v>
      </c>
      <c r="AI940">
        <v>1969.0616194167635</v>
      </c>
      <c r="AJ940">
        <v>1779.809343397189</v>
      </c>
      <c r="AK940">
        <v>1643.157889263802</v>
      </c>
      <c r="AL940">
        <v>1561.1187256938497</v>
      </c>
      <c r="AM940">
        <v>1513.7482928233835</v>
      </c>
      <c r="AN940">
        <v>1810.3336718710982</v>
      </c>
      <c r="AO940">
        <v>1801.2915518768814</v>
      </c>
      <c r="AP940">
        <v>168.16863336328586</v>
      </c>
      <c r="AQ940">
        <v>22.759939888261851</v>
      </c>
      <c r="AR940">
        <v>2.7271126862105777</v>
      </c>
      <c r="AS940">
        <v>22.759939888261851</v>
      </c>
      <c r="AT940">
        <v>68911</v>
      </c>
      <c r="AU940">
        <v>934</v>
      </c>
      <c r="AV940">
        <v>43580.369667756393</v>
      </c>
      <c r="AW940">
        <v>17486.129126784013</v>
      </c>
      <c r="AX940">
        <v>339.80142445135886</v>
      </c>
      <c r="AY940">
        <v>1454.2769358130306</v>
      </c>
      <c r="AZ940">
        <v>665.1723519828638</v>
      </c>
      <c r="BA940">
        <v>9.0325538925665985</v>
      </c>
      <c r="BB940">
        <v>66.061272509003672</v>
      </c>
      <c r="BC940">
        <v>27960</v>
      </c>
      <c r="BD940">
        <v>1612143.6661697428</v>
      </c>
      <c r="BE940">
        <v>16892511.651620075</v>
      </c>
      <c r="BF940">
        <v>387736</v>
      </c>
      <c r="BG940">
        <v>382904.87759736634</v>
      </c>
      <c r="BH940">
        <v>368609.13896852994</v>
      </c>
      <c r="BI940">
        <v>295721.99999999988</v>
      </c>
      <c r="BJ940">
        <v>266507.028607463</v>
      </c>
      <c r="BK940">
        <v>251877.55672454732</v>
      </c>
      <c r="BL940">
        <v>-1570599.1740407669</v>
      </c>
      <c r="BM940">
        <v>-1615900.3660229987</v>
      </c>
      <c r="BN940">
        <v>-1702975.8006578579</v>
      </c>
      <c r="BO940">
        <v>1449323.2002557004</v>
      </c>
      <c r="BP940">
        <v>3537801.3711772151</v>
      </c>
      <c r="BQ940">
        <v>5350444.5483055431</v>
      </c>
      <c r="BR940">
        <v>1659744</v>
      </c>
      <c r="BS940">
        <v>8767932</v>
      </c>
      <c r="BT940">
        <v>937111</v>
      </c>
      <c r="BU940">
        <v>27923</v>
      </c>
      <c r="BV940">
        <v>88734</v>
      </c>
      <c r="BW940">
        <v>932589</v>
      </c>
      <c r="BX940">
        <v>42948</v>
      </c>
      <c r="BY940">
        <v>1164.9722923996032</v>
      </c>
      <c r="BZ940">
        <v>0</v>
      </c>
      <c r="CA940">
        <v>0</v>
      </c>
      <c r="CB940">
        <v>207.55566951668757</v>
      </c>
      <c r="CC940">
        <v>33.693237759999995</v>
      </c>
      <c r="CD940">
        <v>45.842559321199097</v>
      </c>
      <c r="CE940">
        <v>4.3175012223163387</v>
      </c>
      <c r="CF940">
        <v>93.171871371819421</v>
      </c>
      <c r="CG940">
        <v>1244727.3406759514</v>
      </c>
      <c r="CH940">
        <v>1967063.7889082932</v>
      </c>
      <c r="CI940">
        <v>5263956.9297192581</v>
      </c>
      <c r="CJ940">
        <v>73028.715516355791</v>
      </c>
      <c r="CK940">
        <v>6876183.6129936455</v>
      </c>
      <c r="CL940">
        <v>32200000</v>
      </c>
      <c r="CM940">
        <v>7430000</v>
      </c>
      <c r="CN940">
        <v>6150000</v>
      </c>
      <c r="CO940">
        <v>676450000</v>
      </c>
      <c r="CP940">
        <v>28000</v>
      </c>
      <c r="CQ940">
        <v>19110</v>
      </c>
      <c r="CR940">
        <v>0</v>
      </c>
      <c r="CS940">
        <v>0</v>
      </c>
      <c r="CT940">
        <v>50241000</v>
      </c>
      <c r="CU940">
        <v>133922880</v>
      </c>
      <c r="CV940">
        <v>0</v>
      </c>
      <c r="CW940">
        <v>0</v>
      </c>
      <c r="CX940">
        <v>158778.89322189946</v>
      </c>
      <c r="CY940">
        <v>6128320.9945110679</v>
      </c>
      <c r="CZ940">
        <v>27960</v>
      </c>
      <c r="DA940">
        <v>27611.62331489045</v>
      </c>
      <c r="DB940">
        <v>26580.744438381011</v>
      </c>
      <c r="DC940">
        <v>24403.763429625418</v>
      </c>
      <c r="DD940">
        <v>-1570599.1740407669</v>
      </c>
      <c r="DE940">
        <v>-1615900.3660229987</v>
      </c>
      <c r="DF940">
        <v>-1702975.8006578579</v>
      </c>
    </row>
    <row r="941" spans="1:110" x14ac:dyDescent="0.45">
      <c r="A941">
        <v>21207</v>
      </c>
      <c r="B941" t="s">
        <v>1285</v>
      </c>
      <c r="C941">
        <v>20760</v>
      </c>
      <c r="D941">
        <v>18993</v>
      </c>
      <c r="E941">
        <v>17719</v>
      </c>
      <c r="F941">
        <v>16436</v>
      </c>
      <c r="G941">
        <v>15099</v>
      </c>
      <c r="H941">
        <v>13694</v>
      </c>
      <c r="I941">
        <v>12322</v>
      </c>
      <c r="J941">
        <v>10945.857142857143</v>
      </c>
      <c r="K941">
        <v>2.65</v>
      </c>
      <c r="L941">
        <v>2.56</v>
      </c>
      <c r="M941">
        <v>2.48</v>
      </c>
      <c r="N941">
        <v>2.41</v>
      </c>
      <c r="O941">
        <v>2.35</v>
      </c>
      <c r="P941">
        <v>2.29</v>
      </c>
      <c r="Q941">
        <v>2.2880638803379929</v>
      </c>
      <c r="R941">
        <v>2.2614911332057126</v>
      </c>
      <c r="S941">
        <v>269544</v>
      </c>
      <c r="T941">
        <v>10923</v>
      </c>
      <c r="U941">
        <v>3729</v>
      </c>
      <c r="V941">
        <v>50.179658780913272</v>
      </c>
      <c r="W941">
        <v>137.92065180306912</v>
      </c>
      <c r="X941">
        <v>2046.3360307392679</v>
      </c>
      <c r="Y941">
        <v>254.17088653029822</v>
      </c>
      <c r="Z941">
        <v>11325</v>
      </c>
      <c r="AA941">
        <v>10045.482308487464</v>
      </c>
      <c r="AB941">
        <v>9019.7492034818915</v>
      </c>
      <c r="AC941">
        <v>8072.1829650849249</v>
      </c>
      <c r="AD941">
        <v>7237.1364649609804</v>
      </c>
      <c r="AE941">
        <v>6466.0730020782212</v>
      </c>
      <c r="AF941">
        <v>5899.765100234009</v>
      </c>
      <c r="AG941">
        <v>4977.5613376664114</v>
      </c>
      <c r="AH941">
        <v>237</v>
      </c>
      <c r="AI941">
        <v>229.43763172532826</v>
      </c>
      <c r="AJ941">
        <v>218.1393730616289</v>
      </c>
      <c r="AK941">
        <v>213.15179376683352</v>
      </c>
      <c r="AL941">
        <v>215.93673225704291</v>
      </c>
      <c r="AM941">
        <v>225.07652586553922</v>
      </c>
      <c r="AN941">
        <v>358.15239079694317</v>
      </c>
      <c r="AO941">
        <v>363.2350913714738</v>
      </c>
      <c r="AP941">
        <v>38.176059133693563</v>
      </c>
      <c r="AQ941">
        <v>3.7622813890580149</v>
      </c>
      <c r="AR941">
        <v>0.45079931474184665</v>
      </c>
      <c r="AS941">
        <v>3.7622813890580149</v>
      </c>
      <c r="AT941">
        <v>18127</v>
      </c>
      <c r="AU941">
        <v>300</v>
      </c>
      <c r="AV941">
        <v>11479.838580528211</v>
      </c>
      <c r="AW941">
        <v>5137.7892322399366</v>
      </c>
      <c r="AX941">
        <v>106.24432740966425</v>
      </c>
      <c r="AY941">
        <v>383.08221343222635</v>
      </c>
      <c r="AZ941">
        <v>195.44150239440717</v>
      </c>
      <c r="BA941">
        <v>2.8241718369978579</v>
      </c>
      <c r="BB941">
        <v>66.061272509003672</v>
      </c>
      <c r="BC941">
        <v>7140</v>
      </c>
      <c r="BD941">
        <v>307713.41520449269</v>
      </c>
      <c r="BE941">
        <v>5201926.4018098004</v>
      </c>
      <c r="BF941">
        <v>67846</v>
      </c>
      <c r="BG941">
        <v>62366.264910439815</v>
      </c>
      <c r="BH941">
        <v>54684.656227978274</v>
      </c>
      <c r="BI941">
        <v>89166.000000000029</v>
      </c>
      <c r="BJ941">
        <v>71650.543414588581</v>
      </c>
      <c r="BK941">
        <v>64238.479569018709</v>
      </c>
      <c r="BL941">
        <v>-475324.36680658639</v>
      </c>
      <c r="BM941">
        <v>-475116.92854290374</v>
      </c>
      <c r="BN941">
        <v>-493611.87133608648</v>
      </c>
      <c r="BO941">
        <v>160552.72894997476</v>
      </c>
      <c r="BP941">
        <v>555103.25510634528</v>
      </c>
      <c r="BQ941">
        <v>909253.67108584614</v>
      </c>
      <c r="BR941">
        <v>1659744</v>
      </c>
      <c r="BS941">
        <v>8767932</v>
      </c>
      <c r="BT941">
        <v>937111</v>
      </c>
      <c r="BU941">
        <v>27923</v>
      </c>
      <c r="BV941">
        <v>88734</v>
      </c>
      <c r="BW941">
        <v>932589</v>
      </c>
      <c r="BX941">
        <v>42948</v>
      </c>
      <c r="BY941">
        <v>222.98224903434161</v>
      </c>
      <c r="BZ941">
        <v>0</v>
      </c>
      <c r="CA941">
        <v>0</v>
      </c>
      <c r="CB941">
        <v>254.68733842800421</v>
      </c>
      <c r="CC941">
        <v>0</v>
      </c>
      <c r="CD941">
        <v>9.1202865875316395</v>
      </c>
      <c r="CE941">
        <v>0</v>
      </c>
      <c r="CF941">
        <v>0.4773090287277702</v>
      </c>
      <c r="CG941">
        <v>437118.79630472109</v>
      </c>
      <c r="CH941">
        <v>690786.26905974385</v>
      </c>
      <c r="CI941">
        <v>1848577.1475616735</v>
      </c>
      <c r="CJ941">
        <v>25645.9572944336</v>
      </c>
      <c r="CK941">
        <v>2414753.0192835443</v>
      </c>
      <c r="CL941">
        <v>2660000</v>
      </c>
      <c r="CM941">
        <v>1840000</v>
      </c>
      <c r="CN941">
        <v>1970000</v>
      </c>
      <c r="CO941">
        <v>117010000</v>
      </c>
      <c r="CP941">
        <v>19000</v>
      </c>
      <c r="CQ941">
        <v>4830</v>
      </c>
      <c r="CR941">
        <v>0</v>
      </c>
      <c r="CS941">
        <v>0</v>
      </c>
      <c r="CT941">
        <v>44506000</v>
      </c>
      <c r="CU941">
        <v>33848640</v>
      </c>
      <c r="CV941">
        <v>0</v>
      </c>
      <c r="CW941">
        <v>0</v>
      </c>
      <c r="CX941">
        <v>22107.922293894069</v>
      </c>
      <c r="CY941">
        <v>2124662.6237598341</v>
      </c>
      <c r="CZ941">
        <v>7140</v>
      </c>
      <c r="DA941">
        <v>6563.3218091050358</v>
      </c>
      <c r="DB941">
        <v>5754.9221098924754</v>
      </c>
      <c r="DC941">
        <v>4658.0001189434188</v>
      </c>
      <c r="DD941">
        <v>-475324.36680658639</v>
      </c>
      <c r="DE941">
        <v>-475116.92854290374</v>
      </c>
      <c r="DF941">
        <v>-493611.87133608648</v>
      </c>
    </row>
    <row r="942" spans="1:110" x14ac:dyDescent="0.45">
      <c r="A942">
        <v>21208</v>
      </c>
      <c r="B942" t="s">
        <v>1286</v>
      </c>
      <c r="C942">
        <v>38730</v>
      </c>
      <c r="D942">
        <v>36860</v>
      </c>
      <c r="E942">
        <v>34865</v>
      </c>
      <c r="F942">
        <v>32856</v>
      </c>
      <c r="G942">
        <v>30831</v>
      </c>
      <c r="H942">
        <v>28780</v>
      </c>
      <c r="I942">
        <v>26692</v>
      </c>
      <c r="J942">
        <v>24681.000000000004</v>
      </c>
      <c r="K942">
        <v>2.65</v>
      </c>
      <c r="L942">
        <v>2.56</v>
      </c>
      <c r="M942">
        <v>2.48</v>
      </c>
      <c r="N942">
        <v>2.41</v>
      </c>
      <c r="O942">
        <v>2.35</v>
      </c>
      <c r="P942">
        <v>2.29</v>
      </c>
      <c r="Q942">
        <v>2.2880638803379929</v>
      </c>
      <c r="R942">
        <v>2.2614911332057126</v>
      </c>
      <c r="S942">
        <v>286059</v>
      </c>
      <c r="T942">
        <v>11644</v>
      </c>
      <c r="U942">
        <v>3945</v>
      </c>
      <c r="V942">
        <v>92.624533183136606</v>
      </c>
      <c r="W942">
        <v>242.49225607893524</v>
      </c>
      <c r="X942">
        <v>2204.7483876103224</v>
      </c>
      <c r="Y942">
        <v>285.31986019896567</v>
      </c>
      <c r="Z942">
        <v>15386</v>
      </c>
      <c r="AA942">
        <v>14450.325477039196</v>
      </c>
      <c r="AB942">
        <v>13438.604544614718</v>
      </c>
      <c r="AC942">
        <v>12432.867872639137</v>
      </c>
      <c r="AD942">
        <v>11435.631199650974</v>
      </c>
      <c r="AE942">
        <v>10449.061410462913</v>
      </c>
      <c r="AF942">
        <v>9495.1882734617466</v>
      </c>
      <c r="AG942">
        <v>8499.7735223523778</v>
      </c>
      <c r="AH942">
        <v>514</v>
      </c>
      <c r="AI942">
        <v>470.04656471579921</v>
      </c>
      <c r="AJ942">
        <v>425.37376579274451</v>
      </c>
      <c r="AK942">
        <v>391.58207560731745</v>
      </c>
      <c r="AL942">
        <v>357.18089601754644</v>
      </c>
      <c r="AM942">
        <v>305.52955097194376</v>
      </c>
      <c r="AN942">
        <v>260.38563401353065</v>
      </c>
      <c r="AO942">
        <v>221.57003743891204</v>
      </c>
      <c r="AP942">
        <v>81.2854517741617</v>
      </c>
      <c r="AQ942">
        <v>7.3755615349850192</v>
      </c>
      <c r="AR942">
        <v>0.88374519127609552</v>
      </c>
      <c r="AS942">
        <v>7.3755615349850192</v>
      </c>
      <c r="AT942">
        <v>30587</v>
      </c>
      <c r="AU942">
        <v>287</v>
      </c>
      <c r="AV942">
        <v>19305.99581719844</v>
      </c>
      <c r="AW942">
        <v>6497.6110100217848</v>
      </c>
      <c r="AX942">
        <v>111.22492651936844</v>
      </c>
      <c r="AY942">
        <v>644.2410804199119</v>
      </c>
      <c r="AZ942">
        <v>247.16912282122868</v>
      </c>
      <c r="BA942">
        <v>2.9565654252481397</v>
      </c>
      <c r="BB942">
        <v>66.061272509003672</v>
      </c>
      <c r="BC942">
        <v>13850</v>
      </c>
      <c r="BD942">
        <v>693504.37566448702</v>
      </c>
      <c r="BE942">
        <v>7128959.9051061459</v>
      </c>
      <c r="BF942">
        <v>200436</v>
      </c>
      <c r="BG942">
        <v>189783.30649964086</v>
      </c>
      <c r="BH942">
        <v>174950.69369999075</v>
      </c>
      <c r="BI942">
        <v>142836</v>
      </c>
      <c r="BJ942">
        <v>122894.19489395122</v>
      </c>
      <c r="BK942">
        <v>113036.8876900914</v>
      </c>
      <c r="BL942">
        <v>-801052.60801660083</v>
      </c>
      <c r="BM942">
        <v>-847518.83290852851</v>
      </c>
      <c r="BN942">
        <v>-931903.66406455636</v>
      </c>
      <c r="BO942">
        <v>465085.9799511414</v>
      </c>
      <c r="BP942">
        <v>1203213.0373588768</v>
      </c>
      <c r="BQ942">
        <v>1825929.2100254428</v>
      </c>
      <c r="BR942">
        <v>1659744</v>
      </c>
      <c r="BS942">
        <v>8767932</v>
      </c>
      <c r="BT942">
        <v>937111</v>
      </c>
      <c r="BU942">
        <v>27923</v>
      </c>
      <c r="BV942">
        <v>88734</v>
      </c>
      <c r="BW942">
        <v>932589</v>
      </c>
      <c r="BX942">
        <v>42948</v>
      </c>
      <c r="BY942">
        <v>578.50514131265709</v>
      </c>
      <c r="BZ942">
        <v>0</v>
      </c>
      <c r="CA942">
        <v>0</v>
      </c>
      <c r="CB942">
        <v>4.2108327339876572</v>
      </c>
      <c r="CC942">
        <v>0</v>
      </c>
      <c r="CD942">
        <v>4.7919198411996415</v>
      </c>
      <c r="CE942">
        <v>0</v>
      </c>
      <c r="CF942">
        <v>0</v>
      </c>
      <c r="CG942">
        <v>586496.82380651881</v>
      </c>
      <c r="CH942">
        <v>926850.90679620206</v>
      </c>
      <c r="CI942">
        <v>2480297.426630076</v>
      </c>
      <c r="CJ942">
        <v>34410.033665487739</v>
      </c>
      <c r="CK942">
        <v>3239954.4198500169</v>
      </c>
      <c r="CL942">
        <v>6600000</v>
      </c>
      <c r="CM942">
        <v>1450000</v>
      </c>
      <c r="CN942">
        <v>1840000</v>
      </c>
      <c r="CO942">
        <v>174860000</v>
      </c>
      <c r="CP942">
        <v>3000</v>
      </c>
      <c r="CQ942">
        <v>640</v>
      </c>
      <c r="CR942">
        <v>0</v>
      </c>
      <c r="CS942">
        <v>0</v>
      </c>
      <c r="CT942">
        <v>4490000</v>
      </c>
      <c r="CU942">
        <v>4485120</v>
      </c>
      <c r="CV942">
        <v>0</v>
      </c>
      <c r="CW942">
        <v>0</v>
      </c>
      <c r="CX942">
        <v>36822.876205848712</v>
      </c>
      <c r="CY942">
        <v>2720218.0811601314</v>
      </c>
      <c r="CZ942">
        <v>13850</v>
      </c>
      <c r="DA942">
        <v>13113.905660759676</v>
      </c>
      <c r="DB942">
        <v>12088.981558925903</v>
      </c>
      <c r="DC942">
        <v>10497.896109554466</v>
      </c>
      <c r="DD942">
        <v>-801052.60801660083</v>
      </c>
      <c r="DE942">
        <v>-847518.83290852851</v>
      </c>
      <c r="DF942">
        <v>-931903.66406455636</v>
      </c>
    </row>
    <row r="943" spans="1:110" x14ac:dyDescent="0.45">
      <c r="A943">
        <v>21209</v>
      </c>
      <c r="B943" t="s">
        <v>1287</v>
      </c>
      <c r="C943">
        <v>67337</v>
      </c>
      <c r="D943">
        <v>66621</v>
      </c>
      <c r="E943">
        <v>65245</v>
      </c>
      <c r="F943">
        <v>63422</v>
      </c>
      <c r="G943">
        <v>61335</v>
      </c>
      <c r="H943">
        <v>59113</v>
      </c>
      <c r="I943">
        <v>56846</v>
      </c>
      <c r="J943">
        <v>55046.035714285725</v>
      </c>
      <c r="K943">
        <v>2.65</v>
      </c>
      <c r="L943">
        <v>2.56</v>
      </c>
      <c r="M943">
        <v>2.48</v>
      </c>
      <c r="N943">
        <v>2.41</v>
      </c>
      <c r="O943">
        <v>2.35</v>
      </c>
      <c r="P943">
        <v>2.29</v>
      </c>
      <c r="Q943">
        <v>2.2880638803379929</v>
      </c>
      <c r="R943">
        <v>2.2614911332057126</v>
      </c>
      <c r="S943">
        <v>282301</v>
      </c>
      <c r="T943">
        <v>11096</v>
      </c>
      <c r="U943">
        <v>4898</v>
      </c>
      <c r="V943">
        <v>164.37734890387614</v>
      </c>
      <c r="W943">
        <v>413.95266048858082</v>
      </c>
      <c r="X943">
        <v>2058.3234037905113</v>
      </c>
      <c r="Y943">
        <v>360.79228191179135</v>
      </c>
      <c r="Z943">
        <v>25971</v>
      </c>
      <c r="AA943">
        <v>25371.867417375288</v>
      </c>
      <c r="AB943">
        <v>24625.532516575844</v>
      </c>
      <c r="AC943">
        <v>23845.464453917251</v>
      </c>
      <c r="AD943">
        <v>22887.445882646207</v>
      </c>
      <c r="AE943">
        <v>21739.556729844993</v>
      </c>
      <c r="AF943">
        <v>20441.367499413747</v>
      </c>
      <c r="AG943">
        <v>19508.805713739668</v>
      </c>
      <c r="AH943">
        <v>698</v>
      </c>
      <c r="AI943">
        <v>605.85813670888865</v>
      </c>
      <c r="AJ943">
        <v>523.67665472778924</v>
      </c>
      <c r="AK943">
        <v>466.98116479259227</v>
      </c>
      <c r="AL943">
        <v>431.11796275374576</v>
      </c>
      <c r="AM943">
        <v>407.15052089523613</v>
      </c>
      <c r="AN943">
        <v>388.32801045286055</v>
      </c>
      <c r="AO943">
        <v>392.41351317203362</v>
      </c>
      <c r="AP943">
        <v>124.11228506517061</v>
      </c>
      <c r="AQ943">
        <v>0.4470037293930314</v>
      </c>
      <c r="AR943">
        <v>5.3560314622793669E-2</v>
      </c>
      <c r="AS943">
        <v>0.4470037293930314</v>
      </c>
      <c r="AT943">
        <v>54197</v>
      </c>
      <c r="AU943">
        <v>1198</v>
      </c>
      <c r="AV943">
        <v>34411.93385755927</v>
      </c>
      <c r="AW943">
        <v>18343.701250784979</v>
      </c>
      <c r="AX943">
        <v>411.10651788622516</v>
      </c>
      <c r="AY943">
        <v>1148.3262328267529</v>
      </c>
      <c r="AZ943">
        <v>697.79439557986063</v>
      </c>
      <c r="BA943">
        <v>10.927975903539135</v>
      </c>
      <c r="BB943">
        <v>66.061272509003672</v>
      </c>
      <c r="BC943">
        <v>24130</v>
      </c>
      <c r="BD943">
        <v>1490953.961400582</v>
      </c>
      <c r="BE943">
        <v>14408334.081401788</v>
      </c>
      <c r="BF943">
        <v>428284</v>
      </c>
      <c r="BG943">
        <v>433095.3879188156</v>
      </c>
      <c r="BH943">
        <v>424823.16121600068</v>
      </c>
      <c r="BI943">
        <v>264245.99999999983</v>
      </c>
      <c r="BJ943">
        <v>248348.63340704222</v>
      </c>
      <c r="BK943">
        <v>238370.94547340894</v>
      </c>
      <c r="BL943">
        <v>-1371761.8013276733</v>
      </c>
      <c r="BM943">
        <v>-1484082.4481514005</v>
      </c>
      <c r="BN943">
        <v>-1614225.4891676069</v>
      </c>
      <c r="BO943">
        <v>1479147.4891320951</v>
      </c>
      <c r="BP943">
        <v>3363750.1612493563</v>
      </c>
      <c r="BQ943">
        <v>4932636.7615303211</v>
      </c>
      <c r="BR943">
        <v>1659744</v>
      </c>
      <c r="BS943">
        <v>8767932</v>
      </c>
      <c r="BT943">
        <v>937111</v>
      </c>
      <c r="BU943">
        <v>27923</v>
      </c>
      <c r="BV943">
        <v>88734</v>
      </c>
      <c r="BW943">
        <v>932589</v>
      </c>
      <c r="BX943">
        <v>42948</v>
      </c>
      <c r="BY943">
        <v>485.42434113237738</v>
      </c>
      <c r="BZ943">
        <v>0</v>
      </c>
      <c r="CA943">
        <v>0</v>
      </c>
      <c r="CB943">
        <v>0</v>
      </c>
      <c r="CC943">
        <v>0</v>
      </c>
      <c r="CD943">
        <v>32.395525643983923</v>
      </c>
      <c r="CE943">
        <v>0</v>
      </c>
      <c r="CF943">
        <v>474.01906447058832</v>
      </c>
      <c r="CG943">
        <v>970957.17876168538</v>
      </c>
      <c r="CH943">
        <v>1534420.1452869787</v>
      </c>
      <c r="CI943">
        <v>4106181.8139446145</v>
      </c>
      <c r="CJ943">
        <v>56966.496411851898</v>
      </c>
      <c r="CK943">
        <v>5363809.103682071</v>
      </c>
      <c r="CL943">
        <v>16000000</v>
      </c>
      <c r="CM943">
        <v>4190000</v>
      </c>
      <c r="CN943">
        <v>730000</v>
      </c>
      <c r="CO943">
        <v>53660000</v>
      </c>
      <c r="CP943">
        <v>0</v>
      </c>
      <c r="CQ943">
        <v>0</v>
      </c>
      <c r="CR943">
        <v>0</v>
      </c>
      <c r="CS943">
        <v>0</v>
      </c>
      <c r="CT943">
        <v>0</v>
      </c>
      <c r="CU943">
        <v>0</v>
      </c>
      <c r="CV943">
        <v>0</v>
      </c>
      <c r="CW943">
        <v>0</v>
      </c>
      <c r="CX943">
        <v>0</v>
      </c>
      <c r="CY943">
        <v>4911137.6077241339</v>
      </c>
      <c r="CZ943">
        <v>24130</v>
      </c>
      <c r="DA943">
        <v>24401.078981425926</v>
      </c>
      <c r="DB943">
        <v>23935.012468693891</v>
      </c>
      <c r="DC943">
        <v>22569.258883067621</v>
      </c>
      <c r="DD943">
        <v>-1371761.8013276733</v>
      </c>
      <c r="DE943">
        <v>-1484082.4481514005</v>
      </c>
      <c r="DF943">
        <v>-1614225.4891676069</v>
      </c>
    </row>
    <row r="944" spans="1:110" x14ac:dyDescent="0.45">
      <c r="A944">
        <v>21210</v>
      </c>
      <c r="B944" t="s">
        <v>1288</v>
      </c>
      <c r="C944">
        <v>51073</v>
      </c>
      <c r="D944">
        <v>48441</v>
      </c>
      <c r="E944">
        <v>45690</v>
      </c>
      <c r="F944">
        <v>42898</v>
      </c>
      <c r="G944">
        <v>40072</v>
      </c>
      <c r="H944">
        <v>37190</v>
      </c>
      <c r="I944">
        <v>34315</v>
      </c>
      <c r="J944">
        <v>31515.214285714286</v>
      </c>
      <c r="K944">
        <v>2.65</v>
      </c>
      <c r="L944">
        <v>2.56</v>
      </c>
      <c r="M944">
        <v>2.48</v>
      </c>
      <c r="N944">
        <v>2.41</v>
      </c>
      <c r="O944">
        <v>2.35</v>
      </c>
      <c r="P944">
        <v>2.29</v>
      </c>
      <c r="Q944">
        <v>2.2880638803379929</v>
      </c>
      <c r="R944">
        <v>2.2614911332057126</v>
      </c>
      <c r="S944">
        <v>286059</v>
      </c>
      <c r="T944">
        <v>11644</v>
      </c>
      <c r="U944">
        <v>3945</v>
      </c>
      <c r="V944">
        <v>120.25359758580015</v>
      </c>
      <c r="W944">
        <v>330.52146952832823</v>
      </c>
      <c r="X944">
        <v>2239.3958024269241</v>
      </c>
      <c r="Y944">
        <v>276.04130601079697</v>
      </c>
      <c r="Z944">
        <v>24817</v>
      </c>
      <c r="AA944">
        <v>23094.119993084772</v>
      </c>
      <c r="AB944">
        <v>21309.017270415792</v>
      </c>
      <c r="AC944">
        <v>19629.131278933797</v>
      </c>
      <c r="AD944">
        <v>17993.858034498098</v>
      </c>
      <c r="AE944">
        <v>16437.658696903236</v>
      </c>
      <c r="AF944">
        <v>15185.093880272789</v>
      </c>
      <c r="AG944">
        <v>13504.043557626615</v>
      </c>
      <c r="AH944">
        <v>1441</v>
      </c>
      <c r="AI944">
        <v>1297.7422685851152</v>
      </c>
      <c r="AJ944">
        <v>1184.8487378523621</v>
      </c>
      <c r="AK944">
        <v>1120.4923229744861</v>
      </c>
      <c r="AL944">
        <v>1106.3049969745839</v>
      </c>
      <c r="AM944">
        <v>1121.0124232200196</v>
      </c>
      <c r="AN944">
        <v>1407.0766042368755</v>
      </c>
      <c r="AO944">
        <v>1412.5113128720873</v>
      </c>
      <c r="AP944">
        <v>124.95996311354828</v>
      </c>
      <c r="AQ944">
        <v>12.590605044570387</v>
      </c>
      <c r="AR944">
        <v>1.5086155285420217</v>
      </c>
      <c r="AS944">
        <v>12.590605044570387</v>
      </c>
      <c r="AT944">
        <v>45014</v>
      </c>
      <c r="AU944">
        <v>577</v>
      </c>
      <c r="AV944">
        <v>28457.760006374727</v>
      </c>
      <c r="AW944">
        <v>11094.28491026926</v>
      </c>
      <c r="AX944">
        <v>211.68766235121052</v>
      </c>
      <c r="AY944">
        <v>949.63545141272459</v>
      </c>
      <c r="AZ944">
        <v>422.02659798664263</v>
      </c>
      <c r="BA944">
        <v>5.6270518043471496</v>
      </c>
      <c r="BB944">
        <v>66.061272509003672</v>
      </c>
      <c r="BC944">
        <v>17960</v>
      </c>
      <c r="BD944">
        <v>873786.85660945252</v>
      </c>
      <c r="BE944">
        <v>10146236.90266251</v>
      </c>
      <c r="BF944">
        <v>241300</v>
      </c>
      <c r="BG944">
        <v>226988.67488284718</v>
      </c>
      <c r="BH944">
        <v>207097.51285248727</v>
      </c>
      <c r="BI944">
        <v>188083.99999999988</v>
      </c>
      <c r="BJ944">
        <v>159864.30868863937</v>
      </c>
      <c r="BK944">
        <v>146546.25487240643</v>
      </c>
      <c r="BL944">
        <v>-1138767.322367873</v>
      </c>
      <c r="BM944">
        <v>-1183273.2409570361</v>
      </c>
      <c r="BN944">
        <v>-1304160.3168545738</v>
      </c>
      <c r="BO944">
        <v>576781.50504196156</v>
      </c>
      <c r="BP944">
        <v>1630751.1420882465</v>
      </c>
      <c r="BQ944">
        <v>2545799.5787870935</v>
      </c>
      <c r="BR944">
        <v>1659744</v>
      </c>
      <c r="BS944">
        <v>8767932</v>
      </c>
      <c r="BT944">
        <v>937111</v>
      </c>
      <c r="BU944">
        <v>27923</v>
      </c>
      <c r="BV944">
        <v>88734</v>
      </c>
      <c r="BW944">
        <v>932589</v>
      </c>
      <c r="BX944">
        <v>42948</v>
      </c>
      <c r="BY944">
        <v>932.73458124033857</v>
      </c>
      <c r="BZ944">
        <v>0</v>
      </c>
      <c r="CA944">
        <v>177.50528698499318</v>
      </c>
      <c r="CB944">
        <v>937.5654114397563</v>
      </c>
      <c r="CC944">
        <v>0</v>
      </c>
      <c r="CD944">
        <v>62.753744086463492</v>
      </c>
      <c r="CE944">
        <v>4.6799999999999994E-2</v>
      </c>
      <c r="CF944">
        <v>1.6488837209302325</v>
      </c>
      <c r="CG944">
        <v>793637.93748257298</v>
      </c>
      <c r="CH944">
        <v>1254199.5321465784</v>
      </c>
      <c r="CI944">
        <v>3356298.0294389576</v>
      </c>
      <c r="CJ944">
        <v>46563.096403046628</v>
      </c>
      <c r="CK944">
        <v>4384253.4843046041</v>
      </c>
      <c r="CL944">
        <v>26100000</v>
      </c>
      <c r="CM944">
        <v>7350000</v>
      </c>
      <c r="CN944">
        <v>5250000</v>
      </c>
      <c r="CO944">
        <v>504240000</v>
      </c>
      <c r="CP944">
        <v>63000</v>
      </c>
      <c r="CQ944">
        <v>17280</v>
      </c>
      <c r="CR944">
        <v>0</v>
      </c>
      <c r="CS944">
        <v>0</v>
      </c>
      <c r="CT944">
        <v>112385000</v>
      </c>
      <c r="CU944">
        <v>121098240</v>
      </c>
      <c r="CV944">
        <v>0</v>
      </c>
      <c r="CW944">
        <v>0</v>
      </c>
      <c r="CX944">
        <v>116418.58391910448</v>
      </c>
      <c r="CY944">
        <v>4076676.8703683163</v>
      </c>
      <c r="CZ944">
        <v>17960</v>
      </c>
      <c r="DA944">
        <v>16894.80563985054</v>
      </c>
      <c r="DB944">
        <v>15414.303070164407</v>
      </c>
      <c r="DC944">
        <v>13226.91530791148</v>
      </c>
      <c r="DD944">
        <v>-1138767.322367873</v>
      </c>
      <c r="DE944">
        <v>-1183273.2409570361</v>
      </c>
      <c r="DF944">
        <v>-1304160.3168545738</v>
      </c>
    </row>
    <row r="945" spans="1:110" x14ac:dyDescent="0.45">
      <c r="A945">
        <v>21211</v>
      </c>
      <c r="B945" t="s">
        <v>1289</v>
      </c>
      <c r="C945">
        <v>55384</v>
      </c>
      <c r="D945">
        <v>55930</v>
      </c>
      <c r="E945">
        <v>56027</v>
      </c>
      <c r="F945">
        <v>55791</v>
      </c>
      <c r="G945">
        <v>55167</v>
      </c>
      <c r="H945">
        <v>54106</v>
      </c>
      <c r="I945">
        <v>52813</v>
      </c>
      <c r="J945">
        <v>52376.53571428571</v>
      </c>
      <c r="K945">
        <v>2.65</v>
      </c>
      <c r="L945">
        <v>2.56</v>
      </c>
      <c r="M945">
        <v>2.48</v>
      </c>
      <c r="N945">
        <v>2.41</v>
      </c>
      <c r="O945">
        <v>2.35</v>
      </c>
      <c r="P945">
        <v>2.29</v>
      </c>
      <c r="Q945">
        <v>2.2880638803379929</v>
      </c>
      <c r="R945">
        <v>2.2614911332057126</v>
      </c>
      <c r="S945">
        <v>269544</v>
      </c>
      <c r="T945">
        <v>10923</v>
      </c>
      <c r="U945">
        <v>3729</v>
      </c>
      <c r="V945">
        <v>144.41044819813806</v>
      </c>
      <c r="W945">
        <v>396.91746868227824</v>
      </c>
      <c r="X945">
        <v>1896.9811198147167</v>
      </c>
      <c r="Y945">
        <v>235.61984234835472</v>
      </c>
      <c r="Z945">
        <v>27098</v>
      </c>
      <c r="AA945">
        <v>27272.656553789904</v>
      </c>
      <c r="AB945">
        <v>27088.739559324076</v>
      </c>
      <c r="AC945">
        <v>26712.723477803076</v>
      </c>
      <c r="AD945">
        <v>26000.162840432855</v>
      </c>
      <c r="AE945">
        <v>25018.851394027479</v>
      </c>
      <c r="AF945">
        <v>23986.331037840027</v>
      </c>
      <c r="AG945">
        <v>23421.322777982627</v>
      </c>
      <c r="AH945">
        <v>809</v>
      </c>
      <c r="AI945">
        <v>729.56650394872372</v>
      </c>
      <c r="AJ945">
        <v>655.76705558368246</v>
      </c>
      <c r="AK945">
        <v>616.29395503546641</v>
      </c>
      <c r="AL945">
        <v>597.50504923475899</v>
      </c>
      <c r="AM945">
        <v>595.32267413685679</v>
      </c>
      <c r="AN945">
        <v>675.12893933438954</v>
      </c>
      <c r="AO945">
        <v>692.17686246775042</v>
      </c>
      <c r="AP945">
        <v>128.24376095861493</v>
      </c>
      <c r="AQ945">
        <v>4.9542913341060988</v>
      </c>
      <c r="AR945">
        <v>0.59362682040262982</v>
      </c>
      <c r="AS945">
        <v>4.9542913341060988</v>
      </c>
      <c r="AT945">
        <v>46296</v>
      </c>
      <c r="AU945">
        <v>668</v>
      </c>
      <c r="AV945">
        <v>29290.269047323247</v>
      </c>
      <c r="AW945">
        <v>12148.993544131292</v>
      </c>
      <c r="AX945">
        <v>240.86400857017068</v>
      </c>
      <c r="AY945">
        <v>977.41627810917669</v>
      </c>
      <c r="AZ945">
        <v>462.14771441875433</v>
      </c>
      <c r="BA945">
        <v>6.402613354851078</v>
      </c>
      <c r="BB945">
        <v>66.061272509003672</v>
      </c>
      <c r="BC945">
        <v>20990</v>
      </c>
      <c r="BD945">
        <v>1469929.1426785537</v>
      </c>
      <c r="BE945">
        <v>11323034.757540964</v>
      </c>
      <c r="BF945">
        <v>406890</v>
      </c>
      <c r="BG945">
        <v>431140.94139903679</v>
      </c>
      <c r="BH945">
        <v>440029.81948271272</v>
      </c>
      <c r="BI945">
        <v>307762</v>
      </c>
      <c r="BJ945">
        <v>301443.35909342091</v>
      </c>
      <c r="BK945">
        <v>293402.37172404566</v>
      </c>
      <c r="BL945">
        <v>-956819.8910707226</v>
      </c>
      <c r="BM945">
        <v>-1055111.8977043154</v>
      </c>
      <c r="BN945">
        <v>-1180685.7968874695</v>
      </c>
      <c r="BO945">
        <v>1361393.8263723291</v>
      </c>
      <c r="BP945">
        <v>3011651.1102998015</v>
      </c>
      <c r="BQ945">
        <v>4385001.2045518886</v>
      </c>
      <c r="BR945">
        <v>1659744</v>
      </c>
      <c r="BS945">
        <v>8767932</v>
      </c>
      <c r="BT945">
        <v>937111</v>
      </c>
      <c r="BU945">
        <v>27923</v>
      </c>
      <c r="BV945">
        <v>88734</v>
      </c>
      <c r="BW945">
        <v>932589</v>
      </c>
      <c r="BX945">
        <v>42948</v>
      </c>
      <c r="BY945">
        <v>523.05998368632208</v>
      </c>
      <c r="BZ945">
        <v>0</v>
      </c>
      <c r="CA945">
        <v>0</v>
      </c>
      <c r="CB945">
        <v>0</v>
      </c>
      <c r="CC945">
        <v>0</v>
      </c>
      <c r="CD945">
        <v>21.521565022916551</v>
      </c>
      <c r="CE945">
        <v>0.72949735500457191</v>
      </c>
      <c r="CF945">
        <v>71.893808000000007</v>
      </c>
      <c r="CG945">
        <v>691007.70995435934</v>
      </c>
      <c r="CH945">
        <v>1092011.2378744076</v>
      </c>
      <c r="CI945">
        <v>2922274.3844675012</v>
      </c>
      <c r="CJ945">
        <v>40541.734579768425</v>
      </c>
      <c r="CK945">
        <v>3817298.5652103727</v>
      </c>
      <c r="CL945">
        <v>7550000</v>
      </c>
      <c r="CM945">
        <v>4790000</v>
      </c>
      <c r="CN945">
        <v>2630000</v>
      </c>
      <c r="CO945">
        <v>74810000</v>
      </c>
      <c r="CP945">
        <v>0</v>
      </c>
      <c r="CQ945">
        <v>0</v>
      </c>
      <c r="CR945">
        <v>0</v>
      </c>
      <c r="CS945">
        <v>0</v>
      </c>
      <c r="CT945">
        <v>0</v>
      </c>
      <c r="CU945">
        <v>0</v>
      </c>
      <c r="CV945">
        <v>0</v>
      </c>
      <c r="CW945">
        <v>0</v>
      </c>
      <c r="CX945">
        <v>7045.5607467593118</v>
      </c>
      <c r="CY945">
        <v>3760988.7763491357</v>
      </c>
      <c r="CZ945">
        <v>20990</v>
      </c>
      <c r="DA945">
        <v>22241.019341752766</v>
      </c>
      <c r="DB945">
        <v>22699.564774121114</v>
      </c>
      <c r="DC945">
        <v>22250.996489330613</v>
      </c>
      <c r="DD945">
        <v>-956819.8910707226</v>
      </c>
      <c r="DE945">
        <v>-1055111.8977043154</v>
      </c>
      <c r="DF945">
        <v>-1180685.7968874695</v>
      </c>
    </row>
    <row r="946" spans="1:110" x14ac:dyDescent="0.45">
      <c r="A946">
        <v>21212</v>
      </c>
      <c r="B946" t="s">
        <v>1290</v>
      </c>
      <c r="C946">
        <v>57827</v>
      </c>
      <c r="D946">
        <v>54943</v>
      </c>
      <c r="E946">
        <v>51828</v>
      </c>
      <c r="F946">
        <v>48584</v>
      </c>
      <c r="G946">
        <v>45363</v>
      </c>
      <c r="H946">
        <v>42143</v>
      </c>
      <c r="I946">
        <v>39037</v>
      </c>
      <c r="J946">
        <v>35878.607142857152</v>
      </c>
      <c r="K946">
        <v>2.65</v>
      </c>
      <c r="L946">
        <v>2.56</v>
      </c>
      <c r="M946">
        <v>2.48</v>
      </c>
      <c r="N946">
        <v>2.41</v>
      </c>
      <c r="O946">
        <v>2.35</v>
      </c>
      <c r="P946">
        <v>2.29</v>
      </c>
      <c r="Q946">
        <v>2.2880638803379929</v>
      </c>
      <c r="R946">
        <v>2.2614911332057126</v>
      </c>
      <c r="S946">
        <v>286059</v>
      </c>
      <c r="T946">
        <v>11644</v>
      </c>
      <c r="U946">
        <v>3945</v>
      </c>
      <c r="V946">
        <v>143.12852506700204</v>
      </c>
      <c r="W946">
        <v>352.07132675860214</v>
      </c>
      <c r="X946">
        <v>2130.3062186669854</v>
      </c>
      <c r="Y946">
        <v>293.41504919316287</v>
      </c>
      <c r="Z946">
        <v>27092</v>
      </c>
      <c r="AA946">
        <v>25178.89047217599</v>
      </c>
      <c r="AB946">
        <v>23315.470269470374</v>
      </c>
      <c r="AC946">
        <v>21555.715047083861</v>
      </c>
      <c r="AD946">
        <v>19806.708120437888</v>
      </c>
      <c r="AE946">
        <v>18050.936481453216</v>
      </c>
      <c r="AF946">
        <v>16353.149645504005</v>
      </c>
      <c r="AG946">
        <v>14560.327840377517</v>
      </c>
      <c r="AH946">
        <v>160</v>
      </c>
      <c r="AI946">
        <v>153.8052919687602</v>
      </c>
      <c r="AJ946">
        <v>148.04279039270034</v>
      </c>
      <c r="AK946">
        <v>153.12152174524277</v>
      </c>
      <c r="AL946">
        <v>152.99680215855872</v>
      </c>
      <c r="AM946">
        <v>152.93162401996887</v>
      </c>
      <c r="AN946">
        <v>164.67214000346178</v>
      </c>
      <c r="AO946">
        <v>169.60033033598674</v>
      </c>
      <c r="AP946">
        <v>125.42580420319726</v>
      </c>
      <c r="AQ946">
        <v>1.5272627420928575</v>
      </c>
      <c r="AR946">
        <v>0.18299774162787838</v>
      </c>
      <c r="AS946">
        <v>1.5272627420928575</v>
      </c>
      <c r="AT946">
        <v>47284</v>
      </c>
      <c r="AU946">
        <v>844</v>
      </c>
      <c r="AV946">
        <v>29963.139028332444</v>
      </c>
      <c r="AW946">
        <v>14010.681217803804</v>
      </c>
      <c r="AX946">
        <v>296.21374804724616</v>
      </c>
      <c r="AY946">
        <v>999.86994937545353</v>
      </c>
      <c r="AZ946">
        <v>532.96631352525674</v>
      </c>
      <c r="BA946">
        <v>7.8739123806671705</v>
      </c>
      <c r="BB946">
        <v>66.061272509003672</v>
      </c>
      <c r="BC946">
        <v>20360</v>
      </c>
      <c r="BD946">
        <v>994244.02654612833</v>
      </c>
      <c r="BE946">
        <v>14221317.624540092</v>
      </c>
      <c r="BF946">
        <v>321330</v>
      </c>
      <c r="BG946">
        <v>301824.92110609083</v>
      </c>
      <c r="BH946">
        <v>275529.96437196888</v>
      </c>
      <c r="BI946">
        <v>378270</v>
      </c>
      <c r="BJ946">
        <v>323837.95226683567</v>
      </c>
      <c r="BK946">
        <v>297562.09825835703</v>
      </c>
      <c r="BL946">
        <v>-1062584.0833715938</v>
      </c>
      <c r="BM946">
        <v>-1191220.613334184</v>
      </c>
      <c r="BN946">
        <v>-1357333.5306366135</v>
      </c>
      <c r="BO946">
        <v>961303.84457159229</v>
      </c>
      <c r="BP946">
        <v>2332028.8676398005</v>
      </c>
      <c r="BQ946">
        <v>3298478.6377070602</v>
      </c>
      <c r="BR946">
        <v>1659744</v>
      </c>
      <c r="BS946">
        <v>8767932</v>
      </c>
      <c r="BT946">
        <v>937111</v>
      </c>
      <c r="BU946">
        <v>27923</v>
      </c>
      <c r="BV946">
        <v>88734</v>
      </c>
      <c r="BW946">
        <v>932589</v>
      </c>
      <c r="BX946">
        <v>42948</v>
      </c>
      <c r="BY946">
        <v>688.35063341647253</v>
      </c>
      <c r="BZ946">
        <v>0</v>
      </c>
      <c r="CA946">
        <v>0</v>
      </c>
      <c r="CB946">
        <v>0</v>
      </c>
      <c r="CC946">
        <v>0</v>
      </c>
      <c r="CD946">
        <v>7.4972053847384181</v>
      </c>
      <c r="CE946">
        <v>0</v>
      </c>
      <c r="CF946">
        <v>0</v>
      </c>
      <c r="CG946">
        <v>1178904.2889890082</v>
      </c>
      <c r="CH946">
        <v>1863042.5006970842</v>
      </c>
      <c r="CI946">
        <v>4985590.9794103401</v>
      </c>
      <c r="CJ946">
        <v>69166.847331268989</v>
      </c>
      <c r="CK946">
        <v>6512560.6936792824</v>
      </c>
      <c r="CL946">
        <v>2040000</v>
      </c>
      <c r="CM946">
        <v>230000</v>
      </c>
      <c r="CN946">
        <v>720000</v>
      </c>
      <c r="CO946">
        <v>116020000</v>
      </c>
      <c r="CP946">
        <v>0</v>
      </c>
      <c r="CQ946">
        <v>810</v>
      </c>
      <c r="CR946">
        <v>0</v>
      </c>
      <c r="CS946">
        <v>0</v>
      </c>
      <c r="CT946">
        <v>0</v>
      </c>
      <c r="CU946">
        <v>5676480</v>
      </c>
      <c r="CV946">
        <v>0</v>
      </c>
      <c r="CW946">
        <v>0</v>
      </c>
      <c r="CX946">
        <v>23784.765651320544</v>
      </c>
      <c r="CY946">
        <v>5022556.7340771724</v>
      </c>
      <c r="CZ946">
        <v>20360</v>
      </c>
      <c r="DA946">
        <v>19124.125956866799</v>
      </c>
      <c r="DB946">
        <v>17458.03402923252</v>
      </c>
      <c r="DC946">
        <v>15050.331136304105</v>
      </c>
      <c r="DD946">
        <v>-1062584.0833715938</v>
      </c>
      <c r="DE946">
        <v>-1191220.613334184</v>
      </c>
      <c r="DF946">
        <v>-1357333.5306366135</v>
      </c>
    </row>
    <row r="947" spans="1:110" x14ac:dyDescent="0.45">
      <c r="A947">
        <v>21213</v>
      </c>
      <c r="B947" t="s">
        <v>1291</v>
      </c>
      <c r="C947">
        <v>144690</v>
      </c>
      <c r="D947">
        <v>142580</v>
      </c>
      <c r="E947">
        <v>139141</v>
      </c>
      <c r="F947">
        <v>134718</v>
      </c>
      <c r="G947">
        <v>129750</v>
      </c>
      <c r="H947">
        <v>124646</v>
      </c>
      <c r="I947">
        <v>119720</v>
      </c>
      <c r="J947">
        <v>115428.24999999997</v>
      </c>
      <c r="K947">
        <v>2.65</v>
      </c>
      <c r="L947">
        <v>2.56</v>
      </c>
      <c r="M947">
        <v>2.48</v>
      </c>
      <c r="N947">
        <v>2.41</v>
      </c>
      <c r="O947">
        <v>2.35</v>
      </c>
      <c r="P947">
        <v>2.29</v>
      </c>
      <c r="Q947">
        <v>2.2880638803379929</v>
      </c>
      <c r="R947">
        <v>2.2614911332057126</v>
      </c>
      <c r="S947">
        <v>282301</v>
      </c>
      <c r="T947">
        <v>11096</v>
      </c>
      <c r="U947">
        <v>4898</v>
      </c>
      <c r="V947">
        <v>366.24695897617931</v>
      </c>
      <c r="W947">
        <v>865.731325837854</v>
      </c>
      <c r="X947">
        <v>1985.0265024242419</v>
      </c>
      <c r="Y947">
        <v>370.68886203166653</v>
      </c>
      <c r="Z947">
        <v>63881</v>
      </c>
      <c r="AA947">
        <v>61757.626857424082</v>
      </c>
      <c r="AB947">
        <v>59704.446585396174</v>
      </c>
      <c r="AC947">
        <v>57340.21209507047</v>
      </c>
      <c r="AD947">
        <v>54486.823395800639</v>
      </c>
      <c r="AE947">
        <v>51379.633162932078</v>
      </c>
      <c r="AF947">
        <v>48398.809413508512</v>
      </c>
      <c r="AG947">
        <v>45785.039680947673</v>
      </c>
      <c r="AH947">
        <v>937</v>
      </c>
      <c r="AI947">
        <v>787.35884133085563</v>
      </c>
      <c r="AJ947">
        <v>694.58904195115292</v>
      </c>
      <c r="AK947">
        <v>653.13047409681201</v>
      </c>
      <c r="AL947">
        <v>657.3954030409194</v>
      </c>
      <c r="AM947">
        <v>687.34072864241455</v>
      </c>
      <c r="AN947">
        <v>731.67282813324368</v>
      </c>
      <c r="AO947">
        <v>771.39050834179397</v>
      </c>
      <c r="AP947">
        <v>308.02023786725272</v>
      </c>
      <c r="AQ947">
        <v>2.6820223763581885</v>
      </c>
      <c r="AR947">
        <v>0.321361887736762</v>
      </c>
      <c r="AS947">
        <v>2.6820223763581885</v>
      </c>
      <c r="AT947">
        <v>109226</v>
      </c>
      <c r="AU947">
        <v>2022</v>
      </c>
      <c r="AV947">
        <v>69236.205168822082</v>
      </c>
      <c r="AW947">
        <v>33081.546711288262</v>
      </c>
      <c r="AX947">
        <v>706.71608910651378</v>
      </c>
      <c r="AY947">
        <v>2310.4121664835925</v>
      </c>
      <c r="AZ947">
        <v>1258.4220368974054</v>
      </c>
      <c r="BA947">
        <v>18.785828140376875</v>
      </c>
      <c r="BB947">
        <v>66.061272509003672</v>
      </c>
      <c r="BC947">
        <v>54440</v>
      </c>
      <c r="BD947">
        <v>3295821.0910512558</v>
      </c>
      <c r="BE947">
        <v>24900412.585937724</v>
      </c>
      <c r="BF947">
        <v>970530</v>
      </c>
      <c r="BG947">
        <v>974089.59309558454</v>
      </c>
      <c r="BH947">
        <v>948490.93190553854</v>
      </c>
      <c r="BI947">
        <v>879445.99999999977</v>
      </c>
      <c r="BJ947">
        <v>816540.76965393079</v>
      </c>
      <c r="BK947">
        <v>775907.7109418246</v>
      </c>
      <c r="BL947">
        <v>-2429612.006659952</v>
      </c>
      <c r="BM947">
        <v>-2767625.3034242899</v>
      </c>
      <c r="BN947">
        <v>-3243534.4937481866</v>
      </c>
      <c r="BO947">
        <v>2470458.9553174544</v>
      </c>
      <c r="BP947">
        <v>5626073.8930546865</v>
      </c>
      <c r="BQ947">
        <v>8249012.7813036386</v>
      </c>
      <c r="BR947">
        <v>1659744</v>
      </c>
      <c r="BS947">
        <v>8767932</v>
      </c>
      <c r="BT947">
        <v>937111</v>
      </c>
      <c r="BU947">
        <v>27923</v>
      </c>
      <c r="BV947">
        <v>88734</v>
      </c>
      <c r="BW947">
        <v>932589</v>
      </c>
      <c r="BX947">
        <v>42948</v>
      </c>
      <c r="BY947">
        <v>810.49447925135109</v>
      </c>
      <c r="BZ947">
        <v>0</v>
      </c>
      <c r="CA947">
        <v>0</v>
      </c>
      <c r="CB947">
        <v>0</v>
      </c>
      <c r="CC947">
        <v>103.48424870400001</v>
      </c>
      <c r="CD947">
        <v>47.27530655183827</v>
      </c>
      <c r="CE947">
        <v>0.11700000000000001</v>
      </c>
      <c r="CF947">
        <v>0</v>
      </c>
      <c r="CG947">
        <v>1613336.4301228337</v>
      </c>
      <c r="CH947">
        <v>2549583.0028910642</v>
      </c>
      <c r="CI947">
        <v>6822806.2514492003</v>
      </c>
      <c r="CJ947">
        <v>94655.1773528419</v>
      </c>
      <c r="CK947">
        <v>8912471.9611540772</v>
      </c>
      <c r="CL947">
        <v>6690000</v>
      </c>
      <c r="CM947">
        <v>8570000</v>
      </c>
      <c r="CN947">
        <v>2140000</v>
      </c>
      <c r="CO947">
        <v>87810000</v>
      </c>
      <c r="CP947">
        <v>0</v>
      </c>
      <c r="CQ947">
        <v>0</v>
      </c>
      <c r="CR947">
        <v>0</v>
      </c>
      <c r="CS947">
        <v>0</v>
      </c>
      <c r="CT947">
        <v>0</v>
      </c>
      <c r="CU947">
        <v>0</v>
      </c>
      <c r="CV947">
        <v>0</v>
      </c>
      <c r="CW947">
        <v>0</v>
      </c>
      <c r="CX947">
        <v>4376.5737441237125</v>
      </c>
      <c r="CY947">
        <v>8756830.7944906838</v>
      </c>
      <c r="CZ947">
        <v>54440</v>
      </c>
      <c r="DA947">
        <v>54639.668478175452</v>
      </c>
      <c r="DB947">
        <v>53203.761174757637</v>
      </c>
      <c r="DC947">
        <v>49890.366411002142</v>
      </c>
      <c r="DD947">
        <v>-2429612.006659952</v>
      </c>
      <c r="DE947">
        <v>-2767625.3034242899</v>
      </c>
      <c r="DF947">
        <v>-3243534.4937481866</v>
      </c>
    </row>
    <row r="948" spans="1:110" x14ac:dyDescent="0.45">
      <c r="A948">
        <v>21214</v>
      </c>
      <c r="B948" t="s">
        <v>1292</v>
      </c>
      <c r="C948">
        <v>98695</v>
      </c>
      <c r="D948">
        <v>99236</v>
      </c>
      <c r="E948">
        <v>98639</v>
      </c>
      <c r="F948">
        <v>97038</v>
      </c>
      <c r="G948">
        <v>94572</v>
      </c>
      <c r="H948">
        <v>91581</v>
      </c>
      <c r="I948">
        <v>88510</v>
      </c>
      <c r="J948">
        <v>86726.71428571429</v>
      </c>
      <c r="K948">
        <v>2.65</v>
      </c>
      <c r="L948">
        <v>2.56</v>
      </c>
      <c r="M948">
        <v>2.48</v>
      </c>
      <c r="N948">
        <v>2.41</v>
      </c>
      <c r="O948">
        <v>2.35</v>
      </c>
      <c r="P948">
        <v>2.29</v>
      </c>
      <c r="Q948">
        <v>2.2880638803379929</v>
      </c>
      <c r="R948">
        <v>2.2614911332057126</v>
      </c>
      <c r="S948">
        <v>269544</v>
      </c>
      <c r="T948">
        <v>10923</v>
      </c>
      <c r="U948">
        <v>3729</v>
      </c>
      <c r="V948">
        <v>258.73316979184671</v>
      </c>
      <c r="W948">
        <v>658.76162008211986</v>
      </c>
      <c r="X948">
        <v>1886.7760201372603</v>
      </c>
      <c r="Y948">
        <v>252.98491040383803</v>
      </c>
      <c r="Z948">
        <v>43075</v>
      </c>
      <c r="AA948">
        <v>42269.498828360025</v>
      </c>
      <c r="AB948">
        <v>41137.697890903335</v>
      </c>
      <c r="AC948">
        <v>39775.527386087138</v>
      </c>
      <c r="AD948">
        <v>38078.166069396189</v>
      </c>
      <c r="AE948">
        <v>36209.058396152417</v>
      </c>
      <c r="AF948">
        <v>34370.239479717769</v>
      </c>
      <c r="AG948">
        <v>32862.893373729901</v>
      </c>
      <c r="AH948">
        <v>664</v>
      </c>
      <c r="AI948">
        <v>552.56923807717294</v>
      </c>
      <c r="AJ948">
        <v>454.24197948005349</v>
      </c>
      <c r="AK948">
        <v>373.54380771427356</v>
      </c>
      <c r="AL948">
        <v>340.68313746209964</v>
      </c>
      <c r="AM948">
        <v>318.90860491949462</v>
      </c>
      <c r="AN948">
        <v>349.70532845562013</v>
      </c>
      <c r="AO948">
        <v>330.42345713019296</v>
      </c>
      <c r="AP948">
        <v>201.30444464176082</v>
      </c>
      <c r="AQ948">
        <v>4.5445379154958205</v>
      </c>
      <c r="AR948">
        <v>0.54452986533173564</v>
      </c>
      <c r="AS948">
        <v>4.5445379154958205</v>
      </c>
      <c r="AT948">
        <v>77447</v>
      </c>
      <c r="AU948">
        <v>1162</v>
      </c>
      <c r="AV948">
        <v>49011.84779647996</v>
      </c>
      <c r="AW948">
        <v>20764.756490570766</v>
      </c>
      <c r="AX948">
        <v>416.75504383102924</v>
      </c>
      <c r="AY948">
        <v>1635.5253609685362</v>
      </c>
      <c r="AZ948">
        <v>789.89133690131189</v>
      </c>
      <c r="BA948">
        <v>11.078124229410284</v>
      </c>
      <c r="BB948">
        <v>66.061272509003672</v>
      </c>
      <c r="BC948">
        <v>38600</v>
      </c>
      <c r="BD948">
        <v>2522684.6138030915</v>
      </c>
      <c r="BE948">
        <v>14994586.666713575</v>
      </c>
      <c r="BF948">
        <v>593614</v>
      </c>
      <c r="BG948">
        <v>616594.496684629</v>
      </c>
      <c r="BH948">
        <v>612413.49041630025</v>
      </c>
      <c r="BI948">
        <v>449672.00000000035</v>
      </c>
      <c r="BJ948">
        <v>423140.59656549105</v>
      </c>
      <c r="BK948">
        <v>405083.70260754903</v>
      </c>
      <c r="BL948">
        <v>-1313482.5248293364</v>
      </c>
      <c r="BM948">
        <v>-1396864.8913779538</v>
      </c>
      <c r="BN948">
        <v>-1549021.7599581024</v>
      </c>
      <c r="BO948">
        <v>1549694.4570007911</v>
      </c>
      <c r="BP948">
        <v>3574045.0870580701</v>
      </c>
      <c r="BQ948">
        <v>5307956.0168647766</v>
      </c>
      <c r="BR948">
        <v>1659744</v>
      </c>
      <c r="BS948">
        <v>8767932</v>
      </c>
      <c r="BT948">
        <v>937111</v>
      </c>
      <c r="BU948">
        <v>27923</v>
      </c>
      <c r="BV948">
        <v>88734</v>
      </c>
      <c r="BW948">
        <v>932589</v>
      </c>
      <c r="BX948">
        <v>42948</v>
      </c>
      <c r="BY948">
        <v>656.50051498764037</v>
      </c>
      <c r="BZ948">
        <v>0</v>
      </c>
      <c r="CA948">
        <v>0</v>
      </c>
      <c r="CB948">
        <v>0</v>
      </c>
      <c r="CC948">
        <v>110.58672146400002</v>
      </c>
      <c r="CD948">
        <v>16.955780538664868</v>
      </c>
      <c r="CE948">
        <v>0</v>
      </c>
      <c r="CF948">
        <v>4.6906335430916553</v>
      </c>
      <c r="CG948">
        <v>918836.06844630989</v>
      </c>
      <c r="CH948">
        <v>1452052.2680911641</v>
      </c>
      <c r="CI948">
        <v>3885761.4288020427</v>
      </c>
      <c r="CJ948">
        <v>53908.527318354587</v>
      </c>
      <c r="CK948">
        <v>5075879.1185923303</v>
      </c>
      <c r="CL948">
        <v>7020000</v>
      </c>
      <c r="CM948">
        <v>1610000</v>
      </c>
      <c r="CN948">
        <v>1470000</v>
      </c>
      <c r="CO948">
        <v>87570000</v>
      </c>
      <c r="CP948">
        <v>0</v>
      </c>
      <c r="CQ948">
        <v>0</v>
      </c>
      <c r="CR948">
        <v>0</v>
      </c>
      <c r="CS948">
        <v>0</v>
      </c>
      <c r="CT948">
        <v>0</v>
      </c>
      <c r="CU948">
        <v>0</v>
      </c>
      <c r="CV948">
        <v>0</v>
      </c>
      <c r="CW948">
        <v>0</v>
      </c>
      <c r="CX948">
        <v>10162.499566173799</v>
      </c>
      <c r="CY948">
        <v>5233012.151453251</v>
      </c>
      <c r="CZ948">
        <v>38600</v>
      </c>
      <c r="DA948">
        <v>40094.316461583927</v>
      </c>
      <c r="DB948">
        <v>39822.444770623988</v>
      </c>
      <c r="DC948">
        <v>38187.042392488998</v>
      </c>
      <c r="DD948">
        <v>-1313482.5248293364</v>
      </c>
      <c r="DE948">
        <v>-1396864.8913779538</v>
      </c>
      <c r="DF948">
        <v>-1549021.7599581024</v>
      </c>
    </row>
    <row r="949" spans="1:110" x14ac:dyDescent="0.45">
      <c r="A949">
        <v>21215</v>
      </c>
      <c r="B949" t="s">
        <v>1293</v>
      </c>
      <c r="C949">
        <v>27114</v>
      </c>
      <c r="D949">
        <v>25261</v>
      </c>
      <c r="E949">
        <v>23281</v>
      </c>
      <c r="F949">
        <v>21224</v>
      </c>
      <c r="G949">
        <v>19167</v>
      </c>
      <c r="H949">
        <v>17122</v>
      </c>
      <c r="I949">
        <v>15139</v>
      </c>
      <c r="J949">
        <v>13127.678571428571</v>
      </c>
      <c r="K949">
        <v>2.65</v>
      </c>
      <c r="L949">
        <v>2.56</v>
      </c>
      <c r="M949">
        <v>2.48</v>
      </c>
      <c r="N949">
        <v>2.41</v>
      </c>
      <c r="O949">
        <v>2.35</v>
      </c>
      <c r="P949">
        <v>2.29</v>
      </c>
      <c r="Q949">
        <v>2.2880638803379929</v>
      </c>
      <c r="R949">
        <v>2.2614911332057126</v>
      </c>
      <c r="S949">
        <v>282301</v>
      </c>
      <c r="T949">
        <v>11096</v>
      </c>
      <c r="U949">
        <v>4898</v>
      </c>
      <c r="V949">
        <v>63.857788349240273</v>
      </c>
      <c r="W949">
        <v>175.51549782916555</v>
      </c>
      <c r="X949">
        <v>2133.4454298964451</v>
      </c>
      <c r="Y949">
        <v>342.63543432912468</v>
      </c>
      <c r="Z949">
        <v>11103</v>
      </c>
      <c r="AA949">
        <v>10097.584893082092</v>
      </c>
      <c r="AB949">
        <v>9016.1447789821541</v>
      </c>
      <c r="AC949">
        <v>7941.9368694643281</v>
      </c>
      <c r="AD949">
        <v>6945.2124538747239</v>
      </c>
      <c r="AE949">
        <v>6050.0953906005561</v>
      </c>
      <c r="AF949">
        <v>5260.2537893921744</v>
      </c>
      <c r="AG949">
        <v>4258.1074403177254</v>
      </c>
      <c r="AH949">
        <v>485</v>
      </c>
      <c r="AI949">
        <v>450.84017635218981</v>
      </c>
      <c r="AJ949">
        <v>421.60746231490634</v>
      </c>
      <c r="AK949">
        <v>396.00747612918349</v>
      </c>
      <c r="AL949">
        <v>372.74321076234543</v>
      </c>
      <c r="AM949">
        <v>363.48018138948834</v>
      </c>
      <c r="AN949">
        <v>406.93343993380137</v>
      </c>
      <c r="AO949">
        <v>392.27588612664118</v>
      </c>
      <c r="AP949">
        <v>42.108979808598988</v>
      </c>
      <c r="AQ949">
        <v>17.284144203197215</v>
      </c>
      <c r="AR949">
        <v>2.0709988320813553</v>
      </c>
      <c r="AS949">
        <v>17.284144203197215</v>
      </c>
      <c r="AT949">
        <v>23802</v>
      </c>
      <c r="AU949">
        <v>274</v>
      </c>
      <c r="AV949">
        <v>15038.387843691675</v>
      </c>
      <c r="AW949">
        <v>5558.2049912277771</v>
      </c>
      <c r="AX949">
        <v>102.27973647122661</v>
      </c>
      <c r="AY949">
        <v>501.83100234399114</v>
      </c>
      <c r="AZ949">
        <v>211.43411786630463</v>
      </c>
      <c r="BA949">
        <v>2.7187856357150402</v>
      </c>
      <c r="BB949">
        <v>66.061272509003672</v>
      </c>
      <c r="BC949">
        <v>9360</v>
      </c>
      <c r="BD949">
        <v>363751.8874665217</v>
      </c>
      <c r="BE949">
        <v>4901260.0487243598</v>
      </c>
      <c r="BF949">
        <v>91400</v>
      </c>
      <c r="BG949">
        <v>81572.883921732631</v>
      </c>
      <c r="BH949">
        <v>69255.557966100285</v>
      </c>
      <c r="BI949">
        <v>124045.99999999999</v>
      </c>
      <c r="BJ949">
        <v>97564.46827047861</v>
      </c>
      <c r="BK949">
        <v>85319.988212585333</v>
      </c>
      <c r="BL949">
        <v>-605963.51138204068</v>
      </c>
      <c r="BM949">
        <v>-620312.11936929496</v>
      </c>
      <c r="BN949">
        <v>-665663.11909838184</v>
      </c>
      <c r="BO949">
        <v>125143.24619954079</v>
      </c>
      <c r="BP949">
        <v>439983.50327050732</v>
      </c>
      <c r="BQ949">
        <v>690827.08182295319</v>
      </c>
      <c r="BR949">
        <v>1659744</v>
      </c>
      <c r="BS949">
        <v>8767932</v>
      </c>
      <c r="BT949">
        <v>937111</v>
      </c>
      <c r="BU949">
        <v>27923</v>
      </c>
      <c r="BV949">
        <v>88734</v>
      </c>
      <c r="BW949">
        <v>932589</v>
      </c>
      <c r="BX949">
        <v>42948</v>
      </c>
      <c r="BY949">
        <v>324.30651957009832</v>
      </c>
      <c r="BZ949">
        <v>0</v>
      </c>
      <c r="CA949">
        <v>0</v>
      </c>
      <c r="CB949">
        <v>0</v>
      </c>
      <c r="CC949">
        <v>0</v>
      </c>
      <c r="CD949">
        <v>7.6266315420547581</v>
      </c>
      <c r="CE949">
        <v>0</v>
      </c>
      <c r="CF949">
        <v>12.182447058823531</v>
      </c>
      <c r="CG949">
        <v>494075.88592770876</v>
      </c>
      <c r="CH949">
        <v>780796.52661393292</v>
      </c>
      <c r="CI949">
        <v>2089448.908645309</v>
      </c>
      <c r="CJ949">
        <v>28987.655479080142</v>
      </c>
      <c r="CK949">
        <v>2729398.157629034</v>
      </c>
      <c r="CL949">
        <v>8480000</v>
      </c>
      <c r="CM949">
        <v>2650000</v>
      </c>
      <c r="CN949">
        <v>3110000</v>
      </c>
      <c r="CO949">
        <v>221980000</v>
      </c>
      <c r="CP949">
        <v>22000</v>
      </c>
      <c r="CQ949">
        <v>4300</v>
      </c>
      <c r="CR949">
        <v>0</v>
      </c>
      <c r="CS949">
        <v>0</v>
      </c>
      <c r="CT949">
        <v>46761000</v>
      </c>
      <c r="CU949">
        <v>30134400</v>
      </c>
      <c r="CV949">
        <v>0</v>
      </c>
      <c r="CW949">
        <v>0</v>
      </c>
      <c r="CX949">
        <v>44637.221490942284</v>
      </c>
      <c r="CY949">
        <v>2076729.5572234835</v>
      </c>
      <c r="CZ949">
        <v>9360</v>
      </c>
      <c r="DA949">
        <v>8353.6345022693367</v>
      </c>
      <c r="DB949">
        <v>7092.2540761783221</v>
      </c>
      <c r="DC949">
        <v>5506.2803614166678</v>
      </c>
      <c r="DD949">
        <v>-605963.51138204068</v>
      </c>
      <c r="DE949">
        <v>-620312.11936929496</v>
      </c>
      <c r="DF949">
        <v>-665663.11909838184</v>
      </c>
    </row>
    <row r="950" spans="1:110" x14ac:dyDescent="0.45">
      <c r="A950">
        <v>21216</v>
      </c>
      <c r="B950" t="s">
        <v>1294</v>
      </c>
      <c r="C950">
        <v>54354</v>
      </c>
      <c r="D950">
        <v>56091</v>
      </c>
      <c r="E950">
        <v>57083</v>
      </c>
      <c r="F950">
        <v>57448</v>
      </c>
      <c r="G950">
        <v>57241</v>
      </c>
      <c r="H950">
        <v>56577</v>
      </c>
      <c r="I950">
        <v>55602</v>
      </c>
      <c r="J950">
        <v>55776.071428571435</v>
      </c>
      <c r="K950">
        <v>2.65</v>
      </c>
      <c r="L950">
        <v>2.56</v>
      </c>
      <c r="M950">
        <v>2.48</v>
      </c>
      <c r="N950">
        <v>2.41</v>
      </c>
      <c r="O950">
        <v>2.35</v>
      </c>
      <c r="P950">
        <v>2.29</v>
      </c>
      <c r="Q950">
        <v>2.2880638803379929</v>
      </c>
      <c r="R950">
        <v>2.2614911332057126</v>
      </c>
      <c r="S950">
        <v>282301</v>
      </c>
      <c r="T950">
        <v>11096</v>
      </c>
      <c r="U950">
        <v>4898</v>
      </c>
      <c r="V950">
        <v>147.89655370906178</v>
      </c>
      <c r="W950">
        <v>374.00001025271257</v>
      </c>
      <c r="X950">
        <v>1846.6103953083555</v>
      </c>
      <c r="Y950">
        <v>322.33988663316092</v>
      </c>
      <c r="Z950">
        <v>18613</v>
      </c>
      <c r="AA950">
        <v>19120.231776986417</v>
      </c>
      <c r="AB950">
        <v>19326.126793027688</v>
      </c>
      <c r="AC950">
        <v>19369.706796654093</v>
      </c>
      <c r="AD950">
        <v>19165.851947133222</v>
      </c>
      <c r="AE950">
        <v>18660.30254738075</v>
      </c>
      <c r="AF950">
        <v>17960.258057902371</v>
      </c>
      <c r="AG950">
        <v>17830.480784105472</v>
      </c>
      <c r="AH950">
        <v>542</v>
      </c>
      <c r="AI950">
        <v>471.07953668688987</v>
      </c>
      <c r="AJ950">
        <v>395.29719415776742</v>
      </c>
      <c r="AK950">
        <v>324.60222484770304</v>
      </c>
      <c r="AL950">
        <v>279.44681607376145</v>
      </c>
      <c r="AM950">
        <v>244.65319640203347</v>
      </c>
      <c r="AN950">
        <v>217.58408679609795</v>
      </c>
      <c r="AO950">
        <v>204.32626680796349</v>
      </c>
      <c r="AP950">
        <v>91.755421182502133</v>
      </c>
      <c r="AQ950">
        <v>4.395536672364809</v>
      </c>
      <c r="AR950">
        <v>0.52667642712413776</v>
      </c>
      <c r="AS950">
        <v>4.395536672364809</v>
      </c>
      <c r="AT950">
        <v>40140</v>
      </c>
      <c r="AU950">
        <v>1135</v>
      </c>
      <c r="AV950">
        <v>25559.750018738319</v>
      </c>
      <c r="AW950">
        <v>16040.143861711897</v>
      </c>
      <c r="AX950">
        <v>381.37801326746018</v>
      </c>
      <c r="AY950">
        <v>852.92885812529767</v>
      </c>
      <c r="AZ950">
        <v>610.16707249952049</v>
      </c>
      <c r="BA950">
        <v>10.13773695575377</v>
      </c>
      <c r="BB950">
        <v>66.061272509003672</v>
      </c>
      <c r="BC950">
        <v>21420</v>
      </c>
      <c r="BD950">
        <v>1592818.2255815074</v>
      </c>
      <c r="BE950">
        <v>9940293.7217956409</v>
      </c>
      <c r="BF950">
        <v>454922</v>
      </c>
      <c r="BG950">
        <v>494927.50912369642</v>
      </c>
      <c r="BH950">
        <v>512965.49769631203</v>
      </c>
      <c r="BI950">
        <v>123754.00000000001</v>
      </c>
      <c r="BJ950">
        <v>125368.70488140808</v>
      </c>
      <c r="BK950">
        <v>124049.27249471648</v>
      </c>
      <c r="BL950">
        <v>-672992.15946474764</v>
      </c>
      <c r="BM950">
        <v>-866894.01724102395</v>
      </c>
      <c r="BN950">
        <v>-1101445.2928231347</v>
      </c>
      <c r="BO950">
        <v>1324032.8639212204</v>
      </c>
      <c r="BP950">
        <v>2867717.9084551698</v>
      </c>
      <c r="BQ950">
        <v>4151974.5230257078</v>
      </c>
      <c r="BR950">
        <v>1659744</v>
      </c>
      <c r="BS950">
        <v>8767932</v>
      </c>
      <c r="BT950">
        <v>937111</v>
      </c>
      <c r="BU950">
        <v>27923</v>
      </c>
      <c r="BV950">
        <v>88734</v>
      </c>
      <c r="BW950">
        <v>932589</v>
      </c>
      <c r="BX950">
        <v>42948</v>
      </c>
      <c r="BY950">
        <v>340.94745808703237</v>
      </c>
      <c r="BZ950">
        <v>0</v>
      </c>
      <c r="CA950">
        <v>0</v>
      </c>
      <c r="CB950">
        <v>0</v>
      </c>
      <c r="CC950">
        <v>423.95642351999999</v>
      </c>
      <c r="CD950">
        <v>12.747213168752046</v>
      </c>
      <c r="CE950">
        <v>0</v>
      </c>
      <c r="CF950">
        <v>0</v>
      </c>
      <c r="CG950">
        <v>563928.92037099542</v>
      </c>
      <c r="CH950">
        <v>891186.46512378752</v>
      </c>
      <c r="CI950">
        <v>2384857.6722384468</v>
      </c>
      <c r="CJ950">
        <v>33085.964573457975</v>
      </c>
      <c r="CK950">
        <v>3115283.7046565213</v>
      </c>
      <c r="CL950">
        <v>7000000</v>
      </c>
      <c r="CM950">
        <v>2780000</v>
      </c>
      <c r="CN950">
        <v>350000</v>
      </c>
      <c r="CO950">
        <v>28190000</v>
      </c>
      <c r="CP950">
        <v>0</v>
      </c>
      <c r="CQ950">
        <v>0</v>
      </c>
      <c r="CR950">
        <v>0</v>
      </c>
      <c r="CS950">
        <v>0</v>
      </c>
      <c r="CT950">
        <v>0</v>
      </c>
      <c r="CU950">
        <v>0</v>
      </c>
      <c r="CV950">
        <v>0</v>
      </c>
      <c r="CW950">
        <v>0</v>
      </c>
      <c r="CX950">
        <v>0</v>
      </c>
      <c r="CY950">
        <v>3098176.4920689962</v>
      </c>
      <c r="CZ950">
        <v>21420</v>
      </c>
      <c r="DA950">
        <v>23303.659188673177</v>
      </c>
      <c r="DB950">
        <v>24152.977786642554</v>
      </c>
      <c r="DC950">
        <v>24111.225307753764</v>
      </c>
      <c r="DD950">
        <v>-672992.15946474764</v>
      </c>
      <c r="DE950">
        <v>-866894.01724102395</v>
      </c>
      <c r="DF950">
        <v>-1101445.2928231347</v>
      </c>
    </row>
    <row r="951" spans="1:110" x14ac:dyDescent="0.45">
      <c r="A951">
        <v>21217</v>
      </c>
      <c r="B951" t="s">
        <v>1295</v>
      </c>
      <c r="C951">
        <v>24696</v>
      </c>
      <c r="D951">
        <v>22739</v>
      </c>
      <c r="E951">
        <v>20754</v>
      </c>
      <c r="F951">
        <v>18857</v>
      </c>
      <c r="G951">
        <v>16996</v>
      </c>
      <c r="H951">
        <v>15225</v>
      </c>
      <c r="I951">
        <v>13585</v>
      </c>
      <c r="J951">
        <v>11723.607142857141</v>
      </c>
      <c r="K951">
        <v>2.65</v>
      </c>
      <c r="L951">
        <v>2.56</v>
      </c>
      <c r="M951">
        <v>2.48</v>
      </c>
      <c r="N951">
        <v>2.41</v>
      </c>
      <c r="O951">
        <v>2.35</v>
      </c>
      <c r="P951">
        <v>2.29</v>
      </c>
      <c r="Q951">
        <v>2.2880638803379929</v>
      </c>
      <c r="R951">
        <v>2.2614911332057126</v>
      </c>
      <c r="S951">
        <v>283008</v>
      </c>
      <c r="T951">
        <v>10966</v>
      </c>
      <c r="U951">
        <v>3454</v>
      </c>
      <c r="V951">
        <v>56.202202855683595</v>
      </c>
      <c r="W951">
        <v>154.47383738632743</v>
      </c>
      <c r="X951">
        <v>2182.0107806664064</v>
      </c>
      <c r="Y951">
        <v>250.05145533126671</v>
      </c>
      <c r="Z951">
        <v>11780</v>
      </c>
      <c r="AA951">
        <v>10660.94112885442</v>
      </c>
      <c r="AB951">
        <v>9526.3811445359061</v>
      </c>
      <c r="AC951">
        <v>8489.76083153527</v>
      </c>
      <c r="AD951">
        <v>7520.8816349929975</v>
      </c>
      <c r="AE951">
        <v>6624.4221543591366</v>
      </c>
      <c r="AF951">
        <v>6023.3093595717928</v>
      </c>
      <c r="AG951">
        <v>4980.1856936415925</v>
      </c>
      <c r="AH951">
        <v>1044</v>
      </c>
      <c r="AI951">
        <v>924.95454236240403</v>
      </c>
      <c r="AJ951">
        <v>825.85843726847122</v>
      </c>
      <c r="AK951">
        <v>775.12620060412746</v>
      </c>
      <c r="AL951">
        <v>756.43752465940599</v>
      </c>
      <c r="AM951">
        <v>759.69063195581339</v>
      </c>
      <c r="AN951">
        <v>964.62451571338033</v>
      </c>
      <c r="AO951">
        <v>922.09656384146024</v>
      </c>
      <c r="AP951">
        <v>48.943861369842381</v>
      </c>
      <c r="AQ951">
        <v>10.728089505432754</v>
      </c>
      <c r="AR951">
        <v>1.285447550947048</v>
      </c>
      <c r="AS951">
        <v>10.728089505432754</v>
      </c>
      <c r="AT951">
        <v>20739</v>
      </c>
      <c r="AU951">
        <v>325</v>
      </c>
      <c r="AV951">
        <v>13128.633887816575</v>
      </c>
      <c r="AW951">
        <v>5697.5261663431702</v>
      </c>
      <c r="AX951">
        <v>115.89501259325409</v>
      </c>
      <c r="AY951">
        <v>438.10251283643908</v>
      </c>
      <c r="AZ951">
        <v>216.73389536769417</v>
      </c>
      <c r="BA951">
        <v>3.0807049994521174</v>
      </c>
      <c r="BB951">
        <v>66.061272509003672</v>
      </c>
      <c r="BC951">
        <v>8180</v>
      </c>
      <c r="BD951">
        <v>315380.77052834758</v>
      </c>
      <c r="BE951">
        <v>4982590.0811095247</v>
      </c>
      <c r="BF951">
        <v>94064</v>
      </c>
      <c r="BG951">
        <v>82860.510565228833</v>
      </c>
      <c r="BH951">
        <v>70406.679941796319</v>
      </c>
      <c r="BI951">
        <v>60551.999999999985</v>
      </c>
      <c r="BJ951">
        <v>48220.132881116806</v>
      </c>
      <c r="BK951">
        <v>42717.094040555101</v>
      </c>
      <c r="BL951">
        <v>-761743.52059302852</v>
      </c>
      <c r="BM951">
        <v>-779712.18738839438</v>
      </c>
      <c r="BN951">
        <v>-785294.70465574821</v>
      </c>
      <c r="BO951">
        <v>109221.91087197326</v>
      </c>
      <c r="BP951">
        <v>528066.22071926668</v>
      </c>
      <c r="BQ951">
        <v>901644.80720002344</v>
      </c>
      <c r="BR951">
        <v>1659744</v>
      </c>
      <c r="BS951">
        <v>8767932</v>
      </c>
      <c r="BT951">
        <v>937111</v>
      </c>
      <c r="BU951">
        <v>27923</v>
      </c>
      <c r="BV951">
        <v>88734</v>
      </c>
      <c r="BW951">
        <v>932589</v>
      </c>
      <c r="BX951">
        <v>42948</v>
      </c>
      <c r="BY951">
        <v>76.801676179893761</v>
      </c>
      <c r="BZ951">
        <v>0</v>
      </c>
      <c r="CA951">
        <v>0</v>
      </c>
      <c r="CB951">
        <v>1553.2929615023911</v>
      </c>
      <c r="CC951">
        <v>0</v>
      </c>
      <c r="CD951">
        <v>16.92262284394371</v>
      </c>
      <c r="CE951">
        <v>0.69267353705272305</v>
      </c>
      <c r="CF951">
        <v>6.3801000000000005</v>
      </c>
      <c r="CG951">
        <v>453507.39284718456</v>
      </c>
      <c r="CH951">
        <v>716685.44694090204</v>
      </c>
      <c r="CI951">
        <v>1917884.5882508329</v>
      </c>
      <c r="CJ951">
        <v>26607.483658883786</v>
      </c>
      <c r="CK951">
        <v>2505287.7053169166</v>
      </c>
      <c r="CL951">
        <v>11200000</v>
      </c>
      <c r="CM951">
        <v>2900000</v>
      </c>
      <c r="CN951">
        <v>2200000</v>
      </c>
      <c r="CO951">
        <v>792530000</v>
      </c>
      <c r="CP951">
        <v>177000</v>
      </c>
      <c r="CQ951">
        <v>86230</v>
      </c>
      <c r="CR951">
        <v>0</v>
      </c>
      <c r="CS951">
        <v>0</v>
      </c>
      <c r="CT951">
        <v>316332000</v>
      </c>
      <c r="CU951">
        <v>604299840</v>
      </c>
      <c r="CV951">
        <v>0</v>
      </c>
      <c r="CW951">
        <v>0</v>
      </c>
      <c r="CX951">
        <v>135936.79238842436</v>
      </c>
      <c r="CY951">
        <v>2293834.116561587</v>
      </c>
      <c r="CZ951">
        <v>8180</v>
      </c>
      <c r="DA951">
        <v>7205.7213856902945</v>
      </c>
      <c r="DB951">
        <v>6122.7105154351702</v>
      </c>
      <c r="DC951">
        <v>4774.0644185345272</v>
      </c>
      <c r="DD951">
        <v>-761743.52059302852</v>
      </c>
      <c r="DE951">
        <v>-779712.18738839438</v>
      </c>
      <c r="DF951">
        <v>-785294.70465574821</v>
      </c>
    </row>
    <row r="952" spans="1:110" x14ac:dyDescent="0.45">
      <c r="A952">
        <v>21218</v>
      </c>
      <c r="B952" t="s">
        <v>1296</v>
      </c>
      <c r="C952">
        <v>33995</v>
      </c>
      <c r="D952">
        <v>32688</v>
      </c>
      <c r="E952">
        <v>31108</v>
      </c>
      <c r="F952">
        <v>29330</v>
      </c>
      <c r="G952">
        <v>27479</v>
      </c>
      <c r="H952">
        <v>25559</v>
      </c>
      <c r="I952">
        <v>23699</v>
      </c>
      <c r="J952">
        <v>21957.03571428571</v>
      </c>
      <c r="K952">
        <v>2.65</v>
      </c>
      <c r="L952">
        <v>2.56</v>
      </c>
      <c r="M952">
        <v>2.48</v>
      </c>
      <c r="N952">
        <v>2.41</v>
      </c>
      <c r="O952">
        <v>2.35</v>
      </c>
      <c r="P952">
        <v>2.29</v>
      </c>
      <c r="Q952">
        <v>2.2880638803379929</v>
      </c>
      <c r="R952">
        <v>2.2614911332057126</v>
      </c>
      <c r="S952">
        <v>282301</v>
      </c>
      <c r="T952">
        <v>11096</v>
      </c>
      <c r="U952">
        <v>4898</v>
      </c>
      <c r="V952">
        <v>77.135984572937176</v>
      </c>
      <c r="W952">
        <v>212.01111223613137</v>
      </c>
      <c r="X952">
        <v>2214.4192004382262</v>
      </c>
      <c r="Y952">
        <v>355.63997742643591</v>
      </c>
      <c r="Z952">
        <v>15329</v>
      </c>
      <c r="AA952">
        <v>14533.789038774494</v>
      </c>
      <c r="AB952">
        <v>13713.854306019461</v>
      </c>
      <c r="AC952">
        <v>12779.750200366958</v>
      </c>
      <c r="AD952">
        <v>11738.994619386831</v>
      </c>
      <c r="AE952">
        <v>10705.545797574323</v>
      </c>
      <c r="AF952">
        <v>9784.8637057935612</v>
      </c>
      <c r="AG952">
        <v>8823.2447201185551</v>
      </c>
      <c r="AH952">
        <v>1355</v>
      </c>
      <c r="AI952">
        <v>1160.9086637381884</v>
      </c>
      <c r="AJ952">
        <v>956.44524732641685</v>
      </c>
      <c r="AK952">
        <v>776.26929290053522</v>
      </c>
      <c r="AL952">
        <v>647.81976902754673</v>
      </c>
      <c r="AM952">
        <v>565.40989316886294</v>
      </c>
      <c r="AN952">
        <v>552.07101440889937</v>
      </c>
      <c r="AO952">
        <v>495.55354570735483</v>
      </c>
      <c r="AP952">
        <v>68.845203658781259</v>
      </c>
      <c r="AQ952">
        <v>10.988841680912023</v>
      </c>
      <c r="AR952">
        <v>1.3166910678103443</v>
      </c>
      <c r="AS952">
        <v>10.988841680912023</v>
      </c>
      <c r="AT952">
        <v>29548</v>
      </c>
      <c r="AU952">
        <v>306</v>
      </c>
      <c r="AV952">
        <v>18658.690682153523</v>
      </c>
      <c r="AW952">
        <v>6561.7151192137699</v>
      </c>
      <c r="AX952">
        <v>116.37117718833163</v>
      </c>
      <c r="AY952">
        <v>622.64050806346302</v>
      </c>
      <c r="AZ952">
        <v>249.60764313489182</v>
      </c>
      <c r="BA952">
        <v>3.0933623400554251</v>
      </c>
      <c r="BB952">
        <v>66.061272509003672</v>
      </c>
      <c r="BC952">
        <v>11360</v>
      </c>
      <c r="BD952">
        <v>570631.446807264</v>
      </c>
      <c r="BE952">
        <v>4907028.3226201199</v>
      </c>
      <c r="BF952">
        <v>171026</v>
      </c>
      <c r="BG952">
        <v>163007.94592607484</v>
      </c>
      <c r="BH952">
        <v>149493.43811972713</v>
      </c>
      <c r="BI952">
        <v>289420</v>
      </c>
      <c r="BJ952">
        <v>254490.77959797363</v>
      </c>
      <c r="BK952">
        <v>233765.59365756542</v>
      </c>
      <c r="BL952">
        <v>-816696.40869542782</v>
      </c>
      <c r="BM952">
        <v>-846680.38620241673</v>
      </c>
      <c r="BN952">
        <v>-904319.52316650923</v>
      </c>
      <c r="BO952">
        <v>396015.36021571048</v>
      </c>
      <c r="BP952">
        <v>944758.86937572621</v>
      </c>
      <c r="BQ952">
        <v>1370758.7221410731</v>
      </c>
      <c r="BR952">
        <v>1659744</v>
      </c>
      <c r="BS952">
        <v>8767932</v>
      </c>
      <c r="BT952">
        <v>937111</v>
      </c>
      <c r="BU952">
        <v>27923</v>
      </c>
      <c r="BV952">
        <v>88734</v>
      </c>
      <c r="BW952">
        <v>932589</v>
      </c>
      <c r="BX952">
        <v>42948</v>
      </c>
      <c r="BY952">
        <v>298.13705583945392</v>
      </c>
      <c r="BZ952">
        <v>0</v>
      </c>
      <c r="CA952">
        <v>0</v>
      </c>
      <c r="CB952">
        <v>553.64852265919797</v>
      </c>
      <c r="CC952">
        <v>0</v>
      </c>
      <c r="CD952">
        <v>11.371066375823197</v>
      </c>
      <c r="CE952">
        <v>0</v>
      </c>
      <c r="CF952">
        <v>0</v>
      </c>
      <c r="CG952">
        <v>394400.9790874804</v>
      </c>
      <c r="CH952">
        <v>623278.57589410199</v>
      </c>
      <c r="CI952">
        <v>1667923.3267489469</v>
      </c>
      <c r="CJ952">
        <v>23139.683655948695</v>
      </c>
      <c r="CK952">
        <v>2178769.1655244273</v>
      </c>
      <c r="CL952">
        <v>12900000</v>
      </c>
      <c r="CM952">
        <v>6060000</v>
      </c>
      <c r="CN952">
        <v>1450000</v>
      </c>
      <c r="CO952">
        <v>374650000</v>
      </c>
      <c r="CP952">
        <v>43000</v>
      </c>
      <c r="CQ952">
        <v>10780</v>
      </c>
      <c r="CR952">
        <v>0</v>
      </c>
      <c r="CS952">
        <v>0</v>
      </c>
      <c r="CT952">
        <v>109349000</v>
      </c>
      <c r="CU952">
        <v>75546240</v>
      </c>
      <c r="CV952">
        <v>0</v>
      </c>
      <c r="CW952">
        <v>0</v>
      </c>
      <c r="CX952">
        <v>66887.9681279652</v>
      </c>
      <c r="CY952">
        <v>1876618.6540925128</v>
      </c>
      <c r="CZ952">
        <v>11360</v>
      </c>
      <c r="DA952">
        <v>10827.419607078516</v>
      </c>
      <c r="DB952">
        <v>9929.7501961111193</v>
      </c>
      <c r="DC952">
        <v>8637.9118223841524</v>
      </c>
      <c r="DD952">
        <v>-816696.40869542782</v>
      </c>
      <c r="DE952">
        <v>-846680.38620241673</v>
      </c>
      <c r="DF952">
        <v>-904319.52316650923</v>
      </c>
    </row>
    <row r="953" spans="1:110" x14ac:dyDescent="0.45">
      <c r="A953">
        <v>21219</v>
      </c>
      <c r="B953" t="s">
        <v>1297</v>
      </c>
      <c r="C953">
        <v>42090</v>
      </c>
      <c r="D953">
        <v>39910</v>
      </c>
      <c r="E953">
        <v>37691</v>
      </c>
      <c r="F953">
        <v>35514</v>
      </c>
      <c r="G953">
        <v>33300</v>
      </c>
      <c r="H953">
        <v>31003</v>
      </c>
      <c r="I953">
        <v>28618</v>
      </c>
      <c r="J953">
        <v>26381.535714285714</v>
      </c>
      <c r="K953">
        <v>2.65</v>
      </c>
      <c r="L953">
        <v>2.56</v>
      </c>
      <c r="M953">
        <v>2.48</v>
      </c>
      <c r="N953">
        <v>2.41</v>
      </c>
      <c r="O953">
        <v>2.35</v>
      </c>
      <c r="P953">
        <v>2.29</v>
      </c>
      <c r="Q953">
        <v>2.2880638803379929</v>
      </c>
      <c r="R953">
        <v>2.2614911332057126</v>
      </c>
      <c r="S953">
        <v>269544</v>
      </c>
      <c r="T953">
        <v>10923</v>
      </c>
      <c r="U953">
        <v>3729</v>
      </c>
      <c r="V953">
        <v>98.554928772928662</v>
      </c>
      <c r="W953">
        <v>270.88187414972265</v>
      </c>
      <c r="X953">
        <v>2112.4083869298406</v>
      </c>
      <c r="Y953">
        <v>262.37758821361672</v>
      </c>
      <c r="Z953">
        <v>20981</v>
      </c>
      <c r="AA953">
        <v>19873.391057975885</v>
      </c>
      <c r="AB953">
        <v>18447.571559800406</v>
      </c>
      <c r="AC953">
        <v>17035.184291896021</v>
      </c>
      <c r="AD953">
        <v>15673.427732247746</v>
      </c>
      <c r="AE953">
        <v>14408.345052988669</v>
      </c>
      <c r="AF953">
        <v>13809.395834069133</v>
      </c>
      <c r="AG953">
        <v>12432.584485704396</v>
      </c>
      <c r="AH953">
        <v>1403</v>
      </c>
      <c r="AI953">
        <v>1403.4155424665023</v>
      </c>
      <c r="AJ953">
        <v>1410.0817749962907</v>
      </c>
      <c r="AK953">
        <v>1432.2875907601654</v>
      </c>
      <c r="AL953">
        <v>1467.5465216610771</v>
      </c>
      <c r="AM953">
        <v>1519.3106164198166</v>
      </c>
      <c r="AN953">
        <v>2172.4866591514101</v>
      </c>
      <c r="AO953">
        <v>2211.9945722847042</v>
      </c>
      <c r="AP953">
        <v>100.49185079821437</v>
      </c>
      <c r="AQ953">
        <v>18.699656012941816</v>
      </c>
      <c r="AR953">
        <v>2.2406064950535352</v>
      </c>
      <c r="AS953">
        <v>18.699656012941816</v>
      </c>
      <c r="AT953">
        <v>39390</v>
      </c>
      <c r="AU953">
        <v>470</v>
      </c>
      <c r="AV953">
        <v>24891.964129528609</v>
      </c>
      <c r="AW953">
        <v>9362.3176721092241</v>
      </c>
      <c r="AX953">
        <v>174.40261919417716</v>
      </c>
      <c r="AY953">
        <v>830.64484300236961</v>
      </c>
      <c r="AZ953">
        <v>356.1425642470349</v>
      </c>
      <c r="BA953">
        <v>4.6359460070529304</v>
      </c>
      <c r="BB953">
        <v>66.061272509003672</v>
      </c>
      <c r="BC953">
        <v>13820</v>
      </c>
      <c r="BD953">
        <v>683153.65979012265</v>
      </c>
      <c r="BE953">
        <v>11534488.349872595</v>
      </c>
      <c r="BF953">
        <v>153528</v>
      </c>
      <c r="BG953">
        <v>145120.37024716398</v>
      </c>
      <c r="BH953">
        <v>133325.75998004241</v>
      </c>
      <c r="BI953">
        <v>106092</v>
      </c>
      <c r="BJ953">
        <v>90940.532827209754</v>
      </c>
      <c r="BK953">
        <v>83670.939203014292</v>
      </c>
      <c r="BL953">
        <v>-1274564.8149548788</v>
      </c>
      <c r="BM953">
        <v>-1250613.6940711902</v>
      </c>
      <c r="BN953">
        <v>-1265151.2147396046</v>
      </c>
      <c r="BO953">
        <v>746279.44086293131</v>
      </c>
      <c r="BP953">
        <v>1994407.1859859787</v>
      </c>
      <c r="BQ953">
        <v>3045587.8842326654</v>
      </c>
      <c r="BR953">
        <v>1659744</v>
      </c>
      <c r="BS953">
        <v>8767932</v>
      </c>
      <c r="BT953">
        <v>937111</v>
      </c>
      <c r="BU953">
        <v>27923</v>
      </c>
      <c r="BV953">
        <v>88734</v>
      </c>
      <c r="BW953">
        <v>932589</v>
      </c>
      <c r="BX953">
        <v>42948</v>
      </c>
      <c r="BY953">
        <v>224.28495816767065</v>
      </c>
      <c r="BZ953">
        <v>0</v>
      </c>
      <c r="CA953">
        <v>0</v>
      </c>
      <c r="CB953">
        <v>23.397221894046378</v>
      </c>
      <c r="CC953">
        <v>0</v>
      </c>
      <c r="CD953">
        <v>27.349284548357044</v>
      </c>
      <c r="CE953">
        <v>8.2138192131590397</v>
      </c>
      <c r="CF953">
        <v>12.37257</v>
      </c>
      <c r="CG953">
        <v>945433.95463817671</v>
      </c>
      <c r="CH953">
        <v>1494085.3600622241</v>
      </c>
      <c r="CI953">
        <v>3998243.9964778912</v>
      </c>
      <c r="CJ953">
        <v>55469.037319675379</v>
      </c>
      <c r="CK953">
        <v>5222812.4614989506</v>
      </c>
      <c r="CL953">
        <v>21200000</v>
      </c>
      <c r="CM953">
        <v>7740000</v>
      </c>
      <c r="CN953">
        <v>4350000</v>
      </c>
      <c r="CO953">
        <v>1030750000</v>
      </c>
      <c r="CP953">
        <v>291000</v>
      </c>
      <c r="CQ953">
        <v>74460</v>
      </c>
      <c r="CR953">
        <v>0</v>
      </c>
      <c r="CS953">
        <v>0</v>
      </c>
      <c r="CT953">
        <v>596456000</v>
      </c>
      <c r="CU953">
        <v>521815680</v>
      </c>
      <c r="CV953">
        <v>0</v>
      </c>
      <c r="CW953">
        <v>0</v>
      </c>
      <c r="CX953">
        <v>221356.94862511047</v>
      </c>
      <c r="CY953">
        <v>4701584.8459413871</v>
      </c>
      <c r="CZ953">
        <v>13820</v>
      </c>
      <c r="DA953">
        <v>13063.177510394236</v>
      </c>
      <c r="DB953">
        <v>12001.472063233979</v>
      </c>
      <c r="DC953">
        <v>10341.212541690198</v>
      </c>
      <c r="DD953">
        <v>-1274564.8149548788</v>
      </c>
      <c r="DE953">
        <v>-1250613.6940711902</v>
      </c>
      <c r="DF953">
        <v>-1265151.2147396046</v>
      </c>
    </row>
    <row r="954" spans="1:110" x14ac:dyDescent="0.45">
      <c r="A954">
        <v>21220</v>
      </c>
      <c r="B954" t="s">
        <v>1298</v>
      </c>
      <c r="C954">
        <v>33585</v>
      </c>
      <c r="D954">
        <v>31050</v>
      </c>
      <c r="E954">
        <v>28440</v>
      </c>
      <c r="F954">
        <v>25828</v>
      </c>
      <c r="G954">
        <v>23303</v>
      </c>
      <c r="H954">
        <v>20834</v>
      </c>
      <c r="I954">
        <v>18460</v>
      </c>
      <c r="J954">
        <v>15926.285714285714</v>
      </c>
      <c r="K954">
        <v>2.65</v>
      </c>
      <c r="L954">
        <v>2.56</v>
      </c>
      <c r="M954">
        <v>2.48</v>
      </c>
      <c r="N954">
        <v>2.41</v>
      </c>
      <c r="O954">
        <v>2.35</v>
      </c>
      <c r="P954">
        <v>2.29</v>
      </c>
      <c r="Q954">
        <v>2.2880638803379929</v>
      </c>
      <c r="R954">
        <v>2.2614911332057126</v>
      </c>
      <c r="S954">
        <v>283008</v>
      </c>
      <c r="T954">
        <v>10966</v>
      </c>
      <c r="U954">
        <v>3454</v>
      </c>
      <c r="V954">
        <v>79.531940250360762</v>
      </c>
      <c r="W954">
        <v>218.59648520895877</v>
      </c>
      <c r="X954">
        <v>2096.9466853892018</v>
      </c>
      <c r="Y954">
        <v>240.30338212788573</v>
      </c>
      <c r="Z954">
        <v>17245</v>
      </c>
      <c r="AA954">
        <v>15599.056352434778</v>
      </c>
      <c r="AB954">
        <v>13871.558975444992</v>
      </c>
      <c r="AC954">
        <v>12290.537631168037</v>
      </c>
      <c r="AD954">
        <v>10777.633799106723</v>
      </c>
      <c r="AE954">
        <v>9397.6210130380769</v>
      </c>
      <c r="AF954">
        <v>8453.7733245491418</v>
      </c>
      <c r="AG954">
        <v>6830.9278603517951</v>
      </c>
      <c r="AH954">
        <v>888</v>
      </c>
      <c r="AI954">
        <v>844.17766117868484</v>
      </c>
      <c r="AJ954">
        <v>810.0829062064347</v>
      </c>
      <c r="AK954">
        <v>792.65447515454048</v>
      </c>
      <c r="AL954">
        <v>780.43376292299013</v>
      </c>
      <c r="AM954">
        <v>774.83024414133843</v>
      </c>
      <c r="AN954">
        <v>1083.12505103186</v>
      </c>
      <c r="AO954">
        <v>1000.9856216501838</v>
      </c>
      <c r="AP954">
        <v>88.570900946704938</v>
      </c>
      <c r="AQ954">
        <v>12.92585784161516</v>
      </c>
      <c r="AR954">
        <v>1.548785764509117</v>
      </c>
      <c r="AS954">
        <v>12.92585784161516</v>
      </c>
      <c r="AT954">
        <v>27582</v>
      </c>
      <c r="AU954">
        <v>459</v>
      </c>
      <c r="AV954">
        <v>17468.43978429223</v>
      </c>
      <c r="AW954">
        <v>7842.6208308248188</v>
      </c>
      <c r="AX954">
        <v>162.44360857271087</v>
      </c>
      <c r="AY954">
        <v>582.92183560183162</v>
      </c>
      <c r="AZ954">
        <v>298.33329640457612</v>
      </c>
      <c r="BA954">
        <v>4.318053260974601</v>
      </c>
      <c r="BB954">
        <v>66.061272509003672</v>
      </c>
      <c r="BC954">
        <v>11360</v>
      </c>
      <c r="BD954">
        <v>435735.7975396894</v>
      </c>
      <c r="BE954">
        <v>7341043.4625389781</v>
      </c>
      <c r="BF954">
        <v>85154</v>
      </c>
      <c r="BG954">
        <v>75241.448750442665</v>
      </c>
      <c r="BH954">
        <v>63873.481933773524</v>
      </c>
      <c r="BI954">
        <v>55737.999999999993</v>
      </c>
      <c r="BJ954">
        <v>43916.117168146382</v>
      </c>
      <c r="BK954">
        <v>38510.262359610395</v>
      </c>
      <c r="BL954">
        <v>-854981.59383819532</v>
      </c>
      <c r="BM954">
        <v>-837830.23361985141</v>
      </c>
      <c r="BN954">
        <v>-867009.70399686811</v>
      </c>
      <c r="BO954">
        <v>136069.98729765275</v>
      </c>
      <c r="BP954">
        <v>743318.33043543622</v>
      </c>
      <c r="BQ954">
        <v>1233223.6066124365</v>
      </c>
      <c r="BR954">
        <v>1659744</v>
      </c>
      <c r="BS954">
        <v>8767932</v>
      </c>
      <c r="BT954">
        <v>937111</v>
      </c>
      <c r="BU954">
        <v>27923</v>
      </c>
      <c r="BV954">
        <v>88734</v>
      </c>
      <c r="BW954">
        <v>932589</v>
      </c>
      <c r="BX954">
        <v>42948</v>
      </c>
      <c r="BY954">
        <v>156.85670964254456</v>
      </c>
      <c r="BZ954">
        <v>0</v>
      </c>
      <c r="CA954">
        <v>0</v>
      </c>
      <c r="CB954">
        <v>4831.470527144621</v>
      </c>
      <c r="CC954">
        <v>0</v>
      </c>
      <c r="CD954">
        <v>9.5390138441339669</v>
      </c>
      <c r="CE954">
        <v>44.676007155303154</v>
      </c>
      <c r="CF954">
        <v>54.973522982216139</v>
      </c>
      <c r="CG954">
        <v>681604.41685622465</v>
      </c>
      <c r="CH954">
        <v>1077151.0538442349</v>
      </c>
      <c r="CI954">
        <v>2882507.8201376558</v>
      </c>
      <c r="CJ954">
        <v>39990.039124756018</v>
      </c>
      <c r="CK954">
        <v>3765352.4338797494</v>
      </c>
      <c r="CL954">
        <v>8030000</v>
      </c>
      <c r="CM954">
        <v>3330000</v>
      </c>
      <c r="CN954">
        <v>2320000</v>
      </c>
      <c r="CO954">
        <v>851210000</v>
      </c>
      <c r="CP954">
        <v>294000</v>
      </c>
      <c r="CQ954">
        <v>41960</v>
      </c>
      <c r="CR954">
        <v>0</v>
      </c>
      <c r="CS954">
        <v>0</v>
      </c>
      <c r="CT954">
        <v>632360000</v>
      </c>
      <c r="CU954">
        <v>294055680</v>
      </c>
      <c r="CV954">
        <v>0</v>
      </c>
      <c r="CW954">
        <v>980</v>
      </c>
      <c r="CX954">
        <v>182165.14060586618</v>
      </c>
      <c r="CY954">
        <v>3441716.8183183325</v>
      </c>
      <c r="CZ954">
        <v>11360</v>
      </c>
      <c r="DA954">
        <v>10037.612534995757</v>
      </c>
      <c r="DB954">
        <v>8521.0648327461677</v>
      </c>
      <c r="DC954">
        <v>6595.93406227986</v>
      </c>
      <c r="DD954">
        <v>-854981.59383819532</v>
      </c>
      <c r="DE954">
        <v>-837830.23361985141</v>
      </c>
      <c r="DF954">
        <v>-867009.70399686811</v>
      </c>
    </row>
    <row r="955" spans="1:110" x14ac:dyDescent="0.45">
      <c r="A955">
        <v>21221</v>
      </c>
      <c r="B955" t="s">
        <v>1299</v>
      </c>
      <c r="C955">
        <v>35206</v>
      </c>
      <c r="D955">
        <v>32402</v>
      </c>
      <c r="E955">
        <v>29540</v>
      </c>
      <c r="F955">
        <v>26667</v>
      </c>
      <c r="G955">
        <v>23815</v>
      </c>
      <c r="H955">
        <v>21010</v>
      </c>
      <c r="I955">
        <v>18339</v>
      </c>
      <c r="J955">
        <v>15513.642857142859</v>
      </c>
      <c r="K955">
        <v>2.65</v>
      </c>
      <c r="L955">
        <v>2.56</v>
      </c>
      <c r="M955">
        <v>2.48</v>
      </c>
      <c r="N955">
        <v>2.41</v>
      </c>
      <c r="O955">
        <v>2.35</v>
      </c>
      <c r="P955">
        <v>2.29</v>
      </c>
      <c r="Q955">
        <v>2.2880638803379929</v>
      </c>
      <c r="R955">
        <v>2.2614911332057126</v>
      </c>
      <c r="S955">
        <v>283003</v>
      </c>
      <c r="T955">
        <v>10814</v>
      </c>
      <c r="U955">
        <v>4262</v>
      </c>
      <c r="V955">
        <v>76.946805794884341</v>
      </c>
      <c r="W955">
        <v>211.49114735374204</v>
      </c>
      <c r="X955">
        <v>2240.5148452660919</v>
      </c>
      <c r="Y955">
        <v>321.2723195361487</v>
      </c>
      <c r="Z955">
        <v>15298</v>
      </c>
      <c r="AA955">
        <v>13707.102421719157</v>
      </c>
      <c r="AB955">
        <v>12164.930386197448</v>
      </c>
      <c r="AC955">
        <v>10679.790698759476</v>
      </c>
      <c r="AD955">
        <v>9248.6749681929286</v>
      </c>
      <c r="AE955">
        <v>7943.1028820090314</v>
      </c>
      <c r="AF955">
        <v>6745.865033333992</v>
      </c>
      <c r="AG955">
        <v>5313.0436701019316</v>
      </c>
      <c r="AH955">
        <v>1406</v>
      </c>
      <c r="AI955">
        <v>1156.5005768892777</v>
      </c>
      <c r="AJ955">
        <v>934.58846191729776</v>
      </c>
      <c r="AK955">
        <v>745.43412551656183</v>
      </c>
      <c r="AL955">
        <v>613.7108823979695</v>
      </c>
      <c r="AM955">
        <v>518.81038747723221</v>
      </c>
      <c r="AN955">
        <v>447.8146726741665</v>
      </c>
      <c r="AO955">
        <v>362.26504903316402</v>
      </c>
      <c r="AP955">
        <v>64.347164284957387</v>
      </c>
      <c r="AQ955">
        <v>4.8052900909750882</v>
      </c>
      <c r="AR955">
        <v>0.57577338219503194</v>
      </c>
      <c r="AS955">
        <v>4.8052900909750882</v>
      </c>
      <c r="AT955">
        <v>31135</v>
      </c>
      <c r="AU955">
        <v>578</v>
      </c>
      <c r="AV955">
        <v>19736.342427073341</v>
      </c>
      <c r="AW955">
        <v>9446.04794394087</v>
      </c>
      <c r="AX955">
        <v>201.9551657693124</v>
      </c>
      <c r="AY955">
        <v>658.60174679143734</v>
      </c>
      <c r="AZ955">
        <v>359.32766378751069</v>
      </c>
      <c r="BA955">
        <v>5.3683439427566553</v>
      </c>
      <c r="BB955">
        <v>66.061272509003672</v>
      </c>
      <c r="BC955">
        <v>11340</v>
      </c>
      <c r="BD955">
        <v>406019.63567328145</v>
      </c>
      <c r="BE955">
        <v>5920636.0277271178</v>
      </c>
      <c r="BF955">
        <v>110776</v>
      </c>
      <c r="BG955">
        <v>96843.60444324807</v>
      </c>
      <c r="BH955">
        <v>80297.938716921082</v>
      </c>
      <c r="BI955">
        <v>90275.999999999971</v>
      </c>
      <c r="BJ955">
        <v>70337.898956203193</v>
      </c>
      <c r="BK955">
        <v>60912.463899417358</v>
      </c>
      <c r="BL955">
        <v>-839487.25193441601</v>
      </c>
      <c r="BM955">
        <v>-844635.3406441838</v>
      </c>
      <c r="BN955">
        <v>-897474.27108832821</v>
      </c>
      <c r="BO955">
        <v>68945.819157892838</v>
      </c>
      <c r="BP955">
        <v>430195.66720287921</v>
      </c>
      <c r="BQ955">
        <v>753239.38609248959</v>
      </c>
      <c r="BR955">
        <v>1659744</v>
      </c>
      <c r="BS955">
        <v>8767932</v>
      </c>
      <c r="BT955">
        <v>937111</v>
      </c>
      <c r="BU955">
        <v>27923</v>
      </c>
      <c r="BV955">
        <v>88734</v>
      </c>
      <c r="BW955">
        <v>932589</v>
      </c>
      <c r="BX955">
        <v>42948</v>
      </c>
      <c r="BY955">
        <v>414.61339177702803</v>
      </c>
      <c r="BZ955">
        <v>0</v>
      </c>
      <c r="CA955">
        <v>0</v>
      </c>
      <c r="CB955">
        <v>0</v>
      </c>
      <c r="CC955">
        <v>0</v>
      </c>
      <c r="CD955">
        <v>26.344221530058739</v>
      </c>
      <c r="CE955">
        <v>52.746338859305723</v>
      </c>
      <c r="CF955">
        <v>9.5039999999999999E-2</v>
      </c>
      <c r="CG955">
        <v>553450.96520450246</v>
      </c>
      <c r="CH955">
        <v>874627.97434730933</v>
      </c>
      <c r="CI955">
        <v>2340546.3576994762</v>
      </c>
      <c r="CJ955">
        <v>32471.218209301303</v>
      </c>
      <c r="CK955">
        <v>3057400.872602398</v>
      </c>
      <c r="CL955">
        <v>30800000</v>
      </c>
      <c r="CM955">
        <v>6150000</v>
      </c>
      <c r="CN955">
        <v>1620000</v>
      </c>
      <c r="CO955">
        <v>112030000</v>
      </c>
      <c r="CP955">
        <v>27000</v>
      </c>
      <c r="CQ955">
        <v>510</v>
      </c>
      <c r="CR955">
        <v>0</v>
      </c>
      <c r="CS955">
        <v>0</v>
      </c>
      <c r="CT955">
        <v>73960000</v>
      </c>
      <c r="CU955">
        <v>3574080</v>
      </c>
      <c r="CV955">
        <v>0</v>
      </c>
      <c r="CW955">
        <v>0</v>
      </c>
      <c r="CX955">
        <v>6346.2540348044367</v>
      </c>
      <c r="CY955">
        <v>2749398.4122611955</v>
      </c>
      <c r="CZ955">
        <v>11340</v>
      </c>
      <c r="DA955">
        <v>9913.7581641008255</v>
      </c>
      <c r="DB955">
        <v>8219.9991428638423</v>
      </c>
      <c r="DC955">
        <v>6146.1067922653765</v>
      </c>
      <c r="DD955">
        <v>-839487.25193441601</v>
      </c>
      <c r="DE955">
        <v>-844635.3406441838</v>
      </c>
      <c r="DF955">
        <v>-897474.27108832821</v>
      </c>
    </row>
    <row r="956" spans="1:110" x14ac:dyDescent="0.45">
      <c r="A956">
        <v>21302</v>
      </c>
      <c r="B956" t="s">
        <v>1300</v>
      </c>
      <c r="C956">
        <v>24622</v>
      </c>
      <c r="D956">
        <v>24965</v>
      </c>
      <c r="E956">
        <v>25004</v>
      </c>
      <c r="F956">
        <v>24835</v>
      </c>
      <c r="G956">
        <v>24484</v>
      </c>
      <c r="H956">
        <v>23996</v>
      </c>
      <c r="I956">
        <v>23424</v>
      </c>
      <c r="J956">
        <v>23207.857142857149</v>
      </c>
      <c r="K956">
        <v>2.65</v>
      </c>
      <c r="L956">
        <v>2.56</v>
      </c>
      <c r="M956">
        <v>2.48</v>
      </c>
      <c r="N956">
        <v>2.41</v>
      </c>
      <c r="O956">
        <v>2.35</v>
      </c>
      <c r="P956">
        <v>2.29</v>
      </c>
      <c r="Q956">
        <v>2.2880638803379929</v>
      </c>
      <c r="R956">
        <v>2.2614911332057126</v>
      </c>
      <c r="S956">
        <v>282301</v>
      </c>
      <c r="T956">
        <v>11096</v>
      </c>
      <c r="U956">
        <v>4898</v>
      </c>
      <c r="V956">
        <v>68.32767473368601</v>
      </c>
      <c r="W956">
        <v>166.81856970932324</v>
      </c>
      <c r="X956">
        <v>1810.624971439498</v>
      </c>
      <c r="Y956">
        <v>327.36563419217725</v>
      </c>
      <c r="Z956">
        <v>12801</v>
      </c>
      <c r="AA956">
        <v>12969.243448418298</v>
      </c>
      <c r="AB956">
        <v>12950.265449881819</v>
      </c>
      <c r="AC956">
        <v>12834.763811159628</v>
      </c>
      <c r="AD956">
        <v>12547.337608927497</v>
      </c>
      <c r="AE956">
        <v>12116.254711475354</v>
      </c>
      <c r="AF956">
        <v>11607.553977061751</v>
      </c>
      <c r="AG956">
        <v>11391.046421165887</v>
      </c>
      <c r="AH956">
        <v>211</v>
      </c>
      <c r="AI956">
        <v>201.22119454698512</v>
      </c>
      <c r="AJ956">
        <v>191.57443177048606</v>
      </c>
      <c r="AK956">
        <v>196.05165456812765</v>
      </c>
      <c r="AL956">
        <v>208.68855766246946</v>
      </c>
      <c r="AM956">
        <v>223.85611671633572</v>
      </c>
      <c r="AN956">
        <v>220.89618113502769</v>
      </c>
      <c r="AO956">
        <v>209.84521993150304</v>
      </c>
      <c r="AP956">
        <v>73.152324553240788</v>
      </c>
      <c r="AQ956">
        <v>0.14900124313101049</v>
      </c>
      <c r="AR956">
        <v>1.785343820759789E-2</v>
      </c>
      <c r="AS956">
        <v>0.14900124313101049</v>
      </c>
      <c r="AT956">
        <v>25673</v>
      </c>
      <c r="AU956">
        <v>1312</v>
      </c>
      <c r="AV956">
        <v>16520.827051714568</v>
      </c>
      <c r="AW956">
        <v>16065.307585039203</v>
      </c>
      <c r="AX956">
        <v>425.85485378733148</v>
      </c>
      <c r="AY956">
        <v>551.29999871571511</v>
      </c>
      <c r="AZ956">
        <v>611.12430053489129</v>
      </c>
      <c r="BA956">
        <v>11.320014103695318</v>
      </c>
      <c r="BB956">
        <v>66.061272509003672</v>
      </c>
      <c r="BC956">
        <v>9870</v>
      </c>
      <c r="BD956">
        <v>686139.83825597889</v>
      </c>
      <c r="BE956">
        <v>6926670.8041029694</v>
      </c>
      <c r="BF956">
        <v>235003.99999999997</v>
      </c>
      <c r="BG956">
        <v>248330.90493329661</v>
      </c>
      <c r="BH956">
        <v>252514.90635431086</v>
      </c>
      <c r="BI956">
        <v>155766.00000000003</v>
      </c>
      <c r="BJ956">
        <v>154150.8437065318</v>
      </c>
      <c r="BK956">
        <v>150698.73564834357</v>
      </c>
      <c r="BL956">
        <v>-405453.38182831276</v>
      </c>
      <c r="BM956">
        <v>-549431.32911699894</v>
      </c>
      <c r="BN956">
        <v>-685143.94568469003</v>
      </c>
      <c r="BO956">
        <v>884463.54161944054</v>
      </c>
      <c r="BP956">
        <v>1901724.8367588897</v>
      </c>
      <c r="BQ956">
        <v>2703578.3881310807</v>
      </c>
      <c r="BR956">
        <v>1659744</v>
      </c>
      <c r="BS956">
        <v>8767932</v>
      </c>
      <c r="BT956">
        <v>937111</v>
      </c>
      <c r="BU956">
        <v>27923</v>
      </c>
      <c r="BV956">
        <v>88734</v>
      </c>
      <c r="BW956">
        <v>932589</v>
      </c>
      <c r="BX956">
        <v>42948</v>
      </c>
      <c r="BY956">
        <v>113.43920035178211</v>
      </c>
      <c r="BZ956">
        <v>0</v>
      </c>
      <c r="CA956">
        <v>0</v>
      </c>
      <c r="CB956">
        <v>0</v>
      </c>
      <c r="CC956">
        <v>0</v>
      </c>
      <c r="CD956">
        <v>15.176258220313587</v>
      </c>
      <c r="CE956">
        <v>0.14039999999999997</v>
      </c>
      <c r="CF956">
        <v>0</v>
      </c>
      <c r="CG956">
        <v>427178.17217240721</v>
      </c>
      <c r="CH956">
        <v>675076.93165641837</v>
      </c>
      <c r="CI956">
        <v>1806538.2081272656</v>
      </c>
      <c r="CJ956">
        <v>25062.736384849064</v>
      </c>
      <c r="CK956">
        <v>2359838.5375911715</v>
      </c>
      <c r="CL956">
        <v>1060000</v>
      </c>
      <c r="CM956">
        <v>900000</v>
      </c>
      <c r="CN956">
        <v>120000</v>
      </c>
      <c r="CO956">
        <v>7910000</v>
      </c>
      <c r="CP956">
        <v>0</v>
      </c>
      <c r="CQ956">
        <v>0</v>
      </c>
      <c r="CR956">
        <v>0</v>
      </c>
      <c r="CS956">
        <v>0</v>
      </c>
      <c r="CT956">
        <v>0</v>
      </c>
      <c r="CU956">
        <v>0</v>
      </c>
      <c r="CV956">
        <v>0</v>
      </c>
      <c r="CW956">
        <v>0</v>
      </c>
      <c r="CX956">
        <v>0</v>
      </c>
      <c r="CY956">
        <v>2166303.4429353941</v>
      </c>
      <c r="CZ956">
        <v>9870</v>
      </c>
      <c r="DA956">
        <v>10429.720480041353</v>
      </c>
      <c r="DB956">
        <v>10605.445548658952</v>
      </c>
      <c r="DC956">
        <v>10386.415704639401</v>
      </c>
      <c r="DD956">
        <v>-405453.38182831276</v>
      </c>
      <c r="DE956">
        <v>-549431.32911699894</v>
      </c>
      <c r="DF956">
        <v>-685143.94568469003</v>
      </c>
    </row>
    <row r="957" spans="1:110" x14ac:dyDescent="0.45">
      <c r="A957">
        <v>21303</v>
      </c>
      <c r="B957" t="s">
        <v>1301</v>
      </c>
      <c r="C957">
        <v>22750</v>
      </c>
      <c r="D957">
        <v>22420</v>
      </c>
      <c r="E957">
        <v>21832</v>
      </c>
      <c r="F957">
        <v>21117</v>
      </c>
      <c r="G957">
        <v>20355</v>
      </c>
      <c r="H957">
        <v>19618</v>
      </c>
      <c r="I957">
        <v>18885</v>
      </c>
      <c r="J957">
        <v>18218</v>
      </c>
      <c r="K957">
        <v>2.65</v>
      </c>
      <c r="L957">
        <v>2.56</v>
      </c>
      <c r="M957">
        <v>2.48</v>
      </c>
      <c r="N957">
        <v>2.41</v>
      </c>
      <c r="O957">
        <v>2.35</v>
      </c>
      <c r="P957">
        <v>2.29</v>
      </c>
      <c r="Q957">
        <v>2.2880638803379929</v>
      </c>
      <c r="R957">
        <v>2.2614911332057126</v>
      </c>
      <c r="S957">
        <v>282301</v>
      </c>
      <c r="T957">
        <v>11096</v>
      </c>
      <c r="U957">
        <v>4898</v>
      </c>
      <c r="V957">
        <v>55.717288982683229</v>
      </c>
      <c r="W957">
        <v>135.41659206787659</v>
      </c>
      <c r="X957">
        <v>2051.6026162827793</v>
      </c>
      <c r="Y957">
        <v>372.61786564634514</v>
      </c>
      <c r="Z957">
        <v>9397</v>
      </c>
      <c r="AA957">
        <v>9218.7643893953045</v>
      </c>
      <c r="AB957">
        <v>9008.4692177737415</v>
      </c>
      <c r="AC957">
        <v>8706.7713309874271</v>
      </c>
      <c r="AD957">
        <v>8312.8832877593613</v>
      </c>
      <c r="AE957">
        <v>7897.7151777022527</v>
      </c>
      <c r="AF957">
        <v>7444.8554598064811</v>
      </c>
      <c r="AG957">
        <v>7113.5360064064089</v>
      </c>
      <c r="AH957">
        <v>103</v>
      </c>
      <c r="AI957">
        <v>99.764710096260018</v>
      </c>
      <c r="AJ957">
        <v>97.140818699431563</v>
      </c>
      <c r="AK957">
        <v>102.39296033474939</v>
      </c>
      <c r="AL957">
        <v>109.63466626970748</v>
      </c>
      <c r="AM957">
        <v>107.77654413167436</v>
      </c>
      <c r="AN957">
        <v>91.542215229769013</v>
      </c>
      <c r="AO957">
        <v>76.502617535850987</v>
      </c>
      <c r="AP957">
        <v>48.264191583305326</v>
      </c>
      <c r="AQ957">
        <v>0.37250310782752621</v>
      </c>
      <c r="AR957">
        <v>4.463359551899472E-2</v>
      </c>
      <c r="AS957">
        <v>0.37250310782752621</v>
      </c>
      <c r="AT957">
        <v>16186</v>
      </c>
      <c r="AU957">
        <v>400</v>
      </c>
      <c r="AV957">
        <v>10289.638817793759</v>
      </c>
      <c r="AW957">
        <v>5896.6053411247685</v>
      </c>
      <c r="AX957">
        <v>135.88231876098624</v>
      </c>
      <c r="AY957">
        <v>343.36524734977775</v>
      </c>
      <c r="AZ957">
        <v>224.30686717638619</v>
      </c>
      <c r="BA957">
        <v>3.6120047737799101</v>
      </c>
      <c r="BB957">
        <v>66.061272509003672</v>
      </c>
      <c r="BC957">
        <v>8280</v>
      </c>
      <c r="BD957">
        <v>503138.36867635458</v>
      </c>
      <c r="BE957">
        <v>4640934.711987514</v>
      </c>
      <c r="BF957">
        <v>142874</v>
      </c>
      <c r="BG957">
        <v>142946.24058394809</v>
      </c>
      <c r="BH957">
        <v>139758.0423343163</v>
      </c>
      <c r="BI957">
        <v>57344</v>
      </c>
      <c r="BJ957">
        <v>54159.220706246168</v>
      </c>
      <c r="BK957">
        <v>51709.096698645648</v>
      </c>
      <c r="BL957">
        <v>-355539.39889475529</v>
      </c>
      <c r="BM957">
        <v>-435494.66366269847</v>
      </c>
      <c r="BN957">
        <v>-481549.80366808031</v>
      </c>
      <c r="BO957">
        <v>498059.38210537611</v>
      </c>
      <c r="BP957">
        <v>1092453.7371826798</v>
      </c>
      <c r="BQ957">
        <v>1581098.9064633665</v>
      </c>
      <c r="BR957">
        <v>1659744</v>
      </c>
      <c r="BS957">
        <v>8767932</v>
      </c>
      <c r="BT957">
        <v>937111</v>
      </c>
      <c r="BU957">
        <v>27923</v>
      </c>
      <c r="BV957">
        <v>88734</v>
      </c>
      <c r="BW957">
        <v>932589</v>
      </c>
      <c r="BX957">
        <v>42948</v>
      </c>
      <c r="BY957">
        <v>117.10017171836429</v>
      </c>
      <c r="BZ957">
        <v>0</v>
      </c>
      <c r="CA957">
        <v>0</v>
      </c>
      <c r="CB957">
        <v>0</v>
      </c>
      <c r="CC957">
        <v>0</v>
      </c>
      <c r="CD957">
        <v>3.0530527823649689</v>
      </c>
      <c r="CE957">
        <v>9.3599999999999989E-2</v>
      </c>
      <c r="CF957">
        <v>0</v>
      </c>
      <c r="CG957">
        <v>317293.97568277543</v>
      </c>
      <c r="CH957">
        <v>501425.0668466856</v>
      </c>
      <c r="CI957">
        <v>1341837.4992442143</v>
      </c>
      <c r="CJ957">
        <v>18615.780924847008</v>
      </c>
      <c r="CK957">
        <v>1752810.8886133165</v>
      </c>
      <c r="CL957">
        <v>1460000</v>
      </c>
      <c r="CM957">
        <v>590000</v>
      </c>
      <c r="CN957">
        <v>140000</v>
      </c>
      <c r="CO957">
        <v>10300000</v>
      </c>
      <c r="CP957">
        <v>0</v>
      </c>
      <c r="CQ957">
        <v>0</v>
      </c>
      <c r="CR957">
        <v>0</v>
      </c>
      <c r="CS957">
        <v>0</v>
      </c>
      <c r="CT957">
        <v>0</v>
      </c>
      <c r="CU957">
        <v>0</v>
      </c>
      <c r="CV957">
        <v>0</v>
      </c>
      <c r="CW957">
        <v>0</v>
      </c>
      <c r="CX957">
        <v>0</v>
      </c>
      <c r="CY957">
        <v>1589043.94845039</v>
      </c>
      <c r="CZ957">
        <v>8280</v>
      </c>
      <c r="DA957">
        <v>8284.1865702303439</v>
      </c>
      <c r="DB957">
        <v>8099.420402089524</v>
      </c>
      <c r="DC957">
        <v>7616.2379192405124</v>
      </c>
      <c r="DD957">
        <v>-355539.39889475529</v>
      </c>
      <c r="DE957">
        <v>-435494.66366269847</v>
      </c>
      <c r="DF957">
        <v>-481549.80366808031</v>
      </c>
    </row>
    <row r="958" spans="1:110" x14ac:dyDescent="0.45">
      <c r="A958">
        <v>21341</v>
      </c>
      <c r="B958" t="s">
        <v>1302</v>
      </c>
      <c r="C958">
        <v>29029</v>
      </c>
      <c r="D958">
        <v>26765</v>
      </c>
      <c r="E958">
        <v>24496</v>
      </c>
      <c r="F958">
        <v>22188</v>
      </c>
      <c r="G958">
        <v>19846</v>
      </c>
      <c r="H958">
        <v>17572</v>
      </c>
      <c r="I958">
        <v>15445</v>
      </c>
      <c r="J958">
        <v>13166.857142857141</v>
      </c>
      <c r="K958">
        <v>2.65</v>
      </c>
      <c r="L958">
        <v>2.56</v>
      </c>
      <c r="M958">
        <v>2.48</v>
      </c>
      <c r="N958">
        <v>2.41</v>
      </c>
      <c r="O958">
        <v>2.35</v>
      </c>
      <c r="P958">
        <v>2.29</v>
      </c>
      <c r="Q958">
        <v>2.2880638803379929</v>
      </c>
      <c r="R958">
        <v>2.2614911332057126</v>
      </c>
      <c r="S958">
        <v>283003</v>
      </c>
      <c r="T958">
        <v>10814</v>
      </c>
      <c r="U958">
        <v>4262</v>
      </c>
      <c r="V958">
        <v>62.620638860275285</v>
      </c>
      <c r="W958">
        <v>172.11514661034087</v>
      </c>
      <c r="X958">
        <v>2270.0546816885258</v>
      </c>
      <c r="Y958">
        <v>325.50810122989895</v>
      </c>
      <c r="Z958">
        <v>11627</v>
      </c>
      <c r="AA958">
        <v>10357.360637697877</v>
      </c>
      <c r="AB958">
        <v>9195.7433030789198</v>
      </c>
      <c r="AC958">
        <v>8083.5848450607382</v>
      </c>
      <c r="AD958">
        <v>7018.9651379681627</v>
      </c>
      <c r="AE958">
        <v>6053.6403150381875</v>
      </c>
      <c r="AF958">
        <v>5179.4510190893961</v>
      </c>
      <c r="AG958">
        <v>4102.2319882945967</v>
      </c>
      <c r="AH958">
        <v>450</v>
      </c>
      <c r="AI958">
        <v>361.13088543349755</v>
      </c>
      <c r="AJ958">
        <v>281.53994463139912</v>
      </c>
      <c r="AK958">
        <v>217.51287169296972</v>
      </c>
      <c r="AL958">
        <v>175.44957807226427</v>
      </c>
      <c r="AM958">
        <v>144.95991764533264</v>
      </c>
      <c r="AN958">
        <v>118.62669963942425</v>
      </c>
      <c r="AO958">
        <v>93.229207868646668</v>
      </c>
      <c r="AP958">
        <v>48.98968180488982</v>
      </c>
      <c r="AQ958">
        <v>6.0718006575886774</v>
      </c>
      <c r="AR958">
        <v>0.72752760695961394</v>
      </c>
      <c r="AS958">
        <v>6.0718006575886774</v>
      </c>
      <c r="AT958">
        <v>25956</v>
      </c>
      <c r="AU958">
        <v>526</v>
      </c>
      <c r="AV958">
        <v>16466.439386291127</v>
      </c>
      <c r="AW958">
        <v>8312.1360870346398</v>
      </c>
      <c r="AX958">
        <v>182.06550745751704</v>
      </c>
      <c r="AY958">
        <v>549.48508232053484</v>
      </c>
      <c r="AZ958">
        <v>316.19365675079769</v>
      </c>
      <c r="BA958">
        <v>4.8396398300646739</v>
      </c>
      <c r="BB958">
        <v>66.061272509003672</v>
      </c>
      <c r="BC958">
        <v>9410</v>
      </c>
      <c r="BD958">
        <v>346175.64524236153</v>
      </c>
      <c r="BE958">
        <v>3891481.1593716498</v>
      </c>
      <c r="BF958">
        <v>91304.000000000015</v>
      </c>
      <c r="BG958">
        <v>80401.404713066644</v>
      </c>
      <c r="BH958">
        <v>67011.329455384373</v>
      </c>
      <c r="BI958">
        <v>170469.99999999997</v>
      </c>
      <c r="BJ958">
        <v>133046.31910971025</v>
      </c>
      <c r="BK958">
        <v>115523.92824040767</v>
      </c>
      <c r="BL958">
        <v>-679082.28627508448</v>
      </c>
      <c r="BM958">
        <v>-679742.3143787476</v>
      </c>
      <c r="BN958">
        <v>-722296.15870280028</v>
      </c>
      <c r="BO958">
        <v>51580.683634929825</v>
      </c>
      <c r="BP958">
        <v>301117.63077219366</v>
      </c>
      <c r="BQ958">
        <v>523075.67793400562</v>
      </c>
      <c r="BR958">
        <v>1659744</v>
      </c>
      <c r="BS958">
        <v>8767932</v>
      </c>
      <c r="BT958">
        <v>937111</v>
      </c>
      <c r="BU958">
        <v>27923</v>
      </c>
      <c r="BV958">
        <v>88734</v>
      </c>
      <c r="BW958">
        <v>932589</v>
      </c>
      <c r="BX958">
        <v>42948</v>
      </c>
      <c r="BY958">
        <v>399.25169992626763</v>
      </c>
      <c r="BZ958">
        <v>0</v>
      </c>
      <c r="CA958">
        <v>4.9847903999999998E-2</v>
      </c>
      <c r="CB958">
        <v>0</v>
      </c>
      <c r="CC958">
        <v>0</v>
      </c>
      <c r="CD958">
        <v>17.349552867844849</v>
      </c>
      <c r="CE958">
        <v>9.3599999999999989E-2</v>
      </c>
      <c r="CF958">
        <v>0</v>
      </c>
      <c r="CG958">
        <v>399505.62391218211</v>
      </c>
      <c r="CH958">
        <v>631345.53293905291</v>
      </c>
      <c r="CI958">
        <v>1689510.8902422916</v>
      </c>
      <c r="CJ958">
        <v>23439.175474383999</v>
      </c>
      <c r="CK958">
        <v>2206968.4939610516</v>
      </c>
      <c r="CL958">
        <v>24100000</v>
      </c>
      <c r="CM958">
        <v>1920000</v>
      </c>
      <c r="CN958">
        <v>770000</v>
      </c>
      <c r="CO958">
        <v>72290000</v>
      </c>
      <c r="CP958">
        <v>3000</v>
      </c>
      <c r="CQ958">
        <v>380</v>
      </c>
      <c r="CR958">
        <v>0</v>
      </c>
      <c r="CS958">
        <v>0</v>
      </c>
      <c r="CT958">
        <v>9127000</v>
      </c>
      <c r="CU958">
        <v>2663040</v>
      </c>
      <c r="CV958">
        <v>0</v>
      </c>
      <c r="CW958">
        <v>0</v>
      </c>
      <c r="CX958">
        <v>3829.5277564029411</v>
      </c>
      <c r="CY958">
        <v>1799407.4585031332</v>
      </c>
      <c r="CZ958">
        <v>9410</v>
      </c>
      <c r="DA958">
        <v>8286.3534823223181</v>
      </c>
      <c r="DB958">
        <v>6906.3415641720712</v>
      </c>
      <c r="DC958">
        <v>5240.2206632513826</v>
      </c>
      <c r="DD958">
        <v>-679082.28627508448</v>
      </c>
      <c r="DE958">
        <v>-679742.3143787476</v>
      </c>
      <c r="DF958">
        <v>-722296.15870280028</v>
      </c>
    </row>
    <row r="959" spans="1:110" x14ac:dyDescent="0.45">
      <c r="A959">
        <v>21361</v>
      </c>
      <c r="B959" t="s">
        <v>1303</v>
      </c>
      <c r="C959">
        <v>27556</v>
      </c>
      <c r="D959">
        <v>26468</v>
      </c>
      <c r="E959">
        <v>25205</v>
      </c>
      <c r="F959">
        <v>23834</v>
      </c>
      <c r="G959">
        <v>22404</v>
      </c>
      <c r="H959">
        <v>20915</v>
      </c>
      <c r="I959">
        <v>19432</v>
      </c>
      <c r="J959">
        <v>18064.892857142859</v>
      </c>
      <c r="K959">
        <v>2.65</v>
      </c>
      <c r="L959">
        <v>2.56</v>
      </c>
      <c r="M959">
        <v>2.48</v>
      </c>
      <c r="N959">
        <v>2.41</v>
      </c>
      <c r="O959">
        <v>2.35</v>
      </c>
      <c r="P959">
        <v>2.29</v>
      </c>
      <c r="Q959">
        <v>2.2880638803379929</v>
      </c>
      <c r="R959">
        <v>2.2614911332057126</v>
      </c>
      <c r="S959">
        <v>283003</v>
      </c>
      <c r="T959">
        <v>10814</v>
      </c>
      <c r="U959">
        <v>4262</v>
      </c>
      <c r="V959">
        <v>63.388639455713687</v>
      </c>
      <c r="W959">
        <v>174.22602470878462</v>
      </c>
      <c r="X959">
        <v>2128.7589311903967</v>
      </c>
      <c r="Y959">
        <v>305.24739481277913</v>
      </c>
      <c r="Z959">
        <v>10759</v>
      </c>
      <c r="AA959">
        <v>10099.694632978833</v>
      </c>
      <c r="AB959">
        <v>9457.2608406081745</v>
      </c>
      <c r="AC959">
        <v>8825.2650156170403</v>
      </c>
      <c r="AD959">
        <v>8123.4906238753947</v>
      </c>
      <c r="AE959">
        <v>7417.0012412004789</v>
      </c>
      <c r="AF959">
        <v>6758.4614439798743</v>
      </c>
      <c r="AG959">
        <v>6082.826293576808</v>
      </c>
      <c r="AH959">
        <v>240</v>
      </c>
      <c r="AI959">
        <v>206.939958312638</v>
      </c>
      <c r="AJ959">
        <v>172.82198827902209</v>
      </c>
      <c r="AK959">
        <v>139.16454601863967</v>
      </c>
      <c r="AL959">
        <v>114.27351986572435</v>
      </c>
      <c r="AM959">
        <v>94.263776956944639</v>
      </c>
      <c r="AN959">
        <v>86.622411320889228</v>
      </c>
      <c r="AO959">
        <v>73.637025411875513</v>
      </c>
      <c r="AP959">
        <v>42.483180028153093</v>
      </c>
      <c r="AQ959">
        <v>3.3152776596649836</v>
      </c>
      <c r="AR959">
        <v>0.39723900011905311</v>
      </c>
      <c r="AS959">
        <v>3.3152776596649836</v>
      </c>
      <c r="AT959">
        <v>21168</v>
      </c>
      <c r="AU959">
        <v>268</v>
      </c>
      <c r="AV959">
        <v>13381.381151358397</v>
      </c>
      <c r="AW959">
        <v>5184.0746172969193</v>
      </c>
      <c r="AX959">
        <v>98.511208819345043</v>
      </c>
      <c r="AY959">
        <v>446.53668902082967</v>
      </c>
      <c r="AZ959">
        <v>197.20219844197482</v>
      </c>
      <c r="BA959">
        <v>2.6186111612665957</v>
      </c>
      <c r="BB959">
        <v>66.061272509003672</v>
      </c>
      <c r="BC959">
        <v>8740</v>
      </c>
      <c r="BD959">
        <v>446085.09026139358</v>
      </c>
      <c r="BE959">
        <v>3738824.9331817999</v>
      </c>
      <c r="BF959">
        <v>132920</v>
      </c>
      <c r="BG959">
        <v>127142.00749107824</v>
      </c>
      <c r="BH959">
        <v>117417.15641793371</v>
      </c>
      <c r="BI959">
        <v>211426.00000000006</v>
      </c>
      <c r="BJ959">
        <v>184747.21751478515</v>
      </c>
      <c r="BK959">
        <v>170056.3424002167</v>
      </c>
      <c r="BL959">
        <v>-540261.02612558205</v>
      </c>
      <c r="BM959">
        <v>-588219.2999989253</v>
      </c>
      <c r="BN959">
        <v>-654350.36085049936</v>
      </c>
      <c r="BO959">
        <v>269058.24206330162</v>
      </c>
      <c r="BP959">
        <v>685633.65296400455</v>
      </c>
      <c r="BQ959">
        <v>1022516.6806541858</v>
      </c>
      <c r="BR959">
        <v>1659744</v>
      </c>
      <c r="BS959">
        <v>8767932</v>
      </c>
      <c r="BT959">
        <v>937111</v>
      </c>
      <c r="BU959">
        <v>27923</v>
      </c>
      <c r="BV959">
        <v>88734</v>
      </c>
      <c r="BW959">
        <v>932589</v>
      </c>
      <c r="BX959">
        <v>42948</v>
      </c>
      <c r="BY959">
        <v>193.05131579417284</v>
      </c>
      <c r="BZ959">
        <v>0</v>
      </c>
      <c r="CA959">
        <v>0</v>
      </c>
      <c r="CB959">
        <v>0</v>
      </c>
      <c r="CC959">
        <v>0</v>
      </c>
      <c r="CD959">
        <v>3.4089631282715436</v>
      </c>
      <c r="CE959">
        <v>0</v>
      </c>
      <c r="CF959">
        <v>3.5999999999999997E-2</v>
      </c>
      <c r="CG959">
        <v>295263.40328143118</v>
      </c>
      <c r="CH959">
        <v>466609.77854742378</v>
      </c>
      <c r="CI959">
        <v>1248670.1199571476</v>
      </c>
      <c r="CJ959">
        <v>17323.237287389384</v>
      </c>
      <c r="CK959">
        <v>1631108.5237815706</v>
      </c>
      <c r="CL959">
        <v>9180000</v>
      </c>
      <c r="CM959">
        <v>1210000</v>
      </c>
      <c r="CN959">
        <v>410000</v>
      </c>
      <c r="CO959">
        <v>57090000</v>
      </c>
      <c r="CP959">
        <v>12000</v>
      </c>
      <c r="CQ959">
        <v>380</v>
      </c>
      <c r="CR959">
        <v>0</v>
      </c>
      <c r="CS959">
        <v>0</v>
      </c>
      <c r="CT959">
        <v>24782000</v>
      </c>
      <c r="CU959">
        <v>2663040</v>
      </c>
      <c r="CV959">
        <v>0</v>
      </c>
      <c r="CW959">
        <v>0</v>
      </c>
      <c r="CX959">
        <v>6890.6374228114146</v>
      </c>
      <c r="CY959">
        <v>1450571.0727277827</v>
      </c>
      <c r="CZ959">
        <v>8740</v>
      </c>
      <c r="DA959">
        <v>8360.0748229914534</v>
      </c>
      <c r="DB959">
        <v>7720.6285517058423</v>
      </c>
      <c r="DC959">
        <v>6752.5960872248625</v>
      </c>
      <c r="DD959">
        <v>-540261.02612558205</v>
      </c>
      <c r="DE959">
        <v>-588219.2999989253</v>
      </c>
      <c r="DF959">
        <v>-654350.36085049936</v>
      </c>
    </row>
    <row r="960" spans="1:110" x14ac:dyDescent="0.45">
      <c r="A960">
        <v>21362</v>
      </c>
      <c r="B960" t="s">
        <v>1304</v>
      </c>
      <c r="C960">
        <v>7419</v>
      </c>
      <c r="D960">
        <v>6778</v>
      </c>
      <c r="E960">
        <v>6129</v>
      </c>
      <c r="F960">
        <v>5495</v>
      </c>
      <c r="G960">
        <v>4875</v>
      </c>
      <c r="H960">
        <v>4283</v>
      </c>
      <c r="I960">
        <v>3737</v>
      </c>
      <c r="J960">
        <v>3119.5000000000005</v>
      </c>
      <c r="K960">
        <v>2.65</v>
      </c>
      <c r="L960">
        <v>2.56</v>
      </c>
      <c r="M960">
        <v>2.48</v>
      </c>
      <c r="N960">
        <v>2.41</v>
      </c>
      <c r="O960">
        <v>2.35</v>
      </c>
      <c r="P960">
        <v>2.29</v>
      </c>
      <c r="Q960">
        <v>2.2880638803379929</v>
      </c>
      <c r="R960">
        <v>2.2614911332057126</v>
      </c>
      <c r="S960">
        <v>283003</v>
      </c>
      <c r="T960">
        <v>10814</v>
      </c>
      <c r="U960">
        <v>4262</v>
      </c>
      <c r="V960">
        <v>17.146365865696524</v>
      </c>
      <c r="W960">
        <v>47.12742202125672</v>
      </c>
      <c r="X960">
        <v>2118.824675672101</v>
      </c>
      <c r="Y960">
        <v>303.8229002061172</v>
      </c>
      <c r="Z960">
        <v>3653</v>
      </c>
      <c r="AA960">
        <v>3205.8781835396553</v>
      </c>
      <c r="AB960">
        <v>2787.0975072272786</v>
      </c>
      <c r="AC960">
        <v>2411.8111774062791</v>
      </c>
      <c r="AD960">
        <v>2067.2590531614428</v>
      </c>
      <c r="AE960">
        <v>1756.5897925256531</v>
      </c>
      <c r="AF960">
        <v>1562.3753070821072</v>
      </c>
      <c r="AG960">
        <v>1236.9436460514696</v>
      </c>
      <c r="AH960">
        <v>153</v>
      </c>
      <c r="AI960">
        <v>164.50439121410744</v>
      </c>
      <c r="AJ960">
        <v>162.33924258568686</v>
      </c>
      <c r="AK960">
        <v>160.12408171871837</v>
      </c>
      <c r="AL960">
        <v>165.8383152483689</v>
      </c>
      <c r="AM960">
        <v>175.51160744653205</v>
      </c>
      <c r="AN960">
        <v>228.01812157901605</v>
      </c>
      <c r="AO960">
        <v>249.09228076405464</v>
      </c>
      <c r="AP960">
        <v>11.287100500019822</v>
      </c>
      <c r="AQ960">
        <v>1.5645130528756099</v>
      </c>
      <c r="AR960">
        <v>0.18746110117977785</v>
      </c>
      <c r="AS960">
        <v>1.5645130528756099</v>
      </c>
      <c r="AT960">
        <v>5974</v>
      </c>
      <c r="AU960">
        <v>52</v>
      </c>
      <c r="AV960">
        <v>3769.4896005167288</v>
      </c>
      <c r="AW960">
        <v>1228.8916489705475</v>
      </c>
      <c r="AX960">
        <v>20.464924738425005</v>
      </c>
      <c r="AY960">
        <v>125.78786796924324</v>
      </c>
      <c r="AZ960">
        <v>46.747038326839622</v>
      </c>
      <c r="BA960">
        <v>0.54399576430735019</v>
      </c>
      <c r="BB960">
        <v>66.061272509003672</v>
      </c>
      <c r="BC960">
        <v>8740</v>
      </c>
      <c r="BD960">
        <v>300806.25941288064</v>
      </c>
      <c r="BE960">
        <v>1152608.4220996769</v>
      </c>
      <c r="BF960">
        <v>15166</v>
      </c>
      <c r="BG960">
        <v>13060.50911601973</v>
      </c>
      <c r="BH960">
        <v>10713.269857141202</v>
      </c>
      <c r="BI960">
        <v>34398.000000000007</v>
      </c>
      <c r="BJ960">
        <v>25877.926774130348</v>
      </c>
      <c r="BK960">
        <v>22180.997792041566</v>
      </c>
      <c r="BL960">
        <v>-540721.34276240703</v>
      </c>
      <c r="BM960">
        <v>-513086.41987348546</v>
      </c>
      <c r="BN960">
        <v>-502391.81476316147</v>
      </c>
      <c r="BO960">
        <v>-11325.09990325314</v>
      </c>
      <c r="BP960">
        <v>52994.575650631567</v>
      </c>
      <c r="BQ960">
        <v>106558.29658334068</v>
      </c>
      <c r="BR960">
        <v>1659744</v>
      </c>
      <c r="BS960">
        <v>8767932</v>
      </c>
      <c r="BT960">
        <v>937111</v>
      </c>
      <c r="BU960">
        <v>27923</v>
      </c>
      <c r="BV960">
        <v>88734</v>
      </c>
      <c r="BW960">
        <v>932589</v>
      </c>
      <c r="BX960">
        <v>42948</v>
      </c>
      <c r="BY960">
        <v>49.243375723675449</v>
      </c>
      <c r="BZ960">
        <v>0</v>
      </c>
      <c r="CA960">
        <v>0</v>
      </c>
      <c r="CB960">
        <v>0</v>
      </c>
      <c r="CC960">
        <v>0</v>
      </c>
      <c r="CD960">
        <v>5.0661136025855837</v>
      </c>
      <c r="CE960">
        <v>0</v>
      </c>
      <c r="CF960">
        <v>0</v>
      </c>
      <c r="CG960">
        <v>119018.82407067699</v>
      </c>
      <c r="CH960">
        <v>188087.47215332914</v>
      </c>
      <c r="CI960">
        <v>503331.08566061547</v>
      </c>
      <c r="CJ960">
        <v>6982.8881877283866</v>
      </c>
      <c r="CK960">
        <v>657489.60512760305</v>
      </c>
      <c r="CL960">
        <v>2520000</v>
      </c>
      <c r="CM960">
        <v>400000</v>
      </c>
      <c r="CN960">
        <v>460000</v>
      </c>
      <c r="CO960">
        <v>49280000</v>
      </c>
      <c r="CP960">
        <v>46000</v>
      </c>
      <c r="CQ960">
        <v>380</v>
      </c>
      <c r="CR960">
        <v>0</v>
      </c>
      <c r="CS960">
        <v>0</v>
      </c>
      <c r="CT960">
        <v>111573000</v>
      </c>
      <c r="CU960">
        <v>2663040</v>
      </c>
      <c r="CV960">
        <v>0</v>
      </c>
      <c r="CW960">
        <v>0</v>
      </c>
      <c r="CX960">
        <v>7964.7477229944161</v>
      </c>
      <c r="CY960">
        <v>556330.59424030501</v>
      </c>
      <c r="CZ960">
        <v>8740</v>
      </c>
      <c r="DA960">
        <v>7526.6286215226455</v>
      </c>
      <c r="DB960">
        <v>6173.9402974689492</v>
      </c>
      <c r="DC960">
        <v>4553.4433108578542</v>
      </c>
      <c r="DD960">
        <v>-540721.34276240703</v>
      </c>
      <c r="DE960">
        <v>-513086.41987348546</v>
      </c>
      <c r="DF960">
        <v>-502391.81476316147</v>
      </c>
    </row>
    <row r="961" spans="1:110" x14ac:dyDescent="0.45">
      <c r="A961">
        <v>21381</v>
      </c>
      <c r="B961" t="s">
        <v>1305</v>
      </c>
      <c r="C961">
        <v>19282</v>
      </c>
      <c r="D961">
        <v>18326</v>
      </c>
      <c r="E961">
        <v>17218</v>
      </c>
      <c r="F961">
        <v>15997</v>
      </c>
      <c r="G961">
        <v>14746</v>
      </c>
      <c r="H961">
        <v>13525</v>
      </c>
      <c r="I961">
        <v>12376</v>
      </c>
      <c r="J961">
        <v>11204.857142857141</v>
      </c>
      <c r="K961">
        <v>2.65</v>
      </c>
      <c r="L961">
        <v>2.56</v>
      </c>
      <c r="M961">
        <v>2.48</v>
      </c>
      <c r="N961">
        <v>2.41</v>
      </c>
      <c r="O961">
        <v>2.35</v>
      </c>
      <c r="P961">
        <v>2.29</v>
      </c>
      <c r="Q961">
        <v>2.2880638803379929</v>
      </c>
      <c r="R961">
        <v>2.2614911332057126</v>
      </c>
      <c r="S961">
        <v>283003</v>
      </c>
      <c r="T961">
        <v>10814</v>
      </c>
      <c r="U961">
        <v>4262</v>
      </c>
      <c r="V961">
        <v>44.545846828634701</v>
      </c>
      <c r="W961">
        <v>122.43591086478011</v>
      </c>
      <c r="X961">
        <v>2119.6619138621995</v>
      </c>
      <c r="Y961">
        <v>303.94295361969114</v>
      </c>
      <c r="Z961">
        <v>7605</v>
      </c>
      <c r="AA961">
        <v>7048.9344258522733</v>
      </c>
      <c r="AB961">
        <v>6539.3901311914215</v>
      </c>
      <c r="AC961">
        <v>5985.8846778305006</v>
      </c>
      <c r="AD961">
        <v>5382.8528123418037</v>
      </c>
      <c r="AE961">
        <v>4794.2088107135978</v>
      </c>
      <c r="AF961">
        <v>4260.7531462764891</v>
      </c>
      <c r="AG961">
        <v>3699.9859984865584</v>
      </c>
      <c r="AH961">
        <v>462</v>
      </c>
      <c r="AI961">
        <v>432.98553471516703</v>
      </c>
      <c r="AJ961">
        <v>401.94215483650385</v>
      </c>
      <c r="AK961">
        <v>381.00321706669007</v>
      </c>
      <c r="AL961">
        <v>369.60074065475931</v>
      </c>
      <c r="AM961">
        <v>362.55202097214652</v>
      </c>
      <c r="AN961">
        <v>356.95540887228992</v>
      </c>
      <c r="AO961">
        <v>343.77591198090948</v>
      </c>
      <c r="AP961">
        <v>22.375645781500729</v>
      </c>
      <c r="AQ961">
        <v>1.6017633636583626</v>
      </c>
      <c r="AR961">
        <v>0.19192446073167732</v>
      </c>
      <c r="AS961">
        <v>1.6017633636583626</v>
      </c>
      <c r="AT961">
        <v>15371</v>
      </c>
      <c r="AU961">
        <v>257</v>
      </c>
      <c r="AV961">
        <v>9735.2339263285085</v>
      </c>
      <c r="AW961">
        <v>4382.520581168008</v>
      </c>
      <c r="AX961">
        <v>90.901791267653365</v>
      </c>
      <c r="AY961">
        <v>324.86475612158227</v>
      </c>
      <c r="AZ961">
        <v>166.71108290763104</v>
      </c>
      <c r="BA961">
        <v>2.4163386892259844</v>
      </c>
      <c r="BB961">
        <v>66.061272509003672</v>
      </c>
      <c r="BC961">
        <v>6270</v>
      </c>
      <c r="BD961">
        <v>286680.5265638741</v>
      </c>
      <c r="BE961">
        <v>2959766.5107061928</v>
      </c>
      <c r="BF961">
        <v>103624</v>
      </c>
      <c r="BG961">
        <v>96084.677726541384</v>
      </c>
      <c r="BH961">
        <v>85493.761839789498</v>
      </c>
      <c r="BI961">
        <v>42846.000000000022</v>
      </c>
      <c r="BJ961">
        <v>36384.395060579147</v>
      </c>
      <c r="BK961">
        <v>32718.946959094679</v>
      </c>
      <c r="BL961">
        <v>-412536.57558093901</v>
      </c>
      <c r="BM961">
        <v>-468602.13118120545</v>
      </c>
      <c r="BN961">
        <v>-514660.78603006783</v>
      </c>
      <c r="BO961">
        <v>189553.55292142159</v>
      </c>
      <c r="BP961">
        <v>467164.6571787938</v>
      </c>
      <c r="BQ961">
        <v>673090.26402999694</v>
      </c>
      <c r="BR961">
        <v>1659744</v>
      </c>
      <c r="BS961">
        <v>8767932</v>
      </c>
      <c r="BT961">
        <v>937111</v>
      </c>
      <c r="BU961">
        <v>27923</v>
      </c>
      <c r="BV961">
        <v>88734</v>
      </c>
      <c r="BW961">
        <v>932589</v>
      </c>
      <c r="BX961">
        <v>42948</v>
      </c>
      <c r="BY961">
        <v>183.39638308029623</v>
      </c>
      <c r="BZ961">
        <v>0</v>
      </c>
      <c r="CA961">
        <v>0</v>
      </c>
      <c r="CB961">
        <v>0</v>
      </c>
      <c r="CC961">
        <v>0</v>
      </c>
      <c r="CD961">
        <v>18.424065483417341</v>
      </c>
      <c r="CE961">
        <v>0</v>
      </c>
      <c r="CF961">
        <v>0</v>
      </c>
      <c r="CG961">
        <v>239112.31020971222</v>
      </c>
      <c r="CH961">
        <v>377873.25105296372</v>
      </c>
      <c r="CI961">
        <v>1011206.9215303562</v>
      </c>
      <c r="CJ961">
        <v>14028.827284601048</v>
      </c>
      <c r="CK961">
        <v>1320915.9109787059</v>
      </c>
      <c r="CL961">
        <v>7150000</v>
      </c>
      <c r="CM961">
        <v>1300000</v>
      </c>
      <c r="CN961">
        <v>130000</v>
      </c>
      <c r="CO961">
        <v>18780000</v>
      </c>
      <c r="CP961">
        <v>0</v>
      </c>
      <c r="CQ961">
        <v>0</v>
      </c>
      <c r="CR961">
        <v>0</v>
      </c>
      <c r="CS961">
        <v>0</v>
      </c>
      <c r="CT961">
        <v>0</v>
      </c>
      <c r="CU961">
        <v>0</v>
      </c>
      <c r="CV961">
        <v>0</v>
      </c>
      <c r="CW961">
        <v>0</v>
      </c>
      <c r="CX961">
        <v>0</v>
      </c>
      <c r="CY961">
        <v>1179980.986529198</v>
      </c>
      <c r="CZ961">
        <v>6270</v>
      </c>
      <c r="DA961">
        <v>5813.8165805741382</v>
      </c>
      <c r="DB961">
        <v>5172.9897199054285</v>
      </c>
      <c r="DC961">
        <v>4339.6155671206852</v>
      </c>
      <c r="DD961">
        <v>-412536.57558093901</v>
      </c>
      <c r="DE961">
        <v>-468602.13118120545</v>
      </c>
      <c r="DF961">
        <v>-514660.78603006783</v>
      </c>
    </row>
    <row r="962" spans="1:110" x14ac:dyDescent="0.45">
      <c r="A962">
        <v>21382</v>
      </c>
      <c r="B962" t="s">
        <v>1306</v>
      </c>
      <c r="C962">
        <v>9973</v>
      </c>
      <c r="D962">
        <v>9855</v>
      </c>
      <c r="E962">
        <v>9678</v>
      </c>
      <c r="F962">
        <v>9476</v>
      </c>
      <c r="G962">
        <v>9235</v>
      </c>
      <c r="H962">
        <v>8964</v>
      </c>
      <c r="I962">
        <v>8641</v>
      </c>
      <c r="J962">
        <v>8418.8214285714294</v>
      </c>
      <c r="K962">
        <v>2.65</v>
      </c>
      <c r="L962">
        <v>2.56</v>
      </c>
      <c r="M962">
        <v>2.48</v>
      </c>
      <c r="N962">
        <v>2.41</v>
      </c>
      <c r="O962">
        <v>2.35</v>
      </c>
      <c r="P962">
        <v>2.29</v>
      </c>
      <c r="Q962">
        <v>2.2880638803379929</v>
      </c>
      <c r="R962">
        <v>2.2614911332057126</v>
      </c>
      <c r="S962">
        <v>283003</v>
      </c>
      <c r="T962">
        <v>10814</v>
      </c>
      <c r="U962">
        <v>4262</v>
      </c>
      <c r="V962">
        <v>21.902454552477234</v>
      </c>
      <c r="W962">
        <v>60.199708036152984</v>
      </c>
      <c r="X962">
        <v>2229.7427913356773</v>
      </c>
      <c r="Y962">
        <v>319.72769118445308</v>
      </c>
      <c r="Z962">
        <v>5059</v>
      </c>
      <c r="AA962">
        <v>5014.1519837847172</v>
      </c>
      <c r="AB962">
        <v>4886.4175732717695</v>
      </c>
      <c r="AC962">
        <v>4674.6878404748477</v>
      </c>
      <c r="AD962">
        <v>4426.2866511582752</v>
      </c>
      <c r="AE962">
        <v>4203.2357811337606</v>
      </c>
      <c r="AF962">
        <v>3982.5915941939134</v>
      </c>
      <c r="AG962">
        <v>3790.8227863916172</v>
      </c>
      <c r="AH962">
        <v>184</v>
      </c>
      <c r="AI962">
        <v>146.18598142443224</v>
      </c>
      <c r="AJ962">
        <v>100.47474551174638</v>
      </c>
      <c r="AK962">
        <v>64.075745088702945</v>
      </c>
      <c r="AL962">
        <v>41.19021050027709</v>
      </c>
      <c r="AM962">
        <v>31.027945610795395</v>
      </c>
      <c r="AN962">
        <v>24.517933485057739</v>
      </c>
      <c r="AO962">
        <v>18.668027041964347</v>
      </c>
      <c r="AP962">
        <v>17.312487708758415</v>
      </c>
      <c r="AQ962">
        <v>1.4900124313101049</v>
      </c>
      <c r="AR962">
        <v>0.17853438207597888</v>
      </c>
      <c r="AS962">
        <v>1.4900124313101049</v>
      </c>
      <c r="AT962">
        <v>8862</v>
      </c>
      <c r="AU962">
        <v>393</v>
      </c>
      <c r="AV962">
        <v>5685.0901730509531</v>
      </c>
      <c r="AW962">
        <v>4952.2468280602561</v>
      </c>
      <c r="AX962">
        <v>128.409655897184</v>
      </c>
      <c r="AY962">
        <v>189.71145907471029</v>
      </c>
      <c r="AZ962">
        <v>188.38346933941213</v>
      </c>
      <c r="BA962">
        <v>3.4133674957071194</v>
      </c>
      <c r="BB962">
        <v>66.061272509003672</v>
      </c>
      <c r="BC962">
        <v>6270</v>
      </c>
      <c r="BD962">
        <v>400547.68042512395</v>
      </c>
      <c r="BE962">
        <v>1781113.244565346</v>
      </c>
      <c r="BF962">
        <v>44748</v>
      </c>
      <c r="BG962">
        <v>45705.132844502543</v>
      </c>
      <c r="BH962">
        <v>45501.250415744449</v>
      </c>
      <c r="BI962">
        <v>87892</v>
      </c>
      <c r="BJ962">
        <v>81941.605480592058</v>
      </c>
      <c r="BK962">
        <v>77587.434047014394</v>
      </c>
      <c r="BL962">
        <v>-162432.06778486009</v>
      </c>
      <c r="BM962">
        <v>-147358.73243639601</v>
      </c>
      <c r="BN962">
        <v>-136092.66386273416</v>
      </c>
      <c r="BO962">
        <v>199285.90489508503</v>
      </c>
      <c r="BP962">
        <v>421284.08053623326</v>
      </c>
      <c r="BQ962">
        <v>602648.4849896105</v>
      </c>
      <c r="BR962">
        <v>1659744</v>
      </c>
      <c r="BS962">
        <v>8767932</v>
      </c>
      <c r="BT962">
        <v>937111</v>
      </c>
      <c r="BU962">
        <v>27923</v>
      </c>
      <c r="BV962">
        <v>88734</v>
      </c>
      <c r="BW962">
        <v>932589</v>
      </c>
      <c r="BX962">
        <v>42948</v>
      </c>
      <c r="BY962">
        <v>122.6596066866561</v>
      </c>
      <c r="BZ962">
        <v>0</v>
      </c>
      <c r="CA962">
        <v>0</v>
      </c>
      <c r="CB962">
        <v>0</v>
      </c>
      <c r="CC962">
        <v>0</v>
      </c>
      <c r="CD962">
        <v>4.6502248724060182</v>
      </c>
      <c r="CE962">
        <v>0</v>
      </c>
      <c r="CF962">
        <v>0</v>
      </c>
      <c r="CG962">
        <v>140512.06543784213</v>
      </c>
      <c r="CH962">
        <v>222053.60707943825</v>
      </c>
      <c r="CI962">
        <v>594226.08984311938</v>
      </c>
      <c r="CJ962">
        <v>8243.906370613875</v>
      </c>
      <c r="CK962">
        <v>776223.61959759914</v>
      </c>
      <c r="CL962">
        <v>10000000</v>
      </c>
      <c r="CM962">
        <v>1190000</v>
      </c>
      <c r="CN962">
        <v>320000</v>
      </c>
      <c r="CO962">
        <v>22330000</v>
      </c>
      <c r="CP962">
        <v>0</v>
      </c>
      <c r="CQ962">
        <v>0</v>
      </c>
      <c r="CR962">
        <v>0</v>
      </c>
      <c r="CS962">
        <v>0</v>
      </c>
      <c r="CT962">
        <v>0</v>
      </c>
      <c r="CU962">
        <v>0</v>
      </c>
      <c r="CV962">
        <v>0</v>
      </c>
      <c r="CW962">
        <v>0</v>
      </c>
      <c r="CX962">
        <v>0</v>
      </c>
      <c r="CY962">
        <v>606938.72346317605</v>
      </c>
      <c r="CZ962">
        <v>6270</v>
      </c>
      <c r="DA962">
        <v>6404.1115342592057</v>
      </c>
      <c r="DB962">
        <v>6375.5439373093259</v>
      </c>
      <c r="DC962">
        <v>6063.2752778192735</v>
      </c>
      <c r="DD962">
        <v>-162432.06778486009</v>
      </c>
      <c r="DE962">
        <v>-147358.73243639601</v>
      </c>
      <c r="DF962">
        <v>-136092.66386273416</v>
      </c>
    </row>
    <row r="963" spans="1:110" x14ac:dyDescent="0.45">
      <c r="A963">
        <v>21383</v>
      </c>
      <c r="B963" t="s">
        <v>1307</v>
      </c>
      <c r="C963">
        <v>14752</v>
      </c>
      <c r="D963">
        <v>14201</v>
      </c>
      <c r="E963">
        <v>13523</v>
      </c>
      <c r="F963">
        <v>12759</v>
      </c>
      <c r="G963">
        <v>11965</v>
      </c>
      <c r="H963">
        <v>11189</v>
      </c>
      <c r="I963">
        <v>10467</v>
      </c>
      <c r="J963">
        <v>9737.1071428571431</v>
      </c>
      <c r="K963">
        <v>2.65</v>
      </c>
      <c r="L963">
        <v>2.56</v>
      </c>
      <c r="M963">
        <v>2.48</v>
      </c>
      <c r="N963">
        <v>2.41</v>
      </c>
      <c r="O963">
        <v>2.35</v>
      </c>
      <c r="P963">
        <v>2.29</v>
      </c>
      <c r="Q963">
        <v>2.2880638803379929</v>
      </c>
      <c r="R963">
        <v>2.2614911332057126</v>
      </c>
      <c r="S963">
        <v>283003</v>
      </c>
      <c r="T963">
        <v>10814</v>
      </c>
      <c r="U963">
        <v>4262</v>
      </c>
      <c r="V963">
        <v>32.214343051641698</v>
      </c>
      <c r="W963">
        <v>88.542315731729872</v>
      </c>
      <c r="X963">
        <v>2242.4530646514418</v>
      </c>
      <c r="Y963">
        <v>321.55024504912484</v>
      </c>
      <c r="Z963">
        <v>6263</v>
      </c>
      <c r="AA963">
        <v>5897.4101920461917</v>
      </c>
      <c r="AB963">
        <v>5543.4369077073052</v>
      </c>
      <c r="AC963">
        <v>5134.3481159708144</v>
      </c>
      <c r="AD963">
        <v>4707.0406382742267</v>
      </c>
      <c r="AE963">
        <v>4306.4933083371043</v>
      </c>
      <c r="AF963">
        <v>3945.9490236526617</v>
      </c>
      <c r="AG963">
        <v>3552.9503048027118</v>
      </c>
      <c r="AH963">
        <v>227</v>
      </c>
      <c r="AI963">
        <v>195.86989942738649</v>
      </c>
      <c r="AJ963">
        <v>159.932021511258</v>
      </c>
      <c r="AK963">
        <v>130.90261908583943</v>
      </c>
      <c r="AL963">
        <v>113.0864025711161</v>
      </c>
      <c r="AM963">
        <v>108.10793680896931</v>
      </c>
      <c r="AN963">
        <v>103.01043857247042</v>
      </c>
      <c r="AO963">
        <v>96.171344935453519</v>
      </c>
      <c r="AP963">
        <v>15.258204870798108</v>
      </c>
      <c r="AQ963">
        <v>1.0802590126998259</v>
      </c>
      <c r="AR963">
        <v>0.1294374270050847</v>
      </c>
      <c r="AS963">
        <v>1.0802590126998259</v>
      </c>
      <c r="AT963">
        <v>13228</v>
      </c>
      <c r="AU963">
        <v>191</v>
      </c>
      <c r="AV963">
        <v>8369.0495990105319</v>
      </c>
      <c r="AW963">
        <v>3472.6245822401825</v>
      </c>
      <c r="AX963">
        <v>68.863048094314792</v>
      </c>
      <c r="AY963">
        <v>279.27518511898143</v>
      </c>
      <c r="AZ963">
        <v>132.09863910841653</v>
      </c>
      <c r="BA963">
        <v>1.830507903616343</v>
      </c>
      <c r="BB963">
        <v>66.061272509003672</v>
      </c>
      <c r="BC963">
        <v>6270</v>
      </c>
      <c r="BD963">
        <v>321492.29822190886</v>
      </c>
      <c r="BE963">
        <v>1854741.9305456365</v>
      </c>
      <c r="BF963">
        <v>87282</v>
      </c>
      <c r="BG963">
        <v>83300.061484770689</v>
      </c>
      <c r="BH963">
        <v>76877.901238888109</v>
      </c>
      <c r="BI963">
        <v>167038</v>
      </c>
      <c r="BJ963">
        <v>145425.06162318774</v>
      </c>
      <c r="BK963">
        <v>133322.02246953553</v>
      </c>
      <c r="BL963">
        <v>-232722.27539253206</v>
      </c>
      <c r="BM963">
        <v>-283833.56631665293</v>
      </c>
      <c r="BN963">
        <v>-326653.62552936107</v>
      </c>
      <c r="BO963">
        <v>149678.48357901059</v>
      </c>
      <c r="BP963">
        <v>338126.42083421582</v>
      </c>
      <c r="BQ963">
        <v>483204.20502786268</v>
      </c>
      <c r="BR963">
        <v>1659744</v>
      </c>
      <c r="BS963">
        <v>8767932</v>
      </c>
      <c r="BT963">
        <v>937111</v>
      </c>
      <c r="BU963">
        <v>27923</v>
      </c>
      <c r="BV963">
        <v>88734</v>
      </c>
      <c r="BW963">
        <v>932589</v>
      </c>
      <c r="BX963">
        <v>42948</v>
      </c>
      <c r="BY963">
        <v>135.0515831343935</v>
      </c>
      <c r="BZ963">
        <v>0</v>
      </c>
      <c r="CA963">
        <v>0</v>
      </c>
      <c r="CB963">
        <v>0</v>
      </c>
      <c r="CC963">
        <v>0</v>
      </c>
      <c r="CD963">
        <v>15.192132712106032</v>
      </c>
      <c r="CE963">
        <v>4.6799999999999994E-2</v>
      </c>
      <c r="CF963">
        <v>0</v>
      </c>
      <c r="CG963">
        <v>153139.34474105164</v>
      </c>
      <c r="CH963">
        <v>242008.71134852734</v>
      </c>
      <c r="CI963">
        <v>647626.90480034042</v>
      </c>
      <c r="CJ963">
        <v>8984.7545530590978</v>
      </c>
      <c r="CK963">
        <v>845979.85309872183</v>
      </c>
      <c r="CL963">
        <v>6380000</v>
      </c>
      <c r="CM963">
        <v>1510000</v>
      </c>
      <c r="CN963">
        <v>630000</v>
      </c>
      <c r="CO963">
        <v>18160000</v>
      </c>
      <c r="CP963">
        <v>0</v>
      </c>
      <c r="CQ963">
        <v>0</v>
      </c>
      <c r="CR963">
        <v>0</v>
      </c>
      <c r="CS963">
        <v>0</v>
      </c>
      <c r="CT963">
        <v>0</v>
      </c>
      <c r="CU963">
        <v>0</v>
      </c>
      <c r="CV963">
        <v>0</v>
      </c>
      <c r="CW963">
        <v>0</v>
      </c>
      <c r="CX963">
        <v>0</v>
      </c>
      <c r="CY963">
        <v>703231.00730165862</v>
      </c>
      <c r="CZ963">
        <v>6270</v>
      </c>
      <c r="DA963">
        <v>5983.9529972905302</v>
      </c>
      <c r="DB963">
        <v>5522.60993982526</v>
      </c>
      <c r="DC963">
        <v>4866.5774365471361</v>
      </c>
      <c r="DD963">
        <v>-232722.27539253206</v>
      </c>
      <c r="DE963">
        <v>-283833.56631665293</v>
      </c>
      <c r="DF963">
        <v>-326653.62552936107</v>
      </c>
    </row>
    <row r="964" spans="1:110" x14ac:dyDescent="0.45">
      <c r="A964">
        <v>21401</v>
      </c>
      <c r="B964" t="s">
        <v>1308</v>
      </c>
      <c r="C964">
        <v>21503</v>
      </c>
      <c r="D964">
        <v>19407</v>
      </c>
      <c r="E964">
        <v>17383</v>
      </c>
      <c r="F964">
        <v>15436</v>
      </c>
      <c r="G964">
        <v>13565</v>
      </c>
      <c r="H964">
        <v>11779</v>
      </c>
      <c r="I964">
        <v>10122</v>
      </c>
      <c r="J964">
        <v>8221.3928571428587</v>
      </c>
      <c r="K964">
        <v>2.65</v>
      </c>
      <c r="L964">
        <v>2.56</v>
      </c>
      <c r="M964">
        <v>2.48</v>
      </c>
      <c r="N964">
        <v>2.41</v>
      </c>
      <c r="O964">
        <v>2.35</v>
      </c>
      <c r="P964">
        <v>2.29</v>
      </c>
      <c r="Q964">
        <v>2.2880638803379929</v>
      </c>
      <c r="R964">
        <v>2.2614911332057126</v>
      </c>
      <c r="S964">
        <v>283003</v>
      </c>
      <c r="T964">
        <v>10814</v>
      </c>
      <c r="U964">
        <v>4262</v>
      </c>
      <c r="V964">
        <v>48.094682184382741</v>
      </c>
      <c r="W964">
        <v>132.19001635887167</v>
      </c>
      <c r="X964">
        <v>2189.3930395757279</v>
      </c>
      <c r="Y964">
        <v>313.94185210911013</v>
      </c>
      <c r="Z964">
        <v>10318</v>
      </c>
      <c r="AA964">
        <v>9008.2917890401186</v>
      </c>
      <c r="AB964">
        <v>7783.8963678835726</v>
      </c>
      <c r="AC964">
        <v>6673.1144925221706</v>
      </c>
      <c r="AD964">
        <v>5638.224222372236</v>
      </c>
      <c r="AE964">
        <v>4752.4722170528094</v>
      </c>
      <c r="AF964">
        <v>4051.6609972224114</v>
      </c>
      <c r="AG964">
        <v>2959.8274038214763</v>
      </c>
      <c r="AH964">
        <v>748</v>
      </c>
      <c r="AI964">
        <v>690.31612937835143</v>
      </c>
      <c r="AJ964">
        <v>650.78280156375183</v>
      </c>
      <c r="AK964">
        <v>634.00317555500158</v>
      </c>
      <c r="AL964">
        <v>640.73050942619466</v>
      </c>
      <c r="AM964">
        <v>660.65974757209995</v>
      </c>
      <c r="AN964">
        <v>770.51973214848715</v>
      </c>
      <c r="AO964">
        <v>705.76868215791944</v>
      </c>
      <c r="AP964">
        <v>43.269764163134177</v>
      </c>
      <c r="AQ964">
        <v>12.367103179873871</v>
      </c>
      <c r="AR964">
        <v>1.4818353712306249</v>
      </c>
      <c r="AS964">
        <v>12.367103179873871</v>
      </c>
      <c r="AT964">
        <v>21023</v>
      </c>
      <c r="AU964">
        <v>297</v>
      </c>
      <c r="AV964">
        <v>13298.829795571011</v>
      </c>
      <c r="AW964">
        <v>5454.0572074971151</v>
      </c>
      <c r="AX964">
        <v>107.40861384207655</v>
      </c>
      <c r="AY964">
        <v>443.78195027820465</v>
      </c>
      <c r="AZ964">
        <v>207.47233617319023</v>
      </c>
      <c r="BA964">
        <v>2.8551207359441415</v>
      </c>
      <c r="BB964">
        <v>66.061272509003672</v>
      </c>
      <c r="BC964">
        <v>7300</v>
      </c>
      <c r="BD964">
        <v>231260.71639933251</v>
      </c>
      <c r="BE964">
        <v>3076972.4658509577</v>
      </c>
      <c r="BF964">
        <v>58345.999999999993</v>
      </c>
      <c r="BG964">
        <v>49295.851699145212</v>
      </c>
      <c r="BH964">
        <v>39588.184586527655</v>
      </c>
      <c r="BI964">
        <v>52076.000000000029</v>
      </c>
      <c r="BJ964">
        <v>38576.582381065804</v>
      </c>
      <c r="BK964">
        <v>32593.989124717631</v>
      </c>
      <c r="BL964">
        <v>-542958.95985237742</v>
      </c>
      <c r="BM964">
        <v>-544296.66442944459</v>
      </c>
      <c r="BN964">
        <v>-585870.64348778094</v>
      </c>
      <c r="BO964">
        <v>-71390.292967346031</v>
      </c>
      <c r="BP964">
        <v>85567.940617069136</v>
      </c>
      <c r="BQ964">
        <v>230638.97935418715</v>
      </c>
      <c r="BR964">
        <v>1659744</v>
      </c>
      <c r="BS964">
        <v>8767932</v>
      </c>
      <c r="BT964">
        <v>937111</v>
      </c>
      <c r="BU964">
        <v>27923</v>
      </c>
      <c r="BV964">
        <v>88734</v>
      </c>
      <c r="BW964">
        <v>932589</v>
      </c>
      <c r="BX964">
        <v>42948</v>
      </c>
      <c r="BY964">
        <v>253.01295779625815</v>
      </c>
      <c r="BZ964">
        <v>0</v>
      </c>
      <c r="CA964">
        <v>0</v>
      </c>
      <c r="CB964">
        <v>1796.5804761464929</v>
      </c>
      <c r="CC964">
        <v>0</v>
      </c>
      <c r="CD964">
        <v>15.507497031961027</v>
      </c>
      <c r="CE964">
        <v>2.26512</v>
      </c>
      <c r="CF964">
        <v>4.6942882352941178</v>
      </c>
      <c r="CG964">
        <v>362698.44807091181</v>
      </c>
      <c r="CH964">
        <v>573178.52687809104</v>
      </c>
      <c r="CI964">
        <v>1533853.1955797537</v>
      </c>
      <c r="CJ964">
        <v>21279.681836192602</v>
      </c>
      <c r="CK964">
        <v>2003636.4941811832</v>
      </c>
      <c r="CL964">
        <v>13700000</v>
      </c>
      <c r="CM964">
        <v>3640000</v>
      </c>
      <c r="CN964">
        <v>1330000</v>
      </c>
      <c r="CO964">
        <v>803440000</v>
      </c>
      <c r="CP964">
        <v>315000</v>
      </c>
      <c r="CQ964">
        <v>45360</v>
      </c>
      <c r="CR964">
        <v>0</v>
      </c>
      <c r="CS964">
        <v>0</v>
      </c>
      <c r="CT964">
        <v>828340000</v>
      </c>
      <c r="CU964">
        <v>317882880</v>
      </c>
      <c r="CV964">
        <v>0</v>
      </c>
      <c r="CW964">
        <v>0</v>
      </c>
      <c r="CX964">
        <v>152969.63824769953</v>
      </c>
      <c r="CY964">
        <v>1569023.6810041678</v>
      </c>
      <c r="CZ964">
        <v>7300</v>
      </c>
      <c r="DA964">
        <v>6167.6844582963713</v>
      </c>
      <c r="DB964">
        <v>4953.1029973203295</v>
      </c>
      <c r="DC964">
        <v>3500.7002986176713</v>
      </c>
      <c r="DD964">
        <v>-542958.95985237742</v>
      </c>
      <c r="DE964">
        <v>-544296.66442944459</v>
      </c>
      <c r="DF964">
        <v>-585870.64348778094</v>
      </c>
    </row>
    <row r="965" spans="1:110" x14ac:dyDescent="0.45">
      <c r="A965">
        <v>21403</v>
      </c>
      <c r="B965" t="s">
        <v>1309</v>
      </c>
      <c r="C965">
        <v>23453</v>
      </c>
      <c r="D965">
        <v>22792</v>
      </c>
      <c r="E965">
        <v>21955</v>
      </c>
      <c r="F965">
        <v>21021</v>
      </c>
      <c r="G965">
        <v>20030</v>
      </c>
      <c r="H965">
        <v>18974</v>
      </c>
      <c r="I965">
        <v>17880</v>
      </c>
      <c r="J965">
        <v>16941.428571428572</v>
      </c>
      <c r="K965">
        <v>2.65</v>
      </c>
      <c r="L965">
        <v>2.56</v>
      </c>
      <c r="M965">
        <v>2.48</v>
      </c>
      <c r="N965">
        <v>2.41</v>
      </c>
      <c r="O965">
        <v>2.35</v>
      </c>
      <c r="P965">
        <v>2.29</v>
      </c>
      <c r="Q965">
        <v>2.2880638803379929</v>
      </c>
      <c r="R965">
        <v>2.2614911332057126</v>
      </c>
      <c r="S965">
        <v>283003</v>
      </c>
      <c r="T965">
        <v>10814</v>
      </c>
      <c r="U965">
        <v>4262</v>
      </c>
      <c r="V965">
        <v>50.62040408391271</v>
      </c>
      <c r="W965">
        <v>139.13205660225731</v>
      </c>
      <c r="X965">
        <v>2268.791222259897</v>
      </c>
      <c r="Y965">
        <v>325.32693102157253</v>
      </c>
      <c r="Z965">
        <v>8170</v>
      </c>
      <c r="AA965">
        <v>7845.8114629041274</v>
      </c>
      <c r="AB965">
        <v>7458.4502620253461</v>
      </c>
      <c r="AC965">
        <v>7048.4861238517606</v>
      </c>
      <c r="AD965">
        <v>6635.7040852476421</v>
      </c>
      <c r="AE965">
        <v>6220.7521058864404</v>
      </c>
      <c r="AF965">
        <v>5778.7699964502153</v>
      </c>
      <c r="AG965">
        <v>5376.9855027153881</v>
      </c>
      <c r="AH965">
        <v>695</v>
      </c>
      <c r="AI965">
        <v>588.76561687288506</v>
      </c>
      <c r="AJ965">
        <v>484.50697089469429</v>
      </c>
      <c r="AK965">
        <v>390.61167372344983</v>
      </c>
      <c r="AL965">
        <v>328.90237524129242</v>
      </c>
      <c r="AM965">
        <v>296.63860731190312</v>
      </c>
      <c r="AN965">
        <v>295.09458724480032</v>
      </c>
      <c r="AO965">
        <v>288.3922971555545</v>
      </c>
      <c r="AP965">
        <v>38.160785655344419</v>
      </c>
      <c r="AQ965">
        <v>3.3897782812304884</v>
      </c>
      <c r="AR965">
        <v>0.406165719222852</v>
      </c>
      <c r="AS965">
        <v>3.3897782812304884</v>
      </c>
      <c r="AT965">
        <v>19526</v>
      </c>
      <c r="AU965">
        <v>211</v>
      </c>
      <c r="AV965">
        <v>12332.689716522638</v>
      </c>
      <c r="AW965">
        <v>4423.1977231372057</v>
      </c>
      <c r="AX965">
        <v>79.628817913926568</v>
      </c>
      <c r="AY965">
        <v>411.54185584036037</v>
      </c>
      <c r="AZ965">
        <v>168.25844138813929</v>
      </c>
      <c r="BA965">
        <v>2.1166820897534881</v>
      </c>
      <c r="BB965">
        <v>66.061272509003672</v>
      </c>
      <c r="BC965">
        <v>7510</v>
      </c>
      <c r="BD965">
        <v>417445.26651455654</v>
      </c>
      <c r="BE965">
        <v>3331996.8251808621</v>
      </c>
      <c r="BF965">
        <v>95444</v>
      </c>
      <c r="BG965">
        <v>93506.648424357962</v>
      </c>
      <c r="BH965">
        <v>88823.846246518733</v>
      </c>
      <c r="BI965">
        <v>53062.000000000044</v>
      </c>
      <c r="BJ965">
        <v>47669.609762121894</v>
      </c>
      <c r="BK965">
        <v>44877.923951677454</v>
      </c>
      <c r="BL965">
        <v>-549665.35593415448</v>
      </c>
      <c r="BM965">
        <v>-536873.33620369597</v>
      </c>
      <c r="BN965">
        <v>-528073.4375824905</v>
      </c>
      <c r="BO965">
        <v>282440.04961962951</v>
      </c>
      <c r="BP965">
        <v>687654.52744221338</v>
      </c>
      <c r="BQ965">
        <v>1047013.1355421548</v>
      </c>
      <c r="BR965">
        <v>1659744</v>
      </c>
      <c r="BS965">
        <v>8767932</v>
      </c>
      <c r="BT965">
        <v>937111</v>
      </c>
      <c r="BU965">
        <v>27923</v>
      </c>
      <c r="BV965">
        <v>88734</v>
      </c>
      <c r="BW965">
        <v>932589</v>
      </c>
      <c r="BX965">
        <v>42948</v>
      </c>
      <c r="BY965">
        <v>201.45821551456791</v>
      </c>
      <c r="BZ965">
        <v>0</v>
      </c>
      <c r="CA965">
        <v>0</v>
      </c>
      <c r="CB965">
        <v>0</v>
      </c>
      <c r="CC965">
        <v>0</v>
      </c>
      <c r="CD965">
        <v>10.721814124651775</v>
      </c>
      <c r="CE965">
        <v>0</v>
      </c>
      <c r="CF965">
        <v>0</v>
      </c>
      <c r="CG965">
        <v>247172.27572239915</v>
      </c>
      <c r="CH965">
        <v>390610.55165025464</v>
      </c>
      <c r="CI965">
        <v>1045292.5480987951</v>
      </c>
      <c r="CJ965">
        <v>14501.709103183106</v>
      </c>
      <c r="CK965">
        <v>1365441.1664049544</v>
      </c>
      <c r="CL965">
        <v>8420000</v>
      </c>
      <c r="CM965">
        <v>3280000</v>
      </c>
      <c r="CN965">
        <v>390000</v>
      </c>
      <c r="CO965">
        <v>34200000</v>
      </c>
      <c r="CP965">
        <v>1000</v>
      </c>
      <c r="CQ965">
        <v>0</v>
      </c>
      <c r="CR965">
        <v>0</v>
      </c>
      <c r="CS965">
        <v>0</v>
      </c>
      <c r="CT965">
        <v>1504000</v>
      </c>
      <c r="CU965">
        <v>0</v>
      </c>
      <c r="CV965">
        <v>0</v>
      </c>
      <c r="CW965">
        <v>0</v>
      </c>
      <c r="CX965">
        <v>1153.6740261224825</v>
      </c>
      <c r="CY965">
        <v>1264794.5254668226</v>
      </c>
      <c r="CZ965">
        <v>7510</v>
      </c>
      <c r="DA965">
        <v>7357.5597173937413</v>
      </c>
      <c r="DB965">
        <v>6989.0939745961587</v>
      </c>
      <c r="DC965">
        <v>6319.0618445574419</v>
      </c>
      <c r="DD965">
        <v>-549665.35593415448</v>
      </c>
      <c r="DE965">
        <v>-536873.33620369597</v>
      </c>
      <c r="DF965">
        <v>-528073.4375824905</v>
      </c>
    </row>
    <row r="966" spans="1:110" x14ac:dyDescent="0.45">
      <c r="A966">
        <v>21404</v>
      </c>
      <c r="B966" t="s">
        <v>519</v>
      </c>
      <c r="C966">
        <v>24347</v>
      </c>
      <c r="D966">
        <v>23744</v>
      </c>
      <c r="E966">
        <v>22937</v>
      </c>
      <c r="F966">
        <v>22025</v>
      </c>
      <c r="G966">
        <v>21062</v>
      </c>
      <c r="H966">
        <v>20044</v>
      </c>
      <c r="I966">
        <v>19016</v>
      </c>
      <c r="J966">
        <v>18113.571428571428</v>
      </c>
      <c r="K966">
        <v>2.65</v>
      </c>
      <c r="L966">
        <v>2.56</v>
      </c>
      <c r="M966">
        <v>2.48</v>
      </c>
      <c r="N966">
        <v>2.41</v>
      </c>
      <c r="O966">
        <v>2.35</v>
      </c>
      <c r="P966">
        <v>2.29</v>
      </c>
      <c r="Q966">
        <v>2.2880638803379929</v>
      </c>
      <c r="R966">
        <v>2.2614911332057126</v>
      </c>
      <c r="S966">
        <v>283003</v>
      </c>
      <c r="T966">
        <v>10814</v>
      </c>
      <c r="U966">
        <v>4262</v>
      </c>
      <c r="V966">
        <v>54.500747610780238</v>
      </c>
      <c r="W966">
        <v>149.79732459026832</v>
      </c>
      <c r="X966">
        <v>2187.5839752632105</v>
      </c>
      <c r="Y966">
        <v>313.68244642425134</v>
      </c>
      <c r="Z966">
        <v>9274</v>
      </c>
      <c r="AA966">
        <v>8932.142168034261</v>
      </c>
      <c r="AB966">
        <v>8563.7270379774345</v>
      </c>
      <c r="AC966">
        <v>8143.001099236526</v>
      </c>
      <c r="AD966">
        <v>7663.8399674049506</v>
      </c>
      <c r="AE966">
        <v>7174.4085165268398</v>
      </c>
      <c r="AF966">
        <v>6736.4089180184519</v>
      </c>
      <c r="AG966">
        <v>6294.3551055906373</v>
      </c>
      <c r="AH966">
        <v>438</v>
      </c>
      <c r="AI966">
        <v>389.56060130291559</v>
      </c>
      <c r="AJ966">
        <v>360.7255775224815</v>
      </c>
      <c r="AK966">
        <v>354.64211137607424</v>
      </c>
      <c r="AL966">
        <v>367.33894671580907</v>
      </c>
      <c r="AM966">
        <v>380.62386332263236</v>
      </c>
      <c r="AN966">
        <v>435.13572726933057</v>
      </c>
      <c r="AO966">
        <v>440.27926745319627</v>
      </c>
      <c r="AP966">
        <v>34.059856718598375</v>
      </c>
      <c r="AQ966">
        <v>2.1232677146168992</v>
      </c>
      <c r="AR966">
        <v>0.25441149445826994</v>
      </c>
      <c r="AS966">
        <v>2.1232677146168992</v>
      </c>
      <c r="AT966">
        <v>19776</v>
      </c>
      <c r="AU966">
        <v>209</v>
      </c>
      <c r="AV966">
        <v>12489.201497544289</v>
      </c>
      <c r="AW966">
        <v>4433.2513789320155</v>
      </c>
      <c r="AX966">
        <v>79.188869110768863</v>
      </c>
      <c r="AY966">
        <v>416.76465397305293</v>
      </c>
      <c r="AZ966">
        <v>168.64088245457387</v>
      </c>
      <c r="BA966">
        <v>2.1049874322607831</v>
      </c>
      <c r="BB966">
        <v>66.061272509003672</v>
      </c>
      <c r="BC966">
        <v>7900</v>
      </c>
      <c r="BD966">
        <v>450681.05964545568</v>
      </c>
      <c r="BE966">
        <v>4367063.9880066952</v>
      </c>
      <c r="BF966">
        <v>112461.99999999999</v>
      </c>
      <c r="BG966">
        <v>110813.01182181161</v>
      </c>
      <c r="BH966">
        <v>106130.64315728762</v>
      </c>
      <c r="BI966">
        <v>82937.999999999971</v>
      </c>
      <c r="BJ966">
        <v>75610.554832571521</v>
      </c>
      <c r="BK966">
        <v>71161.379572680526</v>
      </c>
      <c r="BL966">
        <v>-480023.16490386752</v>
      </c>
      <c r="BM966">
        <v>-490662.8809586151</v>
      </c>
      <c r="BN966">
        <v>-514548.47468778514</v>
      </c>
      <c r="BO966">
        <v>416729.59424507245</v>
      </c>
      <c r="BP966">
        <v>947738.71570474328</v>
      </c>
      <c r="BQ966">
        <v>1373301.4897817452</v>
      </c>
      <c r="BR966">
        <v>1659744</v>
      </c>
      <c r="BS966">
        <v>8767932</v>
      </c>
      <c r="BT966">
        <v>937111</v>
      </c>
      <c r="BU966">
        <v>27923</v>
      </c>
      <c r="BV966">
        <v>88734</v>
      </c>
      <c r="BW966">
        <v>932589</v>
      </c>
      <c r="BX966">
        <v>42948</v>
      </c>
      <c r="BY966">
        <v>217.57539633531468</v>
      </c>
      <c r="BZ966">
        <v>0</v>
      </c>
      <c r="CA966">
        <v>0</v>
      </c>
      <c r="CB966">
        <v>2.2857062950653857</v>
      </c>
      <c r="CC966">
        <v>0</v>
      </c>
      <c r="CD966">
        <v>16.820870501923032</v>
      </c>
      <c r="CE966">
        <v>0</v>
      </c>
      <c r="CF966">
        <v>0.39779999999999999</v>
      </c>
      <c r="CG966">
        <v>292845.41362762509</v>
      </c>
      <c r="CH966">
        <v>462788.58836823649</v>
      </c>
      <c r="CI966">
        <v>1238444.431986616</v>
      </c>
      <c r="CJ966">
        <v>17181.372741814768</v>
      </c>
      <c r="CK966">
        <v>1617750.9471536961</v>
      </c>
      <c r="CL966">
        <v>8800000</v>
      </c>
      <c r="CM966">
        <v>1320000</v>
      </c>
      <c r="CN966">
        <v>450000</v>
      </c>
      <c r="CO966">
        <v>38800000</v>
      </c>
      <c r="CP966">
        <v>3000</v>
      </c>
      <c r="CQ966">
        <v>500</v>
      </c>
      <c r="CR966">
        <v>0</v>
      </c>
      <c r="CS966">
        <v>0</v>
      </c>
      <c r="CT966">
        <v>5721000</v>
      </c>
      <c r="CU966">
        <v>3504000</v>
      </c>
      <c r="CV966">
        <v>0</v>
      </c>
      <c r="CW966">
        <v>0</v>
      </c>
      <c r="CX966">
        <v>3270.487892565005</v>
      </c>
      <c r="CY966">
        <v>1600266.5932152192</v>
      </c>
      <c r="CZ966">
        <v>7900</v>
      </c>
      <c r="DA966">
        <v>7784.165259308139</v>
      </c>
      <c r="DB966">
        <v>7455.247825421673</v>
      </c>
      <c r="DC966">
        <v>6822.1673989708743</v>
      </c>
      <c r="DD966">
        <v>-480023.16490386752</v>
      </c>
      <c r="DE966">
        <v>-490662.8809586151</v>
      </c>
      <c r="DF966">
        <v>-514548.47468778514</v>
      </c>
    </row>
    <row r="967" spans="1:110" x14ac:dyDescent="0.45">
      <c r="A967">
        <v>21421</v>
      </c>
      <c r="B967" t="s">
        <v>1310</v>
      </c>
      <c r="C967">
        <v>18169</v>
      </c>
      <c r="D967">
        <v>18100</v>
      </c>
      <c r="E967">
        <v>17872</v>
      </c>
      <c r="F967">
        <v>17495</v>
      </c>
      <c r="G967">
        <v>17028</v>
      </c>
      <c r="H967">
        <v>16509</v>
      </c>
      <c r="I967">
        <v>15923</v>
      </c>
      <c r="J967">
        <v>15538.571428571429</v>
      </c>
      <c r="K967">
        <v>2.65</v>
      </c>
      <c r="L967">
        <v>2.56</v>
      </c>
      <c r="M967">
        <v>2.48</v>
      </c>
      <c r="N967">
        <v>2.41</v>
      </c>
      <c r="O967">
        <v>2.35</v>
      </c>
      <c r="P967">
        <v>2.29</v>
      </c>
      <c r="Q967">
        <v>2.2880638803379929</v>
      </c>
      <c r="R967">
        <v>2.2614911332057126</v>
      </c>
      <c r="S967">
        <v>282301</v>
      </c>
      <c r="T967">
        <v>11096</v>
      </c>
      <c r="U967">
        <v>4898</v>
      </c>
      <c r="V967">
        <v>49.695278150738851</v>
      </c>
      <c r="W967">
        <v>114.05599430485185</v>
      </c>
      <c r="X967">
        <v>1837.0362207321073</v>
      </c>
      <c r="Y967">
        <v>353.31905721367457</v>
      </c>
      <c r="Z967">
        <v>5885</v>
      </c>
      <c r="AA967">
        <v>5852.4377949470681</v>
      </c>
      <c r="AB967">
        <v>5786.5852797612606</v>
      </c>
      <c r="AC967">
        <v>5637.9798413348472</v>
      </c>
      <c r="AD967">
        <v>5376.5041138907109</v>
      </c>
      <c r="AE967">
        <v>5092.2438015336293</v>
      </c>
      <c r="AF967">
        <v>4804.5650054912512</v>
      </c>
      <c r="AG967">
        <v>4619.3567409231428</v>
      </c>
      <c r="AH967">
        <v>90</v>
      </c>
      <c r="AI967">
        <v>79.849555994155466</v>
      </c>
      <c r="AJ967">
        <v>78.509160536595104</v>
      </c>
      <c r="AK967">
        <v>80.874434667365406</v>
      </c>
      <c r="AL967">
        <v>80.859494537960458</v>
      </c>
      <c r="AM967">
        <v>73.949389939753814</v>
      </c>
      <c r="AN967">
        <v>58.7390806520892</v>
      </c>
      <c r="AO967">
        <v>40.592886782178319</v>
      </c>
      <c r="AP967">
        <v>39.039010660420381</v>
      </c>
      <c r="AQ967">
        <v>0</v>
      </c>
      <c r="AR967">
        <v>0</v>
      </c>
      <c r="AS967">
        <v>0</v>
      </c>
      <c r="AT967">
        <v>13443</v>
      </c>
      <c r="AU967">
        <v>114</v>
      </c>
      <c r="AV967">
        <v>8481.407851234937</v>
      </c>
      <c r="AW967">
        <v>2735.4641123212009</v>
      </c>
      <c r="AX967">
        <v>45.115890777038977</v>
      </c>
      <c r="AY967">
        <v>283.02457999570981</v>
      </c>
      <c r="AZ967">
        <v>104.05705483269848</v>
      </c>
      <c r="BA967">
        <v>1.1992642924105414</v>
      </c>
      <c r="BB967">
        <v>66.061272509003672</v>
      </c>
      <c r="BC967">
        <v>7400</v>
      </c>
      <c r="BD967">
        <v>475068.5103809174</v>
      </c>
      <c r="BE967">
        <v>3246457.2600367209</v>
      </c>
      <c r="BF967">
        <v>126716</v>
      </c>
      <c r="BG967">
        <v>130103.73066183718</v>
      </c>
      <c r="BH967">
        <v>129204.64611064199</v>
      </c>
      <c r="BI967">
        <v>113154.00000000003</v>
      </c>
      <c r="BJ967">
        <v>109007.56117685031</v>
      </c>
      <c r="BK967">
        <v>103952.05687251428</v>
      </c>
      <c r="BL967">
        <v>-311649.9896919048</v>
      </c>
      <c r="BM967">
        <v>-325959.66856102477</v>
      </c>
      <c r="BN967">
        <v>-356034.10541917285</v>
      </c>
      <c r="BO967">
        <v>376996.73250424326</v>
      </c>
      <c r="BP967">
        <v>835013.97419085889</v>
      </c>
      <c r="BQ967">
        <v>1202009.8635677397</v>
      </c>
      <c r="BR967">
        <v>1659744</v>
      </c>
      <c r="BS967">
        <v>8767932</v>
      </c>
      <c r="BT967">
        <v>937111</v>
      </c>
      <c r="BU967">
        <v>27923</v>
      </c>
      <c r="BV967">
        <v>88734</v>
      </c>
      <c r="BW967">
        <v>932589</v>
      </c>
      <c r="BX967">
        <v>42948</v>
      </c>
      <c r="BY967">
        <v>76.178723109920298</v>
      </c>
      <c r="BZ967">
        <v>0</v>
      </c>
      <c r="CA967">
        <v>0</v>
      </c>
      <c r="CB967">
        <v>0</v>
      </c>
      <c r="CC967">
        <v>0</v>
      </c>
      <c r="CD967">
        <v>11.729534363559937</v>
      </c>
      <c r="CE967">
        <v>0</v>
      </c>
      <c r="CF967">
        <v>0</v>
      </c>
      <c r="CG967">
        <v>206066.45160769581</v>
      </c>
      <c r="CH967">
        <v>325650.31860407098</v>
      </c>
      <c r="CI967">
        <v>871455.85259975633</v>
      </c>
      <c r="CJ967">
        <v>12090.01182841461</v>
      </c>
      <c r="CK967">
        <v>1138362.363731087</v>
      </c>
      <c r="CL967">
        <v>940000</v>
      </c>
      <c r="CM967">
        <v>450000</v>
      </c>
      <c r="CN967">
        <v>100000</v>
      </c>
      <c r="CO967">
        <v>5180000</v>
      </c>
      <c r="CP967">
        <v>0</v>
      </c>
      <c r="CQ967">
        <v>0</v>
      </c>
      <c r="CR967">
        <v>0</v>
      </c>
      <c r="CS967">
        <v>0</v>
      </c>
      <c r="CT967">
        <v>0</v>
      </c>
      <c r="CU967">
        <v>0</v>
      </c>
      <c r="CV967">
        <v>0</v>
      </c>
      <c r="CW967">
        <v>0</v>
      </c>
      <c r="CX967">
        <v>0</v>
      </c>
      <c r="CY967">
        <v>1124382.3235570765</v>
      </c>
      <c r="CZ967">
        <v>7400</v>
      </c>
      <c r="DA967">
        <v>7597.8377387038345</v>
      </c>
      <c r="DB967">
        <v>7545.3327221404606</v>
      </c>
      <c r="DC967">
        <v>7191.3315069153268</v>
      </c>
      <c r="DD967">
        <v>-311649.9896919048</v>
      </c>
      <c r="DE967">
        <v>-325959.66856102477</v>
      </c>
      <c r="DF967">
        <v>-356034.10541917285</v>
      </c>
    </row>
    <row r="968" spans="1:110" x14ac:dyDescent="0.45">
      <c r="A968">
        <v>21501</v>
      </c>
      <c r="B968" t="s">
        <v>1311</v>
      </c>
      <c r="C968">
        <v>8202</v>
      </c>
      <c r="D968">
        <v>7935</v>
      </c>
      <c r="E968">
        <v>7638</v>
      </c>
      <c r="F968">
        <v>7313</v>
      </c>
      <c r="G968">
        <v>6947</v>
      </c>
      <c r="H968">
        <v>6540</v>
      </c>
      <c r="I968">
        <v>6126</v>
      </c>
      <c r="J968">
        <v>5779.2500000000009</v>
      </c>
      <c r="K968">
        <v>2.65</v>
      </c>
      <c r="L968">
        <v>2.56</v>
      </c>
      <c r="M968">
        <v>2.48</v>
      </c>
      <c r="N968">
        <v>2.41</v>
      </c>
      <c r="O968">
        <v>2.35</v>
      </c>
      <c r="P968">
        <v>2.29</v>
      </c>
      <c r="Q968">
        <v>2.2880638803379929</v>
      </c>
      <c r="R968">
        <v>2.2614911332057126</v>
      </c>
      <c r="S968">
        <v>269544</v>
      </c>
      <c r="T968">
        <v>10923</v>
      </c>
      <c r="U968">
        <v>3729</v>
      </c>
      <c r="V968">
        <v>20.541803120877208</v>
      </c>
      <c r="W968">
        <v>56.459907151049407</v>
      </c>
      <c r="X968">
        <v>1974.9609285664931</v>
      </c>
      <c r="Y968">
        <v>245.30554246024772</v>
      </c>
      <c r="Z968">
        <v>4150</v>
      </c>
      <c r="AA968">
        <v>3928.4130213067933</v>
      </c>
      <c r="AB968">
        <v>3641.3236727803892</v>
      </c>
      <c r="AC968">
        <v>3344.5461950558492</v>
      </c>
      <c r="AD968">
        <v>3076.9522715622415</v>
      </c>
      <c r="AE968">
        <v>2813.5201703654416</v>
      </c>
      <c r="AF968">
        <v>2576.7213816092344</v>
      </c>
      <c r="AG968">
        <v>2301.5636623388323</v>
      </c>
      <c r="AH968">
        <v>133</v>
      </c>
      <c r="AI968">
        <v>111.21792714792073</v>
      </c>
      <c r="AJ968">
        <v>93.863514758953073</v>
      </c>
      <c r="AK968">
        <v>71.797075276854898</v>
      </c>
      <c r="AL968">
        <v>56.853107532808608</v>
      </c>
      <c r="AM968">
        <v>46.942710126246581</v>
      </c>
      <c r="AN968">
        <v>41.819957204982487</v>
      </c>
      <c r="AO968">
        <v>33.436098009570621</v>
      </c>
      <c r="AP968">
        <v>10.721981801101373</v>
      </c>
      <c r="AQ968">
        <v>0.37250310782752621</v>
      </c>
      <c r="AR968">
        <v>4.463359551899472E-2</v>
      </c>
      <c r="AS968">
        <v>0.37250310782752621</v>
      </c>
      <c r="AT968">
        <v>7151</v>
      </c>
      <c r="AU968">
        <v>279</v>
      </c>
      <c r="AV968">
        <v>4576.1974398101156</v>
      </c>
      <c r="AW968">
        <v>3618.4216094479652</v>
      </c>
      <c r="AX968">
        <v>91.783105644948847</v>
      </c>
      <c r="AY968">
        <v>152.70770856646357</v>
      </c>
      <c r="AZ968">
        <v>137.64475802340058</v>
      </c>
      <c r="BA968">
        <v>2.4397656646192405</v>
      </c>
      <c r="BB968">
        <v>66.061272509003672</v>
      </c>
      <c r="BC968">
        <v>7400</v>
      </c>
      <c r="BD968">
        <v>403040.12177180004</v>
      </c>
      <c r="BE968">
        <v>1032964.7942559911</v>
      </c>
      <c r="BF968">
        <v>56114</v>
      </c>
      <c r="BG968">
        <v>54934.198554123621</v>
      </c>
      <c r="BH968">
        <v>51701.902939549778</v>
      </c>
      <c r="BI968">
        <v>18966.000000000022</v>
      </c>
      <c r="BJ968">
        <v>16147.147153668768</v>
      </c>
      <c r="BK968">
        <v>14855.229444035604</v>
      </c>
      <c r="BL968">
        <v>-184746.77958260971</v>
      </c>
      <c r="BM968">
        <v>-171497.38862127817</v>
      </c>
      <c r="BN968">
        <v>-160753.8647494844</v>
      </c>
      <c r="BO968">
        <v>65386.320113260765</v>
      </c>
      <c r="BP968">
        <v>157458.64689816901</v>
      </c>
      <c r="BQ968">
        <v>241338.04720125027</v>
      </c>
      <c r="BR968">
        <v>1659744</v>
      </c>
      <c r="BS968">
        <v>8767932</v>
      </c>
      <c r="BT968">
        <v>937111</v>
      </c>
      <c r="BU968">
        <v>27923</v>
      </c>
      <c r="BV968">
        <v>88734</v>
      </c>
      <c r="BW968">
        <v>932589</v>
      </c>
      <c r="BX968">
        <v>42948</v>
      </c>
      <c r="BY968">
        <v>56.690818231503741</v>
      </c>
      <c r="BZ968">
        <v>0</v>
      </c>
      <c r="CA968">
        <v>0</v>
      </c>
      <c r="CB968">
        <v>0</v>
      </c>
      <c r="CC968">
        <v>0</v>
      </c>
      <c r="CD968">
        <v>5.6163380730443881</v>
      </c>
      <c r="CE968">
        <v>0</v>
      </c>
      <c r="CF968">
        <v>0</v>
      </c>
      <c r="CG968">
        <v>74151.682716719748</v>
      </c>
      <c r="CH968">
        <v>117183.16549507639</v>
      </c>
      <c r="CI968">
        <v>313587.76442963851</v>
      </c>
      <c r="CJ968">
        <v>4350.5127309549316</v>
      </c>
      <c r="CK968">
        <v>409632.34992148634</v>
      </c>
      <c r="CL968">
        <v>1190000</v>
      </c>
      <c r="CM968">
        <v>1030000</v>
      </c>
      <c r="CN968">
        <v>390000</v>
      </c>
      <c r="CO968">
        <v>12870000</v>
      </c>
      <c r="CP968">
        <v>0</v>
      </c>
      <c r="CQ968">
        <v>0</v>
      </c>
      <c r="CR968">
        <v>0</v>
      </c>
      <c r="CS968">
        <v>0</v>
      </c>
      <c r="CT968">
        <v>0</v>
      </c>
      <c r="CU968">
        <v>0</v>
      </c>
      <c r="CV968">
        <v>0</v>
      </c>
      <c r="CW968">
        <v>0</v>
      </c>
      <c r="CX968">
        <v>1107.5678658698714</v>
      </c>
      <c r="CY968">
        <v>400355.72503117588</v>
      </c>
      <c r="CZ968">
        <v>7400</v>
      </c>
      <c r="DA968">
        <v>7244.4143939215674</v>
      </c>
      <c r="DB968">
        <v>6818.1573538273587</v>
      </c>
      <c r="DC968">
        <v>6101.0045139059139</v>
      </c>
      <c r="DD968">
        <v>-184746.77958260971</v>
      </c>
      <c r="DE968">
        <v>-171497.38862127817</v>
      </c>
      <c r="DF968">
        <v>-160753.8647494844</v>
      </c>
    </row>
    <row r="969" spans="1:110" x14ac:dyDescent="0.45">
      <c r="A969">
        <v>21502</v>
      </c>
      <c r="B969" t="s">
        <v>1312</v>
      </c>
      <c r="C969">
        <v>5564</v>
      </c>
      <c r="D969">
        <v>5555</v>
      </c>
      <c r="E969">
        <v>5395</v>
      </c>
      <c r="F969">
        <v>5221</v>
      </c>
      <c r="G969">
        <v>5025</v>
      </c>
      <c r="H969">
        <v>4807</v>
      </c>
      <c r="I969">
        <v>4578</v>
      </c>
      <c r="J969">
        <v>4405.7142857142853</v>
      </c>
      <c r="K969">
        <v>2.65</v>
      </c>
      <c r="L969">
        <v>2.56</v>
      </c>
      <c r="M969">
        <v>2.48</v>
      </c>
      <c r="N969">
        <v>2.41</v>
      </c>
      <c r="O969">
        <v>2.35</v>
      </c>
      <c r="P969">
        <v>2.29</v>
      </c>
      <c r="Q969">
        <v>2.2880638803379929</v>
      </c>
      <c r="R969">
        <v>2.2614911332057126</v>
      </c>
      <c r="S969">
        <v>269544</v>
      </c>
      <c r="T969">
        <v>10923</v>
      </c>
      <c r="U969">
        <v>3729</v>
      </c>
      <c r="V969">
        <v>12.714241758955778</v>
      </c>
      <c r="W969">
        <v>34.94556466063451</v>
      </c>
      <c r="X969">
        <v>2164.5815973621502</v>
      </c>
      <c r="Y969">
        <v>268.85790764772327</v>
      </c>
      <c r="Z969">
        <v>2867</v>
      </c>
      <c r="AA969">
        <v>2802.7363936374409</v>
      </c>
      <c r="AB969">
        <v>2647.93281880618</v>
      </c>
      <c r="AC969">
        <v>2507.1207522453174</v>
      </c>
      <c r="AD969">
        <v>2353.0812164387535</v>
      </c>
      <c r="AE969">
        <v>2208.2368871366716</v>
      </c>
      <c r="AF969">
        <v>2066.6882154851919</v>
      </c>
      <c r="AG969">
        <v>1925.3550559046766</v>
      </c>
      <c r="AH969">
        <v>172</v>
      </c>
      <c r="AI969">
        <v>133.53037472896992</v>
      </c>
      <c r="AJ969">
        <v>97.261748334947754</v>
      </c>
      <c r="AK969">
        <v>63.814607867220431</v>
      </c>
      <c r="AL969">
        <v>40.35776384436948</v>
      </c>
      <c r="AM969">
        <v>24.83160208451358</v>
      </c>
      <c r="AN969">
        <v>18.295602138937362</v>
      </c>
      <c r="AO969">
        <v>13.545349598017092</v>
      </c>
      <c r="AP969">
        <v>7.0258000406077379</v>
      </c>
      <c r="AQ969">
        <v>0.52150435095853664</v>
      </c>
      <c r="AR969">
        <v>6.2487033726592617E-2</v>
      </c>
      <c r="AS969">
        <v>0.52150435095853664</v>
      </c>
      <c r="AT969">
        <v>5008</v>
      </c>
      <c r="AU969">
        <v>32</v>
      </c>
      <c r="AV969">
        <v>3156.5356924441494</v>
      </c>
      <c r="AW969">
        <v>915.34020780553078</v>
      </c>
      <c r="AX969">
        <v>13.557419807856361</v>
      </c>
      <c r="AY969">
        <v>105.33359605686125</v>
      </c>
      <c r="AZ969">
        <v>34.819541504922391</v>
      </c>
      <c r="BA969">
        <v>0.36038143529366473</v>
      </c>
      <c r="BB969">
        <v>66.061272509003672</v>
      </c>
      <c r="BC969">
        <v>7400</v>
      </c>
      <c r="BD969">
        <v>438890.31450134557</v>
      </c>
      <c r="BE969">
        <v>1364974.2377424503</v>
      </c>
      <c r="BF969">
        <v>45556</v>
      </c>
      <c r="BG969">
        <v>45481.851612879123</v>
      </c>
      <c r="BH969">
        <v>44069.703247005928</v>
      </c>
      <c r="BI969">
        <v>59825.999999999985</v>
      </c>
      <c r="BJ969">
        <v>53515.916253960422</v>
      </c>
      <c r="BK969">
        <v>50227.854882907479</v>
      </c>
      <c r="BL969">
        <v>-164706.26975049457</v>
      </c>
      <c r="BM969">
        <v>-128998.964890551</v>
      </c>
      <c r="BN969">
        <v>-97261.125386150496</v>
      </c>
      <c r="BO969">
        <v>112286.97285963793</v>
      </c>
      <c r="BP969">
        <v>264664.59338407079</v>
      </c>
      <c r="BQ969">
        <v>382345.02688725002</v>
      </c>
      <c r="BR969">
        <v>1659744</v>
      </c>
      <c r="BS969">
        <v>8767932</v>
      </c>
      <c r="BT969">
        <v>937111</v>
      </c>
      <c r="BU969">
        <v>27923</v>
      </c>
      <c r="BV969">
        <v>88734</v>
      </c>
      <c r="BW969">
        <v>932589</v>
      </c>
      <c r="BX969">
        <v>42948</v>
      </c>
      <c r="BY969">
        <v>221.66762630317433</v>
      </c>
      <c r="BZ969">
        <v>0</v>
      </c>
      <c r="CA969">
        <v>0</v>
      </c>
      <c r="CB969">
        <v>0</v>
      </c>
      <c r="CC969">
        <v>0</v>
      </c>
      <c r="CD969">
        <v>3.0676394389793562</v>
      </c>
      <c r="CE969">
        <v>0</v>
      </c>
      <c r="CF969">
        <v>0</v>
      </c>
      <c r="CG969">
        <v>93226.934430078807</v>
      </c>
      <c r="CH969">
        <v>147328.11024199822</v>
      </c>
      <c r="CI969">
        <v>394257.08064161078</v>
      </c>
      <c r="CJ969">
        <v>5469.6663682658018</v>
      </c>
      <c r="CK969">
        <v>515008.7877636078</v>
      </c>
      <c r="CL969">
        <v>2580000</v>
      </c>
      <c r="CM969">
        <v>970000</v>
      </c>
      <c r="CN969">
        <v>420000</v>
      </c>
      <c r="CO969">
        <v>16820000</v>
      </c>
      <c r="CP969">
        <v>0</v>
      </c>
      <c r="CQ969">
        <v>0</v>
      </c>
      <c r="CR969">
        <v>0</v>
      </c>
      <c r="CS969">
        <v>0</v>
      </c>
      <c r="CT969">
        <v>0</v>
      </c>
      <c r="CU969">
        <v>0</v>
      </c>
      <c r="CV969">
        <v>0</v>
      </c>
      <c r="CW969">
        <v>0</v>
      </c>
      <c r="CX969">
        <v>1557.7406113524642</v>
      </c>
      <c r="CY969">
        <v>474931.600063171</v>
      </c>
      <c r="CZ969">
        <v>7400</v>
      </c>
      <c r="DA969">
        <v>7387.9555258430391</v>
      </c>
      <c r="DB969">
        <v>7158.5697609062208</v>
      </c>
      <c r="DC969">
        <v>6643.6854428065699</v>
      </c>
      <c r="DD969">
        <v>-164706.26975049457</v>
      </c>
      <c r="DE969">
        <v>-128998.964890551</v>
      </c>
      <c r="DF969">
        <v>-97261.125386150496</v>
      </c>
    </row>
    <row r="970" spans="1:110" x14ac:dyDescent="0.45">
      <c r="A970">
        <v>21503</v>
      </c>
      <c r="B970" t="s">
        <v>1313</v>
      </c>
      <c r="C970">
        <v>10197</v>
      </c>
      <c r="D970">
        <v>9804</v>
      </c>
      <c r="E970">
        <v>9392</v>
      </c>
      <c r="F970">
        <v>8948</v>
      </c>
      <c r="G970">
        <v>8510</v>
      </c>
      <c r="H970">
        <v>8042</v>
      </c>
      <c r="I970">
        <v>7567</v>
      </c>
      <c r="J970">
        <v>7127.8571428571422</v>
      </c>
      <c r="K970">
        <v>2.65</v>
      </c>
      <c r="L970">
        <v>2.56</v>
      </c>
      <c r="M970">
        <v>2.48</v>
      </c>
      <c r="N970">
        <v>2.41</v>
      </c>
      <c r="O970">
        <v>2.35</v>
      </c>
      <c r="P970">
        <v>2.29</v>
      </c>
      <c r="Q970">
        <v>2.2880638803379929</v>
      </c>
      <c r="R970">
        <v>2.2614911332057126</v>
      </c>
      <c r="S970">
        <v>269544</v>
      </c>
      <c r="T970">
        <v>10923</v>
      </c>
      <c r="U970">
        <v>3729</v>
      </c>
      <c r="V970">
        <v>24.065073522978398</v>
      </c>
      <c r="W970">
        <v>66.143746422612779</v>
      </c>
      <c r="X970">
        <v>2095.861269611758</v>
      </c>
      <c r="Y970">
        <v>260.32230725531861</v>
      </c>
      <c r="Z970">
        <v>3907</v>
      </c>
      <c r="AA970">
        <v>3682.0363536862847</v>
      </c>
      <c r="AB970">
        <v>3431.6425768620711</v>
      </c>
      <c r="AC970">
        <v>3201.6734055867551</v>
      </c>
      <c r="AD970">
        <v>2983.0851039162631</v>
      </c>
      <c r="AE970">
        <v>2777.4525027293162</v>
      </c>
      <c r="AF970">
        <v>2582.2554433386554</v>
      </c>
      <c r="AG970">
        <v>2357.2155449641314</v>
      </c>
      <c r="AH970">
        <v>153</v>
      </c>
      <c r="AI970">
        <v>133.65604917214671</v>
      </c>
      <c r="AJ970">
        <v>125.2862154051605</v>
      </c>
      <c r="AK970">
        <v>119.86895318790849</v>
      </c>
      <c r="AL970">
        <v>127.01747425492326</v>
      </c>
      <c r="AM970">
        <v>117.18439496830845</v>
      </c>
      <c r="AN970">
        <v>107.76066207307521</v>
      </c>
      <c r="AO970">
        <v>89.435260537063897</v>
      </c>
      <c r="AP970">
        <v>14.402890083245861</v>
      </c>
      <c r="AQ970">
        <v>6.3325528330679459</v>
      </c>
      <c r="AR970">
        <v>0.75877112382291034</v>
      </c>
      <c r="AS970">
        <v>6.3325528330679459</v>
      </c>
      <c r="AT970">
        <v>8824</v>
      </c>
      <c r="AU970">
        <v>187</v>
      </c>
      <c r="AV970">
        <v>5600.3467598738926</v>
      </c>
      <c r="AW970">
        <v>2906.8439689450006</v>
      </c>
      <c r="AX970">
        <v>64.434588782097748</v>
      </c>
      <c r="AY970">
        <v>186.88357137699177</v>
      </c>
      <c r="AZ970">
        <v>110.57634457866781</v>
      </c>
      <c r="BA970">
        <v>1.7127912181632929</v>
      </c>
      <c r="BB970">
        <v>66.061272509003672</v>
      </c>
      <c r="BC970">
        <v>7400</v>
      </c>
      <c r="BD970">
        <v>402327.21888759622</v>
      </c>
      <c r="BE970">
        <v>2148876.7882663361</v>
      </c>
      <c r="BF970">
        <v>54586</v>
      </c>
      <c r="BG970">
        <v>52920.856745743549</v>
      </c>
      <c r="BH970">
        <v>50054.891004295539</v>
      </c>
      <c r="BI970">
        <v>41307.999999999993</v>
      </c>
      <c r="BJ970">
        <v>35918.907999257077</v>
      </c>
      <c r="BK970">
        <v>33466.611308496591</v>
      </c>
      <c r="BL970">
        <v>-187853.04597031121</v>
      </c>
      <c r="BM970">
        <v>-170097.83285707555</v>
      </c>
      <c r="BN970">
        <v>-156278.41389005393</v>
      </c>
      <c r="BO970">
        <v>142872.3343504488</v>
      </c>
      <c r="BP970">
        <v>376718.69582056277</v>
      </c>
      <c r="BQ970">
        <v>586673.1524438234</v>
      </c>
      <c r="BR970">
        <v>1659744</v>
      </c>
      <c r="BS970">
        <v>8767932</v>
      </c>
      <c r="BT970">
        <v>937111</v>
      </c>
      <c r="BU970">
        <v>27923</v>
      </c>
      <c r="BV970">
        <v>88734</v>
      </c>
      <c r="BW970">
        <v>932589</v>
      </c>
      <c r="BX970">
        <v>42948</v>
      </c>
      <c r="BY970">
        <v>142.30310952685858</v>
      </c>
      <c r="BZ970">
        <v>0</v>
      </c>
      <c r="CA970">
        <v>0</v>
      </c>
      <c r="CB970">
        <v>0</v>
      </c>
      <c r="CC970">
        <v>200.05625472000003</v>
      </c>
      <c r="CD970">
        <v>6.1702429747437186</v>
      </c>
      <c r="CE970">
        <v>0</v>
      </c>
      <c r="CF970">
        <v>289.05991999999998</v>
      </c>
      <c r="CG970">
        <v>156363.33094612643</v>
      </c>
      <c r="CH970">
        <v>247103.6315874437</v>
      </c>
      <c r="CI970">
        <v>661261.15542771609</v>
      </c>
      <c r="CJ970">
        <v>9173.9072804919215</v>
      </c>
      <c r="CK970">
        <v>863789.95526922122</v>
      </c>
      <c r="CL970">
        <v>1750000</v>
      </c>
      <c r="CM970">
        <v>940000</v>
      </c>
      <c r="CN970">
        <v>630000</v>
      </c>
      <c r="CO970">
        <v>41160000</v>
      </c>
      <c r="CP970">
        <v>1000</v>
      </c>
      <c r="CQ970">
        <v>200</v>
      </c>
      <c r="CR970">
        <v>0</v>
      </c>
      <c r="CS970">
        <v>0</v>
      </c>
      <c r="CT970">
        <v>2231000</v>
      </c>
      <c r="CU970">
        <v>1401600</v>
      </c>
      <c r="CV970">
        <v>0</v>
      </c>
      <c r="CW970">
        <v>0</v>
      </c>
      <c r="CX970">
        <v>6809.7559753160476</v>
      </c>
      <c r="CY970">
        <v>841791.70761063416</v>
      </c>
      <c r="CZ970">
        <v>7400</v>
      </c>
      <c r="DA970">
        <v>7174.2633627395708</v>
      </c>
      <c r="DB970">
        <v>6785.736149045305</v>
      </c>
      <c r="DC970">
        <v>6090.2129736111565</v>
      </c>
      <c r="DD970">
        <v>-187853.04597031121</v>
      </c>
      <c r="DE970">
        <v>-170097.83285707555</v>
      </c>
      <c r="DF970">
        <v>-156278.41389005393</v>
      </c>
    </row>
    <row r="971" spans="1:110" x14ac:dyDescent="0.45">
      <c r="A971">
        <v>21504</v>
      </c>
      <c r="B971" t="s">
        <v>1314</v>
      </c>
      <c r="C971">
        <v>3876</v>
      </c>
      <c r="D971">
        <v>3437</v>
      </c>
      <c r="E971">
        <v>3028</v>
      </c>
      <c r="F971">
        <v>2657</v>
      </c>
      <c r="G971">
        <v>2298</v>
      </c>
      <c r="H971">
        <v>1955</v>
      </c>
      <c r="I971">
        <v>1637</v>
      </c>
      <c r="J971">
        <v>1265.1785714285713</v>
      </c>
      <c r="K971">
        <v>2.65</v>
      </c>
      <c r="L971">
        <v>2.56</v>
      </c>
      <c r="M971">
        <v>2.48</v>
      </c>
      <c r="N971">
        <v>2.41</v>
      </c>
      <c r="O971">
        <v>2.35</v>
      </c>
      <c r="P971">
        <v>2.29</v>
      </c>
      <c r="Q971">
        <v>2.2880638803379929</v>
      </c>
      <c r="R971">
        <v>2.2614911332057126</v>
      </c>
      <c r="S971">
        <v>269544</v>
      </c>
      <c r="T971">
        <v>10923</v>
      </c>
      <c r="U971">
        <v>3729</v>
      </c>
      <c r="V971">
        <v>8.8719865131488973</v>
      </c>
      <c r="W971">
        <v>24.384983724659442</v>
      </c>
      <c r="X971">
        <v>2160.9275240266415</v>
      </c>
      <c r="Y971">
        <v>268.4040432553744</v>
      </c>
      <c r="Z971">
        <v>1279</v>
      </c>
      <c r="AA971">
        <v>1135.1651136177309</v>
      </c>
      <c r="AB971">
        <v>972.10415516515604</v>
      </c>
      <c r="AC971">
        <v>840.25201346194058</v>
      </c>
      <c r="AD971">
        <v>706.49896285987188</v>
      </c>
      <c r="AE971">
        <v>612.3789853117903</v>
      </c>
      <c r="AF971">
        <v>652.47533028577641</v>
      </c>
      <c r="AG971">
        <v>562.13829995809556</v>
      </c>
      <c r="AH971">
        <v>124</v>
      </c>
      <c r="AI971">
        <v>136.06045771965961</v>
      </c>
      <c r="AJ971">
        <v>134.53742708600271</v>
      </c>
      <c r="AK971">
        <v>147.83968400091163</v>
      </c>
      <c r="AL971">
        <v>150.93763422090865</v>
      </c>
      <c r="AM971">
        <v>168.07202251325955</v>
      </c>
      <c r="AN971">
        <v>283.05345305793639</v>
      </c>
      <c r="AO971">
        <v>317.58427310471939</v>
      </c>
      <c r="AP971">
        <v>5.0097008985202995</v>
      </c>
      <c r="AQ971">
        <v>1.0802590126998259</v>
      </c>
      <c r="AR971">
        <v>0.1294374270050847</v>
      </c>
      <c r="AS971">
        <v>1.0802590126998259</v>
      </c>
      <c r="AT971">
        <v>3616</v>
      </c>
      <c r="AU971">
        <v>12</v>
      </c>
      <c r="AV971">
        <v>2275.8787976459075</v>
      </c>
      <c r="AW971">
        <v>550.89393466642673</v>
      </c>
      <c r="AX971">
        <v>6.3416589052823991</v>
      </c>
      <c r="AY971">
        <v>75.946075477443927</v>
      </c>
      <c r="AZ971">
        <v>20.956005274710872</v>
      </c>
      <c r="BA971">
        <v>0.16857308918797004</v>
      </c>
      <c r="BB971">
        <v>66.061272509003672</v>
      </c>
      <c r="BC971">
        <v>7400</v>
      </c>
      <c r="BD971">
        <v>203702.3438951631</v>
      </c>
      <c r="BE971">
        <v>588854.36197904509</v>
      </c>
      <c r="BF971">
        <v>8662</v>
      </c>
      <c r="BG971">
        <v>7113.0051707256998</v>
      </c>
      <c r="BH971">
        <v>5507.9487671410407</v>
      </c>
      <c r="BI971">
        <v>7020.0000000000009</v>
      </c>
      <c r="BJ971">
        <v>5196.2212930454625</v>
      </c>
      <c r="BK971">
        <v>4369.0760575526847</v>
      </c>
      <c r="BL971">
        <v>-214436.52425303904</v>
      </c>
      <c r="BM971">
        <v>-215790.70718992769</v>
      </c>
      <c r="BN971">
        <v>-218624.49507031473</v>
      </c>
      <c r="BO971">
        <v>-20632.70981141791</v>
      </c>
      <c r="BP971">
        <v>18002.123865842645</v>
      </c>
      <c r="BQ971">
        <v>44512.184230660379</v>
      </c>
      <c r="BR971">
        <v>1659744</v>
      </c>
      <c r="BS971">
        <v>8767932</v>
      </c>
      <c r="BT971">
        <v>937111</v>
      </c>
      <c r="BU971">
        <v>27923</v>
      </c>
      <c r="BV971">
        <v>88734</v>
      </c>
      <c r="BW971">
        <v>932589</v>
      </c>
      <c r="BX971">
        <v>42948</v>
      </c>
      <c r="BY971">
        <v>55.973887911762574</v>
      </c>
      <c r="BZ971">
        <v>0</v>
      </c>
      <c r="CA971">
        <v>0</v>
      </c>
      <c r="CB971">
        <v>0</v>
      </c>
      <c r="CC971">
        <v>0</v>
      </c>
      <c r="CD971">
        <v>2.7842462334587674</v>
      </c>
      <c r="CE971">
        <v>0</v>
      </c>
      <c r="CF971">
        <v>0</v>
      </c>
      <c r="CG971">
        <v>70390.36547746585</v>
      </c>
      <c r="CH971">
        <v>111239.09188300731</v>
      </c>
      <c r="CI971">
        <v>297681.13869770034</v>
      </c>
      <c r="CJ971">
        <v>4129.8345489499716</v>
      </c>
      <c r="CK971">
        <v>388853.89738923701</v>
      </c>
      <c r="CL971">
        <v>1350000</v>
      </c>
      <c r="CM971">
        <v>710000</v>
      </c>
      <c r="CN971">
        <v>580000</v>
      </c>
      <c r="CO971">
        <v>90470000</v>
      </c>
      <c r="CP971">
        <v>17000</v>
      </c>
      <c r="CQ971">
        <v>500</v>
      </c>
      <c r="CR971">
        <v>0</v>
      </c>
      <c r="CS971">
        <v>0</v>
      </c>
      <c r="CT971">
        <v>28251000</v>
      </c>
      <c r="CU971">
        <v>3504000</v>
      </c>
      <c r="CV971">
        <v>0</v>
      </c>
      <c r="CW971">
        <v>0</v>
      </c>
      <c r="CX971">
        <v>19383.628585911858</v>
      </c>
      <c r="CY971">
        <v>305431.92925070919</v>
      </c>
      <c r="CZ971">
        <v>7400</v>
      </c>
      <c r="DA971">
        <v>6076.6841680177986</v>
      </c>
      <c r="DB971">
        <v>4705.4745874906139</v>
      </c>
      <c r="DC971">
        <v>3083.5364830037138</v>
      </c>
      <c r="DD971">
        <v>-214436.52425303904</v>
      </c>
      <c r="DE971">
        <v>-215790.70718992769</v>
      </c>
      <c r="DF971">
        <v>-218624.49507031473</v>
      </c>
    </row>
    <row r="972" spans="1:110" x14ac:dyDescent="0.45">
      <c r="A972">
        <v>21505</v>
      </c>
      <c r="B972" t="s">
        <v>1315</v>
      </c>
      <c r="C972">
        <v>11027</v>
      </c>
      <c r="D972">
        <v>10059</v>
      </c>
      <c r="E972">
        <v>9104</v>
      </c>
      <c r="F972">
        <v>8188</v>
      </c>
      <c r="G972">
        <v>7304</v>
      </c>
      <c r="H972">
        <v>6432</v>
      </c>
      <c r="I972">
        <v>5605</v>
      </c>
      <c r="J972">
        <v>4700.7142857142862</v>
      </c>
      <c r="K972">
        <v>2.65</v>
      </c>
      <c r="L972">
        <v>2.56</v>
      </c>
      <c r="M972">
        <v>2.48</v>
      </c>
      <c r="N972">
        <v>2.41</v>
      </c>
      <c r="O972">
        <v>2.35</v>
      </c>
      <c r="P972">
        <v>2.29</v>
      </c>
      <c r="Q972">
        <v>2.2880638803379929</v>
      </c>
      <c r="R972">
        <v>2.2614911332057126</v>
      </c>
      <c r="S972">
        <v>269544</v>
      </c>
      <c r="T972">
        <v>10923</v>
      </c>
      <c r="U972">
        <v>3729</v>
      </c>
      <c r="V972">
        <v>25.623937264866864</v>
      </c>
      <c r="W972">
        <v>70.428341188235336</v>
      </c>
      <c r="X972">
        <v>2128.5743181722628</v>
      </c>
      <c r="Y972">
        <v>264.38552288991241</v>
      </c>
      <c r="Z972">
        <v>4707</v>
      </c>
      <c r="AA972">
        <v>4200.8903988793618</v>
      </c>
      <c r="AB972">
        <v>3673.1217793014612</v>
      </c>
      <c r="AC972">
        <v>3171.7082203198343</v>
      </c>
      <c r="AD972">
        <v>2735.574326952194</v>
      </c>
      <c r="AE972">
        <v>2346.0988457243689</v>
      </c>
      <c r="AF972">
        <v>2031.6521825749021</v>
      </c>
      <c r="AG972">
        <v>1568.8424655596248</v>
      </c>
      <c r="AH972">
        <v>175</v>
      </c>
      <c r="AI972">
        <v>149.95793585732491</v>
      </c>
      <c r="AJ972">
        <v>121.39460467979535</v>
      </c>
      <c r="AK972">
        <v>103.87326075911179</v>
      </c>
      <c r="AL972">
        <v>88.278821586712567</v>
      </c>
      <c r="AM972">
        <v>73.477234594627191</v>
      </c>
      <c r="AN972">
        <v>103.33628255062834</v>
      </c>
      <c r="AO972">
        <v>92.657715663921209</v>
      </c>
      <c r="AP972">
        <v>16.533540312951903</v>
      </c>
      <c r="AQ972">
        <v>2.3095192685306625</v>
      </c>
      <c r="AR972">
        <v>0.27672829221776729</v>
      </c>
      <c r="AS972">
        <v>2.3095192685306625</v>
      </c>
      <c r="AT972">
        <v>10039</v>
      </c>
      <c r="AU972">
        <v>81</v>
      </c>
      <c r="AV972">
        <v>6332.5475736378976</v>
      </c>
      <c r="AW972">
        <v>2001.8489870836752</v>
      </c>
      <c r="AX972">
        <v>32.408709202805348</v>
      </c>
      <c r="AY972">
        <v>211.31711253229662</v>
      </c>
      <c r="AZ972">
        <v>76.150335468663002</v>
      </c>
      <c r="BA972">
        <v>0.86148377080968341</v>
      </c>
      <c r="BB972">
        <v>66.061272509003672</v>
      </c>
      <c r="BC972">
        <v>7400</v>
      </c>
      <c r="BD972">
        <v>258602.53496457136</v>
      </c>
      <c r="BE972">
        <v>1708150.5883373423</v>
      </c>
      <c r="BF972">
        <v>31164</v>
      </c>
      <c r="BG972">
        <v>26946.300227825952</v>
      </c>
      <c r="BH972">
        <v>22276.599976297057</v>
      </c>
      <c r="BI972">
        <v>44790</v>
      </c>
      <c r="BJ972">
        <v>33816.833504159455</v>
      </c>
      <c r="BK972">
        <v>29166.762869336977</v>
      </c>
      <c r="BL972">
        <v>-215679.45333685254</v>
      </c>
      <c r="BM972">
        <v>-219534.23425053206</v>
      </c>
      <c r="BN972">
        <v>-222828.25026716274</v>
      </c>
      <c r="BO972">
        <v>-5468.6909607602283</v>
      </c>
      <c r="BP972">
        <v>79414.416914510075</v>
      </c>
      <c r="BQ972">
        <v>170237.31428411626</v>
      </c>
      <c r="BR972">
        <v>1659744</v>
      </c>
      <c r="BS972">
        <v>8767932</v>
      </c>
      <c r="BT972">
        <v>937111</v>
      </c>
      <c r="BU972">
        <v>27923</v>
      </c>
      <c r="BV972">
        <v>88734</v>
      </c>
      <c r="BW972">
        <v>932589</v>
      </c>
      <c r="BX972">
        <v>42948</v>
      </c>
      <c r="BY972">
        <v>275.13180172557895</v>
      </c>
      <c r="BZ972">
        <v>0</v>
      </c>
      <c r="CA972">
        <v>0</v>
      </c>
      <c r="CB972">
        <v>0</v>
      </c>
      <c r="CC972">
        <v>0</v>
      </c>
      <c r="CD972">
        <v>7.4565536933079475</v>
      </c>
      <c r="CE972">
        <v>0</v>
      </c>
      <c r="CF972">
        <v>0</v>
      </c>
      <c r="CG972">
        <v>183498.54817217242</v>
      </c>
      <c r="CH972">
        <v>289985.87693165644</v>
      </c>
      <c r="CI972">
        <v>776016.09820812719</v>
      </c>
      <c r="CJ972">
        <v>10765.94273638485</v>
      </c>
      <c r="CK972">
        <v>1013691.6485375912</v>
      </c>
      <c r="CL972">
        <v>3580000</v>
      </c>
      <c r="CM972">
        <v>1570000</v>
      </c>
      <c r="CN972">
        <v>1630000</v>
      </c>
      <c r="CO972">
        <v>128789999.99999999</v>
      </c>
      <c r="CP972">
        <v>10000</v>
      </c>
      <c r="CQ972">
        <v>560</v>
      </c>
      <c r="CR972">
        <v>0</v>
      </c>
      <c r="CS972">
        <v>0</v>
      </c>
      <c r="CT972">
        <v>15224000</v>
      </c>
      <c r="CU972">
        <v>3924480</v>
      </c>
      <c r="CV972">
        <v>0</v>
      </c>
      <c r="CW972">
        <v>0</v>
      </c>
      <c r="CX972">
        <v>24511.786898208273</v>
      </c>
      <c r="CY972">
        <v>827406.13334335014</v>
      </c>
      <c r="CZ972">
        <v>7400</v>
      </c>
      <c r="DA972">
        <v>6398.4925454342192</v>
      </c>
      <c r="DB972">
        <v>5289.6560077203885</v>
      </c>
      <c r="DC972">
        <v>3914.5860372175803</v>
      </c>
      <c r="DD972">
        <v>-215679.45333685254</v>
      </c>
      <c r="DE972">
        <v>-219534.23425053206</v>
      </c>
      <c r="DF972">
        <v>-222828.25026716274</v>
      </c>
    </row>
    <row r="973" spans="1:110" x14ac:dyDescent="0.45">
      <c r="A973">
        <v>21506</v>
      </c>
      <c r="B973" t="s">
        <v>1316</v>
      </c>
      <c r="C973">
        <v>8392</v>
      </c>
      <c r="D973">
        <v>7385</v>
      </c>
      <c r="E973">
        <v>6454</v>
      </c>
      <c r="F973">
        <v>5606</v>
      </c>
      <c r="G973">
        <v>4853</v>
      </c>
      <c r="H973">
        <v>4132</v>
      </c>
      <c r="I973">
        <v>3441</v>
      </c>
      <c r="J973">
        <v>2621</v>
      </c>
      <c r="K973">
        <v>2.65</v>
      </c>
      <c r="L973">
        <v>2.56</v>
      </c>
      <c r="M973">
        <v>2.48</v>
      </c>
      <c r="N973">
        <v>2.41</v>
      </c>
      <c r="O973">
        <v>2.35</v>
      </c>
      <c r="P973">
        <v>2.29</v>
      </c>
      <c r="Q973">
        <v>2.2880638803379929</v>
      </c>
      <c r="R973">
        <v>2.2614911332057126</v>
      </c>
      <c r="S973">
        <v>269544</v>
      </c>
      <c r="T973">
        <v>10923</v>
      </c>
      <c r="U973">
        <v>3729</v>
      </c>
      <c r="V973">
        <v>19.848837314356494</v>
      </c>
      <c r="W973">
        <v>54.555264950713635</v>
      </c>
      <c r="X973">
        <v>2091.2584499190712</v>
      </c>
      <c r="Y973">
        <v>259.75060116978062</v>
      </c>
      <c r="Z973">
        <v>3903</v>
      </c>
      <c r="AA973">
        <v>3362.3948693470802</v>
      </c>
      <c r="AB973">
        <v>2817.8203498722637</v>
      </c>
      <c r="AC973">
        <v>2324.5771306446741</v>
      </c>
      <c r="AD973">
        <v>1887.5757803396104</v>
      </c>
      <c r="AE973">
        <v>1510.4306301103766</v>
      </c>
      <c r="AF973">
        <v>1271.3366633935996</v>
      </c>
      <c r="AG973">
        <v>762.8036601384174</v>
      </c>
      <c r="AH973">
        <v>447</v>
      </c>
      <c r="AI973">
        <v>403.82449472675563</v>
      </c>
      <c r="AJ973">
        <v>358.83106816585212</v>
      </c>
      <c r="AK973">
        <v>329.02881867442397</v>
      </c>
      <c r="AL973">
        <v>321.46803996557964</v>
      </c>
      <c r="AM973">
        <v>312.26710231361471</v>
      </c>
      <c r="AN973">
        <v>384.96232587141179</v>
      </c>
      <c r="AO973">
        <v>303.87592911404352</v>
      </c>
      <c r="AP973">
        <v>15.701135742923379</v>
      </c>
      <c r="AQ973">
        <v>1.6390136744411152</v>
      </c>
      <c r="AR973">
        <v>0.19638782028357679</v>
      </c>
      <c r="AS973">
        <v>1.6390136744411152</v>
      </c>
      <c r="AT973">
        <v>8140</v>
      </c>
      <c r="AU973">
        <v>61</v>
      </c>
      <c r="AV973">
        <v>5133.2864199900969</v>
      </c>
      <c r="AW973">
        <v>1576.8306956092133</v>
      </c>
      <c r="AX973">
        <v>24.826080277210966</v>
      </c>
      <c r="AY973">
        <v>171.29776783506949</v>
      </c>
      <c r="AZ973">
        <v>59.982639660974471</v>
      </c>
      <c r="BA973">
        <v>0.65992339027758318</v>
      </c>
      <c r="BB973">
        <v>66.061272509003672</v>
      </c>
      <c r="BC973">
        <v>7400</v>
      </c>
      <c r="BD973">
        <v>196399.44314274835</v>
      </c>
      <c r="BE973">
        <v>1347407.4728789763</v>
      </c>
      <c r="BF973">
        <v>11770</v>
      </c>
      <c r="BG973">
        <v>9490.7815944060658</v>
      </c>
      <c r="BH973">
        <v>7361.9143253319462</v>
      </c>
      <c r="BI973">
        <v>11400</v>
      </c>
      <c r="BJ973">
        <v>7881.3406274603221</v>
      </c>
      <c r="BK973">
        <v>6399.7135173032366</v>
      </c>
      <c r="BL973">
        <v>-224789.31223635649</v>
      </c>
      <c r="BM973">
        <v>-226357.47602819238</v>
      </c>
      <c r="BN973">
        <v>-233267.13780460073</v>
      </c>
      <c r="BO973">
        <v>-86597.840159981977</v>
      </c>
      <c r="BP973">
        <v>-64480.433088874794</v>
      </c>
      <c r="BQ973">
        <v>-44822.232436058694</v>
      </c>
      <c r="BR973">
        <v>1659744</v>
      </c>
      <c r="BS973">
        <v>8767932</v>
      </c>
      <c r="BT973">
        <v>937111</v>
      </c>
      <c r="BU973">
        <v>27923</v>
      </c>
      <c r="BV973">
        <v>88734</v>
      </c>
      <c r="BW973">
        <v>932589</v>
      </c>
      <c r="BX973">
        <v>42948</v>
      </c>
      <c r="BY973">
        <v>225.40296388034639</v>
      </c>
      <c r="BZ973">
        <v>0</v>
      </c>
      <c r="CA973">
        <v>0</v>
      </c>
      <c r="CB973">
        <v>14.903340947379396</v>
      </c>
      <c r="CC973">
        <v>27.914826240000004</v>
      </c>
      <c r="CD973">
        <v>12.790606786925869</v>
      </c>
      <c r="CE973">
        <v>4.6799999999999994E-2</v>
      </c>
      <c r="CF973">
        <v>35.275160662588235</v>
      </c>
      <c r="CG973">
        <v>180005.89645000809</v>
      </c>
      <c r="CH973">
        <v>284466.38000616373</v>
      </c>
      <c r="CI973">
        <v>761245.66002847033</v>
      </c>
      <c r="CJ973">
        <v>10561.027281665958</v>
      </c>
      <c r="CK973">
        <v>994397.37118621683</v>
      </c>
      <c r="CL973">
        <v>4520000</v>
      </c>
      <c r="CM973">
        <v>2660000</v>
      </c>
      <c r="CN973">
        <v>880000</v>
      </c>
      <c r="CO973">
        <v>237900000</v>
      </c>
      <c r="CP973">
        <v>63000</v>
      </c>
      <c r="CQ973">
        <v>10080</v>
      </c>
      <c r="CR973">
        <v>0</v>
      </c>
      <c r="CS973">
        <v>0</v>
      </c>
      <c r="CT973">
        <v>113787000</v>
      </c>
      <c r="CU973">
        <v>70640640</v>
      </c>
      <c r="CV973">
        <v>0</v>
      </c>
      <c r="CW973">
        <v>0</v>
      </c>
      <c r="CX973">
        <v>50000.139011484607</v>
      </c>
      <c r="CY973">
        <v>763182.74866079411</v>
      </c>
      <c r="CZ973">
        <v>7400</v>
      </c>
      <c r="DA973">
        <v>5967.0164654719529</v>
      </c>
      <c r="DB973">
        <v>4628.5612580676634</v>
      </c>
      <c r="DC973">
        <v>2972.9891006259459</v>
      </c>
      <c r="DD973">
        <v>-224789.31223635649</v>
      </c>
      <c r="DE973">
        <v>-226357.47602819238</v>
      </c>
      <c r="DF973">
        <v>-233267.13780460073</v>
      </c>
    </row>
    <row r="974" spans="1:110" x14ac:dyDescent="0.45">
      <c r="A974">
        <v>21507</v>
      </c>
      <c r="B974" t="s">
        <v>1317</v>
      </c>
      <c r="C974">
        <v>2261</v>
      </c>
      <c r="D974">
        <v>2033</v>
      </c>
      <c r="E974">
        <v>1819</v>
      </c>
      <c r="F974">
        <v>1614</v>
      </c>
      <c r="G974">
        <v>1425</v>
      </c>
      <c r="H974">
        <v>1254</v>
      </c>
      <c r="I974">
        <v>1089</v>
      </c>
      <c r="J974">
        <v>893.71428571428555</v>
      </c>
      <c r="K974">
        <v>2.65</v>
      </c>
      <c r="L974">
        <v>2.56</v>
      </c>
      <c r="M974">
        <v>2.48</v>
      </c>
      <c r="N974">
        <v>2.41</v>
      </c>
      <c r="O974">
        <v>2.35</v>
      </c>
      <c r="P974">
        <v>2.29</v>
      </c>
      <c r="Q974">
        <v>2.2880638803379929</v>
      </c>
      <c r="R974">
        <v>2.2614911332057126</v>
      </c>
      <c r="S974">
        <v>269544</v>
      </c>
      <c r="T974">
        <v>10923</v>
      </c>
      <c r="U974">
        <v>3729</v>
      </c>
      <c r="V974">
        <v>5.3748324263188128</v>
      </c>
      <c r="W974">
        <v>14.772926113481841</v>
      </c>
      <c r="X974">
        <v>2080.7166360240421</v>
      </c>
      <c r="Y974">
        <v>258.44122570891415</v>
      </c>
      <c r="Z974">
        <v>1107</v>
      </c>
      <c r="AA974">
        <v>1080.3099923521931</v>
      </c>
      <c r="AB974">
        <v>988.83857991276432</v>
      </c>
      <c r="AC974">
        <v>915.34960519541676</v>
      </c>
      <c r="AD974">
        <v>862.19248600991284</v>
      </c>
      <c r="AE974">
        <v>833.32234814142976</v>
      </c>
      <c r="AF974">
        <v>1183.3912044135245</v>
      </c>
      <c r="AG974">
        <v>1180.4330669875828</v>
      </c>
      <c r="AH974">
        <v>233</v>
      </c>
      <c r="AI974">
        <v>248.15778754077638</v>
      </c>
      <c r="AJ974">
        <v>260.82776665618945</v>
      </c>
      <c r="AK974">
        <v>276.6070196187373</v>
      </c>
      <c r="AL974">
        <v>315.50461664870045</v>
      </c>
      <c r="AM974">
        <v>366.7600528704466</v>
      </c>
      <c r="AN974">
        <v>795.29021749572712</v>
      </c>
      <c r="AO974">
        <v>885.64943565504473</v>
      </c>
      <c r="AP974">
        <v>3.787822630588519</v>
      </c>
      <c r="AQ974">
        <v>1.8252652283548785</v>
      </c>
      <c r="AR974">
        <v>0.2187046180430742</v>
      </c>
      <c r="AS974">
        <v>1.8252652283548785</v>
      </c>
      <c r="AT974">
        <v>2376</v>
      </c>
      <c r="AU974">
        <v>5</v>
      </c>
      <c r="AV974">
        <v>1494.5812590977907</v>
      </c>
      <c r="AW974">
        <v>333.39964162620703</v>
      </c>
      <c r="AX974">
        <v>3.2714123177251611</v>
      </c>
      <c r="AY974">
        <v>49.874176616093273</v>
      </c>
      <c r="AZ974">
        <v>12.682522367460916</v>
      </c>
      <c r="BA974">
        <v>8.696022423204576E-2</v>
      </c>
      <c r="BB974">
        <v>66.061272509003672</v>
      </c>
      <c r="BC974">
        <v>7400</v>
      </c>
      <c r="BD974">
        <v>243268.03782938072</v>
      </c>
      <c r="BE974">
        <v>565237.2475327563</v>
      </c>
      <c r="BF974">
        <v>4942</v>
      </c>
      <c r="BG974">
        <v>4167.6555261423036</v>
      </c>
      <c r="BH974">
        <v>3407.7472962494394</v>
      </c>
      <c r="BI974">
        <v>3954.0000000000005</v>
      </c>
      <c r="BJ974">
        <v>3350.234992330561</v>
      </c>
      <c r="BK974">
        <v>3155.6767166990971</v>
      </c>
      <c r="BL974">
        <v>-199893.30662788439</v>
      </c>
      <c r="BM974">
        <v>-182886.99401081027</v>
      </c>
      <c r="BN974">
        <v>-170293.25002062204</v>
      </c>
      <c r="BO974">
        <v>30019.677621262963</v>
      </c>
      <c r="BP974">
        <v>95269.851355997263</v>
      </c>
      <c r="BQ974">
        <v>158405.91412685305</v>
      </c>
      <c r="BR974">
        <v>1659744</v>
      </c>
      <c r="BS974">
        <v>8767932</v>
      </c>
      <c r="BT974">
        <v>937111</v>
      </c>
      <c r="BU974">
        <v>27923</v>
      </c>
      <c r="BV974">
        <v>88734</v>
      </c>
      <c r="BW974">
        <v>932589</v>
      </c>
      <c r="BX974">
        <v>42948</v>
      </c>
      <c r="BY974">
        <v>43.970831972927876</v>
      </c>
      <c r="BZ974">
        <v>0</v>
      </c>
      <c r="CA974">
        <v>0</v>
      </c>
      <c r="CB974">
        <v>0</v>
      </c>
      <c r="CC974">
        <v>0</v>
      </c>
      <c r="CD974">
        <v>1.6617147050979961</v>
      </c>
      <c r="CE974">
        <v>0</v>
      </c>
      <c r="CF974">
        <v>1.6378199999999998</v>
      </c>
      <c r="CG974">
        <v>56419.758588808501</v>
      </c>
      <c r="CH974">
        <v>89161.104181036382</v>
      </c>
      <c r="CI974">
        <v>238599.3859790728</v>
      </c>
      <c r="CJ974">
        <v>3310.1727300744046</v>
      </c>
      <c r="CK974">
        <v>311676.78798373963</v>
      </c>
      <c r="CL974">
        <v>1350000</v>
      </c>
      <c r="CM974">
        <v>1370000</v>
      </c>
      <c r="CN974">
        <v>300000</v>
      </c>
      <c r="CO974">
        <v>87090000</v>
      </c>
      <c r="CP974">
        <v>20000</v>
      </c>
      <c r="CQ974">
        <v>3860</v>
      </c>
      <c r="CR974">
        <v>0</v>
      </c>
      <c r="CS974">
        <v>0</v>
      </c>
      <c r="CT974">
        <v>35992000</v>
      </c>
      <c r="CU974">
        <v>27050880</v>
      </c>
      <c r="CV974">
        <v>0</v>
      </c>
      <c r="CW974">
        <v>0</v>
      </c>
      <c r="CX974">
        <v>18640.486275908846</v>
      </c>
      <c r="CY974">
        <v>217113.33989411415</v>
      </c>
      <c r="CZ974">
        <v>7400</v>
      </c>
      <c r="DA974">
        <v>6240.5202131633032</v>
      </c>
      <c r="DB974">
        <v>5102.6568175325474</v>
      </c>
      <c r="DC974">
        <v>3682.4606700730001</v>
      </c>
      <c r="DD974">
        <v>-199893.30662788439</v>
      </c>
      <c r="DE974">
        <v>-182886.99401081027</v>
      </c>
      <c r="DF974">
        <v>-170293.25002062204</v>
      </c>
    </row>
    <row r="975" spans="1:110" x14ac:dyDescent="0.45">
      <c r="A975">
        <v>21521</v>
      </c>
      <c r="B975" t="s">
        <v>1318</v>
      </c>
      <c r="C975">
        <v>18111</v>
      </c>
      <c r="D975">
        <v>17449</v>
      </c>
      <c r="E975">
        <v>16697</v>
      </c>
      <c r="F975">
        <v>15880</v>
      </c>
      <c r="G975">
        <v>14988</v>
      </c>
      <c r="H975">
        <v>14039</v>
      </c>
      <c r="I975">
        <v>13079</v>
      </c>
      <c r="J975">
        <v>12235.249999999998</v>
      </c>
      <c r="K975">
        <v>2.65</v>
      </c>
      <c r="L975">
        <v>2.56</v>
      </c>
      <c r="M975">
        <v>2.48</v>
      </c>
      <c r="N975">
        <v>2.41</v>
      </c>
      <c r="O975">
        <v>2.35</v>
      </c>
      <c r="P975">
        <v>2.29</v>
      </c>
      <c r="Q975">
        <v>2.2880638803379929</v>
      </c>
      <c r="R975">
        <v>2.2614911332057126</v>
      </c>
      <c r="S975">
        <v>297935</v>
      </c>
      <c r="T975">
        <v>10602</v>
      </c>
      <c r="U975">
        <v>5190</v>
      </c>
      <c r="V975">
        <v>44.519237418749178</v>
      </c>
      <c r="W975">
        <v>122.36277391557266</v>
      </c>
      <c r="X975">
        <v>1953.0703456855683</v>
      </c>
      <c r="Y975">
        <v>347.85307498160859</v>
      </c>
      <c r="Z975">
        <v>7920</v>
      </c>
      <c r="AA975">
        <v>7375.0019677629825</v>
      </c>
      <c r="AB975">
        <v>6802.373386916719</v>
      </c>
      <c r="AC975">
        <v>6253.3014299917177</v>
      </c>
      <c r="AD975">
        <v>5746.9283126033761</v>
      </c>
      <c r="AE975">
        <v>5298.3505402826795</v>
      </c>
      <c r="AF975">
        <v>4874.347982285758</v>
      </c>
      <c r="AG975">
        <v>4359.6628180867192</v>
      </c>
      <c r="AH975">
        <v>180</v>
      </c>
      <c r="AI975">
        <v>122.43754991164643</v>
      </c>
      <c r="AJ975">
        <v>75.346128262995904</v>
      </c>
      <c r="AK975">
        <v>43.314195168919809</v>
      </c>
      <c r="AL975">
        <v>25.984563121074338</v>
      </c>
      <c r="AM975">
        <v>18.618196119539331</v>
      </c>
      <c r="AN975">
        <v>14.815822132253011</v>
      </c>
      <c r="AO975">
        <v>10.684023224977642</v>
      </c>
      <c r="AP975">
        <v>30.409495393152188</v>
      </c>
      <c r="AQ975">
        <v>0.18625155391376311</v>
      </c>
      <c r="AR975">
        <v>2.231679775949736E-2</v>
      </c>
      <c r="AS975">
        <v>0.18625155391376311</v>
      </c>
      <c r="AT975">
        <v>15147</v>
      </c>
      <c r="AU975">
        <v>207</v>
      </c>
      <c r="AV975">
        <v>9579.6971465600418</v>
      </c>
      <c r="AW975">
        <v>3860.4038957559969</v>
      </c>
      <c r="AX975">
        <v>75.218448740911711</v>
      </c>
      <c r="AY975">
        <v>319.67449378070859</v>
      </c>
      <c r="AZ975">
        <v>146.84976419455811</v>
      </c>
      <c r="BA975">
        <v>1.9994462738480916</v>
      </c>
      <c r="BB975">
        <v>66.061272509003672</v>
      </c>
      <c r="BC975">
        <v>6570</v>
      </c>
      <c r="BD975">
        <v>344508.29687334906</v>
      </c>
      <c r="BE975">
        <v>2310550.5479139998</v>
      </c>
      <c r="BF975">
        <v>95026</v>
      </c>
      <c r="BG975">
        <v>91863.994698004302</v>
      </c>
      <c r="BH975">
        <v>85469.775443895021</v>
      </c>
      <c r="BI975">
        <v>91337.999999999942</v>
      </c>
      <c r="BJ975">
        <v>77445.951676922879</v>
      </c>
      <c r="BK975">
        <v>71174.61669990384</v>
      </c>
      <c r="BL975">
        <v>-347505.33564523357</v>
      </c>
      <c r="BM975">
        <v>-352925.92573302763</v>
      </c>
      <c r="BN975">
        <v>-386657.56739580113</v>
      </c>
      <c r="BO975">
        <v>132713.8184649311</v>
      </c>
      <c r="BP975">
        <v>371974.1965470186</v>
      </c>
      <c r="BQ975">
        <v>592324.64279427461</v>
      </c>
      <c r="BR975">
        <v>1659744</v>
      </c>
      <c r="BS975">
        <v>8767932</v>
      </c>
      <c r="BT975">
        <v>937111</v>
      </c>
      <c r="BU975">
        <v>27923</v>
      </c>
      <c r="BV975">
        <v>88734</v>
      </c>
      <c r="BW975">
        <v>932589</v>
      </c>
      <c r="BX975">
        <v>42948</v>
      </c>
      <c r="BY975">
        <v>193.13470659781876</v>
      </c>
      <c r="BZ975">
        <v>0</v>
      </c>
      <c r="CA975">
        <v>0</v>
      </c>
      <c r="CB975">
        <v>0</v>
      </c>
      <c r="CC975">
        <v>0</v>
      </c>
      <c r="CD975">
        <v>2.7952103394598917</v>
      </c>
      <c r="CE975">
        <v>0</v>
      </c>
      <c r="CF975">
        <v>0</v>
      </c>
      <c r="CG975">
        <v>189140.52403105327</v>
      </c>
      <c r="CH975">
        <v>298901.98734976008</v>
      </c>
      <c r="CI975">
        <v>799876.03680603451</v>
      </c>
      <c r="CJ975">
        <v>11096.960009392289</v>
      </c>
      <c r="CK975">
        <v>1044859.3273359651</v>
      </c>
      <c r="CL975">
        <v>3700000</v>
      </c>
      <c r="CM975">
        <v>800000</v>
      </c>
      <c r="CN975">
        <v>880000</v>
      </c>
      <c r="CO975">
        <v>56690000</v>
      </c>
      <c r="CP975">
        <v>0</v>
      </c>
      <c r="CQ975">
        <v>0</v>
      </c>
      <c r="CR975">
        <v>0</v>
      </c>
      <c r="CS975">
        <v>0</v>
      </c>
      <c r="CT975">
        <v>0</v>
      </c>
      <c r="CU975">
        <v>0</v>
      </c>
      <c r="CV975">
        <v>0</v>
      </c>
      <c r="CW975">
        <v>0</v>
      </c>
      <c r="CX975">
        <v>10171.532899121508</v>
      </c>
      <c r="CY975">
        <v>949984.1810014958</v>
      </c>
      <c r="CZ975">
        <v>6570</v>
      </c>
      <c r="DA975">
        <v>6351.3822024065857</v>
      </c>
      <c r="DB975">
        <v>5909.2924532905754</v>
      </c>
      <c r="DC975">
        <v>5214.981240732156</v>
      </c>
      <c r="DD975">
        <v>-347505.33564523357</v>
      </c>
      <c r="DE975">
        <v>-352925.92573302763</v>
      </c>
      <c r="DF975">
        <v>-386657.56739580113</v>
      </c>
    </row>
    <row r="976" spans="1:110" x14ac:dyDescent="0.45">
      <c r="A976">
        <v>21604</v>
      </c>
      <c r="B976" t="s">
        <v>1319</v>
      </c>
      <c r="C976">
        <v>1609</v>
      </c>
      <c r="D976">
        <v>1522</v>
      </c>
      <c r="E976">
        <v>1455</v>
      </c>
      <c r="F976">
        <v>1374</v>
      </c>
      <c r="G976">
        <v>1303</v>
      </c>
      <c r="H976">
        <v>1241</v>
      </c>
      <c r="I976">
        <v>1185</v>
      </c>
      <c r="J976">
        <v>1114.0714285714287</v>
      </c>
      <c r="K976">
        <v>2.65</v>
      </c>
      <c r="L976">
        <v>2.56</v>
      </c>
      <c r="M976">
        <v>2.48</v>
      </c>
      <c r="N976">
        <v>2.41</v>
      </c>
      <c r="O976">
        <v>2.35</v>
      </c>
      <c r="P976">
        <v>2.29</v>
      </c>
      <c r="Q976">
        <v>2.2880638803379929</v>
      </c>
      <c r="R976">
        <v>2.2614911332057126</v>
      </c>
      <c r="S976">
        <v>297935</v>
      </c>
      <c r="T976">
        <v>10602</v>
      </c>
      <c r="U976">
        <v>5190</v>
      </c>
      <c r="V976">
        <v>3.7650297435871898</v>
      </c>
      <c r="W976">
        <v>10.348323781169334</v>
      </c>
      <c r="X976">
        <v>2051.6855731894921</v>
      </c>
      <c r="Y976">
        <v>365.4170148586486</v>
      </c>
      <c r="Z976">
        <v>1075</v>
      </c>
      <c r="AA976">
        <v>1023.703479991656</v>
      </c>
      <c r="AB976">
        <v>960.3876068099886</v>
      </c>
      <c r="AC976">
        <v>895.79315944678001</v>
      </c>
      <c r="AD976">
        <v>839.18871254595672</v>
      </c>
      <c r="AE976">
        <v>799.82425785445969</v>
      </c>
      <c r="AF976">
        <v>769.20488465291123</v>
      </c>
      <c r="AG976">
        <v>716.13851227512498</v>
      </c>
      <c r="AH976">
        <v>22</v>
      </c>
      <c r="AI976">
        <v>15.037865786705474</v>
      </c>
      <c r="AJ976">
        <v>9.4521142655824875</v>
      </c>
      <c r="AK976">
        <v>6.1872441407568548</v>
      </c>
      <c r="AL976">
        <v>2.2962669576746766</v>
      </c>
      <c r="AM976">
        <v>1.1512297226582942</v>
      </c>
      <c r="AN976">
        <v>2.0931449502878072</v>
      </c>
      <c r="AO976">
        <v>1.9720415638782989</v>
      </c>
      <c r="AP976">
        <v>6.6592365602282033</v>
      </c>
      <c r="AQ976">
        <v>0.74500621565505243</v>
      </c>
      <c r="AR976">
        <v>8.9267191037989441E-2</v>
      </c>
      <c r="AS976">
        <v>0.74500621565505243</v>
      </c>
      <c r="AT976">
        <v>1784</v>
      </c>
      <c r="AU976">
        <v>55</v>
      </c>
      <c r="AV976">
        <v>1137.3348530255505</v>
      </c>
      <c r="AW976">
        <v>758.02763480616341</v>
      </c>
      <c r="AX976">
        <v>18.364292700907324</v>
      </c>
      <c r="AY976">
        <v>37.952864045462611</v>
      </c>
      <c r="AZ976">
        <v>28.835371228026457</v>
      </c>
      <c r="BA976">
        <v>0.48815705757454042</v>
      </c>
      <c r="BB976">
        <v>66.061272509003672</v>
      </c>
      <c r="BC976">
        <v>6570</v>
      </c>
      <c r="BD976">
        <v>359629.8771472004</v>
      </c>
      <c r="BE976">
        <v>882265.76143159415</v>
      </c>
      <c r="BF976">
        <v>19808</v>
      </c>
      <c r="BG976">
        <v>18994.839591932428</v>
      </c>
      <c r="BH976">
        <v>18055.197332858967</v>
      </c>
      <c r="BI976">
        <v>37886</v>
      </c>
      <c r="BJ976">
        <v>33152.197195888533</v>
      </c>
      <c r="BK976">
        <v>31057.336606665889</v>
      </c>
      <c r="BL976">
        <v>-313212.8643057234</v>
      </c>
      <c r="BM976">
        <v>-230543.53478256171</v>
      </c>
      <c r="BN976">
        <v>-180854.9979048419</v>
      </c>
      <c r="BO976">
        <v>75724.610421445046</v>
      </c>
      <c r="BP976">
        <v>182162.56212571549</v>
      </c>
      <c r="BQ976">
        <v>264002.53342783486</v>
      </c>
      <c r="BR976">
        <v>1659744</v>
      </c>
      <c r="BS976">
        <v>8767932</v>
      </c>
      <c r="BT976">
        <v>937111</v>
      </c>
      <c r="BU976">
        <v>27923</v>
      </c>
      <c r="BV976">
        <v>88734</v>
      </c>
      <c r="BW976">
        <v>932589</v>
      </c>
      <c r="BX976">
        <v>42948</v>
      </c>
      <c r="BY976">
        <v>3.7410792492077007</v>
      </c>
      <c r="BZ976">
        <v>0</v>
      </c>
      <c r="CA976">
        <v>0</v>
      </c>
      <c r="CB976">
        <v>987.15167525313757</v>
      </c>
      <c r="CC976">
        <v>0</v>
      </c>
      <c r="CD976">
        <v>1.4408888306663683</v>
      </c>
      <c r="CE976">
        <v>37.123157377196797</v>
      </c>
      <c r="CF976">
        <v>0</v>
      </c>
      <c r="CG976">
        <v>68241.041340749332</v>
      </c>
      <c r="CH976">
        <v>107842.4783903964</v>
      </c>
      <c r="CI976">
        <v>288591.63827944995</v>
      </c>
      <c r="CJ976">
        <v>4003.7327306614225</v>
      </c>
      <c r="CK976">
        <v>376980.49594223744</v>
      </c>
      <c r="CL976">
        <v>850000</v>
      </c>
      <c r="CM976">
        <v>250000</v>
      </c>
      <c r="CN976">
        <v>360000</v>
      </c>
      <c r="CO976">
        <v>356640000</v>
      </c>
      <c r="CP976">
        <v>8000</v>
      </c>
      <c r="CQ976">
        <v>48100</v>
      </c>
      <c r="CR976">
        <v>0</v>
      </c>
      <c r="CS976">
        <v>0</v>
      </c>
      <c r="CT976">
        <v>15663000</v>
      </c>
      <c r="CU976">
        <v>337084800</v>
      </c>
      <c r="CV976">
        <v>0</v>
      </c>
      <c r="CW976">
        <v>0</v>
      </c>
      <c r="CX976">
        <v>50164.656050890044</v>
      </c>
      <c r="CY976">
        <v>357222.96489620546</v>
      </c>
      <c r="CZ976">
        <v>6570</v>
      </c>
      <c r="DA976">
        <v>6300.2875665890588</v>
      </c>
      <c r="DB976">
        <v>5988.6231056584929</v>
      </c>
      <c r="DC976">
        <v>5443.8835869863915</v>
      </c>
      <c r="DD976">
        <v>-313212.8643057234</v>
      </c>
      <c r="DE976">
        <v>-230543.53478256171</v>
      </c>
      <c r="DF976">
        <v>-180854.9979048419</v>
      </c>
    </row>
    <row r="977" spans="1:110" x14ac:dyDescent="0.45">
      <c r="A977">
        <v>22000</v>
      </c>
      <c r="B977" t="s">
        <v>1320</v>
      </c>
      <c r="C977">
        <v>3700305</v>
      </c>
      <c r="D977">
        <v>3615586</v>
      </c>
      <c r="E977">
        <v>3506064</v>
      </c>
      <c r="F977">
        <v>3380104</v>
      </c>
      <c r="G977">
        <v>3241803</v>
      </c>
      <c r="H977">
        <v>3094264</v>
      </c>
      <c r="I977">
        <v>2942865</v>
      </c>
      <c r="J977">
        <v>2815035.535714285</v>
      </c>
      <c r="K977">
        <v>2.54</v>
      </c>
      <c r="L977">
        <v>2.4500000000000002</v>
      </c>
      <c r="M977">
        <v>2.38</v>
      </c>
      <c r="N977">
        <v>2.3199999999999998</v>
      </c>
      <c r="O977">
        <v>2.2599999999999998</v>
      </c>
      <c r="P977">
        <v>2.2200000000000002</v>
      </c>
      <c r="Q977">
        <v>2.2100820833190986</v>
      </c>
      <c r="R977">
        <v>2.1861799640393094</v>
      </c>
      <c r="S977">
        <v>297935</v>
      </c>
      <c r="T977">
        <v>10602</v>
      </c>
      <c r="U977">
        <v>5190</v>
      </c>
      <c r="V977">
        <v>9093.830923663907</v>
      </c>
      <c r="W977">
        <v>19846.061939340128</v>
      </c>
      <c r="X977">
        <v>2038.1022878701385</v>
      </c>
      <c r="Y977">
        <v>457.17036169152982</v>
      </c>
      <c r="Z977">
        <v>1864882</v>
      </c>
      <c r="AA977">
        <v>1793272.0065457583</v>
      </c>
      <c r="AB977">
        <v>1708841.2504307132</v>
      </c>
      <c r="AC977">
        <v>1620797.1143513434</v>
      </c>
      <c r="AD977">
        <v>1524298.1030579524</v>
      </c>
      <c r="AE977">
        <v>1425220.9123152453</v>
      </c>
      <c r="AF977">
        <v>1330879.7022324281</v>
      </c>
      <c r="AG977">
        <v>1238713.3205531626</v>
      </c>
      <c r="AH977">
        <v>71120</v>
      </c>
      <c r="AI977">
        <v>61755.216523770345</v>
      </c>
      <c r="AJ977">
        <v>53509.96404518644</v>
      </c>
      <c r="AK977">
        <v>47029.872914736428</v>
      </c>
      <c r="AL977">
        <v>42569.757535307879</v>
      </c>
      <c r="AM977">
        <v>39776.750947567765</v>
      </c>
      <c r="AN977">
        <v>40000.396460571385</v>
      </c>
      <c r="AO977">
        <v>38931.064742357346</v>
      </c>
      <c r="AP977">
        <v>8836.4240463555561</v>
      </c>
      <c r="AQ977">
        <v>1605.9812206995712</v>
      </c>
      <c r="AR977">
        <v>64.982312305555553</v>
      </c>
      <c r="AS977">
        <v>1605.9812206995712</v>
      </c>
      <c r="AT977">
        <v>2761326</v>
      </c>
      <c r="AU977">
        <v>60374</v>
      </c>
      <c r="AV977">
        <v>1668878.1756951914</v>
      </c>
      <c r="AW977">
        <v>895997.53787025344</v>
      </c>
      <c r="AX977">
        <v>26704.94571662107</v>
      </c>
      <c r="AY977">
        <v>55690.464722948527</v>
      </c>
      <c r="AZ977">
        <v>34083.746340584439</v>
      </c>
      <c r="BA977">
        <v>709.867128346821</v>
      </c>
      <c r="BB977">
        <v>66.061272509003672</v>
      </c>
      <c r="BC977">
        <v>1425100</v>
      </c>
      <c r="BD977">
        <v>82144338.233841226</v>
      </c>
      <c r="BE977">
        <v>914824.34121767827</v>
      </c>
      <c r="BF977">
        <v>19808</v>
      </c>
      <c r="BG977">
        <v>19555.552643853393</v>
      </c>
      <c r="BH977">
        <v>18708.217302823119</v>
      </c>
      <c r="BI977">
        <v>37886</v>
      </c>
      <c r="BJ977">
        <v>34242.16697197863</v>
      </c>
      <c r="BK977">
        <v>32203.456989044349</v>
      </c>
      <c r="BL977">
        <v>-28285260.768014833</v>
      </c>
      <c r="BM977">
        <v>-13727297.84104231</v>
      </c>
      <c r="BN977">
        <v>-1273129.2574019879</v>
      </c>
      <c r="BO977">
        <v>91618.549210325524</v>
      </c>
      <c r="BP977">
        <v>213126.03547884087</v>
      </c>
      <c r="BQ977">
        <v>296561.11321391899</v>
      </c>
      <c r="BR977">
        <v>2833464</v>
      </c>
      <c r="BS977">
        <v>8767932</v>
      </c>
      <c r="BT977">
        <v>937111</v>
      </c>
      <c r="BU977">
        <v>60374</v>
      </c>
      <c r="BV977">
        <v>88734</v>
      </c>
      <c r="BW977">
        <v>932589</v>
      </c>
      <c r="BX977">
        <v>42948</v>
      </c>
      <c r="BY977">
        <v>3.7410792492077007</v>
      </c>
      <c r="BZ977">
        <v>0</v>
      </c>
      <c r="CA977">
        <v>0</v>
      </c>
      <c r="CB977">
        <v>987.15167525313757</v>
      </c>
      <c r="CC977">
        <v>0</v>
      </c>
      <c r="CD977">
        <v>1.4408888306663683</v>
      </c>
      <c r="CE977">
        <v>37.123157377196797</v>
      </c>
      <c r="CF977">
        <v>0</v>
      </c>
      <c r="CG977">
        <v>69358.227417350136</v>
      </c>
      <c r="CH977">
        <v>27635.378590477419</v>
      </c>
      <c r="CI977">
        <v>10761.806998137639</v>
      </c>
      <c r="CJ977">
        <v>5532.9618477207187</v>
      </c>
      <c r="CK977">
        <v>151567.83784979625</v>
      </c>
      <c r="CL977">
        <v>222000000</v>
      </c>
      <c r="CM977">
        <v>431000000</v>
      </c>
      <c r="CN977">
        <v>360000</v>
      </c>
      <c r="CO977">
        <v>356640000</v>
      </c>
      <c r="CP977">
        <v>8000</v>
      </c>
      <c r="CQ977">
        <v>48100</v>
      </c>
      <c r="CR977">
        <v>0</v>
      </c>
      <c r="CS977">
        <v>0</v>
      </c>
      <c r="CT977">
        <v>15663000</v>
      </c>
      <c r="CU977">
        <v>337084800</v>
      </c>
      <c r="CV977">
        <v>0</v>
      </c>
      <c r="CW977">
        <v>0</v>
      </c>
      <c r="CX977">
        <v>50164.656050890044</v>
      </c>
      <c r="CY977">
        <v>357222.96489620546</v>
      </c>
      <c r="CZ977">
        <v>1425100</v>
      </c>
      <c r="DA977">
        <v>1406937.5036730347</v>
      </c>
      <c r="DB977">
        <v>1345975.3876339477</v>
      </c>
      <c r="DC977">
        <v>1243456.7956989559</v>
      </c>
      <c r="DD977">
        <v>-28285260.768014833</v>
      </c>
      <c r="DE977">
        <v>-13727297.84104231</v>
      </c>
      <c r="DF977">
        <v>-1273129.2574019879</v>
      </c>
    </row>
    <row r="978" spans="1:110" x14ac:dyDescent="0.45">
      <c r="A978">
        <v>22100</v>
      </c>
      <c r="B978" t="s">
        <v>1321</v>
      </c>
      <c r="C978">
        <v>704989</v>
      </c>
      <c r="D978">
        <v>689756</v>
      </c>
      <c r="E978">
        <v>669536</v>
      </c>
      <c r="F978">
        <v>646098</v>
      </c>
      <c r="G978">
        <v>620609</v>
      </c>
      <c r="H978">
        <v>594305</v>
      </c>
      <c r="I978">
        <v>567831</v>
      </c>
      <c r="J978">
        <v>544570.17857142852</v>
      </c>
      <c r="K978">
        <v>2.54</v>
      </c>
      <c r="L978">
        <v>2.4500000000000002</v>
      </c>
      <c r="M978">
        <v>2.38</v>
      </c>
      <c r="N978">
        <v>2.3199999999999998</v>
      </c>
      <c r="O978">
        <v>2.2599999999999998</v>
      </c>
      <c r="P978">
        <v>2.2200000000000002</v>
      </c>
      <c r="Q978">
        <v>2.2100820833190986</v>
      </c>
      <c r="R978">
        <v>2.1861799640393094</v>
      </c>
      <c r="S978">
        <v>316373</v>
      </c>
      <c r="T978">
        <v>10782</v>
      </c>
      <c r="U978">
        <v>5851</v>
      </c>
      <c r="V978">
        <v>1809.948632890199</v>
      </c>
      <c r="W978">
        <v>3397.6900374767265</v>
      </c>
      <c r="X978">
        <v>1984.0972174800215</v>
      </c>
      <c r="Y978">
        <v>573.55650737077292</v>
      </c>
      <c r="Z978">
        <v>366648</v>
      </c>
      <c r="AA978">
        <v>353416.29040524736</v>
      </c>
      <c r="AB978">
        <v>338346.49957762018</v>
      </c>
      <c r="AC978">
        <v>322390.99303330446</v>
      </c>
      <c r="AD978">
        <v>304721.52555010183</v>
      </c>
      <c r="AE978">
        <v>286430.45548984781</v>
      </c>
      <c r="AF978">
        <v>269070.96459147736</v>
      </c>
      <c r="AG978">
        <v>252304.36948442686</v>
      </c>
      <c r="AH978">
        <v>9047</v>
      </c>
      <c r="AI978">
        <v>7509.6658627413281</v>
      </c>
      <c r="AJ978">
        <v>6187.2397693315133</v>
      </c>
      <c r="AK978">
        <v>5157.9304892945274</v>
      </c>
      <c r="AL978">
        <v>4434.648369581384</v>
      </c>
      <c r="AM978">
        <v>3962.4438611913574</v>
      </c>
      <c r="AN978">
        <v>3955.9740489643182</v>
      </c>
      <c r="AO978">
        <v>3773.4738623055073</v>
      </c>
      <c r="AP978">
        <v>2006.4432920061392</v>
      </c>
      <c r="AQ978">
        <v>113.00003611709653</v>
      </c>
      <c r="AR978">
        <v>4.572284870368275</v>
      </c>
      <c r="AS978">
        <v>113.00003611709653</v>
      </c>
      <c r="AT978">
        <v>452295</v>
      </c>
      <c r="AU978">
        <v>12162</v>
      </c>
      <c r="AV978">
        <v>273993.95173953765</v>
      </c>
      <c r="AW978">
        <v>169876.33397422725</v>
      </c>
      <c r="AX978">
        <v>5297.3386663922602</v>
      </c>
      <c r="AY978">
        <v>9143.1781695483696</v>
      </c>
      <c r="AZ978">
        <v>6462.0957443796042</v>
      </c>
      <c r="BA978">
        <v>140.81311480262579</v>
      </c>
      <c r="BB978">
        <v>66.061272509003672</v>
      </c>
      <c r="BC978">
        <v>283600</v>
      </c>
      <c r="BD978">
        <v>16576456.728749819</v>
      </c>
      <c r="BE978">
        <v>142839108.24850053</v>
      </c>
      <c r="BF978">
        <v>4318894</v>
      </c>
      <c r="BG978">
        <v>4272219.4641702138</v>
      </c>
      <c r="BH978">
        <v>4106762.1639054995</v>
      </c>
      <c r="BI978">
        <v>2284140</v>
      </c>
      <c r="BJ978">
        <v>2083622.5799968345</v>
      </c>
      <c r="BK978">
        <v>1969424.2859374299</v>
      </c>
      <c r="BL978">
        <v>-7584445.9861606248</v>
      </c>
      <c r="BM978">
        <v>-9437426.0584367514</v>
      </c>
      <c r="BN978">
        <v>-11439350.396444745</v>
      </c>
      <c r="BO978">
        <v>12928671.449340835</v>
      </c>
      <c r="BP978">
        <v>31110604.361801177</v>
      </c>
      <c r="BQ978">
        <v>46763718.538057275</v>
      </c>
      <c r="BR978">
        <v>2833464</v>
      </c>
      <c r="BS978">
        <v>8767932</v>
      </c>
      <c r="BT978">
        <v>937111</v>
      </c>
      <c r="BU978">
        <v>60374</v>
      </c>
      <c r="BV978">
        <v>88734</v>
      </c>
      <c r="BW978">
        <v>932589</v>
      </c>
      <c r="BX978">
        <v>42948</v>
      </c>
      <c r="BY978">
        <v>2136.3350651684086</v>
      </c>
      <c r="BZ978">
        <v>0</v>
      </c>
      <c r="CA978">
        <v>4.9847903999999998E-2</v>
      </c>
      <c r="CB978">
        <v>2009.0764855085556</v>
      </c>
      <c r="CC978">
        <v>706.92363665199991</v>
      </c>
      <c r="CD978">
        <v>180.56970605114591</v>
      </c>
      <c r="CE978">
        <v>2.8208699999999998</v>
      </c>
      <c r="CF978">
        <v>6.3389484541723657</v>
      </c>
      <c r="CG978">
        <v>9807362.5823682975</v>
      </c>
      <c r="CH978">
        <v>3907686.0529747517</v>
      </c>
      <c r="CI978">
        <v>1521736.4572642182</v>
      </c>
      <c r="CJ978">
        <v>782369.51859345403</v>
      </c>
      <c r="CK978">
        <v>21431930.961469617</v>
      </c>
      <c r="CL978">
        <v>5470000</v>
      </c>
      <c r="CM978">
        <v>42500000</v>
      </c>
      <c r="CN978">
        <v>18690000</v>
      </c>
      <c r="CO978">
        <v>1411900000</v>
      </c>
      <c r="CP978">
        <v>8000</v>
      </c>
      <c r="CQ978">
        <v>48100</v>
      </c>
      <c r="CR978">
        <v>0</v>
      </c>
      <c r="CS978">
        <v>0</v>
      </c>
      <c r="CT978">
        <v>15663000</v>
      </c>
      <c r="CU978">
        <v>337084800</v>
      </c>
      <c r="CV978">
        <v>0</v>
      </c>
      <c r="CW978">
        <v>0</v>
      </c>
      <c r="CX978">
        <v>293951.38329756883</v>
      </c>
      <c r="CY978">
        <v>52478748.505729318</v>
      </c>
      <c r="CZ978">
        <v>283600</v>
      </c>
      <c r="DA978">
        <v>280535.11849067669</v>
      </c>
      <c r="DB978">
        <v>269670.3715542914</v>
      </c>
      <c r="DC978">
        <v>250925.48325481571</v>
      </c>
      <c r="DD978">
        <v>-7584445.9861606248</v>
      </c>
      <c r="DE978">
        <v>-9437426.0584367514</v>
      </c>
      <c r="DF978">
        <v>-11439350.396444745</v>
      </c>
    </row>
    <row r="979" spans="1:110" x14ac:dyDescent="0.45">
      <c r="A979">
        <v>22130</v>
      </c>
      <c r="B979" t="s">
        <v>1322</v>
      </c>
      <c r="C979">
        <v>797980</v>
      </c>
      <c r="D979">
        <v>793479</v>
      </c>
      <c r="E979">
        <v>782990</v>
      </c>
      <c r="F979">
        <v>768177</v>
      </c>
      <c r="G979">
        <v>749726</v>
      </c>
      <c r="H979">
        <v>728238</v>
      </c>
      <c r="I979">
        <v>704349</v>
      </c>
      <c r="J979">
        <v>688469.03571428568</v>
      </c>
      <c r="K979">
        <v>2.54</v>
      </c>
      <c r="L979">
        <v>2.4500000000000002</v>
      </c>
      <c r="M979">
        <v>2.38</v>
      </c>
      <c r="N979">
        <v>2.3199999999999998</v>
      </c>
      <c r="O979">
        <v>2.2599999999999998</v>
      </c>
      <c r="P979">
        <v>2.2200000000000002</v>
      </c>
      <c r="Q979">
        <v>2.2100820833190986</v>
      </c>
      <c r="R979">
        <v>2.1861799640393094</v>
      </c>
      <c r="S979">
        <v>276738</v>
      </c>
      <c r="T979">
        <v>9914</v>
      </c>
      <c r="U979">
        <v>4494</v>
      </c>
      <c r="V979">
        <v>1971.0934719738789</v>
      </c>
      <c r="W979">
        <v>4302.465474304021</v>
      </c>
      <c r="X979">
        <v>1896.1872892099484</v>
      </c>
      <c r="Y979">
        <v>393.7814104385601</v>
      </c>
      <c r="Z979">
        <v>394211</v>
      </c>
      <c r="AA979">
        <v>387844.42499364086</v>
      </c>
      <c r="AB979">
        <v>376144.31522436359</v>
      </c>
      <c r="AC979">
        <v>363124.85965964478</v>
      </c>
      <c r="AD979">
        <v>347772.6336312872</v>
      </c>
      <c r="AE979">
        <v>331027.61725541786</v>
      </c>
      <c r="AF979">
        <v>314697.47774516884</v>
      </c>
      <c r="AG979">
        <v>300453.09553444973</v>
      </c>
      <c r="AH979">
        <v>15655</v>
      </c>
      <c r="AI979">
        <v>14326.517677066882</v>
      </c>
      <c r="AJ979">
        <v>12980.897987213941</v>
      </c>
      <c r="AK979">
        <v>11913.086326344988</v>
      </c>
      <c r="AL979">
        <v>11199.22765825551</v>
      </c>
      <c r="AM979">
        <v>10828.805546428897</v>
      </c>
      <c r="AN979">
        <v>11488.110535206071</v>
      </c>
      <c r="AO979">
        <v>11635.997170682862</v>
      </c>
      <c r="AP979">
        <v>1930.2193728690149</v>
      </c>
      <c r="AQ979">
        <v>386.96153847172923</v>
      </c>
      <c r="AR979">
        <v>15.657502851904226</v>
      </c>
      <c r="AS979">
        <v>386.96153847172923</v>
      </c>
      <c r="AT979">
        <v>610213</v>
      </c>
      <c r="AU979">
        <v>11586</v>
      </c>
      <c r="AV979">
        <v>368305.14279416198</v>
      </c>
      <c r="AW979">
        <v>180146.79358660287</v>
      </c>
      <c r="AX979">
        <v>5188.2934019931517</v>
      </c>
      <c r="AY979">
        <v>12290.342615041183</v>
      </c>
      <c r="AZ979">
        <v>6852.7840280343735</v>
      </c>
      <c r="BA979">
        <v>137.91448885070571</v>
      </c>
      <c r="BB979">
        <v>66.061272509003672</v>
      </c>
      <c r="BC979">
        <v>310900</v>
      </c>
      <c r="BD979">
        <v>19970861.820909869</v>
      </c>
      <c r="BE979">
        <v>164411331.09332258</v>
      </c>
      <c r="BF979">
        <v>5370737.9999999991</v>
      </c>
      <c r="BG979">
        <v>5490829.1259417664</v>
      </c>
      <c r="BH979">
        <v>5439825.5980728455</v>
      </c>
      <c r="BI979">
        <v>3291217.9999999991</v>
      </c>
      <c r="BJ979">
        <v>3081449.6672960864</v>
      </c>
      <c r="BK979">
        <v>2951171.8564304858</v>
      </c>
      <c r="BL979">
        <v>-10287060.997428395</v>
      </c>
      <c r="BM979">
        <v>-12066921.752723362</v>
      </c>
      <c r="BN979">
        <v>-14228281.343728993</v>
      </c>
      <c r="BO979">
        <v>16631804.888347164</v>
      </c>
      <c r="BP979">
        <v>38144619.599434301</v>
      </c>
      <c r="BQ979">
        <v>56568921.107210472</v>
      </c>
      <c r="BR979">
        <v>2833464</v>
      </c>
      <c r="BS979">
        <v>8767932</v>
      </c>
      <c r="BT979">
        <v>937111</v>
      </c>
      <c r="BU979">
        <v>60374</v>
      </c>
      <c r="BV979">
        <v>88734</v>
      </c>
      <c r="BW979">
        <v>932589</v>
      </c>
      <c r="BX979">
        <v>42948</v>
      </c>
      <c r="BY979">
        <v>7009.5009302625776</v>
      </c>
      <c r="BZ979">
        <v>0</v>
      </c>
      <c r="CA979">
        <v>389.97261496799996</v>
      </c>
      <c r="CB979">
        <v>755.64426227072158</v>
      </c>
      <c r="CC979">
        <v>530.88511497039997</v>
      </c>
      <c r="CD979">
        <v>228.07014873897779</v>
      </c>
      <c r="CE979">
        <v>0.79770599999999992</v>
      </c>
      <c r="CF979">
        <v>782.37458397592343</v>
      </c>
      <c r="CG979">
        <v>10225696.457972158</v>
      </c>
      <c r="CH979">
        <v>4074368.7301425133</v>
      </c>
      <c r="CI979">
        <v>1586646.2538041666</v>
      </c>
      <c r="CJ979">
        <v>815741.55619466724</v>
      </c>
      <c r="CK979">
        <v>22346111.778736893</v>
      </c>
      <c r="CL979">
        <v>25700000</v>
      </c>
      <c r="CM979">
        <v>96400000</v>
      </c>
      <c r="CN979">
        <v>26820000</v>
      </c>
      <c r="CO979">
        <v>1558060000</v>
      </c>
      <c r="CP979">
        <v>88000</v>
      </c>
      <c r="CQ979">
        <v>48290</v>
      </c>
      <c r="CR979">
        <v>0</v>
      </c>
      <c r="CS979">
        <v>0</v>
      </c>
      <c r="CT979">
        <v>166788000</v>
      </c>
      <c r="CU979">
        <v>338416320</v>
      </c>
      <c r="CV979">
        <v>0</v>
      </c>
      <c r="CW979">
        <v>0</v>
      </c>
      <c r="CX979">
        <v>310586.73910156748</v>
      </c>
      <c r="CY979">
        <v>57115525.448497325</v>
      </c>
      <c r="CZ979">
        <v>310900</v>
      </c>
      <c r="DA979">
        <v>317851.80644732539</v>
      </c>
      <c r="DB979">
        <v>314899.32639440754</v>
      </c>
      <c r="DC979">
        <v>302308.16123301268</v>
      </c>
      <c r="DD979">
        <v>-10287060.997428395</v>
      </c>
      <c r="DE979">
        <v>-12066921.752723362</v>
      </c>
      <c r="DF979">
        <v>-14228281.343728993</v>
      </c>
    </row>
    <row r="980" spans="1:110" x14ac:dyDescent="0.45">
      <c r="A980">
        <v>22203</v>
      </c>
      <c r="B980" t="s">
        <v>1323</v>
      </c>
      <c r="C980">
        <v>195633</v>
      </c>
      <c r="D980">
        <v>187027</v>
      </c>
      <c r="E980">
        <v>177377</v>
      </c>
      <c r="F980">
        <v>166985</v>
      </c>
      <c r="G980">
        <v>156164</v>
      </c>
      <c r="H980">
        <v>145086</v>
      </c>
      <c r="I980">
        <v>134052</v>
      </c>
      <c r="J980">
        <v>123700.64285714286</v>
      </c>
      <c r="K980">
        <v>2.54</v>
      </c>
      <c r="L980">
        <v>2.4500000000000002</v>
      </c>
      <c r="M980">
        <v>2.38</v>
      </c>
      <c r="N980">
        <v>2.3199999999999998</v>
      </c>
      <c r="O980">
        <v>2.2599999999999998</v>
      </c>
      <c r="P980">
        <v>2.2200000000000002</v>
      </c>
      <c r="Q980">
        <v>2.2100820833190986</v>
      </c>
      <c r="R980">
        <v>2.1861799640393094</v>
      </c>
      <c r="S980">
        <v>265351</v>
      </c>
      <c r="T980">
        <v>10784</v>
      </c>
      <c r="U980">
        <v>5616</v>
      </c>
      <c r="V980">
        <v>507.1485846622719</v>
      </c>
      <c r="W980">
        <v>967.53879968757337</v>
      </c>
      <c r="X980">
        <v>1965.3246695555201</v>
      </c>
      <c r="Y980">
        <v>536.47359803035386</v>
      </c>
      <c r="Z980">
        <v>107416</v>
      </c>
      <c r="AA980">
        <v>100960.73068679737</v>
      </c>
      <c r="AB980">
        <v>94211.108326814225</v>
      </c>
      <c r="AC980">
        <v>87116.603142794454</v>
      </c>
      <c r="AD980">
        <v>79363.754443135054</v>
      </c>
      <c r="AE980">
        <v>71515.200648655591</v>
      </c>
      <c r="AF980">
        <v>64212.241800659918</v>
      </c>
      <c r="AG980">
        <v>56879.955281023038</v>
      </c>
      <c r="AH980">
        <v>2565</v>
      </c>
      <c r="AI980">
        <v>2223.1378140333754</v>
      </c>
      <c r="AJ980">
        <v>1917.8564219633486</v>
      </c>
      <c r="AK980">
        <v>1673.8879064292232</v>
      </c>
      <c r="AL980">
        <v>1499.9693841573835</v>
      </c>
      <c r="AM980">
        <v>1386.7299775186568</v>
      </c>
      <c r="AN980">
        <v>1343.0209783975238</v>
      </c>
      <c r="AO980">
        <v>1279.4814863046906</v>
      </c>
      <c r="AP980">
        <v>560.34820928754618</v>
      </c>
      <c r="AQ980">
        <v>85.0225352135067</v>
      </c>
      <c r="AR980">
        <v>3.4402400632352936</v>
      </c>
      <c r="AS980">
        <v>85.0225352135067</v>
      </c>
      <c r="AT980">
        <v>142096</v>
      </c>
      <c r="AU980">
        <v>3668</v>
      </c>
      <c r="AV980">
        <v>86036.851484106664</v>
      </c>
      <c r="AW980">
        <v>51814.590281725388</v>
      </c>
      <c r="AX980">
        <v>1602.1486638954084</v>
      </c>
      <c r="AY980">
        <v>2871.0497340246393</v>
      </c>
      <c r="AZ980">
        <v>1971.0270143168339</v>
      </c>
      <c r="BA980">
        <v>42.588091482854807</v>
      </c>
      <c r="BB980">
        <v>66.061272509003672</v>
      </c>
      <c r="BC980">
        <v>79870</v>
      </c>
      <c r="BD980">
        <v>3910915.5943873944</v>
      </c>
      <c r="BE980">
        <v>38947014.466268331</v>
      </c>
      <c r="BF980">
        <v>1071170</v>
      </c>
      <c r="BG980">
        <v>1009972.7441218152</v>
      </c>
      <c r="BH980">
        <v>917049.35703747929</v>
      </c>
      <c r="BI980">
        <v>887950</v>
      </c>
      <c r="BJ980">
        <v>766190.84701969265</v>
      </c>
      <c r="BK980">
        <v>698004.51401643106</v>
      </c>
      <c r="BL980">
        <v>-2375927.0913344789</v>
      </c>
      <c r="BM980">
        <v>-2893573.0939141223</v>
      </c>
      <c r="BN980">
        <v>-3377394.192649452</v>
      </c>
      <c r="BO980">
        <v>2681526.8430029638</v>
      </c>
      <c r="BP980">
        <v>6784986.8196773287</v>
      </c>
      <c r="BQ980">
        <v>10007459.099141385</v>
      </c>
      <c r="BR980">
        <v>2833464</v>
      </c>
      <c r="BS980">
        <v>8767932</v>
      </c>
      <c r="BT980">
        <v>937111</v>
      </c>
      <c r="BU980">
        <v>60374</v>
      </c>
      <c r="BV980">
        <v>88734</v>
      </c>
      <c r="BW980">
        <v>932589</v>
      </c>
      <c r="BX980">
        <v>42948</v>
      </c>
      <c r="BY980">
        <v>558.9038334207296</v>
      </c>
      <c r="BZ980">
        <v>0</v>
      </c>
      <c r="CA980">
        <v>0</v>
      </c>
      <c r="CB980">
        <v>0</v>
      </c>
      <c r="CC980">
        <v>0</v>
      </c>
      <c r="CD980">
        <v>66.712454812141118</v>
      </c>
      <c r="CE980">
        <v>5.9393055227546556</v>
      </c>
      <c r="CF980">
        <v>0</v>
      </c>
      <c r="CG980">
        <v>2874270.4795079823</v>
      </c>
      <c r="CH980">
        <v>1145236.2009581311</v>
      </c>
      <c r="CI980">
        <v>445979.45063935744</v>
      </c>
      <c r="CJ980">
        <v>229291.16696499323</v>
      </c>
      <c r="CK980">
        <v>6281114.4142006123</v>
      </c>
      <c r="CL980">
        <v>4180000</v>
      </c>
      <c r="CM980">
        <v>16100000</v>
      </c>
      <c r="CN980">
        <v>3220000</v>
      </c>
      <c r="CO980">
        <v>186960000</v>
      </c>
      <c r="CP980">
        <v>175000</v>
      </c>
      <c r="CQ980">
        <v>4690</v>
      </c>
      <c r="CR980">
        <v>0</v>
      </c>
      <c r="CS980">
        <v>130</v>
      </c>
      <c r="CT980">
        <v>505423000</v>
      </c>
      <c r="CU980">
        <v>32867520</v>
      </c>
      <c r="CV980">
        <v>0</v>
      </c>
      <c r="CW980">
        <v>812860</v>
      </c>
      <c r="CX980">
        <v>27467.570333606574</v>
      </c>
      <c r="CY980">
        <v>15514299.420510437</v>
      </c>
      <c r="CZ980">
        <v>79870</v>
      </c>
      <c r="DA980">
        <v>75306.928940326339</v>
      </c>
      <c r="DB980">
        <v>68378.251954949694</v>
      </c>
      <c r="DC980">
        <v>59201.33606046364</v>
      </c>
      <c r="DD980">
        <v>-2375927.0913344789</v>
      </c>
      <c r="DE980">
        <v>-2893573.0939141223</v>
      </c>
      <c r="DF980">
        <v>-3377394.192649452</v>
      </c>
    </row>
    <row r="981" spans="1:110" x14ac:dyDescent="0.45">
      <c r="A981">
        <v>22205</v>
      </c>
      <c r="B981" t="s">
        <v>1324</v>
      </c>
      <c r="C981">
        <v>37544</v>
      </c>
      <c r="D981">
        <v>34780</v>
      </c>
      <c r="E981">
        <v>31948</v>
      </c>
      <c r="F981">
        <v>29125</v>
      </c>
      <c r="G981">
        <v>26316</v>
      </c>
      <c r="H981">
        <v>23666</v>
      </c>
      <c r="I981">
        <v>21267</v>
      </c>
      <c r="J981">
        <v>18528.035714285714</v>
      </c>
      <c r="K981">
        <v>2.54</v>
      </c>
      <c r="L981">
        <v>2.4500000000000002</v>
      </c>
      <c r="M981">
        <v>2.38</v>
      </c>
      <c r="N981">
        <v>2.3199999999999998</v>
      </c>
      <c r="O981">
        <v>2.2599999999999998</v>
      </c>
      <c r="P981">
        <v>2.2200000000000002</v>
      </c>
      <c r="Q981">
        <v>2.2100820833190986</v>
      </c>
      <c r="R981">
        <v>2.1861799640393094</v>
      </c>
      <c r="S981">
        <v>274650</v>
      </c>
      <c r="T981">
        <v>10184</v>
      </c>
      <c r="U981">
        <v>5839</v>
      </c>
      <c r="V981">
        <v>118.29462424060951</v>
      </c>
      <c r="W981">
        <v>284.17635694260611</v>
      </c>
      <c r="X981">
        <v>1527.0084917858883</v>
      </c>
      <c r="Y981">
        <v>364.45054453426366</v>
      </c>
      <c r="Z981">
        <v>19457</v>
      </c>
      <c r="AA981">
        <v>17340.623312585172</v>
      </c>
      <c r="AB981">
        <v>15539.623652929189</v>
      </c>
      <c r="AC981">
        <v>13944.027206578106</v>
      </c>
      <c r="AD981">
        <v>12376.235580649847</v>
      </c>
      <c r="AE981">
        <v>10848.886370881588</v>
      </c>
      <c r="AF981">
        <v>9458.1584629958215</v>
      </c>
      <c r="AG981">
        <v>7806.9013298166565</v>
      </c>
      <c r="AH981">
        <v>291</v>
      </c>
      <c r="AI981">
        <v>242.42493155895727</v>
      </c>
      <c r="AJ981">
        <v>212.02944234573016</v>
      </c>
      <c r="AK981">
        <v>186.17425026298918</v>
      </c>
      <c r="AL981">
        <v>168.81838018357951</v>
      </c>
      <c r="AM981">
        <v>149.27018972061509</v>
      </c>
      <c r="AN981">
        <v>130.26804564047859</v>
      </c>
      <c r="AO981">
        <v>108.41199510172888</v>
      </c>
      <c r="AP981">
        <v>139.28377747311379</v>
      </c>
      <c r="AQ981">
        <v>14.53376670316354</v>
      </c>
      <c r="AR981">
        <v>0.58807522448466554</v>
      </c>
      <c r="AS981">
        <v>14.53376670316354</v>
      </c>
      <c r="AT981">
        <v>18957</v>
      </c>
      <c r="AU981">
        <v>513</v>
      </c>
      <c r="AV981">
        <v>11484.797578827045</v>
      </c>
      <c r="AW981">
        <v>7153.1156931836776</v>
      </c>
      <c r="AX981">
        <v>223.3489792859607</v>
      </c>
      <c r="AY981">
        <v>383.24769520545846</v>
      </c>
      <c r="AZ981">
        <v>272.10452096870711</v>
      </c>
      <c r="BA981">
        <v>5.9370312985223084</v>
      </c>
      <c r="BB981">
        <v>66.061272509003672</v>
      </c>
      <c r="BC981">
        <v>18140</v>
      </c>
      <c r="BD981">
        <v>715425.13464538928</v>
      </c>
      <c r="BE981">
        <v>8166272.559707066</v>
      </c>
      <c r="BF981">
        <v>101300</v>
      </c>
      <c r="BG981">
        <v>89582.64912702507</v>
      </c>
      <c r="BH981">
        <v>76070.774469121214</v>
      </c>
      <c r="BI981">
        <v>185788</v>
      </c>
      <c r="BJ981">
        <v>149396.75927194319</v>
      </c>
      <c r="BK981">
        <v>132599.38899595308</v>
      </c>
      <c r="BL981">
        <v>-144849.49099081708</v>
      </c>
      <c r="BM981">
        <v>-195122.84301461244</v>
      </c>
      <c r="BN981">
        <v>-323099.16127728752</v>
      </c>
      <c r="BO981">
        <v>215735.92501893081</v>
      </c>
      <c r="BP981">
        <v>983331.03702487843</v>
      </c>
      <c r="BQ981">
        <v>1613004.5313055515</v>
      </c>
      <c r="BR981">
        <v>2833464</v>
      </c>
      <c r="BS981">
        <v>8767932</v>
      </c>
      <c r="BT981">
        <v>937111</v>
      </c>
      <c r="BU981">
        <v>60374</v>
      </c>
      <c r="BV981">
        <v>88734</v>
      </c>
      <c r="BW981">
        <v>932589</v>
      </c>
      <c r="BX981">
        <v>42948</v>
      </c>
      <c r="BY981">
        <v>48.537979414354844</v>
      </c>
      <c r="BZ981">
        <v>0</v>
      </c>
      <c r="CA981">
        <v>0</v>
      </c>
      <c r="CB981">
        <v>0</v>
      </c>
      <c r="CC981">
        <v>0</v>
      </c>
      <c r="CD981">
        <v>32.697678613232121</v>
      </c>
      <c r="CE981">
        <v>355.55388158055689</v>
      </c>
      <c r="CF981">
        <v>5.7276000000000007</v>
      </c>
      <c r="CG981">
        <v>764032.75714073097</v>
      </c>
      <c r="CH981">
        <v>304424.36730770004</v>
      </c>
      <c r="CI981">
        <v>118549.35425507525</v>
      </c>
      <c r="CJ981">
        <v>60949.713582372322</v>
      </c>
      <c r="CK981">
        <v>1669633.1114320077</v>
      </c>
      <c r="CL981">
        <v>0</v>
      </c>
      <c r="CM981">
        <v>1760000</v>
      </c>
      <c r="CN981">
        <v>900000</v>
      </c>
      <c r="CO981">
        <v>61780000</v>
      </c>
      <c r="CP981">
        <v>22000</v>
      </c>
      <c r="CQ981">
        <v>1600</v>
      </c>
      <c r="CR981">
        <v>0</v>
      </c>
      <c r="CS981">
        <v>0</v>
      </c>
      <c r="CT981">
        <v>61737000</v>
      </c>
      <c r="CU981">
        <v>11212800</v>
      </c>
      <c r="CV981">
        <v>0</v>
      </c>
      <c r="CW981">
        <v>0</v>
      </c>
      <c r="CX981">
        <v>10179.759522224249</v>
      </c>
      <c r="CY981">
        <v>3655048.058981528</v>
      </c>
      <c r="CZ981">
        <v>18140</v>
      </c>
      <c r="DA981">
        <v>16041.749804187904</v>
      </c>
      <c r="DB981">
        <v>13622.150531785379</v>
      </c>
      <c r="DC981">
        <v>10829.720764883572</v>
      </c>
      <c r="DD981">
        <v>-144849.49099081708</v>
      </c>
      <c r="DE981">
        <v>-195122.84301461244</v>
      </c>
      <c r="DF981">
        <v>-323099.16127728752</v>
      </c>
    </row>
    <row r="982" spans="1:110" x14ac:dyDescent="0.45">
      <c r="A982">
        <v>22206</v>
      </c>
      <c r="B982" t="s">
        <v>1325</v>
      </c>
      <c r="C982">
        <v>110046</v>
      </c>
      <c r="D982">
        <v>107195</v>
      </c>
      <c r="E982">
        <v>103503</v>
      </c>
      <c r="F982">
        <v>99244</v>
      </c>
      <c r="G982">
        <v>94619</v>
      </c>
      <c r="H982">
        <v>89808</v>
      </c>
      <c r="I982">
        <v>84984</v>
      </c>
      <c r="J982">
        <v>80739.571428571435</v>
      </c>
      <c r="K982">
        <v>2.54</v>
      </c>
      <c r="L982">
        <v>2.4500000000000002</v>
      </c>
      <c r="M982">
        <v>2.38</v>
      </c>
      <c r="N982">
        <v>2.3199999999999998</v>
      </c>
      <c r="O982">
        <v>2.2599999999999998</v>
      </c>
      <c r="P982">
        <v>2.2200000000000002</v>
      </c>
      <c r="Q982">
        <v>2.2100820833190986</v>
      </c>
      <c r="R982">
        <v>2.1861799640393094</v>
      </c>
      <c r="S982">
        <v>299820</v>
      </c>
      <c r="T982">
        <v>10922</v>
      </c>
      <c r="U982">
        <v>5676</v>
      </c>
      <c r="V982">
        <v>285.59821842680833</v>
      </c>
      <c r="W982">
        <v>567.68787545696898</v>
      </c>
      <c r="X982">
        <v>1988.2384530543648</v>
      </c>
      <c r="Y982">
        <v>519.82188372414873</v>
      </c>
      <c r="Z982">
        <v>48889</v>
      </c>
      <c r="AA982">
        <v>46689.763267668262</v>
      </c>
      <c r="AB982">
        <v>44325.884329671288</v>
      </c>
      <c r="AC982">
        <v>41880.918774271762</v>
      </c>
      <c r="AD982">
        <v>39190.379090224298</v>
      </c>
      <c r="AE982">
        <v>36381.779695300982</v>
      </c>
      <c r="AF982">
        <v>33644.24209985281</v>
      </c>
      <c r="AG982">
        <v>31054.374963151193</v>
      </c>
      <c r="AH982">
        <v>1228</v>
      </c>
      <c r="AI982">
        <v>1100.2759508899242</v>
      </c>
      <c r="AJ982">
        <v>983.21370481098506</v>
      </c>
      <c r="AK982">
        <v>892.54910230355426</v>
      </c>
      <c r="AL982">
        <v>823.73697161176619</v>
      </c>
      <c r="AM982">
        <v>777.05684457703251</v>
      </c>
      <c r="AN982">
        <v>741.32017031586713</v>
      </c>
      <c r="AO982">
        <v>720.75530184350157</v>
      </c>
      <c r="AP982">
        <v>264.20136457926174</v>
      </c>
      <c r="AQ982">
        <v>12.898717949057641</v>
      </c>
      <c r="AR982">
        <v>0.52191676173014068</v>
      </c>
      <c r="AS982">
        <v>12.898717949057641</v>
      </c>
      <c r="AT982">
        <v>72752</v>
      </c>
      <c r="AU982">
        <v>1350</v>
      </c>
      <c r="AV982">
        <v>43901.99952022051</v>
      </c>
      <c r="AW982">
        <v>21159.209837918123</v>
      </c>
      <c r="AX982">
        <v>605.84463269165963</v>
      </c>
      <c r="AY982">
        <v>1465.0097239897584</v>
      </c>
      <c r="AZ982">
        <v>804.89634223440532</v>
      </c>
      <c r="BA982">
        <v>16.104477207961118</v>
      </c>
      <c r="BB982">
        <v>66.061272509003672</v>
      </c>
      <c r="BC982">
        <v>44600</v>
      </c>
      <c r="BD982">
        <v>2486989.0870694588</v>
      </c>
      <c r="BE982">
        <v>22760761.978769872</v>
      </c>
      <c r="BF982">
        <v>636576</v>
      </c>
      <c r="BG982">
        <v>622383.53054938558</v>
      </c>
      <c r="BH982">
        <v>588577.7861664081</v>
      </c>
      <c r="BI982">
        <v>192702.00000000006</v>
      </c>
      <c r="BJ982">
        <v>172854.52409283054</v>
      </c>
      <c r="BK982">
        <v>161749.89768419022</v>
      </c>
      <c r="BL982">
        <v>-1279522.9083616836</v>
      </c>
      <c r="BM982">
        <v>-1465862.1396389483</v>
      </c>
      <c r="BN982">
        <v>-1710323.2243065988</v>
      </c>
      <c r="BO982">
        <v>1921486.0838379413</v>
      </c>
      <c r="BP982">
        <v>4699663.3241261169</v>
      </c>
      <c r="BQ982">
        <v>7018195.9258452831</v>
      </c>
      <c r="BR982">
        <v>2833464</v>
      </c>
      <c r="BS982">
        <v>8767932</v>
      </c>
      <c r="BT982">
        <v>937111</v>
      </c>
      <c r="BU982">
        <v>60374</v>
      </c>
      <c r="BV982">
        <v>88734</v>
      </c>
      <c r="BW982">
        <v>932589</v>
      </c>
      <c r="BX982">
        <v>42948</v>
      </c>
      <c r="BY982">
        <v>284.38629164062519</v>
      </c>
      <c r="BZ982">
        <v>0</v>
      </c>
      <c r="CA982">
        <v>0</v>
      </c>
      <c r="CB982">
        <v>0</v>
      </c>
      <c r="CC982">
        <v>0</v>
      </c>
      <c r="CD982">
        <v>26.018171493062738</v>
      </c>
      <c r="CE982">
        <v>4.7324941628399362</v>
      </c>
      <c r="CF982">
        <v>0</v>
      </c>
      <c r="CG982">
        <v>1502124.4449718231</v>
      </c>
      <c r="CH982">
        <v>598512.6678197491</v>
      </c>
      <c r="CI982">
        <v>233073.62321557145</v>
      </c>
      <c r="CJ982">
        <v>119830.01230043966</v>
      </c>
      <c r="CK982">
        <v>3282577.4646131075</v>
      </c>
      <c r="CL982">
        <v>2650000</v>
      </c>
      <c r="CM982">
        <v>5550000</v>
      </c>
      <c r="CN982">
        <v>1890000</v>
      </c>
      <c r="CO982">
        <v>62020000</v>
      </c>
      <c r="CP982">
        <v>0</v>
      </c>
      <c r="CQ982">
        <v>6090</v>
      </c>
      <c r="CR982">
        <v>0</v>
      </c>
      <c r="CS982">
        <v>0</v>
      </c>
      <c r="CT982">
        <v>0</v>
      </c>
      <c r="CU982">
        <v>42678720</v>
      </c>
      <c r="CV982">
        <v>0</v>
      </c>
      <c r="CW982">
        <v>0</v>
      </c>
      <c r="CX982">
        <v>6880.0953249634067</v>
      </c>
      <c r="CY982">
        <v>8524898.891746819</v>
      </c>
      <c r="CZ982">
        <v>44600</v>
      </c>
      <c r="DA982">
        <v>43605.642472387583</v>
      </c>
      <c r="DB982">
        <v>41237.133135747812</v>
      </c>
      <c r="DC982">
        <v>37646.702714218838</v>
      </c>
      <c r="DD982">
        <v>-1279522.9083616836</v>
      </c>
      <c r="DE982">
        <v>-1465862.1396389483</v>
      </c>
      <c r="DF982">
        <v>-1710323.2243065988</v>
      </c>
    </row>
    <row r="983" spans="1:110" x14ac:dyDescent="0.45">
      <c r="A983">
        <v>22207</v>
      </c>
      <c r="B983" t="s">
        <v>1326</v>
      </c>
      <c r="C983">
        <v>130770</v>
      </c>
      <c r="D983">
        <v>128008</v>
      </c>
      <c r="E983">
        <v>124174</v>
      </c>
      <c r="F983">
        <v>119634</v>
      </c>
      <c r="G983">
        <v>114537</v>
      </c>
      <c r="H983">
        <v>108941</v>
      </c>
      <c r="I983">
        <v>103083</v>
      </c>
      <c r="J983">
        <v>98410.428571428565</v>
      </c>
      <c r="K983">
        <v>2.54</v>
      </c>
      <c r="L983">
        <v>2.4500000000000002</v>
      </c>
      <c r="M983">
        <v>2.38</v>
      </c>
      <c r="N983">
        <v>2.3199999999999998</v>
      </c>
      <c r="O983">
        <v>2.2599999999999998</v>
      </c>
      <c r="P983">
        <v>2.2200000000000002</v>
      </c>
      <c r="Q983">
        <v>2.2100820833190986</v>
      </c>
      <c r="R983">
        <v>2.1861799640393094</v>
      </c>
      <c r="S983">
        <v>299820</v>
      </c>
      <c r="T983">
        <v>10922</v>
      </c>
      <c r="U983">
        <v>5676</v>
      </c>
      <c r="V983">
        <v>315.20518075889947</v>
      </c>
      <c r="W983">
        <v>705.81013728892572</v>
      </c>
      <c r="X983">
        <v>2140.7427326397092</v>
      </c>
      <c r="Y983">
        <v>496.83267281315096</v>
      </c>
      <c r="Z983">
        <v>59659</v>
      </c>
      <c r="AA983">
        <v>57434.980463504609</v>
      </c>
      <c r="AB983">
        <v>54786.806720920897</v>
      </c>
      <c r="AC983">
        <v>51934.947433347435</v>
      </c>
      <c r="AD983">
        <v>48746.859971953054</v>
      </c>
      <c r="AE983">
        <v>45422.09246689338</v>
      </c>
      <c r="AF983">
        <v>42158.903170739482</v>
      </c>
      <c r="AG983">
        <v>39141.663839416397</v>
      </c>
      <c r="AH983">
        <v>2279</v>
      </c>
      <c r="AI983">
        <v>2147.663565603295</v>
      </c>
      <c r="AJ983">
        <v>2057.6325945510889</v>
      </c>
      <c r="AK983">
        <v>2020.3605239764677</v>
      </c>
      <c r="AL983">
        <v>2029.1708574855033</v>
      </c>
      <c r="AM983">
        <v>2067.5045822411471</v>
      </c>
      <c r="AN983">
        <v>2172.7977034577048</v>
      </c>
      <c r="AO983">
        <v>2222.1649886304426</v>
      </c>
      <c r="AP983">
        <v>240.4852775891674</v>
      </c>
      <c r="AQ983">
        <v>127.35213073647051</v>
      </c>
      <c r="AR983">
        <v>5.1530091545468828</v>
      </c>
      <c r="AS983">
        <v>127.35213073647051</v>
      </c>
      <c r="AT983">
        <v>106095</v>
      </c>
      <c r="AU983">
        <v>1383</v>
      </c>
      <c r="AV983">
        <v>63858.37084047035</v>
      </c>
      <c r="AW983">
        <v>24900.132964429664</v>
      </c>
      <c r="AX983">
        <v>645.61877276863129</v>
      </c>
      <c r="AY983">
        <v>2130.9538349464956</v>
      </c>
      <c r="AZ983">
        <v>947.20105796690439</v>
      </c>
      <c r="BA983">
        <v>17.161747831107572</v>
      </c>
      <c r="BB983">
        <v>66.061272509003672</v>
      </c>
      <c r="BC983">
        <v>48680</v>
      </c>
      <c r="BD983">
        <v>2770650.1454244512</v>
      </c>
      <c r="BE983">
        <v>23847827.530869745</v>
      </c>
      <c r="BF983">
        <v>806784</v>
      </c>
      <c r="BG983">
        <v>796256.31152363331</v>
      </c>
      <c r="BH983">
        <v>757747.70894386666</v>
      </c>
      <c r="BI983">
        <v>717762.00000000012</v>
      </c>
      <c r="BJ983">
        <v>649028.36979880009</v>
      </c>
      <c r="BK983">
        <v>609187.00458898023</v>
      </c>
      <c r="BL983">
        <v>-2097543.3085939423</v>
      </c>
      <c r="BM983">
        <v>-2373191.5628006957</v>
      </c>
      <c r="BN983">
        <v>-2705597.1196624977</v>
      </c>
      <c r="BO983">
        <v>2093051.872139411</v>
      </c>
      <c r="BP983">
        <v>5016467.4577820841</v>
      </c>
      <c r="BQ983">
        <v>7459390.9602749553</v>
      </c>
      <c r="BR983">
        <v>2833464</v>
      </c>
      <c r="BS983">
        <v>8767932</v>
      </c>
      <c r="BT983">
        <v>937111</v>
      </c>
      <c r="BU983">
        <v>60374</v>
      </c>
      <c r="BV983">
        <v>88734</v>
      </c>
      <c r="BW983">
        <v>932589</v>
      </c>
      <c r="BX983">
        <v>42948</v>
      </c>
      <c r="BY983">
        <v>795.36357371581892</v>
      </c>
      <c r="BZ983">
        <v>0</v>
      </c>
      <c r="CA983">
        <v>0</v>
      </c>
      <c r="CB983">
        <v>2162.3937578333162</v>
      </c>
      <c r="CC983">
        <v>0</v>
      </c>
      <c r="CD983">
        <v>103.71396323510858</v>
      </c>
      <c r="CE983">
        <v>2.3399999999999997E-2</v>
      </c>
      <c r="CF983">
        <v>11.481567715458278</v>
      </c>
      <c r="CG983">
        <v>1728221.3437968858</v>
      </c>
      <c r="CH983">
        <v>688599.64999658102</v>
      </c>
      <c r="CI983">
        <v>268155.41925674456</v>
      </c>
      <c r="CJ983">
        <v>137866.59659143476</v>
      </c>
      <c r="CK983">
        <v>3776664.7470526006</v>
      </c>
      <c r="CL983">
        <v>8610000</v>
      </c>
      <c r="CM983">
        <v>22200000</v>
      </c>
      <c r="CN983">
        <v>6030000</v>
      </c>
      <c r="CO983">
        <v>389080000</v>
      </c>
      <c r="CP983">
        <v>2000</v>
      </c>
      <c r="CQ983">
        <v>11210</v>
      </c>
      <c r="CR983">
        <v>0</v>
      </c>
      <c r="CS983">
        <v>0</v>
      </c>
      <c r="CT983">
        <v>3164000</v>
      </c>
      <c r="CU983">
        <v>78559680</v>
      </c>
      <c r="CV983">
        <v>0</v>
      </c>
      <c r="CW983">
        <v>0</v>
      </c>
      <c r="CX983">
        <v>72500.654829497114</v>
      </c>
      <c r="CY983">
        <v>8987594.687138889</v>
      </c>
      <c r="CZ983">
        <v>48680</v>
      </c>
      <c r="DA983">
        <v>48044.776848537498</v>
      </c>
      <c r="DB983">
        <v>45721.232041522177</v>
      </c>
      <c r="DC983">
        <v>41940.611196171427</v>
      </c>
      <c r="DD983">
        <v>-2097543.3085939423</v>
      </c>
      <c r="DE983">
        <v>-2373191.5628006957</v>
      </c>
      <c r="DF983">
        <v>-2705597.1196624977</v>
      </c>
    </row>
    <row r="984" spans="1:110" x14ac:dyDescent="0.45">
      <c r="A984">
        <v>22208</v>
      </c>
      <c r="B984" t="s">
        <v>1327</v>
      </c>
      <c r="C984">
        <v>68345</v>
      </c>
      <c r="D984">
        <v>64204</v>
      </c>
      <c r="E984">
        <v>59610</v>
      </c>
      <c r="F984">
        <v>54917</v>
      </c>
      <c r="G984">
        <v>50269</v>
      </c>
      <c r="H984">
        <v>45745</v>
      </c>
      <c r="I984">
        <v>41461</v>
      </c>
      <c r="J984">
        <v>36928.464285714283</v>
      </c>
      <c r="K984">
        <v>2.54</v>
      </c>
      <c r="L984">
        <v>2.4500000000000002</v>
      </c>
      <c r="M984">
        <v>2.38</v>
      </c>
      <c r="N984">
        <v>2.3199999999999998</v>
      </c>
      <c r="O984">
        <v>2.2599999999999998</v>
      </c>
      <c r="P984">
        <v>2.2200000000000002</v>
      </c>
      <c r="Q984">
        <v>2.2100820833190986</v>
      </c>
      <c r="R984">
        <v>2.1861799640393094</v>
      </c>
      <c r="S984">
        <v>274650</v>
      </c>
      <c r="T984">
        <v>10184</v>
      </c>
      <c r="U984">
        <v>5839</v>
      </c>
      <c r="V984">
        <v>189.356250341063</v>
      </c>
      <c r="W984">
        <v>445.97459233378822</v>
      </c>
      <c r="X984">
        <v>1736.5729139692517</v>
      </c>
      <c r="Y984">
        <v>422.7490451513379</v>
      </c>
      <c r="Z984">
        <v>29247</v>
      </c>
      <c r="AA984">
        <v>26689.331387983686</v>
      </c>
      <c r="AB984">
        <v>24090.187549187627</v>
      </c>
      <c r="AC984">
        <v>21695.192077149724</v>
      </c>
      <c r="AD984">
        <v>19290.707004678694</v>
      </c>
      <c r="AE984">
        <v>16948.335660069079</v>
      </c>
      <c r="AF984">
        <v>14789.16186853822</v>
      </c>
      <c r="AG984">
        <v>12327.169295000933</v>
      </c>
      <c r="AH984">
        <v>755</v>
      </c>
      <c r="AI984">
        <v>640.33350551997069</v>
      </c>
      <c r="AJ984">
        <v>530.01878039620885</v>
      </c>
      <c r="AK984">
        <v>455.64868352211113</v>
      </c>
      <c r="AL984">
        <v>396.13780552649683</v>
      </c>
      <c r="AM984">
        <v>336.2882916434562</v>
      </c>
      <c r="AN984">
        <v>288.96699936782596</v>
      </c>
      <c r="AO984">
        <v>238.53363353310039</v>
      </c>
      <c r="AP984">
        <v>190.93824603946143</v>
      </c>
      <c r="AQ984">
        <v>17.077175876217158</v>
      </c>
      <c r="AR984">
        <v>0.6909883887694821</v>
      </c>
      <c r="AS984">
        <v>17.077175876217158</v>
      </c>
      <c r="AT984">
        <v>46807</v>
      </c>
      <c r="AU984">
        <v>601</v>
      </c>
      <c r="AV984">
        <v>28170.472427526172</v>
      </c>
      <c r="AW984">
        <v>10892.369357944457</v>
      </c>
      <c r="AX984">
        <v>281.11702084362685</v>
      </c>
      <c r="AY984">
        <v>940.04866490654831</v>
      </c>
      <c r="AZ984">
        <v>414.34573037620714</v>
      </c>
      <c r="BA984">
        <v>7.4726132916823715</v>
      </c>
      <c r="BB984">
        <v>66.061272509003672</v>
      </c>
      <c r="BC984">
        <v>30060</v>
      </c>
      <c r="BD984">
        <v>1280015.5547362119</v>
      </c>
      <c r="BE984">
        <v>14741690.105173545</v>
      </c>
      <c r="BF984">
        <v>232180</v>
      </c>
      <c r="BG984">
        <v>209723.75497202884</v>
      </c>
      <c r="BH984">
        <v>182565.81600680487</v>
      </c>
      <c r="BI984">
        <v>157066</v>
      </c>
      <c r="BJ984">
        <v>127675.62398823482</v>
      </c>
      <c r="BK984">
        <v>113525.29377191588</v>
      </c>
      <c r="BL984">
        <v>-778630.55329862074</v>
      </c>
      <c r="BM984">
        <v>-829189.49973306013</v>
      </c>
      <c r="BN984">
        <v>-927564.07174802432</v>
      </c>
      <c r="BO984">
        <v>529064.8382364912</v>
      </c>
      <c r="BP984">
        <v>1940445.4970550183</v>
      </c>
      <c r="BQ984">
        <v>3024714.0607697889</v>
      </c>
      <c r="BR984">
        <v>2833464</v>
      </c>
      <c r="BS984">
        <v>8767932</v>
      </c>
      <c r="BT984">
        <v>937111</v>
      </c>
      <c r="BU984">
        <v>60374</v>
      </c>
      <c r="BV984">
        <v>88734</v>
      </c>
      <c r="BW984">
        <v>932589</v>
      </c>
      <c r="BX984">
        <v>42948</v>
      </c>
      <c r="BY984">
        <v>292.48031807253267</v>
      </c>
      <c r="BZ984">
        <v>0</v>
      </c>
      <c r="CA984">
        <v>0</v>
      </c>
      <c r="CB984">
        <v>13.988522525800159</v>
      </c>
      <c r="CC984">
        <v>0</v>
      </c>
      <c r="CD984">
        <v>13.76728976461184</v>
      </c>
      <c r="CE984">
        <v>444.96113903967205</v>
      </c>
      <c r="CF984">
        <v>0</v>
      </c>
      <c r="CG984">
        <v>1236433.2824636276</v>
      </c>
      <c r="CH984">
        <v>492649.58369166043</v>
      </c>
      <c r="CI984">
        <v>191848.27593530403</v>
      </c>
      <c r="CJ984">
        <v>98634.8474270843</v>
      </c>
      <c r="CK984">
        <v>2701965.2353695966</v>
      </c>
      <c r="CL984">
        <v>230000</v>
      </c>
      <c r="CM984">
        <v>3850000</v>
      </c>
      <c r="CN984">
        <v>2470000</v>
      </c>
      <c r="CO984">
        <v>124100000</v>
      </c>
      <c r="CP984">
        <v>95000</v>
      </c>
      <c r="CQ984">
        <v>1330</v>
      </c>
      <c r="CR984">
        <v>57740</v>
      </c>
      <c r="CS984">
        <v>5090</v>
      </c>
      <c r="CT984">
        <v>254446000</v>
      </c>
      <c r="CU984">
        <v>9320640</v>
      </c>
      <c r="CV984">
        <v>404330220</v>
      </c>
      <c r="CW984">
        <v>31208200</v>
      </c>
      <c r="CX984">
        <v>18656.575230757262</v>
      </c>
      <c r="CY984">
        <v>6695775.7695223987</v>
      </c>
      <c r="CZ984">
        <v>30060</v>
      </c>
      <c r="DA984">
        <v>27152.62328563695</v>
      </c>
      <c r="DB984">
        <v>23636.525235440411</v>
      </c>
      <c r="DC984">
        <v>19376.186775114802</v>
      </c>
      <c r="DD984">
        <v>-778630.55329862074</v>
      </c>
      <c r="DE984">
        <v>-829189.49973306013</v>
      </c>
      <c r="DF984">
        <v>-927564.07174802432</v>
      </c>
    </row>
    <row r="985" spans="1:110" x14ac:dyDescent="0.45">
      <c r="A985">
        <v>22209</v>
      </c>
      <c r="B985" t="s">
        <v>1328</v>
      </c>
      <c r="C985">
        <v>98112</v>
      </c>
      <c r="D985">
        <v>95376</v>
      </c>
      <c r="E985">
        <v>92017</v>
      </c>
      <c r="F985">
        <v>88294</v>
      </c>
      <c r="G985">
        <v>84297</v>
      </c>
      <c r="H985">
        <v>80013</v>
      </c>
      <c r="I985">
        <v>75586</v>
      </c>
      <c r="J985">
        <v>71799.42857142858</v>
      </c>
      <c r="K985">
        <v>2.54</v>
      </c>
      <c r="L985">
        <v>2.4500000000000002</v>
      </c>
      <c r="M985">
        <v>2.38</v>
      </c>
      <c r="N985">
        <v>2.3199999999999998</v>
      </c>
      <c r="O985">
        <v>2.2599999999999998</v>
      </c>
      <c r="P985">
        <v>2.2200000000000002</v>
      </c>
      <c r="Q985">
        <v>2.2100820833190986</v>
      </c>
      <c r="R985">
        <v>2.1861799640393094</v>
      </c>
      <c r="S985">
        <v>288244</v>
      </c>
      <c r="T985">
        <v>10809</v>
      </c>
      <c r="U985">
        <v>4725</v>
      </c>
      <c r="V985">
        <v>218.92107319545329</v>
      </c>
      <c r="W985">
        <v>492.45709615014363</v>
      </c>
      <c r="X985">
        <v>2288.5879483902745</v>
      </c>
      <c r="Y985">
        <v>444.73680446025327</v>
      </c>
      <c r="Z985">
        <v>44942</v>
      </c>
      <c r="AA985">
        <v>42938.038679402409</v>
      </c>
      <c r="AB985">
        <v>40717.72753187293</v>
      </c>
      <c r="AC985">
        <v>38411.97696688585</v>
      </c>
      <c r="AD985">
        <v>36049.455542881034</v>
      </c>
      <c r="AE985">
        <v>33700.243609690122</v>
      </c>
      <c r="AF985">
        <v>31458.16985633922</v>
      </c>
      <c r="AG985">
        <v>29142.129299942986</v>
      </c>
      <c r="AH985">
        <v>3288</v>
      </c>
      <c r="AI985">
        <v>2675.4146407815533</v>
      </c>
      <c r="AJ985">
        <v>2141.1404821651358</v>
      </c>
      <c r="AK985">
        <v>1686.2380903956991</v>
      </c>
      <c r="AL985">
        <v>1337.9693757073312</v>
      </c>
      <c r="AM985">
        <v>1102.1063295389927</v>
      </c>
      <c r="AN985">
        <v>1043.7849886099641</v>
      </c>
      <c r="AO985">
        <v>935.43242979641911</v>
      </c>
      <c r="AP985">
        <v>183.62900145709503</v>
      </c>
      <c r="AQ985">
        <v>32.700975082117964</v>
      </c>
      <c r="AR985">
        <v>1.3231692550904977</v>
      </c>
      <c r="AS985">
        <v>32.700975082117964</v>
      </c>
      <c r="AT985">
        <v>78102</v>
      </c>
      <c r="AU985">
        <v>1305</v>
      </c>
      <c r="AV985">
        <v>47089.954037652627</v>
      </c>
      <c r="AW985">
        <v>21247.971284682142</v>
      </c>
      <c r="AX985">
        <v>591.79914838546472</v>
      </c>
      <c r="AY985">
        <v>1571.3917662364679</v>
      </c>
      <c r="AZ985">
        <v>808.27282766930864</v>
      </c>
      <c r="BA985">
        <v>15.731122110501651</v>
      </c>
      <c r="BB985">
        <v>66.061272509003672</v>
      </c>
      <c r="BC985">
        <v>34080</v>
      </c>
      <c r="BD985">
        <v>1899365.6482383024</v>
      </c>
      <c r="BE985">
        <v>18419077.345629338</v>
      </c>
      <c r="BF985">
        <v>596084</v>
      </c>
      <c r="BG985">
        <v>582743.78695536801</v>
      </c>
      <c r="BH985">
        <v>551876.65620168473</v>
      </c>
      <c r="BI985">
        <v>322536.00000000012</v>
      </c>
      <c r="BJ985">
        <v>288537.75775591447</v>
      </c>
      <c r="BK985">
        <v>270791.29719439958</v>
      </c>
      <c r="BL985">
        <v>-1809619.5222750846</v>
      </c>
      <c r="BM985">
        <v>-2033563.0617517733</v>
      </c>
      <c r="BN985">
        <v>-2282336.2954589669</v>
      </c>
      <c r="BO985">
        <v>1509392.8080704622</v>
      </c>
      <c r="BP985">
        <v>3712111.4955746653</v>
      </c>
      <c r="BQ985">
        <v>5648229.818701704</v>
      </c>
      <c r="BR985">
        <v>2833464</v>
      </c>
      <c r="BS985">
        <v>8767932</v>
      </c>
      <c r="BT985">
        <v>937111</v>
      </c>
      <c r="BU985">
        <v>60374</v>
      </c>
      <c r="BV985">
        <v>88734</v>
      </c>
      <c r="BW985">
        <v>932589</v>
      </c>
      <c r="BX985">
        <v>42948</v>
      </c>
      <c r="BY985">
        <v>615.02535887292913</v>
      </c>
      <c r="BZ985">
        <v>0</v>
      </c>
      <c r="CA985">
        <v>0</v>
      </c>
      <c r="CB985">
        <v>337.24952988390623</v>
      </c>
      <c r="CC985">
        <v>69.254064799999995</v>
      </c>
      <c r="CD985">
        <v>71.209685642394049</v>
      </c>
      <c r="CE985">
        <v>14.190218660269867</v>
      </c>
      <c r="CF985">
        <v>24.388585529411763</v>
      </c>
      <c r="CG985">
        <v>1339924.495814713</v>
      </c>
      <c r="CH985">
        <v>533885.05017115234</v>
      </c>
      <c r="CI985">
        <v>207906.24779472989</v>
      </c>
      <c r="CJ985">
        <v>106890.72356994318</v>
      </c>
      <c r="CK985">
        <v>2928123.5446021664</v>
      </c>
      <c r="CL985">
        <v>6610000</v>
      </c>
      <c r="CM985">
        <v>25200000</v>
      </c>
      <c r="CN985">
        <v>2810000</v>
      </c>
      <c r="CO985">
        <v>315700000</v>
      </c>
      <c r="CP985">
        <v>142000</v>
      </c>
      <c r="CQ985">
        <v>1460</v>
      </c>
      <c r="CR985">
        <v>0</v>
      </c>
      <c r="CS985">
        <v>0</v>
      </c>
      <c r="CT985">
        <v>324980000</v>
      </c>
      <c r="CU985">
        <v>10231680</v>
      </c>
      <c r="CV985">
        <v>0</v>
      </c>
      <c r="CW985">
        <v>0</v>
      </c>
      <c r="CX985">
        <v>55937.723016231917</v>
      </c>
      <c r="CY985">
        <v>6906060.1504875179</v>
      </c>
      <c r="CZ985">
        <v>34080</v>
      </c>
      <c r="DA985">
        <v>33317.297997327463</v>
      </c>
      <c r="DB985">
        <v>31552.52689780873</v>
      </c>
      <c r="DC985">
        <v>28751.575258854311</v>
      </c>
      <c r="DD985">
        <v>-1809619.5222750846</v>
      </c>
      <c r="DE985">
        <v>-2033563.0617517733</v>
      </c>
      <c r="DF985">
        <v>-2282336.2954589669</v>
      </c>
    </row>
    <row r="986" spans="1:110" x14ac:dyDescent="0.45">
      <c r="A986">
        <v>22210</v>
      </c>
      <c r="B986" t="s">
        <v>1329</v>
      </c>
      <c r="C986">
        <v>248399</v>
      </c>
      <c r="D986">
        <v>240554</v>
      </c>
      <c r="E986">
        <v>230815</v>
      </c>
      <c r="F986">
        <v>219908</v>
      </c>
      <c r="G986">
        <v>208212</v>
      </c>
      <c r="H986">
        <v>195950</v>
      </c>
      <c r="I986">
        <v>183328</v>
      </c>
      <c r="J986">
        <v>172362.85714285713</v>
      </c>
      <c r="K986">
        <v>2.54</v>
      </c>
      <c r="L986">
        <v>2.4500000000000002</v>
      </c>
      <c r="M986">
        <v>2.38</v>
      </c>
      <c r="N986">
        <v>2.3199999999999998</v>
      </c>
      <c r="O986">
        <v>2.2599999999999998</v>
      </c>
      <c r="P986">
        <v>2.2200000000000002</v>
      </c>
      <c r="Q986">
        <v>2.2100820833190986</v>
      </c>
      <c r="R986">
        <v>2.1861799640393094</v>
      </c>
      <c r="S986">
        <v>312785</v>
      </c>
      <c r="T986">
        <v>11104</v>
      </c>
      <c r="U986">
        <v>5449</v>
      </c>
      <c r="V986">
        <v>593.56771364059625</v>
      </c>
      <c r="W986">
        <v>1167.9279644375454</v>
      </c>
      <c r="X986">
        <v>2195.3640878010201</v>
      </c>
      <c r="Y986">
        <v>547.51764935155165</v>
      </c>
      <c r="Z986">
        <v>123872</v>
      </c>
      <c r="AA986">
        <v>118610.32318282343</v>
      </c>
      <c r="AB986">
        <v>111697.25025470681</v>
      </c>
      <c r="AC986">
        <v>104272.27552778949</v>
      </c>
      <c r="AD986">
        <v>96034.694328236306</v>
      </c>
      <c r="AE986">
        <v>87619.925752932846</v>
      </c>
      <c r="AF986">
        <v>79734.428783238094</v>
      </c>
      <c r="AG986">
        <v>72027.748633200506</v>
      </c>
      <c r="AH986">
        <v>2354</v>
      </c>
      <c r="AI986">
        <v>2013.4073398089668</v>
      </c>
      <c r="AJ986">
        <v>1691.3838995944375</v>
      </c>
      <c r="AK986">
        <v>1421.2338721062367</v>
      </c>
      <c r="AL986">
        <v>1229.383427434122</v>
      </c>
      <c r="AM986">
        <v>1086.5336599931779</v>
      </c>
      <c r="AN986">
        <v>1059.455819148767</v>
      </c>
      <c r="AO986">
        <v>966.74090836643313</v>
      </c>
      <c r="AP986">
        <v>551.3544992024415</v>
      </c>
      <c r="AQ986">
        <v>40.512874685068368</v>
      </c>
      <c r="AR986">
        <v>1.6392596882510055</v>
      </c>
      <c r="AS986">
        <v>40.512874685068368</v>
      </c>
      <c r="AT986">
        <v>197214</v>
      </c>
      <c r="AU986">
        <v>6989</v>
      </c>
      <c r="AV986">
        <v>119942.61968512942</v>
      </c>
      <c r="AW986">
        <v>91217.235832633974</v>
      </c>
      <c r="AX986">
        <v>2994.5713944611048</v>
      </c>
      <c r="AY986">
        <v>4002.4852188927684</v>
      </c>
      <c r="AZ986">
        <v>3469.9036510733963</v>
      </c>
      <c r="BA986">
        <v>79.601277567569866</v>
      </c>
      <c r="BB986">
        <v>66.061272509003672</v>
      </c>
      <c r="BC986">
        <v>93850</v>
      </c>
      <c r="BD986">
        <v>4978430.9537468068</v>
      </c>
      <c r="BE986">
        <v>48250518.222993396</v>
      </c>
      <c r="BF986">
        <v>1688796</v>
      </c>
      <c r="BG986">
        <v>1630360.8462520281</v>
      </c>
      <c r="BH986">
        <v>1518179.0234097012</v>
      </c>
      <c r="BI986">
        <v>1507328.0000000002</v>
      </c>
      <c r="BJ986">
        <v>1325116.7040872951</v>
      </c>
      <c r="BK986">
        <v>1220431.5766787711</v>
      </c>
      <c r="BL986">
        <v>-3848762.2431685645</v>
      </c>
      <c r="BM986">
        <v>-4590745.0531870993</v>
      </c>
      <c r="BN986">
        <v>-5306502.5234875511</v>
      </c>
      <c r="BO986">
        <v>3788373.691330377</v>
      </c>
      <c r="BP986">
        <v>9176088.6346226074</v>
      </c>
      <c r="BQ986">
        <v>13358257.970013931</v>
      </c>
      <c r="BR986">
        <v>2833464</v>
      </c>
      <c r="BS986">
        <v>8767932</v>
      </c>
      <c r="BT986">
        <v>937111</v>
      </c>
      <c r="BU986">
        <v>60374</v>
      </c>
      <c r="BV986">
        <v>88734</v>
      </c>
      <c r="BW986">
        <v>932589</v>
      </c>
      <c r="BX986">
        <v>42948</v>
      </c>
      <c r="BY986">
        <v>1223.0579932586022</v>
      </c>
      <c r="BZ986">
        <v>0</v>
      </c>
      <c r="CA986">
        <v>0</v>
      </c>
      <c r="CB986">
        <v>0</v>
      </c>
      <c r="CC986">
        <v>62.117753127999997</v>
      </c>
      <c r="CD986">
        <v>56.731707222082996</v>
      </c>
      <c r="CE986">
        <v>2.3399999999999997E-2</v>
      </c>
      <c r="CF986">
        <v>762.58656799999994</v>
      </c>
      <c r="CG986">
        <v>3436782.0876959404</v>
      </c>
      <c r="CH986">
        <v>1369365.6493690896</v>
      </c>
      <c r="CI986">
        <v>533260.24755338707</v>
      </c>
      <c r="CJ986">
        <v>274164.79454886995</v>
      </c>
      <c r="CK986">
        <v>7510365.3825887237</v>
      </c>
      <c r="CL986">
        <v>6370000</v>
      </c>
      <c r="CM986">
        <v>18300000</v>
      </c>
      <c r="CN986">
        <v>3270000</v>
      </c>
      <c r="CO986">
        <v>244950000</v>
      </c>
      <c r="CP986">
        <v>0</v>
      </c>
      <c r="CQ986">
        <v>11040</v>
      </c>
      <c r="CR986">
        <v>0</v>
      </c>
      <c r="CS986">
        <v>0</v>
      </c>
      <c r="CT986">
        <v>0</v>
      </c>
      <c r="CU986">
        <v>77368320</v>
      </c>
      <c r="CV986">
        <v>0</v>
      </c>
      <c r="CW986">
        <v>0</v>
      </c>
      <c r="CX986">
        <v>35045.943990058804</v>
      </c>
      <c r="CY986">
        <v>18556125.130535752</v>
      </c>
      <c r="CZ986">
        <v>93850</v>
      </c>
      <c r="DA986">
        <v>90602.633722932107</v>
      </c>
      <c r="DB986">
        <v>84368.450272857386</v>
      </c>
      <c r="DC986">
        <v>75360.80921039301</v>
      </c>
      <c r="DD986">
        <v>-3848762.2431685645</v>
      </c>
      <c r="DE986">
        <v>-4590745.0531870993</v>
      </c>
      <c r="DF986">
        <v>-5306502.5234875511</v>
      </c>
    </row>
    <row r="987" spans="1:110" x14ac:dyDescent="0.45">
      <c r="A987">
        <v>22211</v>
      </c>
      <c r="B987" t="s">
        <v>1330</v>
      </c>
      <c r="C987">
        <v>167210</v>
      </c>
      <c r="D987">
        <v>165274</v>
      </c>
      <c r="E987">
        <v>162206</v>
      </c>
      <c r="F987">
        <v>158274</v>
      </c>
      <c r="G987">
        <v>153657</v>
      </c>
      <c r="H987">
        <v>148458</v>
      </c>
      <c r="I987">
        <v>143073</v>
      </c>
      <c r="J987">
        <v>138980.42857142855</v>
      </c>
      <c r="K987">
        <v>2.54</v>
      </c>
      <c r="L987">
        <v>2.4500000000000002</v>
      </c>
      <c r="M987">
        <v>2.38</v>
      </c>
      <c r="N987">
        <v>2.3199999999999998</v>
      </c>
      <c r="O987">
        <v>2.2599999999999998</v>
      </c>
      <c r="P987">
        <v>2.2200000000000002</v>
      </c>
      <c r="Q987">
        <v>2.2100820833190986</v>
      </c>
      <c r="R987">
        <v>2.1861799640393094</v>
      </c>
      <c r="S987">
        <v>297505</v>
      </c>
      <c r="T987">
        <v>10045</v>
      </c>
      <c r="U987">
        <v>4330</v>
      </c>
      <c r="V987">
        <v>395.36486947501845</v>
      </c>
      <c r="W987">
        <v>937.00383605916591</v>
      </c>
      <c r="X987">
        <v>2007.0659369872617</v>
      </c>
      <c r="Y987">
        <v>365.05332106572683</v>
      </c>
      <c r="Z987">
        <v>91791</v>
      </c>
      <c r="AA987">
        <v>88423.503997179549</v>
      </c>
      <c r="AB987">
        <v>85030.093640837978</v>
      </c>
      <c r="AC987">
        <v>81845.597955925783</v>
      </c>
      <c r="AD987">
        <v>78295.42575168499</v>
      </c>
      <c r="AE987">
        <v>74629.742676540773</v>
      </c>
      <c r="AF987">
        <v>70994.231173399559</v>
      </c>
      <c r="AG987">
        <v>67483.179245330728</v>
      </c>
      <c r="AH987">
        <v>3340</v>
      </c>
      <c r="AI987">
        <v>2656.4083076273778</v>
      </c>
      <c r="AJ987">
        <v>2083.0239482921725</v>
      </c>
      <c r="AK987">
        <v>1643.3708255655324</v>
      </c>
      <c r="AL987">
        <v>1341.6798298247079</v>
      </c>
      <c r="AM987">
        <v>1134.5146638062745</v>
      </c>
      <c r="AN987">
        <v>996.63181989045006</v>
      </c>
      <c r="AO987">
        <v>888.4274814955694</v>
      </c>
      <c r="AP987">
        <v>323.0389283290923</v>
      </c>
      <c r="AQ987">
        <v>42.874611774332443</v>
      </c>
      <c r="AR987">
        <v>1.7348219122297637</v>
      </c>
      <c r="AS987">
        <v>42.874611774332443</v>
      </c>
      <c r="AT987">
        <v>135777</v>
      </c>
      <c r="AU987">
        <v>2718</v>
      </c>
      <c r="AV987">
        <v>81989.971701285671</v>
      </c>
      <c r="AW987">
        <v>41508.053925787011</v>
      </c>
      <c r="AX987">
        <v>1211.3068651331896</v>
      </c>
      <c r="AY987">
        <v>2736.0053556719026</v>
      </c>
      <c r="AZ987">
        <v>1578.966371336938</v>
      </c>
      <c r="BA987">
        <v>32.198789506009334</v>
      </c>
      <c r="BB987">
        <v>66.061272509003672</v>
      </c>
      <c r="BC987">
        <v>61400</v>
      </c>
      <c r="BD987">
        <v>3822474.4329572958</v>
      </c>
      <c r="BE987">
        <v>30924500.704508103</v>
      </c>
      <c r="BF987">
        <v>1136932</v>
      </c>
      <c r="BG987">
        <v>1149787.6244891973</v>
      </c>
      <c r="BH987">
        <v>1127059.0421050186</v>
      </c>
      <c r="BI987">
        <v>737133.99999999977</v>
      </c>
      <c r="BJ987">
        <v>682297.92166534998</v>
      </c>
      <c r="BK987">
        <v>652702.25400571618</v>
      </c>
      <c r="BL987">
        <v>-2464325.584524652</v>
      </c>
      <c r="BM987">
        <v>-2866318.4097196334</v>
      </c>
      <c r="BN987">
        <v>-3300696.3283355995</v>
      </c>
      <c r="BO987">
        <v>2941645.1693904605</v>
      </c>
      <c r="BP987">
        <v>6904847.6076849736</v>
      </c>
      <c r="BQ987">
        <v>10288528.212321749</v>
      </c>
      <c r="BR987">
        <v>2833464</v>
      </c>
      <c r="BS987">
        <v>8767932</v>
      </c>
      <c r="BT987">
        <v>937111</v>
      </c>
      <c r="BU987">
        <v>60374</v>
      </c>
      <c r="BV987">
        <v>88734</v>
      </c>
      <c r="BW987">
        <v>932589</v>
      </c>
      <c r="BX987">
        <v>42948</v>
      </c>
      <c r="BY987">
        <v>1594.9263737193326</v>
      </c>
      <c r="BZ987">
        <v>0</v>
      </c>
      <c r="CA987">
        <v>283.42481793395996</v>
      </c>
      <c r="CB987">
        <v>0.22399921691640781</v>
      </c>
      <c r="CC987">
        <v>102.81972379199999</v>
      </c>
      <c r="CD987">
        <v>52.86707599524695</v>
      </c>
      <c r="CE987">
        <v>0</v>
      </c>
      <c r="CF987">
        <v>7.2827251436388512</v>
      </c>
      <c r="CG987">
        <v>1967698.3731079728</v>
      </c>
      <c r="CH987">
        <v>784017.86662590655</v>
      </c>
      <c r="CI987">
        <v>305313.31192354258</v>
      </c>
      <c r="CJ987">
        <v>156970.563286124</v>
      </c>
      <c r="CK987">
        <v>4299991.4942741413</v>
      </c>
      <c r="CL987">
        <v>23300000</v>
      </c>
      <c r="CM987">
        <v>21200000</v>
      </c>
      <c r="CN987">
        <v>4810000</v>
      </c>
      <c r="CO987">
        <v>163450000</v>
      </c>
      <c r="CP987">
        <v>14000</v>
      </c>
      <c r="CQ987">
        <v>0</v>
      </c>
      <c r="CR987">
        <v>0</v>
      </c>
      <c r="CS987">
        <v>0</v>
      </c>
      <c r="CT987">
        <v>31440000</v>
      </c>
      <c r="CU987">
        <v>0</v>
      </c>
      <c r="CV987">
        <v>0</v>
      </c>
      <c r="CW987">
        <v>0</v>
      </c>
      <c r="CX987">
        <v>8109.8974189690862</v>
      </c>
      <c r="CY987">
        <v>10981452.674440324</v>
      </c>
      <c r="CZ987">
        <v>61400</v>
      </c>
      <c r="DA987">
        <v>62094.267857388761</v>
      </c>
      <c r="DB987">
        <v>60866.8110188192</v>
      </c>
      <c r="DC987">
        <v>57862.561343127629</v>
      </c>
      <c r="DD987">
        <v>-2464325.584524652</v>
      </c>
      <c r="DE987">
        <v>-2866318.4097196334</v>
      </c>
      <c r="DF987">
        <v>-3300696.3283355995</v>
      </c>
    </row>
    <row r="988" spans="1:110" x14ac:dyDescent="0.45">
      <c r="A988">
        <v>22212</v>
      </c>
      <c r="B988" t="s">
        <v>1331</v>
      </c>
      <c r="C988">
        <v>139462</v>
      </c>
      <c r="D988">
        <v>134977</v>
      </c>
      <c r="E988">
        <v>129519</v>
      </c>
      <c r="F988">
        <v>123351</v>
      </c>
      <c r="G988">
        <v>116653</v>
      </c>
      <c r="H988">
        <v>109643</v>
      </c>
      <c r="I988">
        <v>102723</v>
      </c>
      <c r="J988">
        <v>96517.607142857145</v>
      </c>
      <c r="K988">
        <v>2.54</v>
      </c>
      <c r="L988">
        <v>2.4500000000000002</v>
      </c>
      <c r="M988">
        <v>2.38</v>
      </c>
      <c r="N988">
        <v>2.3199999999999998</v>
      </c>
      <c r="O988">
        <v>2.2599999999999998</v>
      </c>
      <c r="P988">
        <v>2.2200000000000002</v>
      </c>
      <c r="Q988">
        <v>2.2100820833190986</v>
      </c>
      <c r="R988">
        <v>2.1861799640393094</v>
      </c>
      <c r="S988">
        <v>288244</v>
      </c>
      <c r="T988">
        <v>10809</v>
      </c>
      <c r="U988">
        <v>4725</v>
      </c>
      <c r="V988">
        <v>323.36141600548331</v>
      </c>
      <c r="W988">
        <v>713.7559323914918</v>
      </c>
      <c r="X988">
        <v>2202.4230182573638</v>
      </c>
      <c r="Y988">
        <v>436.16970788927358</v>
      </c>
      <c r="Z988">
        <v>64834</v>
      </c>
      <c r="AA988">
        <v>61467.40350457056</v>
      </c>
      <c r="AB988">
        <v>58028.959543352874</v>
      </c>
      <c r="AC988">
        <v>54548.010851351355</v>
      </c>
      <c r="AD988">
        <v>50714.911797226334</v>
      </c>
      <c r="AE988">
        <v>46745.088088126016</v>
      </c>
      <c r="AF988">
        <v>42845.997146580557</v>
      </c>
      <c r="AG988">
        <v>39145.301118322961</v>
      </c>
      <c r="AH988">
        <v>2327</v>
      </c>
      <c r="AI988">
        <v>2046.2596566953821</v>
      </c>
      <c r="AJ988">
        <v>1824.2682576996294</v>
      </c>
      <c r="AK988">
        <v>1665.5395593911394</v>
      </c>
      <c r="AL988">
        <v>1557.4842626169468</v>
      </c>
      <c r="AM988">
        <v>1484.7489696375037</v>
      </c>
      <c r="AN988">
        <v>1432.112601396811</v>
      </c>
      <c r="AO988">
        <v>1383.7314350949923</v>
      </c>
      <c r="AP988">
        <v>270.73145110970074</v>
      </c>
      <c r="AQ988">
        <v>178.40198628133246</v>
      </c>
      <c r="AR988">
        <v>7.2186233805492712</v>
      </c>
      <c r="AS988">
        <v>178.40198628133246</v>
      </c>
      <c r="AT988">
        <v>101954</v>
      </c>
      <c r="AU988">
        <v>3087</v>
      </c>
      <c r="AV988">
        <v>61859.260153510098</v>
      </c>
      <c r="AW988">
        <v>41806.311312946709</v>
      </c>
      <c r="AX988">
        <v>1334.4260559830393</v>
      </c>
      <c r="AY988">
        <v>2064.2435113226315</v>
      </c>
      <c r="AZ988">
        <v>1590.3120823444929</v>
      </c>
      <c r="BA988">
        <v>35.471526600493313</v>
      </c>
      <c r="BB988">
        <v>66.061272509003672</v>
      </c>
      <c r="BC988">
        <v>50720</v>
      </c>
      <c r="BD988">
        <v>2685054.6508899261</v>
      </c>
      <c r="BE988">
        <v>26443258.149263937</v>
      </c>
      <c r="BF988">
        <v>803112</v>
      </c>
      <c r="BG988">
        <v>775063.20158632402</v>
      </c>
      <c r="BH988">
        <v>719963.30802705348</v>
      </c>
      <c r="BI988">
        <v>547565.99999999988</v>
      </c>
      <c r="BJ988">
        <v>485926.43265971204</v>
      </c>
      <c r="BK988">
        <v>451780.29020040092</v>
      </c>
      <c r="BL988">
        <v>-2364866.7989032171</v>
      </c>
      <c r="BM988">
        <v>-2552785.3439410813</v>
      </c>
      <c r="BN988">
        <v>-2755898.7749131261</v>
      </c>
      <c r="BO988">
        <v>2133105.5356631447</v>
      </c>
      <c r="BP988">
        <v>5224351.2952115312</v>
      </c>
      <c r="BQ988">
        <v>7730113.4558952153</v>
      </c>
      <c r="BR988">
        <v>2833464</v>
      </c>
      <c r="BS988">
        <v>8767932</v>
      </c>
      <c r="BT988">
        <v>937111</v>
      </c>
      <c r="BU988">
        <v>60374</v>
      </c>
      <c r="BV988">
        <v>88734</v>
      </c>
      <c r="BW988">
        <v>932589</v>
      </c>
      <c r="BX988">
        <v>42948</v>
      </c>
      <c r="BY988">
        <v>926.35484361658769</v>
      </c>
      <c r="BZ988">
        <v>0</v>
      </c>
      <c r="CA988">
        <v>0</v>
      </c>
      <c r="CB988">
        <v>0</v>
      </c>
      <c r="CC988">
        <v>0</v>
      </c>
      <c r="CD988">
        <v>52.953976256004211</v>
      </c>
      <c r="CE988">
        <v>6.4148815757373168</v>
      </c>
      <c r="CF988">
        <v>0</v>
      </c>
      <c r="CG988">
        <v>1925919.5983250807</v>
      </c>
      <c r="CH988">
        <v>767371.35904975294</v>
      </c>
      <c r="CI988">
        <v>298830.80613332585</v>
      </c>
      <c r="CJ988">
        <v>153637.71618887491</v>
      </c>
      <c r="CK988">
        <v>4208692.7573016267</v>
      </c>
      <c r="CL988">
        <v>12300000</v>
      </c>
      <c r="CM988">
        <v>2380000</v>
      </c>
      <c r="CN988">
        <v>1590000</v>
      </c>
      <c r="CO988">
        <v>70310000</v>
      </c>
      <c r="CP988">
        <v>2000</v>
      </c>
      <c r="CQ988">
        <v>0</v>
      </c>
      <c r="CR988">
        <v>0</v>
      </c>
      <c r="CS988">
        <v>0</v>
      </c>
      <c r="CT988">
        <v>5207000</v>
      </c>
      <c r="CU988">
        <v>0</v>
      </c>
      <c r="CV988">
        <v>0</v>
      </c>
      <c r="CW988">
        <v>0</v>
      </c>
      <c r="CX988">
        <v>1045.7922129121619</v>
      </c>
      <c r="CY988">
        <v>10179978.886913519</v>
      </c>
      <c r="CZ988">
        <v>50720</v>
      </c>
      <c r="DA988">
        <v>48948.596938482246</v>
      </c>
      <c r="DB988">
        <v>45468.80009653965</v>
      </c>
      <c r="DC988">
        <v>40644.912653233747</v>
      </c>
      <c r="DD988">
        <v>-2364866.7989032171</v>
      </c>
      <c r="DE988">
        <v>-2552785.3439410813</v>
      </c>
      <c r="DF988">
        <v>-2755898.7749131261</v>
      </c>
    </row>
    <row r="989" spans="1:110" x14ac:dyDescent="0.45">
      <c r="A989">
        <v>22213</v>
      </c>
      <c r="B989" t="s">
        <v>1332</v>
      </c>
      <c r="C989">
        <v>114602</v>
      </c>
      <c r="D989">
        <v>112434</v>
      </c>
      <c r="E989">
        <v>109534</v>
      </c>
      <c r="F989">
        <v>106208</v>
      </c>
      <c r="G989">
        <v>102527</v>
      </c>
      <c r="H989">
        <v>98373</v>
      </c>
      <c r="I989">
        <v>93992</v>
      </c>
      <c r="J989">
        <v>90529.178571428565</v>
      </c>
      <c r="K989">
        <v>2.54</v>
      </c>
      <c r="L989">
        <v>2.4500000000000002</v>
      </c>
      <c r="M989">
        <v>2.38</v>
      </c>
      <c r="N989">
        <v>2.3199999999999998</v>
      </c>
      <c r="O989">
        <v>2.2599999999999998</v>
      </c>
      <c r="P989">
        <v>2.2200000000000002</v>
      </c>
      <c r="Q989">
        <v>2.2100820833190986</v>
      </c>
      <c r="R989">
        <v>2.1861799640393094</v>
      </c>
      <c r="S989">
        <v>323398</v>
      </c>
      <c r="T989">
        <v>10555</v>
      </c>
      <c r="U989">
        <v>4304</v>
      </c>
      <c r="V989">
        <v>267.78562818496323</v>
      </c>
      <c r="W989">
        <v>677.45596737914411</v>
      </c>
      <c r="X989">
        <v>2134.0800152485731</v>
      </c>
      <c r="Y989">
        <v>343.97819746307994</v>
      </c>
      <c r="Z989">
        <v>63271</v>
      </c>
      <c r="AA989">
        <v>60551.736460005362</v>
      </c>
      <c r="AB989">
        <v>57517.373579280924</v>
      </c>
      <c r="AC989">
        <v>54628.669772584981</v>
      </c>
      <c r="AD989">
        <v>51703.934023121394</v>
      </c>
      <c r="AE989">
        <v>48817.101460745129</v>
      </c>
      <c r="AF989">
        <v>46047.827448505952</v>
      </c>
      <c r="AG989">
        <v>43124.507893067799</v>
      </c>
      <c r="AH989">
        <v>4176</v>
      </c>
      <c r="AI989">
        <v>3639.9703337503602</v>
      </c>
      <c r="AJ989">
        <v>3145.6510155548135</v>
      </c>
      <c r="AK989">
        <v>2741.7194314761077</v>
      </c>
      <c r="AL989">
        <v>2452.7725083270993</v>
      </c>
      <c r="AM989">
        <v>2264.2110442705089</v>
      </c>
      <c r="AN989">
        <v>2164.2555221831485</v>
      </c>
      <c r="AO989">
        <v>2104.7272208424492</v>
      </c>
      <c r="AP989">
        <v>239.52060571535253</v>
      </c>
      <c r="AQ989">
        <v>43.056283858121986</v>
      </c>
      <c r="AR989">
        <v>1.742172852535822</v>
      </c>
      <c r="AS989">
        <v>43.056283858121986</v>
      </c>
      <c r="AT989">
        <v>98166</v>
      </c>
      <c r="AU989">
        <v>1449</v>
      </c>
      <c r="AV989">
        <v>59133.449136196301</v>
      </c>
      <c r="AW989">
        <v>24761.540796495225</v>
      </c>
      <c r="AX989">
        <v>666.15369859726832</v>
      </c>
      <c r="AY989">
        <v>1973.2831976748705</v>
      </c>
      <c r="AZ989">
        <v>941.92901189867837</v>
      </c>
      <c r="BA989">
        <v>17.707604354594782</v>
      </c>
      <c r="BB989">
        <v>66.061272509003672</v>
      </c>
      <c r="BC989">
        <v>42130</v>
      </c>
      <c r="BD989">
        <v>2511362.9738948452</v>
      </c>
      <c r="BE989">
        <v>19032888.246905562</v>
      </c>
      <c r="BF989">
        <v>838454</v>
      </c>
      <c r="BG989">
        <v>836405.55700110365</v>
      </c>
      <c r="BH989">
        <v>809600.19703210855</v>
      </c>
      <c r="BI989">
        <v>601622.00000000012</v>
      </c>
      <c r="BJ989">
        <v>542772.37098939531</v>
      </c>
      <c r="BK989">
        <v>513713.16519393492</v>
      </c>
      <c r="BL989">
        <v>-2281766.5935971248</v>
      </c>
      <c r="BM989">
        <v>-2498472.9010658017</v>
      </c>
      <c r="BN989">
        <v>-2786091.5776821855</v>
      </c>
      <c r="BO989">
        <v>1576972.2704461794</v>
      </c>
      <c r="BP989">
        <v>3919110.3135809246</v>
      </c>
      <c r="BQ989">
        <v>6014600.0713128801</v>
      </c>
      <c r="BR989">
        <v>2833464</v>
      </c>
      <c r="BS989">
        <v>8767932</v>
      </c>
      <c r="BT989">
        <v>937111</v>
      </c>
      <c r="BU989">
        <v>60374</v>
      </c>
      <c r="BV989">
        <v>88734</v>
      </c>
      <c r="BW989">
        <v>932589</v>
      </c>
      <c r="BX989">
        <v>42948</v>
      </c>
      <c r="BY989">
        <v>1556.0771314272331</v>
      </c>
      <c r="BZ989">
        <v>0</v>
      </c>
      <c r="CA989">
        <v>279.52957538642477</v>
      </c>
      <c r="CB989">
        <v>6.8068333467047202</v>
      </c>
      <c r="CC989">
        <v>62.846117973719998</v>
      </c>
      <c r="CD989">
        <v>43.353083060513576</v>
      </c>
      <c r="CE989">
        <v>0</v>
      </c>
      <c r="CF989">
        <v>2.1570451436388507</v>
      </c>
      <c r="CG989">
        <v>1332551.7708530263</v>
      </c>
      <c r="CH989">
        <v>530947.43118712516</v>
      </c>
      <c r="CI989">
        <v>206762.27618469164</v>
      </c>
      <c r="CJ989">
        <v>106302.57408219333</v>
      </c>
      <c r="CK989">
        <v>2912012.0027834876</v>
      </c>
      <c r="CL989">
        <v>20900000</v>
      </c>
      <c r="CM989">
        <v>30400000</v>
      </c>
      <c r="CN989">
        <v>7740000</v>
      </c>
      <c r="CO989">
        <v>265690000</v>
      </c>
      <c r="CP989">
        <v>54000</v>
      </c>
      <c r="CQ989">
        <v>160</v>
      </c>
      <c r="CR989">
        <v>0</v>
      </c>
      <c r="CS989">
        <v>0</v>
      </c>
      <c r="CT989">
        <v>142541000</v>
      </c>
      <c r="CU989">
        <v>1121280</v>
      </c>
      <c r="CV989">
        <v>0</v>
      </c>
      <c r="CW989">
        <v>0</v>
      </c>
      <c r="CX989">
        <v>34498.420669073697</v>
      </c>
      <c r="CY989">
        <v>7033991.836094683</v>
      </c>
      <c r="CZ989">
        <v>42130</v>
      </c>
      <c r="DA989">
        <v>42027.071391461541</v>
      </c>
      <c r="DB989">
        <v>40680.176015574776</v>
      </c>
      <c r="DC989">
        <v>38015.661498990419</v>
      </c>
      <c r="DD989">
        <v>-2281766.5935971248</v>
      </c>
      <c r="DE989">
        <v>-2498472.9010658017</v>
      </c>
      <c r="DF989">
        <v>-2786091.5776821855</v>
      </c>
    </row>
    <row r="990" spans="1:110" x14ac:dyDescent="0.45">
      <c r="A990">
        <v>22214</v>
      </c>
      <c r="B990" t="s">
        <v>1333</v>
      </c>
      <c r="C990">
        <v>143605</v>
      </c>
      <c r="D990">
        <v>143993</v>
      </c>
      <c r="E990">
        <v>142983</v>
      </c>
      <c r="F990">
        <v>140874</v>
      </c>
      <c r="G990">
        <v>137792</v>
      </c>
      <c r="H990">
        <v>133925</v>
      </c>
      <c r="I990">
        <v>129735</v>
      </c>
      <c r="J990">
        <v>127344.39285714284</v>
      </c>
      <c r="K990">
        <v>2.54</v>
      </c>
      <c r="L990">
        <v>2.4500000000000002</v>
      </c>
      <c r="M990">
        <v>2.38</v>
      </c>
      <c r="N990">
        <v>2.3199999999999998</v>
      </c>
      <c r="O990">
        <v>2.2599999999999998</v>
      </c>
      <c r="P990">
        <v>2.2200000000000002</v>
      </c>
      <c r="Q990">
        <v>2.2100820833190986</v>
      </c>
      <c r="R990">
        <v>2.1861799640393094</v>
      </c>
      <c r="S990">
        <v>288244</v>
      </c>
      <c r="T990">
        <v>10809</v>
      </c>
      <c r="U990">
        <v>4725</v>
      </c>
      <c r="V990">
        <v>338.17016475968808</v>
      </c>
      <c r="W990">
        <v>739.09748549053438</v>
      </c>
      <c r="X990">
        <v>2168.5394063890362</v>
      </c>
      <c r="Y990">
        <v>433.72771958001653</v>
      </c>
      <c r="Z990">
        <v>61583</v>
      </c>
      <c r="AA990">
        <v>60348.693712611261</v>
      </c>
      <c r="AB990">
        <v>58783.406697580671</v>
      </c>
      <c r="AC990">
        <v>57102.85402266551</v>
      </c>
      <c r="AD990">
        <v>55144.12512203052</v>
      </c>
      <c r="AE990">
        <v>52889.542781222925</v>
      </c>
      <c r="AF990">
        <v>50516.211308137717</v>
      </c>
      <c r="AG990">
        <v>48637.255883652993</v>
      </c>
      <c r="AH990">
        <v>2508</v>
      </c>
      <c r="AI990">
        <v>2073.0793607857545</v>
      </c>
      <c r="AJ990">
        <v>1734.1530853105321</v>
      </c>
      <c r="AK990">
        <v>1493.6874509614008</v>
      </c>
      <c r="AL990">
        <v>1350.3799407140807</v>
      </c>
      <c r="AM990">
        <v>1274.8920684181755</v>
      </c>
      <c r="AN990">
        <v>1280.3264749689408</v>
      </c>
      <c r="AO990">
        <v>1257.4273016738598</v>
      </c>
      <c r="AP990">
        <v>292.24363389577201</v>
      </c>
      <c r="AQ990">
        <v>44.873004696017432</v>
      </c>
      <c r="AR990">
        <v>1.8156822555964052</v>
      </c>
      <c r="AS990">
        <v>44.873004696017432</v>
      </c>
      <c r="AT990">
        <v>105939</v>
      </c>
      <c r="AU990">
        <v>2017</v>
      </c>
      <c r="AV990">
        <v>63942.967414468971</v>
      </c>
      <c r="AW990">
        <v>31331.764551835269</v>
      </c>
      <c r="AX990">
        <v>902.99554070594149</v>
      </c>
      <c r="AY990">
        <v>2133.7768226208295</v>
      </c>
      <c r="AZ990">
        <v>1191.8603235518135</v>
      </c>
      <c r="BA990">
        <v>24.003301043669641</v>
      </c>
      <c r="BB990">
        <v>66.061272509003672</v>
      </c>
      <c r="BC990">
        <v>51820</v>
      </c>
      <c r="BD990">
        <v>3392836.7643245603</v>
      </c>
      <c r="BE990">
        <v>27074894.063137308</v>
      </c>
      <c r="BF990">
        <v>907028</v>
      </c>
      <c r="BG990">
        <v>937105.0097035371</v>
      </c>
      <c r="BH990">
        <v>931009.42783880327</v>
      </c>
      <c r="BI990">
        <v>537215.99999999988</v>
      </c>
      <c r="BJ990">
        <v>508321.96919996769</v>
      </c>
      <c r="BK990">
        <v>490885.62649975071</v>
      </c>
      <c r="BL990">
        <v>-2175518.4724159073</v>
      </c>
      <c r="BM990">
        <v>-2375951.9844182958</v>
      </c>
      <c r="BN990">
        <v>-2670712.5035899295</v>
      </c>
      <c r="BO990">
        <v>2841713.1491736155</v>
      </c>
      <c r="BP990">
        <v>6612976.3272520266</v>
      </c>
      <c r="BQ990">
        <v>9901057.3359185699</v>
      </c>
      <c r="BR990">
        <v>2833464</v>
      </c>
      <c r="BS990">
        <v>8767932</v>
      </c>
      <c r="BT990">
        <v>937111</v>
      </c>
      <c r="BU990">
        <v>60374</v>
      </c>
      <c r="BV990">
        <v>88734</v>
      </c>
      <c r="BW990">
        <v>932589</v>
      </c>
      <c r="BX990">
        <v>42948</v>
      </c>
      <c r="BY990">
        <v>703.88367233853387</v>
      </c>
      <c r="BZ990">
        <v>0</v>
      </c>
      <c r="CA990">
        <v>0</v>
      </c>
      <c r="CB990">
        <v>0</v>
      </c>
      <c r="CC990">
        <v>13.2776</v>
      </c>
      <c r="CD990">
        <v>44.196938399875528</v>
      </c>
      <c r="CE990">
        <v>0</v>
      </c>
      <c r="CF990">
        <v>13.768847040000001</v>
      </c>
      <c r="CG990">
        <v>1729040.5354592956</v>
      </c>
      <c r="CH990">
        <v>688926.05210591736</v>
      </c>
      <c r="CI990">
        <v>268282.52721341548</v>
      </c>
      <c r="CJ990">
        <v>137931.94653451807</v>
      </c>
      <c r="CK990">
        <v>3778454.9183657872</v>
      </c>
      <c r="CL990">
        <v>9110000</v>
      </c>
      <c r="CM990">
        <v>16000000</v>
      </c>
      <c r="CN990">
        <v>6760000</v>
      </c>
      <c r="CO990">
        <v>194060000</v>
      </c>
      <c r="CP990">
        <v>75000</v>
      </c>
      <c r="CQ990">
        <v>790</v>
      </c>
      <c r="CR990">
        <v>0</v>
      </c>
      <c r="CS990">
        <v>0</v>
      </c>
      <c r="CT990">
        <v>160035000</v>
      </c>
      <c r="CU990">
        <v>5536320</v>
      </c>
      <c r="CV990">
        <v>0</v>
      </c>
      <c r="CW990">
        <v>0</v>
      </c>
      <c r="CX990">
        <v>25015.241640640525</v>
      </c>
      <c r="CY990">
        <v>9536274.8059043344</v>
      </c>
      <c r="CZ990">
        <v>51820</v>
      </c>
      <c r="DA990">
        <v>53538.348984636956</v>
      </c>
      <c r="DB990">
        <v>53190.098376904331</v>
      </c>
      <c r="DC990">
        <v>51358.937475237726</v>
      </c>
      <c r="DD990">
        <v>-2175518.4724159073</v>
      </c>
      <c r="DE990">
        <v>-2375951.9844182958</v>
      </c>
      <c r="DF990">
        <v>-2670712.5035899295</v>
      </c>
    </row>
    <row r="991" spans="1:110" x14ac:dyDescent="0.45">
      <c r="A991">
        <v>22215</v>
      </c>
      <c r="B991" t="s">
        <v>1334</v>
      </c>
      <c r="C991">
        <v>88078</v>
      </c>
      <c r="D991">
        <v>86673</v>
      </c>
      <c r="E991">
        <v>84543</v>
      </c>
      <c r="F991">
        <v>81996</v>
      </c>
      <c r="G991">
        <v>79202</v>
      </c>
      <c r="H991">
        <v>76191</v>
      </c>
      <c r="I991">
        <v>72942</v>
      </c>
      <c r="J991">
        <v>70380.82142857142</v>
      </c>
      <c r="K991">
        <v>2.54</v>
      </c>
      <c r="L991">
        <v>2.4500000000000002</v>
      </c>
      <c r="M991">
        <v>2.38</v>
      </c>
      <c r="N991">
        <v>2.3199999999999998</v>
      </c>
      <c r="O991">
        <v>2.2599999999999998</v>
      </c>
      <c r="P991">
        <v>2.2200000000000002</v>
      </c>
      <c r="Q991">
        <v>2.2100820833190986</v>
      </c>
      <c r="R991">
        <v>2.1861799640393094</v>
      </c>
      <c r="S991">
        <v>299820</v>
      </c>
      <c r="T991">
        <v>10922</v>
      </c>
      <c r="U991">
        <v>5676</v>
      </c>
      <c r="V991">
        <v>202.98047827556064</v>
      </c>
      <c r="W991">
        <v>493.64036779289376</v>
      </c>
      <c r="X991">
        <v>2239.0452710580726</v>
      </c>
      <c r="Y991">
        <v>478.46116509438974</v>
      </c>
      <c r="Z991">
        <v>46310</v>
      </c>
      <c r="AA991">
        <v>45142.933764709102</v>
      </c>
      <c r="AB991">
        <v>43563.908772151721</v>
      </c>
      <c r="AC991">
        <v>41718.885246819234</v>
      </c>
      <c r="AD991">
        <v>39525.011276436431</v>
      </c>
      <c r="AE991">
        <v>37178.777680753985</v>
      </c>
      <c r="AF991">
        <v>34846.794105156128</v>
      </c>
      <c r="AG991">
        <v>32862.416447069787</v>
      </c>
      <c r="AH991">
        <v>1190</v>
      </c>
      <c r="AI991">
        <v>1121.7715204740457</v>
      </c>
      <c r="AJ991">
        <v>1058.1231415014465</v>
      </c>
      <c r="AK991">
        <v>1019.1102589769102</v>
      </c>
      <c r="AL991">
        <v>1035.8441377146016</v>
      </c>
      <c r="AM991">
        <v>1083.7167093748033</v>
      </c>
      <c r="AN991">
        <v>1200.2072838102426</v>
      </c>
      <c r="AO991">
        <v>1292.9749681535125</v>
      </c>
      <c r="AP991">
        <v>240.27750210865341</v>
      </c>
      <c r="AQ991">
        <v>17.440520043796248</v>
      </c>
      <c r="AR991">
        <v>0.70569026938159873</v>
      </c>
      <c r="AS991">
        <v>17.440520043796248</v>
      </c>
      <c r="AT991">
        <v>69240</v>
      </c>
      <c r="AU991">
        <v>1430</v>
      </c>
      <c r="AV991">
        <v>41823.431987942779</v>
      </c>
      <c r="AW991">
        <v>21614.101609187794</v>
      </c>
      <c r="AX991">
        <v>635.55910775377788</v>
      </c>
      <c r="AY991">
        <v>1395.6479254376504</v>
      </c>
      <c r="AZ991">
        <v>822.20042521350365</v>
      </c>
      <c r="BA991">
        <v>16.894343224035843</v>
      </c>
      <c r="BB991">
        <v>66.061272509003672</v>
      </c>
      <c r="BC991">
        <v>31920</v>
      </c>
      <c r="BD991">
        <v>1918936.0183492661</v>
      </c>
      <c r="BE991">
        <v>13677050.335670756</v>
      </c>
      <c r="BF991">
        <v>549268</v>
      </c>
      <c r="BG991">
        <v>548745.83289868338</v>
      </c>
      <c r="BH991">
        <v>532865.07005049405</v>
      </c>
      <c r="BI991">
        <v>613597.99999999977</v>
      </c>
      <c r="BJ991">
        <v>567057.17628147907</v>
      </c>
      <c r="BK991">
        <v>537237.30042903009</v>
      </c>
      <c r="BL991">
        <v>-1237170.8959939727</v>
      </c>
      <c r="BM991">
        <v>-1400946.2893513129</v>
      </c>
      <c r="BN991">
        <v>-1552205.3573874268</v>
      </c>
      <c r="BO991">
        <v>1362413.2700798335</v>
      </c>
      <c r="BP991">
        <v>3154351.2081546299</v>
      </c>
      <c r="BQ991">
        <v>4645888.8082419988</v>
      </c>
      <c r="BR991">
        <v>2833464</v>
      </c>
      <c r="BS991">
        <v>8767932</v>
      </c>
      <c r="BT991">
        <v>937111</v>
      </c>
      <c r="BU991">
        <v>60374</v>
      </c>
      <c r="BV991">
        <v>88734</v>
      </c>
      <c r="BW991">
        <v>932589</v>
      </c>
      <c r="BX991">
        <v>42948</v>
      </c>
      <c r="BY991">
        <v>554.8626028180488</v>
      </c>
      <c r="BZ991">
        <v>0</v>
      </c>
      <c r="CA991">
        <v>0</v>
      </c>
      <c r="CB991">
        <v>0</v>
      </c>
      <c r="CC991">
        <v>98.339043556999982</v>
      </c>
      <c r="CD991">
        <v>11.673379371379502</v>
      </c>
      <c r="CE991">
        <v>1.4243960334015697</v>
      </c>
      <c r="CF991">
        <v>55.176656908344725</v>
      </c>
      <c r="CG991">
        <v>941797.34788362449</v>
      </c>
      <c r="CH991">
        <v>375253.62503368745</v>
      </c>
      <c r="CI991">
        <v>146131.78085266423</v>
      </c>
      <c r="CJ991">
        <v>75130.651231451804</v>
      </c>
      <c r="CK991">
        <v>2058100.2863934934</v>
      </c>
      <c r="CL991">
        <v>13300000</v>
      </c>
      <c r="CM991">
        <v>5470000</v>
      </c>
      <c r="CN991">
        <v>2670000</v>
      </c>
      <c r="CO991">
        <v>194900000</v>
      </c>
      <c r="CP991">
        <v>16000</v>
      </c>
      <c r="CQ991">
        <v>11800</v>
      </c>
      <c r="CR991">
        <v>0</v>
      </c>
      <c r="CS991">
        <v>0</v>
      </c>
      <c r="CT991">
        <v>33072000</v>
      </c>
      <c r="CU991">
        <v>82694400</v>
      </c>
      <c r="CV991">
        <v>0</v>
      </c>
      <c r="CW991">
        <v>18890</v>
      </c>
      <c r="CX991">
        <v>23277.900344673635</v>
      </c>
      <c r="CY991">
        <v>4999904.7385683376</v>
      </c>
      <c r="CZ991">
        <v>31920</v>
      </c>
      <c r="DA991">
        <v>31889.654933704445</v>
      </c>
      <c r="DB991">
        <v>30966.764923519615</v>
      </c>
      <c r="DC991">
        <v>29047.8209920605</v>
      </c>
      <c r="DD991">
        <v>-1237170.8959939727</v>
      </c>
      <c r="DE991">
        <v>-1400946.2893513129</v>
      </c>
      <c r="DF991">
        <v>-1552205.3573874268</v>
      </c>
    </row>
    <row r="992" spans="1:110" x14ac:dyDescent="0.45">
      <c r="A992">
        <v>22216</v>
      </c>
      <c r="B992" t="s">
        <v>1335</v>
      </c>
      <c r="C992">
        <v>85789</v>
      </c>
      <c r="D992">
        <v>86218</v>
      </c>
      <c r="E992">
        <v>86010</v>
      </c>
      <c r="F992">
        <v>85401</v>
      </c>
      <c r="G992">
        <v>84361</v>
      </c>
      <c r="H992">
        <v>82667</v>
      </c>
      <c r="I992">
        <v>80552</v>
      </c>
      <c r="J992">
        <v>79678.357142857145</v>
      </c>
      <c r="K992">
        <v>2.54</v>
      </c>
      <c r="L992">
        <v>2.4500000000000002</v>
      </c>
      <c r="M992">
        <v>2.38</v>
      </c>
      <c r="N992">
        <v>2.3199999999999998</v>
      </c>
      <c r="O992">
        <v>2.2599999999999998</v>
      </c>
      <c r="P992">
        <v>2.2200000000000002</v>
      </c>
      <c r="Q992">
        <v>2.2100820833190986</v>
      </c>
      <c r="R992">
        <v>2.1861799640393094</v>
      </c>
      <c r="S992">
        <v>323398</v>
      </c>
      <c r="T992">
        <v>10555</v>
      </c>
      <c r="U992">
        <v>4304</v>
      </c>
      <c r="V992">
        <v>202.61365655888133</v>
      </c>
      <c r="W992">
        <v>528.25330943365384</v>
      </c>
      <c r="X992">
        <v>2111.3909623498903</v>
      </c>
      <c r="Y992">
        <v>330.22440858900575</v>
      </c>
      <c r="Z992">
        <v>43707</v>
      </c>
      <c r="AA992">
        <v>43624.727625873929</v>
      </c>
      <c r="AB992">
        <v>42815.86673542262</v>
      </c>
      <c r="AC992">
        <v>41810.50893025587</v>
      </c>
      <c r="AD992">
        <v>40541.087218198576</v>
      </c>
      <c r="AE992">
        <v>38999.81947700098</v>
      </c>
      <c r="AF992">
        <v>37296.826339956642</v>
      </c>
      <c r="AG992">
        <v>36125.630847083085</v>
      </c>
      <c r="AH992">
        <v>1898</v>
      </c>
      <c r="AI992">
        <v>1608.0211258798604</v>
      </c>
      <c r="AJ992">
        <v>1351.7887880406863</v>
      </c>
      <c r="AK992">
        <v>1157.5628508057896</v>
      </c>
      <c r="AL992">
        <v>1029.6278679941026</v>
      </c>
      <c r="AM992">
        <v>949.28655050738348</v>
      </c>
      <c r="AN992">
        <v>899.29361589129371</v>
      </c>
      <c r="AO992">
        <v>875.75119560845656</v>
      </c>
      <c r="AP992">
        <v>153.36798683081062</v>
      </c>
      <c r="AQ992">
        <v>19.075568797902147</v>
      </c>
      <c r="AR992">
        <v>0.77184873213612359</v>
      </c>
      <c r="AS992">
        <v>19.075568797902147</v>
      </c>
      <c r="AT992">
        <v>71824</v>
      </c>
      <c r="AU992">
        <v>2296</v>
      </c>
      <c r="AV992">
        <v>43612.312774267506</v>
      </c>
      <c r="AW992">
        <v>30684.930624613538</v>
      </c>
      <c r="AX992">
        <v>989.33013846114216</v>
      </c>
      <c r="AY992">
        <v>1455.3428772773066</v>
      </c>
      <c r="AZ992">
        <v>1167.2547609602991</v>
      </c>
      <c r="BA992">
        <v>26.298235234354699</v>
      </c>
      <c r="BB992">
        <v>66.061272509003672</v>
      </c>
      <c r="BC992">
        <v>31910</v>
      </c>
      <c r="BD992">
        <v>2183214.1654457394</v>
      </c>
      <c r="BE992">
        <v>14761019.773249639</v>
      </c>
      <c r="BF992">
        <v>626634</v>
      </c>
      <c r="BG992">
        <v>655476.41000489146</v>
      </c>
      <c r="BH992">
        <v>663072.92989706167</v>
      </c>
      <c r="BI992">
        <v>577000.00000000012</v>
      </c>
      <c r="BJ992">
        <v>553004.33872392238</v>
      </c>
      <c r="BK992">
        <v>536214.40403049323</v>
      </c>
      <c r="BL992">
        <v>-1296384.2000735011</v>
      </c>
      <c r="BM992">
        <v>-1524811.2537419503</v>
      </c>
      <c r="BN992">
        <v>-1688220.215824761</v>
      </c>
      <c r="BO992">
        <v>1659746.3695169669</v>
      </c>
      <c r="BP992">
        <v>3730217.3023328669</v>
      </c>
      <c r="BQ992">
        <v>5495005.1404070184</v>
      </c>
      <c r="BR992">
        <v>2833464</v>
      </c>
      <c r="BS992">
        <v>8767932</v>
      </c>
      <c r="BT992">
        <v>937111</v>
      </c>
      <c r="BU992">
        <v>60374</v>
      </c>
      <c r="BV992">
        <v>88734</v>
      </c>
      <c r="BW992">
        <v>932589</v>
      </c>
      <c r="BX992">
        <v>42948</v>
      </c>
      <c r="BY992">
        <v>976.04826551771555</v>
      </c>
      <c r="BZ992">
        <v>0</v>
      </c>
      <c r="CA992">
        <v>0</v>
      </c>
      <c r="CB992">
        <v>0</v>
      </c>
      <c r="CC992">
        <v>73.465639854399996</v>
      </c>
      <c r="CD992">
        <v>53.585012624726808</v>
      </c>
      <c r="CE992">
        <v>0</v>
      </c>
      <c r="CF992">
        <v>47.24136</v>
      </c>
      <c r="CG992">
        <v>943162.66732097394</v>
      </c>
      <c r="CH992">
        <v>375797.62854924804</v>
      </c>
      <c r="CI992">
        <v>146343.62744711575</v>
      </c>
      <c r="CJ992">
        <v>75239.567803257334</v>
      </c>
      <c r="CK992">
        <v>2061083.9052488045</v>
      </c>
      <c r="CL992">
        <v>22900000</v>
      </c>
      <c r="CM992">
        <v>9850000</v>
      </c>
      <c r="CN992">
        <v>2730000</v>
      </c>
      <c r="CO992">
        <v>108330000</v>
      </c>
      <c r="CP992">
        <v>1000</v>
      </c>
      <c r="CQ992">
        <v>0</v>
      </c>
      <c r="CR992">
        <v>0</v>
      </c>
      <c r="CS992">
        <v>0</v>
      </c>
      <c r="CT992">
        <v>1054000</v>
      </c>
      <c r="CU992">
        <v>0</v>
      </c>
      <c r="CV992">
        <v>0</v>
      </c>
      <c r="CW992">
        <v>0</v>
      </c>
      <c r="CX992">
        <v>6821.9808541309176</v>
      </c>
      <c r="CY992">
        <v>4943955.023719795</v>
      </c>
      <c r="CZ992">
        <v>31910</v>
      </c>
      <c r="DA992">
        <v>33378.738216017788</v>
      </c>
      <c r="DB992">
        <v>33765.57479009316</v>
      </c>
      <c r="DC992">
        <v>33048.321392055885</v>
      </c>
      <c r="DD992">
        <v>-1296384.2000735011</v>
      </c>
      <c r="DE992">
        <v>-1524811.2537419503</v>
      </c>
      <c r="DF992">
        <v>-1688220.215824761</v>
      </c>
    </row>
    <row r="993" spans="1:110" x14ac:dyDescent="0.45">
      <c r="A993">
        <v>22219</v>
      </c>
      <c r="B993" t="s">
        <v>1336</v>
      </c>
      <c r="C993">
        <v>22916</v>
      </c>
      <c r="D993">
        <v>20731</v>
      </c>
      <c r="E993">
        <v>18554</v>
      </c>
      <c r="F993">
        <v>16445</v>
      </c>
      <c r="G993">
        <v>14401</v>
      </c>
      <c r="H993">
        <v>12495</v>
      </c>
      <c r="I993">
        <v>10767</v>
      </c>
      <c r="J993">
        <v>8728.7142857142862</v>
      </c>
      <c r="K993">
        <v>2.54</v>
      </c>
      <c r="L993">
        <v>2.4500000000000002</v>
      </c>
      <c r="M993">
        <v>2.38</v>
      </c>
      <c r="N993">
        <v>2.3199999999999998</v>
      </c>
      <c r="O993">
        <v>2.2599999999999998</v>
      </c>
      <c r="P993">
        <v>2.2200000000000002</v>
      </c>
      <c r="Q993">
        <v>2.2100820833190986</v>
      </c>
      <c r="R993">
        <v>2.1861799640393094</v>
      </c>
      <c r="S993">
        <v>274650</v>
      </c>
      <c r="T993">
        <v>10184</v>
      </c>
      <c r="U993">
        <v>5839</v>
      </c>
      <c r="V993">
        <v>62.091894898571738</v>
      </c>
      <c r="W993">
        <v>156.17485348320974</v>
      </c>
      <c r="X993">
        <v>1775.7009210418876</v>
      </c>
      <c r="Y993">
        <v>404.77502760530865</v>
      </c>
      <c r="Z993">
        <v>11198</v>
      </c>
      <c r="AA993">
        <v>9806.7903729730006</v>
      </c>
      <c r="AB993">
        <v>8484.3210308801263</v>
      </c>
      <c r="AC993">
        <v>7296.967404654557</v>
      </c>
      <c r="AD993">
        <v>6177.8522450881583</v>
      </c>
      <c r="AE993">
        <v>5167.9226999347475</v>
      </c>
      <c r="AF993">
        <v>4344.7915456936144</v>
      </c>
      <c r="AG993">
        <v>3164.1390482055831</v>
      </c>
      <c r="AH993">
        <v>577</v>
      </c>
      <c r="AI993">
        <v>495.08999002804728</v>
      </c>
      <c r="AJ993">
        <v>422.8167810318235</v>
      </c>
      <c r="AK993">
        <v>369.89762131334004</v>
      </c>
      <c r="AL993">
        <v>329.22317515507672</v>
      </c>
      <c r="AM993">
        <v>294.54916316513811</v>
      </c>
      <c r="AN993">
        <v>303.63054571355804</v>
      </c>
      <c r="AO993">
        <v>245.58517060714269</v>
      </c>
      <c r="AP993">
        <v>80.943390765941672</v>
      </c>
      <c r="AQ993">
        <v>33.427663417276143</v>
      </c>
      <c r="AR993">
        <v>1.3525730163147309</v>
      </c>
      <c r="AS993">
        <v>33.427663417276143</v>
      </c>
      <c r="AT993">
        <v>16962</v>
      </c>
      <c r="AU993">
        <v>229</v>
      </c>
      <c r="AV993">
        <v>10211.60906366899</v>
      </c>
      <c r="AW993">
        <v>4061.1829252535349</v>
      </c>
      <c r="AX993">
        <v>106.42405447509147</v>
      </c>
      <c r="AY993">
        <v>340.76139445463417</v>
      </c>
      <c r="AZ993">
        <v>154.48739847664447</v>
      </c>
      <c r="BA993">
        <v>2.8289493166892554</v>
      </c>
      <c r="BB993">
        <v>66.061272509003672</v>
      </c>
      <c r="BC993">
        <v>9930</v>
      </c>
      <c r="BD993">
        <v>309532.59211252979</v>
      </c>
      <c r="BE993">
        <v>6196405.4916887674</v>
      </c>
      <c r="BF993">
        <v>47168</v>
      </c>
      <c r="BG993">
        <v>39512.925670202392</v>
      </c>
      <c r="BH993">
        <v>31374.483180300558</v>
      </c>
      <c r="BI993">
        <v>29294.000000000007</v>
      </c>
      <c r="BJ993">
        <v>21796.872883206997</v>
      </c>
      <c r="BK993">
        <v>18453.94841582088</v>
      </c>
      <c r="BL993">
        <v>-271468.3091396176</v>
      </c>
      <c r="BM993">
        <v>-325978.66132881364</v>
      </c>
      <c r="BN993">
        <v>-414373.02068995417</v>
      </c>
      <c r="BO993">
        <v>-97157.363164292648</v>
      </c>
      <c r="BP993">
        <v>279229.78607153753</v>
      </c>
      <c r="BQ993">
        <v>525374.55520754959</v>
      </c>
      <c r="BR993">
        <v>2833464</v>
      </c>
      <c r="BS993">
        <v>8767932</v>
      </c>
      <c r="BT993">
        <v>937111</v>
      </c>
      <c r="BU993">
        <v>60374</v>
      </c>
      <c r="BV993">
        <v>88734</v>
      </c>
      <c r="BW993">
        <v>932589</v>
      </c>
      <c r="BX993">
        <v>42948</v>
      </c>
      <c r="BY993">
        <v>76.4930828423159</v>
      </c>
      <c r="BZ993">
        <v>4.4840352000000001</v>
      </c>
      <c r="CA993">
        <v>0</v>
      </c>
      <c r="CB993">
        <v>0</v>
      </c>
      <c r="CC993">
        <v>0</v>
      </c>
      <c r="CD993">
        <v>13.964474920201619</v>
      </c>
      <c r="CE993">
        <v>145.58821728286429</v>
      </c>
      <c r="CF993">
        <v>0</v>
      </c>
      <c r="CG993">
        <v>593367.82747205452</v>
      </c>
      <c r="CH993">
        <v>236423.92786262766</v>
      </c>
      <c r="CI993">
        <v>92068.529948634212</v>
      </c>
      <c r="CJ993">
        <v>47335.142106681582</v>
      </c>
      <c r="CK993">
        <v>1296680.7545181389</v>
      </c>
      <c r="CL993">
        <v>980000</v>
      </c>
      <c r="CM993">
        <v>1520000</v>
      </c>
      <c r="CN993">
        <v>1830000</v>
      </c>
      <c r="CO993">
        <v>104380000</v>
      </c>
      <c r="CP993">
        <v>55000</v>
      </c>
      <c r="CQ993">
        <v>0</v>
      </c>
      <c r="CR993">
        <v>0</v>
      </c>
      <c r="CS993">
        <v>0</v>
      </c>
      <c r="CT993">
        <v>165541000</v>
      </c>
      <c r="CU993">
        <v>0</v>
      </c>
      <c r="CV993">
        <v>0</v>
      </c>
      <c r="CW993">
        <v>0</v>
      </c>
      <c r="CX993">
        <v>21409.983590890788</v>
      </c>
      <c r="CY993">
        <v>3243686.0042501986</v>
      </c>
      <c r="CZ993">
        <v>9930</v>
      </c>
      <c r="DA993">
        <v>8318.4224878118566</v>
      </c>
      <c r="DB993">
        <v>6605.0843364226703</v>
      </c>
      <c r="DC993">
        <v>4685.5378401974131</v>
      </c>
      <c r="DD993">
        <v>-271468.3091396176</v>
      </c>
      <c r="DE993">
        <v>-325978.66132881364</v>
      </c>
      <c r="DF993">
        <v>-414373.02068995417</v>
      </c>
    </row>
    <row r="994" spans="1:110" x14ac:dyDescent="0.45">
      <c r="A994">
        <v>22220</v>
      </c>
      <c r="B994" t="s">
        <v>1337</v>
      </c>
      <c r="C994">
        <v>52737</v>
      </c>
      <c r="D994">
        <v>51162</v>
      </c>
      <c r="E994">
        <v>49321</v>
      </c>
      <c r="F994">
        <v>47304</v>
      </c>
      <c r="G994">
        <v>45103</v>
      </c>
      <c r="H994">
        <v>42739</v>
      </c>
      <c r="I994">
        <v>40363</v>
      </c>
      <c r="J994">
        <v>38284.928571428572</v>
      </c>
      <c r="K994">
        <v>2.54</v>
      </c>
      <c r="L994">
        <v>2.4500000000000002</v>
      </c>
      <c r="M994">
        <v>2.38</v>
      </c>
      <c r="N994">
        <v>2.3199999999999998</v>
      </c>
      <c r="O994">
        <v>2.2599999999999998</v>
      </c>
      <c r="P994">
        <v>2.2200000000000002</v>
      </c>
      <c r="Q994">
        <v>2.2100820833190986</v>
      </c>
      <c r="R994">
        <v>2.1861799640393094</v>
      </c>
      <c r="S994">
        <v>299820</v>
      </c>
      <c r="T994">
        <v>10922</v>
      </c>
      <c r="U994">
        <v>5676</v>
      </c>
      <c r="V994">
        <v>131.26421894977281</v>
      </c>
      <c r="W994">
        <v>315.54676699258323</v>
      </c>
      <c r="X994">
        <v>2073.0928974949802</v>
      </c>
      <c r="Y994">
        <v>448.16878252796278</v>
      </c>
      <c r="Z994">
        <v>31221</v>
      </c>
      <c r="AA994">
        <v>29596.26990277852</v>
      </c>
      <c r="AB994">
        <v>27953.18318764586</v>
      </c>
      <c r="AC994">
        <v>26323.717578340205</v>
      </c>
      <c r="AD994">
        <v>24544.223325997005</v>
      </c>
      <c r="AE994">
        <v>22757.367276582459</v>
      </c>
      <c r="AF994">
        <v>21153.616568830254</v>
      </c>
      <c r="AG994">
        <v>19442.67508323622</v>
      </c>
      <c r="AH994">
        <v>585</v>
      </c>
      <c r="AI994">
        <v>551.54402224088187</v>
      </c>
      <c r="AJ994">
        <v>539.44873415865288</v>
      </c>
      <c r="AK994">
        <v>533.53683653024927</v>
      </c>
      <c r="AL994">
        <v>551.4459428530829</v>
      </c>
      <c r="AM994">
        <v>592.92079638839323</v>
      </c>
      <c r="AN994">
        <v>666.98418436383918</v>
      </c>
      <c r="AO994">
        <v>718.20738094472199</v>
      </c>
      <c r="AP994">
        <v>132.26393445289187</v>
      </c>
      <c r="AQ994">
        <v>30.339237992853889</v>
      </c>
      <c r="AR994">
        <v>1.2276070311117395</v>
      </c>
      <c r="AS994">
        <v>30.339237992853889</v>
      </c>
      <c r="AT994">
        <v>41042</v>
      </c>
      <c r="AU994">
        <v>982</v>
      </c>
      <c r="AV994">
        <v>24828.541423868446</v>
      </c>
      <c r="AW994">
        <v>14178.229379994991</v>
      </c>
      <c r="AX994">
        <v>431.3012356729979</v>
      </c>
      <c r="AY994">
        <v>828.52842731448993</v>
      </c>
      <c r="AZ994">
        <v>539.33984561500938</v>
      </c>
      <c r="BA994">
        <v>11.464789064486638</v>
      </c>
      <c r="BB994">
        <v>66.061272509003672</v>
      </c>
      <c r="BC994">
        <v>19050</v>
      </c>
      <c r="BD994">
        <v>1055364.3445873959</v>
      </c>
      <c r="BE994">
        <v>7377773.9885759717</v>
      </c>
      <c r="BF994">
        <v>304948</v>
      </c>
      <c r="BG994">
        <v>297751.69433402212</v>
      </c>
      <c r="BH994">
        <v>281135.53451481269</v>
      </c>
      <c r="BI994">
        <v>116742</v>
      </c>
      <c r="BJ994">
        <v>103833.47116462434</v>
      </c>
      <c r="BK994">
        <v>96814.285345280688</v>
      </c>
      <c r="BL994">
        <v>-703730.92167333583</v>
      </c>
      <c r="BM994">
        <v>-778459.48326104926</v>
      </c>
      <c r="BN994">
        <v>-891628.5161173814</v>
      </c>
      <c r="BO994">
        <v>592485.88054154394</v>
      </c>
      <c r="BP994">
        <v>1468000.4476244338</v>
      </c>
      <c r="BQ994">
        <v>2193440.7238125103</v>
      </c>
      <c r="BR994">
        <v>2833464</v>
      </c>
      <c r="BS994">
        <v>8767932</v>
      </c>
      <c r="BT994">
        <v>937111</v>
      </c>
      <c r="BU994">
        <v>60374</v>
      </c>
      <c r="BV994">
        <v>88734</v>
      </c>
      <c r="BW994">
        <v>932589</v>
      </c>
      <c r="BX994">
        <v>42948</v>
      </c>
      <c r="BY994">
        <v>347.63060992652674</v>
      </c>
      <c r="BZ994">
        <v>0</v>
      </c>
      <c r="CA994">
        <v>0</v>
      </c>
      <c r="CB994">
        <v>388.39309253418458</v>
      </c>
      <c r="CC994">
        <v>0</v>
      </c>
      <c r="CD994">
        <v>43.454616572696182</v>
      </c>
      <c r="CE994">
        <v>0</v>
      </c>
      <c r="CF994">
        <v>2.2538117647058828</v>
      </c>
      <c r="CG994">
        <v>507625.76680651144</v>
      </c>
      <c r="CH994">
        <v>202260.50708542331</v>
      </c>
      <c r="CI994">
        <v>78764.563817078233</v>
      </c>
      <c r="CJ994">
        <v>40495.181397294553</v>
      </c>
      <c r="CK994">
        <v>1109309.4904046112</v>
      </c>
      <c r="CL994">
        <v>3000000</v>
      </c>
      <c r="CM994">
        <v>5410000</v>
      </c>
      <c r="CN994">
        <v>1850000</v>
      </c>
      <c r="CO994">
        <v>138120000</v>
      </c>
      <c r="CP994">
        <v>49000</v>
      </c>
      <c r="CQ994">
        <v>45090</v>
      </c>
      <c r="CR994">
        <v>0</v>
      </c>
      <c r="CS994">
        <v>10</v>
      </c>
      <c r="CT994">
        <v>89146000</v>
      </c>
      <c r="CU994">
        <v>315990720</v>
      </c>
      <c r="CV994">
        <v>0</v>
      </c>
      <c r="CW994">
        <v>38260</v>
      </c>
      <c r="CX994">
        <v>24815.286250976758</v>
      </c>
      <c r="CY994">
        <v>2791833.8119484806</v>
      </c>
      <c r="CZ994">
        <v>19050</v>
      </c>
      <c r="DA994">
        <v>18600.44918170679</v>
      </c>
      <c r="DB994">
        <v>17562.443211653077</v>
      </c>
      <c r="DC994">
        <v>15975.537625975299</v>
      </c>
      <c r="DD994">
        <v>-703730.92167333583</v>
      </c>
      <c r="DE994">
        <v>-778459.48326104926</v>
      </c>
      <c r="DF994">
        <v>-891628.5161173814</v>
      </c>
    </row>
    <row r="995" spans="1:110" x14ac:dyDescent="0.45">
      <c r="A995">
        <v>22221</v>
      </c>
      <c r="B995" t="s">
        <v>1338</v>
      </c>
      <c r="C995">
        <v>59789</v>
      </c>
      <c r="D995">
        <v>59190</v>
      </c>
      <c r="E995">
        <v>58207</v>
      </c>
      <c r="F995">
        <v>56912</v>
      </c>
      <c r="G995">
        <v>55303</v>
      </c>
      <c r="H995">
        <v>53497</v>
      </c>
      <c r="I995">
        <v>51585</v>
      </c>
      <c r="J995">
        <v>50195.642857142855</v>
      </c>
      <c r="K995">
        <v>2.54</v>
      </c>
      <c r="L995">
        <v>2.4500000000000002</v>
      </c>
      <c r="M995">
        <v>2.38</v>
      </c>
      <c r="N995">
        <v>2.3199999999999998</v>
      </c>
      <c r="O995">
        <v>2.2599999999999998</v>
      </c>
      <c r="P995">
        <v>2.2200000000000002</v>
      </c>
      <c r="Q995">
        <v>2.2100820833190986</v>
      </c>
      <c r="R995">
        <v>2.1861799640393094</v>
      </c>
      <c r="S995">
        <v>279664</v>
      </c>
      <c r="T995">
        <v>10053</v>
      </c>
      <c r="U995">
        <v>4585</v>
      </c>
      <c r="V995">
        <v>141.88981054779745</v>
      </c>
      <c r="W995">
        <v>316.47737966002444</v>
      </c>
      <c r="X995">
        <v>2001.3050573311862</v>
      </c>
      <c r="Y995">
        <v>409.22813557993823</v>
      </c>
      <c r="Z995">
        <v>39212</v>
      </c>
      <c r="AA995">
        <v>38388.942166096924</v>
      </c>
      <c r="AB995">
        <v>37172.473924448321</v>
      </c>
      <c r="AC995">
        <v>35486.495922899157</v>
      </c>
      <c r="AD995">
        <v>33521.715388999954</v>
      </c>
      <c r="AE995">
        <v>31637.964845135477</v>
      </c>
      <c r="AF995">
        <v>29934.561544081753</v>
      </c>
      <c r="AG995">
        <v>28288.814684080437</v>
      </c>
      <c r="AH995">
        <v>1496</v>
      </c>
      <c r="AI995">
        <v>1307.4250110611845</v>
      </c>
      <c r="AJ995">
        <v>1141.3057579850129</v>
      </c>
      <c r="AK995">
        <v>1008.0482546001272</v>
      </c>
      <c r="AL995">
        <v>900.85975243814846</v>
      </c>
      <c r="AM995">
        <v>827.73902188839816</v>
      </c>
      <c r="AN995">
        <v>767.02144120101582</v>
      </c>
      <c r="AO995">
        <v>721.80286688572869</v>
      </c>
      <c r="AP995">
        <v>91.280220921511599</v>
      </c>
      <c r="AQ995">
        <v>36.152744674119305</v>
      </c>
      <c r="AR995">
        <v>1.4628371209056057</v>
      </c>
      <c r="AS995">
        <v>36.152744674119305</v>
      </c>
      <c r="AT995">
        <v>47229</v>
      </c>
      <c r="AU995">
        <v>894</v>
      </c>
      <c r="AV995">
        <v>28505.155408554889</v>
      </c>
      <c r="AW995">
        <v>13915.178389416767</v>
      </c>
      <c r="AX995">
        <v>400.45321745072624</v>
      </c>
      <c r="AY995">
        <v>951.21703598347653</v>
      </c>
      <c r="AZ995">
        <v>529.33338593341387</v>
      </c>
      <c r="BA995">
        <v>10.644791362824762</v>
      </c>
      <c r="BB995">
        <v>66.061272509003672</v>
      </c>
      <c r="BC995">
        <v>22060</v>
      </c>
      <c r="BD995">
        <v>1385001.6743637964</v>
      </c>
      <c r="BE995">
        <v>12422601.120984798</v>
      </c>
      <c r="BF995">
        <v>345086</v>
      </c>
      <c r="BG995">
        <v>350397.45878555917</v>
      </c>
      <c r="BH995">
        <v>344208.45884835668</v>
      </c>
      <c r="BI995">
        <v>182234.00000000017</v>
      </c>
      <c r="BJ995">
        <v>168455.95979262973</v>
      </c>
      <c r="BK995">
        <v>159129.06002379995</v>
      </c>
      <c r="BL995">
        <v>-948989.96789599955</v>
      </c>
      <c r="BM995">
        <v>-1013153.6634185656</v>
      </c>
      <c r="BN995">
        <v>-1101449.0608547537</v>
      </c>
      <c r="BO995">
        <v>1303775.7676685685</v>
      </c>
      <c r="BP995">
        <v>2754587.5219969284</v>
      </c>
      <c r="BQ995">
        <v>3927261.3685653582</v>
      </c>
      <c r="BR995">
        <v>2833464</v>
      </c>
      <c r="BS995">
        <v>8767932</v>
      </c>
      <c r="BT995">
        <v>937111</v>
      </c>
      <c r="BU995">
        <v>60374</v>
      </c>
      <c r="BV995">
        <v>88734</v>
      </c>
      <c r="BW995">
        <v>932589</v>
      </c>
      <c r="BX995">
        <v>42948</v>
      </c>
      <c r="BY995">
        <v>994.93974895683061</v>
      </c>
      <c r="BZ995">
        <v>0</v>
      </c>
      <c r="CA995">
        <v>28.941079399727148</v>
      </c>
      <c r="CB995">
        <v>0</v>
      </c>
      <c r="CC995">
        <v>0</v>
      </c>
      <c r="CD995">
        <v>33.092469757172275</v>
      </c>
      <c r="CE995">
        <v>0</v>
      </c>
      <c r="CF995">
        <v>1.9478117647058828</v>
      </c>
      <c r="CG995">
        <v>706689.34077205567</v>
      </c>
      <c r="CH995">
        <v>281576.21965415572</v>
      </c>
      <c r="CI995">
        <v>109651.79728811106</v>
      </c>
      <c r="CJ995">
        <v>56375.217566540232</v>
      </c>
      <c r="CK995">
        <v>1544321.1195089477</v>
      </c>
      <c r="CL995">
        <v>2660000</v>
      </c>
      <c r="CM995">
        <v>9500000</v>
      </c>
      <c r="CN995">
        <v>4370000</v>
      </c>
      <c r="CO995">
        <v>86560000</v>
      </c>
      <c r="CP995">
        <v>20000</v>
      </c>
      <c r="CQ995">
        <v>0</v>
      </c>
      <c r="CR995">
        <v>0</v>
      </c>
      <c r="CS995">
        <v>0</v>
      </c>
      <c r="CT995">
        <v>49239000</v>
      </c>
      <c r="CU995">
        <v>0</v>
      </c>
      <c r="CV995">
        <v>0</v>
      </c>
      <c r="CW995">
        <v>0</v>
      </c>
      <c r="CX995">
        <v>5742.0888175801492</v>
      </c>
      <c r="CY995">
        <v>4455072.4770234413</v>
      </c>
      <c r="CZ995">
        <v>22060</v>
      </c>
      <c r="DA995">
        <v>22399.540812462499</v>
      </c>
      <c r="DB995">
        <v>22003.902222039575</v>
      </c>
      <c r="DC995">
        <v>20965.41016788665</v>
      </c>
      <c r="DD995">
        <v>-948989.96789599955</v>
      </c>
      <c r="DE995">
        <v>-1013153.6634185656</v>
      </c>
      <c r="DF995">
        <v>-1101449.0608547537</v>
      </c>
    </row>
    <row r="996" spans="1:110" x14ac:dyDescent="0.45">
      <c r="A996">
        <v>22222</v>
      </c>
      <c r="B996" t="s">
        <v>1339</v>
      </c>
      <c r="C996">
        <v>31317</v>
      </c>
      <c r="D996">
        <v>28494</v>
      </c>
      <c r="E996">
        <v>25685</v>
      </c>
      <c r="F996">
        <v>22915</v>
      </c>
      <c r="G996">
        <v>20225</v>
      </c>
      <c r="H996">
        <v>17627</v>
      </c>
      <c r="I996">
        <v>15149</v>
      </c>
      <c r="J996">
        <v>12445.499999999998</v>
      </c>
      <c r="K996">
        <v>2.54</v>
      </c>
      <c r="L996">
        <v>2.4500000000000002</v>
      </c>
      <c r="M996">
        <v>2.38</v>
      </c>
      <c r="N996">
        <v>2.3199999999999998</v>
      </c>
      <c r="O996">
        <v>2.2599999999999998</v>
      </c>
      <c r="P996">
        <v>2.2200000000000002</v>
      </c>
      <c r="Q996">
        <v>2.2100820833190986</v>
      </c>
      <c r="R996">
        <v>2.1861799640393094</v>
      </c>
      <c r="S996">
        <v>274650</v>
      </c>
      <c r="T996">
        <v>10184</v>
      </c>
      <c r="U996">
        <v>5839</v>
      </c>
      <c r="V996">
        <v>75.510395177168235</v>
      </c>
      <c r="W996">
        <v>211.5332055100871</v>
      </c>
      <c r="X996">
        <v>1995.4430120537927</v>
      </c>
      <c r="Y996">
        <v>408.40176128597369</v>
      </c>
      <c r="Z996">
        <v>14283</v>
      </c>
      <c r="AA996">
        <v>12625.424228045973</v>
      </c>
      <c r="AB996">
        <v>10893.244858192869</v>
      </c>
      <c r="AC996">
        <v>9278.0716367237783</v>
      </c>
      <c r="AD996">
        <v>7829.7396683207371</v>
      </c>
      <c r="AE996">
        <v>6541.9230361484251</v>
      </c>
      <c r="AF996">
        <v>5502.9738960623654</v>
      </c>
      <c r="AG996">
        <v>3964.2099583741629</v>
      </c>
      <c r="AH996">
        <v>1225</v>
      </c>
      <c r="AI996">
        <v>1062.1665613286193</v>
      </c>
      <c r="AJ996">
        <v>906.97519547821094</v>
      </c>
      <c r="AK996">
        <v>761.39877320925473</v>
      </c>
      <c r="AL996">
        <v>642.67098844555426</v>
      </c>
      <c r="AM996">
        <v>547.39088157771891</v>
      </c>
      <c r="AN996">
        <v>547.3574933890402</v>
      </c>
      <c r="AO996">
        <v>436.43838024849771</v>
      </c>
      <c r="AP996">
        <v>83.258603263097314</v>
      </c>
      <c r="AQ996">
        <v>51.231527628651477</v>
      </c>
      <c r="AR996">
        <v>2.0729651663084465</v>
      </c>
      <c r="AS996">
        <v>51.231527628651477</v>
      </c>
      <c r="AT996">
        <v>25741</v>
      </c>
      <c r="AU996">
        <v>431</v>
      </c>
      <c r="AV996">
        <v>15520.244541744078</v>
      </c>
      <c r="AW996">
        <v>7012.0543351309307</v>
      </c>
      <c r="AX996">
        <v>195.41004109878241</v>
      </c>
      <c r="AY996">
        <v>517.91056035799977</v>
      </c>
      <c r="AZ996">
        <v>266.73854690838056</v>
      </c>
      <c r="BA996">
        <v>5.1943623550820801</v>
      </c>
      <c r="BB996">
        <v>66.061272509003672</v>
      </c>
      <c r="BC996">
        <v>11980</v>
      </c>
      <c r="BD996">
        <v>387385.05047531467</v>
      </c>
      <c r="BE996">
        <v>5187796.2984916046</v>
      </c>
      <c r="BF996">
        <v>95350</v>
      </c>
      <c r="BG996">
        <v>80977.662909372346</v>
      </c>
      <c r="BH996">
        <v>65096.672833604302</v>
      </c>
      <c r="BI996">
        <v>94330</v>
      </c>
      <c r="BJ996">
        <v>69320.482360346636</v>
      </c>
      <c r="BK996">
        <v>58499.368383362787</v>
      </c>
      <c r="BL996">
        <v>-585998.81794376392</v>
      </c>
      <c r="BM996">
        <v>-599425.46891223406</v>
      </c>
      <c r="BN996">
        <v>-651985.9546938322</v>
      </c>
      <c r="BO996">
        <v>-95442.407432684209</v>
      </c>
      <c r="BP996">
        <v>144328.70397952199</v>
      </c>
      <c r="BQ996">
        <v>338265.81019418919</v>
      </c>
      <c r="BR996">
        <v>2833464</v>
      </c>
      <c r="BS996">
        <v>8767932</v>
      </c>
      <c r="BT996">
        <v>937111</v>
      </c>
      <c r="BU996">
        <v>60374</v>
      </c>
      <c r="BV996">
        <v>88734</v>
      </c>
      <c r="BW996">
        <v>932589</v>
      </c>
      <c r="BX996">
        <v>42948</v>
      </c>
      <c r="BY996">
        <v>309.82426569027876</v>
      </c>
      <c r="BZ996">
        <v>0</v>
      </c>
      <c r="CA996">
        <v>0</v>
      </c>
      <c r="CB996">
        <v>319.03805587539966</v>
      </c>
      <c r="CC996">
        <v>0</v>
      </c>
      <c r="CD996">
        <v>25.762903548531664</v>
      </c>
      <c r="CE996">
        <v>186.88706056245033</v>
      </c>
      <c r="CF996">
        <v>0</v>
      </c>
      <c r="CG996">
        <v>549404.54158940341</v>
      </c>
      <c r="CH996">
        <v>218907.01466157704</v>
      </c>
      <c r="CI996">
        <v>85247.069607294994</v>
      </c>
      <c r="CJ996">
        <v>43828.028494543643</v>
      </c>
      <c r="CK996">
        <v>1200608.2273771265</v>
      </c>
      <c r="CL996">
        <v>7220000</v>
      </c>
      <c r="CM996">
        <v>4970000</v>
      </c>
      <c r="CN996">
        <v>2830000</v>
      </c>
      <c r="CO996">
        <v>363970000</v>
      </c>
      <c r="CP996">
        <v>383000</v>
      </c>
      <c r="CQ996">
        <v>41680</v>
      </c>
      <c r="CR996">
        <v>5460</v>
      </c>
      <c r="CS996">
        <v>7840</v>
      </c>
      <c r="CT996">
        <v>1077437000</v>
      </c>
      <c r="CU996">
        <v>292093440</v>
      </c>
      <c r="CV996">
        <v>36423560</v>
      </c>
      <c r="CW996">
        <v>48061140</v>
      </c>
      <c r="CX996">
        <v>79745.961895509376</v>
      </c>
      <c r="CY996">
        <v>2677331.9178480757</v>
      </c>
      <c r="CZ996">
        <v>11980</v>
      </c>
      <c r="DA996">
        <v>10174.225502404623</v>
      </c>
      <c r="DB996">
        <v>8178.900267924274</v>
      </c>
      <c r="DC996">
        <v>5864.0264675876006</v>
      </c>
      <c r="DD996">
        <v>-585998.81794376392</v>
      </c>
      <c r="DE996">
        <v>-599425.46891223406</v>
      </c>
      <c r="DF996">
        <v>-651985.9546938322</v>
      </c>
    </row>
    <row r="997" spans="1:110" x14ac:dyDescent="0.45">
      <c r="A997">
        <v>22223</v>
      </c>
      <c r="B997" t="s">
        <v>1340</v>
      </c>
      <c r="C997">
        <v>32578</v>
      </c>
      <c r="D997">
        <v>30468</v>
      </c>
      <c r="E997">
        <v>28271</v>
      </c>
      <c r="F997">
        <v>26088</v>
      </c>
      <c r="G997">
        <v>23846</v>
      </c>
      <c r="H997">
        <v>21517</v>
      </c>
      <c r="I997">
        <v>19214</v>
      </c>
      <c r="J997">
        <v>16984.75</v>
      </c>
      <c r="K997">
        <v>2.54</v>
      </c>
      <c r="L997">
        <v>2.4500000000000002</v>
      </c>
      <c r="M997">
        <v>2.38</v>
      </c>
      <c r="N997">
        <v>2.3199999999999998</v>
      </c>
      <c r="O997">
        <v>2.2599999999999998</v>
      </c>
      <c r="P997">
        <v>2.2200000000000002</v>
      </c>
      <c r="Q997">
        <v>2.2100820833190986</v>
      </c>
      <c r="R997">
        <v>2.1861799640393094</v>
      </c>
      <c r="S997">
        <v>288244</v>
      </c>
      <c r="T997">
        <v>10809</v>
      </c>
      <c r="U997">
        <v>4725</v>
      </c>
      <c r="V997">
        <v>72.029343254017718</v>
      </c>
      <c r="W997">
        <v>201.78146112941766</v>
      </c>
      <c r="X997">
        <v>2309.6597722505753</v>
      </c>
      <c r="Y997">
        <v>360.40640354972186</v>
      </c>
      <c r="Z997">
        <v>17692</v>
      </c>
      <c r="AA997">
        <v>16436.030048328026</v>
      </c>
      <c r="AB997">
        <v>14879.029627805059</v>
      </c>
      <c r="AC997">
        <v>13316.781701161068</v>
      </c>
      <c r="AD997">
        <v>11779.709789525466</v>
      </c>
      <c r="AE997">
        <v>10324.654197303769</v>
      </c>
      <c r="AF997">
        <v>8947.3658608483984</v>
      </c>
      <c r="AG997">
        <v>7431.0903139985594</v>
      </c>
      <c r="AH997">
        <v>1575</v>
      </c>
      <c r="AI997">
        <v>1289.8124445939125</v>
      </c>
      <c r="AJ997">
        <v>1026.0309433886728</v>
      </c>
      <c r="AK997">
        <v>807.98064827237408</v>
      </c>
      <c r="AL997">
        <v>646.70542701749059</v>
      </c>
      <c r="AM997">
        <v>534.88157629485272</v>
      </c>
      <c r="AN997">
        <v>447.50181953664679</v>
      </c>
      <c r="AO997">
        <v>379.72484939262722</v>
      </c>
      <c r="AP997">
        <v>68.988880083512996</v>
      </c>
      <c r="AQ997">
        <v>41.966251355384721</v>
      </c>
      <c r="AR997">
        <v>1.6980672106994723</v>
      </c>
      <c r="AS997">
        <v>41.966251355384721</v>
      </c>
      <c r="AT997">
        <v>30326</v>
      </c>
      <c r="AU997">
        <v>562</v>
      </c>
      <c r="AV997">
        <v>18299.937187484451</v>
      </c>
      <c r="AW997">
        <v>8812.5462510081888</v>
      </c>
      <c r="AX997">
        <v>252.24220592040484</v>
      </c>
      <c r="AY997">
        <v>610.66890394635607</v>
      </c>
      <c r="AZ997">
        <v>335.22925938835152</v>
      </c>
      <c r="BA997">
        <v>6.7050670038673736</v>
      </c>
      <c r="BB997">
        <v>66.061272509003672</v>
      </c>
      <c r="BC997">
        <v>11490</v>
      </c>
      <c r="BD997">
        <v>474200.87419898028</v>
      </c>
      <c r="BE997">
        <v>5316818.482700523</v>
      </c>
      <c r="BF997">
        <v>173461.99999999997</v>
      </c>
      <c r="BG997">
        <v>156848.10925425432</v>
      </c>
      <c r="BH997">
        <v>135193.31968291645</v>
      </c>
      <c r="BI997">
        <v>135506</v>
      </c>
      <c r="BJ997">
        <v>109789.51826515411</v>
      </c>
      <c r="BK997">
        <v>97117.208355421288</v>
      </c>
      <c r="BL997">
        <v>-660604.15370105009</v>
      </c>
      <c r="BM997">
        <v>-738898.09490166011</v>
      </c>
      <c r="BN997">
        <v>-791068.1442916115</v>
      </c>
      <c r="BO997">
        <v>213955.72726335377</v>
      </c>
      <c r="BP997">
        <v>659681.78048293153</v>
      </c>
      <c r="BQ997">
        <v>999913.93402332813</v>
      </c>
      <c r="BR997">
        <v>2833464</v>
      </c>
      <c r="BS997">
        <v>8767932</v>
      </c>
      <c r="BT997">
        <v>937111</v>
      </c>
      <c r="BU997">
        <v>60374</v>
      </c>
      <c r="BV997">
        <v>88734</v>
      </c>
      <c r="BW997">
        <v>932589</v>
      </c>
      <c r="BX997">
        <v>42948</v>
      </c>
      <c r="BY997">
        <v>590.58661082147398</v>
      </c>
      <c r="BZ997">
        <v>0</v>
      </c>
      <c r="CA997">
        <v>427.45143014382541</v>
      </c>
      <c r="CB997">
        <v>0</v>
      </c>
      <c r="CC997">
        <v>21.51767856</v>
      </c>
      <c r="CD997">
        <v>9.772107106872431</v>
      </c>
      <c r="CE997">
        <v>2.8079999999999997E-2</v>
      </c>
      <c r="CF997">
        <v>0</v>
      </c>
      <c r="CG997">
        <v>490968.86967084859</v>
      </c>
      <c r="CH997">
        <v>195623.66419558425</v>
      </c>
      <c r="CI997">
        <v>76180.035364769588</v>
      </c>
      <c r="CJ997">
        <v>39166.399221267136</v>
      </c>
      <c r="CK997">
        <v>1072909.3403698176</v>
      </c>
      <c r="CL997">
        <v>3520000</v>
      </c>
      <c r="CM997">
        <v>11400000</v>
      </c>
      <c r="CN997">
        <v>4220000</v>
      </c>
      <c r="CO997">
        <v>65560000</v>
      </c>
      <c r="CP997">
        <v>3000</v>
      </c>
      <c r="CQ997">
        <v>0</v>
      </c>
      <c r="CR997">
        <v>90</v>
      </c>
      <c r="CS997">
        <v>10</v>
      </c>
      <c r="CT997">
        <v>7010000</v>
      </c>
      <c r="CU997">
        <v>0</v>
      </c>
      <c r="CV997">
        <v>657630</v>
      </c>
      <c r="CW997">
        <v>54940</v>
      </c>
      <c r="CX997">
        <v>5014.0029685742484</v>
      </c>
      <c r="CY997">
        <v>2344228.1517805625</v>
      </c>
      <c r="CZ997">
        <v>11490</v>
      </c>
      <c r="DA997">
        <v>10389.507646235961</v>
      </c>
      <c r="DB997">
        <v>8955.1097252234504</v>
      </c>
      <c r="DC997">
        <v>7178.1976972113298</v>
      </c>
      <c r="DD997">
        <v>-660604.15370105009</v>
      </c>
      <c r="DE997">
        <v>-738898.09490166011</v>
      </c>
      <c r="DF997">
        <v>-791068.1442916115</v>
      </c>
    </row>
    <row r="998" spans="1:110" x14ac:dyDescent="0.45">
      <c r="A998">
        <v>22224</v>
      </c>
      <c r="B998" t="s">
        <v>1341</v>
      </c>
      <c r="C998">
        <v>46763</v>
      </c>
      <c r="D998">
        <v>46302</v>
      </c>
      <c r="E998">
        <v>45613</v>
      </c>
      <c r="F998">
        <v>44767</v>
      </c>
      <c r="G998">
        <v>43692</v>
      </c>
      <c r="H998">
        <v>42368</v>
      </c>
      <c r="I998">
        <v>40935</v>
      </c>
      <c r="J998">
        <v>39960.964285714283</v>
      </c>
      <c r="K998">
        <v>2.54</v>
      </c>
      <c r="L998">
        <v>2.4500000000000002</v>
      </c>
      <c r="M998">
        <v>2.38</v>
      </c>
      <c r="N998">
        <v>2.3199999999999998</v>
      </c>
      <c r="O998">
        <v>2.2599999999999998</v>
      </c>
      <c r="P998">
        <v>2.2200000000000002</v>
      </c>
      <c r="Q998">
        <v>2.2100820833190986</v>
      </c>
      <c r="R998">
        <v>2.1861799640393094</v>
      </c>
      <c r="S998">
        <v>323398</v>
      </c>
      <c r="T998">
        <v>10555</v>
      </c>
      <c r="U998">
        <v>4304</v>
      </c>
      <c r="V998">
        <v>104.87181591941193</v>
      </c>
      <c r="W998">
        <v>293.78566139201769</v>
      </c>
      <c r="X998">
        <v>2223.5625133245503</v>
      </c>
      <c r="Y998">
        <v>323.66188658350364</v>
      </c>
      <c r="Z998">
        <v>22890</v>
      </c>
      <c r="AA998">
        <v>22333.190607194785</v>
      </c>
      <c r="AB998">
        <v>21693.039839203699</v>
      </c>
      <c r="AC998">
        <v>21028.233056004236</v>
      </c>
      <c r="AD998">
        <v>20220.950432838676</v>
      </c>
      <c r="AE998">
        <v>19416.207713294756</v>
      </c>
      <c r="AF998">
        <v>18619.933821602681</v>
      </c>
      <c r="AG998">
        <v>17892.036377248878</v>
      </c>
      <c r="AH998">
        <v>2663</v>
      </c>
      <c r="AI998">
        <v>2379.3787148933143</v>
      </c>
      <c r="AJ998">
        <v>2138.141304817475</v>
      </c>
      <c r="AK998">
        <v>1957.2945607754298</v>
      </c>
      <c r="AL998">
        <v>1834.0319570772592</v>
      </c>
      <c r="AM998">
        <v>1793.6612920704797</v>
      </c>
      <c r="AN998">
        <v>1817.9597439072706</v>
      </c>
      <c r="AO998">
        <v>1870.488154036459</v>
      </c>
      <c r="AP998">
        <v>77.158908799437242</v>
      </c>
      <c r="AQ998">
        <v>81.570765621505373</v>
      </c>
      <c r="AR998">
        <v>3.3005721974201858</v>
      </c>
      <c r="AS998">
        <v>81.570765621505373</v>
      </c>
      <c r="AT998">
        <v>40452</v>
      </c>
      <c r="AU998">
        <v>457</v>
      </c>
      <c r="AV998">
        <v>24328.247053602252</v>
      </c>
      <c r="AW998">
        <v>8778.901572498824</v>
      </c>
      <c r="AX998">
        <v>217.60498318889125</v>
      </c>
      <c r="AY998">
        <v>811.83360417870711</v>
      </c>
      <c r="AZ998">
        <v>333.94941581785525</v>
      </c>
      <c r="BA998">
        <v>5.7843451984294614</v>
      </c>
      <c r="BB998">
        <v>66.061272509003672</v>
      </c>
      <c r="BC998">
        <v>16490</v>
      </c>
      <c r="BD998">
        <v>1053619.9231015285</v>
      </c>
      <c r="BE998">
        <v>8248335.333097876</v>
      </c>
      <c r="BF998">
        <v>365126</v>
      </c>
      <c r="BG998">
        <v>372802.74370828556</v>
      </c>
      <c r="BH998">
        <v>368717.78155244782</v>
      </c>
      <c r="BI998">
        <v>236651.99999999997</v>
      </c>
      <c r="BJ998">
        <v>222824.11396991982</v>
      </c>
      <c r="BK998">
        <v>214269.80345076678</v>
      </c>
      <c r="BL998">
        <v>-862940.0475148696</v>
      </c>
      <c r="BM998">
        <v>-981802.49783404963</v>
      </c>
      <c r="BN998">
        <v>-1142902.750341678</v>
      </c>
      <c r="BO998">
        <v>851110.94866009569</v>
      </c>
      <c r="BP998">
        <v>1970419.7901525414</v>
      </c>
      <c r="BQ998">
        <v>2922269.7968216203</v>
      </c>
      <c r="BR998">
        <v>2833464</v>
      </c>
      <c r="BS998">
        <v>8767932</v>
      </c>
      <c r="BT998">
        <v>937111</v>
      </c>
      <c r="BU998">
        <v>60374</v>
      </c>
      <c r="BV998">
        <v>88734</v>
      </c>
      <c r="BW998">
        <v>932589</v>
      </c>
      <c r="BX998">
        <v>42948</v>
      </c>
      <c r="BY998">
        <v>924.49636441054815</v>
      </c>
      <c r="BZ998">
        <v>0</v>
      </c>
      <c r="CA998">
        <v>0.29908742399999999</v>
      </c>
      <c r="CB998">
        <v>7.7256872773210041</v>
      </c>
      <c r="CC998">
        <v>9.9676839999999984</v>
      </c>
      <c r="CD998">
        <v>23.756225400162542</v>
      </c>
      <c r="CE998">
        <v>0</v>
      </c>
      <c r="CF998">
        <v>0</v>
      </c>
      <c r="CG998">
        <v>532201.51667880081</v>
      </c>
      <c r="CH998">
        <v>212052.57036551373</v>
      </c>
      <c r="CI998">
        <v>82577.802517205739</v>
      </c>
      <c r="CJ998">
        <v>42455.679689794015</v>
      </c>
      <c r="CK998">
        <v>1163014.6298002084</v>
      </c>
      <c r="CL998">
        <v>10700000</v>
      </c>
      <c r="CM998">
        <v>18800000</v>
      </c>
      <c r="CN998">
        <v>3730000</v>
      </c>
      <c r="CO998">
        <v>94190000</v>
      </c>
      <c r="CP998">
        <v>0</v>
      </c>
      <c r="CQ998">
        <v>0</v>
      </c>
      <c r="CR998">
        <v>0</v>
      </c>
      <c r="CS998">
        <v>0</v>
      </c>
      <c r="CT998">
        <v>0</v>
      </c>
      <c r="CU998">
        <v>0</v>
      </c>
      <c r="CV998">
        <v>0</v>
      </c>
      <c r="CW998">
        <v>0</v>
      </c>
      <c r="CX998">
        <v>6739.3828796638618</v>
      </c>
      <c r="CY998">
        <v>2870910.2773190085</v>
      </c>
      <c r="CZ998">
        <v>16490</v>
      </c>
      <c r="DA998">
        <v>16836.700875176321</v>
      </c>
      <c r="DB998">
        <v>16652.21380509705</v>
      </c>
      <c r="DC998">
        <v>15949.13151208112</v>
      </c>
      <c r="DD998">
        <v>-862940.0475148696</v>
      </c>
      <c r="DE998">
        <v>-981802.49783404963</v>
      </c>
      <c r="DF998">
        <v>-1142902.750341678</v>
      </c>
    </row>
    <row r="999" spans="1:110" x14ac:dyDescent="0.45">
      <c r="A999">
        <v>22225</v>
      </c>
      <c r="B999" t="s">
        <v>1342</v>
      </c>
      <c r="C999">
        <v>48152</v>
      </c>
      <c r="D999">
        <v>46516</v>
      </c>
      <c r="E999">
        <v>44536</v>
      </c>
      <c r="F999">
        <v>42374</v>
      </c>
      <c r="G999">
        <v>40096</v>
      </c>
      <c r="H999">
        <v>37737</v>
      </c>
      <c r="I999">
        <v>35375</v>
      </c>
      <c r="J999">
        <v>33220.392857142855</v>
      </c>
      <c r="K999">
        <v>2.54</v>
      </c>
      <c r="L999">
        <v>2.4500000000000002</v>
      </c>
      <c r="M999">
        <v>2.38</v>
      </c>
      <c r="N999">
        <v>2.3199999999999998</v>
      </c>
      <c r="O999">
        <v>2.2599999999999998</v>
      </c>
      <c r="P999">
        <v>2.2200000000000002</v>
      </c>
      <c r="Q999">
        <v>2.2100820833190986</v>
      </c>
      <c r="R999">
        <v>2.1861799640393094</v>
      </c>
      <c r="S999">
        <v>274650</v>
      </c>
      <c r="T999">
        <v>10184</v>
      </c>
      <c r="U999">
        <v>5839</v>
      </c>
      <c r="V999">
        <v>118.70430390216104</v>
      </c>
      <c r="W999">
        <v>332.53569728184982</v>
      </c>
      <c r="X999">
        <v>1951.7032476263325</v>
      </c>
      <c r="Y999">
        <v>399.4496655746446</v>
      </c>
      <c r="Z999">
        <v>21837</v>
      </c>
      <c r="AA999">
        <v>20684.472318922635</v>
      </c>
      <c r="AB999">
        <v>19489.290793395077</v>
      </c>
      <c r="AC999">
        <v>18236.506839106893</v>
      </c>
      <c r="AD999">
        <v>16936.333447144167</v>
      </c>
      <c r="AE999">
        <v>15690.411661200595</v>
      </c>
      <c r="AF999">
        <v>14491.253618052386</v>
      </c>
      <c r="AG999">
        <v>13242.869020474984</v>
      </c>
      <c r="AH999">
        <v>1412</v>
      </c>
      <c r="AI999">
        <v>1380.4407839768498</v>
      </c>
      <c r="AJ999">
        <v>1374.4002084057495</v>
      </c>
      <c r="AK999">
        <v>1404.0971809622285</v>
      </c>
      <c r="AL999">
        <v>1455.2961456972755</v>
      </c>
      <c r="AM999">
        <v>1493.8909717390432</v>
      </c>
      <c r="AN999">
        <v>1505.3181589022997</v>
      </c>
      <c r="AO999">
        <v>1486.9170668253123</v>
      </c>
      <c r="AP999">
        <v>110.9892093588366</v>
      </c>
      <c r="AQ999">
        <v>22.527338389903488</v>
      </c>
      <c r="AR999">
        <v>0.91151659795123174</v>
      </c>
      <c r="AS999">
        <v>22.527338389903488</v>
      </c>
      <c r="AT999">
        <v>35968</v>
      </c>
      <c r="AU999">
        <v>312</v>
      </c>
      <c r="AV999">
        <v>21605.047753250641</v>
      </c>
      <c r="AW999">
        <v>6846.3495703409371</v>
      </c>
      <c r="AX999">
        <v>155.1665765765502</v>
      </c>
      <c r="AY999">
        <v>720.9604435259738</v>
      </c>
      <c r="AZ999">
        <v>260.43513765576927</v>
      </c>
      <c r="BA999">
        <v>4.1246162152371371</v>
      </c>
      <c r="BB999">
        <v>66.061272509003672</v>
      </c>
      <c r="BC999">
        <v>18470</v>
      </c>
      <c r="BD999">
        <v>976554.3238836549</v>
      </c>
      <c r="BE999">
        <v>9680403.4047822896</v>
      </c>
      <c r="BF999">
        <v>280970</v>
      </c>
      <c r="BG999">
        <v>270293.21956516267</v>
      </c>
      <c r="BH999">
        <v>251557.96417332717</v>
      </c>
      <c r="BI999">
        <v>180661.99999999997</v>
      </c>
      <c r="BJ999">
        <v>159281.01755599113</v>
      </c>
      <c r="BK999">
        <v>147925.06311262416</v>
      </c>
      <c r="BL999">
        <v>-710527.46346437535</v>
      </c>
      <c r="BM999">
        <v>-793072.29800241324</v>
      </c>
      <c r="BN999">
        <v>-931417.42336023704</v>
      </c>
      <c r="BO999">
        <v>779262.33678786363</v>
      </c>
      <c r="BP999">
        <v>1907318.3724852595</v>
      </c>
      <c r="BQ999">
        <v>2844731.3430155357</v>
      </c>
      <c r="BR999">
        <v>2833464</v>
      </c>
      <c r="BS999">
        <v>8767932</v>
      </c>
      <c r="BT999">
        <v>937111</v>
      </c>
      <c r="BU999">
        <v>60374</v>
      </c>
      <c r="BV999">
        <v>88734</v>
      </c>
      <c r="BW999">
        <v>932589</v>
      </c>
      <c r="BX999">
        <v>42948</v>
      </c>
      <c r="BY999">
        <v>399.53958196179809</v>
      </c>
      <c r="BZ999">
        <v>0</v>
      </c>
      <c r="CA999">
        <v>0</v>
      </c>
      <c r="CB999">
        <v>0</v>
      </c>
      <c r="CC999">
        <v>0</v>
      </c>
      <c r="CD999">
        <v>14.735165107212497</v>
      </c>
      <c r="CE999">
        <v>69.479311614315975</v>
      </c>
      <c r="CF999">
        <v>0</v>
      </c>
      <c r="CG999">
        <v>700954.99913518818</v>
      </c>
      <c r="CH999">
        <v>279291.40488880133</v>
      </c>
      <c r="CI999">
        <v>108762.04159141464</v>
      </c>
      <c r="CJ999">
        <v>55917.767964957027</v>
      </c>
      <c r="CK999">
        <v>1531789.9203166419</v>
      </c>
      <c r="CL999">
        <v>5970000</v>
      </c>
      <c r="CM999">
        <v>4550000</v>
      </c>
      <c r="CN999">
        <v>1370000</v>
      </c>
      <c r="CO999">
        <v>94620000</v>
      </c>
      <c r="CP999">
        <v>53000</v>
      </c>
      <c r="CQ999">
        <v>3730</v>
      </c>
      <c r="CR999">
        <v>0</v>
      </c>
      <c r="CS999">
        <v>0</v>
      </c>
      <c r="CT999">
        <v>124025000</v>
      </c>
      <c r="CU999">
        <v>26139840</v>
      </c>
      <c r="CV999">
        <v>0</v>
      </c>
      <c r="CW999">
        <v>0</v>
      </c>
      <c r="CX999">
        <v>14081.098211459659</v>
      </c>
      <c r="CY999">
        <v>3691973.5904941726</v>
      </c>
      <c r="CZ999">
        <v>18470</v>
      </c>
      <c r="DA999">
        <v>17768.145230339731</v>
      </c>
      <c r="DB999">
        <v>16536.55407438998</v>
      </c>
      <c r="DC999">
        <v>14782.55393506926</v>
      </c>
      <c r="DD999">
        <v>-710527.46346437535</v>
      </c>
      <c r="DE999">
        <v>-793072.29800241324</v>
      </c>
      <c r="DF999">
        <v>-931417.42336023704</v>
      </c>
    </row>
    <row r="1000" spans="1:110" x14ac:dyDescent="0.45">
      <c r="A1000">
        <v>22226</v>
      </c>
      <c r="B1000" t="s">
        <v>1343</v>
      </c>
      <c r="C1000">
        <v>45547</v>
      </c>
      <c r="D1000">
        <v>42279</v>
      </c>
      <c r="E1000">
        <v>39036</v>
      </c>
      <c r="F1000">
        <v>35817</v>
      </c>
      <c r="G1000">
        <v>32616</v>
      </c>
      <c r="H1000">
        <v>29356</v>
      </c>
      <c r="I1000">
        <v>26154</v>
      </c>
      <c r="J1000">
        <v>22923.821428571428</v>
      </c>
      <c r="K1000">
        <v>2.54</v>
      </c>
      <c r="L1000">
        <v>2.4500000000000002</v>
      </c>
      <c r="M1000">
        <v>2.38</v>
      </c>
      <c r="N1000">
        <v>2.3199999999999998</v>
      </c>
      <c r="O1000">
        <v>2.2599999999999998</v>
      </c>
      <c r="P1000">
        <v>2.2200000000000002</v>
      </c>
      <c r="Q1000">
        <v>2.2100820833190986</v>
      </c>
      <c r="R1000">
        <v>2.1861799640393094</v>
      </c>
      <c r="S1000">
        <v>288244</v>
      </c>
      <c r="T1000">
        <v>10809</v>
      </c>
      <c r="U1000">
        <v>4725</v>
      </c>
      <c r="V1000">
        <v>98.55270780974746</v>
      </c>
      <c r="W1000">
        <v>276.08344713044687</v>
      </c>
      <c r="X1000">
        <v>2360.0666173175082</v>
      </c>
      <c r="Y1000">
        <v>368.27204244733286</v>
      </c>
      <c r="Z1000">
        <v>30751</v>
      </c>
      <c r="AA1000">
        <v>27845.10849408299</v>
      </c>
      <c r="AB1000">
        <v>24921.311902784069</v>
      </c>
      <c r="AC1000">
        <v>22100.97947520802</v>
      </c>
      <c r="AD1000">
        <v>19410.960411912136</v>
      </c>
      <c r="AE1000">
        <v>16949.668131872531</v>
      </c>
      <c r="AF1000">
        <v>14744.741932017301</v>
      </c>
      <c r="AG1000">
        <v>12047.191663234946</v>
      </c>
      <c r="AH1000">
        <v>3375</v>
      </c>
      <c r="AI1000">
        <v>2788.9516030750424</v>
      </c>
      <c r="AJ1000">
        <v>2274.2820105449327</v>
      </c>
      <c r="AK1000">
        <v>1810.6831760985112</v>
      </c>
      <c r="AL1000">
        <v>1418.4197953939477</v>
      </c>
      <c r="AM1000">
        <v>1124.1674724510285</v>
      </c>
      <c r="AN1000">
        <v>915.59272627688574</v>
      </c>
      <c r="AO1000">
        <v>763.74183679244595</v>
      </c>
      <c r="AP1000">
        <v>92.43782717008942</v>
      </c>
      <c r="AQ1000">
        <v>16.168815457269439</v>
      </c>
      <c r="AR1000">
        <v>0.65423368723919062</v>
      </c>
      <c r="AS1000">
        <v>16.168815457269439</v>
      </c>
      <c r="AT1000">
        <v>43332</v>
      </c>
      <c r="AU1000">
        <v>835</v>
      </c>
      <c r="AV1000">
        <v>26157.25741203186</v>
      </c>
      <c r="AW1000">
        <v>12917.167448632175</v>
      </c>
      <c r="AX1000">
        <v>373.40811420132383</v>
      </c>
      <c r="AY1000">
        <v>872.86767983950313</v>
      </c>
      <c r="AZ1000">
        <v>491.36904974596797</v>
      </c>
      <c r="BA1000">
        <v>9.9258822145636021</v>
      </c>
      <c r="BB1000">
        <v>66.061272509003672</v>
      </c>
      <c r="BC1000">
        <v>15320</v>
      </c>
      <c r="BD1000">
        <v>614961.86487320391</v>
      </c>
      <c r="BE1000">
        <v>8586382.0523195695</v>
      </c>
      <c r="BF1000">
        <v>189990</v>
      </c>
      <c r="BG1000">
        <v>169970.41801444592</v>
      </c>
      <c r="BH1000">
        <v>145584.79693771683</v>
      </c>
      <c r="BI1000">
        <v>269678</v>
      </c>
      <c r="BJ1000">
        <v>214046.49740121013</v>
      </c>
      <c r="BK1000">
        <v>187993.84398433939</v>
      </c>
      <c r="BL1000">
        <v>-876485.53610545944</v>
      </c>
      <c r="BM1000">
        <v>-903640.92274418497</v>
      </c>
      <c r="BN1000">
        <v>-966493.82418220001</v>
      </c>
      <c r="BO1000">
        <v>229952.08658713382</v>
      </c>
      <c r="BP1000">
        <v>878611.52824065462</v>
      </c>
      <c r="BQ1000">
        <v>1407746.0007140189</v>
      </c>
      <c r="BR1000">
        <v>2833464</v>
      </c>
      <c r="BS1000">
        <v>8767932</v>
      </c>
      <c r="BT1000">
        <v>937111</v>
      </c>
      <c r="BU1000">
        <v>60374</v>
      </c>
      <c r="BV1000">
        <v>88734</v>
      </c>
      <c r="BW1000">
        <v>932589</v>
      </c>
      <c r="BX1000">
        <v>42948</v>
      </c>
      <c r="BY1000">
        <v>1250.2812979996277</v>
      </c>
      <c r="BZ1000">
        <v>0</v>
      </c>
      <c r="CA1000">
        <v>185.23699210979998</v>
      </c>
      <c r="CB1000">
        <v>0</v>
      </c>
      <c r="CC1000">
        <v>32.245599999999996</v>
      </c>
      <c r="CD1000">
        <v>12.577073692325138</v>
      </c>
      <c r="CE1000">
        <v>0</v>
      </c>
      <c r="CF1000">
        <v>9.9332470588235307</v>
      </c>
      <c r="CG1000">
        <v>776320.63207687577</v>
      </c>
      <c r="CH1000">
        <v>309320.39894774527</v>
      </c>
      <c r="CI1000">
        <v>120455.97360513901</v>
      </c>
      <c r="CJ1000">
        <v>61929.962728622057</v>
      </c>
      <c r="CK1000">
        <v>1696485.6811298062</v>
      </c>
      <c r="CL1000">
        <v>6010000</v>
      </c>
      <c r="CM1000">
        <v>29300000</v>
      </c>
      <c r="CN1000">
        <v>4170000</v>
      </c>
      <c r="CO1000">
        <v>111690000</v>
      </c>
      <c r="CP1000">
        <v>1000</v>
      </c>
      <c r="CQ1000">
        <v>0</v>
      </c>
      <c r="CR1000">
        <v>0</v>
      </c>
      <c r="CS1000">
        <v>0</v>
      </c>
      <c r="CT1000">
        <v>2470000</v>
      </c>
      <c r="CU1000">
        <v>0</v>
      </c>
      <c r="CV1000">
        <v>0</v>
      </c>
      <c r="CW1000">
        <v>0</v>
      </c>
      <c r="CX1000">
        <v>8850.0503805874159</v>
      </c>
      <c r="CY1000">
        <v>3873304.517274763</v>
      </c>
      <c r="CZ1000">
        <v>15320</v>
      </c>
      <c r="DA1000">
        <v>13705.7045317191</v>
      </c>
      <c r="DB1000">
        <v>11739.349908341606</v>
      </c>
      <c r="DC1000">
        <v>9308.9618397736594</v>
      </c>
      <c r="DD1000">
        <v>-876485.53610545944</v>
      </c>
      <c r="DE1000">
        <v>-903640.92274418497</v>
      </c>
      <c r="DF1000">
        <v>-966493.82418220001</v>
      </c>
    </row>
    <row r="1001" spans="1:110" x14ac:dyDescent="0.45">
      <c r="A1001">
        <v>22301</v>
      </c>
      <c r="B1001" t="s">
        <v>1344</v>
      </c>
      <c r="C1001">
        <v>12624</v>
      </c>
      <c r="D1001">
        <v>11261</v>
      </c>
      <c r="E1001">
        <v>9930</v>
      </c>
      <c r="F1001">
        <v>8648</v>
      </c>
      <c r="G1001">
        <v>7429</v>
      </c>
      <c r="H1001">
        <v>6288</v>
      </c>
      <c r="I1001">
        <v>5255</v>
      </c>
      <c r="J1001">
        <v>4020.9285714285716</v>
      </c>
      <c r="K1001">
        <v>2.54</v>
      </c>
      <c r="L1001">
        <v>2.4500000000000002</v>
      </c>
      <c r="M1001">
        <v>2.38</v>
      </c>
      <c r="N1001">
        <v>2.3199999999999998</v>
      </c>
      <c r="O1001">
        <v>2.2599999999999998</v>
      </c>
      <c r="P1001">
        <v>2.2200000000000002</v>
      </c>
      <c r="Q1001">
        <v>2.2100820833190986</v>
      </c>
      <c r="R1001">
        <v>2.1861799640393094</v>
      </c>
      <c r="S1001">
        <v>274650</v>
      </c>
      <c r="T1001">
        <v>10184</v>
      </c>
      <c r="U1001">
        <v>5839</v>
      </c>
      <c r="V1001">
        <v>34.680065026387609</v>
      </c>
      <c r="W1001">
        <v>97.151992187536422</v>
      </c>
      <c r="X1001">
        <v>1751.3905530886841</v>
      </c>
      <c r="Y1001">
        <v>358.45222452373991</v>
      </c>
      <c r="Z1001">
        <v>5857</v>
      </c>
      <c r="AA1001">
        <v>4967.2473575666718</v>
      </c>
      <c r="AB1001">
        <v>4167.2565157223344</v>
      </c>
      <c r="AC1001">
        <v>3451.8673023691076</v>
      </c>
      <c r="AD1001">
        <v>2810.134015529894</v>
      </c>
      <c r="AE1001">
        <v>2254.6101600903285</v>
      </c>
      <c r="AF1001">
        <v>1783.0970080931622</v>
      </c>
      <c r="AG1001">
        <v>1104.2033478938065</v>
      </c>
      <c r="AH1001">
        <v>519</v>
      </c>
      <c r="AI1001">
        <v>389.5959615173968</v>
      </c>
      <c r="AJ1001">
        <v>282.27150487934074</v>
      </c>
      <c r="AK1001">
        <v>200.41103183617273</v>
      </c>
      <c r="AL1001">
        <v>136.39992144232554</v>
      </c>
      <c r="AM1001">
        <v>91.23266735424653</v>
      </c>
      <c r="AN1001">
        <v>61.053454094280482</v>
      </c>
      <c r="AO1001">
        <v>35.050655290596673</v>
      </c>
      <c r="AP1001">
        <v>37.577679761526277</v>
      </c>
      <c r="AQ1001">
        <v>4.905146262317694</v>
      </c>
      <c r="AR1001">
        <v>0.19847538826357464</v>
      </c>
      <c r="AS1001">
        <v>4.905146262317694</v>
      </c>
      <c r="AT1001">
        <v>8833</v>
      </c>
      <c r="AU1001">
        <v>95</v>
      </c>
      <c r="AV1001">
        <v>5310.9125853708074</v>
      </c>
      <c r="AW1001">
        <v>1868.2329096555518</v>
      </c>
      <c r="AX1001">
        <v>45.570468426208748</v>
      </c>
      <c r="AY1001">
        <v>177.22515297382384</v>
      </c>
      <c r="AZ1001">
        <v>71.067579883297199</v>
      </c>
      <c r="BA1001">
        <v>1.2113478118399015</v>
      </c>
      <c r="BB1001">
        <v>66.061272509003672</v>
      </c>
      <c r="BC1001">
        <v>15320</v>
      </c>
      <c r="BD1001">
        <v>404981.58407020045</v>
      </c>
      <c r="BE1001">
        <v>2058230.9929809356</v>
      </c>
      <c r="BF1001">
        <v>27007.999999999996</v>
      </c>
      <c r="BG1001">
        <v>21903.284635100092</v>
      </c>
      <c r="BH1001">
        <v>16643.363918042895</v>
      </c>
      <c r="BI1001">
        <v>15200.000000000004</v>
      </c>
      <c r="BJ1001">
        <v>10562.868973312692</v>
      </c>
      <c r="BK1001">
        <v>8599.136294468517</v>
      </c>
      <c r="BL1001">
        <v>-661663.27719154046</v>
      </c>
      <c r="BM1001">
        <v>-633409.61644215917</v>
      </c>
      <c r="BN1001">
        <v>-641612.32258618402</v>
      </c>
      <c r="BO1001">
        <v>-130054.07161710388</v>
      </c>
      <c r="BP1001">
        <v>-70160.00034402404</v>
      </c>
      <c r="BQ1001">
        <v>-24939.264038130641</v>
      </c>
      <c r="BR1001">
        <v>2833464</v>
      </c>
      <c r="BS1001">
        <v>8767932</v>
      </c>
      <c r="BT1001">
        <v>937111</v>
      </c>
      <c r="BU1001">
        <v>60374</v>
      </c>
      <c r="BV1001">
        <v>88734</v>
      </c>
      <c r="BW1001">
        <v>932589</v>
      </c>
      <c r="BX1001">
        <v>42948</v>
      </c>
      <c r="BY1001">
        <v>126.88149948264055</v>
      </c>
      <c r="BZ1001">
        <v>0</v>
      </c>
      <c r="CA1001">
        <v>191.09504514652119</v>
      </c>
      <c r="CB1001">
        <v>295.68479253282948</v>
      </c>
      <c r="CC1001">
        <v>0</v>
      </c>
      <c r="CD1001">
        <v>2.674433932366675</v>
      </c>
      <c r="CE1001">
        <v>198.66432201018529</v>
      </c>
      <c r="CF1001">
        <v>0</v>
      </c>
      <c r="CG1001">
        <v>240842.34874843628</v>
      </c>
      <c r="CH1001">
        <v>95962.22014488616</v>
      </c>
      <c r="CI1001">
        <v>37369.739261249597</v>
      </c>
      <c r="CJ1001">
        <v>19212.883266494777</v>
      </c>
      <c r="CK1001">
        <v>526310.36607685161</v>
      </c>
      <c r="CL1001">
        <v>70000</v>
      </c>
      <c r="CM1001">
        <v>2220000</v>
      </c>
      <c r="CN1001">
        <v>1390000</v>
      </c>
      <c r="CO1001">
        <v>77810000</v>
      </c>
      <c r="CP1001">
        <v>56000</v>
      </c>
      <c r="CQ1001">
        <v>6470</v>
      </c>
      <c r="CR1001">
        <v>10710</v>
      </c>
      <c r="CS1001">
        <v>2450</v>
      </c>
      <c r="CT1001">
        <v>144833000</v>
      </c>
      <c r="CU1001">
        <v>45341760</v>
      </c>
      <c r="CV1001">
        <v>74961270</v>
      </c>
      <c r="CW1001">
        <v>15004510</v>
      </c>
      <c r="CX1001">
        <v>15545.792334205224</v>
      </c>
      <c r="CY1001">
        <v>1191061.5996334367</v>
      </c>
      <c r="CZ1001">
        <v>15320</v>
      </c>
      <c r="DA1001">
        <v>12424.404643429109</v>
      </c>
      <c r="DB1001">
        <v>9440.7707058803753</v>
      </c>
      <c r="DC1001">
        <v>6130.3933256054734</v>
      </c>
      <c r="DD1001">
        <v>-661663.27719154046</v>
      </c>
      <c r="DE1001">
        <v>-633409.61644215917</v>
      </c>
      <c r="DF1001">
        <v>-641612.32258618402</v>
      </c>
    </row>
    <row r="1002" spans="1:110" x14ac:dyDescent="0.45">
      <c r="A1002">
        <v>22302</v>
      </c>
      <c r="B1002" t="s">
        <v>1345</v>
      </c>
      <c r="C1002">
        <v>7303</v>
      </c>
      <c r="D1002">
        <v>6575</v>
      </c>
      <c r="E1002">
        <v>5969</v>
      </c>
      <c r="F1002">
        <v>5392</v>
      </c>
      <c r="G1002">
        <v>4839</v>
      </c>
      <c r="H1002">
        <v>4305</v>
      </c>
      <c r="I1002">
        <v>3828</v>
      </c>
      <c r="J1002">
        <v>3253.1785714285716</v>
      </c>
      <c r="K1002">
        <v>2.54</v>
      </c>
      <c r="L1002">
        <v>2.4500000000000002</v>
      </c>
      <c r="M1002">
        <v>2.38</v>
      </c>
      <c r="N1002">
        <v>2.3199999999999998</v>
      </c>
      <c r="O1002">
        <v>2.2599999999999998</v>
      </c>
      <c r="P1002">
        <v>2.2200000000000002</v>
      </c>
      <c r="Q1002">
        <v>2.2100820833190986</v>
      </c>
      <c r="R1002">
        <v>2.1861799640393094</v>
      </c>
      <c r="S1002">
        <v>274650</v>
      </c>
      <c r="T1002">
        <v>10184</v>
      </c>
      <c r="U1002">
        <v>5839</v>
      </c>
      <c r="V1002">
        <v>18.136524025583228</v>
      </c>
      <c r="W1002">
        <v>50.807270375699872</v>
      </c>
      <c r="X1002">
        <v>1937.3726530909171</v>
      </c>
      <c r="Y1002">
        <v>396.51666272105001</v>
      </c>
      <c r="Z1002">
        <v>3328</v>
      </c>
      <c r="AA1002">
        <v>2918.5734584720262</v>
      </c>
      <c r="AB1002">
        <v>2597.9048953125234</v>
      </c>
      <c r="AC1002">
        <v>2289.0663716543613</v>
      </c>
      <c r="AD1002">
        <v>2001.2669495157129</v>
      </c>
      <c r="AE1002">
        <v>1757.982824784684</v>
      </c>
      <c r="AF1002">
        <v>1557.3260357944912</v>
      </c>
      <c r="AG1002">
        <v>1258.5441638886089</v>
      </c>
      <c r="AH1002">
        <v>463</v>
      </c>
      <c r="AI1002">
        <v>366.55077526813187</v>
      </c>
      <c r="AJ1002">
        <v>290.02765210312293</v>
      </c>
      <c r="AK1002">
        <v>229.85799227902163</v>
      </c>
      <c r="AL1002">
        <v>183.18933086032973</v>
      </c>
      <c r="AM1002">
        <v>150.39759395395851</v>
      </c>
      <c r="AN1002">
        <v>132.47114022184175</v>
      </c>
      <c r="AO1002">
        <v>103.89014559034112</v>
      </c>
      <c r="AP1002">
        <v>19.0411386785301</v>
      </c>
      <c r="AQ1002">
        <v>9.9919646084249329</v>
      </c>
      <c r="AR1002">
        <v>0.40430171683320765</v>
      </c>
      <c r="AS1002">
        <v>9.9919646084249329</v>
      </c>
      <c r="AT1002">
        <v>5755</v>
      </c>
      <c r="AU1002">
        <v>71</v>
      </c>
      <c r="AV1002">
        <v>3462.7951950257539</v>
      </c>
      <c r="AW1002">
        <v>1309.8046012187219</v>
      </c>
      <c r="AX1002">
        <v>33.388424041588749</v>
      </c>
      <c r="AY1002">
        <v>115.55347565800939</v>
      </c>
      <c r="AZ1002">
        <v>49.824967030360185</v>
      </c>
      <c r="BA1002">
        <v>0.8875264134941464</v>
      </c>
      <c r="BB1002">
        <v>66.061272509003672</v>
      </c>
      <c r="BC1002">
        <v>15320</v>
      </c>
      <c r="BD1002">
        <v>561174.61949397589</v>
      </c>
      <c r="BE1002">
        <v>1822008.7829105586</v>
      </c>
      <c r="BF1002">
        <v>16352</v>
      </c>
      <c r="BG1002">
        <v>14161.299383768193</v>
      </c>
      <c r="BH1002">
        <v>11815.752543417944</v>
      </c>
      <c r="BI1002">
        <v>14448.000000000004</v>
      </c>
      <c r="BJ1002">
        <v>11331.710991086988</v>
      </c>
      <c r="BK1002">
        <v>9906.9991891657464</v>
      </c>
      <c r="BL1002">
        <v>-595307.50103708997</v>
      </c>
      <c r="BM1002">
        <v>-507379.88742710336</v>
      </c>
      <c r="BN1002">
        <v>-462193.69053645176</v>
      </c>
      <c r="BO1002">
        <v>45065.622798613738</v>
      </c>
      <c r="BP1002">
        <v>190847.46388200321</v>
      </c>
      <c r="BQ1002">
        <v>295012.38059024548</v>
      </c>
      <c r="BR1002">
        <v>2833464</v>
      </c>
      <c r="BS1002">
        <v>8767932</v>
      </c>
      <c r="BT1002">
        <v>937111</v>
      </c>
      <c r="BU1002">
        <v>60374</v>
      </c>
      <c r="BV1002">
        <v>88734</v>
      </c>
      <c r="BW1002">
        <v>932589</v>
      </c>
      <c r="BX1002">
        <v>42948</v>
      </c>
      <c r="BY1002">
        <v>324.85020710964886</v>
      </c>
      <c r="BZ1002">
        <v>0</v>
      </c>
      <c r="CA1002">
        <v>366.24685255999998</v>
      </c>
      <c r="CB1002">
        <v>0</v>
      </c>
      <c r="CC1002">
        <v>0</v>
      </c>
      <c r="CD1002">
        <v>5.0394772675545427</v>
      </c>
      <c r="CE1002">
        <v>50.046543599382417</v>
      </c>
      <c r="CF1002">
        <v>0</v>
      </c>
      <c r="CG1002">
        <v>169845.73800626688</v>
      </c>
      <c r="CH1002">
        <v>67674.037335736037</v>
      </c>
      <c r="CI1002">
        <v>26353.716349770122</v>
      </c>
      <c r="CJ1002">
        <v>13549.221532607429</v>
      </c>
      <c r="CK1002">
        <v>371162.18560068222</v>
      </c>
      <c r="CL1002">
        <v>600000</v>
      </c>
      <c r="CM1002">
        <v>2280000</v>
      </c>
      <c r="CN1002">
        <v>1450000</v>
      </c>
      <c r="CO1002">
        <v>100690000</v>
      </c>
      <c r="CP1002">
        <v>51000</v>
      </c>
      <c r="CQ1002">
        <v>1950</v>
      </c>
      <c r="CR1002">
        <v>0</v>
      </c>
      <c r="CS1002">
        <v>110</v>
      </c>
      <c r="CT1002">
        <v>151090000</v>
      </c>
      <c r="CU1002">
        <v>13665600</v>
      </c>
      <c r="CV1002">
        <v>0</v>
      </c>
      <c r="CW1002">
        <v>667410</v>
      </c>
      <c r="CX1002">
        <v>22116.610515172844</v>
      </c>
      <c r="CY1002">
        <v>895988.91077032476</v>
      </c>
      <c r="CZ1002">
        <v>15320</v>
      </c>
      <c r="DA1002">
        <v>13267.557886456014</v>
      </c>
      <c r="DB1002">
        <v>11070.04213338814</v>
      </c>
      <c r="DC1002">
        <v>8494.7594586146042</v>
      </c>
      <c r="DD1002">
        <v>-595307.50103708997</v>
      </c>
      <c r="DE1002">
        <v>-507379.88742710336</v>
      </c>
      <c r="DF1002">
        <v>-462193.69053645176</v>
      </c>
    </row>
    <row r="1003" spans="1:110" x14ac:dyDescent="0.45">
      <c r="A1003">
        <v>22304</v>
      </c>
      <c r="B1003" t="s">
        <v>1346</v>
      </c>
      <c r="C1003">
        <v>8524</v>
      </c>
      <c r="D1003">
        <v>7878</v>
      </c>
      <c r="E1003">
        <v>7262</v>
      </c>
      <c r="F1003">
        <v>6668</v>
      </c>
      <c r="G1003">
        <v>6077</v>
      </c>
      <c r="H1003">
        <v>5503</v>
      </c>
      <c r="I1003">
        <v>4959</v>
      </c>
      <c r="J1003">
        <v>4365.0714285714284</v>
      </c>
      <c r="K1003">
        <v>2.54</v>
      </c>
      <c r="L1003">
        <v>2.4500000000000002</v>
      </c>
      <c r="M1003">
        <v>2.38</v>
      </c>
      <c r="N1003">
        <v>2.3199999999999998</v>
      </c>
      <c r="O1003">
        <v>2.2599999999999998</v>
      </c>
      <c r="P1003">
        <v>2.2200000000000002</v>
      </c>
      <c r="Q1003">
        <v>2.2100820833190986</v>
      </c>
      <c r="R1003">
        <v>2.1861799640393094</v>
      </c>
      <c r="S1003">
        <v>274650</v>
      </c>
      <c r="T1003">
        <v>10184</v>
      </c>
      <c r="U1003">
        <v>5839</v>
      </c>
      <c r="V1003">
        <v>21.090343644188383</v>
      </c>
      <c r="W1003">
        <v>59.082037458511515</v>
      </c>
      <c r="X1003">
        <v>1944.5795085487528</v>
      </c>
      <c r="Y1003">
        <v>397.99166974682538</v>
      </c>
      <c r="Z1003">
        <v>3168</v>
      </c>
      <c r="AA1003">
        <v>2866.4483390027635</v>
      </c>
      <c r="AB1003">
        <v>2589.2867241540771</v>
      </c>
      <c r="AC1003">
        <v>2339.4008256107854</v>
      </c>
      <c r="AD1003">
        <v>2111.129422053501</v>
      </c>
      <c r="AE1003">
        <v>1899.5780439323378</v>
      </c>
      <c r="AF1003">
        <v>1756.3419025800818</v>
      </c>
      <c r="AG1003">
        <v>1475.577745262078</v>
      </c>
      <c r="AH1003">
        <v>355</v>
      </c>
      <c r="AI1003">
        <v>332.73357397336827</v>
      </c>
      <c r="AJ1003">
        <v>324.59679186922574</v>
      </c>
      <c r="AK1003">
        <v>324.12088056523316</v>
      </c>
      <c r="AL1003">
        <v>328.81245016708618</v>
      </c>
      <c r="AM1003">
        <v>326.32703910127918</v>
      </c>
      <c r="AN1003">
        <v>371.87992591479235</v>
      </c>
      <c r="AO1003">
        <v>313.0287773996414</v>
      </c>
      <c r="AP1003">
        <v>19.308278582048061</v>
      </c>
      <c r="AQ1003">
        <v>12.353701697689008</v>
      </c>
      <c r="AR1003">
        <v>0.49986394081196572</v>
      </c>
      <c r="AS1003">
        <v>12.353701697689008</v>
      </c>
      <c r="AT1003">
        <v>6658</v>
      </c>
      <c r="AU1003">
        <v>4</v>
      </c>
      <c r="AV1003">
        <v>3984.2032734088416</v>
      </c>
      <c r="AW1003">
        <v>720.66093237445136</v>
      </c>
      <c r="AX1003">
        <v>6.8904501233721298</v>
      </c>
      <c r="AY1003">
        <v>132.95286323365303</v>
      </c>
      <c r="AZ1003">
        <v>27.41394186752413</v>
      </c>
      <c r="BA1003">
        <v>0.18316098051646071</v>
      </c>
      <c r="BB1003">
        <v>66.061272509003672</v>
      </c>
      <c r="BC1003">
        <v>15320</v>
      </c>
      <c r="BD1003">
        <v>628436.28589572234</v>
      </c>
      <c r="BE1003">
        <v>2478894.3247392839</v>
      </c>
      <c r="BF1003">
        <v>13102</v>
      </c>
      <c r="BG1003">
        <v>11711.035817772761</v>
      </c>
      <c r="BH1003">
        <v>10100.299253937868</v>
      </c>
      <c r="BI1003">
        <v>33258</v>
      </c>
      <c r="BJ1003">
        <v>27142.925131255433</v>
      </c>
      <c r="BK1003">
        <v>24494.40353182226</v>
      </c>
      <c r="BL1003">
        <v>-563915.02936446702</v>
      </c>
      <c r="BM1003">
        <v>-452787.16007786535</v>
      </c>
      <c r="BN1003">
        <v>-387516.30727922998</v>
      </c>
      <c r="BO1003">
        <v>116479.93662037095</v>
      </c>
      <c r="BP1003">
        <v>365911.68186824652</v>
      </c>
      <c r="BQ1003">
        <v>530334.05832702911</v>
      </c>
      <c r="BR1003">
        <v>2833464</v>
      </c>
      <c r="BS1003">
        <v>8767932</v>
      </c>
      <c r="BT1003">
        <v>937111</v>
      </c>
      <c r="BU1003">
        <v>60374</v>
      </c>
      <c r="BV1003">
        <v>88734</v>
      </c>
      <c r="BW1003">
        <v>932589</v>
      </c>
      <c r="BX1003">
        <v>42948</v>
      </c>
      <c r="BY1003">
        <v>48.672413124768255</v>
      </c>
      <c r="BZ1003">
        <v>0</v>
      </c>
      <c r="CA1003">
        <v>656.16395940714881</v>
      </c>
      <c r="CB1003">
        <v>0</v>
      </c>
      <c r="CC1003">
        <v>0</v>
      </c>
      <c r="CD1003">
        <v>4.8056357060118264</v>
      </c>
      <c r="CE1003">
        <v>65.920904658084254</v>
      </c>
      <c r="CF1003">
        <v>0</v>
      </c>
      <c r="CG1003">
        <v>198517.44619060453</v>
      </c>
      <c r="CH1003">
        <v>79098.111162508198</v>
      </c>
      <c r="CI1003">
        <v>30802.494833252218</v>
      </c>
      <c r="CJ1003">
        <v>15836.469540523474</v>
      </c>
      <c r="CK1003">
        <v>433818.18156221218</v>
      </c>
      <c r="CL1003">
        <v>1060000</v>
      </c>
      <c r="CM1003">
        <v>2270000</v>
      </c>
      <c r="CN1003">
        <v>2110000</v>
      </c>
      <c r="CO1003">
        <v>109940000</v>
      </c>
      <c r="CP1003">
        <v>81000</v>
      </c>
      <c r="CQ1003">
        <v>0</v>
      </c>
      <c r="CR1003">
        <v>180</v>
      </c>
      <c r="CS1003">
        <v>140</v>
      </c>
      <c r="CT1003">
        <v>248669000</v>
      </c>
      <c r="CU1003">
        <v>0</v>
      </c>
      <c r="CV1003">
        <v>1261230</v>
      </c>
      <c r="CW1003">
        <v>855290</v>
      </c>
      <c r="CX1003">
        <v>23107.512638878714</v>
      </c>
      <c r="CY1003">
        <v>1117539.1793054338</v>
      </c>
      <c r="CZ1003">
        <v>15320</v>
      </c>
      <c r="DA1003">
        <v>13693.563481016537</v>
      </c>
      <c r="DB1003">
        <v>11810.149944308359</v>
      </c>
      <c r="DC1003">
        <v>9512.9303755096607</v>
      </c>
      <c r="DD1003">
        <v>-563915.02936446702</v>
      </c>
      <c r="DE1003">
        <v>-452787.16007786535</v>
      </c>
      <c r="DF1003">
        <v>-387516.30727922998</v>
      </c>
    </row>
    <row r="1004" spans="1:110" x14ac:dyDescent="0.45">
      <c r="A1004">
        <v>22305</v>
      </c>
      <c r="B1004" t="s">
        <v>1347</v>
      </c>
      <c r="C1004">
        <v>6837</v>
      </c>
      <c r="D1004">
        <v>6250</v>
      </c>
      <c r="E1004">
        <v>5721</v>
      </c>
      <c r="F1004">
        <v>5218</v>
      </c>
      <c r="G1004">
        <v>4720</v>
      </c>
      <c r="H1004">
        <v>4249</v>
      </c>
      <c r="I1004">
        <v>3820</v>
      </c>
      <c r="J1004">
        <v>3318.0714285714284</v>
      </c>
      <c r="K1004">
        <v>2.54</v>
      </c>
      <c r="L1004">
        <v>2.4500000000000002</v>
      </c>
      <c r="M1004">
        <v>2.38</v>
      </c>
      <c r="N1004">
        <v>2.3199999999999998</v>
      </c>
      <c r="O1004">
        <v>2.2599999999999998</v>
      </c>
      <c r="P1004">
        <v>2.2200000000000002</v>
      </c>
      <c r="Q1004">
        <v>2.2100820833190986</v>
      </c>
      <c r="R1004">
        <v>2.1861799640393094</v>
      </c>
      <c r="S1004">
        <v>274650</v>
      </c>
      <c r="T1004">
        <v>10184</v>
      </c>
      <c r="U1004">
        <v>5839</v>
      </c>
      <c r="V1004">
        <v>17.209834315033046</v>
      </c>
      <c r="W1004">
        <v>48.211261647021331</v>
      </c>
      <c r="X1004">
        <v>1911.4142116423168</v>
      </c>
      <c r="Y1004">
        <v>391.20382083891792</v>
      </c>
      <c r="Z1004">
        <v>2690</v>
      </c>
      <c r="AA1004">
        <v>2442.9429372039563</v>
      </c>
      <c r="AB1004">
        <v>2212.3164747341152</v>
      </c>
      <c r="AC1004">
        <v>1981.7796722862872</v>
      </c>
      <c r="AD1004">
        <v>1770.8422945877119</v>
      </c>
      <c r="AE1004">
        <v>1587.7212146670888</v>
      </c>
      <c r="AF1004">
        <v>1471.5839836032028</v>
      </c>
      <c r="AG1004">
        <v>1253.0723803882383</v>
      </c>
      <c r="AH1004">
        <v>203</v>
      </c>
      <c r="AI1004">
        <v>167.69973303872123</v>
      </c>
      <c r="AJ1004">
        <v>142.93910503552942</v>
      </c>
      <c r="AK1004">
        <v>130.69495863033708</v>
      </c>
      <c r="AL1004">
        <v>131.27684987765838</v>
      </c>
      <c r="AM1004">
        <v>138.38288718356063</v>
      </c>
      <c r="AN1004">
        <v>185.41102085152014</v>
      </c>
      <c r="AO1004">
        <v>181.28468003065248</v>
      </c>
      <c r="AP1004">
        <v>17.942896852956267</v>
      </c>
      <c r="AQ1004">
        <v>2.361737089264075</v>
      </c>
      <c r="AR1004">
        <v>9.556222397875816E-2</v>
      </c>
      <c r="AS1004">
        <v>2.361737089264075</v>
      </c>
      <c r="AT1004">
        <v>4882</v>
      </c>
      <c r="AU1004">
        <v>74</v>
      </c>
      <c r="AV1004">
        <v>2941.3737322560064</v>
      </c>
      <c r="AW1004">
        <v>1251.1539894823741</v>
      </c>
      <c r="AX1004">
        <v>33.916419200968875</v>
      </c>
      <c r="AY1004">
        <v>98.153641445382917</v>
      </c>
      <c r="AZ1004">
        <v>47.59389775990951</v>
      </c>
      <c r="BA1004">
        <v>0.90156150690146664</v>
      </c>
      <c r="BB1004">
        <v>66.061272509003672</v>
      </c>
      <c r="BC1004">
        <v>15320</v>
      </c>
      <c r="BD1004">
        <v>602131.83410774171</v>
      </c>
      <c r="BE1004">
        <v>2193905.213780296</v>
      </c>
      <c r="BF1004">
        <v>10680</v>
      </c>
      <c r="BG1004">
        <v>9416.150896551726</v>
      </c>
      <c r="BH1004">
        <v>8012.9249729729736</v>
      </c>
      <c r="BI1004">
        <v>9460.0000000000018</v>
      </c>
      <c r="BJ1004">
        <v>7674.2012325861706</v>
      </c>
      <c r="BK1004">
        <v>6857.3718410194506</v>
      </c>
      <c r="BL1004">
        <v>-573813.4952978855</v>
      </c>
      <c r="BM1004">
        <v>-468942.61143599823</v>
      </c>
      <c r="BN1004">
        <v>-407016.49986502458</v>
      </c>
      <c r="BO1004">
        <v>97109.487554875901</v>
      </c>
      <c r="BP1004">
        <v>291880.89412921248</v>
      </c>
      <c r="BQ1004">
        <v>443863.63204189052</v>
      </c>
      <c r="BR1004">
        <v>2833464</v>
      </c>
      <c r="BS1004">
        <v>8767932</v>
      </c>
      <c r="BT1004">
        <v>937111</v>
      </c>
      <c r="BU1004">
        <v>60374</v>
      </c>
      <c r="BV1004">
        <v>88734</v>
      </c>
      <c r="BW1004">
        <v>932589</v>
      </c>
      <c r="BX1004">
        <v>42948</v>
      </c>
      <c r="BY1004">
        <v>8.9748373443115241</v>
      </c>
      <c r="BZ1004">
        <v>0</v>
      </c>
      <c r="CA1004">
        <v>0</v>
      </c>
      <c r="CB1004">
        <v>0</v>
      </c>
      <c r="CC1004">
        <v>0</v>
      </c>
      <c r="CD1004">
        <v>4.9794437858761986</v>
      </c>
      <c r="CE1004">
        <v>48.814034572081859</v>
      </c>
      <c r="CF1004">
        <v>0</v>
      </c>
      <c r="CG1004">
        <v>178856.846292773</v>
      </c>
      <c r="CH1004">
        <v>71264.460538435858</v>
      </c>
      <c r="CI1004">
        <v>27751.903873150208</v>
      </c>
      <c r="CJ1004">
        <v>14268.070906523901</v>
      </c>
      <c r="CK1004">
        <v>390854.07004573446</v>
      </c>
      <c r="CL1004">
        <v>1170000</v>
      </c>
      <c r="CM1004">
        <v>1740000</v>
      </c>
      <c r="CN1004">
        <v>970000</v>
      </c>
      <c r="CO1004">
        <v>85190000</v>
      </c>
      <c r="CP1004">
        <v>65000</v>
      </c>
      <c r="CQ1004">
        <v>0</v>
      </c>
      <c r="CR1004">
        <v>0</v>
      </c>
      <c r="CS1004">
        <v>0</v>
      </c>
      <c r="CT1004">
        <v>163804000</v>
      </c>
      <c r="CU1004">
        <v>0</v>
      </c>
      <c r="CV1004">
        <v>0</v>
      </c>
      <c r="CW1004">
        <v>0</v>
      </c>
      <c r="CX1004">
        <v>19330.713560819451</v>
      </c>
      <c r="CY1004">
        <v>1017977.491969028</v>
      </c>
      <c r="CZ1004">
        <v>15320</v>
      </c>
      <c r="DA1004">
        <v>13507.062896551724</v>
      </c>
      <c r="DB1004">
        <v>11494.195747747746</v>
      </c>
      <c r="DC1004">
        <v>9114.7477370448105</v>
      </c>
      <c r="DD1004">
        <v>-573813.4952978855</v>
      </c>
      <c r="DE1004">
        <v>-468942.61143599823</v>
      </c>
      <c r="DF1004">
        <v>-407016.49986502458</v>
      </c>
    </row>
    <row r="1005" spans="1:110" x14ac:dyDescent="0.45">
      <c r="A1005">
        <v>22306</v>
      </c>
      <c r="B1005" t="s">
        <v>1348</v>
      </c>
      <c r="C1005">
        <v>8234</v>
      </c>
      <c r="D1005">
        <v>7084</v>
      </c>
      <c r="E1005">
        <v>6031</v>
      </c>
      <c r="F1005">
        <v>5092</v>
      </c>
      <c r="G1005">
        <v>4255</v>
      </c>
      <c r="H1005">
        <v>3499</v>
      </c>
      <c r="I1005">
        <v>2852</v>
      </c>
      <c r="J1005">
        <v>1955.8571428571431</v>
      </c>
      <c r="K1005">
        <v>2.54</v>
      </c>
      <c r="L1005">
        <v>2.4500000000000002</v>
      </c>
      <c r="M1005">
        <v>2.38</v>
      </c>
      <c r="N1005">
        <v>2.3199999999999998</v>
      </c>
      <c r="O1005">
        <v>2.2599999999999998</v>
      </c>
      <c r="P1005">
        <v>2.2200000000000002</v>
      </c>
      <c r="Q1005">
        <v>2.2100820833190986</v>
      </c>
      <c r="R1005">
        <v>2.1861799640393094</v>
      </c>
      <c r="S1005">
        <v>274650</v>
      </c>
      <c r="T1005">
        <v>10184</v>
      </c>
      <c r="U1005">
        <v>5839</v>
      </c>
      <c r="V1005">
        <v>21.873521602612133</v>
      </c>
      <c r="W1005">
        <v>61.27601543520624</v>
      </c>
      <c r="X1005">
        <v>1811.1652348212997</v>
      </c>
      <c r="Y1005">
        <v>370.68614208111615</v>
      </c>
      <c r="Z1005">
        <v>3630</v>
      </c>
      <c r="AA1005">
        <v>3000.2143056220002</v>
      </c>
      <c r="AB1005">
        <v>2468.6061456723005</v>
      </c>
      <c r="AC1005">
        <v>2010.5759213106364</v>
      </c>
      <c r="AD1005">
        <v>1611.1785839365482</v>
      </c>
      <c r="AE1005">
        <v>1283.3460545210019</v>
      </c>
      <c r="AF1005">
        <v>1020.9913714859163</v>
      </c>
      <c r="AG1005">
        <v>587.78402486177015</v>
      </c>
      <c r="AH1005">
        <v>196</v>
      </c>
      <c r="AI1005">
        <v>136.77595092878627</v>
      </c>
      <c r="AJ1005">
        <v>98.893031065885879</v>
      </c>
      <c r="AK1005">
        <v>76.06871704638418</v>
      </c>
      <c r="AL1005">
        <v>59.692204689262148</v>
      </c>
      <c r="AM1005">
        <v>47.895939346050163</v>
      </c>
      <c r="AN1005">
        <v>40.493106925703394</v>
      </c>
      <c r="AO1005">
        <v>23.471762704592692</v>
      </c>
      <c r="AP1005">
        <v>19.523474615437525</v>
      </c>
      <c r="AQ1005">
        <v>11.99035753010992</v>
      </c>
      <c r="AR1005">
        <v>0.4851620601998492</v>
      </c>
      <c r="AS1005">
        <v>11.99035753010992</v>
      </c>
      <c r="AT1005">
        <v>5760</v>
      </c>
      <c r="AU1005">
        <v>34</v>
      </c>
      <c r="AV1005">
        <v>3455.4029343700622</v>
      </c>
      <c r="AW1005">
        <v>934.03786416917978</v>
      </c>
      <c r="AX1005">
        <v>18.364767341723475</v>
      </c>
      <c r="AY1005">
        <v>115.30679591992896</v>
      </c>
      <c r="AZ1005">
        <v>35.530800352995598</v>
      </c>
      <c r="BA1005">
        <v>0.48816967441026565</v>
      </c>
      <c r="BB1005">
        <v>66.061272509003672</v>
      </c>
      <c r="BC1005">
        <v>15320</v>
      </c>
      <c r="BD1005">
        <v>313144.25819229247</v>
      </c>
      <c r="BE1005">
        <v>1697219.9509892177</v>
      </c>
      <c r="BF1005">
        <v>8730</v>
      </c>
      <c r="BG1005">
        <v>6626.7743968924642</v>
      </c>
      <c r="BH1005">
        <v>4758.7483976070935</v>
      </c>
      <c r="BI1005">
        <v>10736</v>
      </c>
      <c r="BJ1005">
        <v>7194.6670778625958</v>
      </c>
      <c r="BK1005">
        <v>5765.4592356050589</v>
      </c>
      <c r="BL1005">
        <v>-695923.04881292756</v>
      </c>
      <c r="BM1005">
        <v>-671848.29362907389</v>
      </c>
      <c r="BN1005">
        <v>-688010.52270544856</v>
      </c>
      <c r="BO1005">
        <v>-158963.14250255935</v>
      </c>
      <c r="BP1005">
        <v>-147369.35358702112</v>
      </c>
      <c r="BQ1005">
        <v>-139648.93093635002</v>
      </c>
      <c r="BR1005">
        <v>2833464</v>
      </c>
      <c r="BS1005">
        <v>8767932</v>
      </c>
      <c r="BT1005">
        <v>937111</v>
      </c>
      <c r="BU1005">
        <v>60374</v>
      </c>
      <c r="BV1005">
        <v>88734</v>
      </c>
      <c r="BW1005">
        <v>932589</v>
      </c>
      <c r="BX1005">
        <v>42948</v>
      </c>
      <c r="BY1005">
        <v>38.506251338900206</v>
      </c>
      <c r="BZ1005">
        <v>0</v>
      </c>
      <c r="CA1005">
        <v>0</v>
      </c>
      <c r="CB1005">
        <v>54.645583473724443</v>
      </c>
      <c r="CC1005">
        <v>0</v>
      </c>
      <c r="CD1005">
        <v>7.0105765826602582</v>
      </c>
      <c r="CE1005">
        <v>9.117205033713029</v>
      </c>
      <c r="CF1005">
        <v>0</v>
      </c>
      <c r="CG1005">
        <v>194421.48787855628</v>
      </c>
      <c r="CH1005">
        <v>77466.100615826464</v>
      </c>
      <c r="CI1005">
        <v>30166.955049897631</v>
      </c>
      <c r="CJ1005">
        <v>15509.719825106897</v>
      </c>
      <c r="CK1005">
        <v>424867.32499627932</v>
      </c>
      <c r="CL1005">
        <v>490000</v>
      </c>
      <c r="CM1005">
        <v>950000</v>
      </c>
      <c r="CN1005">
        <v>540000</v>
      </c>
      <c r="CO1005">
        <v>105540000</v>
      </c>
      <c r="CP1005">
        <v>27000</v>
      </c>
      <c r="CQ1005">
        <v>0</v>
      </c>
      <c r="CR1005">
        <v>0</v>
      </c>
      <c r="CS1005">
        <v>0</v>
      </c>
      <c r="CT1005">
        <v>58877000</v>
      </c>
      <c r="CU1005">
        <v>0</v>
      </c>
      <c r="CV1005">
        <v>0</v>
      </c>
      <c r="CW1005">
        <v>0</v>
      </c>
      <c r="CX1005">
        <v>25108.268566252042</v>
      </c>
      <c r="CY1005">
        <v>1045783.7009591726</v>
      </c>
      <c r="CZ1005">
        <v>15320</v>
      </c>
      <c r="DA1005">
        <v>11629.116123756306</v>
      </c>
      <c r="DB1005">
        <v>8350.9765694548296</v>
      </c>
      <c r="DC1005">
        <v>4740.2092981120395</v>
      </c>
      <c r="DD1005">
        <v>-695923.04881292756</v>
      </c>
      <c r="DE1005">
        <v>-671848.29362907389</v>
      </c>
      <c r="DF1005">
        <v>-688010.52270544856</v>
      </c>
    </row>
    <row r="1006" spans="1:110" x14ac:dyDescent="0.45">
      <c r="A1006">
        <v>22325</v>
      </c>
      <c r="B1006" t="s">
        <v>1349</v>
      </c>
      <c r="C1006">
        <v>37661</v>
      </c>
      <c r="D1006">
        <v>36296</v>
      </c>
      <c r="E1006">
        <v>34610</v>
      </c>
      <c r="F1006">
        <v>32693</v>
      </c>
      <c r="G1006">
        <v>30617</v>
      </c>
      <c r="H1006">
        <v>28514</v>
      </c>
      <c r="I1006">
        <v>26455</v>
      </c>
      <c r="J1006">
        <v>24555.892857142859</v>
      </c>
      <c r="K1006">
        <v>2.54</v>
      </c>
      <c r="L1006">
        <v>2.4500000000000002</v>
      </c>
      <c r="M1006">
        <v>2.38</v>
      </c>
      <c r="N1006">
        <v>2.3199999999999998</v>
      </c>
      <c r="O1006">
        <v>2.2599999999999998</v>
      </c>
      <c r="P1006">
        <v>2.2200000000000002</v>
      </c>
      <c r="Q1006">
        <v>2.2100820833190986</v>
      </c>
      <c r="R1006">
        <v>2.1861799640393094</v>
      </c>
      <c r="S1006">
        <v>299820</v>
      </c>
      <c r="T1006">
        <v>10922</v>
      </c>
      <c r="U1006">
        <v>5676</v>
      </c>
      <c r="V1006">
        <v>90.587294127926157</v>
      </c>
      <c r="W1006">
        <v>195.74877763488155</v>
      </c>
      <c r="X1006">
        <v>2145.2319761926956</v>
      </c>
      <c r="Y1006">
        <v>515.92040513167035</v>
      </c>
      <c r="Z1006">
        <v>11662</v>
      </c>
      <c r="AA1006">
        <v>10916.378693507482</v>
      </c>
      <c r="AB1006">
        <v>10208.380847960572</v>
      </c>
      <c r="AC1006">
        <v>9513.9182155120361</v>
      </c>
      <c r="AD1006">
        <v>8745.5686217481907</v>
      </c>
      <c r="AE1006">
        <v>7963.4830201670238</v>
      </c>
      <c r="AF1006">
        <v>7202.3901118354524</v>
      </c>
      <c r="AG1006">
        <v>6459.7446375813479</v>
      </c>
      <c r="AH1006">
        <v>643</v>
      </c>
      <c r="AI1006">
        <v>544.02086865616354</v>
      </c>
      <c r="AJ1006">
        <v>463.86175033552365</v>
      </c>
      <c r="AK1006">
        <v>400.1232848445465</v>
      </c>
      <c r="AL1006">
        <v>351.28877121257153</v>
      </c>
      <c r="AM1006">
        <v>311.77072721530322</v>
      </c>
      <c r="AN1006">
        <v>286.14647237232299</v>
      </c>
      <c r="AO1006">
        <v>267.0257577333964</v>
      </c>
      <c r="AP1006">
        <v>65.085669271000583</v>
      </c>
      <c r="AQ1006">
        <v>9.810292524635388</v>
      </c>
      <c r="AR1006">
        <v>0.39695077652714927</v>
      </c>
      <c r="AS1006">
        <v>9.810292524635388</v>
      </c>
      <c r="AT1006">
        <v>27407</v>
      </c>
      <c r="AU1006">
        <v>351</v>
      </c>
      <c r="AV1006">
        <v>16494.461361960537</v>
      </c>
      <c r="AW1006">
        <v>6368.6303742869422</v>
      </c>
      <c r="AX1006">
        <v>164.23555595712901</v>
      </c>
      <c r="AY1006">
        <v>550.42017564862306</v>
      </c>
      <c r="AZ1006">
        <v>242.26269943787528</v>
      </c>
      <c r="BA1006">
        <v>4.3656865554745696</v>
      </c>
      <c r="BB1006">
        <v>66.061272509003672</v>
      </c>
      <c r="BC1006">
        <v>14200</v>
      </c>
      <c r="BD1006">
        <v>711233.8493492289</v>
      </c>
      <c r="BE1006">
        <v>5286235.6391517743</v>
      </c>
      <c r="BF1006">
        <v>206402</v>
      </c>
      <c r="BG1006">
        <v>196330.60681736568</v>
      </c>
      <c r="BH1006">
        <v>178947.81097413262</v>
      </c>
      <c r="BI1006">
        <v>68659.999999999971</v>
      </c>
      <c r="BJ1006">
        <v>59839.040309728545</v>
      </c>
      <c r="BK1006">
        <v>55006.404452271388</v>
      </c>
      <c r="BL1006">
        <v>-483075.36295477918</v>
      </c>
      <c r="BM1006">
        <v>-544517.02127372124</v>
      </c>
      <c r="BN1006">
        <v>-654204.19746988057</v>
      </c>
      <c r="BO1006">
        <v>372755.937281508</v>
      </c>
      <c r="BP1006">
        <v>965666.2182353423</v>
      </c>
      <c r="BQ1006">
        <v>1441627.7265397799</v>
      </c>
      <c r="BR1006">
        <v>2833464</v>
      </c>
      <c r="BS1006">
        <v>8767932</v>
      </c>
      <c r="BT1006">
        <v>937111</v>
      </c>
      <c r="BU1006">
        <v>60374</v>
      </c>
      <c r="BV1006">
        <v>88734</v>
      </c>
      <c r="BW1006">
        <v>932589</v>
      </c>
      <c r="BX1006">
        <v>42948</v>
      </c>
      <c r="BY1006">
        <v>186.36439528523186</v>
      </c>
      <c r="BZ1006">
        <v>0</v>
      </c>
      <c r="CA1006">
        <v>0</v>
      </c>
      <c r="CB1006">
        <v>1.3714237770392312</v>
      </c>
      <c r="CC1006">
        <v>0</v>
      </c>
      <c r="CD1006">
        <v>22.552577950498886</v>
      </c>
      <c r="CE1006">
        <v>4.3693027503429178</v>
      </c>
      <c r="CF1006">
        <v>0</v>
      </c>
      <c r="CG1006">
        <v>404134.55345542601</v>
      </c>
      <c r="CH1006">
        <v>161025.04060593143</v>
      </c>
      <c r="CI1006">
        <v>62706.591957652381</v>
      </c>
      <c r="CJ1006">
        <v>32239.305254435683</v>
      </c>
      <c r="CK1006">
        <v>883151.18117204122</v>
      </c>
      <c r="CL1006">
        <v>2260000</v>
      </c>
      <c r="CM1006">
        <v>4520000</v>
      </c>
      <c r="CN1006">
        <v>1320000</v>
      </c>
      <c r="CO1006">
        <v>65160000</v>
      </c>
      <c r="CP1006">
        <v>31000</v>
      </c>
      <c r="CQ1006">
        <v>7330</v>
      </c>
      <c r="CR1006">
        <v>0</v>
      </c>
      <c r="CS1006">
        <v>0</v>
      </c>
      <c r="CT1006">
        <v>72749000</v>
      </c>
      <c r="CU1006">
        <v>51368640</v>
      </c>
      <c r="CV1006">
        <v>0</v>
      </c>
      <c r="CW1006">
        <v>0</v>
      </c>
      <c r="CX1006">
        <v>9708.6749060362108</v>
      </c>
      <c r="CY1006">
        <v>2039733.3058929821</v>
      </c>
      <c r="CZ1006">
        <v>14200</v>
      </c>
      <c r="DA1006">
        <v>13507.110477643591</v>
      </c>
      <c r="DB1006">
        <v>12311.212661857362</v>
      </c>
      <c r="DC1006">
        <v>10766.27534312623</v>
      </c>
      <c r="DD1006">
        <v>-483075.36295477918</v>
      </c>
      <c r="DE1006">
        <v>-544517.02127372124</v>
      </c>
      <c r="DF1006">
        <v>-654204.19746988057</v>
      </c>
    </row>
    <row r="1007" spans="1:110" x14ac:dyDescent="0.45">
      <c r="A1007">
        <v>22341</v>
      </c>
      <c r="B1007" t="s">
        <v>512</v>
      </c>
      <c r="C1007">
        <v>32118</v>
      </c>
      <c r="D1007">
        <v>31410</v>
      </c>
      <c r="E1007">
        <v>30337</v>
      </c>
      <c r="F1007">
        <v>29091</v>
      </c>
      <c r="G1007">
        <v>27802</v>
      </c>
      <c r="H1007">
        <v>26480</v>
      </c>
      <c r="I1007">
        <v>25149</v>
      </c>
      <c r="J1007">
        <v>23959.642857142862</v>
      </c>
      <c r="K1007">
        <v>2.54</v>
      </c>
      <c r="L1007">
        <v>2.4500000000000002</v>
      </c>
      <c r="M1007">
        <v>2.38</v>
      </c>
      <c r="N1007">
        <v>2.3199999999999998</v>
      </c>
      <c r="O1007">
        <v>2.2599999999999998</v>
      </c>
      <c r="P1007">
        <v>2.2200000000000002</v>
      </c>
      <c r="Q1007">
        <v>2.2100820833190986</v>
      </c>
      <c r="R1007">
        <v>2.1861799640393094</v>
      </c>
      <c r="S1007">
        <v>299820</v>
      </c>
      <c r="T1007">
        <v>10922</v>
      </c>
      <c r="U1007">
        <v>5676</v>
      </c>
      <c r="V1007">
        <v>79.163085797625016</v>
      </c>
      <c r="W1007">
        <v>152.1148880451816</v>
      </c>
      <c r="X1007">
        <v>2093.5121253822076</v>
      </c>
      <c r="Y1007">
        <v>566.19585784382537</v>
      </c>
      <c r="Z1007">
        <v>15915</v>
      </c>
      <c r="AA1007">
        <v>15453.187466400523</v>
      </c>
      <c r="AB1007">
        <v>14839.480695690498</v>
      </c>
      <c r="AC1007">
        <v>14127.129033264569</v>
      </c>
      <c r="AD1007">
        <v>13212.213085388854</v>
      </c>
      <c r="AE1007">
        <v>12231.172180498985</v>
      </c>
      <c r="AF1007">
        <v>11299.067339871015</v>
      </c>
      <c r="AG1007">
        <v>10506.387139875478</v>
      </c>
      <c r="AH1007">
        <v>149</v>
      </c>
      <c r="AI1007">
        <v>122.64963681251275</v>
      </c>
      <c r="AJ1007">
        <v>102.95932787084506</v>
      </c>
      <c r="AK1007">
        <v>86.290879390074281</v>
      </c>
      <c r="AL1007">
        <v>74.448392066452044</v>
      </c>
      <c r="AM1007">
        <v>64.445999805865071</v>
      </c>
      <c r="AN1007">
        <v>56.558290915703175</v>
      </c>
      <c r="AO1007">
        <v>50.748271283282655</v>
      </c>
      <c r="AP1007">
        <v>85.328937515361503</v>
      </c>
      <c r="AQ1007">
        <v>7.0852112677922259</v>
      </c>
      <c r="AR1007">
        <v>0.28668667193627451</v>
      </c>
      <c r="AS1007">
        <v>7.0852112677922259</v>
      </c>
      <c r="AT1007">
        <v>23301</v>
      </c>
      <c r="AU1007">
        <v>562</v>
      </c>
      <c r="AV1007">
        <v>14097.302435463602</v>
      </c>
      <c r="AW1007">
        <v>8095.0822034677931</v>
      </c>
      <c r="AX1007">
        <v>246.68610039021283</v>
      </c>
      <c r="AY1007">
        <v>470.42698227142034</v>
      </c>
      <c r="AZ1007">
        <v>307.93692701991483</v>
      </c>
      <c r="BA1007">
        <v>6.5573753845185827</v>
      </c>
      <c r="BB1007">
        <v>66.061272509003672</v>
      </c>
      <c r="BC1007">
        <v>12640</v>
      </c>
      <c r="BD1007">
        <v>713816.50797332556</v>
      </c>
      <c r="BE1007">
        <v>6958978.7880046805</v>
      </c>
      <c r="BF1007">
        <v>222344</v>
      </c>
      <c r="BG1007">
        <v>217467.43287883286</v>
      </c>
      <c r="BH1007">
        <v>206865.7388620713</v>
      </c>
      <c r="BI1007">
        <v>252560.00000000006</v>
      </c>
      <c r="BJ1007">
        <v>230887.49271947937</v>
      </c>
      <c r="BK1007">
        <v>215934.51474662407</v>
      </c>
      <c r="BL1007">
        <v>-413983.75154372095</v>
      </c>
      <c r="BM1007">
        <v>-501275.81823593879</v>
      </c>
      <c r="BN1007">
        <v>-625679.44507370086</v>
      </c>
      <c r="BO1007">
        <v>660972.92051809607</v>
      </c>
      <c r="BP1007">
        <v>1505134.2761472948</v>
      </c>
      <c r="BQ1007">
        <v>2164777.3563759741</v>
      </c>
      <c r="BR1007">
        <v>2833464</v>
      </c>
      <c r="BS1007">
        <v>8767932</v>
      </c>
      <c r="BT1007">
        <v>937111</v>
      </c>
      <c r="BU1007">
        <v>60374</v>
      </c>
      <c r="BV1007">
        <v>88734</v>
      </c>
      <c r="BW1007">
        <v>932589</v>
      </c>
      <c r="BX1007">
        <v>42948</v>
      </c>
      <c r="BY1007">
        <v>65.610217587868959</v>
      </c>
      <c r="BZ1007">
        <v>0</v>
      </c>
      <c r="CA1007">
        <v>0</v>
      </c>
      <c r="CB1007">
        <v>0</v>
      </c>
      <c r="CC1007">
        <v>0</v>
      </c>
      <c r="CD1007">
        <v>9.1638046246171374</v>
      </c>
      <c r="CE1007">
        <v>0</v>
      </c>
      <c r="CF1007">
        <v>0</v>
      </c>
      <c r="CG1007">
        <v>444821.07268843846</v>
      </c>
      <c r="CH1007">
        <v>177236.34536963666</v>
      </c>
      <c r="CI1007">
        <v>69019.620472307928</v>
      </c>
      <c r="CJ1007">
        <v>35485.019094240357</v>
      </c>
      <c r="CK1007">
        <v>972063.02306030761</v>
      </c>
      <c r="CL1007">
        <v>650000</v>
      </c>
      <c r="CM1007">
        <v>240000</v>
      </c>
      <c r="CN1007">
        <v>110000</v>
      </c>
      <c r="CO1007">
        <v>8810000</v>
      </c>
      <c r="CP1007">
        <v>0</v>
      </c>
      <c r="CQ1007">
        <v>0</v>
      </c>
      <c r="CR1007">
        <v>0</v>
      </c>
      <c r="CS1007">
        <v>0</v>
      </c>
      <c r="CT1007">
        <v>0</v>
      </c>
      <c r="CU1007">
        <v>0</v>
      </c>
      <c r="CV1007">
        <v>0</v>
      </c>
      <c r="CW1007">
        <v>0</v>
      </c>
      <c r="CX1007">
        <v>261.12088866598856</v>
      </c>
      <c r="CY1007">
        <v>2581639.8492267779</v>
      </c>
      <c r="CZ1007">
        <v>12640</v>
      </c>
      <c r="DA1007">
        <v>12362.772782663113</v>
      </c>
      <c r="DB1007">
        <v>11760.07870334518</v>
      </c>
      <c r="DC1007">
        <v>10805.370239818458</v>
      </c>
      <c r="DD1007">
        <v>-413983.75154372095</v>
      </c>
      <c r="DE1007">
        <v>-501275.81823593879</v>
      </c>
      <c r="DF1007">
        <v>-625679.44507370086</v>
      </c>
    </row>
    <row r="1008" spans="1:110" x14ac:dyDescent="0.45">
      <c r="A1008">
        <v>22342</v>
      </c>
      <c r="B1008" t="s">
        <v>1350</v>
      </c>
      <c r="C1008">
        <v>42331</v>
      </c>
      <c r="D1008">
        <v>43067</v>
      </c>
      <c r="E1008">
        <v>43333</v>
      </c>
      <c r="F1008">
        <v>43163</v>
      </c>
      <c r="G1008">
        <v>42680</v>
      </c>
      <c r="H1008">
        <v>41954</v>
      </c>
      <c r="I1008">
        <v>41040</v>
      </c>
      <c r="J1008">
        <v>40798.857142857145</v>
      </c>
      <c r="K1008">
        <v>2.54</v>
      </c>
      <c r="L1008">
        <v>2.4500000000000002</v>
      </c>
      <c r="M1008">
        <v>2.38</v>
      </c>
      <c r="N1008">
        <v>2.3199999999999998</v>
      </c>
      <c r="O1008">
        <v>2.2599999999999998</v>
      </c>
      <c r="P1008">
        <v>2.2200000000000002</v>
      </c>
      <c r="Q1008">
        <v>2.2100820833190986</v>
      </c>
      <c r="R1008">
        <v>2.1861799640393094</v>
      </c>
      <c r="S1008">
        <v>299820</v>
      </c>
      <c r="T1008">
        <v>10922</v>
      </c>
      <c r="U1008">
        <v>5676</v>
      </c>
      <c r="V1008">
        <v>105.13786946776099</v>
      </c>
      <c r="W1008">
        <v>200.92742526720249</v>
      </c>
      <c r="X1008">
        <v>2077.5383894095148</v>
      </c>
      <c r="Y1008">
        <v>564.94897518927655</v>
      </c>
      <c r="Z1008">
        <v>20757</v>
      </c>
      <c r="AA1008">
        <v>21058.994358233293</v>
      </c>
      <c r="AB1008">
        <v>21160.690641783836</v>
      </c>
      <c r="AC1008">
        <v>20976.586304483022</v>
      </c>
      <c r="AD1008">
        <v>20417.490251623338</v>
      </c>
      <c r="AE1008">
        <v>19600.783847697072</v>
      </c>
      <c r="AF1008">
        <v>18683.857370587139</v>
      </c>
      <c r="AG1008">
        <v>18315.750242599035</v>
      </c>
      <c r="AH1008">
        <v>430</v>
      </c>
      <c r="AI1008">
        <v>347.34137129218959</v>
      </c>
      <c r="AJ1008">
        <v>274.26113604587573</v>
      </c>
      <c r="AK1008">
        <v>212.68539516664003</v>
      </c>
      <c r="AL1008">
        <v>173.28355081635917</v>
      </c>
      <c r="AM1008">
        <v>138.37464081764415</v>
      </c>
      <c r="AN1008">
        <v>111.28553196961421</v>
      </c>
      <c r="AO1008">
        <v>90.149837579876333</v>
      </c>
      <c r="AP1008">
        <v>102.13648977836644</v>
      </c>
      <c r="AQ1008">
        <v>8.538587938108579</v>
      </c>
      <c r="AR1008">
        <v>0.34549419438474105</v>
      </c>
      <c r="AS1008">
        <v>8.538587938108579</v>
      </c>
      <c r="AT1008">
        <v>27978</v>
      </c>
      <c r="AU1008">
        <v>585</v>
      </c>
      <c r="AV1008">
        <v>16901.724667701295</v>
      </c>
      <c r="AW1008">
        <v>8806.646904312518</v>
      </c>
      <c r="AX1008">
        <v>259.72664973833594</v>
      </c>
      <c r="AY1008">
        <v>564.01055216119221</v>
      </c>
      <c r="AZ1008">
        <v>335.00484824004815</v>
      </c>
      <c r="BA1008">
        <v>6.9040174416134832</v>
      </c>
      <c r="BB1008">
        <v>66.061272509003672</v>
      </c>
      <c r="BC1008">
        <v>16910</v>
      </c>
      <c r="BD1008">
        <v>1185971.0687679325</v>
      </c>
      <c r="BE1008">
        <v>7025032.1142624579</v>
      </c>
      <c r="BF1008">
        <v>393032</v>
      </c>
      <c r="BG1008">
        <v>415980.53843530093</v>
      </c>
      <c r="BH1008">
        <v>422541.89411553787</v>
      </c>
      <c r="BI1008">
        <v>142255.99999999991</v>
      </c>
      <c r="BJ1008">
        <v>141699.32384087861</v>
      </c>
      <c r="BK1008">
        <v>137922.5638141344</v>
      </c>
      <c r="BL1008">
        <v>-557551.67829585518</v>
      </c>
      <c r="BM1008">
        <v>-736239.84425498918</v>
      </c>
      <c r="BN1008">
        <v>-910901.33706501918</v>
      </c>
      <c r="BO1008">
        <v>917274.20704239747</v>
      </c>
      <c r="BP1008">
        <v>1952573.7423330056</v>
      </c>
      <c r="BQ1008">
        <v>2779249.5281795841</v>
      </c>
      <c r="BR1008">
        <v>2833464</v>
      </c>
      <c r="BS1008">
        <v>8767932</v>
      </c>
      <c r="BT1008">
        <v>937111</v>
      </c>
      <c r="BU1008">
        <v>60374</v>
      </c>
      <c r="BV1008">
        <v>88734</v>
      </c>
      <c r="BW1008">
        <v>932589</v>
      </c>
      <c r="BX1008">
        <v>42948</v>
      </c>
      <c r="BY1008">
        <v>152.14346735761416</v>
      </c>
      <c r="BZ1008">
        <v>0</v>
      </c>
      <c r="CA1008">
        <v>0</v>
      </c>
      <c r="CB1008">
        <v>1.2342813993353081</v>
      </c>
      <c r="CC1008">
        <v>0</v>
      </c>
      <c r="CD1008">
        <v>51.109142201887451</v>
      </c>
      <c r="CE1008">
        <v>0</v>
      </c>
      <c r="CF1008">
        <v>0</v>
      </c>
      <c r="CG1008">
        <v>390754.42296940176</v>
      </c>
      <c r="CH1008">
        <v>155693.80615343773</v>
      </c>
      <c r="CI1008">
        <v>60630.495332027407</v>
      </c>
      <c r="CJ1008">
        <v>31171.922850741528</v>
      </c>
      <c r="CK1008">
        <v>853911.7163899939</v>
      </c>
      <c r="CL1008">
        <v>400000</v>
      </c>
      <c r="CM1008">
        <v>1880000</v>
      </c>
      <c r="CN1008">
        <v>190000</v>
      </c>
      <c r="CO1008">
        <v>26630000</v>
      </c>
      <c r="CP1008">
        <v>6000</v>
      </c>
      <c r="CQ1008">
        <v>18560</v>
      </c>
      <c r="CR1008">
        <v>0</v>
      </c>
      <c r="CS1008">
        <v>0</v>
      </c>
      <c r="CT1008">
        <v>9582000</v>
      </c>
      <c r="CU1008">
        <v>130068480</v>
      </c>
      <c r="CV1008">
        <v>0</v>
      </c>
      <c r="CW1008">
        <v>0</v>
      </c>
      <c r="CX1008">
        <v>3092.3754680219322</v>
      </c>
      <c r="CY1008">
        <v>2295871.6804803023</v>
      </c>
      <c r="CZ1008">
        <v>16910</v>
      </c>
      <c r="DA1008">
        <v>17897.349083384914</v>
      </c>
      <c r="DB1008">
        <v>18179.648042637102</v>
      </c>
      <c r="DC1008">
        <v>17952.591945701519</v>
      </c>
      <c r="DD1008">
        <v>-557551.67829585518</v>
      </c>
      <c r="DE1008">
        <v>-736239.84425498918</v>
      </c>
      <c r="DF1008">
        <v>-910901.33706501918</v>
      </c>
    </row>
    <row r="1009" spans="1:110" x14ac:dyDescent="0.45">
      <c r="A1009">
        <v>22344</v>
      </c>
      <c r="B1009" t="s">
        <v>1351</v>
      </c>
      <c r="C1009">
        <v>19497</v>
      </c>
      <c r="D1009">
        <v>18275</v>
      </c>
      <c r="E1009">
        <v>17041</v>
      </c>
      <c r="F1009">
        <v>15785</v>
      </c>
      <c r="G1009">
        <v>14511</v>
      </c>
      <c r="H1009">
        <v>13217</v>
      </c>
      <c r="I1009">
        <v>11923</v>
      </c>
      <c r="J1009">
        <v>10659.857142857143</v>
      </c>
      <c r="K1009">
        <v>2.54</v>
      </c>
      <c r="L1009">
        <v>2.4500000000000002</v>
      </c>
      <c r="M1009">
        <v>2.38</v>
      </c>
      <c r="N1009">
        <v>2.3199999999999998</v>
      </c>
      <c r="O1009">
        <v>2.2599999999999998</v>
      </c>
      <c r="P1009">
        <v>2.2200000000000002</v>
      </c>
      <c r="Q1009">
        <v>2.2100820833190986</v>
      </c>
      <c r="R1009">
        <v>2.1861799640393094</v>
      </c>
      <c r="S1009">
        <v>299820</v>
      </c>
      <c r="T1009">
        <v>10922</v>
      </c>
      <c r="U1009">
        <v>5676</v>
      </c>
      <c r="V1009">
        <v>40.186566793054517</v>
      </c>
      <c r="W1009">
        <v>112.57778842548549</v>
      </c>
      <c r="X1009">
        <v>2503.4365467962189</v>
      </c>
      <c r="Y1009">
        <v>464.41367047828822</v>
      </c>
      <c r="Z1009">
        <v>11444</v>
      </c>
      <c r="AA1009">
        <v>10691.67880402775</v>
      </c>
      <c r="AB1009">
        <v>9773.0876192886662</v>
      </c>
      <c r="AC1009">
        <v>8865.4261700873758</v>
      </c>
      <c r="AD1009">
        <v>7983.6616608317863</v>
      </c>
      <c r="AE1009">
        <v>7143.4183397419583</v>
      </c>
      <c r="AF1009">
        <v>6428.5371988289608</v>
      </c>
      <c r="AG1009">
        <v>5576.7610791143252</v>
      </c>
      <c r="AH1009">
        <v>449</v>
      </c>
      <c r="AI1009">
        <v>423.60977145601782</v>
      </c>
      <c r="AJ1009">
        <v>380.75758601935769</v>
      </c>
      <c r="AK1009">
        <v>339.19038279917714</v>
      </c>
      <c r="AL1009">
        <v>314.87882394368688</v>
      </c>
      <c r="AM1009">
        <v>324.92170517974614</v>
      </c>
      <c r="AN1009">
        <v>435.83078784865387</v>
      </c>
      <c r="AO1009">
        <v>466.54441624048786</v>
      </c>
      <c r="AP1009">
        <v>56.507510146923892</v>
      </c>
      <c r="AQ1009">
        <v>29.612549657695713</v>
      </c>
      <c r="AR1009">
        <v>1.1982032698875063</v>
      </c>
      <c r="AS1009">
        <v>29.612549657695713</v>
      </c>
      <c r="AT1009">
        <v>15485</v>
      </c>
      <c r="AU1009">
        <v>153</v>
      </c>
      <c r="AV1009">
        <v>9306.6806584250608</v>
      </c>
      <c r="AW1009">
        <v>3137.442654087426</v>
      </c>
      <c r="AX1009">
        <v>74.388362474402811</v>
      </c>
      <c r="AY1009">
        <v>310.56393357164427</v>
      </c>
      <c r="AZ1009">
        <v>119.34831856148568</v>
      </c>
      <c r="BA1009">
        <v>1.9773810369238292</v>
      </c>
      <c r="BB1009">
        <v>66.061272509003672</v>
      </c>
      <c r="BC1009">
        <v>6430</v>
      </c>
      <c r="BD1009">
        <v>277671.99561277439</v>
      </c>
      <c r="BE1009">
        <v>2423940.7223542109</v>
      </c>
      <c r="BF1009">
        <v>115856</v>
      </c>
      <c r="BG1009">
        <v>105677.81621774613</v>
      </c>
      <c r="BH1009">
        <v>92471.338593312888</v>
      </c>
      <c r="BI1009">
        <v>205812.00000000006</v>
      </c>
      <c r="BJ1009">
        <v>170657.11796641879</v>
      </c>
      <c r="BK1009">
        <v>153683.38348511871</v>
      </c>
      <c r="BL1009">
        <v>-390832.93808931089</v>
      </c>
      <c r="BM1009">
        <v>-444276.97187058523</v>
      </c>
      <c r="BN1009">
        <v>-494223.43057643599</v>
      </c>
      <c r="BO1009">
        <v>116942.48482903885</v>
      </c>
      <c r="BP1009">
        <v>343670.70413935115</v>
      </c>
      <c r="BQ1009">
        <v>541658.40676816576</v>
      </c>
      <c r="BR1009">
        <v>2833464</v>
      </c>
      <c r="BS1009">
        <v>8767932</v>
      </c>
      <c r="BT1009">
        <v>937111</v>
      </c>
      <c r="BU1009">
        <v>60374</v>
      </c>
      <c r="BV1009">
        <v>88734</v>
      </c>
      <c r="BW1009">
        <v>932589</v>
      </c>
      <c r="BX1009">
        <v>42948</v>
      </c>
      <c r="BY1009">
        <v>269.27717676317064</v>
      </c>
      <c r="BZ1009">
        <v>0</v>
      </c>
      <c r="CA1009">
        <v>0</v>
      </c>
      <c r="CB1009">
        <v>901.34580382230695</v>
      </c>
      <c r="CC1009">
        <v>0</v>
      </c>
      <c r="CD1009">
        <v>2.9930860706416089</v>
      </c>
      <c r="CE1009">
        <v>0</v>
      </c>
      <c r="CF1009">
        <v>10.090439999999999</v>
      </c>
      <c r="CG1009">
        <v>206709.36281470099</v>
      </c>
      <c r="CH1009">
        <v>82362.132255871678</v>
      </c>
      <c r="CI1009">
        <v>32073.574399961388</v>
      </c>
      <c r="CJ1009">
        <v>16489.968971356629</v>
      </c>
      <c r="CK1009">
        <v>451719.89469407784</v>
      </c>
      <c r="CL1009">
        <v>4490000</v>
      </c>
      <c r="CM1009">
        <v>1140000</v>
      </c>
      <c r="CN1009">
        <v>1230000</v>
      </c>
      <c r="CO1009">
        <v>135740000</v>
      </c>
      <c r="CP1009">
        <v>23000</v>
      </c>
      <c r="CQ1009">
        <v>7880</v>
      </c>
      <c r="CR1009">
        <v>900</v>
      </c>
      <c r="CS1009">
        <v>110</v>
      </c>
      <c r="CT1009">
        <v>41361000</v>
      </c>
      <c r="CU1009">
        <v>55223040</v>
      </c>
      <c r="CV1009">
        <v>6335230</v>
      </c>
      <c r="CW1009">
        <v>643860</v>
      </c>
      <c r="CX1009">
        <v>26596.189390530188</v>
      </c>
      <c r="CY1009">
        <v>1057820.6116689593</v>
      </c>
      <c r="CZ1009">
        <v>6430</v>
      </c>
      <c r="DA1009">
        <v>5865.1115029010816</v>
      </c>
      <c r="DB1009">
        <v>5132.1529066686389</v>
      </c>
      <c r="DC1009">
        <v>4203.2492724830527</v>
      </c>
      <c r="DD1009">
        <v>-390832.93808931089</v>
      </c>
      <c r="DE1009">
        <v>-444276.97187058523</v>
      </c>
      <c r="DF1009">
        <v>-494223.43057643599</v>
      </c>
    </row>
    <row r="1010" spans="1:110" x14ac:dyDescent="0.45">
      <c r="A1010">
        <v>22424</v>
      </c>
      <c r="B1010" t="s">
        <v>1352</v>
      </c>
      <c r="C1010">
        <v>29093</v>
      </c>
      <c r="D1010">
        <v>28468</v>
      </c>
      <c r="E1010">
        <v>27679</v>
      </c>
      <c r="F1010">
        <v>26756</v>
      </c>
      <c r="G1010">
        <v>25764</v>
      </c>
      <c r="H1010">
        <v>24609</v>
      </c>
      <c r="I1010">
        <v>23379</v>
      </c>
      <c r="J1010">
        <v>22422.750000000004</v>
      </c>
      <c r="K1010">
        <v>2.54</v>
      </c>
      <c r="L1010">
        <v>2.4500000000000002</v>
      </c>
      <c r="M1010">
        <v>2.38</v>
      </c>
      <c r="N1010">
        <v>2.3199999999999998</v>
      </c>
      <c r="O1010">
        <v>2.2599999999999998</v>
      </c>
      <c r="P1010">
        <v>2.2200000000000002</v>
      </c>
      <c r="Q1010">
        <v>2.2100820833190986</v>
      </c>
      <c r="R1010">
        <v>2.1861799640393094</v>
      </c>
      <c r="S1010">
        <v>288244</v>
      </c>
      <c r="T1010">
        <v>10809</v>
      </c>
      <c r="U1010">
        <v>4725</v>
      </c>
      <c r="V1010">
        <v>67.038654974842643</v>
      </c>
      <c r="W1010">
        <v>187.80065375953745</v>
      </c>
      <c r="X1010">
        <v>2216.1352461126253</v>
      </c>
      <c r="Y1010">
        <v>345.81254928856976</v>
      </c>
      <c r="Z1010">
        <v>18008</v>
      </c>
      <c r="AA1010">
        <v>17438.324607231923</v>
      </c>
      <c r="AB1010">
        <v>16628.975544034045</v>
      </c>
      <c r="AC1010">
        <v>15768.301456686191</v>
      </c>
      <c r="AD1010">
        <v>14812.794408303022</v>
      </c>
      <c r="AE1010">
        <v>13870.636159521482</v>
      </c>
      <c r="AF1010">
        <v>12932.609064403558</v>
      </c>
      <c r="AG1010">
        <v>12046.85254819619</v>
      </c>
      <c r="AH1010">
        <v>561</v>
      </c>
      <c r="AI1010">
        <v>477.99615856767292</v>
      </c>
      <c r="AJ1010">
        <v>391.43997231722517</v>
      </c>
      <c r="AK1010">
        <v>314.65571559086845</v>
      </c>
      <c r="AL1010">
        <v>262.40691544022741</v>
      </c>
      <c r="AM1010">
        <v>237.01708539214502</v>
      </c>
      <c r="AN1010">
        <v>229.02323709626756</v>
      </c>
      <c r="AO1010">
        <v>230.42365403262835</v>
      </c>
      <c r="AP1010">
        <v>46.920155831779347</v>
      </c>
      <c r="AQ1010">
        <v>3.088425424422252</v>
      </c>
      <c r="AR1010">
        <v>0.12496598520299143</v>
      </c>
      <c r="AS1010">
        <v>3.088425424422252</v>
      </c>
      <c r="AT1010">
        <v>24144</v>
      </c>
      <c r="AU1010">
        <v>972</v>
      </c>
      <c r="AV1010">
        <v>14716.678565291359</v>
      </c>
      <c r="AW1010">
        <v>12350.738130336056</v>
      </c>
      <c r="AX1010">
        <v>413.87501147501052</v>
      </c>
      <c r="AY1010">
        <v>491.09556372377261</v>
      </c>
      <c r="AZ1010">
        <v>469.82207847798361</v>
      </c>
      <c r="BA1010">
        <v>11.001567612527124</v>
      </c>
      <c r="BB1010">
        <v>66.061272509003672</v>
      </c>
      <c r="BC1010">
        <v>10200</v>
      </c>
      <c r="BD1010">
        <v>594783.89297383837</v>
      </c>
      <c r="BE1010">
        <v>5180898.8357547792</v>
      </c>
      <c r="BF1010">
        <v>145722</v>
      </c>
      <c r="BG1010">
        <v>144633.01941562942</v>
      </c>
      <c r="BH1010">
        <v>139019.34636424397</v>
      </c>
      <c r="BI1010">
        <v>222850.00000000006</v>
      </c>
      <c r="BJ1010">
        <v>201508.23308824215</v>
      </c>
      <c r="BK1010">
        <v>189297.49894214864</v>
      </c>
      <c r="BL1010">
        <v>-465486.26567137265</v>
      </c>
      <c r="BM1010">
        <v>-474855.71781236294</v>
      </c>
      <c r="BN1010">
        <v>-463816.22363436618</v>
      </c>
      <c r="BO1010">
        <v>462886.90728500346</v>
      </c>
      <c r="BP1010">
        <v>1077636.4174680533</v>
      </c>
      <c r="BQ1010">
        <v>1573802.5214512628</v>
      </c>
      <c r="BR1010">
        <v>2833464</v>
      </c>
      <c r="BS1010">
        <v>8767932</v>
      </c>
      <c r="BT1010">
        <v>937111</v>
      </c>
      <c r="BU1010">
        <v>60374</v>
      </c>
      <c r="BV1010">
        <v>88734</v>
      </c>
      <c r="BW1010">
        <v>932589</v>
      </c>
      <c r="BX1010">
        <v>42948</v>
      </c>
      <c r="BY1010">
        <v>322.43327360327669</v>
      </c>
      <c r="BZ1010">
        <v>0</v>
      </c>
      <c r="CA1010">
        <v>0</v>
      </c>
      <c r="CB1010">
        <v>0</v>
      </c>
      <c r="CC1010">
        <v>0</v>
      </c>
      <c r="CD1010">
        <v>15.285191473992374</v>
      </c>
      <c r="CE1010">
        <v>0</v>
      </c>
      <c r="CF1010">
        <v>0</v>
      </c>
      <c r="CG1010">
        <v>377101.22859590763</v>
      </c>
      <c r="CH1010">
        <v>150253.77099783195</v>
      </c>
      <c r="CI1010">
        <v>58512.029387512121</v>
      </c>
      <c r="CJ1010">
        <v>30082.757132686267</v>
      </c>
      <c r="CK1010">
        <v>824075.52783688449</v>
      </c>
      <c r="CL1010">
        <v>2750000</v>
      </c>
      <c r="CM1010">
        <v>700000</v>
      </c>
      <c r="CN1010">
        <v>400000</v>
      </c>
      <c r="CO1010">
        <v>20730000</v>
      </c>
      <c r="CP1010">
        <v>1000</v>
      </c>
      <c r="CQ1010">
        <v>0</v>
      </c>
      <c r="CR1010">
        <v>0</v>
      </c>
      <c r="CS1010">
        <v>0</v>
      </c>
      <c r="CT1010">
        <v>2316000</v>
      </c>
      <c r="CU1010">
        <v>0</v>
      </c>
      <c r="CV1010">
        <v>0</v>
      </c>
      <c r="CW1010">
        <v>0</v>
      </c>
      <c r="CX1010">
        <v>83.771469251361808</v>
      </c>
      <c r="CY1010">
        <v>1859183.875124211</v>
      </c>
      <c r="CZ1010">
        <v>10200</v>
      </c>
      <c r="DA1010">
        <v>10123.77539451435</v>
      </c>
      <c r="DB1010">
        <v>9730.8390834279562</v>
      </c>
      <c r="DC1010">
        <v>9003.5185576053445</v>
      </c>
      <c r="DD1010">
        <v>-465486.26567137265</v>
      </c>
      <c r="DE1010">
        <v>-474855.71781236294</v>
      </c>
      <c r="DF1010">
        <v>-463816.22363436618</v>
      </c>
    </row>
    <row r="1011" spans="1:110" x14ac:dyDescent="0.45">
      <c r="A1011">
        <v>22429</v>
      </c>
      <c r="B1011" t="s">
        <v>1353</v>
      </c>
      <c r="C1011">
        <v>7192</v>
      </c>
      <c r="D1011">
        <v>6350</v>
      </c>
      <c r="E1011">
        <v>5567</v>
      </c>
      <c r="F1011">
        <v>4850</v>
      </c>
      <c r="G1011">
        <v>4206</v>
      </c>
      <c r="H1011">
        <v>3617</v>
      </c>
      <c r="I1011">
        <v>3069</v>
      </c>
      <c r="J1011">
        <v>2383.4285714285711</v>
      </c>
      <c r="K1011">
        <v>2.54</v>
      </c>
      <c r="L1011">
        <v>2.4500000000000002</v>
      </c>
      <c r="M1011">
        <v>2.38</v>
      </c>
      <c r="N1011">
        <v>2.3199999999999998</v>
      </c>
      <c r="O1011">
        <v>2.2599999999999998</v>
      </c>
      <c r="P1011">
        <v>2.2200000000000002</v>
      </c>
      <c r="Q1011">
        <v>2.2100820833190986</v>
      </c>
      <c r="R1011">
        <v>2.1861799640393094</v>
      </c>
      <c r="S1011">
        <v>288244</v>
      </c>
      <c r="T1011">
        <v>10809</v>
      </c>
      <c r="U1011">
        <v>4725</v>
      </c>
      <c r="V1011">
        <v>17.349293752728141</v>
      </c>
      <c r="W1011">
        <v>48.601940332056159</v>
      </c>
      <c r="X1011">
        <v>2116.9028351994475</v>
      </c>
      <c r="Y1011">
        <v>330.32801915886284</v>
      </c>
      <c r="Z1011">
        <v>3499</v>
      </c>
      <c r="AA1011">
        <v>3067.7745050765911</v>
      </c>
      <c r="AB1011">
        <v>2610.3062899723518</v>
      </c>
      <c r="AC1011">
        <v>2200.8603986868839</v>
      </c>
      <c r="AD1011">
        <v>1839.8440384347336</v>
      </c>
      <c r="AE1011">
        <v>1528.1447258471317</v>
      </c>
      <c r="AF1011">
        <v>1305.2593233803327</v>
      </c>
      <c r="AG1011">
        <v>909.60798952913376</v>
      </c>
      <c r="AH1011">
        <v>511</v>
      </c>
      <c r="AI1011">
        <v>434.15489262153426</v>
      </c>
      <c r="AJ1011">
        <v>378.01536248278455</v>
      </c>
      <c r="AK1011">
        <v>336.89921499741155</v>
      </c>
      <c r="AL1011">
        <v>305.51631193040936</v>
      </c>
      <c r="AM1011">
        <v>278.72749218793592</v>
      </c>
      <c r="AN1011">
        <v>303.75996440710878</v>
      </c>
      <c r="AO1011">
        <v>253.217854735603</v>
      </c>
      <c r="AP1011">
        <v>15.264077264901173</v>
      </c>
      <c r="AQ1011">
        <v>8.3569158543190358</v>
      </c>
      <c r="AR1011">
        <v>0.33814325407868273</v>
      </c>
      <c r="AS1011">
        <v>8.3569158543190358</v>
      </c>
      <c r="AT1011">
        <v>6667</v>
      </c>
      <c r="AU1011">
        <v>40</v>
      </c>
      <c r="AV1011">
        <v>3999.6902575296876</v>
      </c>
      <c r="AW1011">
        <v>1087.6878318886088</v>
      </c>
      <c r="AX1011">
        <v>21.519027834376899</v>
      </c>
      <c r="AY1011">
        <v>133.46966389376564</v>
      </c>
      <c r="AZ1011">
        <v>41.375645125042674</v>
      </c>
      <c r="BA1011">
        <v>0.57201578522950991</v>
      </c>
      <c r="BB1011">
        <v>66.061272509003672</v>
      </c>
      <c r="BC1011">
        <v>10200</v>
      </c>
      <c r="BD1011">
        <v>283436.44831396459</v>
      </c>
      <c r="BE1011">
        <v>1267015.2463495629</v>
      </c>
      <c r="BF1011">
        <v>11874</v>
      </c>
      <c r="BG1011">
        <v>9577.3014526201496</v>
      </c>
      <c r="BH1011">
        <v>7464.2287082357943</v>
      </c>
      <c r="BI1011">
        <v>15674.000000000005</v>
      </c>
      <c r="BJ1011">
        <v>11244.726700718502</v>
      </c>
      <c r="BK1011">
        <v>9400.2070265285183</v>
      </c>
      <c r="BL1011">
        <v>-74190.103002101998</v>
      </c>
      <c r="BM1011">
        <v>-109802.86309686932</v>
      </c>
      <c r="BN1011">
        <v>-139238.33667522267</v>
      </c>
      <c r="BO1011">
        <v>-61735.706954353373</v>
      </c>
      <c r="BP1011">
        <v>-11991.59391298308</v>
      </c>
      <c r="BQ1011">
        <v>48716.486370493774</v>
      </c>
      <c r="BR1011">
        <v>2833464</v>
      </c>
      <c r="BS1011">
        <v>8767932</v>
      </c>
      <c r="BT1011">
        <v>937111</v>
      </c>
      <c r="BU1011">
        <v>60374</v>
      </c>
      <c r="BV1011">
        <v>88734</v>
      </c>
      <c r="BW1011">
        <v>932589</v>
      </c>
      <c r="BX1011">
        <v>42948</v>
      </c>
      <c r="BY1011">
        <v>85.098369508141928</v>
      </c>
      <c r="BZ1011">
        <v>0</v>
      </c>
      <c r="CA1011">
        <v>0</v>
      </c>
      <c r="CB1011">
        <v>0</v>
      </c>
      <c r="CC1011">
        <v>0</v>
      </c>
      <c r="CD1011">
        <v>5.0978431525196042</v>
      </c>
      <c r="CE1011">
        <v>3.0033361793415052</v>
      </c>
      <c r="CF1011">
        <v>0</v>
      </c>
      <c r="CG1011">
        <v>153734.96864554379</v>
      </c>
      <c r="CH1011">
        <v>61254.795852121206</v>
      </c>
      <c r="CI1011">
        <v>23853.926535242088</v>
      </c>
      <c r="CJ1011">
        <v>12264.005985302223</v>
      </c>
      <c r="CK1011">
        <v>335955.483108013</v>
      </c>
      <c r="CL1011">
        <v>110000</v>
      </c>
      <c r="CM1011">
        <v>5340000</v>
      </c>
      <c r="CN1011">
        <v>570000</v>
      </c>
      <c r="CO1011">
        <v>496880000</v>
      </c>
      <c r="CP1011">
        <v>40000</v>
      </c>
      <c r="CQ1011">
        <v>6780</v>
      </c>
      <c r="CR1011">
        <v>0</v>
      </c>
      <c r="CS1011">
        <v>0</v>
      </c>
      <c r="CT1011">
        <v>88880000</v>
      </c>
      <c r="CU1011">
        <v>47514240</v>
      </c>
      <c r="CV1011">
        <v>0</v>
      </c>
      <c r="CW1011">
        <v>0</v>
      </c>
      <c r="CX1011">
        <v>121452.41658171629</v>
      </c>
      <c r="CY1011">
        <v>717757.68866370479</v>
      </c>
      <c r="CZ1011">
        <v>10200</v>
      </c>
      <c r="DA1011">
        <v>8227.0906869399951</v>
      </c>
      <c r="DB1011">
        <v>6411.9195573526276</v>
      </c>
      <c r="DC1011">
        <v>4290.5084559994548</v>
      </c>
      <c r="DD1011">
        <v>-74190.103002101998</v>
      </c>
      <c r="DE1011">
        <v>-109802.86309686932</v>
      </c>
      <c r="DF1011">
        <v>-139238.33667522267</v>
      </c>
    </row>
    <row r="1012" spans="1:110" x14ac:dyDescent="0.45">
      <c r="A1012">
        <v>22461</v>
      </c>
      <c r="B1012" t="s">
        <v>400</v>
      </c>
      <c r="C1012">
        <v>18528</v>
      </c>
      <c r="D1012">
        <v>17582</v>
      </c>
      <c r="E1012">
        <v>16596</v>
      </c>
      <c r="F1012">
        <v>15640</v>
      </c>
      <c r="G1012">
        <v>14680</v>
      </c>
      <c r="H1012">
        <v>13684</v>
      </c>
      <c r="I1012">
        <v>12636</v>
      </c>
      <c r="J1012">
        <v>11657.857142857143</v>
      </c>
      <c r="K1012">
        <v>2.54</v>
      </c>
      <c r="L1012">
        <v>2.4500000000000002</v>
      </c>
      <c r="M1012">
        <v>2.38</v>
      </c>
      <c r="N1012">
        <v>2.3199999999999998</v>
      </c>
      <c r="O1012">
        <v>2.2599999999999998</v>
      </c>
      <c r="P1012">
        <v>2.2200000000000002</v>
      </c>
      <c r="Q1012">
        <v>2.2100820833190986</v>
      </c>
      <c r="R1012">
        <v>2.1861799640393094</v>
      </c>
      <c r="S1012">
        <v>323398</v>
      </c>
      <c r="T1012">
        <v>10555</v>
      </c>
      <c r="U1012">
        <v>4304</v>
      </c>
      <c r="V1012">
        <v>38.537196297277504</v>
      </c>
      <c r="W1012">
        <v>107.9572772067736</v>
      </c>
      <c r="X1012">
        <v>2397.4755892685926</v>
      </c>
      <c r="Y1012">
        <v>348.97668386232112</v>
      </c>
      <c r="Z1012">
        <v>10003</v>
      </c>
      <c r="AA1012">
        <v>9250.5081303875431</v>
      </c>
      <c r="AB1012">
        <v>8500.0507353190351</v>
      </c>
      <c r="AC1012">
        <v>7778.12846392539</v>
      </c>
      <c r="AD1012">
        <v>7089.7546843275923</v>
      </c>
      <c r="AE1012">
        <v>6459.3070682246371</v>
      </c>
      <c r="AF1012">
        <v>5927.7668340296623</v>
      </c>
      <c r="AG1012">
        <v>5230.3100101634491</v>
      </c>
      <c r="AH1012">
        <v>832</v>
      </c>
      <c r="AI1012">
        <v>732.92710522296329</v>
      </c>
      <c r="AJ1012">
        <v>658.11857057951636</v>
      </c>
      <c r="AK1012">
        <v>597.83778801638414</v>
      </c>
      <c r="AL1012">
        <v>583.06005164905548</v>
      </c>
      <c r="AM1012">
        <v>569.94670558697817</v>
      </c>
      <c r="AN1012">
        <v>618.59080741361436</v>
      </c>
      <c r="AO1012">
        <v>609.29184456979078</v>
      </c>
      <c r="AP1012">
        <v>28.383614748783174</v>
      </c>
      <c r="AQ1012">
        <v>8.7202600218981239</v>
      </c>
      <c r="AR1012">
        <v>0.35284513469079937</v>
      </c>
      <c r="AS1012">
        <v>8.7202600218981239</v>
      </c>
      <c r="AT1012">
        <v>15973</v>
      </c>
      <c r="AU1012">
        <v>174</v>
      </c>
      <c r="AV1012">
        <v>9604.5150067358481</v>
      </c>
      <c r="AW1012">
        <v>3400.8449911100856</v>
      </c>
      <c r="AX1012">
        <v>83.303508717286107</v>
      </c>
      <c r="AY1012">
        <v>320.50266577477521</v>
      </c>
      <c r="AZ1012">
        <v>129.36814346182766</v>
      </c>
      <c r="BA1012">
        <v>2.2143622062316792</v>
      </c>
      <c r="BB1012">
        <v>66.061272509003672</v>
      </c>
      <c r="BC1012">
        <v>6120</v>
      </c>
      <c r="BD1012">
        <v>300420.09921111487</v>
      </c>
      <c r="BE1012">
        <v>3384973.4018410482</v>
      </c>
      <c r="BF1012">
        <v>89626</v>
      </c>
      <c r="BG1012">
        <v>84193.892166361387</v>
      </c>
      <c r="BH1012">
        <v>76982.482873044806</v>
      </c>
      <c r="BI1012">
        <v>103419.99999999999</v>
      </c>
      <c r="BJ1012">
        <v>86958.903705699835</v>
      </c>
      <c r="BK1012">
        <v>79262.93551859638</v>
      </c>
      <c r="BL1012">
        <v>-380490.84100835893</v>
      </c>
      <c r="BM1012">
        <v>-382791.40499515698</v>
      </c>
      <c r="BN1012">
        <v>-424271.76885590231</v>
      </c>
      <c r="BO1012">
        <v>180530.23117746366</v>
      </c>
      <c r="BP1012">
        <v>509813.70467017894</v>
      </c>
      <c r="BQ1012">
        <v>803288.31907742773</v>
      </c>
      <c r="BR1012">
        <v>2833464</v>
      </c>
      <c r="BS1012">
        <v>8767932</v>
      </c>
      <c r="BT1012">
        <v>937111</v>
      </c>
      <c r="BU1012">
        <v>60374</v>
      </c>
      <c r="BV1012">
        <v>88734</v>
      </c>
      <c r="BW1012">
        <v>932589</v>
      </c>
      <c r="BX1012">
        <v>42948</v>
      </c>
      <c r="BY1012">
        <v>135.14626901764979</v>
      </c>
      <c r="BZ1012">
        <v>0</v>
      </c>
      <c r="CA1012">
        <v>0</v>
      </c>
      <c r="CB1012">
        <v>0</v>
      </c>
      <c r="CC1012">
        <v>0</v>
      </c>
      <c r="CD1012">
        <v>10.012250666577591</v>
      </c>
      <c r="CE1012">
        <v>0</v>
      </c>
      <c r="CF1012">
        <v>2.5055999999999998</v>
      </c>
      <c r="CG1012">
        <v>288628.52905566571</v>
      </c>
      <c r="CH1012">
        <v>115002.34318950643</v>
      </c>
      <c r="CI1012">
        <v>44784.370067053089</v>
      </c>
      <c r="CJ1012">
        <v>23024.963279688185</v>
      </c>
      <c r="CK1012">
        <v>630737.02601273486</v>
      </c>
      <c r="CL1012">
        <v>5840000</v>
      </c>
      <c r="CM1012">
        <v>5440000</v>
      </c>
      <c r="CN1012">
        <v>1370000</v>
      </c>
      <c r="CO1012">
        <v>133910000</v>
      </c>
      <c r="CP1012">
        <v>13000</v>
      </c>
      <c r="CQ1012">
        <v>1490</v>
      </c>
      <c r="CR1012">
        <v>0</v>
      </c>
      <c r="CS1012">
        <v>0</v>
      </c>
      <c r="CT1012">
        <v>25825000</v>
      </c>
      <c r="CU1012">
        <v>10441920</v>
      </c>
      <c r="CV1012">
        <v>0</v>
      </c>
      <c r="CW1012">
        <v>0</v>
      </c>
      <c r="CX1012">
        <v>29098.960486319858</v>
      </c>
      <c r="CY1012">
        <v>1400231.6627379837</v>
      </c>
      <c r="CZ1012">
        <v>6120</v>
      </c>
      <c r="DA1012">
        <v>5749.0752689859155</v>
      </c>
      <c r="DB1012">
        <v>5256.6531495663548</v>
      </c>
      <c r="DC1012">
        <v>4547.5978254910215</v>
      </c>
      <c r="DD1012">
        <v>-380490.84100835893</v>
      </c>
      <c r="DE1012">
        <v>-382791.40499515698</v>
      </c>
      <c r="DF1012">
        <v>-424271.76885590231</v>
      </c>
    </row>
    <row r="1013" spans="1:110" x14ac:dyDescent="0.45">
      <c r="A1013">
        <v>23000</v>
      </c>
      <c r="B1013" t="s">
        <v>1354</v>
      </c>
      <c r="C1013">
        <v>7483128</v>
      </c>
      <c r="D1013">
        <v>7505224</v>
      </c>
      <c r="E1013">
        <v>7455615</v>
      </c>
      <c r="F1013">
        <v>7359302</v>
      </c>
      <c r="G1013">
        <v>7227958</v>
      </c>
      <c r="H1013">
        <v>7070766</v>
      </c>
      <c r="I1013">
        <v>6899465</v>
      </c>
      <c r="J1013">
        <v>6797766.3571428554</v>
      </c>
      <c r="K1013">
        <v>2.41</v>
      </c>
      <c r="L1013">
        <v>2.34</v>
      </c>
      <c r="M1013">
        <v>2.27</v>
      </c>
      <c r="N1013">
        <v>2.2200000000000002</v>
      </c>
      <c r="O1013">
        <v>2.1800000000000002</v>
      </c>
      <c r="P1013">
        <v>2.15</v>
      </c>
      <c r="Q1013">
        <v>2.1364052979398136</v>
      </c>
      <c r="R1013">
        <v>2.1166426518313841</v>
      </c>
      <c r="S1013">
        <v>323398</v>
      </c>
      <c r="T1013">
        <v>10555</v>
      </c>
      <c r="U1013">
        <v>4304</v>
      </c>
      <c r="V1013">
        <v>15119.013797115158</v>
      </c>
      <c r="W1013">
        <v>43921.443092916197</v>
      </c>
      <c r="X1013">
        <v>2601.2503503656867</v>
      </c>
      <c r="Y1013">
        <v>365.12623516435769</v>
      </c>
      <c r="Z1013">
        <v>3752464</v>
      </c>
      <c r="AA1013">
        <v>3762682.0518728308</v>
      </c>
      <c r="AB1013">
        <v>3712123.6494346103</v>
      </c>
      <c r="AC1013">
        <v>3633803.9242321728</v>
      </c>
      <c r="AD1013">
        <v>3518102.4733019457</v>
      </c>
      <c r="AE1013">
        <v>3377577.446120779</v>
      </c>
      <c r="AF1013">
        <v>3230731.8197183837</v>
      </c>
      <c r="AG1013">
        <v>3134769.6521812254</v>
      </c>
      <c r="AH1013">
        <v>76009</v>
      </c>
      <c r="AI1013">
        <v>65767.816278970757</v>
      </c>
      <c r="AJ1013">
        <v>57053.25370830149</v>
      </c>
      <c r="AK1013">
        <v>50729.066728994425</v>
      </c>
      <c r="AL1013">
        <v>46683.95942991395</v>
      </c>
      <c r="AM1013">
        <v>44160.515008712486</v>
      </c>
      <c r="AN1013">
        <v>43110.402735327894</v>
      </c>
      <c r="AO1013">
        <v>42325.938358994426</v>
      </c>
      <c r="AP1013">
        <v>19716.349794388887</v>
      </c>
      <c r="AQ1013">
        <v>463.95927753726784</v>
      </c>
      <c r="AR1013">
        <v>109.97173363888889</v>
      </c>
      <c r="AS1013">
        <v>463.95927753726784</v>
      </c>
      <c r="AT1013">
        <v>5048012</v>
      </c>
      <c r="AU1013">
        <v>131018</v>
      </c>
      <c r="AV1013">
        <v>3192348.8937881156</v>
      </c>
      <c r="AW1013">
        <v>1603567.0382864964</v>
      </c>
      <c r="AX1013">
        <v>63030.597854170468</v>
      </c>
      <c r="AY1013">
        <v>106528.68258570941</v>
      </c>
      <c r="AZ1013">
        <v>60999.690136418321</v>
      </c>
      <c r="BA1013">
        <v>1675.4705278758597</v>
      </c>
      <c r="BB1013">
        <v>66.061272509003672</v>
      </c>
      <c r="BC1013">
        <v>3069100</v>
      </c>
      <c r="BD1013">
        <v>203015344.00690174</v>
      </c>
      <c r="BE1013">
        <v>4129529.8032133849</v>
      </c>
      <c r="BF1013">
        <v>89626</v>
      </c>
      <c r="BG1013">
        <v>92633.881885643554</v>
      </c>
      <c r="BH1013">
        <v>91899.726329376703</v>
      </c>
      <c r="BI1013">
        <v>103419.99999999999</v>
      </c>
      <c r="BJ1013">
        <v>99877.692737029749</v>
      </c>
      <c r="BK1013">
        <v>96697.555831960082</v>
      </c>
      <c r="BL1013">
        <v>-28871230.544190973</v>
      </c>
      <c r="BM1013">
        <v>4088124.4291170537</v>
      </c>
      <c r="BN1013">
        <v>36811721.706153691</v>
      </c>
      <c r="BO1013">
        <v>479487.76040790323</v>
      </c>
      <c r="BP1013">
        <v>1061518.6972866578</v>
      </c>
      <c r="BQ1013">
        <v>1547844.7204497645</v>
      </c>
      <c r="BR1013">
        <v>5151947</v>
      </c>
      <c r="BS1013">
        <v>8767932</v>
      </c>
      <c r="BT1013">
        <v>937111</v>
      </c>
      <c r="BU1013">
        <v>131018</v>
      </c>
      <c r="BV1013">
        <v>88734</v>
      </c>
      <c r="BW1013">
        <v>932589</v>
      </c>
      <c r="BX1013">
        <v>42948</v>
      </c>
      <c r="BY1013">
        <v>135.14626901764979</v>
      </c>
      <c r="BZ1013">
        <v>0</v>
      </c>
      <c r="CA1013">
        <v>0</v>
      </c>
      <c r="CB1013">
        <v>0</v>
      </c>
      <c r="CC1013">
        <v>0</v>
      </c>
      <c r="CD1013">
        <v>10.012250666577591</v>
      </c>
      <c r="CE1013">
        <v>0</v>
      </c>
      <c r="CF1013">
        <v>2.5055999999999998</v>
      </c>
      <c r="CG1013">
        <v>364808.39657754253</v>
      </c>
      <c r="CH1013">
        <v>94846.831632011512</v>
      </c>
      <c r="CI1013">
        <v>282725.11089836649</v>
      </c>
      <c r="CJ1013">
        <v>9635.4996799305009</v>
      </c>
      <c r="CK1013">
        <v>210333.18286827995</v>
      </c>
      <c r="CL1013">
        <v>425000000</v>
      </c>
      <c r="CM1013">
        <v>324000000</v>
      </c>
      <c r="CN1013">
        <v>1370000</v>
      </c>
      <c r="CO1013">
        <v>133910000</v>
      </c>
      <c r="CP1013">
        <v>13000</v>
      </c>
      <c r="CQ1013">
        <v>1490</v>
      </c>
      <c r="CR1013">
        <v>0</v>
      </c>
      <c r="CS1013">
        <v>0</v>
      </c>
      <c r="CT1013">
        <v>25825000</v>
      </c>
      <c r="CU1013">
        <v>10441920</v>
      </c>
      <c r="CV1013">
        <v>0</v>
      </c>
      <c r="CW1013">
        <v>0</v>
      </c>
      <c r="CX1013">
        <v>29098.960486319858</v>
      </c>
      <c r="CY1013">
        <v>1400231.6627379837</v>
      </c>
      <c r="CZ1013">
        <v>3069100</v>
      </c>
      <c r="DA1013">
        <v>3172100.1371837258</v>
      </c>
      <c r="DB1013">
        <v>3146960.1463580881</v>
      </c>
      <c r="DC1013">
        <v>3073137.0483248294</v>
      </c>
      <c r="DD1013">
        <v>-28871230.544190973</v>
      </c>
      <c r="DE1013">
        <v>4088124.4291170537</v>
      </c>
      <c r="DF1013">
        <v>36811721.706153691</v>
      </c>
    </row>
    <row r="1014" spans="1:110" x14ac:dyDescent="0.45">
      <c r="A1014">
        <v>23100</v>
      </c>
      <c r="B1014" t="s">
        <v>1355</v>
      </c>
      <c r="C1014">
        <v>2295638</v>
      </c>
      <c r="D1014">
        <v>2312844</v>
      </c>
      <c r="E1014">
        <v>2306835</v>
      </c>
      <c r="F1014">
        <v>2288779</v>
      </c>
      <c r="G1014">
        <v>2260016</v>
      </c>
      <c r="H1014">
        <v>2220432</v>
      </c>
      <c r="I1014">
        <v>2173770</v>
      </c>
      <c r="J1014">
        <v>2152439.7500000005</v>
      </c>
      <c r="K1014">
        <v>2.41</v>
      </c>
      <c r="L1014">
        <v>2.34</v>
      </c>
      <c r="M1014">
        <v>2.27</v>
      </c>
      <c r="N1014">
        <v>2.2200000000000002</v>
      </c>
      <c r="O1014">
        <v>2.1800000000000002</v>
      </c>
      <c r="P1014">
        <v>2.15</v>
      </c>
      <c r="Q1014">
        <v>2.1364052979398136</v>
      </c>
      <c r="R1014">
        <v>2.1166426518313841</v>
      </c>
      <c r="S1014">
        <v>324498</v>
      </c>
      <c r="T1014">
        <v>9944</v>
      </c>
      <c r="U1014">
        <v>5096</v>
      </c>
      <c r="V1014">
        <v>5218.6885092041412</v>
      </c>
      <c r="W1014">
        <v>15084.135216377384</v>
      </c>
      <c r="X1014">
        <v>2178.0475084273057</v>
      </c>
      <c r="Y1014">
        <v>386.16829176724553</v>
      </c>
      <c r="Z1014">
        <v>1322772</v>
      </c>
      <c r="AA1014">
        <v>1339596.1895781062</v>
      </c>
      <c r="AB1014">
        <v>1324100.4817241174</v>
      </c>
      <c r="AC1014">
        <v>1301221.4988559831</v>
      </c>
      <c r="AD1014">
        <v>1266237.5016519241</v>
      </c>
      <c r="AE1014">
        <v>1219928.9037898083</v>
      </c>
      <c r="AF1014">
        <v>1169108.3341112442</v>
      </c>
      <c r="AG1014">
        <v>1139254.5944547006</v>
      </c>
      <c r="AH1014">
        <v>2664</v>
      </c>
      <c r="AI1014">
        <v>2541.4635217119016</v>
      </c>
      <c r="AJ1014">
        <v>2434.4632970186008</v>
      </c>
      <c r="AK1014">
        <v>2395.6414443527688</v>
      </c>
      <c r="AL1014">
        <v>2404.5442101330545</v>
      </c>
      <c r="AM1014">
        <v>2418.8887867372696</v>
      </c>
      <c r="AN1014">
        <v>2452.0153914268494</v>
      </c>
      <c r="AO1014">
        <v>2464.1221547594396</v>
      </c>
      <c r="AP1014">
        <v>8901.6831527626291</v>
      </c>
      <c r="AQ1014">
        <v>20.919417043911526</v>
      </c>
      <c r="AR1014">
        <v>4.9585053482394867</v>
      </c>
      <c r="AS1014">
        <v>20.919417043911526</v>
      </c>
      <c r="AT1014">
        <v>1262486</v>
      </c>
      <c r="AU1014">
        <v>37843</v>
      </c>
      <c r="AV1014">
        <v>799854.92925637716</v>
      </c>
      <c r="AW1014">
        <v>444571.02649762784</v>
      </c>
      <c r="AX1014">
        <v>18039.298159796806</v>
      </c>
      <c r="AY1014">
        <v>26691.158989285304</v>
      </c>
      <c r="AZ1014">
        <v>16911.481847969764</v>
      </c>
      <c r="BA1014">
        <v>479.51809818197637</v>
      </c>
      <c r="BB1014">
        <v>66.061272509003672</v>
      </c>
      <c r="BC1014">
        <v>1070000</v>
      </c>
      <c r="BD1014">
        <v>72724993.288052097</v>
      </c>
      <c r="BE1014">
        <v>527732017.37708044</v>
      </c>
      <c r="BF1014">
        <v>18343500</v>
      </c>
      <c r="BG1014">
        <v>19133860.629310854</v>
      </c>
      <c r="BH1014">
        <v>19166849.744856559</v>
      </c>
      <c r="BI1014">
        <v>9324276.0000000056</v>
      </c>
      <c r="BJ1014">
        <v>9057168.4861898869</v>
      </c>
      <c r="BK1014">
        <v>8813661.9369389471</v>
      </c>
      <c r="BL1014">
        <v>-12063605.963617489</v>
      </c>
      <c r="BM1014">
        <v>-21250374.8025956</v>
      </c>
      <c r="BN1014">
        <v>-31089371.009092525</v>
      </c>
      <c r="BO1014">
        <v>60422294.81170696</v>
      </c>
      <c r="BP1014">
        <v>136352166.86032385</v>
      </c>
      <c r="BQ1014">
        <v>201639147.69793418</v>
      </c>
      <c r="BR1014">
        <v>5151947</v>
      </c>
      <c r="BS1014">
        <v>8767932</v>
      </c>
      <c r="BT1014">
        <v>937111</v>
      </c>
      <c r="BU1014">
        <v>131018</v>
      </c>
      <c r="BV1014">
        <v>88734</v>
      </c>
      <c r="BW1014">
        <v>932589</v>
      </c>
      <c r="BX1014">
        <v>42948</v>
      </c>
      <c r="BY1014">
        <v>3051.7206858167137</v>
      </c>
      <c r="BZ1014">
        <v>0</v>
      </c>
      <c r="CA1014">
        <v>0</v>
      </c>
      <c r="CB1014">
        <v>0</v>
      </c>
      <c r="CC1014">
        <v>1841.4550444111999</v>
      </c>
      <c r="CD1014">
        <v>563.00935862792801</v>
      </c>
      <c r="CE1014">
        <v>4.1809950000000002</v>
      </c>
      <c r="CF1014">
        <v>911.05252160000009</v>
      </c>
      <c r="CG1014">
        <v>38791522.926521182</v>
      </c>
      <c r="CH1014">
        <v>10085439.584938442</v>
      </c>
      <c r="CI1014">
        <v>30063281.77807181</v>
      </c>
      <c r="CJ1014">
        <v>1024580.8765617678</v>
      </c>
      <c r="CK1014">
        <v>22365561.105468616</v>
      </c>
      <c r="CL1014">
        <v>4930000</v>
      </c>
      <c r="CM1014">
        <v>5150000</v>
      </c>
      <c r="CN1014">
        <v>1590000</v>
      </c>
      <c r="CO1014">
        <v>326450000</v>
      </c>
      <c r="CP1014">
        <v>13000</v>
      </c>
      <c r="CQ1014">
        <v>1490</v>
      </c>
      <c r="CR1014">
        <v>0</v>
      </c>
      <c r="CS1014">
        <v>0</v>
      </c>
      <c r="CT1014">
        <v>25825000</v>
      </c>
      <c r="CU1014">
        <v>10441920</v>
      </c>
      <c r="CV1014">
        <v>0</v>
      </c>
      <c r="CW1014">
        <v>0</v>
      </c>
      <c r="CX1014">
        <v>3397.3131506722621</v>
      </c>
      <c r="CY1014">
        <v>170717186.70881468</v>
      </c>
      <c r="CZ1014">
        <v>1070000</v>
      </c>
      <c r="DA1014">
        <v>1116102.7542923985</v>
      </c>
      <c r="DB1014">
        <v>1118027.0519255605</v>
      </c>
      <c r="DC1014">
        <v>1100871.8198418024</v>
      </c>
      <c r="DD1014">
        <v>-12063605.963617489</v>
      </c>
      <c r="DE1014">
        <v>-21250374.8025956</v>
      </c>
      <c r="DF1014">
        <v>-31089371.009092525</v>
      </c>
    </row>
    <row r="1015" spans="1:110" x14ac:dyDescent="0.45">
      <c r="A1015">
        <v>23201</v>
      </c>
      <c r="B1015" t="s">
        <v>1356</v>
      </c>
      <c r="C1015">
        <v>374765</v>
      </c>
      <c r="D1015">
        <v>371497</v>
      </c>
      <c r="E1015">
        <v>365237</v>
      </c>
      <c r="F1015">
        <v>356965</v>
      </c>
      <c r="G1015">
        <v>347045</v>
      </c>
      <c r="H1015">
        <v>335897</v>
      </c>
      <c r="I1015">
        <v>324226</v>
      </c>
      <c r="J1015">
        <v>315618.53571428574</v>
      </c>
      <c r="K1015">
        <v>2.41</v>
      </c>
      <c r="L1015">
        <v>2.34</v>
      </c>
      <c r="M1015">
        <v>2.27</v>
      </c>
      <c r="N1015">
        <v>2.2200000000000002</v>
      </c>
      <c r="O1015">
        <v>2.1800000000000002</v>
      </c>
      <c r="P1015">
        <v>2.15</v>
      </c>
      <c r="Q1015">
        <v>2.1364052979398136</v>
      </c>
      <c r="R1015">
        <v>2.1166426518313841</v>
      </c>
      <c r="S1015">
        <v>319325</v>
      </c>
      <c r="T1015">
        <v>11190</v>
      </c>
      <c r="U1015">
        <v>4757</v>
      </c>
      <c r="V1015">
        <v>705.46008065025762</v>
      </c>
      <c r="W1015">
        <v>2051.0555542410571</v>
      </c>
      <c r="X1015">
        <v>2959.9261178855213</v>
      </c>
      <c r="Y1015">
        <v>432.79173227246798</v>
      </c>
      <c r="Z1015">
        <v>179590</v>
      </c>
      <c r="AA1015">
        <v>176041.45419624363</v>
      </c>
      <c r="AB1015">
        <v>170929.72729541303</v>
      </c>
      <c r="AC1015">
        <v>164979.96747907277</v>
      </c>
      <c r="AD1015">
        <v>158046.66121912075</v>
      </c>
      <c r="AE1015">
        <v>150528.07012708718</v>
      </c>
      <c r="AF1015">
        <v>142728.39835866913</v>
      </c>
      <c r="AG1015">
        <v>136360.52635665162</v>
      </c>
      <c r="AH1015">
        <v>10237</v>
      </c>
      <c r="AI1015">
        <v>9116.1237392581315</v>
      </c>
      <c r="AJ1015">
        <v>8075.2731476993395</v>
      </c>
      <c r="AK1015">
        <v>7172.8200129675934</v>
      </c>
      <c r="AL1015">
        <v>6442.7721102263085</v>
      </c>
      <c r="AM1015">
        <v>5848.9005039091662</v>
      </c>
      <c r="AN1015">
        <v>5323.6520704632276</v>
      </c>
      <c r="AO1015">
        <v>4967.6483672988743</v>
      </c>
      <c r="AP1015">
        <v>898.64103868881978</v>
      </c>
      <c r="AQ1015">
        <v>50.825344226404766</v>
      </c>
      <c r="AR1015">
        <v>12.047072853117061</v>
      </c>
      <c r="AS1015">
        <v>50.825344226404766</v>
      </c>
      <c r="AT1015">
        <v>289097</v>
      </c>
      <c r="AU1015">
        <v>5685</v>
      </c>
      <c r="AV1015">
        <v>182300.33114875594</v>
      </c>
      <c r="AW1015">
        <v>76243.4443005871</v>
      </c>
      <c r="AX1015">
        <v>2794.5483508316984</v>
      </c>
      <c r="AY1015">
        <v>6083.3620504339851</v>
      </c>
      <c r="AZ1015">
        <v>2900.3006211943334</v>
      </c>
      <c r="BA1015">
        <v>74.284293025039091</v>
      </c>
      <c r="BB1015">
        <v>66.061272509003672</v>
      </c>
      <c r="BC1015">
        <v>144160</v>
      </c>
      <c r="BD1015">
        <v>8944729.521337945</v>
      </c>
      <c r="BE1015">
        <v>68499845.859873518</v>
      </c>
      <c r="BF1015">
        <v>2579714</v>
      </c>
      <c r="BG1015">
        <v>2612791.5850464469</v>
      </c>
      <c r="BH1015">
        <v>2538632.1285410486</v>
      </c>
      <c r="BI1015">
        <v>1298540.0000000009</v>
      </c>
      <c r="BJ1015">
        <v>1216946.8148760987</v>
      </c>
      <c r="BK1015">
        <v>1165804.4543911542</v>
      </c>
      <c r="BL1015">
        <v>-4652632.1877810452</v>
      </c>
      <c r="BM1015">
        <v>-5726189.1603416987</v>
      </c>
      <c r="BN1015">
        <v>-6919143.9873515926</v>
      </c>
      <c r="BO1015">
        <v>6957410.7657506615</v>
      </c>
      <c r="BP1015">
        <v>16087327.371827193</v>
      </c>
      <c r="BQ1015">
        <v>24020537.041498508</v>
      </c>
      <c r="BR1015">
        <v>5151947</v>
      </c>
      <c r="BS1015">
        <v>8767932</v>
      </c>
      <c r="BT1015">
        <v>937111</v>
      </c>
      <c r="BU1015">
        <v>131018</v>
      </c>
      <c r="BV1015">
        <v>88734</v>
      </c>
      <c r="BW1015">
        <v>932589</v>
      </c>
      <c r="BX1015">
        <v>42948</v>
      </c>
      <c r="BY1015">
        <v>2918.4758691302773</v>
      </c>
      <c r="BZ1015">
        <v>0</v>
      </c>
      <c r="CA1015">
        <v>0.61479081599999996</v>
      </c>
      <c r="CB1015">
        <v>0</v>
      </c>
      <c r="CC1015">
        <v>329.46152731200004</v>
      </c>
      <c r="CD1015">
        <v>91.350342029727344</v>
      </c>
      <c r="CE1015">
        <v>2.0299499999999999</v>
      </c>
      <c r="CF1015">
        <v>1.9478117647058828</v>
      </c>
      <c r="CG1015">
        <v>5686110.0601844965</v>
      </c>
      <c r="CH1015">
        <v>1478336.3776134246</v>
      </c>
      <c r="CI1015">
        <v>4406713.5307952585</v>
      </c>
      <c r="CJ1015">
        <v>150184.34931585146</v>
      </c>
      <c r="CK1015">
        <v>3278371.9846309484</v>
      </c>
      <c r="CL1015">
        <v>24700000</v>
      </c>
      <c r="CM1015">
        <v>50900000</v>
      </c>
      <c r="CN1015">
        <v>8430000</v>
      </c>
      <c r="CO1015">
        <v>261860000</v>
      </c>
      <c r="CP1015">
        <v>27000</v>
      </c>
      <c r="CQ1015">
        <v>0</v>
      </c>
      <c r="CR1015">
        <v>0</v>
      </c>
      <c r="CS1015">
        <v>0</v>
      </c>
      <c r="CT1015">
        <v>69957000</v>
      </c>
      <c r="CU1015">
        <v>0</v>
      </c>
      <c r="CV1015">
        <v>0</v>
      </c>
      <c r="CW1015">
        <v>0</v>
      </c>
      <c r="CX1015">
        <v>15676.608524428008</v>
      </c>
      <c r="CY1015">
        <v>24027495.413448244</v>
      </c>
      <c r="CZ1015">
        <v>144160</v>
      </c>
      <c r="DA1015">
        <v>146008.44702176124</v>
      </c>
      <c r="DB1015">
        <v>141864.25613477989</v>
      </c>
      <c r="DC1015">
        <v>135400.50292126666</v>
      </c>
      <c r="DD1015">
        <v>-4652632.1877810452</v>
      </c>
      <c r="DE1015">
        <v>-5726189.1603416987</v>
      </c>
      <c r="DF1015">
        <v>-6919143.9873515926</v>
      </c>
    </row>
    <row r="1016" spans="1:110" x14ac:dyDescent="0.45">
      <c r="A1016">
        <v>23202</v>
      </c>
      <c r="B1016" t="s">
        <v>1357</v>
      </c>
      <c r="C1016">
        <v>381051</v>
      </c>
      <c r="D1016">
        <v>387405</v>
      </c>
      <c r="E1016">
        <v>390594</v>
      </c>
      <c r="F1016">
        <v>391187</v>
      </c>
      <c r="G1016">
        <v>389094</v>
      </c>
      <c r="H1016">
        <v>384525</v>
      </c>
      <c r="I1016">
        <v>378254</v>
      </c>
      <c r="J1016">
        <v>377695.03571428568</v>
      </c>
      <c r="K1016">
        <v>2.41</v>
      </c>
      <c r="L1016">
        <v>2.34</v>
      </c>
      <c r="M1016">
        <v>2.27</v>
      </c>
      <c r="N1016">
        <v>2.2200000000000002</v>
      </c>
      <c r="O1016">
        <v>2.1800000000000002</v>
      </c>
      <c r="P1016">
        <v>2.15</v>
      </c>
      <c r="Q1016">
        <v>2.1364052979398136</v>
      </c>
      <c r="R1016">
        <v>2.1166426518313841</v>
      </c>
      <c r="S1016">
        <v>312699</v>
      </c>
      <c r="T1016">
        <v>12077</v>
      </c>
      <c r="U1016">
        <v>4330</v>
      </c>
      <c r="V1016">
        <v>734.82972507591444</v>
      </c>
      <c r="W1016">
        <v>2134.7375844489802</v>
      </c>
      <c r="X1016">
        <v>3118.3126717999558</v>
      </c>
      <c r="Y1016">
        <v>384.84930723229144</v>
      </c>
      <c r="Z1016">
        <v>170533</v>
      </c>
      <c r="AA1016">
        <v>171373.6371918474</v>
      </c>
      <c r="AB1016">
        <v>170441.09650101193</v>
      </c>
      <c r="AC1016">
        <v>168228.92276043037</v>
      </c>
      <c r="AD1016">
        <v>164514.93379574551</v>
      </c>
      <c r="AE1016">
        <v>159564.96355427179</v>
      </c>
      <c r="AF1016">
        <v>154026.91433731027</v>
      </c>
      <c r="AG1016">
        <v>151071.64494377348</v>
      </c>
      <c r="AH1016">
        <v>2643</v>
      </c>
      <c r="AI1016">
        <v>2369.6027578094436</v>
      </c>
      <c r="AJ1016">
        <v>2168.8268544013795</v>
      </c>
      <c r="AK1016">
        <v>2069.2622307480569</v>
      </c>
      <c r="AL1016">
        <v>2086.55929678442</v>
      </c>
      <c r="AM1016">
        <v>2148.3549364980045</v>
      </c>
      <c r="AN1016">
        <v>2326.0717272896445</v>
      </c>
      <c r="AO1016">
        <v>2481.7567699933302</v>
      </c>
      <c r="AP1016">
        <v>824.65091954270281</v>
      </c>
      <c r="AQ1016">
        <v>20.624777367236714</v>
      </c>
      <c r="AR1016">
        <v>4.8886672447431563</v>
      </c>
      <c r="AS1016">
        <v>20.624777367236714</v>
      </c>
      <c r="AT1016">
        <v>281372</v>
      </c>
      <c r="AU1016">
        <v>4942</v>
      </c>
      <c r="AV1016">
        <v>177258.78106260346</v>
      </c>
      <c r="AW1016">
        <v>69137.597939533749</v>
      </c>
      <c r="AX1016">
        <v>2454.8816877751883</v>
      </c>
      <c r="AY1016">
        <v>5915.1255240590772</v>
      </c>
      <c r="AZ1016">
        <v>2629.9942256198638</v>
      </c>
      <c r="BA1016">
        <v>65.255321341003778</v>
      </c>
      <c r="BB1016">
        <v>66.061272509003672</v>
      </c>
      <c r="BC1016">
        <v>148420</v>
      </c>
      <c r="BD1016">
        <v>10567779.221538482</v>
      </c>
      <c r="BE1016">
        <v>65055366.782253906</v>
      </c>
      <c r="BF1016">
        <v>2778802</v>
      </c>
      <c r="BG1016">
        <v>2957601.6370176193</v>
      </c>
      <c r="BH1016">
        <v>3001887.1343726283</v>
      </c>
      <c r="BI1016">
        <v>1480420</v>
      </c>
      <c r="BJ1016">
        <v>1453254.2222593622</v>
      </c>
      <c r="BK1016">
        <v>1421170.7371143068</v>
      </c>
      <c r="BL1016">
        <v>-4654714.2671007104</v>
      </c>
      <c r="BM1016">
        <v>-5641666.9034484047</v>
      </c>
      <c r="BN1016">
        <v>-6622121.0863463636</v>
      </c>
      <c r="BO1016">
        <v>7790207.8015243299</v>
      </c>
      <c r="BP1016">
        <v>17229297.090973102</v>
      </c>
      <c r="BQ1016">
        <v>25376647.861717477</v>
      </c>
      <c r="BR1016">
        <v>5151947</v>
      </c>
      <c r="BS1016">
        <v>8767932</v>
      </c>
      <c r="BT1016">
        <v>937111</v>
      </c>
      <c r="BU1016">
        <v>131018</v>
      </c>
      <c r="BV1016">
        <v>88734</v>
      </c>
      <c r="BW1016">
        <v>932589</v>
      </c>
      <c r="BX1016">
        <v>42948</v>
      </c>
      <c r="BY1016">
        <v>1416.3944926629606</v>
      </c>
      <c r="BZ1016">
        <v>0</v>
      </c>
      <c r="CA1016">
        <v>0</v>
      </c>
      <c r="CB1016">
        <v>5.8710131004827923</v>
      </c>
      <c r="CC1016">
        <v>357.44910867333596</v>
      </c>
      <c r="CD1016">
        <v>89.896984899528505</v>
      </c>
      <c r="CE1016">
        <v>1.37358</v>
      </c>
      <c r="CF1016">
        <v>0</v>
      </c>
      <c r="CG1016">
        <v>4975130.5928715942</v>
      </c>
      <c r="CH1016">
        <v>1293488.247848104</v>
      </c>
      <c r="CI1016">
        <v>3855707.1651844401</v>
      </c>
      <c r="CJ1016">
        <v>131405.60821778444</v>
      </c>
      <c r="CK1016">
        <v>2868451.1173569118</v>
      </c>
      <c r="CL1016">
        <v>24300000</v>
      </c>
      <c r="CM1016">
        <v>8350000</v>
      </c>
      <c r="CN1016">
        <v>4320000</v>
      </c>
      <c r="CO1016">
        <v>387200000</v>
      </c>
      <c r="CP1016">
        <v>138000</v>
      </c>
      <c r="CQ1016">
        <v>2270</v>
      </c>
      <c r="CR1016">
        <v>0</v>
      </c>
      <c r="CS1016">
        <v>0</v>
      </c>
      <c r="CT1016">
        <v>343634000</v>
      </c>
      <c r="CU1016">
        <v>15908160</v>
      </c>
      <c r="CV1016">
        <v>0</v>
      </c>
      <c r="CW1016">
        <v>0</v>
      </c>
      <c r="CX1016">
        <v>77205.60669861082</v>
      </c>
      <c r="CY1016">
        <v>21275905.87014512</v>
      </c>
      <c r="CZ1016">
        <v>148420</v>
      </c>
      <c r="DA1016">
        <v>157969.9579049371</v>
      </c>
      <c r="DB1016">
        <v>160335.31301747492</v>
      </c>
      <c r="DC1016">
        <v>159969.35602622808</v>
      </c>
      <c r="DD1016">
        <v>-4654714.2671007104</v>
      </c>
      <c r="DE1016">
        <v>-5641666.9034484047</v>
      </c>
      <c r="DF1016">
        <v>-6622121.0863463636</v>
      </c>
    </row>
    <row r="1017" spans="1:110" x14ac:dyDescent="0.45">
      <c r="A1017">
        <v>23203</v>
      </c>
      <c r="B1017" t="s">
        <v>1358</v>
      </c>
      <c r="C1017">
        <v>380868</v>
      </c>
      <c r="D1017">
        <v>379347</v>
      </c>
      <c r="E1017">
        <v>373817</v>
      </c>
      <c r="F1017">
        <v>365725</v>
      </c>
      <c r="G1017">
        <v>356409</v>
      </c>
      <c r="H1017">
        <v>346776</v>
      </c>
      <c r="I1017">
        <v>337017</v>
      </c>
      <c r="J1017">
        <v>329370.46428571426</v>
      </c>
      <c r="K1017">
        <v>2.41</v>
      </c>
      <c r="L1017">
        <v>2.34</v>
      </c>
      <c r="M1017">
        <v>2.27</v>
      </c>
      <c r="N1017">
        <v>2.2200000000000002</v>
      </c>
      <c r="O1017">
        <v>2.1800000000000002</v>
      </c>
      <c r="P1017">
        <v>2.15</v>
      </c>
      <c r="Q1017">
        <v>2.1364052979398136</v>
      </c>
      <c r="R1017">
        <v>2.1166426518313841</v>
      </c>
      <c r="S1017">
        <v>303451</v>
      </c>
      <c r="T1017">
        <v>10218</v>
      </c>
      <c r="U1017">
        <v>4882</v>
      </c>
      <c r="V1017">
        <v>702.49998960678658</v>
      </c>
      <c r="W1017">
        <v>2042.0817909013774</v>
      </c>
      <c r="X1017">
        <v>2758.4064841875252</v>
      </c>
      <c r="Y1017">
        <v>453.38101578773217</v>
      </c>
      <c r="Z1017">
        <v>137815</v>
      </c>
      <c r="AA1017">
        <v>136790.88196836039</v>
      </c>
      <c r="AB1017">
        <v>134467.99705475214</v>
      </c>
      <c r="AC1017">
        <v>131070.09686636575</v>
      </c>
      <c r="AD1017">
        <v>126028.63573680796</v>
      </c>
      <c r="AE1017">
        <v>120091.29005480191</v>
      </c>
      <c r="AF1017">
        <v>113975.86888305226</v>
      </c>
      <c r="AG1017">
        <v>109785.57586207637</v>
      </c>
      <c r="AH1017">
        <v>1700</v>
      </c>
      <c r="AI1017">
        <v>1412.5609661172543</v>
      </c>
      <c r="AJ1017">
        <v>1180.6674643394861</v>
      </c>
      <c r="AK1017">
        <v>1026.9734662239011</v>
      </c>
      <c r="AL1017">
        <v>946.62975871373214</v>
      </c>
      <c r="AM1017">
        <v>900.58165173818634</v>
      </c>
      <c r="AN1017">
        <v>859.51781650967314</v>
      </c>
      <c r="AO1017">
        <v>843.92832668194103</v>
      </c>
      <c r="AP1017">
        <v>777.60106165438856</v>
      </c>
      <c r="AQ1017">
        <v>7.8079514318824703</v>
      </c>
      <c r="AR1017">
        <v>1.8507097426527659</v>
      </c>
      <c r="AS1017">
        <v>7.8079514318824703</v>
      </c>
      <c r="AT1017">
        <v>251534</v>
      </c>
      <c r="AU1017">
        <v>5371</v>
      </c>
      <c r="AV1017">
        <v>158735.98903447142</v>
      </c>
      <c r="AW1017">
        <v>69978.418788313225</v>
      </c>
      <c r="AX1017">
        <v>2621.8289495627696</v>
      </c>
      <c r="AY1017">
        <v>5297.0199540803105</v>
      </c>
      <c r="AZ1017">
        <v>2661.9790507074354</v>
      </c>
      <c r="BA1017">
        <v>69.693090081224611</v>
      </c>
      <c r="BB1017">
        <v>66.061272509003672</v>
      </c>
      <c r="BC1017">
        <v>142150</v>
      </c>
      <c r="BD1017">
        <v>9013845.5318556968</v>
      </c>
      <c r="BE1017">
        <v>76495665.868228897</v>
      </c>
      <c r="BF1017">
        <v>2533336</v>
      </c>
      <c r="BG1017">
        <v>2574386.0438553048</v>
      </c>
      <c r="BH1017">
        <v>2520476.0271733045</v>
      </c>
      <c r="BI1017">
        <v>1189391.9999999995</v>
      </c>
      <c r="BJ1017">
        <v>1139649.9708813818</v>
      </c>
      <c r="BK1017">
        <v>1095814.6402692585</v>
      </c>
      <c r="BL1017">
        <v>-5520448.4374763779</v>
      </c>
      <c r="BM1017">
        <v>-6615809.7024285253</v>
      </c>
      <c r="BN1017">
        <v>-7552081.430563068</v>
      </c>
      <c r="BO1017">
        <v>8690112.5212642513</v>
      </c>
      <c r="BP1017">
        <v>19246844.444573235</v>
      </c>
      <c r="BQ1017">
        <v>27689230.980431043</v>
      </c>
      <c r="BR1017">
        <v>5151947</v>
      </c>
      <c r="BS1017">
        <v>8767932</v>
      </c>
      <c r="BT1017">
        <v>937111</v>
      </c>
      <c r="BU1017">
        <v>131018</v>
      </c>
      <c r="BV1017">
        <v>88734</v>
      </c>
      <c r="BW1017">
        <v>932589</v>
      </c>
      <c r="BX1017">
        <v>42948</v>
      </c>
      <c r="BY1017">
        <v>1423.160365681121</v>
      </c>
      <c r="BZ1017">
        <v>0</v>
      </c>
      <c r="CA1017">
        <v>0</v>
      </c>
      <c r="CB1017">
        <v>0</v>
      </c>
      <c r="CC1017">
        <v>178.28168305199998</v>
      </c>
      <c r="CD1017">
        <v>85.846415690134862</v>
      </c>
      <c r="CE1017">
        <v>2.3984999999999999</v>
      </c>
      <c r="CF1017">
        <v>0</v>
      </c>
      <c r="CG1017">
        <v>6235911.1725288918</v>
      </c>
      <c r="CH1017">
        <v>1621279.6158251504</v>
      </c>
      <c r="CI1017">
        <v>4832807.2882797411</v>
      </c>
      <c r="CJ1017">
        <v>164705.96803877415</v>
      </c>
      <c r="CK1017">
        <v>3595364.1892753853</v>
      </c>
      <c r="CL1017">
        <v>17100000</v>
      </c>
      <c r="CM1017">
        <v>11600000</v>
      </c>
      <c r="CN1017">
        <v>2510000</v>
      </c>
      <c r="CO1017">
        <v>113820000</v>
      </c>
      <c r="CP1017">
        <v>0</v>
      </c>
      <c r="CQ1017">
        <v>0</v>
      </c>
      <c r="CR1017">
        <v>0</v>
      </c>
      <c r="CS1017">
        <v>0</v>
      </c>
      <c r="CT1017">
        <v>0</v>
      </c>
      <c r="CU1017">
        <v>0</v>
      </c>
      <c r="CV1017">
        <v>0</v>
      </c>
      <c r="CW1017">
        <v>0</v>
      </c>
      <c r="CX1017">
        <v>0</v>
      </c>
      <c r="CY1017">
        <v>25918093.479484372</v>
      </c>
      <c r="CZ1017">
        <v>142150</v>
      </c>
      <c r="DA1017">
        <v>144453.39115460071</v>
      </c>
      <c r="DB1017">
        <v>141428.40399484523</v>
      </c>
      <c r="DC1017">
        <v>136446.74390168878</v>
      </c>
      <c r="DD1017">
        <v>-5520448.4374763779</v>
      </c>
      <c r="DE1017">
        <v>-6615809.7024285253</v>
      </c>
      <c r="DF1017">
        <v>-7552081.430563068</v>
      </c>
    </row>
    <row r="1018" spans="1:110" x14ac:dyDescent="0.45">
      <c r="A1018">
        <v>23204</v>
      </c>
      <c r="B1018" t="s">
        <v>1359</v>
      </c>
      <c r="C1018">
        <v>129046</v>
      </c>
      <c r="D1018">
        <v>124863</v>
      </c>
      <c r="E1018">
        <v>119610</v>
      </c>
      <c r="F1018">
        <v>113677</v>
      </c>
      <c r="G1018">
        <v>107415</v>
      </c>
      <c r="H1018">
        <v>101282</v>
      </c>
      <c r="I1018">
        <v>95490</v>
      </c>
      <c r="J1018">
        <v>89774.82142857142</v>
      </c>
      <c r="K1018">
        <v>2.41</v>
      </c>
      <c r="L1018">
        <v>2.34</v>
      </c>
      <c r="M1018">
        <v>2.27</v>
      </c>
      <c r="N1018">
        <v>2.2200000000000002</v>
      </c>
      <c r="O1018">
        <v>2.1800000000000002</v>
      </c>
      <c r="P1018">
        <v>2.15</v>
      </c>
      <c r="Q1018">
        <v>2.1364052979398136</v>
      </c>
      <c r="R1018">
        <v>2.1166426518313841</v>
      </c>
      <c r="S1018">
        <v>307280</v>
      </c>
      <c r="T1018">
        <v>10066</v>
      </c>
      <c r="U1018">
        <v>5062</v>
      </c>
      <c r="V1018">
        <v>244.88927971564763</v>
      </c>
      <c r="W1018">
        <v>711.4076970832723</v>
      </c>
      <c r="X1018">
        <v>2641.1672476936828</v>
      </c>
      <c r="Y1018">
        <v>457.20643254670443</v>
      </c>
      <c r="Z1018">
        <v>49346</v>
      </c>
      <c r="AA1018">
        <v>46819.016258887808</v>
      </c>
      <c r="AB1018">
        <v>44077.319228647568</v>
      </c>
      <c r="AC1018">
        <v>41340.068582229651</v>
      </c>
      <c r="AD1018">
        <v>38295.767312291129</v>
      </c>
      <c r="AE1018">
        <v>35089.566936011193</v>
      </c>
      <c r="AF1018">
        <v>32080.53546711307</v>
      </c>
      <c r="AG1018">
        <v>29139.259986348105</v>
      </c>
      <c r="AH1018">
        <v>389</v>
      </c>
      <c r="AI1018">
        <v>394.25758474884299</v>
      </c>
      <c r="AJ1018">
        <v>411.39594814776103</v>
      </c>
      <c r="AK1018">
        <v>443.58648267536324</v>
      </c>
      <c r="AL1018">
        <v>501.34156452132981</v>
      </c>
      <c r="AM1018">
        <v>566.0659158490655</v>
      </c>
      <c r="AN1018">
        <v>623.7650136936436</v>
      </c>
      <c r="AO1018">
        <v>674.89047405697545</v>
      </c>
      <c r="AP1018">
        <v>235.70666654614266</v>
      </c>
      <c r="AQ1018">
        <v>8.790083687465172</v>
      </c>
      <c r="AR1018">
        <v>2.0835034209738685</v>
      </c>
      <c r="AS1018">
        <v>8.790083687465172</v>
      </c>
      <c r="AT1018">
        <v>87578</v>
      </c>
      <c r="AU1018">
        <v>1530</v>
      </c>
      <c r="AV1018">
        <v>55170.037159797612</v>
      </c>
      <c r="AW1018">
        <v>21448.876472427408</v>
      </c>
      <c r="AX1018">
        <v>760.40770482997254</v>
      </c>
      <c r="AY1018">
        <v>1841.0241400224461</v>
      </c>
      <c r="AZ1018">
        <v>815.91526101113857</v>
      </c>
      <c r="BA1018">
        <v>20.213051152711657</v>
      </c>
      <c r="BB1018">
        <v>66.061272509003672</v>
      </c>
      <c r="BC1018">
        <v>50790</v>
      </c>
      <c r="BD1018">
        <v>2666946.1508272518</v>
      </c>
      <c r="BE1018">
        <v>21741632.173228446</v>
      </c>
      <c r="BF1018">
        <v>825494.00000000012</v>
      </c>
      <c r="BG1018">
        <v>792164.98603160947</v>
      </c>
      <c r="BH1018">
        <v>728768.88489587372</v>
      </c>
      <c r="BI1018">
        <v>548684.00000000012</v>
      </c>
      <c r="BJ1018">
        <v>484474.81392064015</v>
      </c>
      <c r="BK1018">
        <v>448797.87041634647</v>
      </c>
      <c r="BL1018">
        <v>-1656817.4631055649</v>
      </c>
      <c r="BM1018">
        <v>-2066758.9102147007</v>
      </c>
      <c r="BN1018">
        <v>-2482401.458090629</v>
      </c>
      <c r="BO1018">
        <v>1739502.6456983183</v>
      </c>
      <c r="BP1018">
        <v>4118350.61632617</v>
      </c>
      <c r="BQ1018">
        <v>5888024.2025943641</v>
      </c>
      <c r="BR1018">
        <v>5151947</v>
      </c>
      <c r="BS1018">
        <v>8767932</v>
      </c>
      <c r="BT1018">
        <v>937111</v>
      </c>
      <c r="BU1018">
        <v>131018</v>
      </c>
      <c r="BV1018">
        <v>88734</v>
      </c>
      <c r="BW1018">
        <v>932589</v>
      </c>
      <c r="BX1018">
        <v>42948</v>
      </c>
      <c r="BY1018">
        <v>667.32536040216939</v>
      </c>
      <c r="BZ1018">
        <v>0</v>
      </c>
      <c r="CA1018">
        <v>0</v>
      </c>
      <c r="CB1018">
        <v>0</v>
      </c>
      <c r="CC1018">
        <v>0</v>
      </c>
      <c r="CD1018">
        <v>20.485679566086755</v>
      </c>
      <c r="CE1018">
        <v>0.49233599999999994</v>
      </c>
      <c r="CF1018">
        <v>0</v>
      </c>
      <c r="CG1018">
        <v>2035610.1447628627</v>
      </c>
      <c r="CH1018">
        <v>529239.93658051454</v>
      </c>
      <c r="CI1018">
        <v>1577590.0700837898</v>
      </c>
      <c r="CJ1018">
        <v>53765.541260387974</v>
      </c>
      <c r="CK1018">
        <v>1173647.220962266</v>
      </c>
      <c r="CL1018">
        <v>1970000</v>
      </c>
      <c r="CM1018">
        <v>890000</v>
      </c>
      <c r="CN1018">
        <v>820000</v>
      </c>
      <c r="CO1018">
        <v>111400000</v>
      </c>
      <c r="CP1018">
        <v>16000</v>
      </c>
      <c r="CQ1018">
        <v>20</v>
      </c>
      <c r="CR1018">
        <v>0</v>
      </c>
      <c r="CS1018">
        <v>0</v>
      </c>
      <c r="CT1018">
        <v>31156000</v>
      </c>
      <c r="CU1018">
        <v>140160</v>
      </c>
      <c r="CV1018">
        <v>0</v>
      </c>
      <c r="CW1018">
        <v>0</v>
      </c>
      <c r="CX1018">
        <v>20840.184689957201</v>
      </c>
      <c r="CY1018">
        <v>7787160.2564403461</v>
      </c>
      <c r="CZ1018">
        <v>50790</v>
      </c>
      <c r="DA1018">
        <v>48739.372594525754</v>
      </c>
      <c r="DB1018">
        <v>44838.813684728695</v>
      </c>
      <c r="DC1018">
        <v>40370.795922282094</v>
      </c>
      <c r="DD1018">
        <v>-1656817.4631055649</v>
      </c>
      <c r="DE1018">
        <v>-2066758.9102147007</v>
      </c>
      <c r="DF1018">
        <v>-2482401.458090629</v>
      </c>
    </row>
    <row r="1019" spans="1:110" x14ac:dyDescent="0.45">
      <c r="A1019">
        <v>23205</v>
      </c>
      <c r="B1019" t="s">
        <v>1360</v>
      </c>
      <c r="C1019">
        <v>116908</v>
      </c>
      <c r="D1019">
        <v>114366</v>
      </c>
      <c r="E1019">
        <v>111072</v>
      </c>
      <c r="F1019">
        <v>107307</v>
      </c>
      <c r="G1019">
        <v>103266</v>
      </c>
      <c r="H1019">
        <v>99079</v>
      </c>
      <c r="I1019">
        <v>94852</v>
      </c>
      <c r="J1019">
        <v>91118.142857142855</v>
      </c>
      <c r="K1019">
        <v>2.41</v>
      </c>
      <c r="L1019">
        <v>2.34</v>
      </c>
      <c r="M1019">
        <v>2.27</v>
      </c>
      <c r="N1019">
        <v>2.2200000000000002</v>
      </c>
      <c r="O1019">
        <v>2.1800000000000002</v>
      </c>
      <c r="P1019">
        <v>2.15</v>
      </c>
      <c r="Q1019">
        <v>2.1364052979398136</v>
      </c>
      <c r="R1019">
        <v>2.1166426518313841</v>
      </c>
      <c r="S1019">
        <v>307280</v>
      </c>
      <c r="T1019">
        <v>10066</v>
      </c>
      <c r="U1019">
        <v>5062</v>
      </c>
      <c r="V1019">
        <v>228.36320694449427</v>
      </c>
      <c r="W1019">
        <v>661.47005146605886</v>
      </c>
      <c r="X1019">
        <v>2565.8970484445035</v>
      </c>
      <c r="Y1019">
        <v>445.47197684792229</v>
      </c>
      <c r="Z1019">
        <v>56310</v>
      </c>
      <c r="AA1019">
        <v>54886.128979197085</v>
      </c>
      <c r="AB1019">
        <v>52958.85823413969</v>
      </c>
      <c r="AC1019">
        <v>50520.665833723659</v>
      </c>
      <c r="AD1019">
        <v>47540.924316854085</v>
      </c>
      <c r="AE1019">
        <v>44414.401026975313</v>
      </c>
      <c r="AF1019">
        <v>41513.642940182486</v>
      </c>
      <c r="AG1019">
        <v>38943.108341187195</v>
      </c>
      <c r="AH1019">
        <v>732</v>
      </c>
      <c r="AI1019">
        <v>657.8340275359127</v>
      </c>
      <c r="AJ1019">
        <v>597.51563201158876</v>
      </c>
      <c r="AK1019">
        <v>566.8289782220653</v>
      </c>
      <c r="AL1019">
        <v>545.51922622807524</v>
      </c>
      <c r="AM1019">
        <v>524.02281336650231</v>
      </c>
      <c r="AN1019">
        <v>499.27078115210958</v>
      </c>
      <c r="AO1019">
        <v>479.38690154109617</v>
      </c>
      <c r="AP1019">
        <v>282.80901033170278</v>
      </c>
      <c r="AQ1019">
        <v>8.2990175596738212</v>
      </c>
      <c r="AR1019">
        <v>1.9671065818133178</v>
      </c>
      <c r="AS1019">
        <v>8.2990175596738212</v>
      </c>
      <c r="AT1019">
        <v>88377</v>
      </c>
      <c r="AU1019">
        <v>2057</v>
      </c>
      <c r="AV1019">
        <v>55821.164076882531</v>
      </c>
      <c r="AW1019">
        <v>26043.834365184117</v>
      </c>
      <c r="AX1019">
        <v>997.34795490100942</v>
      </c>
      <c r="AY1019">
        <v>1862.7522452455698</v>
      </c>
      <c r="AZ1019">
        <v>990.70745925160384</v>
      </c>
      <c r="BA1019">
        <v>26.511363708464948</v>
      </c>
      <c r="BB1019">
        <v>66.061272509003672</v>
      </c>
      <c r="BC1019">
        <v>47220</v>
      </c>
      <c r="BD1019">
        <v>2747572.4924875367</v>
      </c>
      <c r="BE1019">
        <v>19987125.652178299</v>
      </c>
      <c r="BF1019">
        <v>850510</v>
      </c>
      <c r="BG1019">
        <v>841149.9605179386</v>
      </c>
      <c r="BH1019">
        <v>801939.31388211413</v>
      </c>
      <c r="BI1019">
        <v>635324.00000000023</v>
      </c>
      <c r="BJ1019">
        <v>584792.40742793225</v>
      </c>
      <c r="BK1019">
        <v>550300.97335027717</v>
      </c>
      <c r="BL1019">
        <v>-1642178.168209536</v>
      </c>
      <c r="BM1019">
        <v>-2007520.38616441</v>
      </c>
      <c r="BN1019">
        <v>-2379595.7738308832</v>
      </c>
      <c r="BO1019">
        <v>1956134.9606887773</v>
      </c>
      <c r="BP1019">
        <v>4444877.2593044639</v>
      </c>
      <c r="BQ1019">
        <v>6488594.8308980986</v>
      </c>
      <c r="BR1019">
        <v>5151947</v>
      </c>
      <c r="BS1019">
        <v>8767932</v>
      </c>
      <c r="BT1019">
        <v>937111</v>
      </c>
      <c r="BU1019">
        <v>131018</v>
      </c>
      <c r="BV1019">
        <v>88734</v>
      </c>
      <c r="BW1019">
        <v>932589</v>
      </c>
      <c r="BX1019">
        <v>42948</v>
      </c>
      <c r="BY1019">
        <v>829.45591512273052</v>
      </c>
      <c r="BZ1019">
        <v>0</v>
      </c>
      <c r="CA1019">
        <v>0</v>
      </c>
      <c r="CB1019">
        <v>0</v>
      </c>
      <c r="CC1019">
        <v>0</v>
      </c>
      <c r="CD1019">
        <v>22.653005476068564</v>
      </c>
      <c r="CE1019">
        <v>6.07004759295776</v>
      </c>
      <c r="CF1019">
        <v>0</v>
      </c>
      <c r="CG1019">
        <v>1697722.329957362</v>
      </c>
      <c r="CH1019">
        <v>441392.20889107347</v>
      </c>
      <c r="CI1019">
        <v>1315728.3070095221</v>
      </c>
      <c r="CJ1019">
        <v>44841.081291937684</v>
      </c>
      <c r="CK1019">
        <v>978835.31365096418</v>
      </c>
      <c r="CL1019">
        <v>5620000</v>
      </c>
      <c r="CM1019">
        <v>1780000</v>
      </c>
      <c r="CN1019">
        <v>1030000</v>
      </c>
      <c r="CO1019">
        <v>47420000</v>
      </c>
      <c r="CP1019">
        <v>0</v>
      </c>
      <c r="CQ1019">
        <v>0</v>
      </c>
      <c r="CR1019">
        <v>0</v>
      </c>
      <c r="CS1019">
        <v>0</v>
      </c>
      <c r="CT1019">
        <v>0</v>
      </c>
      <c r="CU1019">
        <v>0</v>
      </c>
      <c r="CV1019">
        <v>0</v>
      </c>
      <c r="CW1019">
        <v>0</v>
      </c>
      <c r="CX1019">
        <v>446.31368842165006</v>
      </c>
      <c r="CY1019">
        <v>7350505.6914246939</v>
      </c>
      <c r="CZ1019">
        <v>47220</v>
      </c>
      <c r="DA1019">
        <v>46700.334076797524</v>
      </c>
      <c r="DB1019">
        <v>44523.373507088014</v>
      </c>
      <c r="DC1019">
        <v>41591.274102585026</v>
      </c>
      <c r="DD1019">
        <v>-1642178.168209536</v>
      </c>
      <c r="DE1019">
        <v>-2007520.38616441</v>
      </c>
      <c r="DF1019">
        <v>-2379595.7738308832</v>
      </c>
    </row>
    <row r="1020" spans="1:110" x14ac:dyDescent="0.45">
      <c r="A1020">
        <v>23206</v>
      </c>
      <c r="B1020" t="s">
        <v>1361</v>
      </c>
      <c r="C1020">
        <v>306508</v>
      </c>
      <c r="D1020">
        <v>304899</v>
      </c>
      <c r="E1020">
        <v>299843</v>
      </c>
      <c r="F1020">
        <v>292452</v>
      </c>
      <c r="G1020">
        <v>284051</v>
      </c>
      <c r="H1020">
        <v>275653</v>
      </c>
      <c r="I1020">
        <v>267694</v>
      </c>
      <c r="J1020">
        <v>260882.35714285719</v>
      </c>
      <c r="K1020">
        <v>2.41</v>
      </c>
      <c r="L1020">
        <v>2.34</v>
      </c>
      <c r="M1020">
        <v>2.27</v>
      </c>
      <c r="N1020">
        <v>2.2200000000000002</v>
      </c>
      <c r="O1020">
        <v>2.1800000000000002</v>
      </c>
      <c r="P1020">
        <v>2.15</v>
      </c>
      <c r="Q1020">
        <v>2.1364052979398136</v>
      </c>
      <c r="R1020">
        <v>2.1166426518313841</v>
      </c>
      <c r="S1020">
        <v>284696</v>
      </c>
      <c r="T1020">
        <v>9967</v>
      </c>
      <c r="U1020">
        <v>5139</v>
      </c>
      <c r="V1020">
        <v>608.88102617798631</v>
      </c>
      <c r="W1020">
        <v>1763.3058780502058</v>
      </c>
      <c r="X1020">
        <v>2498.2623048693358</v>
      </c>
      <c r="Y1020">
        <v>444.79201304970684</v>
      </c>
      <c r="Z1020">
        <v>118772</v>
      </c>
      <c r="AA1020">
        <v>117469.34126141694</v>
      </c>
      <c r="AB1020">
        <v>114925.8980039795</v>
      </c>
      <c r="AC1020">
        <v>111384.26653226731</v>
      </c>
      <c r="AD1020">
        <v>106392.89174726141</v>
      </c>
      <c r="AE1020">
        <v>100865.03196639277</v>
      </c>
      <c r="AF1020">
        <v>95510.314820966392</v>
      </c>
      <c r="AG1020">
        <v>91386.841558916567</v>
      </c>
      <c r="AH1020">
        <v>880</v>
      </c>
      <c r="AI1020">
        <v>786.13152093208305</v>
      </c>
      <c r="AJ1020">
        <v>715.32002946909677</v>
      </c>
      <c r="AK1020">
        <v>703.01641511688513</v>
      </c>
      <c r="AL1020">
        <v>730.14553412401733</v>
      </c>
      <c r="AM1020">
        <v>747.26643177915082</v>
      </c>
      <c r="AN1020">
        <v>757.59523355294402</v>
      </c>
      <c r="AO1020">
        <v>752.0831951497712</v>
      </c>
      <c r="AP1020">
        <v>608.82891006744603</v>
      </c>
      <c r="AQ1020">
        <v>4.6651282140178285</v>
      </c>
      <c r="AR1020">
        <v>1.1057699720252376</v>
      </c>
      <c r="AS1020">
        <v>4.6651282140178285</v>
      </c>
      <c r="AT1020">
        <v>197403</v>
      </c>
      <c r="AU1020">
        <v>3966</v>
      </c>
      <c r="AV1020">
        <v>124503.67528674108</v>
      </c>
      <c r="AW1020">
        <v>52782.452496251477</v>
      </c>
      <c r="AX1020">
        <v>1945.9087208089568</v>
      </c>
      <c r="AY1020">
        <v>4154.6876443185492</v>
      </c>
      <c r="AZ1020">
        <v>2007.8444929574061</v>
      </c>
      <c r="BA1020">
        <v>51.725873189322776</v>
      </c>
      <c r="BB1020">
        <v>66.061272509003672</v>
      </c>
      <c r="BC1020">
        <v>124460</v>
      </c>
      <c r="BD1020">
        <v>7777387.8215025831</v>
      </c>
      <c r="BE1020">
        <v>46024014.371322632</v>
      </c>
      <c r="BF1020">
        <v>2113424</v>
      </c>
      <c r="BG1020">
        <v>2136722.4529976826</v>
      </c>
      <c r="BH1020">
        <v>2079556.6509603292</v>
      </c>
      <c r="BI1020">
        <v>1076511.9999999998</v>
      </c>
      <c r="BJ1020">
        <v>1020747.1859942037</v>
      </c>
      <c r="BK1020">
        <v>975005.25201503409</v>
      </c>
      <c r="BL1020">
        <v>-3307524.2261498012</v>
      </c>
      <c r="BM1020">
        <v>-4217765.6972077964</v>
      </c>
      <c r="BN1020">
        <v>-5070555.1664410233</v>
      </c>
      <c r="BO1020">
        <v>5060501.735019397</v>
      </c>
      <c r="BP1020">
        <v>11353168.772513941</v>
      </c>
      <c r="BQ1020">
        <v>16438687.801408488</v>
      </c>
      <c r="BR1020">
        <v>5151947</v>
      </c>
      <c r="BS1020">
        <v>8767932</v>
      </c>
      <c r="BT1020">
        <v>937111</v>
      </c>
      <c r="BU1020">
        <v>131018</v>
      </c>
      <c r="BV1020">
        <v>88734</v>
      </c>
      <c r="BW1020">
        <v>932589</v>
      </c>
      <c r="BX1020">
        <v>42948</v>
      </c>
      <c r="BY1020">
        <v>1021.7077646855068</v>
      </c>
      <c r="BZ1020">
        <v>0</v>
      </c>
      <c r="CA1020">
        <v>0</v>
      </c>
      <c r="CB1020">
        <v>22.580819617241513</v>
      </c>
      <c r="CC1020">
        <v>179.75335326799998</v>
      </c>
      <c r="CD1020">
        <v>78.030076157986997</v>
      </c>
      <c r="CE1020">
        <v>1.23786</v>
      </c>
      <c r="CF1020">
        <v>0</v>
      </c>
      <c r="CG1020">
        <v>3637729.8958631014</v>
      </c>
      <c r="CH1020">
        <v>945776.35326528037</v>
      </c>
      <c r="CI1020">
        <v>2819226.7444359348</v>
      </c>
      <c r="CJ1020">
        <v>96081.519987197229</v>
      </c>
      <c r="CK1020">
        <v>2097362.107314731</v>
      </c>
      <c r="CL1020">
        <v>3340000</v>
      </c>
      <c r="CM1020">
        <v>3080000</v>
      </c>
      <c r="CN1020">
        <v>1360000</v>
      </c>
      <c r="CO1020">
        <v>92780000</v>
      </c>
      <c r="CP1020">
        <v>0</v>
      </c>
      <c r="CQ1020">
        <v>40</v>
      </c>
      <c r="CR1020">
        <v>0</v>
      </c>
      <c r="CS1020">
        <v>0</v>
      </c>
      <c r="CT1020">
        <v>472000</v>
      </c>
      <c r="CU1020">
        <v>280320</v>
      </c>
      <c r="CV1020">
        <v>0</v>
      </c>
      <c r="CW1020">
        <v>0</v>
      </c>
      <c r="CX1020">
        <v>5712.1490719636568</v>
      </c>
      <c r="CY1020">
        <v>15946456.545407079</v>
      </c>
      <c r="CZ1020">
        <v>124460</v>
      </c>
      <c r="DA1020">
        <v>125832.05097514346</v>
      </c>
      <c r="DB1020">
        <v>122465.54443335677</v>
      </c>
      <c r="DC1020">
        <v>117729.91233922388</v>
      </c>
      <c r="DD1020">
        <v>-3307524.2261498012</v>
      </c>
      <c r="DE1020">
        <v>-4217765.6972077964</v>
      </c>
      <c r="DF1020">
        <v>-5070555.1664410233</v>
      </c>
    </row>
    <row r="1021" spans="1:110" x14ac:dyDescent="0.45">
      <c r="A1021">
        <v>23207</v>
      </c>
      <c r="B1021" t="s">
        <v>1362</v>
      </c>
      <c r="C1021">
        <v>182436</v>
      </c>
      <c r="D1021">
        <v>181920</v>
      </c>
      <c r="E1021">
        <v>179923</v>
      </c>
      <c r="F1021">
        <v>176748</v>
      </c>
      <c r="G1021">
        <v>172654</v>
      </c>
      <c r="H1021">
        <v>167953</v>
      </c>
      <c r="I1021">
        <v>163019</v>
      </c>
      <c r="J1021">
        <v>159681.3571428571</v>
      </c>
      <c r="K1021">
        <v>2.41</v>
      </c>
      <c r="L1021">
        <v>2.34</v>
      </c>
      <c r="M1021">
        <v>2.27</v>
      </c>
      <c r="N1021">
        <v>2.2200000000000002</v>
      </c>
      <c r="O1021">
        <v>2.1800000000000002</v>
      </c>
      <c r="P1021">
        <v>2.15</v>
      </c>
      <c r="Q1021">
        <v>2.1364052979398136</v>
      </c>
      <c r="R1021">
        <v>2.1166426518313841</v>
      </c>
      <c r="S1021">
        <v>245810</v>
      </c>
      <c r="T1021">
        <v>10962</v>
      </c>
      <c r="U1021">
        <v>4947</v>
      </c>
      <c r="V1021">
        <v>336.54569300109495</v>
      </c>
      <c r="W1021">
        <v>979.89983803314476</v>
      </c>
      <c r="X1021">
        <v>2958.8333544339812</v>
      </c>
      <c r="Y1021">
        <v>458.60097054969123</v>
      </c>
      <c r="Z1021">
        <v>86158</v>
      </c>
      <c r="AA1021">
        <v>84833.790578431886</v>
      </c>
      <c r="AB1021">
        <v>83155.899003263912</v>
      </c>
      <c r="AC1021">
        <v>80979.906850215921</v>
      </c>
      <c r="AD1021">
        <v>78046.697972408176</v>
      </c>
      <c r="AE1021">
        <v>74672.340756172736</v>
      </c>
      <c r="AF1021">
        <v>71204.844434575789</v>
      </c>
      <c r="AG1021">
        <v>68644.736859420897</v>
      </c>
      <c r="AH1021">
        <v>4993</v>
      </c>
      <c r="AI1021">
        <v>4347.0673492588694</v>
      </c>
      <c r="AJ1021">
        <v>3737.2370321868439</v>
      </c>
      <c r="AK1021">
        <v>3245.6894593500119</v>
      </c>
      <c r="AL1021">
        <v>2880.9017758507684</v>
      </c>
      <c r="AM1021">
        <v>2598.9549571924367</v>
      </c>
      <c r="AN1021">
        <v>2359.8636419232666</v>
      </c>
      <c r="AO1021">
        <v>2197.88736681722</v>
      </c>
      <c r="AP1021">
        <v>364.93444355093868</v>
      </c>
      <c r="AQ1021">
        <v>26.419357675174648</v>
      </c>
      <c r="AR1021">
        <v>6.2621499468376616</v>
      </c>
      <c r="AS1021">
        <v>26.419357675174648</v>
      </c>
      <c r="AT1021">
        <v>139668</v>
      </c>
      <c r="AU1021">
        <v>3152</v>
      </c>
      <c r="AV1021">
        <v>88189.400541837706</v>
      </c>
      <c r="AW1021">
        <v>40311.480302457523</v>
      </c>
      <c r="AX1021">
        <v>1531.8757571853359</v>
      </c>
      <c r="AY1021">
        <v>2942.880296081124</v>
      </c>
      <c r="AZ1021">
        <v>1533.448710705484</v>
      </c>
      <c r="BA1021">
        <v>40.7201069148946</v>
      </c>
      <c r="BB1021">
        <v>66.061272509003672</v>
      </c>
      <c r="BC1021">
        <v>69620</v>
      </c>
      <c r="BD1021">
        <v>4462960.4263694668</v>
      </c>
      <c r="BE1021">
        <v>33032008.329755034</v>
      </c>
      <c r="BF1021">
        <v>1506465.9999999998</v>
      </c>
      <c r="BG1021">
        <v>1542752.5687192464</v>
      </c>
      <c r="BH1021">
        <v>1513714.7756982879</v>
      </c>
      <c r="BI1021">
        <v>740800.00000000023</v>
      </c>
      <c r="BJ1021">
        <v>707146.46352124447</v>
      </c>
      <c r="BK1021">
        <v>681532.59996682697</v>
      </c>
      <c r="BL1021">
        <v>-2987371.5327566583</v>
      </c>
      <c r="BM1021">
        <v>-3668176.2012331365</v>
      </c>
      <c r="BN1021">
        <v>-4351951.2986507071</v>
      </c>
      <c r="BO1021">
        <v>3615766.1396979094</v>
      </c>
      <c r="BP1021">
        <v>8117013.2378232721</v>
      </c>
      <c r="BQ1021">
        <v>11949066.595208313</v>
      </c>
      <c r="BR1021">
        <v>5151947</v>
      </c>
      <c r="BS1021">
        <v>8767932</v>
      </c>
      <c r="BT1021">
        <v>937111</v>
      </c>
      <c r="BU1021">
        <v>131018</v>
      </c>
      <c r="BV1021">
        <v>88734</v>
      </c>
      <c r="BW1021">
        <v>932589</v>
      </c>
      <c r="BX1021">
        <v>42948</v>
      </c>
      <c r="BY1021">
        <v>1394.3087485290455</v>
      </c>
      <c r="BZ1021">
        <v>0</v>
      </c>
      <c r="CA1021">
        <v>27.283876395119997</v>
      </c>
      <c r="CB1021">
        <v>2.2857062950653857</v>
      </c>
      <c r="CC1021">
        <v>61.090370375999996</v>
      </c>
      <c r="CD1021">
        <v>57.041461595793663</v>
      </c>
      <c r="CE1021">
        <v>0</v>
      </c>
      <c r="CF1021">
        <v>320.8569</v>
      </c>
      <c r="CG1021">
        <v>2608190.2109143697</v>
      </c>
      <c r="CH1021">
        <v>678105.49351287703</v>
      </c>
      <c r="CI1021">
        <v>2021337.4295732789</v>
      </c>
      <c r="CJ1021">
        <v>68888.808969947771</v>
      </c>
      <c r="CK1021">
        <v>1503772.8126164537</v>
      </c>
      <c r="CL1021">
        <v>14000000</v>
      </c>
      <c r="CM1021">
        <v>18300000</v>
      </c>
      <c r="CN1021">
        <v>6110000</v>
      </c>
      <c r="CO1021">
        <v>161140000</v>
      </c>
      <c r="CP1021">
        <v>50000</v>
      </c>
      <c r="CQ1021">
        <v>0</v>
      </c>
      <c r="CR1021">
        <v>0</v>
      </c>
      <c r="CS1021">
        <v>0</v>
      </c>
      <c r="CT1021">
        <v>132947000</v>
      </c>
      <c r="CU1021">
        <v>0</v>
      </c>
      <c r="CV1021">
        <v>0</v>
      </c>
      <c r="CW1021">
        <v>0</v>
      </c>
      <c r="CX1021">
        <v>21716.048821005093</v>
      </c>
      <c r="CY1021">
        <v>11490543.646528669</v>
      </c>
      <c r="CZ1021">
        <v>69620</v>
      </c>
      <c r="DA1021">
        <v>71296.951829137834</v>
      </c>
      <c r="DB1021">
        <v>69954.995787568259</v>
      </c>
      <c r="DC1021">
        <v>67557.893707863375</v>
      </c>
      <c r="DD1021">
        <v>-2987371.5327566583</v>
      </c>
      <c r="DE1021">
        <v>-3668176.2012331365</v>
      </c>
      <c r="DF1021">
        <v>-4351951.2986507071</v>
      </c>
    </row>
    <row r="1022" spans="1:110" x14ac:dyDescent="0.45">
      <c r="A1022">
        <v>23208</v>
      </c>
      <c r="B1022" t="s">
        <v>1363</v>
      </c>
      <c r="C1022">
        <v>63431</v>
      </c>
      <c r="D1022">
        <v>61020</v>
      </c>
      <c r="E1022">
        <v>58043</v>
      </c>
      <c r="F1022">
        <v>54735</v>
      </c>
      <c r="G1022">
        <v>51392</v>
      </c>
      <c r="H1022">
        <v>48158</v>
      </c>
      <c r="I1022">
        <v>44944</v>
      </c>
      <c r="J1022">
        <v>41807</v>
      </c>
      <c r="K1022">
        <v>2.41</v>
      </c>
      <c r="L1022">
        <v>2.34</v>
      </c>
      <c r="M1022">
        <v>2.27</v>
      </c>
      <c r="N1022">
        <v>2.2200000000000002</v>
      </c>
      <c r="O1022">
        <v>2.1800000000000002</v>
      </c>
      <c r="P1022">
        <v>2.15</v>
      </c>
      <c r="Q1022">
        <v>2.1364052979398136</v>
      </c>
      <c r="R1022">
        <v>2.1166426518313841</v>
      </c>
      <c r="S1022">
        <v>307280</v>
      </c>
      <c r="T1022">
        <v>10066</v>
      </c>
      <c r="U1022">
        <v>5062</v>
      </c>
      <c r="V1022">
        <v>115.14378098159101</v>
      </c>
      <c r="W1022">
        <v>336.40243768939672</v>
      </c>
      <c r="X1022">
        <v>2761.1004160753814</v>
      </c>
      <c r="Y1022">
        <v>475.25726923546074</v>
      </c>
      <c r="Z1022">
        <v>26933</v>
      </c>
      <c r="AA1022">
        <v>25590.700785464385</v>
      </c>
      <c r="AB1022">
        <v>24197.313834996716</v>
      </c>
      <c r="AC1022">
        <v>22662.477050353118</v>
      </c>
      <c r="AD1022">
        <v>20816.52081443707</v>
      </c>
      <c r="AE1022">
        <v>18851.523154016093</v>
      </c>
      <c r="AF1022">
        <v>16912.838610760329</v>
      </c>
      <c r="AG1022">
        <v>15225.256819347456</v>
      </c>
      <c r="AH1022">
        <v>476</v>
      </c>
      <c r="AI1022">
        <v>370.78975295166811</v>
      </c>
      <c r="AJ1022">
        <v>301.79538930810054</v>
      </c>
      <c r="AK1022">
        <v>258.17203047468507</v>
      </c>
      <c r="AL1022">
        <v>229.87349728860445</v>
      </c>
      <c r="AM1022">
        <v>205.56790524564525</v>
      </c>
      <c r="AN1022">
        <v>180.36643542259446</v>
      </c>
      <c r="AO1022">
        <v>164.30767838882477</v>
      </c>
      <c r="AP1022">
        <v>165.27809042742786</v>
      </c>
      <c r="AQ1022">
        <v>3.1919298306437778</v>
      </c>
      <c r="AR1022">
        <v>0.75657945454358355</v>
      </c>
      <c r="AS1022">
        <v>3.1919298306437778</v>
      </c>
      <c r="AT1022">
        <v>47433</v>
      </c>
      <c r="AU1022">
        <v>1051</v>
      </c>
      <c r="AV1022">
        <v>29944.618100499618</v>
      </c>
      <c r="AW1022">
        <v>13523.427368853831</v>
      </c>
      <c r="AX1022">
        <v>511.52062418104481</v>
      </c>
      <c r="AY1022">
        <v>999.25190601367217</v>
      </c>
      <c r="AZ1022">
        <v>514.43117711119976</v>
      </c>
      <c r="BA1022">
        <v>13.597169619093149</v>
      </c>
      <c r="BB1022">
        <v>66.061272509003672</v>
      </c>
      <c r="BC1022">
        <v>23460</v>
      </c>
      <c r="BD1022">
        <v>1173870.1471295347</v>
      </c>
      <c r="BE1022">
        <v>11396676.104035869</v>
      </c>
      <c r="BF1022">
        <v>289892</v>
      </c>
      <c r="BG1022">
        <v>274089.26899465831</v>
      </c>
      <c r="BH1022">
        <v>249006.03164985936</v>
      </c>
      <c r="BI1022">
        <v>259458.00000000006</v>
      </c>
      <c r="BJ1022">
        <v>229769.43929063328</v>
      </c>
      <c r="BK1022">
        <v>211053.7301323147</v>
      </c>
      <c r="BL1022">
        <v>-969942.41915486404</v>
      </c>
      <c r="BM1022">
        <v>-992625.04792702431</v>
      </c>
      <c r="BN1022">
        <v>-1044681.5035942146</v>
      </c>
      <c r="BO1022">
        <v>952163.26619021408</v>
      </c>
      <c r="BP1022">
        <v>2246003.4377594795</v>
      </c>
      <c r="BQ1022">
        <v>3210481.4081880506</v>
      </c>
      <c r="BR1022">
        <v>5151947</v>
      </c>
      <c r="BS1022">
        <v>8767932</v>
      </c>
      <c r="BT1022">
        <v>937111</v>
      </c>
      <c r="BU1022">
        <v>131018</v>
      </c>
      <c r="BV1022">
        <v>88734</v>
      </c>
      <c r="BW1022">
        <v>932589</v>
      </c>
      <c r="BX1022">
        <v>42948</v>
      </c>
      <c r="BY1022">
        <v>270.91292629841973</v>
      </c>
      <c r="BZ1022">
        <v>0</v>
      </c>
      <c r="CA1022">
        <v>0</v>
      </c>
      <c r="CB1022">
        <v>0</v>
      </c>
      <c r="CC1022">
        <v>0</v>
      </c>
      <c r="CD1022">
        <v>18.49571883974604</v>
      </c>
      <c r="CE1022">
        <v>0</v>
      </c>
      <c r="CF1022">
        <v>0</v>
      </c>
      <c r="CG1022">
        <v>1024707.7856563139</v>
      </c>
      <c r="CH1022">
        <v>266414.61032681382</v>
      </c>
      <c r="CI1022">
        <v>794144.61140704842</v>
      </c>
      <c r="CJ1022">
        <v>27065.088504932501</v>
      </c>
      <c r="CK1022">
        <v>590803.42472651205</v>
      </c>
      <c r="CL1022">
        <v>7260000</v>
      </c>
      <c r="CM1022">
        <v>1260000</v>
      </c>
      <c r="CN1022">
        <v>190000</v>
      </c>
      <c r="CO1022">
        <v>25090000</v>
      </c>
      <c r="CP1022">
        <v>0</v>
      </c>
      <c r="CQ1022">
        <v>0</v>
      </c>
      <c r="CR1022">
        <v>0</v>
      </c>
      <c r="CS1022">
        <v>0</v>
      </c>
      <c r="CT1022">
        <v>0</v>
      </c>
      <c r="CU1022">
        <v>0</v>
      </c>
      <c r="CV1022">
        <v>0</v>
      </c>
      <c r="CW1022">
        <v>0</v>
      </c>
      <c r="CX1022">
        <v>0</v>
      </c>
      <c r="CY1022">
        <v>4537528.9225865584</v>
      </c>
      <c r="CZ1022">
        <v>23460</v>
      </c>
      <c r="DA1022">
        <v>22181.137287730206</v>
      </c>
      <c r="DB1022">
        <v>20151.233916443714</v>
      </c>
      <c r="DC1022">
        <v>17769.414704652332</v>
      </c>
      <c r="DD1022">
        <v>-969942.41915486404</v>
      </c>
      <c r="DE1022">
        <v>-992625.04792702431</v>
      </c>
      <c r="DF1022">
        <v>-1044681.5035942146</v>
      </c>
    </row>
    <row r="1023" spans="1:110" x14ac:dyDescent="0.45">
      <c r="A1023">
        <v>23209</v>
      </c>
      <c r="B1023" t="s">
        <v>1364</v>
      </c>
      <c r="C1023">
        <v>71346</v>
      </c>
      <c r="D1023">
        <v>70457</v>
      </c>
      <c r="E1023">
        <v>69130</v>
      </c>
      <c r="F1023">
        <v>67557</v>
      </c>
      <c r="G1023">
        <v>65747</v>
      </c>
      <c r="H1023">
        <v>63800</v>
      </c>
      <c r="I1023">
        <v>61718</v>
      </c>
      <c r="J1023">
        <v>60090.107142857138</v>
      </c>
      <c r="K1023">
        <v>2.41</v>
      </c>
      <c r="L1023">
        <v>2.34</v>
      </c>
      <c r="M1023">
        <v>2.27</v>
      </c>
      <c r="N1023">
        <v>2.2200000000000002</v>
      </c>
      <c r="O1023">
        <v>2.1800000000000002</v>
      </c>
      <c r="P1023">
        <v>2.15</v>
      </c>
      <c r="Q1023">
        <v>2.1364052979398136</v>
      </c>
      <c r="R1023">
        <v>2.1166426518313841</v>
      </c>
      <c r="S1023">
        <v>318500</v>
      </c>
      <c r="T1023">
        <v>11016</v>
      </c>
      <c r="U1023">
        <v>4303</v>
      </c>
      <c r="V1023">
        <v>132.63656024085813</v>
      </c>
      <c r="W1023">
        <v>384.11413846816311</v>
      </c>
      <c r="X1023">
        <v>2950.492464081035</v>
      </c>
      <c r="Y1023">
        <v>397.96500679656981</v>
      </c>
      <c r="Z1023">
        <v>38469</v>
      </c>
      <c r="AA1023">
        <v>37855.046416457881</v>
      </c>
      <c r="AB1023">
        <v>37041.991584197211</v>
      </c>
      <c r="AC1023">
        <v>35921.849113166245</v>
      </c>
      <c r="AD1023">
        <v>34431.686384348905</v>
      </c>
      <c r="AE1023">
        <v>32852.482300276046</v>
      </c>
      <c r="AF1023">
        <v>31272.36291981439</v>
      </c>
      <c r="AG1023">
        <v>30030.74260671893</v>
      </c>
      <c r="AH1023">
        <v>1627</v>
      </c>
      <c r="AI1023">
        <v>1462.5835264467205</v>
      </c>
      <c r="AJ1023">
        <v>1335.035113110853</v>
      </c>
      <c r="AK1023">
        <v>1247.1454730450791</v>
      </c>
      <c r="AL1023">
        <v>1168.6937245039533</v>
      </c>
      <c r="AM1023">
        <v>1095.2654213722155</v>
      </c>
      <c r="AN1023">
        <v>1022.4064972941603</v>
      </c>
      <c r="AO1023">
        <v>973.9910138434268</v>
      </c>
      <c r="AP1023">
        <v>134.08647149270482</v>
      </c>
      <c r="AQ1023">
        <v>5.5981538568213942</v>
      </c>
      <c r="AR1023">
        <v>1.3269239664302852</v>
      </c>
      <c r="AS1023">
        <v>5.5981538568213942</v>
      </c>
      <c r="AT1023">
        <v>56407</v>
      </c>
      <c r="AU1023">
        <v>1120</v>
      </c>
      <c r="AV1023">
        <v>35572.531322826559</v>
      </c>
      <c r="AW1023">
        <v>14968.58638235191</v>
      </c>
      <c r="AX1023">
        <v>550.08703862383595</v>
      </c>
      <c r="AY1023">
        <v>1187.0553702427221</v>
      </c>
      <c r="AZ1023">
        <v>569.40502598466662</v>
      </c>
      <c r="BA1023">
        <v>14.622336648513402</v>
      </c>
      <c r="BB1023">
        <v>66.061272509003672</v>
      </c>
      <c r="BC1023">
        <v>25530</v>
      </c>
      <c r="BD1023">
        <v>1590174.9036710944</v>
      </c>
      <c r="BE1023">
        <v>16868505.890397038</v>
      </c>
      <c r="BF1023">
        <v>622552</v>
      </c>
      <c r="BG1023">
        <v>629194.21932104265</v>
      </c>
      <c r="BH1023">
        <v>613549.43644664029</v>
      </c>
      <c r="BI1023">
        <v>218247.99999999994</v>
      </c>
      <c r="BJ1023">
        <v>207102.42008425691</v>
      </c>
      <c r="BK1023">
        <v>198511.09432913829</v>
      </c>
      <c r="BL1023">
        <v>-1315901.1436203027</v>
      </c>
      <c r="BM1023">
        <v>-1663665.5833506437</v>
      </c>
      <c r="BN1023">
        <v>-1955963.8422862648</v>
      </c>
      <c r="BO1023">
        <v>1875379.681763662</v>
      </c>
      <c r="BP1023">
        <v>4033442.2254540846</v>
      </c>
      <c r="BQ1023">
        <v>5755557.8614022639</v>
      </c>
      <c r="BR1023">
        <v>5151947</v>
      </c>
      <c r="BS1023">
        <v>8767932</v>
      </c>
      <c r="BT1023">
        <v>937111</v>
      </c>
      <c r="BU1023">
        <v>131018</v>
      </c>
      <c r="BV1023">
        <v>88734</v>
      </c>
      <c r="BW1023">
        <v>932589</v>
      </c>
      <c r="BX1023">
        <v>42948</v>
      </c>
      <c r="BY1023">
        <v>321.07666215123783</v>
      </c>
      <c r="BZ1023">
        <v>0</v>
      </c>
      <c r="CA1023">
        <v>0</v>
      </c>
      <c r="CB1023">
        <v>0</v>
      </c>
      <c r="CC1023">
        <v>6.2225472399999999</v>
      </c>
      <c r="CD1023">
        <v>9.0422730837830585</v>
      </c>
      <c r="CE1023">
        <v>0.44225999999999999</v>
      </c>
      <c r="CF1023">
        <v>0</v>
      </c>
      <c r="CG1023">
        <v>1323250.134794984</v>
      </c>
      <c r="CH1023">
        <v>344032.87840788282</v>
      </c>
      <c r="CI1023">
        <v>1025513.7891999406</v>
      </c>
      <c r="CJ1023">
        <v>34950.336587373262</v>
      </c>
      <c r="CK1023">
        <v>762930.39083915367</v>
      </c>
      <c r="CL1023">
        <v>3930000</v>
      </c>
      <c r="CM1023">
        <v>5210000</v>
      </c>
      <c r="CN1023">
        <v>160000</v>
      </c>
      <c r="CO1023">
        <v>36680000</v>
      </c>
      <c r="CP1023">
        <v>1000</v>
      </c>
      <c r="CQ1023">
        <v>0</v>
      </c>
      <c r="CR1023">
        <v>0</v>
      </c>
      <c r="CS1023">
        <v>0</v>
      </c>
      <c r="CT1023">
        <v>1785000</v>
      </c>
      <c r="CU1023">
        <v>0</v>
      </c>
      <c r="CV1023">
        <v>0</v>
      </c>
      <c r="CW1023">
        <v>0</v>
      </c>
      <c r="CX1023">
        <v>0</v>
      </c>
      <c r="CY1023">
        <v>5703580.4014504207</v>
      </c>
      <c r="CZ1023">
        <v>25530</v>
      </c>
      <c r="DA1023">
        <v>25802.388265183014</v>
      </c>
      <c r="DB1023">
        <v>25160.817269051779</v>
      </c>
      <c r="DC1023">
        <v>24071.212122872221</v>
      </c>
      <c r="DD1023">
        <v>-1315901.1436203027</v>
      </c>
      <c r="DE1023">
        <v>-1663665.5833506437</v>
      </c>
      <c r="DF1023">
        <v>-1955963.8422862648</v>
      </c>
    </row>
    <row r="1024" spans="1:110" x14ac:dyDescent="0.45">
      <c r="A1024">
        <v>23210</v>
      </c>
      <c r="B1024" t="s">
        <v>1365</v>
      </c>
      <c r="C1024">
        <v>149765</v>
      </c>
      <c r="D1024">
        <v>152816</v>
      </c>
      <c r="E1024">
        <v>154624</v>
      </c>
      <c r="F1024">
        <v>155281</v>
      </c>
      <c r="G1024">
        <v>154865</v>
      </c>
      <c r="H1024">
        <v>153533</v>
      </c>
      <c r="I1024">
        <v>151521</v>
      </c>
      <c r="J1024">
        <v>151768.96428571426</v>
      </c>
      <c r="K1024">
        <v>2.41</v>
      </c>
      <c r="L1024">
        <v>2.34</v>
      </c>
      <c r="M1024">
        <v>2.27</v>
      </c>
      <c r="N1024">
        <v>2.2200000000000002</v>
      </c>
      <c r="O1024">
        <v>2.1800000000000002</v>
      </c>
      <c r="P1024">
        <v>2.15</v>
      </c>
      <c r="Q1024">
        <v>2.1364052979398136</v>
      </c>
      <c r="R1024">
        <v>2.1166426518313841</v>
      </c>
      <c r="S1024">
        <v>318500</v>
      </c>
      <c r="T1024">
        <v>11016</v>
      </c>
      <c r="U1024">
        <v>4303</v>
      </c>
      <c r="V1024">
        <v>307.64726115308366</v>
      </c>
      <c r="W1024">
        <v>892.80986706482963</v>
      </c>
      <c r="X1024">
        <v>2670.2099411669028</v>
      </c>
      <c r="Y1024">
        <v>359.40730427497272</v>
      </c>
      <c r="Z1024">
        <v>111949</v>
      </c>
      <c r="AA1024">
        <v>114088.87506872545</v>
      </c>
      <c r="AB1024">
        <v>114465.01640028591</v>
      </c>
      <c r="AC1024">
        <v>113049.85408649448</v>
      </c>
      <c r="AD1024">
        <v>110354.11915230718</v>
      </c>
      <c r="AE1024">
        <v>107001.07626826323</v>
      </c>
      <c r="AF1024">
        <v>103510.26670144104</v>
      </c>
      <c r="AG1024">
        <v>101838.26394220328</v>
      </c>
      <c r="AH1024">
        <v>864</v>
      </c>
      <c r="AI1024">
        <v>725.13699657672385</v>
      </c>
      <c r="AJ1024">
        <v>631.9060568422243</v>
      </c>
      <c r="AK1024">
        <v>575.98519821260436</v>
      </c>
      <c r="AL1024">
        <v>552.04793264742659</v>
      </c>
      <c r="AM1024">
        <v>534.91059425464732</v>
      </c>
      <c r="AN1024">
        <v>531.94316104378743</v>
      </c>
      <c r="AO1024">
        <v>559.96900100664925</v>
      </c>
      <c r="AP1024">
        <v>455.82502161024462</v>
      </c>
      <c r="AQ1024">
        <v>2.6517570900732919</v>
      </c>
      <c r="AR1024">
        <v>0.62854293146697715</v>
      </c>
      <c r="AS1024">
        <v>2.6517570900732919</v>
      </c>
      <c r="AT1024">
        <v>112305</v>
      </c>
      <c r="AU1024">
        <v>1944</v>
      </c>
      <c r="AV1024">
        <v>70741.70796370256</v>
      </c>
      <c r="AW1024">
        <v>27350.595644943416</v>
      </c>
      <c r="AX1024">
        <v>967.04066226058433</v>
      </c>
      <c r="AY1024">
        <v>2360.6507947487544</v>
      </c>
      <c r="AZ1024">
        <v>1040.4166583336475</v>
      </c>
      <c r="BA1024">
        <v>25.705739498518138</v>
      </c>
      <c r="BB1024">
        <v>66.061272509003672</v>
      </c>
      <c r="BC1024">
        <v>61400</v>
      </c>
      <c r="BD1024">
        <v>4453462.124013355</v>
      </c>
      <c r="BE1024">
        <v>25541746.090581708</v>
      </c>
      <c r="BF1024">
        <v>1305088</v>
      </c>
      <c r="BG1024">
        <v>1397822.9638102134</v>
      </c>
      <c r="BH1024">
        <v>1427085.8573659644</v>
      </c>
      <c r="BI1024">
        <v>731321.99999999965</v>
      </c>
      <c r="BJ1024">
        <v>724661.76338789007</v>
      </c>
      <c r="BK1024">
        <v>707381.81157530402</v>
      </c>
      <c r="BL1024">
        <v>-1819604.1636329032</v>
      </c>
      <c r="BM1024">
        <v>-2397221.9261419252</v>
      </c>
      <c r="BN1024">
        <v>-2928538.2980607823</v>
      </c>
      <c r="BO1024">
        <v>3302050.5301040914</v>
      </c>
      <c r="BP1024">
        <v>6906575.472210547</v>
      </c>
      <c r="BQ1024">
        <v>9922488.5743879788</v>
      </c>
      <c r="BR1024">
        <v>5151947</v>
      </c>
      <c r="BS1024">
        <v>8767932</v>
      </c>
      <c r="BT1024">
        <v>937111</v>
      </c>
      <c r="BU1024">
        <v>131018</v>
      </c>
      <c r="BV1024">
        <v>88734</v>
      </c>
      <c r="BW1024">
        <v>932589</v>
      </c>
      <c r="BX1024">
        <v>42948</v>
      </c>
      <c r="BY1024">
        <v>515.05017861579393</v>
      </c>
      <c r="BZ1024">
        <v>0</v>
      </c>
      <c r="CA1024">
        <v>0</v>
      </c>
      <c r="CB1024">
        <v>0</v>
      </c>
      <c r="CC1024">
        <v>219.07801667080005</v>
      </c>
      <c r="CD1024">
        <v>55.746729312114837</v>
      </c>
      <c r="CE1024">
        <v>1.1699999999999999E-2</v>
      </c>
      <c r="CF1024">
        <v>0</v>
      </c>
      <c r="CG1024">
        <v>1771926.4976623494</v>
      </c>
      <c r="CH1024">
        <v>460684.61078405596</v>
      </c>
      <c r="CI1024">
        <v>1373236.2529349232</v>
      </c>
      <c r="CJ1024">
        <v>46800.998445376717</v>
      </c>
      <c r="CK1024">
        <v>1021618.3167887884</v>
      </c>
      <c r="CL1024">
        <v>9510000</v>
      </c>
      <c r="CM1024">
        <v>2710000</v>
      </c>
      <c r="CN1024">
        <v>930000</v>
      </c>
      <c r="CO1024">
        <v>50390000</v>
      </c>
      <c r="CP1024">
        <v>0</v>
      </c>
      <c r="CQ1024">
        <v>0</v>
      </c>
      <c r="CR1024">
        <v>0</v>
      </c>
      <c r="CS1024">
        <v>0</v>
      </c>
      <c r="CT1024">
        <v>0</v>
      </c>
      <c r="CU1024">
        <v>0</v>
      </c>
      <c r="CV1024">
        <v>0</v>
      </c>
      <c r="CW1024">
        <v>0</v>
      </c>
      <c r="CX1024">
        <v>166.53495836628736</v>
      </c>
      <c r="CY1024">
        <v>8208275.6827552728</v>
      </c>
      <c r="CZ1024">
        <v>61400</v>
      </c>
      <c r="DA1024">
        <v>65762.868080885819</v>
      </c>
      <c r="DB1024">
        <v>67139.588780427221</v>
      </c>
      <c r="DC1024">
        <v>67414.113517210557</v>
      </c>
      <c r="DD1024">
        <v>-1819604.1636329032</v>
      </c>
      <c r="DE1024">
        <v>-2397221.9261419252</v>
      </c>
      <c r="DF1024">
        <v>-2928538.2980607823</v>
      </c>
    </row>
    <row r="1025" spans="1:110" x14ac:dyDescent="0.45">
      <c r="A1025">
        <v>23211</v>
      </c>
      <c r="B1025" t="s">
        <v>1366</v>
      </c>
      <c r="C1025">
        <v>422542</v>
      </c>
      <c r="D1025">
        <v>425784</v>
      </c>
      <c r="E1025">
        <v>425768</v>
      </c>
      <c r="F1025">
        <v>422627</v>
      </c>
      <c r="G1025">
        <v>416872</v>
      </c>
      <c r="H1025">
        <v>408866</v>
      </c>
      <c r="I1025">
        <v>399672</v>
      </c>
      <c r="J1025">
        <v>395695.50000000006</v>
      </c>
      <c r="K1025">
        <v>2.41</v>
      </c>
      <c r="L1025">
        <v>2.34</v>
      </c>
      <c r="M1025">
        <v>2.27</v>
      </c>
      <c r="N1025">
        <v>2.2200000000000002</v>
      </c>
      <c r="O1025">
        <v>2.1800000000000002</v>
      </c>
      <c r="P1025">
        <v>2.15</v>
      </c>
      <c r="Q1025">
        <v>2.1364052979398136</v>
      </c>
      <c r="R1025">
        <v>2.1166426518313841</v>
      </c>
      <c r="S1025">
        <v>333111</v>
      </c>
      <c r="T1025">
        <v>9867</v>
      </c>
      <c r="U1025">
        <v>4443</v>
      </c>
      <c r="V1025">
        <v>841.15264757593809</v>
      </c>
      <c r="W1025">
        <v>2453.1995249161264</v>
      </c>
      <c r="X1025">
        <v>2467.9957020722977</v>
      </c>
      <c r="Y1025">
        <v>381.04610651301965</v>
      </c>
      <c r="Z1025">
        <v>256525</v>
      </c>
      <c r="AA1025">
        <v>255792.57040011874</v>
      </c>
      <c r="AB1025">
        <v>252340.98395211843</v>
      </c>
      <c r="AC1025">
        <v>246607.92593739438</v>
      </c>
      <c r="AD1025">
        <v>238455.75459051778</v>
      </c>
      <c r="AE1025">
        <v>229333.68065094738</v>
      </c>
      <c r="AF1025">
        <v>220382.22401009165</v>
      </c>
      <c r="AG1025">
        <v>213801.61799975336</v>
      </c>
      <c r="AH1025">
        <v>4030</v>
      </c>
      <c r="AI1025">
        <v>3539.1961186500125</v>
      </c>
      <c r="AJ1025">
        <v>3139.3432322252684</v>
      </c>
      <c r="AK1025">
        <v>2920.3631784921895</v>
      </c>
      <c r="AL1025">
        <v>2869.1527105141149</v>
      </c>
      <c r="AM1025">
        <v>2867.0724066849625</v>
      </c>
      <c r="AN1025">
        <v>3087.2135217938858</v>
      </c>
      <c r="AO1025">
        <v>3053.9853308064748</v>
      </c>
      <c r="AP1025">
        <v>965.24564229390273</v>
      </c>
      <c r="AQ1025">
        <v>50.628917775288222</v>
      </c>
      <c r="AR1025">
        <v>12.000514117452841</v>
      </c>
      <c r="AS1025">
        <v>50.628917775288222</v>
      </c>
      <c r="AT1025">
        <v>342850</v>
      </c>
      <c r="AU1025">
        <v>7474</v>
      </c>
      <c r="AV1025">
        <v>216407.04573881146</v>
      </c>
      <c r="AW1025">
        <v>96696.218031321128</v>
      </c>
      <c r="AX1025">
        <v>3642.2990499606558</v>
      </c>
      <c r="AY1025">
        <v>7221.5031163041376</v>
      </c>
      <c r="AZ1025">
        <v>3678.3241339114556</v>
      </c>
      <c r="BA1025">
        <v>96.819083424187184</v>
      </c>
      <c r="BB1025">
        <v>66.061272509003672</v>
      </c>
      <c r="BC1025">
        <v>158580</v>
      </c>
      <c r="BD1025">
        <v>10763051.950137185</v>
      </c>
      <c r="BE1025">
        <v>59840872.897485316</v>
      </c>
      <c r="BF1025">
        <v>2921258</v>
      </c>
      <c r="BG1025">
        <v>3056333.2001528749</v>
      </c>
      <c r="BH1025">
        <v>3053085.5385365388</v>
      </c>
      <c r="BI1025">
        <v>2493543.9999999986</v>
      </c>
      <c r="BJ1025">
        <v>2404009.2842092505</v>
      </c>
      <c r="BK1025">
        <v>2324539.4312843643</v>
      </c>
      <c r="BL1025">
        <v>-5974398.1835162621</v>
      </c>
      <c r="BM1025">
        <v>-7095836.0804600921</v>
      </c>
      <c r="BN1025">
        <v>-7938219.3782184925</v>
      </c>
      <c r="BO1025">
        <v>6930748.949342005</v>
      </c>
      <c r="BP1025">
        <v>15233830.122100923</v>
      </c>
      <c r="BQ1025">
        <v>22247037.599466365</v>
      </c>
      <c r="BR1025">
        <v>5151947</v>
      </c>
      <c r="BS1025">
        <v>8767932</v>
      </c>
      <c r="BT1025">
        <v>937111</v>
      </c>
      <c r="BU1025">
        <v>131018</v>
      </c>
      <c r="BV1025">
        <v>88734</v>
      </c>
      <c r="BW1025">
        <v>932589</v>
      </c>
      <c r="BX1025">
        <v>42948</v>
      </c>
      <c r="BY1025">
        <v>2622.4491140699251</v>
      </c>
      <c r="BZ1025">
        <v>0</v>
      </c>
      <c r="CA1025">
        <v>22.107204000000003</v>
      </c>
      <c r="CB1025">
        <v>2852.1818727310692</v>
      </c>
      <c r="CC1025">
        <v>285.97086232000004</v>
      </c>
      <c r="CD1025">
        <v>109.38266663272522</v>
      </c>
      <c r="CE1025">
        <v>2.0398431317626824</v>
      </c>
      <c r="CF1025">
        <v>0</v>
      </c>
      <c r="CG1025">
        <v>4631375.471782444</v>
      </c>
      <c r="CH1025">
        <v>1204115.07442759</v>
      </c>
      <c r="CI1025">
        <v>3589298.2621997921</v>
      </c>
      <c r="CJ1025">
        <v>122326.17805580642</v>
      </c>
      <c r="CK1025">
        <v>2670256.3679370377</v>
      </c>
      <c r="CL1025">
        <v>49200000</v>
      </c>
      <c r="CM1025">
        <v>14900000</v>
      </c>
      <c r="CN1025">
        <v>10150000</v>
      </c>
      <c r="CO1025">
        <v>918320000</v>
      </c>
      <c r="CP1025">
        <v>223000</v>
      </c>
      <c r="CQ1025">
        <v>26920</v>
      </c>
      <c r="CR1025">
        <v>0</v>
      </c>
      <c r="CS1025">
        <v>0</v>
      </c>
      <c r="CT1025">
        <v>489549000</v>
      </c>
      <c r="CU1025">
        <v>188655360</v>
      </c>
      <c r="CV1025">
        <v>0</v>
      </c>
      <c r="CW1025">
        <v>0</v>
      </c>
      <c r="CX1025">
        <v>208142.05236452058</v>
      </c>
      <c r="CY1025">
        <v>20116586.913870543</v>
      </c>
      <c r="CZ1025">
        <v>158580</v>
      </c>
      <c r="DA1025">
        <v>165912.53455882464</v>
      </c>
      <c r="DB1025">
        <v>165736.23579332069</v>
      </c>
      <c r="DC1025">
        <v>162925.28952829752</v>
      </c>
      <c r="DD1025">
        <v>-5974398.1835162621</v>
      </c>
      <c r="DE1025">
        <v>-7095836.0804600921</v>
      </c>
      <c r="DF1025">
        <v>-7938219.3782184925</v>
      </c>
    </row>
    <row r="1026" spans="1:110" x14ac:dyDescent="0.45">
      <c r="A1026">
        <v>23212</v>
      </c>
      <c r="B1026" t="s">
        <v>1367</v>
      </c>
      <c r="C1026">
        <v>184140</v>
      </c>
      <c r="D1026">
        <v>188259</v>
      </c>
      <c r="E1026">
        <v>190491</v>
      </c>
      <c r="F1026">
        <v>191227</v>
      </c>
      <c r="G1026">
        <v>190757</v>
      </c>
      <c r="H1026">
        <v>189242</v>
      </c>
      <c r="I1026">
        <v>187017</v>
      </c>
      <c r="J1026">
        <v>187404.96428571426</v>
      </c>
      <c r="K1026">
        <v>2.41</v>
      </c>
      <c r="L1026">
        <v>2.34</v>
      </c>
      <c r="M1026">
        <v>2.27</v>
      </c>
      <c r="N1026">
        <v>2.2200000000000002</v>
      </c>
      <c r="O1026">
        <v>2.1800000000000002</v>
      </c>
      <c r="P1026">
        <v>2.15</v>
      </c>
      <c r="Q1026">
        <v>2.1364052979398136</v>
      </c>
      <c r="R1026">
        <v>2.1166426518313841</v>
      </c>
      <c r="S1026">
        <v>292111</v>
      </c>
      <c r="T1026">
        <v>10493</v>
      </c>
      <c r="U1026">
        <v>4549</v>
      </c>
      <c r="V1026">
        <v>349.16913356980024</v>
      </c>
      <c r="W1026">
        <v>1016.3668884134855</v>
      </c>
      <c r="X1026">
        <v>2755.3461723509513</v>
      </c>
      <c r="Y1026">
        <v>410.37204748662344</v>
      </c>
      <c r="Z1026">
        <v>103028</v>
      </c>
      <c r="AA1026">
        <v>105024.88843250311</v>
      </c>
      <c r="AB1026">
        <v>105782.92038523755</v>
      </c>
      <c r="AC1026">
        <v>104960.36654632345</v>
      </c>
      <c r="AD1026">
        <v>102584.11353174699</v>
      </c>
      <c r="AE1026">
        <v>99595.472247789527</v>
      </c>
      <c r="AF1026">
        <v>96472.016312805688</v>
      </c>
      <c r="AG1026">
        <v>95209.348827291484</v>
      </c>
      <c r="AH1026">
        <v>2292</v>
      </c>
      <c r="AI1026">
        <v>1894.4734730900987</v>
      </c>
      <c r="AJ1026">
        <v>1566.7535383301895</v>
      </c>
      <c r="AK1026">
        <v>1349.2554934396187</v>
      </c>
      <c r="AL1026">
        <v>1203.5776849324616</v>
      </c>
      <c r="AM1026">
        <v>1090.6202704843708</v>
      </c>
      <c r="AN1026">
        <v>983.78555930989921</v>
      </c>
      <c r="AO1026">
        <v>917.34797389209621</v>
      </c>
      <c r="AP1026">
        <v>403.2191565991829</v>
      </c>
      <c r="AQ1026">
        <v>12.669506097016839</v>
      </c>
      <c r="AR1026">
        <v>3.0030384503422245</v>
      </c>
      <c r="AS1026">
        <v>12.669506097016839</v>
      </c>
      <c r="AT1026">
        <v>137407</v>
      </c>
      <c r="AU1026">
        <v>3896</v>
      </c>
      <c r="AV1026">
        <v>86990.783162122447</v>
      </c>
      <c r="AW1026">
        <v>46476.161546565381</v>
      </c>
      <c r="AX1026">
        <v>1863.4971181374697</v>
      </c>
      <c r="AY1026">
        <v>2902.8824341200261</v>
      </c>
      <c r="AZ1026">
        <v>1767.9531852313471</v>
      </c>
      <c r="BA1026">
        <v>49.535219504733689</v>
      </c>
      <c r="BB1026">
        <v>66.061272509003672</v>
      </c>
      <c r="BC1026">
        <v>70130</v>
      </c>
      <c r="BD1026">
        <v>5098523.5740311127</v>
      </c>
      <c r="BE1026">
        <v>32713219.217286613</v>
      </c>
      <c r="BF1026">
        <v>1622468</v>
      </c>
      <c r="BG1026">
        <v>1737130.6667660119</v>
      </c>
      <c r="BH1026">
        <v>1775069.3258410322</v>
      </c>
      <c r="BI1026">
        <v>1003421.9999999995</v>
      </c>
      <c r="BJ1026">
        <v>1002805.549165912</v>
      </c>
      <c r="BK1026">
        <v>980102.50622076553</v>
      </c>
      <c r="BL1026">
        <v>-2510060.0794028742</v>
      </c>
      <c r="BM1026">
        <v>-3238375.1836296376</v>
      </c>
      <c r="BN1026">
        <v>-3977138.6187151875</v>
      </c>
      <c r="BO1026">
        <v>4333921.9304682594</v>
      </c>
      <c r="BP1026">
        <v>9117719.2753261868</v>
      </c>
      <c r="BQ1026">
        <v>13009956.287967376</v>
      </c>
      <c r="BR1026">
        <v>5151947</v>
      </c>
      <c r="BS1026">
        <v>8767932</v>
      </c>
      <c r="BT1026">
        <v>937111</v>
      </c>
      <c r="BU1026">
        <v>131018</v>
      </c>
      <c r="BV1026">
        <v>88734</v>
      </c>
      <c r="BW1026">
        <v>932589</v>
      </c>
      <c r="BX1026">
        <v>42948</v>
      </c>
      <c r="BY1026">
        <v>691.54212989806888</v>
      </c>
      <c r="BZ1026">
        <v>0</v>
      </c>
      <c r="CA1026">
        <v>0</v>
      </c>
      <c r="CB1026">
        <v>1.8742791619536163</v>
      </c>
      <c r="CC1026">
        <v>105.81253276800001</v>
      </c>
      <c r="CD1026">
        <v>53.73988945159968</v>
      </c>
      <c r="CE1026">
        <v>1.683864</v>
      </c>
      <c r="CF1026">
        <v>1.7751135430916551</v>
      </c>
      <c r="CG1026">
        <v>2324488.695316697</v>
      </c>
      <c r="CH1026">
        <v>604345.7058104045</v>
      </c>
      <c r="CI1026">
        <v>1801469.8409654668</v>
      </c>
      <c r="CJ1026">
        <v>61395.544318194814</v>
      </c>
      <c r="CK1026">
        <v>1340202.4471313772</v>
      </c>
      <c r="CL1026">
        <v>30700000</v>
      </c>
      <c r="CM1026">
        <v>5900000</v>
      </c>
      <c r="CN1026">
        <v>260000</v>
      </c>
      <c r="CO1026">
        <v>86050000</v>
      </c>
      <c r="CP1026">
        <v>0</v>
      </c>
      <c r="CQ1026">
        <v>0</v>
      </c>
      <c r="CR1026">
        <v>0</v>
      </c>
      <c r="CS1026">
        <v>0</v>
      </c>
      <c r="CT1026">
        <v>0</v>
      </c>
      <c r="CU1026">
        <v>0</v>
      </c>
      <c r="CV1026">
        <v>0</v>
      </c>
      <c r="CW1026">
        <v>0</v>
      </c>
      <c r="CX1026">
        <v>0</v>
      </c>
      <c r="CY1026">
        <v>10496144.228289172</v>
      </c>
      <c r="CZ1026">
        <v>70130</v>
      </c>
      <c r="DA1026">
        <v>75086.210427755999</v>
      </c>
      <c r="DB1026">
        <v>76726.081390345833</v>
      </c>
      <c r="DC1026">
        <v>77178.706682288335</v>
      </c>
      <c r="DD1026">
        <v>-2510060.0794028742</v>
      </c>
      <c r="DE1026">
        <v>-3238375.1836296376</v>
      </c>
      <c r="DF1026">
        <v>-3977138.6187151875</v>
      </c>
    </row>
    <row r="1027" spans="1:110" x14ac:dyDescent="0.45">
      <c r="A1027">
        <v>23213</v>
      </c>
      <c r="B1027" t="s">
        <v>1368</v>
      </c>
      <c r="C1027">
        <v>167990</v>
      </c>
      <c r="D1027">
        <v>169878</v>
      </c>
      <c r="E1027">
        <v>170550</v>
      </c>
      <c r="F1027">
        <v>170351</v>
      </c>
      <c r="G1027">
        <v>169369</v>
      </c>
      <c r="H1027">
        <v>167605</v>
      </c>
      <c r="I1027">
        <v>165308</v>
      </c>
      <c r="J1027">
        <v>164816.10714285719</v>
      </c>
      <c r="K1027">
        <v>2.41</v>
      </c>
      <c r="L1027">
        <v>2.34</v>
      </c>
      <c r="M1027">
        <v>2.27</v>
      </c>
      <c r="N1027">
        <v>2.2200000000000002</v>
      </c>
      <c r="O1027">
        <v>2.1800000000000002</v>
      </c>
      <c r="P1027">
        <v>2.15</v>
      </c>
      <c r="Q1027">
        <v>2.1364052979398136</v>
      </c>
      <c r="R1027">
        <v>2.1166426518313841</v>
      </c>
      <c r="S1027">
        <v>286377</v>
      </c>
      <c r="T1027">
        <v>12865</v>
      </c>
      <c r="U1027">
        <v>3344</v>
      </c>
      <c r="V1027">
        <v>296.24413734468294</v>
      </c>
      <c r="W1027">
        <v>866.01653678362118</v>
      </c>
      <c r="X1027">
        <v>3632.517035321463</v>
      </c>
      <c r="Y1027">
        <v>322.98898915716273</v>
      </c>
      <c r="Z1027">
        <v>84894</v>
      </c>
      <c r="AA1027">
        <v>85108.00106894791</v>
      </c>
      <c r="AB1027">
        <v>84792.818135500813</v>
      </c>
      <c r="AC1027">
        <v>83884.478107628558</v>
      </c>
      <c r="AD1027">
        <v>82438.482036706104</v>
      </c>
      <c r="AE1027">
        <v>80689.95265355958</v>
      </c>
      <c r="AF1027">
        <v>78676.401757726795</v>
      </c>
      <c r="AG1027">
        <v>77580.680016407976</v>
      </c>
      <c r="AH1027">
        <v>5073</v>
      </c>
      <c r="AI1027">
        <v>4425.4004773185106</v>
      </c>
      <c r="AJ1027">
        <v>3890.7474109309705</v>
      </c>
      <c r="AK1027">
        <v>3485.3302835004993</v>
      </c>
      <c r="AL1027">
        <v>3201.8769686436021</v>
      </c>
      <c r="AM1027">
        <v>3026.694672925516</v>
      </c>
      <c r="AN1027">
        <v>2908.8469858539065</v>
      </c>
      <c r="AO1027">
        <v>2857.5799341791903</v>
      </c>
      <c r="AP1027">
        <v>306.03776885568641</v>
      </c>
      <c r="AQ1027">
        <v>19.053365758304395</v>
      </c>
      <c r="AR1027">
        <v>4.5161973594293912</v>
      </c>
      <c r="AS1027">
        <v>19.053365758304395</v>
      </c>
      <c r="AT1027">
        <v>142961</v>
      </c>
      <c r="AU1027">
        <v>2027</v>
      </c>
      <c r="AV1027">
        <v>89923.179273515751</v>
      </c>
      <c r="AW1027">
        <v>30977.916367688988</v>
      </c>
      <c r="AX1027">
        <v>1030.3251243521015</v>
      </c>
      <c r="AY1027">
        <v>3000.7364923572204</v>
      </c>
      <c r="AZ1027">
        <v>1178.3999386268893</v>
      </c>
      <c r="BA1027">
        <v>27.387958210010158</v>
      </c>
      <c r="BB1027">
        <v>66.061272509003672</v>
      </c>
      <c r="BC1027">
        <v>58460</v>
      </c>
      <c r="BD1027">
        <v>4142252.5416217828</v>
      </c>
      <c r="BE1027">
        <v>38083353.640848458</v>
      </c>
      <c r="BF1027">
        <v>1278764</v>
      </c>
      <c r="BG1027">
        <v>1351639.3673291132</v>
      </c>
      <c r="BH1027">
        <v>1373148.8893802583</v>
      </c>
      <c r="BI1027">
        <v>1095445.9999999998</v>
      </c>
      <c r="BJ1027">
        <v>1079697.7352416767</v>
      </c>
      <c r="BK1027">
        <v>1061085.9644091732</v>
      </c>
      <c r="BL1027">
        <v>-3424206.5778245586</v>
      </c>
      <c r="BM1027">
        <v>-3831947.0678807003</v>
      </c>
      <c r="BN1027">
        <v>-4242476.2628138801</v>
      </c>
      <c r="BO1027">
        <v>4653980.5184891764</v>
      </c>
      <c r="BP1027">
        <v>10083535.734229794</v>
      </c>
      <c r="BQ1027">
        <v>14765158.066761307</v>
      </c>
      <c r="BR1027">
        <v>5151947</v>
      </c>
      <c r="BS1027">
        <v>8767932</v>
      </c>
      <c r="BT1027">
        <v>937111</v>
      </c>
      <c r="BU1027">
        <v>131018</v>
      </c>
      <c r="BV1027">
        <v>88734</v>
      </c>
      <c r="BW1027">
        <v>932589</v>
      </c>
      <c r="BX1027">
        <v>42948</v>
      </c>
      <c r="BY1027">
        <v>1485.4767977334984</v>
      </c>
      <c r="BZ1027">
        <v>0</v>
      </c>
      <c r="CA1027">
        <v>1.6449808319999999</v>
      </c>
      <c r="CB1027">
        <v>0.84571132917419278</v>
      </c>
      <c r="CC1027">
        <v>79.892988384000006</v>
      </c>
      <c r="CD1027">
        <v>59.853475250160173</v>
      </c>
      <c r="CE1027">
        <v>2.80098</v>
      </c>
      <c r="CF1027">
        <v>0</v>
      </c>
      <c r="CG1027">
        <v>2929856.6495238962</v>
      </c>
      <c r="CH1027">
        <v>761735.81241641042</v>
      </c>
      <c r="CI1027">
        <v>2270627.6881894353</v>
      </c>
      <c r="CJ1027">
        <v>77384.821932762556</v>
      </c>
      <c r="CK1027">
        <v>1689232.1564511152</v>
      </c>
      <c r="CL1027">
        <v>33900000</v>
      </c>
      <c r="CM1027">
        <v>18100000</v>
      </c>
      <c r="CN1027">
        <v>3570000</v>
      </c>
      <c r="CO1027">
        <v>161220000</v>
      </c>
      <c r="CP1027">
        <v>23000</v>
      </c>
      <c r="CQ1027">
        <v>0</v>
      </c>
      <c r="CR1027">
        <v>0</v>
      </c>
      <c r="CS1027">
        <v>0</v>
      </c>
      <c r="CT1027">
        <v>67498000</v>
      </c>
      <c r="CU1027">
        <v>0</v>
      </c>
      <c r="CV1027">
        <v>0</v>
      </c>
      <c r="CW1027">
        <v>0</v>
      </c>
      <c r="CX1027">
        <v>8300.1023249757618</v>
      </c>
      <c r="CY1027">
        <v>12294465.670219982</v>
      </c>
      <c r="CZ1027">
        <v>58460</v>
      </c>
      <c r="DA1027">
        <v>61791.571716172766</v>
      </c>
      <c r="DB1027">
        <v>62774.901446373136</v>
      </c>
      <c r="DC1027">
        <v>62703.190300447568</v>
      </c>
      <c r="DD1027">
        <v>-3424206.5778245586</v>
      </c>
      <c r="DE1027">
        <v>-3831947.0678807003</v>
      </c>
      <c r="DF1027">
        <v>-4242476.2628138801</v>
      </c>
    </row>
    <row r="1028" spans="1:110" x14ac:dyDescent="0.45">
      <c r="A1028">
        <v>23214</v>
      </c>
      <c r="B1028" t="s">
        <v>1369</v>
      </c>
      <c r="C1028">
        <v>81100</v>
      </c>
      <c r="D1028">
        <v>79343</v>
      </c>
      <c r="E1028">
        <v>77048</v>
      </c>
      <c r="F1028">
        <v>74463</v>
      </c>
      <c r="G1028">
        <v>71701</v>
      </c>
      <c r="H1028">
        <v>68891</v>
      </c>
      <c r="I1028">
        <v>66179</v>
      </c>
      <c r="J1028">
        <v>63642.785714285717</v>
      </c>
      <c r="K1028">
        <v>2.41</v>
      </c>
      <c r="L1028">
        <v>2.34</v>
      </c>
      <c r="M1028">
        <v>2.27</v>
      </c>
      <c r="N1028">
        <v>2.2200000000000002</v>
      </c>
      <c r="O1028">
        <v>2.1800000000000002</v>
      </c>
      <c r="P1028">
        <v>2.15</v>
      </c>
      <c r="Q1028">
        <v>2.1364052979398136</v>
      </c>
      <c r="R1028">
        <v>2.1166426518313841</v>
      </c>
      <c r="S1028">
        <v>290002</v>
      </c>
      <c r="T1028">
        <v>11074</v>
      </c>
      <c r="U1028">
        <v>4747</v>
      </c>
      <c r="V1028">
        <v>145.43043017608994</v>
      </c>
      <c r="W1028">
        <v>422.91091448907343</v>
      </c>
      <c r="X1028">
        <v>3074.9233055673003</v>
      </c>
      <c r="Y1028">
        <v>453.26835088110658</v>
      </c>
      <c r="Z1028">
        <v>36703</v>
      </c>
      <c r="AA1028">
        <v>35457.493209918095</v>
      </c>
      <c r="AB1028">
        <v>34100.589574241407</v>
      </c>
      <c r="AC1028">
        <v>32779.538899448395</v>
      </c>
      <c r="AD1028">
        <v>31312.384626231971</v>
      </c>
      <c r="AE1028">
        <v>29732.605987328177</v>
      </c>
      <c r="AF1028">
        <v>28173.567876073586</v>
      </c>
      <c r="AG1028">
        <v>26734.237601134093</v>
      </c>
      <c r="AH1028">
        <v>1745</v>
      </c>
      <c r="AI1028">
        <v>1566.5824621348997</v>
      </c>
      <c r="AJ1028">
        <v>1383.1492716502632</v>
      </c>
      <c r="AK1028">
        <v>1218.4705105661401</v>
      </c>
      <c r="AL1028">
        <v>1081.5209457544347</v>
      </c>
      <c r="AM1028">
        <v>971.34115910449702</v>
      </c>
      <c r="AN1028">
        <v>881.21206321916236</v>
      </c>
      <c r="AO1028">
        <v>814.47079249625881</v>
      </c>
      <c r="AP1028">
        <v>176.28513287843109</v>
      </c>
      <c r="AQ1028">
        <v>10.410601909176629</v>
      </c>
      <c r="AR1028">
        <v>2.4676129902036879</v>
      </c>
      <c r="AS1028">
        <v>10.410601909176629</v>
      </c>
      <c r="AT1028">
        <v>58119</v>
      </c>
      <c r="AU1028">
        <v>588</v>
      </c>
      <c r="AV1028">
        <v>36489.139262752942</v>
      </c>
      <c r="AW1028">
        <v>10569.568092770432</v>
      </c>
      <c r="AX1028">
        <v>313.04096296951457</v>
      </c>
      <c r="AY1028">
        <v>1217.6425771980655</v>
      </c>
      <c r="AZ1028">
        <v>402.0663702489872</v>
      </c>
      <c r="BA1028">
        <v>8.3212110519208196</v>
      </c>
      <c r="BB1028">
        <v>66.061272509003672</v>
      </c>
      <c r="BC1028">
        <v>31360</v>
      </c>
      <c r="BD1028">
        <v>1837096.0646818355</v>
      </c>
      <c r="BE1028">
        <v>18289966.742966257</v>
      </c>
      <c r="BF1028">
        <v>541626</v>
      </c>
      <c r="BG1028">
        <v>535789.62386777066</v>
      </c>
      <c r="BH1028">
        <v>511835.93419351778</v>
      </c>
      <c r="BI1028">
        <v>367443.99999999994</v>
      </c>
      <c r="BJ1028">
        <v>339692.51069333381</v>
      </c>
      <c r="BK1028">
        <v>324488.47380397638</v>
      </c>
      <c r="BL1028">
        <v>-1320496.7211126806</v>
      </c>
      <c r="BM1028">
        <v>-1572959.7298862622</v>
      </c>
      <c r="BN1028">
        <v>-1768197.7585415179</v>
      </c>
      <c r="BO1028">
        <v>1737684.0322018089</v>
      </c>
      <c r="BP1028">
        <v>4075619.593936827</v>
      </c>
      <c r="BQ1028">
        <v>6033955.0141746495</v>
      </c>
      <c r="BR1028">
        <v>5151947</v>
      </c>
      <c r="BS1028">
        <v>8767932</v>
      </c>
      <c r="BT1028">
        <v>937111</v>
      </c>
      <c r="BU1028">
        <v>131018</v>
      </c>
      <c r="BV1028">
        <v>88734</v>
      </c>
      <c r="BW1028">
        <v>932589</v>
      </c>
      <c r="BX1028">
        <v>42948</v>
      </c>
      <c r="BY1028">
        <v>406.60592785348143</v>
      </c>
      <c r="BZ1028">
        <v>0</v>
      </c>
      <c r="CA1028">
        <v>0</v>
      </c>
      <c r="CB1028">
        <v>0</v>
      </c>
      <c r="CC1028">
        <v>0</v>
      </c>
      <c r="CD1028">
        <v>70.750941916184615</v>
      </c>
      <c r="CE1028">
        <v>0</v>
      </c>
      <c r="CF1028">
        <v>1.512</v>
      </c>
      <c r="CG1028">
        <v>1580031.0686206147</v>
      </c>
      <c r="CH1028">
        <v>410793.56216778496</v>
      </c>
      <c r="CI1028">
        <v>1224518.0299836537</v>
      </c>
      <c r="CJ1028">
        <v>41732.561527646008</v>
      </c>
      <c r="CK1028">
        <v>910979.48076725227</v>
      </c>
      <c r="CL1028">
        <v>430000</v>
      </c>
      <c r="CM1028">
        <v>8060000</v>
      </c>
      <c r="CN1028">
        <v>870000</v>
      </c>
      <c r="CO1028">
        <v>56950000</v>
      </c>
      <c r="CP1028">
        <v>17000</v>
      </c>
      <c r="CQ1028">
        <v>0</v>
      </c>
      <c r="CR1028">
        <v>0</v>
      </c>
      <c r="CS1028">
        <v>0</v>
      </c>
      <c r="CT1028">
        <v>46804000</v>
      </c>
      <c r="CU1028">
        <v>0</v>
      </c>
      <c r="CV1028">
        <v>0</v>
      </c>
      <c r="CW1028">
        <v>0</v>
      </c>
      <c r="CX1028">
        <v>6395.1373937988037</v>
      </c>
      <c r="CY1028">
        <v>6501872.6845547836</v>
      </c>
      <c r="CZ1028">
        <v>31360</v>
      </c>
      <c r="DA1028">
        <v>31022.075388724486</v>
      </c>
      <c r="DB1028">
        <v>29635.163186975362</v>
      </c>
      <c r="DC1028">
        <v>27808.971806158483</v>
      </c>
      <c r="DD1028">
        <v>-1320496.7211126806</v>
      </c>
      <c r="DE1028">
        <v>-1572959.7298862622</v>
      </c>
      <c r="DF1028">
        <v>-1768197.7585415179</v>
      </c>
    </row>
    <row r="1029" spans="1:110" x14ac:dyDescent="0.45">
      <c r="A1029">
        <v>23215</v>
      </c>
      <c r="B1029" t="s">
        <v>1370</v>
      </c>
      <c r="C1029">
        <v>74308</v>
      </c>
      <c r="D1029">
        <v>72981</v>
      </c>
      <c r="E1029">
        <v>70851</v>
      </c>
      <c r="F1029">
        <v>68104</v>
      </c>
      <c r="G1029">
        <v>65212</v>
      </c>
      <c r="H1029">
        <v>62451</v>
      </c>
      <c r="I1029">
        <v>59945</v>
      </c>
      <c r="J1029">
        <v>57452.571428571435</v>
      </c>
      <c r="K1029">
        <v>2.41</v>
      </c>
      <c r="L1029">
        <v>2.34</v>
      </c>
      <c r="M1029">
        <v>2.27</v>
      </c>
      <c r="N1029">
        <v>2.2200000000000002</v>
      </c>
      <c r="O1029">
        <v>2.1800000000000002</v>
      </c>
      <c r="P1029">
        <v>2.15</v>
      </c>
      <c r="Q1029">
        <v>2.1364052979398136</v>
      </c>
      <c r="R1029">
        <v>2.1166426518313841</v>
      </c>
      <c r="S1029">
        <v>307280</v>
      </c>
      <c r="T1029">
        <v>10066</v>
      </c>
      <c r="U1029">
        <v>5062</v>
      </c>
      <c r="V1029">
        <v>139.44841111188083</v>
      </c>
      <c r="W1029">
        <v>407.53897139588003</v>
      </c>
      <c r="X1029">
        <v>2670.8108491519006</v>
      </c>
      <c r="Y1029">
        <v>459.57116491833568</v>
      </c>
      <c r="Z1029">
        <v>33587</v>
      </c>
      <c r="AA1029">
        <v>32499.454565851804</v>
      </c>
      <c r="AB1029">
        <v>31398.664390532726</v>
      </c>
      <c r="AC1029">
        <v>30061.876000862787</v>
      </c>
      <c r="AD1029">
        <v>28296.367957813076</v>
      </c>
      <c r="AE1029">
        <v>26434.049996593734</v>
      </c>
      <c r="AF1029">
        <v>24781.542915564547</v>
      </c>
      <c r="AG1029">
        <v>23286.512517270665</v>
      </c>
      <c r="AH1029">
        <v>414</v>
      </c>
      <c r="AI1029">
        <v>331.99248613332855</v>
      </c>
      <c r="AJ1029">
        <v>291.85278072210866</v>
      </c>
      <c r="AK1029">
        <v>290.33842465032615</v>
      </c>
      <c r="AL1029">
        <v>322.07069446125723</v>
      </c>
      <c r="AM1029">
        <v>348.18631153667667</v>
      </c>
      <c r="AN1029">
        <v>401.65014244100831</v>
      </c>
      <c r="AO1029">
        <v>451.87977466942988</v>
      </c>
      <c r="AP1029">
        <v>136.59079858986766</v>
      </c>
      <c r="AQ1029">
        <v>1.6205182217114562</v>
      </c>
      <c r="AR1029">
        <v>0.38410956922981937</v>
      </c>
      <c r="AS1029">
        <v>1.6205182217114562</v>
      </c>
      <c r="AT1029">
        <v>50183</v>
      </c>
      <c r="AU1029">
        <v>1060</v>
      </c>
      <c r="AV1029">
        <v>31665.741992209947</v>
      </c>
      <c r="AW1029">
        <v>13862.146047681916</v>
      </c>
      <c r="AX1029">
        <v>517.89445481893495</v>
      </c>
      <c r="AY1029">
        <v>1056.6858102800459</v>
      </c>
      <c r="AZ1029">
        <v>527.31603565381999</v>
      </c>
      <c r="BA1029">
        <v>13.766597892773254</v>
      </c>
      <c r="BB1029">
        <v>66.061272509003672</v>
      </c>
      <c r="BC1029">
        <v>28240</v>
      </c>
      <c r="BD1029">
        <v>1623602.0953653564</v>
      </c>
      <c r="BE1029">
        <v>11675596.897433335</v>
      </c>
      <c r="BF1029">
        <v>451997.99999999994</v>
      </c>
      <c r="BG1029">
        <v>444592.57625661162</v>
      </c>
      <c r="BH1029">
        <v>420962.58509666257</v>
      </c>
      <c r="BI1029">
        <v>312934</v>
      </c>
      <c r="BJ1029">
        <v>289462.79961075494</v>
      </c>
      <c r="BK1029">
        <v>272462.89911014057</v>
      </c>
      <c r="BL1029">
        <v>-1093151.2592287955</v>
      </c>
      <c r="BM1029">
        <v>-1262271.1363703075</v>
      </c>
      <c r="BN1029">
        <v>-1412122.4966481815</v>
      </c>
      <c r="BO1029">
        <v>1159992.9851313811</v>
      </c>
      <c r="BP1029">
        <v>2624452.9414695399</v>
      </c>
      <c r="BQ1029">
        <v>3782456.5958466609</v>
      </c>
      <c r="BR1029">
        <v>5151947</v>
      </c>
      <c r="BS1029">
        <v>8767932</v>
      </c>
      <c r="BT1029">
        <v>937111</v>
      </c>
      <c r="BU1029">
        <v>131018</v>
      </c>
      <c r="BV1029">
        <v>88734</v>
      </c>
      <c r="BW1029">
        <v>932589</v>
      </c>
      <c r="BX1029">
        <v>42948</v>
      </c>
      <c r="BY1029">
        <v>380.48403947105817</v>
      </c>
      <c r="BZ1029">
        <v>0</v>
      </c>
      <c r="CA1029">
        <v>0</v>
      </c>
      <c r="CB1029">
        <v>0</v>
      </c>
      <c r="CC1029">
        <v>0</v>
      </c>
      <c r="CD1029">
        <v>33.159674471983585</v>
      </c>
      <c r="CE1029">
        <v>7.3943999999999996E-2</v>
      </c>
      <c r="CF1029">
        <v>0</v>
      </c>
      <c r="CG1029">
        <v>934282.24175535247</v>
      </c>
      <c r="CH1029">
        <v>242904.79964792353</v>
      </c>
      <c r="CI1029">
        <v>724065.16102353658</v>
      </c>
      <c r="CJ1029">
        <v>24676.724345857961</v>
      </c>
      <c r="CK1029">
        <v>538667.85811204719</v>
      </c>
      <c r="CL1029">
        <v>6140000</v>
      </c>
      <c r="CM1029">
        <v>2870000</v>
      </c>
      <c r="CN1029">
        <v>1000000</v>
      </c>
      <c r="CO1029">
        <v>74900000</v>
      </c>
      <c r="CP1029">
        <v>0</v>
      </c>
      <c r="CQ1029">
        <v>0</v>
      </c>
      <c r="CR1029">
        <v>0</v>
      </c>
      <c r="CS1029">
        <v>0</v>
      </c>
      <c r="CT1029">
        <v>0</v>
      </c>
      <c r="CU1029">
        <v>0</v>
      </c>
      <c r="CV1029">
        <v>0</v>
      </c>
      <c r="CW1029">
        <v>0</v>
      </c>
      <c r="CX1029">
        <v>11284.408778899629</v>
      </c>
      <c r="CY1029">
        <v>4200190.1585082486</v>
      </c>
      <c r="CZ1029">
        <v>28240</v>
      </c>
      <c r="DA1029">
        <v>27777.322805602493</v>
      </c>
      <c r="DB1029">
        <v>26300.964612962347</v>
      </c>
      <c r="DC1029">
        <v>24577.214965758816</v>
      </c>
      <c r="DD1029">
        <v>-1093151.2592287955</v>
      </c>
      <c r="DE1029">
        <v>-1262271.1363703075</v>
      </c>
      <c r="DF1029">
        <v>-1412122.4966481815</v>
      </c>
    </row>
    <row r="1030" spans="1:110" x14ac:dyDescent="0.45">
      <c r="A1030">
        <v>23216</v>
      </c>
      <c r="B1030" t="s">
        <v>1371</v>
      </c>
      <c r="C1030">
        <v>56547</v>
      </c>
      <c r="D1030">
        <v>57788</v>
      </c>
      <c r="E1030">
        <v>58733</v>
      </c>
      <c r="F1030">
        <v>59404</v>
      </c>
      <c r="G1030">
        <v>59792</v>
      </c>
      <c r="H1030">
        <v>59904</v>
      </c>
      <c r="I1030">
        <v>59790</v>
      </c>
      <c r="J1030">
        <v>60326.428571428565</v>
      </c>
      <c r="K1030">
        <v>2.41</v>
      </c>
      <c r="L1030">
        <v>2.34</v>
      </c>
      <c r="M1030">
        <v>2.27</v>
      </c>
      <c r="N1030">
        <v>2.2200000000000002</v>
      </c>
      <c r="O1030">
        <v>2.1800000000000002</v>
      </c>
      <c r="P1030">
        <v>2.15</v>
      </c>
      <c r="Q1030">
        <v>2.1364052979398136</v>
      </c>
      <c r="R1030">
        <v>2.1166426518313841</v>
      </c>
      <c r="S1030">
        <v>307280</v>
      </c>
      <c r="T1030">
        <v>10066</v>
      </c>
      <c r="U1030">
        <v>5062</v>
      </c>
      <c r="V1030">
        <v>112.46465181255924</v>
      </c>
      <c r="W1030">
        <v>327.37846820583832</v>
      </c>
      <c r="X1030">
        <v>2520.0819031414389</v>
      </c>
      <c r="Y1030">
        <v>435.35727002351109</v>
      </c>
      <c r="Z1030">
        <v>29943</v>
      </c>
      <c r="AA1030">
        <v>30890.239834201097</v>
      </c>
      <c r="AB1030">
        <v>31256.530725527013</v>
      </c>
      <c r="AC1030">
        <v>31573.339602824424</v>
      </c>
      <c r="AD1030">
        <v>31651.932609783798</v>
      </c>
      <c r="AE1030">
        <v>31349.627790015144</v>
      </c>
      <c r="AF1030">
        <v>30771.881208522816</v>
      </c>
      <c r="AG1030">
        <v>30837.882189375923</v>
      </c>
      <c r="AH1030">
        <v>863</v>
      </c>
      <c r="AI1030">
        <v>624.11640873975659</v>
      </c>
      <c r="AJ1030">
        <v>422.08670627092272</v>
      </c>
      <c r="AK1030">
        <v>275.96213442004927</v>
      </c>
      <c r="AL1030">
        <v>177.87393249097653</v>
      </c>
      <c r="AM1030">
        <v>118.92682005236284</v>
      </c>
      <c r="AN1030">
        <v>83.312397653243835</v>
      </c>
      <c r="AO1030">
        <v>60.190024584195932</v>
      </c>
      <c r="AP1030">
        <v>136.37335701556313</v>
      </c>
      <c r="AQ1030">
        <v>8.6918704619069018</v>
      </c>
      <c r="AR1030">
        <v>2.0602240531417584</v>
      </c>
      <c r="AS1030">
        <v>8.6918704619069018</v>
      </c>
      <c r="AT1030">
        <v>43740</v>
      </c>
      <c r="AU1030">
        <v>714</v>
      </c>
      <c r="AV1030">
        <v>27539.705657235405</v>
      </c>
      <c r="AW1030">
        <v>10282.45857170051</v>
      </c>
      <c r="AX1030">
        <v>357.29824062928236</v>
      </c>
      <c r="AY1030">
        <v>918.9999777819454</v>
      </c>
      <c r="AZ1030">
        <v>391.1447240674874</v>
      </c>
      <c r="BA1030">
        <v>9.4976518106538972</v>
      </c>
      <c r="BB1030">
        <v>66.061272509003672</v>
      </c>
      <c r="BC1030">
        <v>22970</v>
      </c>
      <c r="BD1030">
        <v>1751242.1252725099</v>
      </c>
      <c r="BE1030">
        <v>12685703.041986428</v>
      </c>
      <c r="BF1030">
        <v>478730</v>
      </c>
      <c r="BG1030">
        <v>518718.27868499781</v>
      </c>
      <c r="BH1030">
        <v>540114.95178688422</v>
      </c>
      <c r="BI1030">
        <v>830389.99999999977</v>
      </c>
      <c r="BJ1030">
        <v>848753.0564188459</v>
      </c>
      <c r="BK1030">
        <v>850865.79000069189</v>
      </c>
      <c r="BL1030">
        <v>-1077526.3599938767</v>
      </c>
      <c r="BM1030">
        <v>-1267331.0923321482</v>
      </c>
      <c r="BN1030">
        <v>-1427355.2147840064</v>
      </c>
      <c r="BO1030">
        <v>1661960.080403843</v>
      </c>
      <c r="BP1030">
        <v>3634601.1140214549</v>
      </c>
      <c r="BQ1030">
        <v>5339062.1748139029</v>
      </c>
      <c r="BR1030">
        <v>5151947</v>
      </c>
      <c r="BS1030">
        <v>8767932</v>
      </c>
      <c r="BT1030">
        <v>937111</v>
      </c>
      <c r="BU1030">
        <v>131018</v>
      </c>
      <c r="BV1030">
        <v>88734</v>
      </c>
      <c r="BW1030">
        <v>932589</v>
      </c>
      <c r="BX1030">
        <v>42948</v>
      </c>
      <c r="BY1030">
        <v>694.12940353370732</v>
      </c>
      <c r="BZ1030">
        <v>0</v>
      </c>
      <c r="CA1030">
        <v>0</v>
      </c>
      <c r="CB1030">
        <v>0</v>
      </c>
      <c r="CC1030">
        <v>0</v>
      </c>
      <c r="CD1030">
        <v>35.71967286795072</v>
      </c>
      <c r="CE1030">
        <v>0.71018999999999999</v>
      </c>
      <c r="CF1030">
        <v>0</v>
      </c>
      <c r="CG1030">
        <v>914264.37325819314</v>
      </c>
      <c r="CH1030">
        <v>237700.33774190967</v>
      </c>
      <c r="CI1030">
        <v>708551.38956459123</v>
      </c>
      <c r="CJ1030">
        <v>24148.002509116268</v>
      </c>
      <c r="CK1030">
        <v>527126.39680044807</v>
      </c>
      <c r="CL1030">
        <v>7840000</v>
      </c>
      <c r="CM1030">
        <v>5490000</v>
      </c>
      <c r="CN1030">
        <v>2110000</v>
      </c>
      <c r="CO1030">
        <v>55890000</v>
      </c>
      <c r="CP1030">
        <v>4000</v>
      </c>
      <c r="CQ1030">
        <v>0</v>
      </c>
      <c r="CR1030">
        <v>0</v>
      </c>
      <c r="CS1030">
        <v>0</v>
      </c>
      <c r="CT1030">
        <v>6601000</v>
      </c>
      <c r="CU1030">
        <v>0</v>
      </c>
      <c r="CV1030">
        <v>0</v>
      </c>
      <c r="CW1030">
        <v>0</v>
      </c>
      <c r="CX1030">
        <v>1502.1453244639117</v>
      </c>
      <c r="CY1030">
        <v>3812085.59958527</v>
      </c>
      <c r="CZ1030">
        <v>22970</v>
      </c>
      <c r="DA1030">
        <v>24888.682266401513</v>
      </c>
      <c r="DB1030">
        <v>25915.318535593615</v>
      </c>
      <c r="DC1030">
        <v>26509.361063758319</v>
      </c>
      <c r="DD1030">
        <v>-1077526.3599938767</v>
      </c>
      <c r="DE1030">
        <v>-1267331.0923321482</v>
      </c>
      <c r="DF1030">
        <v>-1427355.2147840064</v>
      </c>
    </row>
    <row r="1031" spans="1:110" x14ac:dyDescent="0.45">
      <c r="A1031">
        <v>23217</v>
      </c>
      <c r="B1031" t="s">
        <v>1372</v>
      </c>
      <c r="C1031">
        <v>98359</v>
      </c>
      <c r="D1031">
        <v>96103</v>
      </c>
      <c r="E1031">
        <v>92961</v>
      </c>
      <c r="F1031">
        <v>89244</v>
      </c>
      <c r="G1031">
        <v>85274</v>
      </c>
      <c r="H1031">
        <v>81384</v>
      </c>
      <c r="I1031">
        <v>77705</v>
      </c>
      <c r="J1031">
        <v>74166.17857142858</v>
      </c>
      <c r="K1031">
        <v>2.41</v>
      </c>
      <c r="L1031">
        <v>2.34</v>
      </c>
      <c r="M1031">
        <v>2.27</v>
      </c>
      <c r="N1031">
        <v>2.2200000000000002</v>
      </c>
      <c r="O1031">
        <v>2.1800000000000002</v>
      </c>
      <c r="P1031">
        <v>2.15</v>
      </c>
      <c r="Q1031">
        <v>2.1364052979398136</v>
      </c>
      <c r="R1031">
        <v>2.1166426518313841</v>
      </c>
      <c r="S1031">
        <v>307280</v>
      </c>
      <c r="T1031">
        <v>10066</v>
      </c>
      <c r="U1031">
        <v>5062</v>
      </c>
      <c r="V1031">
        <v>181.47439205698686</v>
      </c>
      <c r="W1031">
        <v>529.39835687891389</v>
      </c>
      <c r="X1031">
        <v>2716.5636430227096</v>
      </c>
      <c r="Y1031">
        <v>468.29320910111636</v>
      </c>
      <c r="Z1031">
        <v>32005</v>
      </c>
      <c r="AA1031">
        <v>31074.617633141213</v>
      </c>
      <c r="AB1031">
        <v>29876.011643327303</v>
      </c>
      <c r="AC1031">
        <v>28474.799570013973</v>
      </c>
      <c r="AD1031">
        <v>26762.174138385279</v>
      </c>
      <c r="AE1031">
        <v>24945.969750239758</v>
      </c>
      <c r="AF1031">
        <v>23199.042454270442</v>
      </c>
      <c r="AG1031">
        <v>21662.378520534716</v>
      </c>
      <c r="AH1031">
        <v>420</v>
      </c>
      <c r="AI1031">
        <v>337.51821640244901</v>
      </c>
      <c r="AJ1031">
        <v>276.39515368608369</v>
      </c>
      <c r="AK1031">
        <v>229.5791276559184</v>
      </c>
      <c r="AL1031">
        <v>200.78867111011584</v>
      </c>
      <c r="AM1031">
        <v>176.49915555313845</v>
      </c>
      <c r="AN1031">
        <v>154.22230193737428</v>
      </c>
      <c r="AO1031">
        <v>142.57556533463264</v>
      </c>
      <c r="AP1031">
        <v>172.36368655562816</v>
      </c>
      <c r="AQ1031">
        <v>5.3526207929257197</v>
      </c>
      <c r="AR1031">
        <v>1.2687255468500094</v>
      </c>
      <c r="AS1031">
        <v>5.3526207929257197</v>
      </c>
      <c r="AT1031">
        <v>64398</v>
      </c>
      <c r="AU1031">
        <v>1199</v>
      </c>
      <c r="AV1031">
        <v>40589.028499190754</v>
      </c>
      <c r="AW1031">
        <v>16406.003971390528</v>
      </c>
      <c r="AX1031">
        <v>592.30048468256791</v>
      </c>
      <c r="AY1031">
        <v>1354.4558810179954</v>
      </c>
      <c r="AZ1031">
        <v>624.08439107169568</v>
      </c>
      <c r="BA1031">
        <v>15.744448561764166</v>
      </c>
      <c r="BB1031">
        <v>66.061272509003672</v>
      </c>
      <c r="BC1031">
        <v>37460</v>
      </c>
      <c r="BD1031">
        <v>2111309.8785889666</v>
      </c>
      <c r="BE1031">
        <v>15340103.340307202</v>
      </c>
      <c r="BF1031">
        <v>672128</v>
      </c>
      <c r="BG1031">
        <v>657895.55689208442</v>
      </c>
      <c r="BH1031">
        <v>619485.96554559073</v>
      </c>
      <c r="BI1031">
        <v>158870</v>
      </c>
      <c r="BJ1031">
        <v>145578.34503693064</v>
      </c>
      <c r="BK1031">
        <v>136822.49144815883</v>
      </c>
      <c r="BL1031">
        <v>-1549797.1125349579</v>
      </c>
      <c r="BM1031">
        <v>-1875974.9896260416</v>
      </c>
      <c r="BN1031">
        <v>-2190035.2506602318</v>
      </c>
      <c r="BO1031">
        <v>1456685.5786326565</v>
      </c>
      <c r="BP1031">
        <v>3359797.8625342818</v>
      </c>
      <c r="BQ1031">
        <v>4904054.492969105</v>
      </c>
      <c r="BR1031">
        <v>5151947</v>
      </c>
      <c r="BS1031">
        <v>8767932</v>
      </c>
      <c r="BT1031">
        <v>937111</v>
      </c>
      <c r="BU1031">
        <v>131018</v>
      </c>
      <c r="BV1031">
        <v>88734</v>
      </c>
      <c r="BW1031">
        <v>932589</v>
      </c>
      <c r="BX1031">
        <v>42948</v>
      </c>
      <c r="BY1031">
        <v>392.78398222519087</v>
      </c>
      <c r="BZ1031">
        <v>0</v>
      </c>
      <c r="CA1031">
        <v>0</v>
      </c>
      <c r="CB1031">
        <v>0</v>
      </c>
      <c r="CC1031">
        <v>0</v>
      </c>
      <c r="CD1031">
        <v>18.459142617333317</v>
      </c>
      <c r="CE1031">
        <v>0</v>
      </c>
      <c r="CF1031">
        <v>0</v>
      </c>
      <c r="CG1031">
        <v>1303232.2662978244</v>
      </c>
      <c r="CH1031">
        <v>338828.41650186898</v>
      </c>
      <c r="CI1031">
        <v>1010000.0177409953</v>
      </c>
      <c r="CJ1031">
        <v>34421.614750631568</v>
      </c>
      <c r="CK1031">
        <v>751388.92952755454</v>
      </c>
      <c r="CL1031">
        <v>1050000</v>
      </c>
      <c r="CM1031">
        <v>5380000</v>
      </c>
      <c r="CN1031">
        <v>2140000</v>
      </c>
      <c r="CO1031">
        <v>30200000</v>
      </c>
      <c r="CP1031">
        <v>0</v>
      </c>
      <c r="CQ1031">
        <v>0</v>
      </c>
      <c r="CR1031">
        <v>0</v>
      </c>
      <c r="CS1031">
        <v>0</v>
      </c>
      <c r="CT1031">
        <v>0</v>
      </c>
      <c r="CU1031">
        <v>0</v>
      </c>
      <c r="CV1031">
        <v>0</v>
      </c>
      <c r="CW1031">
        <v>0</v>
      </c>
      <c r="CX1031">
        <v>0</v>
      </c>
      <c r="CY1031">
        <v>5600149.5128796315</v>
      </c>
      <c r="CZ1031">
        <v>37460</v>
      </c>
      <c r="DA1031">
        <v>36666.777103732449</v>
      </c>
      <c r="DB1031">
        <v>34526.078766749531</v>
      </c>
      <c r="DC1031">
        <v>31959.872984602443</v>
      </c>
      <c r="DD1031">
        <v>-1549797.1125349579</v>
      </c>
      <c r="DE1031">
        <v>-1875974.9896260416</v>
      </c>
      <c r="DF1031">
        <v>-2190035.2506602318</v>
      </c>
    </row>
    <row r="1032" spans="1:110" x14ac:dyDescent="0.45">
      <c r="A1032">
        <v>23219</v>
      </c>
      <c r="B1032" t="s">
        <v>1373</v>
      </c>
      <c r="C1032">
        <v>149462</v>
      </c>
      <c r="D1032">
        <v>149950</v>
      </c>
      <c r="E1032">
        <v>148807</v>
      </c>
      <c r="F1032">
        <v>146330</v>
      </c>
      <c r="G1032">
        <v>143026</v>
      </c>
      <c r="H1032">
        <v>139227</v>
      </c>
      <c r="I1032">
        <v>135277</v>
      </c>
      <c r="J1032">
        <v>132784.78571428574</v>
      </c>
      <c r="K1032">
        <v>2.41</v>
      </c>
      <c r="L1032">
        <v>2.34</v>
      </c>
      <c r="M1032">
        <v>2.27</v>
      </c>
      <c r="N1032">
        <v>2.2200000000000002</v>
      </c>
      <c r="O1032">
        <v>2.1800000000000002</v>
      </c>
      <c r="P1032">
        <v>2.15</v>
      </c>
      <c r="Q1032">
        <v>2.1364052979398136</v>
      </c>
      <c r="R1032">
        <v>2.1166426518313841</v>
      </c>
      <c r="S1032">
        <v>307280</v>
      </c>
      <c r="T1032">
        <v>10066</v>
      </c>
      <c r="U1032">
        <v>5062</v>
      </c>
      <c r="V1032">
        <v>289.52976290498367</v>
      </c>
      <c r="W1032">
        <v>840.42653861154542</v>
      </c>
      <c r="X1032">
        <v>2587.3709886106271</v>
      </c>
      <c r="Y1032">
        <v>448.24698365098465</v>
      </c>
      <c r="Z1032">
        <v>98861</v>
      </c>
      <c r="AA1032">
        <v>100948.53265043919</v>
      </c>
      <c r="AB1032">
        <v>98823.241340314155</v>
      </c>
      <c r="AC1032">
        <v>95787.945200125381</v>
      </c>
      <c r="AD1032">
        <v>91858.587019142898</v>
      </c>
      <c r="AE1032">
        <v>87296.59493568934</v>
      </c>
      <c r="AF1032">
        <v>82791.415422927384</v>
      </c>
      <c r="AG1032">
        <v>79418.519895332618</v>
      </c>
      <c r="AH1032">
        <v>863</v>
      </c>
      <c r="AI1032">
        <v>808.95169165524635</v>
      </c>
      <c r="AJ1032">
        <v>751.90178212749743</v>
      </c>
      <c r="AK1032">
        <v>751.20058694699173</v>
      </c>
      <c r="AL1032">
        <v>796.65140234238277</v>
      </c>
      <c r="AM1032">
        <v>879.15557823907739</v>
      </c>
      <c r="AN1032">
        <v>968.82408915969711</v>
      </c>
      <c r="AO1032">
        <v>1086.1242276718353</v>
      </c>
      <c r="AP1032">
        <v>374.14946751025951</v>
      </c>
      <c r="AQ1032">
        <v>6.9240324018580406</v>
      </c>
      <c r="AR1032">
        <v>1.6411954321637736</v>
      </c>
      <c r="AS1032">
        <v>6.9240324018580406</v>
      </c>
      <c r="AT1032">
        <v>113303</v>
      </c>
      <c r="AU1032">
        <v>8615</v>
      </c>
      <c r="AV1032">
        <v>73287.126363528296</v>
      </c>
      <c r="AW1032">
        <v>84648.606927209898</v>
      </c>
      <c r="AX1032">
        <v>3958.5818381029881</v>
      </c>
      <c r="AY1032">
        <v>2445.5914067509389</v>
      </c>
      <c r="AZ1032">
        <v>3220.0330075110646</v>
      </c>
      <c r="BA1032">
        <v>105.22646821899632</v>
      </c>
      <c r="BB1032">
        <v>66.061272509003672</v>
      </c>
      <c r="BC1032">
        <v>59620</v>
      </c>
      <c r="BD1032">
        <v>3855751.7814328354</v>
      </c>
      <c r="BE1032">
        <v>25960830.63459418</v>
      </c>
      <c r="BF1032">
        <v>940468</v>
      </c>
      <c r="BG1032">
        <v>967372.65848255716</v>
      </c>
      <c r="BH1032">
        <v>950382.4669377855</v>
      </c>
      <c r="BI1032">
        <v>1678085.9999999998</v>
      </c>
      <c r="BJ1032">
        <v>1592300.6069409989</v>
      </c>
      <c r="BK1032">
        <v>1526982.1641724952</v>
      </c>
      <c r="BL1032">
        <v>-1656829.3451902373</v>
      </c>
      <c r="BM1032">
        <v>-1910624.3063340234</v>
      </c>
      <c r="BN1032">
        <v>-2239223.339236008</v>
      </c>
      <c r="BO1032">
        <v>2917179.1428291798</v>
      </c>
      <c r="BP1032">
        <v>6341655.2961401194</v>
      </c>
      <c r="BQ1032">
        <v>9119771.8433368541</v>
      </c>
      <c r="BR1032">
        <v>5151947</v>
      </c>
      <c r="BS1032">
        <v>8767932</v>
      </c>
      <c r="BT1032">
        <v>937111</v>
      </c>
      <c r="BU1032">
        <v>131018</v>
      </c>
      <c r="BV1032">
        <v>88734</v>
      </c>
      <c r="BW1032">
        <v>932589</v>
      </c>
      <c r="BX1032">
        <v>42948</v>
      </c>
      <c r="BY1032">
        <v>692.5487769012077</v>
      </c>
      <c r="BZ1032">
        <v>0</v>
      </c>
      <c r="CA1032">
        <v>0</v>
      </c>
      <c r="CB1032">
        <v>0</v>
      </c>
      <c r="CC1032">
        <v>123.52970697599999</v>
      </c>
      <c r="CD1032">
        <v>32.091079635535294</v>
      </c>
      <c r="CE1032">
        <v>0.85503600000000002</v>
      </c>
      <c r="CF1032">
        <v>0</v>
      </c>
      <c r="CG1032">
        <v>2058389.098569975</v>
      </c>
      <c r="CH1032">
        <v>535162.25530115108</v>
      </c>
      <c r="CI1032">
        <v>1595243.6720887965</v>
      </c>
      <c r="CJ1032">
        <v>54367.190247025072</v>
      </c>
      <c r="CK1032">
        <v>1186780.6079720168</v>
      </c>
      <c r="CL1032">
        <v>5370000</v>
      </c>
      <c r="CM1032">
        <v>3000000</v>
      </c>
      <c r="CN1032">
        <v>980000</v>
      </c>
      <c r="CO1032">
        <v>62810000</v>
      </c>
      <c r="CP1032">
        <v>0</v>
      </c>
      <c r="CQ1032">
        <v>0</v>
      </c>
      <c r="CR1032">
        <v>0</v>
      </c>
      <c r="CS1032">
        <v>0</v>
      </c>
      <c r="CT1032">
        <v>0</v>
      </c>
      <c r="CU1032">
        <v>0</v>
      </c>
      <c r="CV1032">
        <v>0</v>
      </c>
      <c r="CW1032">
        <v>0</v>
      </c>
      <c r="CX1032">
        <v>2258.2140354468565</v>
      </c>
      <c r="CY1032">
        <v>8622364.1257000864</v>
      </c>
      <c r="CZ1032">
        <v>59620</v>
      </c>
      <c r="DA1032">
        <v>61325.59310761244</v>
      </c>
      <c r="DB1032">
        <v>60248.517417743897</v>
      </c>
      <c r="DC1032">
        <v>58366.295939990021</v>
      </c>
      <c r="DD1032">
        <v>-1656829.3451902373</v>
      </c>
      <c r="DE1032">
        <v>-1910624.3063340234</v>
      </c>
      <c r="DF1032">
        <v>-2239223.339236008</v>
      </c>
    </row>
    <row r="1033" spans="1:110" x14ac:dyDescent="0.45">
      <c r="A1033">
        <v>23220</v>
      </c>
      <c r="B1033" t="s">
        <v>1374</v>
      </c>
      <c r="C1033">
        <v>136867</v>
      </c>
      <c r="D1033">
        <v>136125</v>
      </c>
      <c r="E1033">
        <v>134253</v>
      </c>
      <c r="F1033">
        <v>131615</v>
      </c>
      <c r="G1033">
        <v>128400</v>
      </c>
      <c r="H1033">
        <v>124856</v>
      </c>
      <c r="I1033">
        <v>121204</v>
      </c>
      <c r="J1033">
        <v>118511.85714285713</v>
      </c>
      <c r="K1033">
        <v>2.41</v>
      </c>
      <c r="L1033">
        <v>2.34</v>
      </c>
      <c r="M1033">
        <v>2.27</v>
      </c>
      <c r="N1033">
        <v>2.2200000000000002</v>
      </c>
      <c r="O1033">
        <v>2.1800000000000002</v>
      </c>
      <c r="P1033">
        <v>2.15</v>
      </c>
      <c r="Q1033">
        <v>2.1364052979398136</v>
      </c>
      <c r="R1033">
        <v>2.1166426518313841</v>
      </c>
      <c r="S1033">
        <v>307280</v>
      </c>
      <c r="T1033">
        <v>10066</v>
      </c>
      <c r="U1033">
        <v>5062</v>
      </c>
      <c r="V1033">
        <v>243.29537064279077</v>
      </c>
      <c r="W1033">
        <v>712.38031135424444</v>
      </c>
      <c r="X1033">
        <v>2819.5904580829438</v>
      </c>
      <c r="Y1033">
        <v>484.25396385221569</v>
      </c>
      <c r="Z1033">
        <v>65217</v>
      </c>
      <c r="AA1033">
        <v>64100.596297763921</v>
      </c>
      <c r="AB1033">
        <v>62565.163082318031</v>
      </c>
      <c r="AC1033">
        <v>60621.346381323972</v>
      </c>
      <c r="AD1033">
        <v>58213.926930600355</v>
      </c>
      <c r="AE1033">
        <v>55653.582750315196</v>
      </c>
      <c r="AF1033">
        <v>53110.443472198218</v>
      </c>
      <c r="AG1033">
        <v>51020.241730747737</v>
      </c>
      <c r="AH1033">
        <v>3082</v>
      </c>
      <c r="AI1033">
        <v>2398.6949416301795</v>
      </c>
      <c r="AJ1033">
        <v>1845.9985881237662</v>
      </c>
      <c r="AK1033">
        <v>1443.0711336758234</v>
      </c>
      <c r="AL1033">
        <v>1171.404222086584</v>
      </c>
      <c r="AM1033">
        <v>986.26768497160833</v>
      </c>
      <c r="AN1033">
        <v>859.87739299199984</v>
      </c>
      <c r="AO1033">
        <v>772.61711434850122</v>
      </c>
      <c r="AP1033">
        <v>296.83024288168644</v>
      </c>
      <c r="AQ1033">
        <v>29.513074280260156</v>
      </c>
      <c r="AR1033">
        <v>6.995450033549135</v>
      </c>
      <c r="AS1033">
        <v>29.513074280260156</v>
      </c>
      <c r="AT1033">
        <v>93090</v>
      </c>
      <c r="AU1033">
        <v>2221</v>
      </c>
      <c r="AV1033">
        <v>58813.65841036581</v>
      </c>
      <c r="AW1033">
        <v>27898.356404265203</v>
      </c>
      <c r="AX1033">
        <v>1074.8798486335118</v>
      </c>
      <c r="AY1033">
        <v>1962.6117811539068</v>
      </c>
      <c r="AZ1033">
        <v>1061.2534776182481</v>
      </c>
      <c r="BA1033">
        <v>28.572305653197205</v>
      </c>
      <c r="BB1033">
        <v>66.061272509003672</v>
      </c>
      <c r="BC1033">
        <v>50260</v>
      </c>
      <c r="BD1033">
        <v>3195667.9314925019</v>
      </c>
      <c r="BE1033">
        <v>21459697.02403222</v>
      </c>
      <c r="BF1033">
        <v>849482</v>
      </c>
      <c r="BG1033">
        <v>865734.16995904979</v>
      </c>
      <c r="BH1033">
        <v>848014.1577988083</v>
      </c>
      <c r="BI1033">
        <v>659120.00000000012</v>
      </c>
      <c r="BJ1033">
        <v>623344.30776975653</v>
      </c>
      <c r="BK1033">
        <v>598589.80625170586</v>
      </c>
      <c r="BL1033">
        <v>-1983829.6804911774</v>
      </c>
      <c r="BM1033">
        <v>-2347534.1348331748</v>
      </c>
      <c r="BN1033">
        <v>-2638627.8845342631</v>
      </c>
      <c r="BO1033">
        <v>2301404.0140447225</v>
      </c>
      <c r="BP1033">
        <v>5193115.4395726621</v>
      </c>
      <c r="BQ1033">
        <v>7652748.2887079883</v>
      </c>
      <c r="BR1033">
        <v>5151947</v>
      </c>
      <c r="BS1033">
        <v>8767932</v>
      </c>
      <c r="BT1033">
        <v>937111</v>
      </c>
      <c r="BU1033">
        <v>131018</v>
      </c>
      <c r="BV1033">
        <v>88734</v>
      </c>
      <c r="BW1033">
        <v>932589</v>
      </c>
      <c r="BX1033">
        <v>42948</v>
      </c>
      <c r="BY1033">
        <v>944.42563312441473</v>
      </c>
      <c r="BZ1033">
        <v>0</v>
      </c>
      <c r="CA1033">
        <v>0</v>
      </c>
      <c r="CB1033">
        <v>0</v>
      </c>
      <c r="CC1033">
        <v>68.631032387999994</v>
      </c>
      <c r="CD1033">
        <v>36.913622383552521</v>
      </c>
      <c r="CE1033">
        <v>0</v>
      </c>
      <c r="CF1033">
        <v>0</v>
      </c>
      <c r="CG1033">
        <v>1773997.3116448142</v>
      </c>
      <c r="CH1033">
        <v>461223.00339502288</v>
      </c>
      <c r="CI1033">
        <v>1374841.1258444691</v>
      </c>
      <c r="CJ1033">
        <v>46855.69380779827</v>
      </c>
      <c r="CK1033">
        <v>1022812.2610624022</v>
      </c>
      <c r="CL1033">
        <v>17700000</v>
      </c>
      <c r="CM1033">
        <v>15000000</v>
      </c>
      <c r="CN1033">
        <v>2210000</v>
      </c>
      <c r="CO1033">
        <v>79350000</v>
      </c>
      <c r="CP1033">
        <v>0</v>
      </c>
      <c r="CQ1033">
        <v>0</v>
      </c>
      <c r="CR1033">
        <v>0</v>
      </c>
      <c r="CS1033">
        <v>0</v>
      </c>
      <c r="CT1033">
        <v>0</v>
      </c>
      <c r="CU1033">
        <v>0</v>
      </c>
      <c r="CV1033">
        <v>0</v>
      </c>
      <c r="CW1033">
        <v>0</v>
      </c>
      <c r="CX1033">
        <v>0</v>
      </c>
      <c r="CY1033">
        <v>7388994.9634463489</v>
      </c>
      <c r="CZ1033">
        <v>50260</v>
      </c>
      <c r="DA1033">
        <v>51221.567239967226</v>
      </c>
      <c r="DB1033">
        <v>50173.154429367671</v>
      </c>
      <c r="DC1033">
        <v>48374.301767453173</v>
      </c>
      <c r="DD1033">
        <v>-1983829.6804911774</v>
      </c>
      <c r="DE1033">
        <v>-2347534.1348331748</v>
      </c>
      <c r="DF1033">
        <v>-2638627.8845342631</v>
      </c>
    </row>
    <row r="1034" spans="1:110" x14ac:dyDescent="0.45">
      <c r="A1034">
        <v>23221</v>
      </c>
      <c r="B1034" t="s">
        <v>1375</v>
      </c>
      <c r="C1034">
        <v>47133</v>
      </c>
      <c r="D1034">
        <v>44434</v>
      </c>
      <c r="E1034">
        <v>41592</v>
      </c>
      <c r="F1034">
        <v>38771</v>
      </c>
      <c r="G1034">
        <v>35884</v>
      </c>
      <c r="H1034">
        <v>32875</v>
      </c>
      <c r="I1034">
        <v>29847</v>
      </c>
      <c r="J1034">
        <v>26965.428571428569</v>
      </c>
      <c r="K1034">
        <v>2.41</v>
      </c>
      <c r="L1034">
        <v>2.34</v>
      </c>
      <c r="M1034">
        <v>2.27</v>
      </c>
      <c r="N1034">
        <v>2.2200000000000002</v>
      </c>
      <c r="O1034">
        <v>2.1800000000000002</v>
      </c>
      <c r="P1034">
        <v>2.15</v>
      </c>
      <c r="Q1034">
        <v>2.1364052979398136</v>
      </c>
      <c r="R1034">
        <v>2.1166426518313841</v>
      </c>
      <c r="S1034">
        <v>290002</v>
      </c>
      <c r="T1034">
        <v>11074</v>
      </c>
      <c r="U1034">
        <v>4747</v>
      </c>
      <c r="V1034">
        <v>79.319849739814302</v>
      </c>
      <c r="W1034">
        <v>234.35591268561666</v>
      </c>
      <c r="X1034">
        <v>3276.5132093440229</v>
      </c>
      <c r="Y1034">
        <v>475.37091180568433</v>
      </c>
      <c r="Z1034">
        <v>23241</v>
      </c>
      <c r="AA1034">
        <v>21520.871472973573</v>
      </c>
      <c r="AB1034">
        <v>19548.687495867762</v>
      </c>
      <c r="AC1034">
        <v>17627.830179186854</v>
      </c>
      <c r="AD1034">
        <v>15818.011072572875</v>
      </c>
      <c r="AE1034">
        <v>14149.312437251869</v>
      </c>
      <c r="AF1034">
        <v>12793.974698210843</v>
      </c>
      <c r="AG1034">
        <v>10977.692584330276</v>
      </c>
      <c r="AH1034">
        <v>2025</v>
      </c>
      <c r="AI1034">
        <v>1771.2353674535325</v>
      </c>
      <c r="AJ1034">
        <v>1526.4086055861703</v>
      </c>
      <c r="AK1034">
        <v>1321.8363704545127</v>
      </c>
      <c r="AL1034">
        <v>1171.3252824195695</v>
      </c>
      <c r="AM1034">
        <v>1074.6868562901084</v>
      </c>
      <c r="AN1034">
        <v>1201.8579763198445</v>
      </c>
      <c r="AO1034">
        <v>1162.7935170149235</v>
      </c>
      <c r="AP1034">
        <v>90.058301688691913</v>
      </c>
      <c r="AQ1034">
        <v>12.522186258679435</v>
      </c>
      <c r="AR1034">
        <v>2.9681193985940588</v>
      </c>
      <c r="AS1034">
        <v>12.522186258679435</v>
      </c>
      <c r="AT1034">
        <v>43233</v>
      </c>
      <c r="AU1034">
        <v>501</v>
      </c>
      <c r="AV1034">
        <v>27161.511034613501</v>
      </c>
      <c r="AW1034">
        <v>8407.7875755059868</v>
      </c>
      <c r="AX1034">
        <v>261.37645973295815</v>
      </c>
      <c r="AY1034">
        <v>906.37962322505246</v>
      </c>
      <c r="AZ1034">
        <v>319.83223937224773</v>
      </c>
      <c r="BA1034">
        <v>6.9478724599171322</v>
      </c>
      <c r="BB1034">
        <v>66.061272509003672</v>
      </c>
      <c r="BC1034">
        <v>16400</v>
      </c>
      <c r="BD1034">
        <v>726860.40825997118</v>
      </c>
      <c r="BE1034">
        <v>7333517.3104132535</v>
      </c>
      <c r="BF1034">
        <v>197062</v>
      </c>
      <c r="BG1034">
        <v>181241.38033937971</v>
      </c>
      <c r="BH1034">
        <v>158683.08476329147</v>
      </c>
      <c r="BI1034">
        <v>281325.99999999994</v>
      </c>
      <c r="BJ1034">
        <v>230435.22931763061</v>
      </c>
      <c r="BK1034">
        <v>206776.83933901443</v>
      </c>
      <c r="BL1034">
        <v>-1100160.798862926</v>
      </c>
      <c r="BM1034">
        <v>-1111510.2396255538</v>
      </c>
      <c r="BN1034">
        <v>-1149325.7663721116</v>
      </c>
      <c r="BO1034">
        <v>277148.94106096681</v>
      </c>
      <c r="BP1034">
        <v>925240.25255540805</v>
      </c>
      <c r="BQ1034">
        <v>1540846.910104725</v>
      </c>
      <c r="BR1034">
        <v>5151947</v>
      </c>
      <c r="BS1034">
        <v>8767932</v>
      </c>
      <c r="BT1034">
        <v>937111</v>
      </c>
      <c r="BU1034">
        <v>131018</v>
      </c>
      <c r="BV1034">
        <v>88734</v>
      </c>
      <c r="BW1034">
        <v>932589</v>
      </c>
      <c r="BX1034">
        <v>42948</v>
      </c>
      <c r="BY1034">
        <v>753.93237804316425</v>
      </c>
      <c r="BZ1034">
        <v>0</v>
      </c>
      <c r="CA1034">
        <v>0</v>
      </c>
      <c r="CB1034">
        <v>153.1988272793773</v>
      </c>
      <c r="CC1034">
        <v>0</v>
      </c>
      <c r="CD1034">
        <v>38.41786481322071</v>
      </c>
      <c r="CE1034">
        <v>0</v>
      </c>
      <c r="CF1034">
        <v>0</v>
      </c>
      <c r="CG1034">
        <v>806236.9105062813</v>
      </c>
      <c r="CH1034">
        <v>209614.18986980029</v>
      </c>
      <c r="CI1034">
        <v>624830.51944993774</v>
      </c>
      <c r="CJ1034">
        <v>21294.727769458514</v>
      </c>
      <c r="CK1034">
        <v>464842.30386026681</v>
      </c>
      <c r="CL1034">
        <v>16100000</v>
      </c>
      <c r="CM1034">
        <v>11800000</v>
      </c>
      <c r="CN1034">
        <v>6600000</v>
      </c>
      <c r="CO1034">
        <v>499230000</v>
      </c>
      <c r="CP1034">
        <v>229000</v>
      </c>
      <c r="CQ1034">
        <v>11300</v>
      </c>
      <c r="CR1034">
        <v>0</v>
      </c>
      <c r="CS1034">
        <v>0</v>
      </c>
      <c r="CT1034">
        <v>586340000</v>
      </c>
      <c r="CU1034">
        <v>79190400</v>
      </c>
      <c r="CV1034">
        <v>0</v>
      </c>
      <c r="CW1034">
        <v>0</v>
      </c>
      <c r="CX1034">
        <v>153979.79131604327</v>
      </c>
      <c r="CY1034">
        <v>3195473.6448708964</v>
      </c>
      <c r="CZ1034">
        <v>16400</v>
      </c>
      <c r="DA1034">
        <v>15083.367861717772</v>
      </c>
      <c r="DB1034">
        <v>13206.009226121627</v>
      </c>
      <c r="DC1034">
        <v>11002.82178428981</v>
      </c>
      <c r="DD1034">
        <v>-1100160.798862926</v>
      </c>
      <c r="DE1034">
        <v>-1111510.2396255538</v>
      </c>
      <c r="DF1034">
        <v>-1149325.7663721116</v>
      </c>
    </row>
    <row r="1035" spans="1:110" x14ac:dyDescent="0.45">
      <c r="A1035">
        <v>23222</v>
      </c>
      <c r="B1035" t="s">
        <v>1376</v>
      </c>
      <c r="C1035">
        <v>111944</v>
      </c>
      <c r="D1035">
        <v>114940</v>
      </c>
      <c r="E1035">
        <v>116602</v>
      </c>
      <c r="F1035">
        <v>117248</v>
      </c>
      <c r="G1035">
        <v>117185</v>
      </c>
      <c r="H1035">
        <v>116597</v>
      </c>
      <c r="I1035">
        <v>115612</v>
      </c>
      <c r="J1035">
        <v>116144.17857142859</v>
      </c>
      <c r="K1035">
        <v>2.41</v>
      </c>
      <c r="L1035">
        <v>2.34</v>
      </c>
      <c r="M1035">
        <v>2.27</v>
      </c>
      <c r="N1035">
        <v>2.2200000000000002</v>
      </c>
      <c r="O1035">
        <v>2.1800000000000002</v>
      </c>
      <c r="P1035">
        <v>2.15</v>
      </c>
      <c r="Q1035">
        <v>2.1364052979398136</v>
      </c>
      <c r="R1035">
        <v>2.1166426518313841</v>
      </c>
      <c r="S1035">
        <v>307280</v>
      </c>
      <c r="T1035">
        <v>10066</v>
      </c>
      <c r="U1035">
        <v>5062</v>
      </c>
      <c r="V1035">
        <v>229.25373975474204</v>
      </c>
      <c r="W1035">
        <v>663.94720569647791</v>
      </c>
      <c r="X1035">
        <v>2447.4031897676077</v>
      </c>
      <c r="Y1035">
        <v>424.96544503874867</v>
      </c>
      <c r="Z1035">
        <v>59692</v>
      </c>
      <c r="AA1035">
        <v>61224.922713459266</v>
      </c>
      <c r="AB1035">
        <v>62236.550397696636</v>
      </c>
      <c r="AC1035">
        <v>62663.15746697929</v>
      </c>
      <c r="AD1035">
        <v>62186.883746432817</v>
      </c>
      <c r="AE1035">
        <v>60846.968549161043</v>
      </c>
      <c r="AF1035">
        <v>59117.372010850107</v>
      </c>
      <c r="AG1035">
        <v>58948.503839556739</v>
      </c>
      <c r="AH1035">
        <v>1218</v>
      </c>
      <c r="AI1035">
        <v>975.75762739202116</v>
      </c>
      <c r="AJ1035">
        <v>783.71751915031064</v>
      </c>
      <c r="AK1035">
        <v>638.54941003473391</v>
      </c>
      <c r="AL1035">
        <v>537.14603953963206</v>
      </c>
      <c r="AM1035">
        <v>446.35919075081819</v>
      </c>
      <c r="AN1035">
        <v>369.64484600204503</v>
      </c>
      <c r="AO1035">
        <v>302.87747107564905</v>
      </c>
      <c r="AP1035">
        <v>223.22252098693255</v>
      </c>
      <c r="AQ1035">
        <v>6.6784993379623652</v>
      </c>
      <c r="AR1035">
        <v>1.582997012583498</v>
      </c>
      <c r="AS1035">
        <v>6.6784993379623652</v>
      </c>
      <c r="AT1035">
        <v>84578</v>
      </c>
      <c r="AU1035">
        <v>3387</v>
      </c>
      <c r="AV1035">
        <v>53830.230960004628</v>
      </c>
      <c r="AW1035">
        <v>37087.126628649959</v>
      </c>
      <c r="AX1035">
        <v>1590.372259658538</v>
      </c>
      <c r="AY1035">
        <v>1796.3148071353542</v>
      </c>
      <c r="AZ1035">
        <v>1410.7942969538444</v>
      </c>
      <c r="BA1035">
        <v>42.275052754126911</v>
      </c>
      <c r="BB1035">
        <v>66.061272509003672</v>
      </c>
      <c r="BC1035">
        <v>44620</v>
      </c>
      <c r="BD1035">
        <v>3292843.3395273457</v>
      </c>
      <c r="BE1035">
        <v>18009802.352891695</v>
      </c>
      <c r="BF1035">
        <v>738364</v>
      </c>
      <c r="BG1035">
        <v>793903.37346582685</v>
      </c>
      <c r="BH1035">
        <v>815199.85715791048</v>
      </c>
      <c r="BI1035">
        <v>738470</v>
      </c>
      <c r="BJ1035">
        <v>755817.39990449103</v>
      </c>
      <c r="BK1035">
        <v>750072.78090255242</v>
      </c>
      <c r="BL1035">
        <v>-1201427.818317445</v>
      </c>
      <c r="BM1035">
        <v>-1422815.2355244057</v>
      </c>
      <c r="BN1035">
        <v>-1639719.5415165587</v>
      </c>
      <c r="BO1035">
        <v>2451376.6654249495</v>
      </c>
      <c r="BP1035">
        <v>5261381.0695953965</v>
      </c>
      <c r="BQ1035">
        <v>7598563.9237506641</v>
      </c>
      <c r="BR1035">
        <v>5151947</v>
      </c>
      <c r="BS1035">
        <v>8767932</v>
      </c>
      <c r="BT1035">
        <v>937111</v>
      </c>
      <c r="BU1035">
        <v>131018</v>
      </c>
      <c r="BV1035">
        <v>88734</v>
      </c>
      <c r="BW1035">
        <v>932589</v>
      </c>
      <c r="BX1035">
        <v>42948</v>
      </c>
      <c r="BY1035">
        <v>337.28589437971635</v>
      </c>
      <c r="BZ1035">
        <v>0</v>
      </c>
      <c r="CA1035">
        <v>0</v>
      </c>
      <c r="CB1035">
        <v>13.714237770392314</v>
      </c>
      <c r="CC1035">
        <v>0</v>
      </c>
      <c r="CD1035">
        <v>22.515586053709864</v>
      </c>
      <c r="CE1035">
        <v>0</v>
      </c>
      <c r="CF1035">
        <v>0</v>
      </c>
      <c r="CG1035">
        <v>1280108.1768269681</v>
      </c>
      <c r="CH1035">
        <v>332816.36567940464</v>
      </c>
      <c r="CI1035">
        <v>992078.93691773072</v>
      </c>
      <c r="CJ1035">
        <v>33810.849870257545</v>
      </c>
      <c r="CK1035">
        <v>738056.55180553487</v>
      </c>
      <c r="CL1035">
        <v>1970000</v>
      </c>
      <c r="CM1035">
        <v>4380000</v>
      </c>
      <c r="CN1035">
        <v>1320000</v>
      </c>
      <c r="CO1035">
        <v>43430000</v>
      </c>
      <c r="CP1035">
        <v>0</v>
      </c>
      <c r="CQ1035">
        <v>0</v>
      </c>
      <c r="CR1035">
        <v>0</v>
      </c>
      <c r="CS1035">
        <v>0</v>
      </c>
      <c r="CT1035">
        <v>0</v>
      </c>
      <c r="CU1035">
        <v>0</v>
      </c>
      <c r="CV1035">
        <v>0</v>
      </c>
      <c r="CW1035">
        <v>0</v>
      </c>
      <c r="CX1035">
        <v>283.1094292226885</v>
      </c>
      <c r="CY1035">
        <v>5538234.7765956419</v>
      </c>
      <c r="CZ1035">
        <v>44620</v>
      </c>
      <c r="DA1035">
        <v>47976.29424517609</v>
      </c>
      <c r="DB1035">
        <v>49263.259891308306</v>
      </c>
      <c r="DC1035">
        <v>49845.290810566134</v>
      </c>
      <c r="DD1035">
        <v>-1201427.818317445</v>
      </c>
      <c r="DE1035">
        <v>-1422815.2355244057</v>
      </c>
      <c r="DF1035">
        <v>-1639719.5415165587</v>
      </c>
    </row>
    <row r="1036" spans="1:110" x14ac:dyDescent="0.45">
      <c r="A1036">
        <v>23223</v>
      </c>
      <c r="B1036" t="s">
        <v>1377</v>
      </c>
      <c r="C1036">
        <v>89157</v>
      </c>
      <c r="D1036">
        <v>91900</v>
      </c>
      <c r="E1036">
        <v>93634</v>
      </c>
      <c r="F1036">
        <v>94520</v>
      </c>
      <c r="G1036">
        <v>94801</v>
      </c>
      <c r="H1036">
        <v>94653</v>
      </c>
      <c r="I1036">
        <v>94135</v>
      </c>
      <c r="J1036">
        <v>94906.678571428565</v>
      </c>
      <c r="K1036">
        <v>2.41</v>
      </c>
      <c r="L1036">
        <v>2.34</v>
      </c>
      <c r="M1036">
        <v>2.27</v>
      </c>
      <c r="N1036">
        <v>2.2200000000000002</v>
      </c>
      <c r="O1036">
        <v>2.1800000000000002</v>
      </c>
      <c r="P1036">
        <v>2.15</v>
      </c>
      <c r="Q1036">
        <v>2.1364052979398136</v>
      </c>
      <c r="R1036">
        <v>2.1166426518313841</v>
      </c>
      <c r="S1036">
        <v>307280</v>
      </c>
      <c r="T1036">
        <v>10066</v>
      </c>
      <c r="U1036">
        <v>5062</v>
      </c>
      <c r="V1036">
        <v>178.07024115430062</v>
      </c>
      <c r="W1036">
        <v>517.63946011442044</v>
      </c>
      <c r="X1036">
        <v>2509.4886129929532</v>
      </c>
      <c r="Y1036">
        <v>434.12461924231621</v>
      </c>
      <c r="Z1036">
        <v>46761</v>
      </c>
      <c r="AA1036">
        <v>48925.323044302408</v>
      </c>
      <c r="AB1036">
        <v>49968.444717174993</v>
      </c>
      <c r="AC1036">
        <v>50198.562204183465</v>
      </c>
      <c r="AD1036">
        <v>49647.546946341594</v>
      </c>
      <c r="AE1036">
        <v>48575.684201734723</v>
      </c>
      <c r="AF1036">
        <v>47216.189925386221</v>
      </c>
      <c r="AG1036">
        <v>47109.647678076028</v>
      </c>
      <c r="AH1036">
        <v>810</v>
      </c>
      <c r="AI1036">
        <v>688.11267961661179</v>
      </c>
      <c r="AJ1036">
        <v>584.04545803756844</v>
      </c>
      <c r="AK1036">
        <v>514.65441608254991</v>
      </c>
      <c r="AL1036">
        <v>470.89483244797646</v>
      </c>
      <c r="AM1036">
        <v>442.04065653878132</v>
      </c>
      <c r="AN1036">
        <v>419.84792901303797</v>
      </c>
      <c r="AO1036">
        <v>416.75343742745315</v>
      </c>
      <c r="AP1036">
        <v>170.42920634284968</v>
      </c>
      <c r="AQ1036">
        <v>1.0312388683618356</v>
      </c>
      <c r="AR1036">
        <v>0.24443336223715781</v>
      </c>
      <c r="AS1036">
        <v>1.0312388683618356</v>
      </c>
      <c r="AT1036">
        <v>61971</v>
      </c>
      <c r="AU1036">
        <v>1487</v>
      </c>
      <c r="AV1036">
        <v>39155.31216201005</v>
      </c>
      <c r="AW1036">
        <v>18644.747372755872</v>
      </c>
      <c r="AX1036">
        <v>719.35017876295353</v>
      </c>
      <c r="AY1036">
        <v>1306.6127668462752</v>
      </c>
      <c r="AZ1036">
        <v>709.24619005963336</v>
      </c>
      <c r="BA1036">
        <v>19.121665742851807</v>
      </c>
      <c r="BB1036">
        <v>66.061272509003672</v>
      </c>
      <c r="BC1036">
        <v>35170</v>
      </c>
      <c r="BD1036">
        <v>2652582.3828901453</v>
      </c>
      <c r="BE1036">
        <v>16449367.289411917</v>
      </c>
      <c r="BF1036">
        <v>661468</v>
      </c>
      <c r="BG1036">
        <v>717100.33204129036</v>
      </c>
      <c r="BH1036">
        <v>741489.67590333289</v>
      </c>
      <c r="BI1036">
        <v>509956.00000000006</v>
      </c>
      <c r="BJ1036">
        <v>523227.16324665584</v>
      </c>
      <c r="BK1036">
        <v>517483.8483466485</v>
      </c>
      <c r="BL1036">
        <v>-1071963.7952054157</v>
      </c>
      <c r="BM1036">
        <v>-1284962.1145449304</v>
      </c>
      <c r="BN1036">
        <v>-1474120.8401685236</v>
      </c>
      <c r="BO1036">
        <v>2327600.7443412738</v>
      </c>
      <c r="BP1036">
        <v>4815896.206336177</v>
      </c>
      <c r="BQ1036">
        <v>6853470.4465308096</v>
      </c>
      <c r="BR1036">
        <v>5151947</v>
      </c>
      <c r="BS1036">
        <v>8767932</v>
      </c>
      <c r="BT1036">
        <v>937111</v>
      </c>
      <c r="BU1036">
        <v>131018</v>
      </c>
      <c r="BV1036">
        <v>88734</v>
      </c>
      <c r="BW1036">
        <v>932589</v>
      </c>
      <c r="BX1036">
        <v>42948</v>
      </c>
      <c r="BY1036">
        <v>354.16403100969461</v>
      </c>
      <c r="BZ1036">
        <v>0</v>
      </c>
      <c r="CA1036">
        <v>0</v>
      </c>
      <c r="CB1036">
        <v>0</v>
      </c>
      <c r="CC1036">
        <v>36.347430000000003</v>
      </c>
      <c r="CD1036">
        <v>26.521451229170658</v>
      </c>
      <c r="CE1036">
        <v>7.1965642608662224</v>
      </c>
      <c r="CF1036">
        <v>0</v>
      </c>
      <c r="CG1036">
        <v>1086832.2051302567</v>
      </c>
      <c r="CH1036">
        <v>282566.38865582237</v>
      </c>
      <c r="CI1036">
        <v>842290.79869343061</v>
      </c>
      <c r="CJ1036">
        <v>28705.949377579134</v>
      </c>
      <c r="CK1036">
        <v>626621.75293492305</v>
      </c>
      <c r="CL1036">
        <v>2270000</v>
      </c>
      <c r="CM1036">
        <v>4890000</v>
      </c>
      <c r="CN1036">
        <v>1350000</v>
      </c>
      <c r="CO1036">
        <v>33660000</v>
      </c>
      <c r="CP1036">
        <v>0</v>
      </c>
      <c r="CQ1036">
        <v>0</v>
      </c>
      <c r="CR1036">
        <v>0</v>
      </c>
      <c r="CS1036">
        <v>0</v>
      </c>
      <c r="CT1036">
        <v>0</v>
      </c>
      <c r="CU1036">
        <v>0</v>
      </c>
      <c r="CV1036">
        <v>0</v>
      </c>
      <c r="CW1036">
        <v>0</v>
      </c>
      <c r="CX1036">
        <v>346.39271340187764</v>
      </c>
      <c r="CY1036">
        <v>5018081.8605095614</v>
      </c>
      <c r="CZ1036">
        <v>35170</v>
      </c>
      <c r="DA1036">
        <v>38127.949769138017</v>
      </c>
      <c r="DB1036">
        <v>39424.721833135111</v>
      </c>
      <c r="DC1036">
        <v>40153.36493145235</v>
      </c>
      <c r="DD1036">
        <v>-1071963.7952054157</v>
      </c>
      <c r="DE1036">
        <v>-1284962.1145449304</v>
      </c>
      <c r="DF1036">
        <v>-1474120.8401685236</v>
      </c>
    </row>
    <row r="1037" spans="1:110" x14ac:dyDescent="0.45">
      <c r="A1037">
        <v>23224</v>
      </c>
      <c r="B1037" t="s">
        <v>1378</v>
      </c>
      <c r="C1037">
        <v>84617</v>
      </c>
      <c r="D1037">
        <v>83861</v>
      </c>
      <c r="E1037">
        <v>82263</v>
      </c>
      <c r="F1037">
        <v>79967</v>
      </c>
      <c r="G1037">
        <v>77318</v>
      </c>
      <c r="H1037">
        <v>74604</v>
      </c>
      <c r="I1037">
        <v>72056</v>
      </c>
      <c r="J1037">
        <v>69872.357142857145</v>
      </c>
      <c r="K1037">
        <v>2.41</v>
      </c>
      <c r="L1037">
        <v>2.34</v>
      </c>
      <c r="M1037">
        <v>2.27</v>
      </c>
      <c r="N1037">
        <v>2.2200000000000002</v>
      </c>
      <c r="O1037">
        <v>2.1800000000000002</v>
      </c>
      <c r="P1037">
        <v>2.15</v>
      </c>
      <c r="Q1037">
        <v>2.1364052979398136</v>
      </c>
      <c r="R1037">
        <v>2.1166426518313841</v>
      </c>
      <c r="S1037">
        <v>307280</v>
      </c>
      <c r="T1037">
        <v>10066</v>
      </c>
      <c r="U1037">
        <v>5062</v>
      </c>
      <c r="V1037">
        <v>161.41883784561324</v>
      </c>
      <c r="W1037">
        <v>469.81273677432716</v>
      </c>
      <c r="X1037">
        <v>2627.3899668784697</v>
      </c>
      <c r="Y1037">
        <v>453.96166653630956</v>
      </c>
      <c r="Z1037">
        <v>24835</v>
      </c>
      <c r="AA1037">
        <v>24282.315711560554</v>
      </c>
      <c r="AB1037">
        <v>23696.32421491748</v>
      </c>
      <c r="AC1037">
        <v>22965.25435909161</v>
      </c>
      <c r="AD1037">
        <v>21859.635709145332</v>
      </c>
      <c r="AE1037">
        <v>20662.884621051893</v>
      </c>
      <c r="AF1037">
        <v>19556.559304279508</v>
      </c>
      <c r="AG1037">
        <v>18648.190709207996</v>
      </c>
      <c r="AH1037">
        <v>801</v>
      </c>
      <c r="AI1037">
        <v>632.47443936908928</v>
      </c>
      <c r="AJ1037">
        <v>495.12150746591817</v>
      </c>
      <c r="AK1037">
        <v>401.86404633399508</v>
      </c>
      <c r="AL1037">
        <v>340.61870874068808</v>
      </c>
      <c r="AM1037">
        <v>298.20875628897977</v>
      </c>
      <c r="AN1037">
        <v>263.07437486219123</v>
      </c>
      <c r="AO1037">
        <v>234.1325218324545</v>
      </c>
      <c r="AP1037">
        <v>113.51199977230097</v>
      </c>
      <c r="AQ1037">
        <v>1.9642645111654016</v>
      </c>
      <c r="AR1037">
        <v>0.4655873566422053</v>
      </c>
      <c r="AS1037">
        <v>1.9642645111654016</v>
      </c>
      <c r="AT1037">
        <v>57920</v>
      </c>
      <c r="AU1037">
        <v>581</v>
      </c>
      <c r="AV1037">
        <v>36362.763570208881</v>
      </c>
      <c r="AW1037">
        <v>10490.617536459151</v>
      </c>
      <c r="AX1037">
        <v>309.73351595679185</v>
      </c>
      <c r="AY1037">
        <v>1213.4254203378703</v>
      </c>
      <c r="AZ1037">
        <v>399.06309108690607</v>
      </c>
      <c r="BA1037">
        <v>8.2332929584712069</v>
      </c>
      <c r="BB1037">
        <v>66.061272509003672</v>
      </c>
      <c r="BC1037">
        <v>32460</v>
      </c>
      <c r="BD1037">
        <v>1975191.1103537425</v>
      </c>
      <c r="BE1037">
        <v>9124653.4369156435</v>
      </c>
      <c r="BF1037">
        <v>520338</v>
      </c>
      <c r="BG1037">
        <v>522996.99438098498</v>
      </c>
      <c r="BH1037">
        <v>503807.95128417097</v>
      </c>
      <c r="BI1037">
        <v>144120</v>
      </c>
      <c r="BJ1037">
        <v>136302.99916809602</v>
      </c>
      <c r="BK1037">
        <v>129740.9495792919</v>
      </c>
      <c r="BL1037">
        <v>-1098190.8349229647</v>
      </c>
      <c r="BM1037">
        <v>-1315701.9077970202</v>
      </c>
      <c r="BN1037">
        <v>-1511429.4757243788</v>
      </c>
      <c r="BO1037">
        <v>981911.143642243</v>
      </c>
      <c r="BP1037">
        <v>2240642.8177538849</v>
      </c>
      <c r="BQ1037">
        <v>3246507.6489459909</v>
      </c>
      <c r="BR1037">
        <v>5151947</v>
      </c>
      <c r="BS1037">
        <v>8767932</v>
      </c>
      <c r="BT1037">
        <v>937111</v>
      </c>
      <c r="BU1037">
        <v>131018</v>
      </c>
      <c r="BV1037">
        <v>88734</v>
      </c>
      <c r="BW1037">
        <v>932589</v>
      </c>
      <c r="BX1037">
        <v>42948</v>
      </c>
      <c r="BY1037">
        <v>482.9595077423881</v>
      </c>
      <c r="BZ1037">
        <v>0</v>
      </c>
      <c r="CA1037">
        <v>32.799889986357435</v>
      </c>
      <c r="CB1037">
        <v>1.545137455464201</v>
      </c>
      <c r="CC1037">
        <v>35.828010288000002</v>
      </c>
      <c r="CD1037">
        <v>24.130480879637641</v>
      </c>
      <c r="CE1037">
        <v>0.29483999999999999</v>
      </c>
      <c r="CF1037">
        <v>0</v>
      </c>
      <c r="CG1037">
        <v>737554.91342120001</v>
      </c>
      <c r="CH1037">
        <v>191757.50160606302</v>
      </c>
      <c r="CI1037">
        <v>571602.23461665958</v>
      </c>
      <c r="CJ1037">
        <v>19480.664915810292</v>
      </c>
      <c r="CK1037">
        <v>425243.15211874578</v>
      </c>
      <c r="CL1037">
        <v>4790000</v>
      </c>
      <c r="CM1037">
        <v>6320000</v>
      </c>
      <c r="CN1037">
        <v>2700000</v>
      </c>
      <c r="CO1037">
        <v>45900000</v>
      </c>
      <c r="CP1037">
        <v>0</v>
      </c>
      <c r="CQ1037">
        <v>0</v>
      </c>
      <c r="CR1037">
        <v>0</v>
      </c>
      <c r="CS1037">
        <v>0</v>
      </c>
      <c r="CT1037">
        <v>506000</v>
      </c>
      <c r="CU1037">
        <v>0</v>
      </c>
      <c r="CV1037">
        <v>0</v>
      </c>
      <c r="CW1037">
        <v>0</v>
      </c>
      <c r="CX1037">
        <v>839.33619016608827</v>
      </c>
      <c r="CY1037">
        <v>3256109.9263299489</v>
      </c>
      <c r="CZ1037">
        <v>32460</v>
      </c>
      <c r="DA1037">
        <v>32625.874792167346</v>
      </c>
      <c r="DB1037">
        <v>31428.813768520056</v>
      </c>
      <c r="DC1037">
        <v>29899.380307646032</v>
      </c>
      <c r="DD1037">
        <v>-1098190.8349229647</v>
      </c>
      <c r="DE1037">
        <v>-1315701.9077970202</v>
      </c>
      <c r="DF1037">
        <v>-1511429.4757243788</v>
      </c>
    </row>
    <row r="1038" spans="1:110" x14ac:dyDescent="0.45">
      <c r="A1038">
        <v>23225</v>
      </c>
      <c r="B1038" t="s">
        <v>1379</v>
      </c>
      <c r="C1038">
        <v>70501</v>
      </c>
      <c r="D1038">
        <v>72002</v>
      </c>
      <c r="E1038">
        <v>72870</v>
      </c>
      <c r="F1038">
        <v>73246</v>
      </c>
      <c r="G1038">
        <v>73172</v>
      </c>
      <c r="H1038">
        <v>72706</v>
      </c>
      <c r="I1038">
        <v>71942</v>
      </c>
      <c r="J1038">
        <v>72157.464285714261</v>
      </c>
      <c r="K1038">
        <v>2.41</v>
      </c>
      <c r="L1038">
        <v>2.34</v>
      </c>
      <c r="M1038">
        <v>2.27</v>
      </c>
      <c r="N1038">
        <v>2.2200000000000002</v>
      </c>
      <c r="O1038">
        <v>2.1800000000000002</v>
      </c>
      <c r="P1038">
        <v>2.15</v>
      </c>
      <c r="Q1038">
        <v>2.1364052979398136</v>
      </c>
      <c r="R1038">
        <v>2.1166426518313841</v>
      </c>
      <c r="S1038">
        <v>318500</v>
      </c>
      <c r="T1038">
        <v>11016</v>
      </c>
      <c r="U1038">
        <v>4303</v>
      </c>
      <c r="V1038">
        <v>146.13235507576402</v>
      </c>
      <c r="W1038">
        <v>424.25951030946703</v>
      </c>
      <c r="X1038">
        <v>2646.2874941962473</v>
      </c>
      <c r="Y1038">
        <v>356.04036726728214</v>
      </c>
      <c r="Z1038">
        <v>23474</v>
      </c>
      <c r="AA1038">
        <v>24313.387990154566</v>
      </c>
      <c r="AB1038">
        <v>24563.481197161309</v>
      </c>
      <c r="AC1038">
        <v>24517.553798230969</v>
      </c>
      <c r="AD1038">
        <v>24175.22786919928</v>
      </c>
      <c r="AE1038">
        <v>23640.223405947709</v>
      </c>
      <c r="AF1038">
        <v>22925.741146570825</v>
      </c>
      <c r="AG1038">
        <v>22754.703536540397</v>
      </c>
      <c r="AH1038">
        <v>253</v>
      </c>
      <c r="AI1038">
        <v>275.23717881464592</v>
      </c>
      <c r="AJ1038">
        <v>350.95899966216115</v>
      </c>
      <c r="AK1038">
        <v>497.93280438899319</v>
      </c>
      <c r="AL1038">
        <v>781.16514742812592</v>
      </c>
      <c r="AM1038">
        <v>1253.6277501575446</v>
      </c>
      <c r="AN1038">
        <v>1791.6920667316153</v>
      </c>
      <c r="AO1038">
        <v>2452.1167553841087</v>
      </c>
      <c r="AP1038">
        <v>122.97445724720973</v>
      </c>
      <c r="AQ1038">
        <v>2.1606909622819415</v>
      </c>
      <c r="AR1038">
        <v>0.51214609230642583</v>
      </c>
      <c r="AS1038">
        <v>2.1606909622819415</v>
      </c>
      <c r="AT1038">
        <v>47838</v>
      </c>
      <c r="AU1038">
        <v>1107</v>
      </c>
      <c r="AV1038">
        <v>30213.84307536875</v>
      </c>
      <c r="AW1038">
        <v>14042.139631400387</v>
      </c>
      <c r="AX1038">
        <v>536.97059478804988</v>
      </c>
      <c r="AY1038">
        <v>1008.2359434250551</v>
      </c>
      <c r="AZ1038">
        <v>534.16299157847072</v>
      </c>
      <c r="BA1038">
        <v>14.273677174772672</v>
      </c>
      <c r="BB1038">
        <v>66.061272509003672</v>
      </c>
      <c r="BC1038">
        <v>29550</v>
      </c>
      <c r="BD1038">
        <v>2162765.52178712</v>
      </c>
      <c r="BE1038">
        <v>10768161.53866802</v>
      </c>
      <c r="BF1038">
        <v>514087.99999999994</v>
      </c>
      <c r="BG1038">
        <v>551238.70293092448</v>
      </c>
      <c r="BH1038">
        <v>564989.73335701902</v>
      </c>
      <c r="BI1038">
        <v>253105.99999999983</v>
      </c>
      <c r="BJ1038">
        <v>255231.39655271027</v>
      </c>
      <c r="BK1038">
        <v>251667.73250767551</v>
      </c>
      <c r="BL1038">
        <v>-644927.14050089312</v>
      </c>
      <c r="BM1038">
        <v>-802337.15611107275</v>
      </c>
      <c r="BN1038">
        <v>-971328.73369410075</v>
      </c>
      <c r="BO1038">
        <v>1416070.1409435607</v>
      </c>
      <c r="BP1038">
        <v>3013186.6835503243</v>
      </c>
      <c r="BQ1038">
        <v>4382536.7161366278</v>
      </c>
      <c r="BR1038">
        <v>5151947</v>
      </c>
      <c r="BS1038">
        <v>8767932</v>
      </c>
      <c r="BT1038">
        <v>937111</v>
      </c>
      <c r="BU1038">
        <v>131018</v>
      </c>
      <c r="BV1038">
        <v>88734</v>
      </c>
      <c r="BW1038">
        <v>932589</v>
      </c>
      <c r="BX1038">
        <v>42948</v>
      </c>
      <c r="BY1038">
        <v>210.35603182219265</v>
      </c>
      <c r="BZ1038">
        <v>0</v>
      </c>
      <c r="CA1038">
        <v>0</v>
      </c>
      <c r="CB1038">
        <v>0</v>
      </c>
      <c r="CC1038">
        <v>0</v>
      </c>
      <c r="CD1038">
        <v>10.852187192232932</v>
      </c>
      <c r="CE1038">
        <v>0.88451999999999997</v>
      </c>
      <c r="CF1038">
        <v>0</v>
      </c>
      <c r="CG1038">
        <v>724094.62253517902</v>
      </c>
      <c r="CH1038">
        <v>188257.94963477782</v>
      </c>
      <c r="CI1038">
        <v>561170.56070461019</v>
      </c>
      <c r="CJ1038">
        <v>19125.14506007019</v>
      </c>
      <c r="CK1038">
        <v>417482.51434025675</v>
      </c>
      <c r="CL1038">
        <v>3270000</v>
      </c>
      <c r="CM1038">
        <v>640000</v>
      </c>
      <c r="CN1038">
        <v>80000</v>
      </c>
      <c r="CO1038">
        <v>16309999.999999998</v>
      </c>
      <c r="CP1038">
        <v>0</v>
      </c>
      <c r="CQ1038">
        <v>0</v>
      </c>
      <c r="CR1038">
        <v>0</v>
      </c>
      <c r="CS1038">
        <v>0</v>
      </c>
      <c r="CT1038">
        <v>0</v>
      </c>
      <c r="CU1038">
        <v>0</v>
      </c>
      <c r="CV1038">
        <v>0</v>
      </c>
      <c r="CW1038">
        <v>0</v>
      </c>
      <c r="CX1038">
        <v>0</v>
      </c>
      <c r="CY1038">
        <v>3435585.6980639044</v>
      </c>
      <c r="CZ1038">
        <v>29550</v>
      </c>
      <c r="DA1038">
        <v>31685.438430013575</v>
      </c>
      <c r="DB1038">
        <v>32475.853590630231</v>
      </c>
      <c r="DC1038">
        <v>32738.780826426722</v>
      </c>
      <c r="DD1038">
        <v>-644927.14050089312</v>
      </c>
      <c r="DE1038">
        <v>-802337.15611107275</v>
      </c>
      <c r="DF1038">
        <v>-971328.73369410075</v>
      </c>
    </row>
    <row r="1039" spans="1:110" x14ac:dyDescent="0.45">
      <c r="A1039">
        <v>23226</v>
      </c>
      <c r="B1039" t="s">
        <v>1380</v>
      </c>
      <c r="C1039">
        <v>80787</v>
      </c>
      <c r="D1039">
        <v>79998</v>
      </c>
      <c r="E1039">
        <v>78348</v>
      </c>
      <c r="F1039">
        <v>76156</v>
      </c>
      <c r="G1039">
        <v>73631</v>
      </c>
      <c r="H1039">
        <v>71028</v>
      </c>
      <c r="I1039">
        <v>68573</v>
      </c>
      <c r="J1039">
        <v>66455.178571428565</v>
      </c>
      <c r="K1039">
        <v>2.41</v>
      </c>
      <c r="L1039">
        <v>2.34</v>
      </c>
      <c r="M1039">
        <v>2.27</v>
      </c>
      <c r="N1039">
        <v>2.2200000000000002</v>
      </c>
      <c r="O1039">
        <v>2.1800000000000002</v>
      </c>
      <c r="P1039">
        <v>2.15</v>
      </c>
      <c r="Q1039">
        <v>2.1364052979398136</v>
      </c>
      <c r="R1039">
        <v>2.1166426518313841</v>
      </c>
      <c r="S1039">
        <v>307280</v>
      </c>
      <c r="T1039">
        <v>10066</v>
      </c>
      <c r="U1039">
        <v>5062</v>
      </c>
      <c r="V1039">
        <v>156.71761542033337</v>
      </c>
      <c r="W1039">
        <v>453.2706481366838</v>
      </c>
      <c r="X1039">
        <v>2583.7161250537897</v>
      </c>
      <c r="Y1039">
        <v>449.23152807087018</v>
      </c>
      <c r="Z1039">
        <v>25385</v>
      </c>
      <c r="AA1039">
        <v>25000.595041107434</v>
      </c>
      <c r="AB1039">
        <v>24125.617199312062</v>
      </c>
      <c r="AC1039">
        <v>23031.116572250517</v>
      </c>
      <c r="AD1039">
        <v>21680.400937633756</v>
      </c>
      <c r="AE1039">
        <v>20290.552310255243</v>
      </c>
      <c r="AF1039">
        <v>19069.702685092983</v>
      </c>
      <c r="AG1039">
        <v>17949.010638882814</v>
      </c>
      <c r="AH1039">
        <v>195</v>
      </c>
      <c r="AI1039">
        <v>217.35277250832536</v>
      </c>
      <c r="AJ1039">
        <v>266.03073226108575</v>
      </c>
      <c r="AK1039">
        <v>342.28793584770881</v>
      </c>
      <c r="AL1039">
        <v>410.5260799661616</v>
      </c>
      <c r="AM1039">
        <v>465.32952174693781</v>
      </c>
      <c r="AN1039">
        <v>557.34749538451069</v>
      </c>
      <c r="AO1039">
        <v>678.46851174449728</v>
      </c>
      <c r="AP1039">
        <v>143.45145515844257</v>
      </c>
      <c r="AQ1039">
        <v>0.9330256428035657</v>
      </c>
      <c r="AR1039">
        <v>0.22115399440504752</v>
      </c>
      <c r="AS1039">
        <v>0.9330256428035657</v>
      </c>
      <c r="AT1039">
        <v>50926</v>
      </c>
      <c r="AU1039">
        <v>645</v>
      </c>
      <c r="AV1039">
        <v>32010.506788918708</v>
      </c>
      <c r="AW1039">
        <v>10374.231114369446</v>
      </c>
      <c r="AX1039">
        <v>332.47675019289107</v>
      </c>
      <c r="AY1039">
        <v>1068.1906115462173</v>
      </c>
      <c r="AZ1039">
        <v>394.63575159061372</v>
      </c>
      <c r="BA1039">
        <v>8.8378504268824027</v>
      </c>
      <c r="BB1039">
        <v>66.061272509003672</v>
      </c>
      <c r="BC1039">
        <v>32180</v>
      </c>
      <c r="BD1039">
        <v>1952319.934999079</v>
      </c>
      <c r="BE1039">
        <v>11116033.193241468</v>
      </c>
      <c r="BF1039">
        <v>632020</v>
      </c>
      <c r="BG1039">
        <v>634188.9931302336</v>
      </c>
      <c r="BH1039">
        <v>610743.24968821893</v>
      </c>
      <c r="BI1039">
        <v>184111.99999999968</v>
      </c>
      <c r="BJ1039">
        <v>169608.16042090295</v>
      </c>
      <c r="BK1039">
        <v>159661.07890097663</v>
      </c>
      <c r="BL1039">
        <v>-1119308.2251286753</v>
      </c>
      <c r="BM1039">
        <v>-1400380.1391270738</v>
      </c>
      <c r="BN1039">
        <v>-1690009.2147821588</v>
      </c>
      <c r="BO1039">
        <v>1085845.911486431</v>
      </c>
      <c r="BP1039">
        <v>2500671.8782560676</v>
      </c>
      <c r="BQ1039">
        <v>3674792.4798369827</v>
      </c>
      <c r="BR1039">
        <v>5151947</v>
      </c>
      <c r="BS1039">
        <v>8767932</v>
      </c>
      <c r="BT1039">
        <v>937111</v>
      </c>
      <c r="BU1039">
        <v>131018</v>
      </c>
      <c r="BV1039">
        <v>88734</v>
      </c>
      <c r="BW1039">
        <v>932589</v>
      </c>
      <c r="BX1039">
        <v>42948</v>
      </c>
      <c r="BY1039">
        <v>208.46669483429858</v>
      </c>
      <c r="BZ1039">
        <v>0</v>
      </c>
      <c r="CA1039">
        <v>0</v>
      </c>
      <c r="CB1039">
        <v>0</v>
      </c>
      <c r="CC1039">
        <v>75.76941157200001</v>
      </c>
      <c r="CD1039">
        <v>12.91821582662082</v>
      </c>
      <c r="CE1039">
        <v>0</v>
      </c>
      <c r="CF1039">
        <v>61.2</v>
      </c>
      <c r="CG1039">
        <v>876299.45024633908</v>
      </c>
      <c r="CH1039">
        <v>227829.80654084886</v>
      </c>
      <c r="CI1039">
        <v>679128.71955624653</v>
      </c>
      <c r="CJ1039">
        <v>23145.254198054437</v>
      </c>
      <c r="CK1039">
        <v>505237.41845086362</v>
      </c>
      <c r="CL1039">
        <v>720000</v>
      </c>
      <c r="CM1039">
        <v>590000</v>
      </c>
      <c r="CN1039">
        <v>150000</v>
      </c>
      <c r="CO1039">
        <v>21030000</v>
      </c>
      <c r="CP1039">
        <v>0</v>
      </c>
      <c r="CQ1039">
        <v>0</v>
      </c>
      <c r="CR1039">
        <v>0</v>
      </c>
      <c r="CS1039">
        <v>0</v>
      </c>
      <c r="CT1039">
        <v>0</v>
      </c>
      <c r="CU1039">
        <v>0</v>
      </c>
      <c r="CV1039">
        <v>0</v>
      </c>
      <c r="CW1039">
        <v>0</v>
      </c>
      <c r="CX1039">
        <v>979.22555519376954</v>
      </c>
      <c r="CY1039">
        <v>4049026.8974532951</v>
      </c>
      <c r="CZ1039">
        <v>32180</v>
      </c>
      <c r="DA1039">
        <v>32290.436693349762</v>
      </c>
      <c r="DB1039">
        <v>31096.670635370534</v>
      </c>
      <c r="DC1039">
        <v>29553.168760607692</v>
      </c>
      <c r="DD1039">
        <v>-1119308.2251286753</v>
      </c>
      <c r="DE1039">
        <v>-1400380.1391270738</v>
      </c>
      <c r="DF1039">
        <v>-1690009.2147821588</v>
      </c>
    </row>
    <row r="1040" spans="1:110" x14ac:dyDescent="0.45">
      <c r="A1040">
        <v>23227</v>
      </c>
      <c r="B1040" t="s">
        <v>1381</v>
      </c>
      <c r="C1040">
        <v>46236</v>
      </c>
      <c r="D1040">
        <v>48052</v>
      </c>
      <c r="E1040">
        <v>49453</v>
      </c>
      <c r="F1040">
        <v>50516</v>
      </c>
      <c r="G1040">
        <v>51285</v>
      </c>
      <c r="H1040">
        <v>51754</v>
      </c>
      <c r="I1040">
        <v>51926</v>
      </c>
      <c r="J1040">
        <v>52865.5</v>
      </c>
      <c r="K1040">
        <v>2.41</v>
      </c>
      <c r="L1040">
        <v>2.34</v>
      </c>
      <c r="M1040">
        <v>2.27</v>
      </c>
      <c r="N1040">
        <v>2.2200000000000002</v>
      </c>
      <c r="O1040">
        <v>2.1800000000000002</v>
      </c>
      <c r="P1040">
        <v>2.15</v>
      </c>
      <c r="Q1040">
        <v>2.1364052979398136</v>
      </c>
      <c r="R1040">
        <v>2.1166426518313841</v>
      </c>
      <c r="S1040">
        <v>318500</v>
      </c>
      <c r="T1040">
        <v>11016</v>
      </c>
      <c r="U1040">
        <v>4303</v>
      </c>
      <c r="V1040">
        <v>90.620500040891898</v>
      </c>
      <c r="W1040">
        <v>267.74445570400678</v>
      </c>
      <c r="X1040">
        <v>2798.607099468044</v>
      </c>
      <c r="Y1040">
        <v>369.99454246555149</v>
      </c>
      <c r="Z1040">
        <v>21306</v>
      </c>
      <c r="AA1040">
        <v>22358.518736266498</v>
      </c>
      <c r="AB1040">
        <v>23112.080364323607</v>
      </c>
      <c r="AC1040">
        <v>23559.069308014205</v>
      </c>
      <c r="AD1040">
        <v>23558.608646747027</v>
      </c>
      <c r="AE1040">
        <v>23340.820565382797</v>
      </c>
      <c r="AF1040">
        <v>22941.001821625447</v>
      </c>
      <c r="AG1040">
        <v>23189.709059533332</v>
      </c>
      <c r="AH1040">
        <v>195</v>
      </c>
      <c r="AI1040">
        <v>156.95538334074053</v>
      </c>
      <c r="AJ1040">
        <v>121.61071699948744</v>
      </c>
      <c r="AK1040">
        <v>93.701393122580171</v>
      </c>
      <c r="AL1040">
        <v>75.877787483110154</v>
      </c>
      <c r="AM1040">
        <v>64.565246590193524</v>
      </c>
      <c r="AN1040">
        <v>54.729661377660179</v>
      </c>
      <c r="AO1040">
        <v>47.319748080217927</v>
      </c>
      <c r="AP1040">
        <v>65.344942071180597</v>
      </c>
      <c r="AQ1040">
        <v>0.49106612779135039</v>
      </c>
      <c r="AR1040">
        <v>0.11639683916055132</v>
      </c>
      <c r="AS1040">
        <v>0.49106612779135039</v>
      </c>
      <c r="AT1040">
        <v>34111</v>
      </c>
      <c r="AU1040">
        <v>642</v>
      </c>
      <c r="AV1040">
        <v>21501.605320177841</v>
      </c>
      <c r="AW1040">
        <v>8749.2797030400798</v>
      </c>
      <c r="AX1040">
        <v>316.82977714021888</v>
      </c>
      <c r="AY1040">
        <v>717.50856953433447</v>
      </c>
      <c r="AZ1040">
        <v>332.82259990364463</v>
      </c>
      <c r="BA1040">
        <v>8.4219247797724996</v>
      </c>
      <c r="BB1040">
        <v>66.061272509003672</v>
      </c>
      <c r="BC1040">
        <v>18540</v>
      </c>
      <c r="BD1040">
        <v>1489655.535472468</v>
      </c>
      <c r="BE1040">
        <v>9188948.6557354964</v>
      </c>
      <c r="BF1040">
        <v>419192</v>
      </c>
      <c r="BG1040">
        <v>464508.16784519458</v>
      </c>
      <c r="BH1040">
        <v>491386.06506826892</v>
      </c>
      <c r="BI1040">
        <v>291948</v>
      </c>
      <c r="BJ1040">
        <v>307624.2772370996</v>
      </c>
      <c r="BK1040">
        <v>307618.26211878093</v>
      </c>
      <c r="BL1040">
        <v>-542515.41151861404</v>
      </c>
      <c r="BM1040">
        <v>-698997.00189897348</v>
      </c>
      <c r="BN1040">
        <v>-872830.61362346867</v>
      </c>
      <c r="BO1040">
        <v>1365392.0762506863</v>
      </c>
      <c r="BP1040">
        <v>2820476.8376823454</v>
      </c>
      <c r="BQ1040">
        <v>3982346.8072546115</v>
      </c>
      <c r="BR1040">
        <v>5151947</v>
      </c>
      <c r="BS1040">
        <v>8767932</v>
      </c>
      <c r="BT1040">
        <v>937111</v>
      </c>
      <c r="BU1040">
        <v>131018</v>
      </c>
      <c r="BV1040">
        <v>88734</v>
      </c>
      <c r="BW1040">
        <v>932589</v>
      </c>
      <c r="BX1040">
        <v>42948</v>
      </c>
      <c r="BY1040">
        <v>258.50767881665382</v>
      </c>
      <c r="BZ1040">
        <v>0</v>
      </c>
      <c r="CA1040">
        <v>0</v>
      </c>
      <c r="CB1040">
        <v>0</v>
      </c>
      <c r="CC1040">
        <v>0</v>
      </c>
      <c r="CD1040">
        <v>25.153177406890975</v>
      </c>
      <c r="CE1040">
        <v>0</v>
      </c>
      <c r="CF1040">
        <v>0</v>
      </c>
      <c r="CG1040">
        <v>604677.68287971092</v>
      </c>
      <c r="CH1040">
        <v>157210.6424023502</v>
      </c>
      <c r="CI1040">
        <v>468622.88958745328</v>
      </c>
      <c r="CJ1040">
        <v>15971.045827093885</v>
      </c>
      <c r="CK1040">
        <v>348631.72789520008</v>
      </c>
      <c r="CL1040">
        <v>1460000</v>
      </c>
      <c r="CM1040">
        <v>440000</v>
      </c>
      <c r="CN1040">
        <v>90000</v>
      </c>
      <c r="CO1040">
        <v>13110000</v>
      </c>
      <c r="CP1040">
        <v>0</v>
      </c>
      <c r="CQ1040">
        <v>0</v>
      </c>
      <c r="CR1040">
        <v>0</v>
      </c>
      <c r="CS1040">
        <v>0</v>
      </c>
      <c r="CT1040">
        <v>0</v>
      </c>
      <c r="CU1040">
        <v>0</v>
      </c>
      <c r="CV1040">
        <v>0</v>
      </c>
      <c r="CW1040">
        <v>0</v>
      </c>
      <c r="CX1040">
        <v>0</v>
      </c>
      <c r="CY1040">
        <v>2724831.8355451813</v>
      </c>
      <c r="CZ1040">
        <v>18540</v>
      </c>
      <c r="DA1040">
        <v>20544.240901185873</v>
      </c>
      <c r="DB1040">
        <v>21732.995015090237</v>
      </c>
      <c r="DC1040">
        <v>22549.604009965729</v>
      </c>
      <c r="DD1040">
        <v>-542515.41151861404</v>
      </c>
      <c r="DE1040">
        <v>-698997.00189897348</v>
      </c>
      <c r="DF1040">
        <v>-872830.61362346867</v>
      </c>
    </row>
    <row r="1041" spans="1:110" x14ac:dyDescent="0.45">
      <c r="A1041">
        <v>23228</v>
      </c>
      <c r="B1041" t="s">
        <v>1382</v>
      </c>
      <c r="C1041">
        <v>47562</v>
      </c>
      <c r="D1041">
        <v>47383</v>
      </c>
      <c r="E1041">
        <v>46744</v>
      </c>
      <c r="F1041">
        <v>45782</v>
      </c>
      <c r="G1041">
        <v>44606</v>
      </c>
      <c r="H1041">
        <v>43422</v>
      </c>
      <c r="I1041">
        <v>42255</v>
      </c>
      <c r="J1041">
        <v>41327.107142857145</v>
      </c>
      <c r="K1041">
        <v>2.41</v>
      </c>
      <c r="L1041">
        <v>2.34</v>
      </c>
      <c r="M1041">
        <v>2.27</v>
      </c>
      <c r="N1041">
        <v>2.2200000000000002</v>
      </c>
      <c r="O1041">
        <v>2.1800000000000002</v>
      </c>
      <c r="P1041">
        <v>2.15</v>
      </c>
      <c r="Q1041">
        <v>2.1364052979398136</v>
      </c>
      <c r="R1041">
        <v>2.1166426518313841</v>
      </c>
      <c r="S1041">
        <v>307280</v>
      </c>
      <c r="T1041">
        <v>10066</v>
      </c>
      <c r="U1041">
        <v>5062</v>
      </c>
      <c r="V1041">
        <v>101.12928031559007</v>
      </c>
      <c r="W1041">
        <v>292.99226413434013</v>
      </c>
      <c r="X1041">
        <v>2357.2428196027527</v>
      </c>
      <c r="Y1041">
        <v>409.15729525433886</v>
      </c>
      <c r="Z1041">
        <v>14740</v>
      </c>
      <c r="AA1041">
        <v>14707.153399671934</v>
      </c>
      <c r="AB1041">
        <v>14420.828633501473</v>
      </c>
      <c r="AC1041">
        <v>14057.475552440135</v>
      </c>
      <c r="AD1041">
        <v>13576.794233267501</v>
      </c>
      <c r="AE1041">
        <v>13044.836471982882</v>
      </c>
      <c r="AF1041">
        <v>12463.964322452315</v>
      </c>
      <c r="AG1041">
        <v>12054.573195593341</v>
      </c>
      <c r="AH1041">
        <v>225</v>
      </c>
      <c r="AI1041">
        <v>187.47310348628793</v>
      </c>
      <c r="AJ1041">
        <v>160.40054037633396</v>
      </c>
      <c r="AK1041">
        <v>141.94443486336493</v>
      </c>
      <c r="AL1041">
        <v>136.09280748459483</v>
      </c>
      <c r="AM1041">
        <v>138.41666180240557</v>
      </c>
      <c r="AN1041">
        <v>144.71018142696491</v>
      </c>
      <c r="AO1041">
        <v>152.29145075775875</v>
      </c>
      <c r="AP1041">
        <v>94.467117057349896</v>
      </c>
      <c r="AQ1041">
        <v>0.54017274057048537</v>
      </c>
      <c r="AR1041">
        <v>0.12803652307660646</v>
      </c>
      <c r="AS1041">
        <v>0.54017274057048537</v>
      </c>
      <c r="AT1041">
        <v>27757</v>
      </c>
      <c r="AU1041">
        <v>688</v>
      </c>
      <c r="AV1041">
        <v>17544.11227363674</v>
      </c>
      <c r="AW1041">
        <v>8539.4138289170714</v>
      </c>
      <c r="AX1041">
        <v>332.04774078118731</v>
      </c>
      <c r="AY1041">
        <v>585.44702657125799</v>
      </c>
      <c r="AZ1041">
        <v>324.83930205200539</v>
      </c>
      <c r="BA1041">
        <v>8.8264465587618144</v>
      </c>
      <c r="BB1041">
        <v>66.061272509003672</v>
      </c>
      <c r="BC1041">
        <v>20850</v>
      </c>
      <c r="BD1041">
        <v>1328109.1250087821</v>
      </c>
      <c r="BE1041">
        <v>7958901.1099140709</v>
      </c>
      <c r="BF1041">
        <v>344806</v>
      </c>
      <c r="BG1041">
        <v>351163.93288960395</v>
      </c>
      <c r="BH1041">
        <v>343905.78456781426</v>
      </c>
      <c r="BI1041">
        <v>74429.999999999927</v>
      </c>
      <c r="BJ1041">
        <v>71142.10866879634</v>
      </c>
      <c r="BK1041">
        <v>68709.475404304991</v>
      </c>
      <c r="BL1041">
        <v>-471103.67783774505</v>
      </c>
      <c r="BM1041">
        <v>-620189.791955441</v>
      </c>
      <c r="BN1041">
        <v>-789691.65433579101</v>
      </c>
      <c r="BO1041">
        <v>900281.90635577729</v>
      </c>
      <c r="BP1041">
        <v>2013801.7576048551</v>
      </c>
      <c r="BQ1041">
        <v>2939975.583956351</v>
      </c>
      <c r="BR1041">
        <v>5151947</v>
      </c>
      <c r="BS1041">
        <v>8767932</v>
      </c>
      <c r="BT1041">
        <v>937111</v>
      </c>
      <c r="BU1041">
        <v>131018</v>
      </c>
      <c r="BV1041">
        <v>88734</v>
      </c>
      <c r="BW1041">
        <v>932589</v>
      </c>
      <c r="BX1041">
        <v>42948</v>
      </c>
      <c r="BY1041">
        <v>155.07866724018362</v>
      </c>
      <c r="BZ1041">
        <v>0</v>
      </c>
      <c r="CA1041">
        <v>0</v>
      </c>
      <c r="CB1041">
        <v>0</v>
      </c>
      <c r="CC1041">
        <v>0</v>
      </c>
      <c r="CD1041">
        <v>31.933694656381579</v>
      </c>
      <c r="CE1041">
        <v>0</v>
      </c>
      <c r="CF1041">
        <v>0</v>
      </c>
      <c r="CG1041">
        <v>563951.6745579039</v>
      </c>
      <c r="CH1041">
        <v>146622.25438666681</v>
      </c>
      <c r="CI1041">
        <v>437060.38903304719</v>
      </c>
      <c r="CJ1041">
        <v>14895.370366136649</v>
      </c>
      <c r="CK1041">
        <v>325150.82384746399</v>
      </c>
      <c r="CL1041">
        <v>1760000</v>
      </c>
      <c r="CM1041">
        <v>840000</v>
      </c>
      <c r="CN1041">
        <v>120000</v>
      </c>
      <c r="CO1041">
        <v>10470000</v>
      </c>
      <c r="CP1041">
        <v>0</v>
      </c>
      <c r="CQ1041">
        <v>0</v>
      </c>
      <c r="CR1041">
        <v>0</v>
      </c>
      <c r="CS1041">
        <v>0</v>
      </c>
      <c r="CT1041">
        <v>0</v>
      </c>
      <c r="CU1041">
        <v>0</v>
      </c>
      <c r="CV1041">
        <v>0</v>
      </c>
      <c r="CW1041">
        <v>0</v>
      </c>
      <c r="CX1041">
        <v>0</v>
      </c>
      <c r="CY1041">
        <v>2739718.9680261281</v>
      </c>
      <c r="CZ1041">
        <v>20850</v>
      </c>
      <c r="DA1041">
        <v>21234.456479145501</v>
      </c>
      <c r="DB1041">
        <v>20795.565066266037</v>
      </c>
      <c r="DC1041">
        <v>20104.2013659027</v>
      </c>
      <c r="DD1041">
        <v>-471103.67783774505</v>
      </c>
      <c r="DE1041">
        <v>-620189.791955441</v>
      </c>
      <c r="DF1041">
        <v>-789691.65433579101</v>
      </c>
    </row>
    <row r="1042" spans="1:110" x14ac:dyDescent="0.45">
      <c r="A1042">
        <v>23229</v>
      </c>
      <c r="B1042" t="s">
        <v>1383</v>
      </c>
      <c r="C1042">
        <v>69127</v>
      </c>
      <c r="D1042">
        <v>68160</v>
      </c>
      <c r="E1042">
        <v>66619</v>
      </c>
      <c r="F1042">
        <v>64641</v>
      </c>
      <c r="G1042">
        <v>62529</v>
      </c>
      <c r="H1042">
        <v>60493</v>
      </c>
      <c r="I1042">
        <v>58513</v>
      </c>
      <c r="J1042">
        <v>56682.07142857142</v>
      </c>
      <c r="K1042">
        <v>2.41</v>
      </c>
      <c r="L1042">
        <v>2.34</v>
      </c>
      <c r="M1042">
        <v>2.27</v>
      </c>
      <c r="N1042">
        <v>2.2200000000000002</v>
      </c>
      <c r="O1042">
        <v>2.1800000000000002</v>
      </c>
      <c r="P1042">
        <v>2.15</v>
      </c>
      <c r="Q1042">
        <v>2.1364052979398136</v>
      </c>
      <c r="R1042">
        <v>2.1166426518313841</v>
      </c>
      <c r="S1042">
        <v>307280</v>
      </c>
      <c r="T1042">
        <v>10066</v>
      </c>
      <c r="U1042">
        <v>5062</v>
      </c>
      <c r="V1042">
        <v>134.88434037155392</v>
      </c>
      <c r="W1042">
        <v>391.10061384751327</v>
      </c>
      <c r="X1042">
        <v>2568.6640450500026</v>
      </c>
      <c r="Y1042">
        <v>445.49779241952319</v>
      </c>
      <c r="Z1042">
        <v>26611</v>
      </c>
      <c r="AA1042">
        <v>26011.520225434404</v>
      </c>
      <c r="AB1042">
        <v>25227.239677789163</v>
      </c>
      <c r="AC1042">
        <v>24284.866588109231</v>
      </c>
      <c r="AD1042">
        <v>23144.865863100586</v>
      </c>
      <c r="AE1042">
        <v>21965.503332400262</v>
      </c>
      <c r="AF1042">
        <v>20803.440689523028</v>
      </c>
      <c r="AG1042">
        <v>19796.581831066622</v>
      </c>
      <c r="AH1042">
        <v>338</v>
      </c>
      <c r="AI1042">
        <v>301.64685663073061</v>
      </c>
      <c r="AJ1042">
        <v>256.86704779163796</v>
      </c>
      <c r="AK1042">
        <v>231.19542725688456</v>
      </c>
      <c r="AL1042">
        <v>192.73629495543727</v>
      </c>
      <c r="AM1042">
        <v>183.06875523716113</v>
      </c>
      <c r="AN1042">
        <v>169.40028493309802</v>
      </c>
      <c r="AO1042">
        <v>175.312036324697</v>
      </c>
      <c r="AP1042">
        <v>149.44984341512009</v>
      </c>
      <c r="AQ1042">
        <v>1.6205182217114562</v>
      </c>
      <c r="AR1042">
        <v>0.38410956922981937</v>
      </c>
      <c r="AS1042">
        <v>1.6205182217114562</v>
      </c>
      <c r="AT1042">
        <v>45913</v>
      </c>
      <c r="AU1042">
        <v>825</v>
      </c>
      <c r="AV1042">
        <v>28929.634095450932</v>
      </c>
      <c r="AW1042">
        <v>11440.939252796768</v>
      </c>
      <c r="AX1042">
        <v>408.90917208460019</v>
      </c>
      <c r="AY1042">
        <v>965.38188976519757</v>
      </c>
      <c r="AZ1042">
        <v>435.2133291763891</v>
      </c>
      <c r="BA1042">
        <v>10.869566365068751</v>
      </c>
      <c r="BB1042">
        <v>66.061272509003672</v>
      </c>
      <c r="BC1042">
        <v>28260</v>
      </c>
      <c r="BD1042">
        <v>1716340.8457897415</v>
      </c>
      <c r="BE1042">
        <v>10785089.801128874</v>
      </c>
      <c r="BF1042">
        <v>410112</v>
      </c>
      <c r="BG1042">
        <v>409962.22794061666</v>
      </c>
      <c r="BH1042">
        <v>396146.12816246308</v>
      </c>
      <c r="BI1042">
        <v>206967.99999999988</v>
      </c>
      <c r="BJ1042">
        <v>193229.39314762212</v>
      </c>
      <c r="BK1042">
        <v>184158.65572017716</v>
      </c>
      <c r="BL1042">
        <v>-737812.25128950621</v>
      </c>
      <c r="BM1042">
        <v>-869036.06925699278</v>
      </c>
      <c r="BN1042">
        <v>-1030289.6577467115</v>
      </c>
      <c r="BO1042">
        <v>1115290.6115464484</v>
      </c>
      <c r="BP1042">
        <v>2492963.5814357596</v>
      </c>
      <c r="BQ1042">
        <v>3637021.785445407</v>
      </c>
      <c r="BR1042">
        <v>5151947</v>
      </c>
      <c r="BS1042">
        <v>8767932</v>
      </c>
      <c r="BT1042">
        <v>937111</v>
      </c>
      <c r="BU1042">
        <v>131018</v>
      </c>
      <c r="BV1042">
        <v>88734</v>
      </c>
      <c r="BW1042">
        <v>932589</v>
      </c>
      <c r="BX1042">
        <v>42948</v>
      </c>
      <c r="BY1042">
        <v>272.69862893629318</v>
      </c>
      <c r="BZ1042">
        <v>0</v>
      </c>
      <c r="CA1042">
        <v>0</v>
      </c>
      <c r="CB1042">
        <v>0</v>
      </c>
      <c r="CC1042">
        <v>0</v>
      </c>
      <c r="CD1042">
        <v>11.422881176960505</v>
      </c>
      <c r="CE1042">
        <v>0.59623199999999998</v>
      </c>
      <c r="CF1042">
        <v>0</v>
      </c>
      <c r="CG1042">
        <v>814175.03077239625</v>
      </c>
      <c r="CH1042">
        <v>211678.02821184028</v>
      </c>
      <c r="CI1042">
        <v>630982.53226986434</v>
      </c>
      <c r="CJ1042">
        <v>21504.393325407804</v>
      </c>
      <c r="CK1042">
        <v>469419.09024245263</v>
      </c>
      <c r="CL1042">
        <v>3440000</v>
      </c>
      <c r="CM1042">
        <v>1520000</v>
      </c>
      <c r="CN1042">
        <v>620000</v>
      </c>
      <c r="CO1042">
        <v>23220000</v>
      </c>
      <c r="CP1042">
        <v>0</v>
      </c>
      <c r="CQ1042">
        <v>0</v>
      </c>
      <c r="CR1042">
        <v>0</v>
      </c>
      <c r="CS1042">
        <v>0</v>
      </c>
      <c r="CT1042">
        <v>0</v>
      </c>
      <c r="CU1042">
        <v>0</v>
      </c>
      <c r="CV1042">
        <v>0</v>
      </c>
      <c r="CW1042">
        <v>0</v>
      </c>
      <c r="CX1042">
        <v>363.04620923850644</v>
      </c>
      <c r="CY1042">
        <v>3741496.9103919333</v>
      </c>
      <c r="CZ1042">
        <v>28260</v>
      </c>
      <c r="DA1042">
        <v>28249.679506090597</v>
      </c>
      <c r="DB1042">
        <v>27297.639624959058</v>
      </c>
      <c r="DC1042">
        <v>25981.044273039348</v>
      </c>
      <c r="DD1042">
        <v>-737812.25128950621</v>
      </c>
      <c r="DE1042">
        <v>-869036.06925699278</v>
      </c>
      <c r="DF1042">
        <v>-1030289.6577467115</v>
      </c>
    </row>
    <row r="1043" spans="1:110" x14ac:dyDescent="0.45">
      <c r="A1043">
        <v>23230</v>
      </c>
      <c r="B1043" t="s">
        <v>1384</v>
      </c>
      <c r="C1043">
        <v>87977</v>
      </c>
      <c r="D1043">
        <v>90967</v>
      </c>
      <c r="E1043">
        <v>92933</v>
      </c>
      <c r="F1043">
        <v>94247</v>
      </c>
      <c r="G1043">
        <v>94783</v>
      </c>
      <c r="H1043">
        <v>94714</v>
      </c>
      <c r="I1043">
        <v>94113</v>
      </c>
      <c r="J1043">
        <v>95104.14285714287</v>
      </c>
      <c r="K1043">
        <v>2.41</v>
      </c>
      <c r="L1043">
        <v>2.34</v>
      </c>
      <c r="M1043">
        <v>2.27</v>
      </c>
      <c r="N1043">
        <v>2.2200000000000002</v>
      </c>
      <c r="O1043">
        <v>2.1800000000000002</v>
      </c>
      <c r="P1043">
        <v>2.15</v>
      </c>
      <c r="Q1043">
        <v>2.1364052979398136</v>
      </c>
      <c r="R1043">
        <v>2.1166426518313841</v>
      </c>
      <c r="S1043">
        <v>307280</v>
      </c>
      <c r="T1043">
        <v>10066</v>
      </c>
      <c r="U1043">
        <v>5062</v>
      </c>
      <c r="V1043">
        <v>170.90834224110074</v>
      </c>
      <c r="W1043">
        <v>498.66691560139196</v>
      </c>
      <c r="X1043">
        <v>2580.0434291975084</v>
      </c>
      <c r="Y1043">
        <v>444.67727662998931</v>
      </c>
      <c r="Z1043">
        <v>32541</v>
      </c>
      <c r="AA1043">
        <v>33832.916230498224</v>
      </c>
      <c r="AB1043">
        <v>34263.745488597408</v>
      </c>
      <c r="AC1043">
        <v>34462.783959998211</v>
      </c>
      <c r="AD1043">
        <v>34145.714744636462</v>
      </c>
      <c r="AE1043">
        <v>33303.776609555709</v>
      </c>
      <c r="AF1043">
        <v>32206.404363226178</v>
      </c>
      <c r="AG1043">
        <v>32066.907627418448</v>
      </c>
      <c r="AH1043">
        <v>344</v>
      </c>
      <c r="AI1043">
        <v>321.17168713459148</v>
      </c>
      <c r="AJ1043">
        <v>308.28933199654205</v>
      </c>
      <c r="AK1043">
        <v>316.89543136933503</v>
      </c>
      <c r="AL1043">
        <v>335.63037280263796</v>
      </c>
      <c r="AM1043">
        <v>364.8643214837715</v>
      </c>
      <c r="AN1043">
        <v>388.334281084731</v>
      </c>
      <c r="AO1043">
        <v>432.20461609130035</v>
      </c>
      <c r="AP1043">
        <v>186.97725994595874</v>
      </c>
      <c r="AQ1043">
        <v>3.6338893456559926</v>
      </c>
      <c r="AR1043">
        <v>0.86133660978807991</v>
      </c>
      <c r="AS1043">
        <v>3.6338893456559926</v>
      </c>
      <c r="AT1043">
        <v>59344</v>
      </c>
      <c r="AU1043">
        <v>707</v>
      </c>
      <c r="AV1043">
        <v>37288.947720658172</v>
      </c>
      <c r="AW1043">
        <v>11706.486318737456</v>
      </c>
      <c r="AX1043">
        <v>367.43207047752117</v>
      </c>
      <c r="AY1043">
        <v>1244.332185438363</v>
      </c>
      <c r="AZ1043">
        <v>445.31473956477282</v>
      </c>
      <c r="BA1043">
        <v>9.7670278569436011</v>
      </c>
      <c r="BB1043">
        <v>66.061272509003672</v>
      </c>
      <c r="BC1043">
        <v>33730</v>
      </c>
      <c r="BD1043">
        <v>2575414.6028461629</v>
      </c>
      <c r="BE1043">
        <v>11839154.899506822</v>
      </c>
      <c r="BF1043">
        <v>762346</v>
      </c>
      <c r="BG1043">
        <v>832527.66002105305</v>
      </c>
      <c r="BH1043">
        <v>863892.75008217909</v>
      </c>
      <c r="BI1043">
        <v>495013.99999999977</v>
      </c>
      <c r="BJ1043">
        <v>504229.68043755088</v>
      </c>
      <c r="BK1043">
        <v>499590.59761348157</v>
      </c>
      <c r="BL1043">
        <v>-1368886.8544762642</v>
      </c>
      <c r="BM1043">
        <v>-1550833.9572835094</v>
      </c>
      <c r="BN1043">
        <v>-1813287.2637180542</v>
      </c>
      <c r="BO1043">
        <v>1566768.8179709576</v>
      </c>
      <c r="BP1043">
        <v>3436643.2442904222</v>
      </c>
      <c r="BQ1043">
        <v>5020068.2133533675</v>
      </c>
      <c r="BR1043">
        <v>5151947</v>
      </c>
      <c r="BS1043">
        <v>8767932</v>
      </c>
      <c r="BT1043">
        <v>937111</v>
      </c>
      <c r="BU1043">
        <v>131018</v>
      </c>
      <c r="BV1043">
        <v>88734</v>
      </c>
      <c r="BW1043">
        <v>932589</v>
      </c>
      <c r="BX1043">
        <v>42948</v>
      </c>
      <c r="BY1043">
        <v>298.27600447300063</v>
      </c>
      <c r="BZ1043">
        <v>0</v>
      </c>
      <c r="CA1043">
        <v>0</v>
      </c>
      <c r="CB1043">
        <v>0</v>
      </c>
      <c r="CC1043">
        <v>0</v>
      </c>
      <c r="CD1043">
        <v>13.144956220705264</v>
      </c>
      <c r="CE1043">
        <v>9.3599999999999989E-2</v>
      </c>
      <c r="CF1043">
        <v>0</v>
      </c>
      <c r="CG1043">
        <v>780696.87138921593</v>
      </c>
      <c r="CH1043">
        <v>202974.01433454119</v>
      </c>
      <c r="CI1043">
        <v>605037.08689886949</v>
      </c>
      <c r="CJ1043">
        <v>20620.151632926008</v>
      </c>
      <c r="CK1043">
        <v>450116.99115236453</v>
      </c>
      <c r="CL1043">
        <v>3180000</v>
      </c>
      <c r="CM1043">
        <v>1310000</v>
      </c>
      <c r="CN1043">
        <v>840000</v>
      </c>
      <c r="CO1043">
        <v>34910000</v>
      </c>
      <c r="CP1043">
        <v>0</v>
      </c>
      <c r="CQ1043">
        <v>0</v>
      </c>
      <c r="CR1043">
        <v>0</v>
      </c>
      <c r="CS1043">
        <v>0</v>
      </c>
      <c r="CT1043">
        <v>0</v>
      </c>
      <c r="CU1043">
        <v>0</v>
      </c>
      <c r="CV1043">
        <v>0</v>
      </c>
      <c r="CW1043">
        <v>0</v>
      </c>
      <c r="CX1043">
        <v>2158.2930604270841</v>
      </c>
      <c r="CY1043">
        <v>3775612.7940904885</v>
      </c>
      <c r="CZ1043">
        <v>33730</v>
      </c>
      <c r="DA1043">
        <v>36835.187660865427</v>
      </c>
      <c r="DB1043">
        <v>38222.936121225663</v>
      </c>
      <c r="DC1043">
        <v>38985.240596071664</v>
      </c>
      <c r="DD1043">
        <v>-1368886.8544762642</v>
      </c>
      <c r="DE1043">
        <v>-1550833.9572835094</v>
      </c>
      <c r="DF1043">
        <v>-1813287.2637180542</v>
      </c>
    </row>
    <row r="1044" spans="1:110" x14ac:dyDescent="0.45">
      <c r="A1044">
        <v>23231</v>
      </c>
      <c r="B1044" t="s">
        <v>1385</v>
      </c>
      <c r="C1044">
        <v>62364</v>
      </c>
      <c r="D1044">
        <v>60498</v>
      </c>
      <c r="E1044">
        <v>58385</v>
      </c>
      <c r="F1044">
        <v>56102</v>
      </c>
      <c r="G1044">
        <v>53576</v>
      </c>
      <c r="H1044">
        <v>50755</v>
      </c>
      <c r="I1044">
        <v>47799</v>
      </c>
      <c r="J1044">
        <v>45370.785714285717</v>
      </c>
      <c r="K1044">
        <v>2.41</v>
      </c>
      <c r="L1044">
        <v>2.34</v>
      </c>
      <c r="M1044">
        <v>2.27</v>
      </c>
      <c r="N1044">
        <v>2.2200000000000002</v>
      </c>
      <c r="O1044">
        <v>2.1800000000000002</v>
      </c>
      <c r="P1044">
        <v>2.15</v>
      </c>
      <c r="Q1044">
        <v>2.1364052979398136</v>
      </c>
      <c r="R1044">
        <v>2.1166426518313841</v>
      </c>
      <c r="S1044">
        <v>290002</v>
      </c>
      <c r="T1044">
        <v>11074</v>
      </c>
      <c r="U1044">
        <v>4747</v>
      </c>
      <c r="V1044">
        <v>104.65468394233341</v>
      </c>
      <c r="W1044">
        <v>309.20941041343571</v>
      </c>
      <c r="X1044">
        <v>3285.8218636462325</v>
      </c>
      <c r="Y1044">
        <v>476.72145221269562</v>
      </c>
      <c r="Z1044">
        <v>43109</v>
      </c>
      <c r="AA1044">
        <v>41422.793322532067</v>
      </c>
      <c r="AB1044">
        <v>39383.256647590504</v>
      </c>
      <c r="AC1044">
        <v>37172.716883169982</v>
      </c>
      <c r="AD1044">
        <v>34867.392044026594</v>
      </c>
      <c r="AE1044">
        <v>32596.983533156857</v>
      </c>
      <c r="AF1044">
        <v>30340.308775681096</v>
      </c>
      <c r="AG1044">
        <v>28155.530395455869</v>
      </c>
      <c r="AH1044">
        <v>11007</v>
      </c>
      <c r="AI1044">
        <v>9678.1917059812549</v>
      </c>
      <c r="AJ1044">
        <v>8387.2416869699373</v>
      </c>
      <c r="AK1044">
        <v>7212.2463732408833</v>
      </c>
      <c r="AL1044">
        <v>6242.8394448049039</v>
      </c>
      <c r="AM1044">
        <v>5477.0794928912565</v>
      </c>
      <c r="AN1044">
        <v>4851.7515261759881</v>
      </c>
      <c r="AO1044">
        <v>4367.9917560430868</v>
      </c>
      <c r="AP1044">
        <v>112.31982010628633</v>
      </c>
      <c r="AQ1044">
        <v>54.311913733723351</v>
      </c>
      <c r="AR1044">
        <v>12.873490411156977</v>
      </c>
      <c r="AS1044">
        <v>54.311913733723351</v>
      </c>
      <c r="AT1044">
        <v>61415</v>
      </c>
      <c r="AU1044">
        <v>1244</v>
      </c>
      <c r="AV1044">
        <v>38737.854190065809</v>
      </c>
      <c r="AW1044">
        <v>16508.169411982512</v>
      </c>
      <c r="AX1044">
        <v>609.93734743890673</v>
      </c>
      <c r="AY1044">
        <v>1292.6821943224959</v>
      </c>
      <c r="AZ1044">
        <v>627.97076443181481</v>
      </c>
      <c r="BA1044">
        <v>16.21326917839238</v>
      </c>
      <c r="BB1044">
        <v>66.061272509003672</v>
      </c>
      <c r="BC1044">
        <v>18820</v>
      </c>
      <c r="BD1044">
        <v>1030789.8917002697</v>
      </c>
      <c r="BE1044">
        <v>9056447.7079062667</v>
      </c>
      <c r="BF1044">
        <v>336832.00000000006</v>
      </c>
      <c r="BG1044">
        <v>329240.72794722719</v>
      </c>
      <c r="BH1044">
        <v>307559.08205614332</v>
      </c>
      <c r="BI1044">
        <v>245154.00000000009</v>
      </c>
      <c r="BJ1044">
        <v>220000.62052357025</v>
      </c>
      <c r="BK1044">
        <v>206356.93403398874</v>
      </c>
      <c r="BL1044">
        <v>-1170359.6767365441</v>
      </c>
      <c r="BM1044">
        <v>-1303625.7685010445</v>
      </c>
      <c r="BN1044">
        <v>-1418757.9592106636</v>
      </c>
      <c r="BO1044">
        <v>761364.1445830795</v>
      </c>
      <c r="BP1044">
        <v>1886722.9658105779</v>
      </c>
      <c r="BQ1044">
        <v>2895731.541119338</v>
      </c>
      <c r="BR1044">
        <v>5151947</v>
      </c>
      <c r="BS1044">
        <v>8767932</v>
      </c>
      <c r="BT1044">
        <v>937111</v>
      </c>
      <c r="BU1044">
        <v>131018</v>
      </c>
      <c r="BV1044">
        <v>88734</v>
      </c>
      <c r="BW1044">
        <v>932589</v>
      </c>
      <c r="BX1044">
        <v>42948</v>
      </c>
      <c r="BY1044">
        <v>2341.2932293823724</v>
      </c>
      <c r="BZ1044">
        <v>0</v>
      </c>
      <c r="CA1044">
        <v>997.3245736988772</v>
      </c>
      <c r="CB1044">
        <v>0</v>
      </c>
      <c r="CC1044">
        <v>2.9019788112000002</v>
      </c>
      <c r="CD1044">
        <v>33.310288912826373</v>
      </c>
      <c r="CE1044">
        <v>0</v>
      </c>
      <c r="CF1044">
        <v>0</v>
      </c>
      <c r="CG1044">
        <v>944636.31166767632</v>
      </c>
      <c r="CH1044">
        <v>245596.76270275831</v>
      </c>
      <c r="CI1044">
        <v>732089.52557126689</v>
      </c>
      <c r="CJ1044">
        <v>24950.201157965734</v>
      </c>
      <c r="CK1044">
        <v>544637.57948011567</v>
      </c>
      <c r="CL1044">
        <v>13200000</v>
      </c>
      <c r="CM1044">
        <v>49900000</v>
      </c>
      <c r="CN1044">
        <v>5280000</v>
      </c>
      <c r="CO1044">
        <v>191120000</v>
      </c>
      <c r="CP1044">
        <v>96000</v>
      </c>
      <c r="CQ1044">
        <v>0</v>
      </c>
      <c r="CR1044">
        <v>0</v>
      </c>
      <c r="CS1044">
        <v>0</v>
      </c>
      <c r="CT1044">
        <v>271441000</v>
      </c>
      <c r="CU1044">
        <v>0</v>
      </c>
      <c r="CV1044">
        <v>0</v>
      </c>
      <c r="CW1044">
        <v>0</v>
      </c>
      <c r="CX1044">
        <v>19874.575307263491</v>
      </c>
      <c r="CY1044">
        <v>3562598.8700000942</v>
      </c>
      <c r="CZ1044">
        <v>18820</v>
      </c>
      <c r="DA1044">
        <v>18395.848672236651</v>
      </c>
      <c r="DB1044">
        <v>17184.418120299189</v>
      </c>
      <c r="DC1044">
        <v>15603.542780072552</v>
      </c>
      <c r="DD1044">
        <v>-1170359.6767365441</v>
      </c>
      <c r="DE1044">
        <v>-1303625.7685010445</v>
      </c>
      <c r="DF1044">
        <v>-1418757.9592106636</v>
      </c>
    </row>
    <row r="1045" spans="1:110" x14ac:dyDescent="0.45">
      <c r="A1045">
        <v>23232</v>
      </c>
      <c r="B1045" t="s">
        <v>1386</v>
      </c>
      <c r="C1045">
        <v>63088</v>
      </c>
      <c r="D1045">
        <v>60358</v>
      </c>
      <c r="E1045">
        <v>57046</v>
      </c>
      <c r="F1045">
        <v>53465</v>
      </c>
      <c r="G1045">
        <v>49909</v>
      </c>
      <c r="H1045">
        <v>46481</v>
      </c>
      <c r="I1045">
        <v>43272</v>
      </c>
      <c r="J1045">
        <v>39902.750000000007</v>
      </c>
      <c r="K1045">
        <v>2.41</v>
      </c>
      <c r="L1045">
        <v>2.34</v>
      </c>
      <c r="M1045">
        <v>2.27</v>
      </c>
      <c r="N1045">
        <v>2.2200000000000002</v>
      </c>
      <c r="O1045">
        <v>2.1800000000000002</v>
      </c>
      <c r="P1045">
        <v>2.15</v>
      </c>
      <c r="Q1045">
        <v>2.1364052979398136</v>
      </c>
      <c r="R1045">
        <v>2.1166426518313841</v>
      </c>
      <c r="S1045">
        <v>307280</v>
      </c>
      <c r="T1045">
        <v>10066</v>
      </c>
      <c r="U1045">
        <v>5062</v>
      </c>
      <c r="V1045">
        <v>102.79420273954651</v>
      </c>
      <c r="W1045">
        <v>301.93919237045378</v>
      </c>
      <c r="X1045">
        <v>3076.0916209187385</v>
      </c>
      <c r="Y1045">
        <v>526.63972458711976</v>
      </c>
      <c r="Z1045">
        <v>20453</v>
      </c>
      <c r="AA1045">
        <v>19330.143022125194</v>
      </c>
      <c r="AB1045">
        <v>18213.569243578771</v>
      </c>
      <c r="AC1045">
        <v>17059.818265634745</v>
      </c>
      <c r="AD1045">
        <v>15747.615098221684</v>
      </c>
      <c r="AE1045">
        <v>14370.372549586458</v>
      </c>
      <c r="AF1045">
        <v>12992.762743311609</v>
      </c>
      <c r="AG1045">
        <v>11748.532437958595</v>
      </c>
      <c r="AH1045">
        <v>2597</v>
      </c>
      <c r="AI1045">
        <v>2123.9146392727139</v>
      </c>
      <c r="AJ1045">
        <v>1697.3918607776168</v>
      </c>
      <c r="AK1045">
        <v>1350.3522838236645</v>
      </c>
      <c r="AL1045">
        <v>1087.9067880099551</v>
      </c>
      <c r="AM1045">
        <v>883.86977994202221</v>
      </c>
      <c r="AN1045">
        <v>714.71116602802022</v>
      </c>
      <c r="AO1045">
        <v>597.38026325744647</v>
      </c>
      <c r="AP1045">
        <v>83.640026254046987</v>
      </c>
      <c r="AQ1045">
        <v>8.3972307852320913</v>
      </c>
      <c r="AR1045">
        <v>1.9903859496454275</v>
      </c>
      <c r="AS1045">
        <v>8.3972307852320913</v>
      </c>
      <c r="AT1045">
        <v>46328</v>
      </c>
      <c r="AU1045">
        <v>980</v>
      </c>
      <c r="AV1045">
        <v>29233.627691926376</v>
      </c>
      <c r="AW1045">
        <v>12809.516743684268</v>
      </c>
      <c r="AX1045">
        <v>478.75058033008423</v>
      </c>
      <c r="AY1045">
        <v>975.52615607958307</v>
      </c>
      <c r="AZ1045">
        <v>487.27401692974951</v>
      </c>
      <c r="BA1045">
        <v>12.726080901253056</v>
      </c>
      <c r="BB1045">
        <v>66.061272509003672</v>
      </c>
      <c r="BC1045">
        <v>21270</v>
      </c>
      <c r="BD1045">
        <v>1026953.3729779285</v>
      </c>
      <c r="BE1045">
        <v>9896482.4904552121</v>
      </c>
      <c r="BF1045">
        <v>327928</v>
      </c>
      <c r="BG1045">
        <v>306179.50296563841</v>
      </c>
      <c r="BH1045">
        <v>274850.49284324469</v>
      </c>
      <c r="BI1045">
        <v>484265.99999999988</v>
      </c>
      <c r="BJ1045">
        <v>427388.97186481289</v>
      </c>
      <c r="BK1045">
        <v>394515.16548153298</v>
      </c>
      <c r="BL1045">
        <v>-1446957.6549486448</v>
      </c>
      <c r="BM1045">
        <v>-1535489.0641296303</v>
      </c>
      <c r="BN1045">
        <v>-1634080.6878345555</v>
      </c>
      <c r="BO1045">
        <v>799322.09925897326</v>
      </c>
      <c r="BP1045">
        <v>1903007.7374225683</v>
      </c>
      <c r="BQ1045">
        <v>2743424.3034672886</v>
      </c>
      <c r="BR1045">
        <v>5151947</v>
      </c>
      <c r="BS1045">
        <v>8767932</v>
      </c>
      <c r="BT1045">
        <v>937111</v>
      </c>
      <c r="BU1045">
        <v>131018</v>
      </c>
      <c r="BV1045">
        <v>88734</v>
      </c>
      <c r="BW1045">
        <v>932589</v>
      </c>
      <c r="BX1045">
        <v>42948</v>
      </c>
      <c r="BY1045">
        <v>462.34876219380607</v>
      </c>
      <c r="BZ1045">
        <v>0</v>
      </c>
      <c r="CA1045">
        <v>0</v>
      </c>
      <c r="CB1045">
        <v>0</v>
      </c>
      <c r="CC1045">
        <v>0</v>
      </c>
      <c r="CD1045">
        <v>15.813887879932874</v>
      </c>
      <c r="CE1045">
        <v>46.922370730366353</v>
      </c>
      <c r="CF1045">
        <v>4.6874880000000001</v>
      </c>
      <c r="CG1045">
        <v>938769.00538402621</v>
      </c>
      <c r="CH1045">
        <v>244071.31697168527</v>
      </c>
      <c r="CI1045">
        <v>727542.38566088642</v>
      </c>
      <c r="CJ1045">
        <v>24795.230964437993</v>
      </c>
      <c r="CK1045">
        <v>541254.73737154354</v>
      </c>
      <c r="CL1045">
        <v>23400000</v>
      </c>
      <c r="CM1045">
        <v>6540000</v>
      </c>
      <c r="CN1045">
        <v>800000</v>
      </c>
      <c r="CO1045">
        <v>66700000</v>
      </c>
      <c r="CP1045">
        <v>0</v>
      </c>
      <c r="CQ1045">
        <v>0</v>
      </c>
      <c r="CR1045">
        <v>0</v>
      </c>
      <c r="CS1045">
        <v>0</v>
      </c>
      <c r="CT1045">
        <v>0</v>
      </c>
      <c r="CU1045">
        <v>0</v>
      </c>
      <c r="CV1045">
        <v>0</v>
      </c>
      <c r="CW1045">
        <v>0</v>
      </c>
      <c r="CX1045">
        <v>0</v>
      </c>
      <c r="CY1045">
        <v>3756235.5524295308</v>
      </c>
      <c r="CZ1045">
        <v>21270</v>
      </c>
      <c r="DA1045">
        <v>19859.353358295502</v>
      </c>
      <c r="DB1045">
        <v>17827.297403014727</v>
      </c>
      <c r="DC1045">
        <v>15545.467623833043</v>
      </c>
      <c r="DD1045">
        <v>-1446957.6549486448</v>
      </c>
      <c r="DE1045">
        <v>-1535489.0641296303</v>
      </c>
      <c r="DF1045">
        <v>-1634080.6878345555</v>
      </c>
    </row>
    <row r="1046" spans="1:110" x14ac:dyDescent="0.45">
      <c r="A1046">
        <v>23233</v>
      </c>
      <c r="B1046" t="s">
        <v>1387</v>
      </c>
      <c r="C1046">
        <v>67327</v>
      </c>
      <c r="D1046">
        <v>68227</v>
      </c>
      <c r="E1046">
        <v>68596</v>
      </c>
      <c r="F1046">
        <v>68454</v>
      </c>
      <c r="G1046">
        <v>67907</v>
      </c>
      <c r="H1046">
        <v>67077</v>
      </c>
      <c r="I1046">
        <v>66080</v>
      </c>
      <c r="J1046">
        <v>65839.642857142855</v>
      </c>
      <c r="K1046">
        <v>2.41</v>
      </c>
      <c r="L1046">
        <v>2.34</v>
      </c>
      <c r="M1046">
        <v>2.27</v>
      </c>
      <c r="N1046">
        <v>2.2200000000000002</v>
      </c>
      <c r="O1046">
        <v>2.1800000000000002</v>
      </c>
      <c r="P1046">
        <v>2.15</v>
      </c>
      <c r="Q1046">
        <v>2.1364052979398136</v>
      </c>
      <c r="R1046">
        <v>2.1166426518313841</v>
      </c>
      <c r="S1046">
        <v>307280</v>
      </c>
      <c r="T1046">
        <v>10066</v>
      </c>
      <c r="U1046">
        <v>5062</v>
      </c>
      <c r="V1046">
        <v>136.60261994683688</v>
      </c>
      <c r="W1046">
        <v>396.13624208346278</v>
      </c>
      <c r="X1046">
        <v>2470.3094739719904</v>
      </c>
      <c r="Y1046">
        <v>428.38181865135539</v>
      </c>
      <c r="Z1046">
        <v>28969</v>
      </c>
      <c r="AA1046">
        <v>29432.048227036663</v>
      </c>
      <c r="AB1046">
        <v>29597.752429947308</v>
      </c>
      <c r="AC1046">
        <v>29541.393977160118</v>
      </c>
      <c r="AD1046">
        <v>29073.864551824958</v>
      </c>
      <c r="AE1046">
        <v>28302.906980286505</v>
      </c>
      <c r="AF1046">
        <v>27387.123773074884</v>
      </c>
      <c r="AG1046">
        <v>27089.424912386978</v>
      </c>
      <c r="AH1046">
        <v>400</v>
      </c>
      <c r="AI1046">
        <v>300.7295641015441</v>
      </c>
      <c r="AJ1046">
        <v>241.47205342350642</v>
      </c>
      <c r="AK1046">
        <v>210.33306693101025</v>
      </c>
      <c r="AL1046">
        <v>202.41946625673205</v>
      </c>
      <c r="AM1046">
        <v>206.72985179011215</v>
      </c>
      <c r="AN1046">
        <v>220.8892572000224</v>
      </c>
      <c r="AO1046">
        <v>235.39390922433665</v>
      </c>
      <c r="AP1046">
        <v>119.99775707483352</v>
      </c>
      <c r="AQ1046">
        <v>0.19642645111654014</v>
      </c>
      <c r="AR1046">
        <v>4.655873566422053E-2</v>
      </c>
      <c r="AS1046">
        <v>0.19642645111654014</v>
      </c>
      <c r="AT1046">
        <v>42726</v>
      </c>
      <c r="AU1046">
        <v>1768</v>
      </c>
      <c r="AV1046">
        <v>27209.667295076364</v>
      </c>
      <c r="AW1046">
        <v>19223.954479447326</v>
      </c>
      <c r="AX1046">
        <v>828.95709835150979</v>
      </c>
      <c r="AY1046">
        <v>907.98659763669821</v>
      </c>
      <c r="AZ1046">
        <v>731.27922839817631</v>
      </c>
      <c r="BA1046">
        <v>22.035221534386068</v>
      </c>
      <c r="BB1046">
        <v>66.061272509003672</v>
      </c>
      <c r="BC1046">
        <v>28330</v>
      </c>
      <c r="BD1046">
        <v>1996608.9556704271</v>
      </c>
      <c r="BE1046">
        <v>12261512.834035948</v>
      </c>
      <c r="BF1046">
        <v>638232</v>
      </c>
      <c r="BG1046">
        <v>674969.28963765223</v>
      </c>
      <c r="BH1046">
        <v>682925.49803313916</v>
      </c>
      <c r="BI1046">
        <v>270107.99999999994</v>
      </c>
      <c r="BJ1046">
        <v>271111.50344789168</v>
      </c>
      <c r="BK1046">
        <v>266820.82557714725</v>
      </c>
      <c r="BL1046">
        <v>-945583.3328834374</v>
      </c>
      <c r="BM1046">
        <v>-1307307.6416427109</v>
      </c>
      <c r="BN1046">
        <v>-1636519.0141900401</v>
      </c>
      <c r="BO1046">
        <v>1589802.5202779556</v>
      </c>
      <c r="BP1046">
        <v>3444525.7015971951</v>
      </c>
      <c r="BQ1046">
        <v>4964193.0249807779</v>
      </c>
      <c r="BR1046">
        <v>5151947</v>
      </c>
      <c r="BS1046">
        <v>8767932</v>
      </c>
      <c r="BT1046">
        <v>937111</v>
      </c>
      <c r="BU1046">
        <v>131018</v>
      </c>
      <c r="BV1046">
        <v>88734</v>
      </c>
      <c r="BW1046">
        <v>932589</v>
      </c>
      <c r="BX1046">
        <v>42948</v>
      </c>
      <c r="BY1046">
        <v>182.56717587144553</v>
      </c>
      <c r="BZ1046">
        <v>0</v>
      </c>
      <c r="CA1046">
        <v>0</v>
      </c>
      <c r="CB1046">
        <v>0</v>
      </c>
      <c r="CC1046">
        <v>0</v>
      </c>
      <c r="CD1046">
        <v>45.606741863167215</v>
      </c>
      <c r="CE1046">
        <v>0</v>
      </c>
      <c r="CF1046">
        <v>20.274000000000001</v>
      </c>
      <c r="CG1046">
        <v>951193.88927881478</v>
      </c>
      <c r="CH1046">
        <v>247301.67263748698</v>
      </c>
      <c r="CI1046">
        <v>737171.62311816285</v>
      </c>
      <c r="CJ1046">
        <v>25123.403138967322</v>
      </c>
      <c r="CK1046">
        <v>548418.40301322576</v>
      </c>
      <c r="CL1046">
        <v>1210000</v>
      </c>
      <c r="CM1046">
        <v>1360000</v>
      </c>
      <c r="CN1046">
        <v>430000</v>
      </c>
      <c r="CO1046">
        <v>17350000</v>
      </c>
      <c r="CP1046">
        <v>0</v>
      </c>
      <c r="CQ1046">
        <v>0</v>
      </c>
      <c r="CR1046">
        <v>0</v>
      </c>
      <c r="CS1046">
        <v>0</v>
      </c>
      <c r="CT1046">
        <v>0</v>
      </c>
      <c r="CU1046">
        <v>0</v>
      </c>
      <c r="CV1046">
        <v>0</v>
      </c>
      <c r="CW1046">
        <v>0</v>
      </c>
      <c r="CX1046">
        <v>0</v>
      </c>
      <c r="CY1046">
        <v>3763909.1201440897</v>
      </c>
      <c r="CZ1046">
        <v>28330</v>
      </c>
      <c r="DA1046">
        <v>29960.703906157461</v>
      </c>
      <c r="DB1046">
        <v>30313.866053846923</v>
      </c>
      <c r="DC1046">
        <v>30223.592126511092</v>
      </c>
      <c r="DD1046">
        <v>-945583.3328834374</v>
      </c>
      <c r="DE1046">
        <v>-1307307.6416427109</v>
      </c>
      <c r="DF1046">
        <v>-1636519.0141900401</v>
      </c>
    </row>
    <row r="1047" spans="1:110" x14ac:dyDescent="0.45">
      <c r="A1047">
        <v>23234</v>
      </c>
      <c r="B1047" t="s">
        <v>1388</v>
      </c>
      <c r="C1047">
        <v>84133</v>
      </c>
      <c r="D1047">
        <v>85643</v>
      </c>
      <c r="E1047">
        <v>86000</v>
      </c>
      <c r="F1047">
        <v>85472</v>
      </c>
      <c r="G1047">
        <v>84458</v>
      </c>
      <c r="H1047">
        <v>83412</v>
      </c>
      <c r="I1047">
        <v>82403</v>
      </c>
      <c r="J1047">
        <v>82003.21428571429</v>
      </c>
      <c r="K1047">
        <v>2.41</v>
      </c>
      <c r="L1047">
        <v>2.34</v>
      </c>
      <c r="M1047">
        <v>2.27</v>
      </c>
      <c r="N1047">
        <v>2.2200000000000002</v>
      </c>
      <c r="O1047">
        <v>2.1800000000000002</v>
      </c>
      <c r="P1047">
        <v>2.15</v>
      </c>
      <c r="Q1047">
        <v>2.1364052979398136</v>
      </c>
      <c r="R1047">
        <v>2.1166426518313841</v>
      </c>
      <c r="S1047">
        <v>307280</v>
      </c>
      <c r="T1047">
        <v>10066</v>
      </c>
      <c r="U1047">
        <v>5062</v>
      </c>
      <c r="V1047">
        <v>166.982797667152</v>
      </c>
      <c r="W1047">
        <v>483.97770861183125</v>
      </c>
      <c r="X1047">
        <v>2525.3162402328903</v>
      </c>
      <c r="Y1047">
        <v>438.15458476060803</v>
      </c>
      <c r="Z1047">
        <v>35206</v>
      </c>
      <c r="AA1047">
        <v>35973.033289193627</v>
      </c>
      <c r="AB1047">
        <v>36785.203258701491</v>
      </c>
      <c r="AC1047">
        <v>37050.533604555218</v>
      </c>
      <c r="AD1047">
        <v>36293.631331059783</v>
      </c>
      <c r="AE1047">
        <v>35134.847272416395</v>
      </c>
      <c r="AF1047">
        <v>33889.520305677586</v>
      </c>
      <c r="AG1047">
        <v>33648.878874463473</v>
      </c>
      <c r="AH1047">
        <v>507</v>
      </c>
      <c r="AI1047">
        <v>392.84473474646751</v>
      </c>
      <c r="AJ1047">
        <v>306.54247244454911</v>
      </c>
      <c r="AK1047">
        <v>280.83544886258113</v>
      </c>
      <c r="AL1047">
        <v>266.81898558059618</v>
      </c>
      <c r="AM1047">
        <v>265.67875879811902</v>
      </c>
      <c r="AN1047">
        <v>248.08028057463895</v>
      </c>
      <c r="AO1047">
        <v>241.44520005056842</v>
      </c>
      <c r="AP1047">
        <v>166.13286075400438</v>
      </c>
      <c r="AQ1047">
        <v>0.49106612779135039</v>
      </c>
      <c r="AR1047">
        <v>0.11639683916055132</v>
      </c>
      <c r="AS1047">
        <v>0.49106612779135039</v>
      </c>
      <c r="AT1047">
        <v>54441</v>
      </c>
      <c r="AU1047">
        <v>2438</v>
      </c>
      <c r="AV1047">
        <v>34723.620478363242</v>
      </c>
      <c r="AW1047">
        <v>26083.311367471055</v>
      </c>
      <c r="AX1047">
        <v>1139.2906562680885</v>
      </c>
      <c r="AY1047">
        <v>1158.7272153629813</v>
      </c>
      <c r="AZ1047">
        <v>992.2091644185989</v>
      </c>
      <c r="BA1047">
        <v>30.284464724226453</v>
      </c>
      <c r="BB1047">
        <v>66.061272509003672</v>
      </c>
      <c r="BC1047">
        <v>34490</v>
      </c>
      <c r="BD1047">
        <v>2411834.1909025023</v>
      </c>
      <c r="BE1047">
        <v>15312939.109053601</v>
      </c>
      <c r="BF1047">
        <v>703092</v>
      </c>
      <c r="BG1047">
        <v>739617.25387884525</v>
      </c>
      <c r="BH1047">
        <v>745291.5831802598</v>
      </c>
      <c r="BI1047">
        <v>325340.00000000029</v>
      </c>
      <c r="BJ1047">
        <v>335084.90946542053</v>
      </c>
      <c r="BK1047">
        <v>328239.48768296052</v>
      </c>
      <c r="BL1047">
        <v>-1065559.8166452097</v>
      </c>
      <c r="BM1047">
        <v>-1426966.1312188944</v>
      </c>
      <c r="BN1047">
        <v>-1713911.803071369</v>
      </c>
      <c r="BO1047">
        <v>2214238.0753899086</v>
      </c>
      <c r="BP1047">
        <v>4633102.1680148253</v>
      </c>
      <c r="BQ1047">
        <v>6409033.4622050487</v>
      </c>
      <c r="BR1047">
        <v>5151947</v>
      </c>
      <c r="BS1047">
        <v>8767932</v>
      </c>
      <c r="BT1047">
        <v>937111</v>
      </c>
      <c r="BU1047">
        <v>131018</v>
      </c>
      <c r="BV1047">
        <v>88734</v>
      </c>
      <c r="BW1047">
        <v>932589</v>
      </c>
      <c r="BX1047">
        <v>42948</v>
      </c>
      <c r="BY1047">
        <v>263.08477426200471</v>
      </c>
      <c r="BZ1047">
        <v>0</v>
      </c>
      <c r="CA1047">
        <v>0</v>
      </c>
      <c r="CB1047">
        <v>0</v>
      </c>
      <c r="CC1047">
        <v>0</v>
      </c>
      <c r="CD1047">
        <v>56.716450126481682</v>
      </c>
      <c r="CE1047">
        <v>5.3829528921760748</v>
      </c>
      <c r="CF1047">
        <v>6.0730000000000004</v>
      </c>
      <c r="CG1047">
        <v>1135496.3337181788</v>
      </c>
      <c r="CH1047">
        <v>295218.61501354579</v>
      </c>
      <c r="CI1047">
        <v>880005.3120677633</v>
      </c>
      <c r="CJ1047">
        <v>29991.290394485663</v>
      </c>
      <c r="CK1047">
        <v>654679.44336484489</v>
      </c>
      <c r="CL1047">
        <v>2800000</v>
      </c>
      <c r="CM1047">
        <v>1180000</v>
      </c>
      <c r="CN1047">
        <v>60000</v>
      </c>
      <c r="CO1047">
        <v>18370000</v>
      </c>
      <c r="CP1047">
        <v>0</v>
      </c>
      <c r="CQ1047">
        <v>0</v>
      </c>
      <c r="CR1047">
        <v>0</v>
      </c>
      <c r="CS1047">
        <v>0</v>
      </c>
      <c r="CT1047">
        <v>0</v>
      </c>
      <c r="CU1047">
        <v>0</v>
      </c>
      <c r="CV1047">
        <v>0</v>
      </c>
      <c r="CW1047">
        <v>0</v>
      </c>
      <c r="CX1047">
        <v>0</v>
      </c>
      <c r="CY1047">
        <v>4653950.9744869526</v>
      </c>
      <c r="CZ1047">
        <v>34490</v>
      </c>
      <c r="DA1047">
        <v>36281.737078904851</v>
      </c>
      <c r="DB1047">
        <v>36560.0898657461</v>
      </c>
      <c r="DC1047">
        <v>36509.048331967671</v>
      </c>
      <c r="DD1047">
        <v>-1065559.8166452097</v>
      </c>
      <c r="DE1047">
        <v>-1426966.1312188944</v>
      </c>
      <c r="DF1047">
        <v>-1713911.803071369</v>
      </c>
    </row>
    <row r="1048" spans="1:110" x14ac:dyDescent="0.45">
      <c r="A1048">
        <v>23235</v>
      </c>
      <c r="B1048" t="s">
        <v>1389</v>
      </c>
      <c r="C1048">
        <v>43269</v>
      </c>
      <c r="D1048">
        <v>42943</v>
      </c>
      <c r="E1048">
        <v>42209</v>
      </c>
      <c r="F1048">
        <v>41202</v>
      </c>
      <c r="G1048">
        <v>40027</v>
      </c>
      <c r="H1048">
        <v>38810</v>
      </c>
      <c r="I1048">
        <v>37610</v>
      </c>
      <c r="J1048">
        <v>36630.535714285717</v>
      </c>
      <c r="K1048">
        <v>2.41</v>
      </c>
      <c r="L1048">
        <v>2.34</v>
      </c>
      <c r="M1048">
        <v>2.27</v>
      </c>
      <c r="N1048">
        <v>2.2200000000000002</v>
      </c>
      <c r="O1048">
        <v>2.1800000000000002</v>
      </c>
      <c r="P1048">
        <v>2.15</v>
      </c>
      <c r="Q1048">
        <v>2.1364052979398136</v>
      </c>
      <c r="R1048">
        <v>2.1166426518313841</v>
      </c>
      <c r="S1048">
        <v>307280</v>
      </c>
      <c r="T1048">
        <v>10066</v>
      </c>
      <c r="U1048">
        <v>5062</v>
      </c>
      <c r="V1048">
        <v>79.651915979667976</v>
      </c>
      <c r="W1048">
        <v>232.51458423202806</v>
      </c>
      <c r="X1048">
        <v>2722.7123470462743</v>
      </c>
      <c r="Y1048">
        <v>469.04337244264741</v>
      </c>
      <c r="Z1048">
        <v>22109</v>
      </c>
      <c r="AA1048">
        <v>21993.600983199096</v>
      </c>
      <c r="AB1048">
        <v>21580.248118979885</v>
      </c>
      <c r="AC1048">
        <v>20978.307592314992</v>
      </c>
      <c r="AD1048">
        <v>20189.106173959968</v>
      </c>
      <c r="AE1048">
        <v>19263.788432869213</v>
      </c>
      <c r="AF1048">
        <v>18319.334217442603</v>
      </c>
      <c r="AG1048">
        <v>17641.632834312979</v>
      </c>
      <c r="AH1048">
        <v>912</v>
      </c>
      <c r="AI1048">
        <v>718.45388983893031</v>
      </c>
      <c r="AJ1048">
        <v>559.16408391407163</v>
      </c>
      <c r="AK1048">
        <v>434.56185635763319</v>
      </c>
      <c r="AL1048">
        <v>349.08224925986411</v>
      </c>
      <c r="AM1048">
        <v>284.47171837208276</v>
      </c>
      <c r="AN1048">
        <v>236.41223424304172</v>
      </c>
      <c r="AO1048">
        <v>204.77276122708449</v>
      </c>
      <c r="AP1048">
        <v>98.223607703094189</v>
      </c>
      <c r="AQ1048">
        <v>5.499940631263124</v>
      </c>
      <c r="AR1048">
        <v>1.3036445985981748</v>
      </c>
      <c r="AS1048">
        <v>5.499940631263124</v>
      </c>
      <c r="AT1048">
        <v>33362</v>
      </c>
      <c r="AU1048">
        <v>4891</v>
      </c>
      <c r="AV1048">
        <v>22257.570247939231</v>
      </c>
      <c r="AW1048">
        <v>45112.754067178357</v>
      </c>
      <c r="AX1048">
        <v>2221.0722949529172</v>
      </c>
      <c r="AY1048">
        <v>742.73511917373207</v>
      </c>
      <c r="AZ1048">
        <v>1716.0891647154647</v>
      </c>
      <c r="BA1048">
        <v>59.040232794317163</v>
      </c>
      <c r="BB1048">
        <v>66.061272509003672</v>
      </c>
      <c r="BC1048">
        <v>16290</v>
      </c>
      <c r="BD1048">
        <v>1014815.8057782004</v>
      </c>
      <c r="BE1048">
        <v>9123438.4599583596</v>
      </c>
      <c r="BF1048">
        <v>292420</v>
      </c>
      <c r="BG1048">
        <v>295730.33314431255</v>
      </c>
      <c r="BH1048">
        <v>287631.02704558615</v>
      </c>
      <c r="BI1048">
        <v>588490</v>
      </c>
      <c r="BJ1048">
        <v>561323.46151192754</v>
      </c>
      <c r="BK1048">
        <v>540206.540138182</v>
      </c>
      <c r="BL1048">
        <v>-789622.68664281536</v>
      </c>
      <c r="BM1048">
        <v>-872669.58320752368</v>
      </c>
      <c r="BN1048">
        <v>-984088.82844291104</v>
      </c>
      <c r="BO1048">
        <v>1042806.1122525325</v>
      </c>
      <c r="BP1048">
        <v>2283873.7604374224</v>
      </c>
      <c r="BQ1048">
        <v>3296838.3787834691</v>
      </c>
      <c r="BR1048">
        <v>5151947</v>
      </c>
      <c r="BS1048">
        <v>8767932</v>
      </c>
      <c r="BT1048">
        <v>937111</v>
      </c>
      <c r="BU1048">
        <v>131018</v>
      </c>
      <c r="BV1048">
        <v>88734</v>
      </c>
      <c r="BW1048">
        <v>932589</v>
      </c>
      <c r="BX1048">
        <v>42948</v>
      </c>
      <c r="BY1048">
        <v>424.53607957324385</v>
      </c>
      <c r="BZ1048">
        <v>0</v>
      </c>
      <c r="CA1048">
        <v>0</v>
      </c>
      <c r="CB1048">
        <v>0</v>
      </c>
      <c r="CC1048">
        <v>210.10365174</v>
      </c>
      <c r="CD1048">
        <v>5.4960452230506327</v>
      </c>
      <c r="CE1048">
        <v>8.2482071859155202</v>
      </c>
      <c r="CF1048">
        <v>0</v>
      </c>
      <c r="CG1048">
        <v>741351.40572238539</v>
      </c>
      <c r="CH1048">
        <v>192744.5547261691</v>
      </c>
      <c r="CI1048">
        <v>574544.50161749416</v>
      </c>
      <c r="CJ1048">
        <v>19580.939746916476</v>
      </c>
      <c r="CK1048">
        <v>427432.04995370423</v>
      </c>
      <c r="CL1048">
        <v>16000000</v>
      </c>
      <c r="CM1048">
        <v>1900000</v>
      </c>
      <c r="CN1048">
        <v>360000</v>
      </c>
      <c r="CO1048">
        <v>49000000</v>
      </c>
      <c r="CP1048">
        <v>0</v>
      </c>
      <c r="CQ1048">
        <v>0</v>
      </c>
      <c r="CR1048">
        <v>0</v>
      </c>
      <c r="CS1048">
        <v>0</v>
      </c>
      <c r="CT1048">
        <v>0</v>
      </c>
      <c r="CU1048">
        <v>0</v>
      </c>
      <c r="CV1048">
        <v>0</v>
      </c>
      <c r="CW1048">
        <v>0</v>
      </c>
      <c r="CX1048">
        <v>29.976292505931724</v>
      </c>
      <c r="CY1048">
        <v>3077345.3772649718</v>
      </c>
      <c r="CZ1048">
        <v>16290</v>
      </c>
      <c r="DA1048">
        <v>16474.410529104887</v>
      </c>
      <c r="DB1048">
        <v>16023.218078697073</v>
      </c>
      <c r="DC1048">
        <v>15361.735661993014</v>
      </c>
      <c r="DD1048">
        <v>-789622.68664281536</v>
      </c>
      <c r="DE1048">
        <v>-872669.58320752368</v>
      </c>
      <c r="DF1048">
        <v>-984088.82844291104</v>
      </c>
    </row>
    <row r="1049" spans="1:110" x14ac:dyDescent="0.45">
      <c r="A1049">
        <v>23236</v>
      </c>
      <c r="B1049" t="s">
        <v>1390</v>
      </c>
      <c r="C1049">
        <v>61810</v>
      </c>
      <c r="D1049">
        <v>62895</v>
      </c>
      <c r="E1049">
        <v>63100</v>
      </c>
      <c r="F1049">
        <v>62801</v>
      </c>
      <c r="G1049">
        <v>62238</v>
      </c>
      <c r="H1049">
        <v>61556</v>
      </c>
      <c r="I1049">
        <v>60737</v>
      </c>
      <c r="J1049">
        <v>60495.607142857138</v>
      </c>
      <c r="K1049">
        <v>2.41</v>
      </c>
      <c r="L1049">
        <v>2.34</v>
      </c>
      <c r="M1049">
        <v>2.27</v>
      </c>
      <c r="N1049">
        <v>2.2200000000000002</v>
      </c>
      <c r="O1049">
        <v>2.1800000000000002</v>
      </c>
      <c r="P1049">
        <v>2.15</v>
      </c>
      <c r="Q1049">
        <v>2.1364052979398136</v>
      </c>
      <c r="R1049">
        <v>2.1166426518313841</v>
      </c>
      <c r="S1049">
        <v>318500</v>
      </c>
      <c r="T1049">
        <v>11016</v>
      </c>
      <c r="U1049">
        <v>4303</v>
      </c>
      <c r="V1049">
        <v>112.79160960805602</v>
      </c>
      <c r="W1049">
        <v>333.25051295082829</v>
      </c>
      <c r="X1049">
        <v>3005.8692107874767</v>
      </c>
      <c r="Y1049">
        <v>397.39597729456136</v>
      </c>
      <c r="Z1049">
        <v>33255</v>
      </c>
      <c r="AA1049">
        <v>34062.734391061051</v>
      </c>
      <c r="AB1049">
        <v>34305.76891550931</v>
      </c>
      <c r="AC1049">
        <v>33733.109803730673</v>
      </c>
      <c r="AD1049">
        <v>32568.40700485645</v>
      </c>
      <c r="AE1049">
        <v>31264.773499721159</v>
      </c>
      <c r="AF1049">
        <v>29972.099445717551</v>
      </c>
      <c r="AG1049">
        <v>29334.690109849431</v>
      </c>
      <c r="AH1049">
        <v>517</v>
      </c>
      <c r="AI1049">
        <v>446.77757164076485</v>
      </c>
      <c r="AJ1049">
        <v>433.21308974060287</v>
      </c>
      <c r="AK1049">
        <v>437.8692767807475</v>
      </c>
      <c r="AL1049">
        <v>460.53879467941755</v>
      </c>
      <c r="AM1049">
        <v>504.58216201389473</v>
      </c>
      <c r="AN1049">
        <v>534.98474501968496</v>
      </c>
      <c r="AO1049">
        <v>596.49293609840379</v>
      </c>
      <c r="AP1049">
        <v>131.18475117353708</v>
      </c>
      <c r="AQ1049">
        <v>2.2097975750610765</v>
      </c>
      <c r="AR1049">
        <v>0.52378577622248101</v>
      </c>
      <c r="AS1049">
        <v>2.2097975750610765</v>
      </c>
      <c r="AT1049">
        <v>47318</v>
      </c>
      <c r="AU1049">
        <v>1214</v>
      </c>
      <c r="AV1049">
        <v>29919.708461712798</v>
      </c>
      <c r="AW1049">
        <v>14910.197193626806</v>
      </c>
      <c r="AX1049">
        <v>584.49773931057109</v>
      </c>
      <c r="AY1049">
        <v>998.42067136735602</v>
      </c>
      <c r="AZ1049">
        <v>567.18390124556367</v>
      </c>
      <c r="BA1049">
        <v>15.537037076670098</v>
      </c>
      <c r="BB1049">
        <v>66.061272509003672</v>
      </c>
      <c r="BC1049">
        <v>22470</v>
      </c>
      <c r="BD1049">
        <v>1578432.5925340718</v>
      </c>
      <c r="BE1049">
        <v>8773255.1148318108</v>
      </c>
      <c r="BF1049">
        <v>370740</v>
      </c>
      <c r="BG1049">
        <v>390195.95802528021</v>
      </c>
      <c r="BH1049">
        <v>394912.71106772643</v>
      </c>
      <c r="BI1049">
        <v>180932.00000000006</v>
      </c>
      <c r="BJ1049">
        <v>179181.12365665776</v>
      </c>
      <c r="BK1049">
        <v>172994.53850507896</v>
      </c>
      <c r="BL1049">
        <v>-805564.78202063614</v>
      </c>
      <c r="BM1049">
        <v>-876683.68822175846</v>
      </c>
      <c r="BN1049">
        <v>-862955.485019919</v>
      </c>
      <c r="BO1049">
        <v>1198809.0372409225</v>
      </c>
      <c r="BP1049">
        <v>2406391.2115843277</v>
      </c>
      <c r="BQ1049">
        <v>3341974.1340012001</v>
      </c>
      <c r="BR1049">
        <v>5151947</v>
      </c>
      <c r="BS1049">
        <v>8767932</v>
      </c>
      <c r="BT1049">
        <v>937111</v>
      </c>
      <c r="BU1049">
        <v>131018</v>
      </c>
      <c r="BV1049">
        <v>88734</v>
      </c>
      <c r="BW1049">
        <v>932589</v>
      </c>
      <c r="BX1049">
        <v>42948</v>
      </c>
      <c r="BY1049">
        <v>371.90049920482807</v>
      </c>
      <c r="BZ1049">
        <v>0</v>
      </c>
      <c r="CA1049">
        <v>0</v>
      </c>
      <c r="CB1049">
        <v>0</v>
      </c>
      <c r="CC1049">
        <v>0</v>
      </c>
      <c r="CD1049">
        <v>24.211234285462556</v>
      </c>
      <c r="CE1049">
        <v>1.1056499999999998</v>
      </c>
      <c r="CF1049">
        <v>0</v>
      </c>
      <c r="CG1049">
        <v>608474.17518089642</v>
      </c>
      <c r="CH1049">
        <v>158197.69552245628</v>
      </c>
      <c r="CI1049">
        <v>471565.15658828773</v>
      </c>
      <c r="CJ1049">
        <v>16071.320658200068</v>
      </c>
      <c r="CK1049">
        <v>350820.62573015853</v>
      </c>
      <c r="CL1049">
        <v>4100000</v>
      </c>
      <c r="CM1049">
        <v>3390000</v>
      </c>
      <c r="CN1049">
        <v>660000</v>
      </c>
      <c r="CO1049">
        <v>32189999.999999996</v>
      </c>
      <c r="CP1049">
        <v>0</v>
      </c>
      <c r="CQ1049">
        <v>0</v>
      </c>
      <c r="CR1049">
        <v>0</v>
      </c>
      <c r="CS1049">
        <v>0</v>
      </c>
      <c r="CT1049">
        <v>0</v>
      </c>
      <c r="CU1049">
        <v>0</v>
      </c>
      <c r="CV1049">
        <v>0</v>
      </c>
      <c r="CW1049">
        <v>0</v>
      </c>
      <c r="CX1049">
        <v>542.90396427409678</v>
      </c>
      <c r="CY1049">
        <v>2809463.5201799613</v>
      </c>
      <c r="CZ1049">
        <v>22470</v>
      </c>
      <c r="DA1049">
        <v>23649.196679149929</v>
      </c>
      <c r="DB1049">
        <v>23935.07206584618</v>
      </c>
      <c r="DC1049">
        <v>23893.46333464804</v>
      </c>
      <c r="DD1049">
        <v>-805564.78202063614</v>
      </c>
      <c r="DE1049">
        <v>-876683.68822175846</v>
      </c>
      <c r="DF1049">
        <v>-862955.485019919</v>
      </c>
    </row>
    <row r="1050" spans="1:110" x14ac:dyDescent="0.45">
      <c r="A1050">
        <v>23237</v>
      </c>
      <c r="B1050" t="s">
        <v>1391</v>
      </c>
      <c r="C1050">
        <v>86898</v>
      </c>
      <c r="D1050">
        <v>85906</v>
      </c>
      <c r="E1050">
        <v>83846</v>
      </c>
      <c r="F1050">
        <v>81119</v>
      </c>
      <c r="G1050">
        <v>78276</v>
      </c>
      <c r="H1050">
        <v>75744</v>
      </c>
      <c r="I1050">
        <v>73587</v>
      </c>
      <c r="J1050">
        <v>71236.03571428571</v>
      </c>
      <c r="K1050">
        <v>2.41</v>
      </c>
      <c r="L1050">
        <v>2.34</v>
      </c>
      <c r="M1050">
        <v>2.27</v>
      </c>
      <c r="N1050">
        <v>2.2200000000000002</v>
      </c>
      <c r="O1050">
        <v>2.1800000000000002</v>
      </c>
      <c r="P1050">
        <v>2.15</v>
      </c>
      <c r="Q1050">
        <v>2.1364052979398136</v>
      </c>
      <c r="R1050">
        <v>2.1166426518313841</v>
      </c>
      <c r="S1050">
        <v>307280</v>
      </c>
      <c r="T1050">
        <v>10066</v>
      </c>
      <c r="U1050">
        <v>5062</v>
      </c>
      <c r="V1050">
        <v>163.60663104615912</v>
      </c>
      <c r="W1050">
        <v>483.38696386858953</v>
      </c>
      <c r="X1050">
        <v>2662.134592272811</v>
      </c>
      <c r="Y1050">
        <v>453.1074379019372</v>
      </c>
      <c r="Z1050">
        <v>28759</v>
      </c>
      <c r="AA1050">
        <v>28340.633255383142</v>
      </c>
      <c r="AB1050">
        <v>27908.499280685326</v>
      </c>
      <c r="AC1050">
        <v>27199.954223703066</v>
      </c>
      <c r="AD1050">
        <v>26066.24327807645</v>
      </c>
      <c r="AE1050">
        <v>24766.16582969527</v>
      </c>
      <c r="AF1050">
        <v>23455.679151902987</v>
      </c>
      <c r="AG1050">
        <v>22545.941928024928</v>
      </c>
      <c r="AH1050">
        <v>613</v>
      </c>
      <c r="AI1050">
        <v>469.61153331544222</v>
      </c>
      <c r="AJ1050">
        <v>369.56208199155304</v>
      </c>
      <c r="AK1050">
        <v>316.76664918394567</v>
      </c>
      <c r="AL1050">
        <v>291.92650715790847</v>
      </c>
      <c r="AM1050">
        <v>270.51661905258487</v>
      </c>
      <c r="AN1050">
        <v>248.35820538680633</v>
      </c>
      <c r="AO1050">
        <v>231.59323155822005</v>
      </c>
      <c r="AP1050">
        <v>117.11103272630749</v>
      </c>
      <c r="AQ1050">
        <v>0.49106612779135039</v>
      </c>
      <c r="AR1050">
        <v>0.11639683916055132</v>
      </c>
      <c r="AS1050">
        <v>0.49106612779135039</v>
      </c>
      <c r="AT1050">
        <v>58402</v>
      </c>
      <c r="AU1050">
        <v>1268</v>
      </c>
      <c r="AV1050">
        <v>36861.882694318854</v>
      </c>
      <c r="AW1050">
        <v>16427.408938117551</v>
      </c>
      <c r="AX1050">
        <v>618.13413227042054</v>
      </c>
      <c r="AY1050">
        <v>1230.08102550942</v>
      </c>
      <c r="AZ1050">
        <v>624.89863600599165</v>
      </c>
      <c r="BA1050">
        <v>16.431154965233805</v>
      </c>
      <c r="BB1050">
        <v>66.061272509003672</v>
      </c>
      <c r="BC1050">
        <v>34460</v>
      </c>
      <c r="BD1050">
        <v>2086924.6445268849</v>
      </c>
      <c r="BE1050">
        <v>13767663.15704146</v>
      </c>
      <c r="BF1050">
        <v>669562</v>
      </c>
      <c r="BG1050">
        <v>666427.28766451823</v>
      </c>
      <c r="BH1050">
        <v>642529.29599914234</v>
      </c>
      <c r="BI1050">
        <v>232540</v>
      </c>
      <c r="BJ1050">
        <v>223180.52310911217</v>
      </c>
      <c r="BK1050">
        <v>213878.22061924325</v>
      </c>
      <c r="BL1050">
        <v>-1318996.3417414357</v>
      </c>
      <c r="BM1050">
        <v>-1622165.6366124931</v>
      </c>
      <c r="BN1050">
        <v>-1894859.2458210494</v>
      </c>
      <c r="BO1050">
        <v>1636178.3444426209</v>
      </c>
      <c r="BP1050">
        <v>3519561.0979692275</v>
      </c>
      <c r="BQ1050">
        <v>4957175.6201253301</v>
      </c>
      <c r="BR1050">
        <v>5151947</v>
      </c>
      <c r="BS1050">
        <v>8767932</v>
      </c>
      <c r="BT1050">
        <v>937111</v>
      </c>
      <c r="BU1050">
        <v>131018</v>
      </c>
      <c r="BV1050">
        <v>88734</v>
      </c>
      <c r="BW1050">
        <v>932589</v>
      </c>
      <c r="BX1050">
        <v>42948</v>
      </c>
      <c r="BY1050">
        <v>304.57807110950699</v>
      </c>
      <c r="BZ1050">
        <v>0</v>
      </c>
      <c r="CA1050">
        <v>0</v>
      </c>
      <c r="CB1050">
        <v>0</v>
      </c>
      <c r="CC1050">
        <v>0</v>
      </c>
      <c r="CD1050">
        <v>43.542887245567378</v>
      </c>
      <c r="CE1050">
        <v>0</v>
      </c>
      <c r="CF1050">
        <v>0</v>
      </c>
      <c r="CG1050">
        <v>1100292.4960162777</v>
      </c>
      <c r="CH1050">
        <v>286065.94062710757</v>
      </c>
      <c r="CI1050">
        <v>852722.47260548011</v>
      </c>
      <c r="CJ1050">
        <v>29061.46923331924</v>
      </c>
      <c r="CK1050">
        <v>634382.39071341208</v>
      </c>
      <c r="CL1050">
        <v>6620000</v>
      </c>
      <c r="CM1050">
        <v>2030000</v>
      </c>
      <c r="CN1050">
        <v>190000</v>
      </c>
      <c r="CO1050">
        <v>27490000</v>
      </c>
      <c r="CP1050">
        <v>0</v>
      </c>
      <c r="CQ1050">
        <v>0</v>
      </c>
      <c r="CR1050">
        <v>0</v>
      </c>
      <c r="CS1050">
        <v>0</v>
      </c>
      <c r="CT1050">
        <v>0</v>
      </c>
      <c r="CU1050">
        <v>0</v>
      </c>
      <c r="CV1050">
        <v>0</v>
      </c>
      <c r="CW1050">
        <v>0</v>
      </c>
      <c r="CX1050">
        <v>0</v>
      </c>
      <c r="CY1050">
        <v>4510439.8228534143</v>
      </c>
      <c r="CZ1050">
        <v>34460</v>
      </c>
      <c r="DA1050">
        <v>34298.667386917565</v>
      </c>
      <c r="DB1050">
        <v>33068.721851195929</v>
      </c>
      <c r="DC1050">
        <v>31590.742431466973</v>
      </c>
      <c r="DD1050">
        <v>-1318996.3417414357</v>
      </c>
      <c r="DE1050">
        <v>-1622165.6366124931</v>
      </c>
      <c r="DF1050">
        <v>-1894859.2458210494</v>
      </c>
    </row>
    <row r="1051" spans="1:110" x14ac:dyDescent="0.45">
      <c r="A1051">
        <v>23238</v>
      </c>
      <c r="B1051" t="s">
        <v>1392</v>
      </c>
      <c r="C1051">
        <v>57598</v>
      </c>
      <c r="D1051">
        <v>62214</v>
      </c>
      <c r="E1051">
        <v>65514</v>
      </c>
      <c r="F1051">
        <v>67950</v>
      </c>
      <c r="G1051">
        <v>69563</v>
      </c>
      <c r="H1051">
        <v>70432</v>
      </c>
      <c r="I1051">
        <v>70660</v>
      </c>
      <c r="J1051">
        <v>72791.10714285713</v>
      </c>
      <c r="K1051">
        <v>2.41</v>
      </c>
      <c r="L1051">
        <v>2.34</v>
      </c>
      <c r="M1051">
        <v>2.27</v>
      </c>
      <c r="N1051">
        <v>2.2200000000000002</v>
      </c>
      <c r="O1051">
        <v>2.1800000000000002</v>
      </c>
      <c r="P1051">
        <v>2.15</v>
      </c>
      <c r="Q1051">
        <v>2.1364052979398136</v>
      </c>
      <c r="R1051">
        <v>2.1166426518313841</v>
      </c>
      <c r="S1051">
        <v>307280</v>
      </c>
      <c r="T1051">
        <v>10066</v>
      </c>
      <c r="U1051">
        <v>5062</v>
      </c>
      <c r="V1051">
        <v>126.54010058224297</v>
      </c>
      <c r="W1051">
        <v>367.87661683392582</v>
      </c>
      <c r="X1051">
        <v>2281.394329192814</v>
      </c>
      <c r="Y1051">
        <v>394.63133251443577</v>
      </c>
      <c r="Z1051">
        <v>26239</v>
      </c>
      <c r="AA1051">
        <v>29172.617827084454</v>
      </c>
      <c r="AB1051">
        <v>30553.018910970517</v>
      </c>
      <c r="AC1051">
        <v>31393.980837976625</v>
      </c>
      <c r="AD1051">
        <v>31605.844506865527</v>
      </c>
      <c r="AE1051">
        <v>31274.665096245608</v>
      </c>
      <c r="AF1051">
        <v>30519.828160958761</v>
      </c>
      <c r="AG1051">
        <v>31069.19155630561</v>
      </c>
      <c r="AH1051">
        <v>237</v>
      </c>
      <c r="AI1051">
        <v>241.43192720590667</v>
      </c>
      <c r="AJ1051">
        <v>221.38735481916711</v>
      </c>
      <c r="AK1051">
        <v>206.94087754758939</v>
      </c>
      <c r="AL1051">
        <v>197.3463442912597</v>
      </c>
      <c r="AM1051">
        <v>182.13334482842569</v>
      </c>
      <c r="AN1051">
        <v>162.33043698166293</v>
      </c>
      <c r="AO1051">
        <v>141.37135961196716</v>
      </c>
      <c r="AP1051">
        <v>157.51767562035133</v>
      </c>
      <c r="AQ1051">
        <v>3.3883562817603177</v>
      </c>
      <c r="AR1051">
        <v>0.80313819020780408</v>
      </c>
      <c r="AS1051">
        <v>3.3883562817603177</v>
      </c>
      <c r="AT1051">
        <v>34489</v>
      </c>
      <c r="AU1051">
        <v>663</v>
      </c>
      <c r="AV1051">
        <v>21743.874820858997</v>
      </c>
      <c r="AW1051">
        <v>8965.302905959039</v>
      </c>
      <c r="AX1051">
        <v>326.56584724042909</v>
      </c>
      <c r="AY1051">
        <v>725.59310277206464</v>
      </c>
      <c r="AZ1051">
        <v>341.04012254268179</v>
      </c>
      <c r="BA1051">
        <v>8.680727632126473</v>
      </c>
      <c r="BB1051">
        <v>66.061272509003672</v>
      </c>
      <c r="BC1051">
        <v>26270</v>
      </c>
      <c r="BD1051">
        <v>2244737.2949668383</v>
      </c>
      <c r="BE1051">
        <v>8009629.1596120615</v>
      </c>
      <c r="BF1051">
        <v>465242.00000000006</v>
      </c>
      <c r="BG1051">
        <v>535603.16314482095</v>
      </c>
      <c r="BH1051">
        <v>573242.27054973808</v>
      </c>
      <c r="BI1051">
        <v>549104</v>
      </c>
      <c r="BJ1051">
        <v>590915.78809398739</v>
      </c>
      <c r="BK1051">
        <v>594903.60943834286</v>
      </c>
      <c r="BL1051">
        <v>-347323.70041469624</v>
      </c>
      <c r="BM1051">
        <v>-444850.20599198807</v>
      </c>
      <c r="BN1051">
        <v>-589873.16691019386</v>
      </c>
      <c r="BO1051">
        <v>1245692.4291842398</v>
      </c>
      <c r="BP1051">
        <v>2608947.201230783</v>
      </c>
      <c r="BQ1051">
        <v>3731378.320578461</v>
      </c>
      <c r="BR1051">
        <v>5151947</v>
      </c>
      <c r="BS1051">
        <v>8767932</v>
      </c>
      <c r="BT1051">
        <v>937111</v>
      </c>
      <c r="BU1051">
        <v>131018</v>
      </c>
      <c r="BV1051">
        <v>88734</v>
      </c>
      <c r="BW1051">
        <v>932589</v>
      </c>
      <c r="BX1051">
        <v>42948</v>
      </c>
      <c r="BY1051">
        <v>185.59579323247056</v>
      </c>
      <c r="BZ1051">
        <v>0</v>
      </c>
      <c r="CA1051">
        <v>0</v>
      </c>
      <c r="CB1051">
        <v>0</v>
      </c>
      <c r="CC1051">
        <v>0</v>
      </c>
      <c r="CD1051">
        <v>34.325234801628866</v>
      </c>
      <c r="CE1051">
        <v>1.9927439999999996</v>
      </c>
      <c r="CF1051">
        <v>0</v>
      </c>
      <c r="CG1051">
        <v>484225.33623301057</v>
      </c>
      <c r="CH1051">
        <v>125894.13886443913</v>
      </c>
      <c r="CI1051">
        <v>375272.78201552341</v>
      </c>
      <c r="CJ1051">
        <v>12789.598912906804</v>
      </c>
      <c r="CK1051">
        <v>279183.96931333659</v>
      </c>
      <c r="CL1051">
        <v>970000</v>
      </c>
      <c r="CM1051">
        <v>1040000</v>
      </c>
      <c r="CN1051">
        <v>410000</v>
      </c>
      <c r="CO1051">
        <v>18030000</v>
      </c>
      <c r="CP1051">
        <v>0</v>
      </c>
      <c r="CQ1051">
        <v>0</v>
      </c>
      <c r="CR1051">
        <v>0</v>
      </c>
      <c r="CS1051">
        <v>0</v>
      </c>
      <c r="CT1051">
        <v>0</v>
      </c>
      <c r="CU1051">
        <v>0</v>
      </c>
      <c r="CV1051">
        <v>0</v>
      </c>
      <c r="CW1051">
        <v>0</v>
      </c>
      <c r="CX1051">
        <v>1458.8462352886772</v>
      </c>
      <c r="CY1051">
        <v>2416127.824859099</v>
      </c>
      <c r="CZ1051">
        <v>26270</v>
      </c>
      <c r="DA1051">
        <v>30242.959783971452</v>
      </c>
      <c r="DB1051">
        <v>32368.260920857567</v>
      </c>
      <c r="DC1051">
        <v>33979.625425182312</v>
      </c>
      <c r="DD1051">
        <v>-347323.70041469624</v>
      </c>
      <c r="DE1051">
        <v>-444850.20599198807</v>
      </c>
      <c r="DF1051">
        <v>-589873.16691019386</v>
      </c>
    </row>
    <row r="1052" spans="1:110" x14ac:dyDescent="0.45">
      <c r="A1052">
        <v>23302</v>
      </c>
      <c r="B1052" t="s">
        <v>1393</v>
      </c>
      <c r="C1052">
        <v>42858</v>
      </c>
      <c r="D1052">
        <v>43374</v>
      </c>
      <c r="E1052">
        <v>43320</v>
      </c>
      <c r="F1052">
        <v>42873</v>
      </c>
      <c r="G1052">
        <v>42245</v>
      </c>
      <c r="H1052">
        <v>41607</v>
      </c>
      <c r="I1052">
        <v>40997</v>
      </c>
      <c r="J1052">
        <v>40633.000000000007</v>
      </c>
      <c r="K1052">
        <v>2.41</v>
      </c>
      <c r="L1052">
        <v>2.34</v>
      </c>
      <c r="M1052">
        <v>2.27</v>
      </c>
      <c r="N1052">
        <v>2.2200000000000002</v>
      </c>
      <c r="O1052">
        <v>2.1800000000000002</v>
      </c>
      <c r="P1052">
        <v>2.15</v>
      </c>
      <c r="Q1052">
        <v>2.1364052979398136</v>
      </c>
      <c r="R1052">
        <v>2.1166426518313841</v>
      </c>
      <c r="S1052">
        <v>307280</v>
      </c>
      <c r="T1052">
        <v>10066</v>
      </c>
      <c r="U1052">
        <v>5062</v>
      </c>
      <c r="V1052">
        <v>78.433157575171194</v>
      </c>
      <c r="W1052">
        <v>228.52507013285268</v>
      </c>
      <c r="X1052">
        <v>2738.7559291721941</v>
      </c>
      <c r="Y1052">
        <v>472.69868474469024</v>
      </c>
      <c r="Z1052">
        <v>13357</v>
      </c>
      <c r="AA1052">
        <v>13435.341668360814</v>
      </c>
      <c r="AB1052">
        <v>13427.476016621433</v>
      </c>
      <c r="AC1052">
        <v>13231.639814897397</v>
      </c>
      <c r="AD1052">
        <v>12794.697455325575</v>
      </c>
      <c r="AE1052">
        <v>12271.589672774804</v>
      </c>
      <c r="AF1052">
        <v>11793.003817038953</v>
      </c>
      <c r="AG1052">
        <v>11509.707869976577</v>
      </c>
      <c r="AH1052">
        <v>227</v>
      </c>
      <c r="AI1052">
        <v>204.57246639561214</v>
      </c>
      <c r="AJ1052">
        <v>178.02020117934831</v>
      </c>
      <c r="AK1052">
        <v>169.75557291939325</v>
      </c>
      <c r="AL1052">
        <v>182.8569970419727</v>
      </c>
      <c r="AM1052">
        <v>186.87090661149864</v>
      </c>
      <c r="AN1052">
        <v>177.43358758193133</v>
      </c>
      <c r="AO1052">
        <v>167.80792114488392</v>
      </c>
      <c r="AP1052">
        <v>63.785361124444435</v>
      </c>
      <c r="AQ1052">
        <v>1.7187314472697262</v>
      </c>
      <c r="AR1052">
        <v>0.40738893706192963</v>
      </c>
      <c r="AS1052">
        <v>1.7187314472697262</v>
      </c>
      <c r="AT1052">
        <v>31276</v>
      </c>
      <c r="AU1052">
        <v>357</v>
      </c>
      <c r="AV1052">
        <v>19647.854512641239</v>
      </c>
      <c r="AW1052">
        <v>6035.807145832121</v>
      </c>
      <c r="AX1052">
        <v>186.64941457232669</v>
      </c>
      <c r="AY1052">
        <v>655.64890508683811</v>
      </c>
      <c r="AZ1052">
        <v>229.60210382745387</v>
      </c>
      <c r="BA1052">
        <v>4.961488607243548</v>
      </c>
      <c r="BB1052">
        <v>66.061272509003672</v>
      </c>
      <c r="BC1052">
        <v>16500</v>
      </c>
      <c r="BD1052">
        <v>1128882.1513590156</v>
      </c>
      <c r="BE1052">
        <v>6795557.1700325515</v>
      </c>
      <c r="BF1052">
        <v>308500</v>
      </c>
      <c r="BG1052">
        <v>321419.66946196434</v>
      </c>
      <c r="BH1052">
        <v>322084.253989905</v>
      </c>
      <c r="BI1052">
        <v>561310</v>
      </c>
      <c r="BJ1052">
        <v>552799.61818836269</v>
      </c>
      <c r="BK1052">
        <v>534544.77049596445</v>
      </c>
      <c r="BL1052">
        <v>-628290.31391682895</v>
      </c>
      <c r="BM1052">
        <v>-720177.81683262927</v>
      </c>
      <c r="BN1052">
        <v>-792236.47772550676</v>
      </c>
      <c r="BO1052">
        <v>863111.10744001437</v>
      </c>
      <c r="BP1052">
        <v>1809684.6768602594</v>
      </c>
      <c r="BQ1052">
        <v>2540372.8873951333</v>
      </c>
      <c r="BR1052">
        <v>5151947</v>
      </c>
      <c r="BS1052">
        <v>8767932</v>
      </c>
      <c r="BT1052">
        <v>937111</v>
      </c>
      <c r="BU1052">
        <v>131018</v>
      </c>
      <c r="BV1052">
        <v>88734</v>
      </c>
      <c r="BW1052">
        <v>932589</v>
      </c>
      <c r="BX1052">
        <v>42948</v>
      </c>
      <c r="BY1052">
        <v>171.10540664970858</v>
      </c>
      <c r="BZ1052">
        <v>0</v>
      </c>
      <c r="CA1052">
        <v>0</v>
      </c>
      <c r="CB1052">
        <v>53.235320473064576</v>
      </c>
      <c r="CC1052">
        <v>0</v>
      </c>
      <c r="CD1052">
        <v>11.111391376595101</v>
      </c>
      <c r="CE1052">
        <v>0</v>
      </c>
      <c r="CF1052">
        <v>0</v>
      </c>
      <c r="CG1052">
        <v>473871.26632068673</v>
      </c>
      <c r="CH1052">
        <v>123202.17580960436</v>
      </c>
      <c r="CI1052">
        <v>367248.41746779304</v>
      </c>
      <c r="CJ1052">
        <v>12516.122100799032</v>
      </c>
      <c r="CK1052">
        <v>273214.24794526811</v>
      </c>
      <c r="CL1052">
        <v>2550000</v>
      </c>
      <c r="CM1052">
        <v>1060000</v>
      </c>
      <c r="CN1052">
        <v>720000</v>
      </c>
      <c r="CO1052">
        <v>21550000</v>
      </c>
      <c r="CP1052">
        <v>0</v>
      </c>
      <c r="CQ1052">
        <v>0</v>
      </c>
      <c r="CR1052">
        <v>0</v>
      </c>
      <c r="CS1052">
        <v>0</v>
      </c>
      <c r="CT1052">
        <v>0</v>
      </c>
      <c r="CU1052">
        <v>0</v>
      </c>
      <c r="CV1052">
        <v>0</v>
      </c>
      <c r="CW1052">
        <v>0</v>
      </c>
      <c r="CX1052">
        <v>446.31368842165006</v>
      </c>
      <c r="CY1052">
        <v>2211397.1068051043</v>
      </c>
      <c r="CZ1052">
        <v>16500</v>
      </c>
      <c r="DA1052">
        <v>17191.003390996473</v>
      </c>
      <c r="DB1052">
        <v>17226.548430578387</v>
      </c>
      <c r="DC1052">
        <v>17088.410629770373</v>
      </c>
      <c r="DD1052">
        <v>-628290.31391682895</v>
      </c>
      <c r="DE1052">
        <v>-720177.81683262927</v>
      </c>
      <c r="DF1052">
        <v>-792236.47772550676</v>
      </c>
    </row>
    <row r="1053" spans="1:110" x14ac:dyDescent="0.45">
      <c r="A1053">
        <v>23342</v>
      </c>
      <c r="B1053" t="s">
        <v>1394</v>
      </c>
      <c r="C1053">
        <v>15177</v>
      </c>
      <c r="D1053">
        <v>15704</v>
      </c>
      <c r="E1053">
        <v>16033</v>
      </c>
      <c r="F1053">
        <v>16153</v>
      </c>
      <c r="G1053">
        <v>16142</v>
      </c>
      <c r="H1053">
        <v>16074</v>
      </c>
      <c r="I1053">
        <v>15962</v>
      </c>
      <c r="J1053">
        <v>16076.428571428571</v>
      </c>
      <c r="K1053">
        <v>2.41</v>
      </c>
      <c r="L1053">
        <v>2.34</v>
      </c>
      <c r="M1053">
        <v>2.27</v>
      </c>
      <c r="N1053">
        <v>2.2200000000000002</v>
      </c>
      <c r="O1053">
        <v>2.1800000000000002</v>
      </c>
      <c r="P1053">
        <v>2.15</v>
      </c>
      <c r="Q1053">
        <v>2.1364052979398136</v>
      </c>
      <c r="R1053">
        <v>2.1166426518313841</v>
      </c>
      <c r="S1053">
        <v>307280</v>
      </c>
      <c r="T1053">
        <v>10066</v>
      </c>
      <c r="U1053">
        <v>5062</v>
      </c>
      <c r="V1053">
        <v>31.253649060650467</v>
      </c>
      <c r="W1053">
        <v>90.513881043214923</v>
      </c>
      <c r="X1053">
        <v>2433.9201849769979</v>
      </c>
      <c r="Y1053">
        <v>422.6268564728137</v>
      </c>
      <c r="Z1053">
        <v>12879</v>
      </c>
      <c r="AA1053">
        <v>13156.968513855667</v>
      </c>
      <c r="AB1053">
        <v>13587.624260263119</v>
      </c>
      <c r="AC1053">
        <v>13955.92435349367</v>
      </c>
      <c r="AD1053">
        <v>13925.097879949773</v>
      </c>
      <c r="AE1053">
        <v>13595.826090643415</v>
      </c>
      <c r="AF1053">
        <v>13152.315167726638</v>
      </c>
      <c r="AG1053">
        <v>13215.637964514714</v>
      </c>
      <c r="AH1053">
        <v>66</v>
      </c>
      <c r="AI1053">
        <v>55.737956900546195</v>
      </c>
      <c r="AJ1053">
        <v>46.853060536921262</v>
      </c>
      <c r="AK1053">
        <v>36.342313053942021</v>
      </c>
      <c r="AL1053">
        <v>23.452591025313154</v>
      </c>
      <c r="AM1053">
        <v>14.058921397477516</v>
      </c>
      <c r="AN1053">
        <v>7.7861171760817083</v>
      </c>
      <c r="AO1053">
        <v>3.3946619146330859</v>
      </c>
      <c r="AP1053">
        <v>59.841420845678982</v>
      </c>
      <c r="AQ1053">
        <v>2.5044372517358866</v>
      </c>
      <c r="AR1053">
        <v>0.59362387971881181</v>
      </c>
      <c r="AS1053">
        <v>2.5044372517358866</v>
      </c>
      <c r="AT1053">
        <v>11943</v>
      </c>
      <c r="AU1053">
        <v>520</v>
      </c>
      <c r="AV1053">
        <v>7613.2238060716945</v>
      </c>
      <c r="AW1053">
        <v>5594.8077474356787</v>
      </c>
      <c r="AX1053">
        <v>243.28061698186579</v>
      </c>
      <c r="AY1053">
        <v>254.05327840861241</v>
      </c>
      <c r="AZ1053">
        <v>212.82648671245323</v>
      </c>
      <c r="BA1053">
        <v>6.4668513013255797</v>
      </c>
      <c r="BB1053">
        <v>66.061272509003672</v>
      </c>
      <c r="BC1053">
        <v>7050</v>
      </c>
      <c r="BD1053">
        <v>527088.6383754079</v>
      </c>
      <c r="BE1053">
        <v>4078476.92833438</v>
      </c>
      <c r="BF1053">
        <v>151498</v>
      </c>
      <c r="BG1053">
        <v>164252.76494540897</v>
      </c>
      <c r="BH1053">
        <v>168771.05858616973</v>
      </c>
      <c r="BI1053">
        <v>177566</v>
      </c>
      <c r="BJ1053">
        <v>188348.68086389051</v>
      </c>
      <c r="BK1053">
        <v>187932.64782440037</v>
      </c>
      <c r="BL1053">
        <v>-237883.73590699944</v>
      </c>
      <c r="BM1053">
        <v>-313896.40939493786</v>
      </c>
      <c r="BN1053">
        <v>-370532.66688486224</v>
      </c>
      <c r="BO1053">
        <v>614698.51932680141</v>
      </c>
      <c r="BP1053">
        <v>1315687.6548018141</v>
      </c>
      <c r="BQ1053">
        <v>1835736.7769928128</v>
      </c>
      <c r="BR1053">
        <v>5151947</v>
      </c>
      <c r="BS1053">
        <v>8767932</v>
      </c>
      <c r="BT1053">
        <v>937111</v>
      </c>
      <c r="BU1053">
        <v>131018</v>
      </c>
      <c r="BV1053">
        <v>88734</v>
      </c>
      <c r="BW1053">
        <v>932589</v>
      </c>
      <c r="BX1053">
        <v>42948</v>
      </c>
      <c r="BY1053">
        <v>56.39414194493488</v>
      </c>
      <c r="BZ1053">
        <v>0</v>
      </c>
      <c r="CA1053">
        <v>0</v>
      </c>
      <c r="CB1053">
        <v>0</v>
      </c>
      <c r="CC1053">
        <v>0</v>
      </c>
      <c r="CD1053">
        <v>6.8111460972639222</v>
      </c>
      <c r="CE1053">
        <v>0</v>
      </c>
      <c r="CF1053">
        <v>0</v>
      </c>
      <c r="CG1053">
        <v>305099.92674980848</v>
      </c>
      <c r="CH1053">
        <v>79323.178015797705</v>
      </c>
      <c r="CI1053">
        <v>236451.27533978809</v>
      </c>
      <c r="CJ1053">
        <v>8058.4500634423484</v>
      </c>
      <c r="CK1053">
        <v>175907.78964575165</v>
      </c>
      <c r="CL1053">
        <v>550000</v>
      </c>
      <c r="CM1053">
        <v>140000</v>
      </c>
      <c r="CN1053">
        <v>10000</v>
      </c>
      <c r="CO1053">
        <v>6180000</v>
      </c>
      <c r="CP1053">
        <v>0</v>
      </c>
      <c r="CQ1053">
        <v>0</v>
      </c>
      <c r="CR1053">
        <v>0</v>
      </c>
      <c r="CS1053">
        <v>0</v>
      </c>
      <c r="CT1053">
        <v>0</v>
      </c>
      <c r="CU1053">
        <v>0</v>
      </c>
      <c r="CV1053">
        <v>0</v>
      </c>
      <c r="CW1053">
        <v>0</v>
      </c>
      <c r="CX1053">
        <v>0</v>
      </c>
      <c r="CY1053">
        <v>1223644.7094184845</v>
      </c>
      <c r="CZ1053">
        <v>7050</v>
      </c>
      <c r="DA1053">
        <v>7643.5464023626255</v>
      </c>
      <c r="DB1053">
        <v>7853.8064068997373</v>
      </c>
      <c r="DC1053">
        <v>7978.7842158742778</v>
      </c>
      <c r="DD1053">
        <v>-237883.73590699944</v>
      </c>
      <c r="DE1053">
        <v>-313896.40939493786</v>
      </c>
      <c r="DF1053">
        <v>-370532.66688486224</v>
      </c>
    </row>
    <row r="1054" spans="1:110" x14ac:dyDescent="0.45">
      <c r="A1054">
        <v>23361</v>
      </c>
      <c r="B1054" t="s">
        <v>1395</v>
      </c>
      <c r="C1054">
        <v>23274</v>
      </c>
      <c r="D1054">
        <v>23832</v>
      </c>
      <c r="E1054">
        <v>24111</v>
      </c>
      <c r="F1054">
        <v>24183</v>
      </c>
      <c r="G1054">
        <v>24066</v>
      </c>
      <c r="H1054">
        <v>23862</v>
      </c>
      <c r="I1054">
        <v>23574</v>
      </c>
      <c r="J1054">
        <v>23606.678571428569</v>
      </c>
      <c r="K1054">
        <v>2.41</v>
      </c>
      <c r="L1054">
        <v>2.34</v>
      </c>
      <c r="M1054">
        <v>2.27</v>
      </c>
      <c r="N1054">
        <v>2.2200000000000002</v>
      </c>
      <c r="O1054">
        <v>2.1800000000000002</v>
      </c>
      <c r="P1054">
        <v>2.15</v>
      </c>
      <c r="Q1054">
        <v>2.1364052979398136</v>
      </c>
      <c r="R1054">
        <v>2.1166426518313841</v>
      </c>
      <c r="S1054">
        <v>307280</v>
      </c>
      <c r="T1054">
        <v>10066</v>
      </c>
      <c r="U1054">
        <v>5062</v>
      </c>
      <c r="V1054">
        <v>42.206096077523952</v>
      </c>
      <c r="W1054">
        <v>123.25505747198747</v>
      </c>
      <c r="X1054">
        <v>2763.8659547883603</v>
      </c>
      <c r="Y1054">
        <v>475.94045970101666</v>
      </c>
      <c r="Z1054">
        <v>21831</v>
      </c>
      <c r="AA1054">
        <v>22275.605113294339</v>
      </c>
      <c r="AB1054">
        <v>22534.395957104218</v>
      </c>
      <c r="AC1054">
        <v>22359.716111156751</v>
      </c>
      <c r="AD1054">
        <v>21790.773518025715</v>
      </c>
      <c r="AE1054">
        <v>21039.871125646703</v>
      </c>
      <c r="AF1054">
        <v>20293.818908267076</v>
      </c>
      <c r="AG1054">
        <v>20000.868219417785</v>
      </c>
      <c r="AH1054">
        <v>237</v>
      </c>
      <c r="AI1054">
        <v>205.69343430329246</v>
      </c>
      <c r="AJ1054">
        <v>187.27918439980095</v>
      </c>
      <c r="AK1054">
        <v>193.25199082593406</v>
      </c>
      <c r="AL1054">
        <v>208.00137695634027</v>
      </c>
      <c r="AM1054">
        <v>230.98912835564698</v>
      </c>
      <c r="AN1054">
        <v>247.72743878856221</v>
      </c>
      <c r="AO1054">
        <v>260.75896995199321</v>
      </c>
      <c r="AP1054">
        <v>67.226936386713163</v>
      </c>
      <c r="AQ1054">
        <v>2.455330638956752</v>
      </c>
      <c r="AR1054">
        <v>0.58198419580275662</v>
      </c>
      <c r="AS1054">
        <v>2.455330638956752</v>
      </c>
      <c r="AT1054">
        <v>17374</v>
      </c>
      <c r="AU1054">
        <v>763</v>
      </c>
      <c r="AV1054">
        <v>11077.168936171864</v>
      </c>
      <c r="AW1054">
        <v>8195.033068129469</v>
      </c>
      <c r="AX1054">
        <v>356.83989041799174</v>
      </c>
      <c r="AY1054">
        <v>369.64512740005506</v>
      </c>
      <c r="AZ1054">
        <v>311.73905791164498</v>
      </c>
      <c r="BA1054">
        <v>9.4854680095064001</v>
      </c>
      <c r="BB1054">
        <v>66.061272509003672</v>
      </c>
      <c r="BC1054">
        <v>7670</v>
      </c>
      <c r="BD1054">
        <v>554862.03417644429</v>
      </c>
      <c r="BE1054">
        <v>4078638.7428373094</v>
      </c>
      <c r="BF1054">
        <v>218194</v>
      </c>
      <c r="BG1054">
        <v>233375.55974932635</v>
      </c>
      <c r="BH1054">
        <v>237775.19835593342</v>
      </c>
      <c r="BI1054">
        <v>548474</v>
      </c>
      <c r="BJ1054">
        <v>550544.9962852617</v>
      </c>
      <c r="BK1054">
        <v>536536.3882928926</v>
      </c>
      <c r="BL1054">
        <v>-431893.03828863369</v>
      </c>
      <c r="BM1054">
        <v>-549249.20022285043</v>
      </c>
      <c r="BN1054">
        <v>-648629.66220732697</v>
      </c>
      <c r="BO1054">
        <v>564158.84395210352</v>
      </c>
      <c r="BP1054">
        <v>1149408.3823776841</v>
      </c>
      <c r="BQ1054">
        <v>1605570.0979896709</v>
      </c>
      <c r="BR1054">
        <v>5151947</v>
      </c>
      <c r="BS1054">
        <v>8767932</v>
      </c>
      <c r="BT1054">
        <v>937111</v>
      </c>
      <c r="BU1054">
        <v>131018</v>
      </c>
      <c r="BV1054">
        <v>88734</v>
      </c>
      <c r="BW1054">
        <v>932589</v>
      </c>
      <c r="BX1054">
        <v>42948</v>
      </c>
      <c r="BY1054">
        <v>197.57943370550441</v>
      </c>
      <c r="BZ1054">
        <v>0</v>
      </c>
      <c r="CA1054">
        <v>0</v>
      </c>
      <c r="CB1054">
        <v>0</v>
      </c>
      <c r="CC1054">
        <v>0</v>
      </c>
      <c r="CD1054">
        <v>9.303104274056583</v>
      </c>
      <c r="CE1054">
        <v>1.503684</v>
      </c>
      <c r="CF1054">
        <v>7.56</v>
      </c>
      <c r="CG1054">
        <v>299232.62046615832</v>
      </c>
      <c r="CH1054">
        <v>77797.732284724683</v>
      </c>
      <c r="CI1054">
        <v>231904.13542940753</v>
      </c>
      <c r="CJ1054">
        <v>7903.4798699146104</v>
      </c>
      <c r="CK1054">
        <v>172524.94753717951</v>
      </c>
      <c r="CL1054">
        <v>3710000</v>
      </c>
      <c r="CM1054">
        <v>1120000</v>
      </c>
      <c r="CN1054">
        <v>290000</v>
      </c>
      <c r="CO1054">
        <v>13610000</v>
      </c>
      <c r="CP1054">
        <v>0</v>
      </c>
      <c r="CQ1054">
        <v>0</v>
      </c>
      <c r="CR1054">
        <v>0</v>
      </c>
      <c r="CS1054">
        <v>0</v>
      </c>
      <c r="CT1054">
        <v>0</v>
      </c>
      <c r="CU1054">
        <v>0</v>
      </c>
      <c r="CV1054">
        <v>0</v>
      </c>
      <c r="CW1054">
        <v>0</v>
      </c>
      <c r="CX1054">
        <v>0</v>
      </c>
      <c r="CY1054">
        <v>1296458.2389038289</v>
      </c>
      <c r="CZ1054">
        <v>7670</v>
      </c>
      <c r="DA1054">
        <v>8203.6652853760079</v>
      </c>
      <c r="DB1054">
        <v>8358.3222792102861</v>
      </c>
      <c r="DC1054">
        <v>8399.2029384662637</v>
      </c>
      <c r="DD1054">
        <v>-431893.03828863369</v>
      </c>
      <c r="DE1054">
        <v>-549249.20022285043</v>
      </c>
      <c r="DF1054">
        <v>-648629.66220732697</v>
      </c>
    </row>
    <row r="1055" spans="1:110" x14ac:dyDescent="0.45">
      <c r="A1055">
        <v>23362</v>
      </c>
      <c r="B1055" t="s">
        <v>1396</v>
      </c>
      <c r="C1055">
        <v>33806</v>
      </c>
      <c r="D1055">
        <v>33709</v>
      </c>
      <c r="E1055">
        <v>33249</v>
      </c>
      <c r="F1055">
        <v>32525</v>
      </c>
      <c r="G1055">
        <v>31674</v>
      </c>
      <c r="H1055">
        <v>30838</v>
      </c>
      <c r="I1055">
        <v>30069</v>
      </c>
      <c r="J1055">
        <v>29407.285714285717</v>
      </c>
      <c r="K1055">
        <v>2.41</v>
      </c>
      <c r="L1055">
        <v>2.34</v>
      </c>
      <c r="M1055">
        <v>2.27</v>
      </c>
      <c r="N1055">
        <v>2.2200000000000002</v>
      </c>
      <c r="O1055">
        <v>2.1800000000000002</v>
      </c>
      <c r="P1055">
        <v>2.15</v>
      </c>
      <c r="Q1055">
        <v>2.1364052979398136</v>
      </c>
      <c r="R1055">
        <v>2.1166426518313841</v>
      </c>
      <c r="S1055">
        <v>307280</v>
      </c>
      <c r="T1055">
        <v>10066</v>
      </c>
      <c r="U1055">
        <v>5062</v>
      </c>
      <c r="V1055">
        <v>62.826390830637926</v>
      </c>
      <c r="W1055">
        <v>182.51243806849078</v>
      </c>
      <c r="X1055">
        <v>2696.9494415939112</v>
      </c>
      <c r="Y1055">
        <v>466.86107404414179</v>
      </c>
      <c r="Z1055">
        <v>9641</v>
      </c>
      <c r="AA1055">
        <v>9576.4655465751366</v>
      </c>
      <c r="AB1055">
        <v>9459.9078631444099</v>
      </c>
      <c r="AC1055">
        <v>9254.3468564141713</v>
      </c>
      <c r="AD1055">
        <v>8939.4939937570998</v>
      </c>
      <c r="AE1055">
        <v>8529.5918740284615</v>
      </c>
      <c r="AF1055">
        <v>8127.665099281624</v>
      </c>
      <c r="AG1055">
        <v>7869.2091693564207</v>
      </c>
      <c r="AH1055">
        <v>214</v>
      </c>
      <c r="AI1055">
        <v>185.29483513838167</v>
      </c>
      <c r="AJ1055">
        <v>166.75168662097724</v>
      </c>
      <c r="AK1055">
        <v>152.15645145656759</v>
      </c>
      <c r="AL1055">
        <v>148.22776373807901</v>
      </c>
      <c r="AM1055">
        <v>153.04229680346964</v>
      </c>
      <c r="AN1055">
        <v>154.29032601903145</v>
      </c>
      <c r="AO1055">
        <v>151.01228046594096</v>
      </c>
      <c r="AP1055">
        <v>55.979958405442829</v>
      </c>
      <c r="AQ1055">
        <v>3.2410364434229124</v>
      </c>
      <c r="AR1055">
        <v>0.76821913845963874</v>
      </c>
      <c r="AS1055">
        <v>3.2410364434229124</v>
      </c>
      <c r="AT1055">
        <v>22115</v>
      </c>
      <c r="AU1055">
        <v>359</v>
      </c>
      <c r="AV1055">
        <v>13923.534486920878</v>
      </c>
      <c r="AW1055">
        <v>5181.6803187308469</v>
      </c>
      <c r="AX1055">
        <v>179.75413050176661</v>
      </c>
      <c r="AY1055">
        <v>464.6283458285497</v>
      </c>
      <c r="AZ1055">
        <v>197.11111932452141</v>
      </c>
      <c r="BA1055">
        <v>4.7781991314196901</v>
      </c>
      <c r="BB1055">
        <v>66.061272509003672</v>
      </c>
      <c r="BC1055">
        <v>12850</v>
      </c>
      <c r="BD1055">
        <v>818705.01167885168</v>
      </c>
      <c r="BE1055">
        <v>5212070.9354291689</v>
      </c>
      <c r="BF1055">
        <v>260860</v>
      </c>
      <c r="BG1055">
        <v>265302.78504497552</v>
      </c>
      <c r="BH1055">
        <v>259731.8581153194</v>
      </c>
      <c r="BI1055">
        <v>88430</v>
      </c>
      <c r="BJ1055">
        <v>85455.525165584564</v>
      </c>
      <c r="BK1055">
        <v>82548.143678192049</v>
      </c>
      <c r="BL1055">
        <v>-658761.60874762142</v>
      </c>
      <c r="BM1055">
        <v>-741436.49858097662</v>
      </c>
      <c r="BN1055">
        <v>-830990.01953666518</v>
      </c>
      <c r="BO1055">
        <v>611239.42091454612</v>
      </c>
      <c r="BP1055">
        <v>1341525.847655518</v>
      </c>
      <c r="BQ1055">
        <v>1947605.9711356726</v>
      </c>
      <c r="BR1055">
        <v>5151947</v>
      </c>
      <c r="BS1055">
        <v>8767932</v>
      </c>
      <c r="BT1055">
        <v>937111</v>
      </c>
      <c r="BU1055">
        <v>131018</v>
      </c>
      <c r="BV1055">
        <v>88734</v>
      </c>
      <c r="BW1055">
        <v>932589</v>
      </c>
      <c r="BX1055">
        <v>42948</v>
      </c>
      <c r="BY1055">
        <v>137.26563176136204</v>
      </c>
      <c r="BZ1055">
        <v>0</v>
      </c>
      <c r="CA1055">
        <v>0</v>
      </c>
      <c r="CB1055">
        <v>0</v>
      </c>
      <c r="CC1055">
        <v>0</v>
      </c>
      <c r="CD1055">
        <v>19.584029473581051</v>
      </c>
      <c r="CE1055">
        <v>0</v>
      </c>
      <c r="CF1055">
        <v>0</v>
      </c>
      <c r="CG1055">
        <v>385861.67206593428</v>
      </c>
      <c r="CH1055">
        <v>100320.48984350887</v>
      </c>
      <c r="CI1055">
        <v>299041.31881208491</v>
      </c>
      <c r="CJ1055">
        <v>10191.569197882969</v>
      </c>
      <c r="CK1055">
        <v>222471.61631668592</v>
      </c>
      <c r="CL1055">
        <v>690000</v>
      </c>
      <c r="CM1055">
        <v>1860000</v>
      </c>
      <c r="CN1055">
        <v>310000</v>
      </c>
      <c r="CO1055">
        <v>11190000</v>
      </c>
      <c r="CP1055">
        <v>0</v>
      </c>
      <c r="CQ1055">
        <v>0</v>
      </c>
      <c r="CR1055">
        <v>0</v>
      </c>
      <c r="CS1055">
        <v>0</v>
      </c>
      <c r="CT1055">
        <v>0</v>
      </c>
      <c r="CU1055">
        <v>0</v>
      </c>
      <c r="CV1055">
        <v>0</v>
      </c>
      <c r="CW1055">
        <v>0</v>
      </c>
      <c r="CX1055">
        <v>0</v>
      </c>
      <c r="CY1055">
        <v>1739536.7556608715</v>
      </c>
      <c r="CZ1055">
        <v>12850</v>
      </c>
      <c r="DA1055">
        <v>13068.852211254831</v>
      </c>
      <c r="DB1055">
        <v>12794.427573341463</v>
      </c>
      <c r="DC1055">
        <v>12393.115975282919</v>
      </c>
      <c r="DD1055">
        <v>-658761.60874762142</v>
      </c>
      <c r="DE1055">
        <v>-741436.49858097662</v>
      </c>
      <c r="DF1055">
        <v>-830990.01953666518</v>
      </c>
    </row>
    <row r="1056" spans="1:110" x14ac:dyDescent="0.45">
      <c r="A1056">
        <v>23424</v>
      </c>
      <c r="B1056" t="s">
        <v>1397</v>
      </c>
      <c r="C1056">
        <v>30990</v>
      </c>
      <c r="D1056">
        <v>31502</v>
      </c>
      <c r="E1056">
        <v>31619</v>
      </c>
      <c r="F1056">
        <v>31437</v>
      </c>
      <c r="G1056">
        <v>31081</v>
      </c>
      <c r="H1056">
        <v>30650</v>
      </c>
      <c r="I1056">
        <v>30161</v>
      </c>
      <c r="J1056">
        <v>29992.107142857145</v>
      </c>
      <c r="K1056">
        <v>2.41</v>
      </c>
      <c r="L1056">
        <v>2.34</v>
      </c>
      <c r="M1056">
        <v>2.27</v>
      </c>
      <c r="N1056">
        <v>2.2200000000000002</v>
      </c>
      <c r="O1056">
        <v>2.1800000000000002</v>
      </c>
      <c r="P1056">
        <v>2.15</v>
      </c>
      <c r="Q1056">
        <v>2.1364052979398136</v>
      </c>
      <c r="R1056">
        <v>2.1166426518313841</v>
      </c>
      <c r="S1056">
        <v>307280</v>
      </c>
      <c r="T1056">
        <v>10066</v>
      </c>
      <c r="U1056">
        <v>5062</v>
      </c>
      <c r="V1056">
        <v>61.715459653859014</v>
      </c>
      <c r="W1056">
        <v>178.69039640018843</v>
      </c>
      <c r="X1056">
        <v>2516.8001886252327</v>
      </c>
      <c r="Y1056">
        <v>437.12606988940468</v>
      </c>
      <c r="Z1056">
        <v>8750</v>
      </c>
      <c r="AA1056">
        <v>9122.5634274084132</v>
      </c>
      <c r="AB1056">
        <v>9207.3711881402905</v>
      </c>
      <c r="AC1056">
        <v>9141.1247297264308</v>
      </c>
      <c r="AD1056">
        <v>8943.1896875463863</v>
      </c>
      <c r="AE1056">
        <v>8635.0919547134999</v>
      </c>
      <c r="AF1056">
        <v>8296.4287381005688</v>
      </c>
      <c r="AG1056">
        <v>8176.8119044977302</v>
      </c>
      <c r="AH1056">
        <v>191</v>
      </c>
      <c r="AI1056">
        <v>176.81246331408974</v>
      </c>
      <c r="AJ1056">
        <v>173.45506112341849</v>
      </c>
      <c r="AK1056">
        <v>188.77303464819843</v>
      </c>
      <c r="AL1056">
        <v>215.61549684086367</v>
      </c>
      <c r="AM1056">
        <v>249.15529228240885</v>
      </c>
      <c r="AN1056">
        <v>280.10014492414388</v>
      </c>
      <c r="AO1056">
        <v>321.29116023551245</v>
      </c>
      <c r="AP1056">
        <v>36.575172395091101</v>
      </c>
      <c r="AQ1056">
        <v>0.78570580446616056</v>
      </c>
      <c r="AR1056">
        <v>0.18623494265688212</v>
      </c>
      <c r="AS1056">
        <v>0.78570580446616056</v>
      </c>
      <c r="AT1056">
        <v>20862</v>
      </c>
      <c r="AU1056">
        <v>325</v>
      </c>
      <c r="AV1056">
        <v>13130.714624905357</v>
      </c>
      <c r="AW1056">
        <v>4770.964782753249</v>
      </c>
      <c r="AX1056">
        <v>163.44576540891632</v>
      </c>
      <c r="AY1056">
        <v>438.17194703309173</v>
      </c>
      <c r="AZ1056">
        <v>181.48750033593359</v>
      </c>
      <c r="BA1056">
        <v>4.3446924536926561</v>
      </c>
      <c r="BB1056">
        <v>66.061272509003672</v>
      </c>
      <c r="BC1056">
        <v>13430</v>
      </c>
      <c r="BD1056">
        <v>933813.42573221377</v>
      </c>
      <c r="BE1056">
        <v>4948245.9294214388</v>
      </c>
      <c r="BF1056">
        <v>288206</v>
      </c>
      <c r="BG1056">
        <v>303157.8851776034</v>
      </c>
      <c r="BH1056">
        <v>305191.73424204881</v>
      </c>
      <c r="BI1056">
        <v>66434.000000000015</v>
      </c>
      <c r="BJ1056">
        <v>66569.170510789816</v>
      </c>
      <c r="BK1056">
        <v>65127.73174230929</v>
      </c>
      <c r="BL1056">
        <v>-370348.68569515238</v>
      </c>
      <c r="BM1056">
        <v>-494729.1077324996</v>
      </c>
      <c r="BN1056">
        <v>-646696.82982189208</v>
      </c>
      <c r="BO1056">
        <v>681678.56898733554</v>
      </c>
      <c r="BP1056">
        <v>1411732.5548398164</v>
      </c>
      <c r="BQ1056">
        <v>1982723.3898777366</v>
      </c>
      <c r="BR1056">
        <v>5151947</v>
      </c>
      <c r="BS1056">
        <v>8767932</v>
      </c>
      <c r="BT1056">
        <v>937111</v>
      </c>
      <c r="BU1056">
        <v>131018</v>
      </c>
      <c r="BV1056">
        <v>88734</v>
      </c>
      <c r="BW1056">
        <v>932589</v>
      </c>
      <c r="BX1056">
        <v>42948</v>
      </c>
      <c r="BY1056">
        <v>92.222810901388002</v>
      </c>
      <c r="BZ1056">
        <v>0</v>
      </c>
      <c r="CA1056">
        <v>0</v>
      </c>
      <c r="CB1056">
        <v>0</v>
      </c>
      <c r="CC1056">
        <v>0</v>
      </c>
      <c r="CD1056">
        <v>19.875825803250017</v>
      </c>
      <c r="CE1056">
        <v>0</v>
      </c>
      <c r="CF1056">
        <v>0</v>
      </c>
      <c r="CG1056">
        <v>377233.2804723311</v>
      </c>
      <c r="CH1056">
        <v>98077.187297813231</v>
      </c>
      <c r="CI1056">
        <v>292354.34835564293</v>
      </c>
      <c r="CJ1056">
        <v>9963.6718544598261</v>
      </c>
      <c r="CK1056">
        <v>217496.84850996215</v>
      </c>
      <c r="CL1056">
        <v>690000</v>
      </c>
      <c r="CM1056">
        <v>530000</v>
      </c>
      <c r="CN1056">
        <v>10000</v>
      </c>
      <c r="CO1056">
        <v>6590000</v>
      </c>
      <c r="CP1056">
        <v>0</v>
      </c>
      <c r="CQ1056">
        <v>0</v>
      </c>
      <c r="CR1056">
        <v>0</v>
      </c>
      <c r="CS1056">
        <v>0</v>
      </c>
      <c r="CT1056">
        <v>0</v>
      </c>
      <c r="CU1056">
        <v>0</v>
      </c>
      <c r="CV1056">
        <v>0</v>
      </c>
      <c r="CW1056">
        <v>0</v>
      </c>
      <c r="CX1056">
        <v>0</v>
      </c>
      <c r="CY1056">
        <v>1525037.9772483082</v>
      </c>
      <c r="CZ1056">
        <v>13430</v>
      </c>
      <c r="DA1056">
        <v>14126.737118363997</v>
      </c>
      <c r="DB1056">
        <v>14221.511664818621</v>
      </c>
      <c r="DC1056">
        <v>14135.56521492894</v>
      </c>
      <c r="DD1056">
        <v>-370348.68569515238</v>
      </c>
      <c r="DE1056">
        <v>-494729.1077324996</v>
      </c>
      <c r="DF1056">
        <v>-646696.82982189208</v>
      </c>
    </row>
    <row r="1057" spans="1:110" x14ac:dyDescent="0.45">
      <c r="A1057">
        <v>23425</v>
      </c>
      <c r="B1057" t="s">
        <v>1398</v>
      </c>
      <c r="C1057">
        <v>37085</v>
      </c>
      <c r="D1057">
        <v>36838</v>
      </c>
      <c r="E1057">
        <v>36280</v>
      </c>
      <c r="F1057">
        <v>35506</v>
      </c>
      <c r="G1057">
        <v>34604</v>
      </c>
      <c r="H1057">
        <v>33599</v>
      </c>
      <c r="I1057">
        <v>32566</v>
      </c>
      <c r="J1057">
        <v>31790.607142857149</v>
      </c>
      <c r="K1057">
        <v>2.41</v>
      </c>
      <c r="L1057">
        <v>2.34</v>
      </c>
      <c r="M1057">
        <v>2.27</v>
      </c>
      <c r="N1057">
        <v>2.2200000000000002</v>
      </c>
      <c r="O1057">
        <v>2.1800000000000002</v>
      </c>
      <c r="P1057">
        <v>2.15</v>
      </c>
      <c r="Q1057">
        <v>2.1364052979398136</v>
      </c>
      <c r="R1057">
        <v>2.1166426518313841</v>
      </c>
      <c r="S1057">
        <v>307280</v>
      </c>
      <c r="T1057">
        <v>10066</v>
      </c>
      <c r="U1057">
        <v>5062</v>
      </c>
      <c r="V1057">
        <v>75.21390587300597</v>
      </c>
      <c r="W1057">
        <v>217.89973187512521</v>
      </c>
      <c r="X1057">
        <v>2471.2761087629556</v>
      </c>
      <c r="Y1057">
        <v>428.97099852208004</v>
      </c>
      <c r="Z1057">
        <v>13141</v>
      </c>
      <c r="AA1057">
        <v>13082.449255226051</v>
      </c>
      <c r="AB1057">
        <v>12752.416993690356</v>
      </c>
      <c r="AC1057">
        <v>12404.580977057309</v>
      </c>
      <c r="AD1057">
        <v>11997.601059520181</v>
      </c>
      <c r="AE1057">
        <v>11488.104043621337</v>
      </c>
      <c r="AF1057">
        <v>10930.653228073828</v>
      </c>
      <c r="AG1057">
        <v>10530.664971230719</v>
      </c>
      <c r="AH1057">
        <v>155</v>
      </c>
      <c r="AI1057">
        <v>133.39806607101477</v>
      </c>
      <c r="AJ1057">
        <v>113.151731772589</v>
      </c>
      <c r="AK1057">
        <v>90.431055609475862</v>
      </c>
      <c r="AL1057">
        <v>74.810636349311082</v>
      </c>
      <c r="AM1057">
        <v>64.300346584096289</v>
      </c>
      <c r="AN1057">
        <v>55.854094015182717</v>
      </c>
      <c r="AO1057">
        <v>52.761628619293759</v>
      </c>
      <c r="AP1057">
        <v>64.640131451020991</v>
      </c>
      <c r="AQ1057">
        <v>0.78570580446616056</v>
      </c>
      <c r="AR1057">
        <v>0.18623494265688212</v>
      </c>
      <c r="AS1057">
        <v>0.78570580446616056</v>
      </c>
      <c r="AT1057">
        <v>24343</v>
      </c>
      <c r="AU1057">
        <v>880</v>
      </c>
      <c r="AV1057">
        <v>15465.944267096158</v>
      </c>
      <c r="AW1057">
        <v>9861.0969870750741</v>
      </c>
      <c r="AX1057">
        <v>415.21994503307633</v>
      </c>
      <c r="AY1057">
        <v>516.09856019299878</v>
      </c>
      <c r="AZ1057">
        <v>375.11612938833582</v>
      </c>
      <c r="BA1057">
        <v>11.037318448076931</v>
      </c>
      <c r="BB1057">
        <v>66.061272509003672</v>
      </c>
      <c r="BC1057">
        <v>14790</v>
      </c>
      <c r="BD1057">
        <v>932150.85428504925</v>
      </c>
      <c r="BE1057">
        <v>6552148.9774871096</v>
      </c>
      <c r="BF1057">
        <v>228648</v>
      </c>
      <c r="BG1057">
        <v>232292.93167601607</v>
      </c>
      <c r="BH1057">
        <v>226973.47803999158</v>
      </c>
      <c r="BI1057">
        <v>125019.99999999997</v>
      </c>
      <c r="BJ1057">
        <v>118542.07751902401</v>
      </c>
      <c r="BK1057">
        <v>114652.8494167123</v>
      </c>
      <c r="BL1057">
        <v>-505116.72986527358</v>
      </c>
      <c r="BM1057">
        <v>-572802.67002812657</v>
      </c>
      <c r="BN1057">
        <v>-639529.95786073059</v>
      </c>
      <c r="BO1057">
        <v>684553.98626009654</v>
      </c>
      <c r="BP1057">
        <v>1590124.4871264435</v>
      </c>
      <c r="BQ1057">
        <v>2391383.0242849989</v>
      </c>
      <c r="BR1057">
        <v>5151947</v>
      </c>
      <c r="BS1057">
        <v>8767932</v>
      </c>
      <c r="BT1057">
        <v>937111</v>
      </c>
      <c r="BU1057">
        <v>131018</v>
      </c>
      <c r="BV1057">
        <v>88734</v>
      </c>
      <c r="BW1057">
        <v>932589</v>
      </c>
      <c r="BX1057">
        <v>42948</v>
      </c>
      <c r="BY1057">
        <v>124.06136789240989</v>
      </c>
      <c r="BZ1057">
        <v>0</v>
      </c>
      <c r="CA1057">
        <v>0.28247145600000001</v>
      </c>
      <c r="CB1057">
        <v>0</v>
      </c>
      <c r="CC1057">
        <v>0</v>
      </c>
      <c r="CD1057">
        <v>5.8777607815065558</v>
      </c>
      <c r="CE1057">
        <v>40.420381036232534</v>
      </c>
      <c r="CF1057">
        <v>0</v>
      </c>
      <c r="CG1057">
        <v>527367.29420102644</v>
      </c>
      <c r="CH1057">
        <v>137110.6515929173</v>
      </c>
      <c r="CI1057">
        <v>408707.63429773325</v>
      </c>
      <c r="CJ1057">
        <v>13929.08563002252</v>
      </c>
      <c r="CK1057">
        <v>304057.80834695534</v>
      </c>
      <c r="CL1057">
        <v>1550000</v>
      </c>
      <c r="CM1057">
        <v>270000</v>
      </c>
      <c r="CN1057">
        <v>30000</v>
      </c>
      <c r="CO1057">
        <v>11090000</v>
      </c>
      <c r="CP1057">
        <v>0</v>
      </c>
      <c r="CQ1057">
        <v>0</v>
      </c>
      <c r="CR1057">
        <v>0</v>
      </c>
      <c r="CS1057">
        <v>0</v>
      </c>
      <c r="CT1057">
        <v>0</v>
      </c>
      <c r="CU1057">
        <v>0</v>
      </c>
      <c r="CV1057">
        <v>0</v>
      </c>
      <c r="CW1057">
        <v>0</v>
      </c>
      <c r="CX1057">
        <v>0</v>
      </c>
      <c r="CY1057">
        <v>2240636.1678417856</v>
      </c>
      <c r="CZ1057">
        <v>14790</v>
      </c>
      <c r="DA1057">
        <v>15025.770877017414</v>
      </c>
      <c r="DB1057">
        <v>14681.68424920172</v>
      </c>
      <c r="DC1057">
        <v>14110.3981028825</v>
      </c>
      <c r="DD1057">
        <v>-505116.72986527358</v>
      </c>
      <c r="DE1057">
        <v>-572802.67002812657</v>
      </c>
      <c r="DF1057">
        <v>-639529.95786073059</v>
      </c>
    </row>
    <row r="1058" spans="1:110" x14ac:dyDescent="0.45">
      <c r="A1058">
        <v>23427</v>
      </c>
      <c r="B1058" t="s">
        <v>1399</v>
      </c>
      <c r="C1058">
        <v>4397</v>
      </c>
      <c r="D1058">
        <v>4255</v>
      </c>
      <c r="E1058">
        <v>4099</v>
      </c>
      <c r="F1058">
        <v>3917</v>
      </c>
      <c r="G1058">
        <v>3710</v>
      </c>
      <c r="H1058">
        <v>3489</v>
      </c>
      <c r="I1058">
        <v>3278</v>
      </c>
      <c r="J1058">
        <v>3089.5000000000005</v>
      </c>
      <c r="K1058">
        <v>2.41</v>
      </c>
      <c r="L1058">
        <v>2.34</v>
      </c>
      <c r="M1058">
        <v>2.27</v>
      </c>
      <c r="N1058">
        <v>2.2200000000000002</v>
      </c>
      <c r="O1058">
        <v>2.1800000000000002</v>
      </c>
      <c r="P1058">
        <v>2.15</v>
      </c>
      <c r="Q1058">
        <v>2.1364052979398136</v>
      </c>
      <c r="R1058">
        <v>2.1166426518313841</v>
      </c>
      <c r="S1058">
        <v>307280</v>
      </c>
      <c r="T1058">
        <v>10066</v>
      </c>
      <c r="U1058">
        <v>5062</v>
      </c>
      <c r="V1058">
        <v>6.6127998125735932</v>
      </c>
      <c r="W1058">
        <v>19.537968624076562</v>
      </c>
      <c r="X1058">
        <v>3332.6692897716575</v>
      </c>
      <c r="Y1058">
        <v>567.23549877832647</v>
      </c>
      <c r="Z1058">
        <v>12124</v>
      </c>
      <c r="AA1058">
        <v>11306.405006815208</v>
      </c>
      <c r="AB1058">
        <v>10324.694809995612</v>
      </c>
      <c r="AC1058">
        <v>9439.3798931673537</v>
      </c>
      <c r="AD1058">
        <v>8627.3727358897104</v>
      </c>
      <c r="AE1058">
        <v>7811.7622828882722</v>
      </c>
      <c r="AF1058">
        <v>7136.5569211994998</v>
      </c>
      <c r="AG1058">
        <v>6287.887796156785</v>
      </c>
      <c r="AH1058">
        <v>311</v>
      </c>
      <c r="AI1058">
        <v>266.36548363799204</v>
      </c>
      <c r="AJ1058">
        <v>216.21691124812401</v>
      </c>
      <c r="AK1058">
        <v>165.78873740974677</v>
      </c>
      <c r="AL1058">
        <v>125.17372896115256</v>
      </c>
      <c r="AM1058">
        <v>102.18273822232686</v>
      </c>
      <c r="AN1058">
        <v>96.504386625179194</v>
      </c>
      <c r="AO1058">
        <v>94.361522435031048</v>
      </c>
      <c r="AP1058">
        <v>26.655337815610672</v>
      </c>
      <c r="AQ1058">
        <v>2.0133711239445367</v>
      </c>
      <c r="AR1058">
        <v>0.47722704055826043</v>
      </c>
      <c r="AS1058">
        <v>2.0133711239445367</v>
      </c>
      <c r="AT1058">
        <v>6902</v>
      </c>
      <c r="AU1058">
        <v>4021</v>
      </c>
      <c r="AV1058">
        <v>5471.5501528600589</v>
      </c>
      <c r="AW1058">
        <v>35136.06414669002</v>
      </c>
      <c r="AX1058">
        <v>1808.5348553090946</v>
      </c>
      <c r="AY1058">
        <v>182.58562860094017</v>
      </c>
      <c r="AZ1058">
        <v>1336.5758801400882</v>
      </c>
      <c r="BA1058">
        <v>48.074220328946609</v>
      </c>
      <c r="BB1058">
        <v>66.061272509003672</v>
      </c>
      <c r="BC1058">
        <v>14790</v>
      </c>
      <c r="BD1058">
        <v>784281.65817579208</v>
      </c>
      <c r="BE1058">
        <v>1970353.8940920222</v>
      </c>
      <c r="BF1058">
        <v>43848</v>
      </c>
      <c r="BG1058">
        <v>42546.77818782354</v>
      </c>
      <c r="BH1058">
        <v>39131.688845407589</v>
      </c>
      <c r="BI1058">
        <v>392561.99999999988</v>
      </c>
      <c r="BJ1058">
        <v>327738.29058732255</v>
      </c>
      <c r="BK1058">
        <v>299545.14223618148</v>
      </c>
      <c r="BL1058">
        <v>-197215.22283887805</v>
      </c>
      <c r="BM1058">
        <v>-153380.11144659994</v>
      </c>
      <c r="BN1058">
        <v>-92082.579287210829</v>
      </c>
      <c r="BO1058">
        <v>100893.84714801423</v>
      </c>
      <c r="BP1058">
        <v>272405.86624000291</v>
      </c>
      <c r="BQ1058">
        <v>414818.07397982886</v>
      </c>
      <c r="BR1058">
        <v>5151947</v>
      </c>
      <c r="BS1058">
        <v>8767932</v>
      </c>
      <c r="BT1058">
        <v>937111</v>
      </c>
      <c r="BU1058">
        <v>131018</v>
      </c>
      <c r="BV1058">
        <v>88734</v>
      </c>
      <c r="BW1058">
        <v>932589</v>
      </c>
      <c r="BX1058">
        <v>42948</v>
      </c>
      <c r="BY1058">
        <v>163.86350418224484</v>
      </c>
      <c r="BZ1058">
        <v>0</v>
      </c>
      <c r="CA1058">
        <v>0</v>
      </c>
      <c r="CB1058">
        <v>0</v>
      </c>
      <c r="CC1058">
        <v>0</v>
      </c>
      <c r="CD1058">
        <v>2.5091485841027801</v>
      </c>
      <c r="CE1058">
        <v>10.862374474176093</v>
      </c>
      <c r="CF1058">
        <v>5.8120000000000003</v>
      </c>
      <c r="CG1058">
        <v>194656.51435168777</v>
      </c>
      <c r="CH1058">
        <v>50608.905430893559</v>
      </c>
      <c r="CI1058">
        <v>150858.05349733087</v>
      </c>
      <c r="CJ1058">
        <v>5141.3640676261139</v>
      </c>
      <c r="CK1058">
        <v>112230.7617196877</v>
      </c>
      <c r="CL1058">
        <v>5780000</v>
      </c>
      <c r="CM1058">
        <v>530000</v>
      </c>
      <c r="CN1058">
        <v>20000</v>
      </c>
      <c r="CO1058">
        <v>22420000</v>
      </c>
      <c r="CP1058">
        <v>0</v>
      </c>
      <c r="CQ1058">
        <v>0</v>
      </c>
      <c r="CR1058">
        <v>0</v>
      </c>
      <c r="CS1058">
        <v>0</v>
      </c>
      <c r="CT1058">
        <v>0</v>
      </c>
      <c r="CU1058">
        <v>0</v>
      </c>
      <c r="CV1058">
        <v>0</v>
      </c>
      <c r="CW1058">
        <v>0</v>
      </c>
      <c r="CX1058">
        <v>0</v>
      </c>
      <c r="CY1058">
        <v>747975.41333568899</v>
      </c>
      <c r="CZ1058">
        <v>14790</v>
      </c>
      <c r="DA1058">
        <v>14351.095817321431</v>
      </c>
      <c r="DB1058">
        <v>13199.180761347798</v>
      </c>
      <c r="DC1058">
        <v>11872.033770904129</v>
      </c>
      <c r="DD1058">
        <v>-197215.22283887805</v>
      </c>
      <c r="DE1058">
        <v>-153380.11144659994</v>
      </c>
      <c r="DF1058">
        <v>-92082.579287210829</v>
      </c>
    </row>
    <row r="1059" spans="1:110" x14ac:dyDescent="0.45">
      <c r="A1059">
        <v>23441</v>
      </c>
      <c r="B1059" t="s">
        <v>1400</v>
      </c>
      <c r="C1059">
        <v>27747</v>
      </c>
      <c r="D1059">
        <v>28979</v>
      </c>
      <c r="E1059">
        <v>29189</v>
      </c>
      <c r="F1059">
        <v>29292</v>
      </c>
      <c r="G1059">
        <v>29081</v>
      </c>
      <c r="H1059">
        <v>28670</v>
      </c>
      <c r="I1059">
        <v>28233</v>
      </c>
      <c r="J1059">
        <v>28259.142857142855</v>
      </c>
      <c r="K1059">
        <v>2.41</v>
      </c>
      <c r="L1059">
        <v>2.34</v>
      </c>
      <c r="M1059">
        <v>2.27</v>
      </c>
      <c r="N1059">
        <v>2.2200000000000002</v>
      </c>
      <c r="O1059">
        <v>2.1800000000000002</v>
      </c>
      <c r="P1059">
        <v>2.15</v>
      </c>
      <c r="Q1059">
        <v>2.1364052979398136</v>
      </c>
      <c r="R1059">
        <v>2.1166426518313841</v>
      </c>
      <c r="S1059">
        <v>307280</v>
      </c>
      <c r="T1059">
        <v>10066</v>
      </c>
      <c r="U1059">
        <v>5062</v>
      </c>
      <c r="V1059">
        <v>48.110313090526574</v>
      </c>
      <c r="W1059">
        <v>142.14520540451446</v>
      </c>
      <c r="X1059">
        <v>2890.6730965595584</v>
      </c>
      <c r="Y1059">
        <v>492.0057326913456</v>
      </c>
      <c r="Z1059">
        <v>9936</v>
      </c>
      <c r="AA1059">
        <v>10213.110410062645</v>
      </c>
      <c r="AB1059">
        <v>10267.26049481134</v>
      </c>
      <c r="AC1059">
        <v>10365.118124869357</v>
      </c>
      <c r="AD1059">
        <v>10289.626276118661</v>
      </c>
      <c r="AE1059">
        <v>9921.7791121495702</v>
      </c>
      <c r="AF1059">
        <v>9494.0185460602806</v>
      </c>
      <c r="AG1059">
        <v>9424.1293781558143</v>
      </c>
      <c r="AH1059">
        <v>420</v>
      </c>
      <c r="AI1059">
        <v>343.50745145270071</v>
      </c>
      <c r="AJ1059">
        <v>282.4676671525865</v>
      </c>
      <c r="AK1059">
        <v>242.29162254787104</v>
      </c>
      <c r="AL1059">
        <v>219.87461613497604</v>
      </c>
      <c r="AM1059">
        <v>207.34598831594926</v>
      </c>
      <c r="AN1059">
        <v>199.87660076231739</v>
      </c>
      <c r="AO1059">
        <v>199.98933622507943</v>
      </c>
      <c r="AP1059">
        <v>49.86910036895263</v>
      </c>
      <c r="AQ1059">
        <v>2.0624777367236713</v>
      </c>
      <c r="AR1059">
        <v>0.48886672447431562</v>
      </c>
      <c r="AS1059">
        <v>2.0624777367236713</v>
      </c>
      <c r="AT1059">
        <v>20285</v>
      </c>
      <c r="AU1059">
        <v>174</v>
      </c>
      <c r="AV1059">
        <v>12726.636216396746</v>
      </c>
      <c r="AW1059">
        <v>3421.2794953360399</v>
      </c>
      <c r="AX1059">
        <v>95.259817484949721</v>
      </c>
      <c r="AY1059">
        <v>424.68785054115938</v>
      </c>
      <c r="AZ1059">
        <v>130.14547200258295</v>
      </c>
      <c r="BA1059">
        <v>2.5321831320104859</v>
      </c>
      <c r="BB1059">
        <v>66.061272509003672</v>
      </c>
      <c r="BC1059">
        <v>9640</v>
      </c>
      <c r="BD1059">
        <v>686543.20511120826</v>
      </c>
      <c r="BE1059">
        <v>3714937.0681497338</v>
      </c>
      <c r="BF1059">
        <v>186648</v>
      </c>
      <c r="BG1059">
        <v>198862.02350070831</v>
      </c>
      <c r="BH1059">
        <v>200976.38778361553</v>
      </c>
      <c r="BI1059">
        <v>75685.999999999942</v>
      </c>
      <c r="BJ1059">
        <v>76812.479146991784</v>
      </c>
      <c r="BK1059">
        <v>76253.03390111294</v>
      </c>
      <c r="BL1059">
        <v>-433815.1371443281</v>
      </c>
      <c r="BM1059">
        <v>-505575.40114929643</v>
      </c>
      <c r="BN1059">
        <v>-571330.18900144694</v>
      </c>
      <c r="BO1059">
        <v>455592.26351236529</v>
      </c>
      <c r="BP1059">
        <v>1058712.0603451189</v>
      </c>
      <c r="BQ1059">
        <v>1575269.2601359123</v>
      </c>
      <c r="BR1059">
        <v>5151947</v>
      </c>
      <c r="BS1059">
        <v>8767932</v>
      </c>
      <c r="BT1059">
        <v>937111</v>
      </c>
      <c r="BU1059">
        <v>131018</v>
      </c>
      <c r="BV1059">
        <v>88734</v>
      </c>
      <c r="BW1059">
        <v>932589</v>
      </c>
      <c r="BX1059">
        <v>42948</v>
      </c>
      <c r="BY1059">
        <v>324.82830113339094</v>
      </c>
      <c r="BZ1059">
        <v>0</v>
      </c>
      <c r="CA1059">
        <v>0.19939161599999999</v>
      </c>
      <c r="CB1059">
        <v>0</v>
      </c>
      <c r="CC1059">
        <v>0</v>
      </c>
      <c r="CD1059">
        <v>3.0214173681557206</v>
      </c>
      <c r="CE1059">
        <v>0</v>
      </c>
      <c r="CF1059">
        <v>0</v>
      </c>
      <c r="CG1059">
        <v>286117.46524388151</v>
      </c>
      <c r="CH1059">
        <v>74387.912415267318</v>
      </c>
      <c r="CI1059">
        <v>221739.94033561574</v>
      </c>
      <c r="CJ1059">
        <v>7557.0759079114332</v>
      </c>
      <c r="CK1059">
        <v>164963.3004709594</v>
      </c>
      <c r="CL1059">
        <v>5340000</v>
      </c>
      <c r="CM1059">
        <v>2840000</v>
      </c>
      <c r="CN1059">
        <v>1060000</v>
      </c>
      <c r="CO1059">
        <v>23800000</v>
      </c>
      <c r="CP1059">
        <v>1000</v>
      </c>
      <c r="CQ1059">
        <v>0</v>
      </c>
      <c r="CR1059">
        <v>0</v>
      </c>
      <c r="CS1059">
        <v>0</v>
      </c>
      <c r="CT1059">
        <v>1870000</v>
      </c>
      <c r="CU1059">
        <v>0</v>
      </c>
      <c r="CV1059">
        <v>0</v>
      </c>
      <c r="CW1059">
        <v>0</v>
      </c>
      <c r="CX1059">
        <v>506.2662734335135</v>
      </c>
      <c r="CY1059">
        <v>1208885.4191990476</v>
      </c>
      <c r="CZ1059">
        <v>9640</v>
      </c>
      <c r="DA1059">
        <v>10270.830153801959</v>
      </c>
      <c r="DB1059">
        <v>10380.032886685385</v>
      </c>
      <c r="DC1059">
        <v>10392.521655068595</v>
      </c>
      <c r="DD1059">
        <v>-433815.1371443281</v>
      </c>
      <c r="DE1059">
        <v>-505575.40114929643</v>
      </c>
      <c r="DF1059">
        <v>-571330.18900144694</v>
      </c>
    </row>
    <row r="1060" spans="1:110" x14ac:dyDescent="0.45">
      <c r="A1060">
        <v>23442</v>
      </c>
      <c r="B1060" t="s">
        <v>1401</v>
      </c>
      <c r="C1060">
        <v>49230</v>
      </c>
      <c r="D1060">
        <v>48667</v>
      </c>
      <c r="E1060">
        <v>47727</v>
      </c>
      <c r="F1060">
        <v>46558</v>
      </c>
      <c r="G1060">
        <v>45287</v>
      </c>
      <c r="H1060">
        <v>43916</v>
      </c>
      <c r="I1060">
        <v>42569</v>
      </c>
      <c r="J1060">
        <v>41428.821428571428</v>
      </c>
      <c r="K1060">
        <v>2.41</v>
      </c>
      <c r="L1060">
        <v>2.34</v>
      </c>
      <c r="M1060">
        <v>2.27</v>
      </c>
      <c r="N1060">
        <v>2.2200000000000002</v>
      </c>
      <c r="O1060">
        <v>2.1800000000000002</v>
      </c>
      <c r="P1060">
        <v>2.15</v>
      </c>
      <c r="Q1060">
        <v>2.1364052979398136</v>
      </c>
      <c r="R1060">
        <v>2.1166426518313841</v>
      </c>
      <c r="S1060">
        <v>307280</v>
      </c>
      <c r="T1060">
        <v>10066</v>
      </c>
      <c r="U1060">
        <v>5062</v>
      </c>
      <c r="V1060">
        <v>90.486471281270596</v>
      </c>
      <c r="W1060">
        <v>267.3484585810898</v>
      </c>
      <c r="X1060">
        <v>2726.8880770149199</v>
      </c>
      <c r="Y1060">
        <v>464.12877606112858</v>
      </c>
      <c r="Z1060">
        <v>17172</v>
      </c>
      <c r="AA1060">
        <v>16829.90154985062</v>
      </c>
      <c r="AB1060">
        <v>16313.3312600923</v>
      </c>
      <c r="AC1060">
        <v>15719.238977996942</v>
      </c>
      <c r="AD1060">
        <v>14985.452936317599</v>
      </c>
      <c r="AE1060">
        <v>14203.328733536177</v>
      </c>
      <c r="AF1060">
        <v>13486.434808380984</v>
      </c>
      <c r="AG1060">
        <v>12838.740020788175</v>
      </c>
      <c r="AH1060">
        <v>506</v>
      </c>
      <c r="AI1060">
        <v>404.36864690259142</v>
      </c>
      <c r="AJ1060">
        <v>320.67589043948709</v>
      </c>
      <c r="AK1060">
        <v>258.37739003601553</v>
      </c>
      <c r="AL1060">
        <v>214.70715885237018</v>
      </c>
      <c r="AM1060">
        <v>178.71969300040735</v>
      </c>
      <c r="AN1060">
        <v>147.2019190087471</v>
      </c>
      <c r="AO1060">
        <v>126.34448602086186</v>
      </c>
      <c r="AP1060">
        <v>76.719385802905322</v>
      </c>
      <c r="AQ1060">
        <v>2.0133711239445367</v>
      </c>
      <c r="AR1060">
        <v>0.47722704055826043</v>
      </c>
      <c r="AS1060">
        <v>2.0133711239445367</v>
      </c>
      <c r="AT1060">
        <v>20459</v>
      </c>
      <c r="AU1060">
        <v>20459</v>
      </c>
      <c r="AV1060">
        <v>18678.972145976648</v>
      </c>
      <c r="AW1060">
        <v>177379.48138568588</v>
      </c>
      <c r="AX1060">
        <v>9189.4257729370038</v>
      </c>
      <c r="AY1060">
        <v>623.31730051124077</v>
      </c>
      <c r="AZ1060">
        <v>6747.5154719114907</v>
      </c>
      <c r="BA1060">
        <v>244.27202937660326</v>
      </c>
      <c r="BB1060">
        <v>66.061272509003672</v>
      </c>
      <c r="BC1060">
        <v>17650</v>
      </c>
      <c r="BD1060">
        <v>1097306.5255903422</v>
      </c>
      <c r="BE1060">
        <v>7019208.5170833068</v>
      </c>
      <c r="BF1060">
        <v>400134</v>
      </c>
      <c r="BG1060">
        <v>403485.63631163572</v>
      </c>
      <c r="BH1060">
        <v>392980.54792832735</v>
      </c>
      <c r="BI1060">
        <v>232160</v>
      </c>
      <c r="BJ1060">
        <v>216838.97022939872</v>
      </c>
      <c r="BK1060">
        <v>206716.7620315862</v>
      </c>
      <c r="BL1060">
        <v>-861864.44160560356</v>
      </c>
      <c r="BM1060">
        <v>-1036833.5727551312</v>
      </c>
      <c r="BN1060">
        <v>-1194540.5847288526</v>
      </c>
      <c r="BO1060">
        <v>719679.23750249762</v>
      </c>
      <c r="BP1060">
        <v>1602122.1862898101</v>
      </c>
      <c r="BQ1060">
        <v>2331935.5491334535</v>
      </c>
      <c r="BR1060">
        <v>5151947</v>
      </c>
      <c r="BS1060">
        <v>8767932</v>
      </c>
      <c r="BT1060">
        <v>937111</v>
      </c>
      <c r="BU1060">
        <v>131018</v>
      </c>
      <c r="BV1060">
        <v>88734</v>
      </c>
      <c r="BW1060">
        <v>932589</v>
      </c>
      <c r="BX1060">
        <v>42948</v>
      </c>
      <c r="BY1060">
        <v>413.31440799403259</v>
      </c>
      <c r="BZ1060">
        <v>0</v>
      </c>
      <c r="CA1060">
        <v>0</v>
      </c>
      <c r="CB1060">
        <v>0</v>
      </c>
      <c r="CC1060">
        <v>0</v>
      </c>
      <c r="CD1060">
        <v>31.508275280983138</v>
      </c>
      <c r="CE1060">
        <v>0</v>
      </c>
      <c r="CF1060">
        <v>0</v>
      </c>
      <c r="CG1060">
        <v>485260.74322424293</v>
      </c>
      <c r="CH1060">
        <v>126163.3351699226</v>
      </c>
      <c r="CI1060">
        <v>376075.21847029642</v>
      </c>
      <c r="CJ1060">
        <v>12816.94659411758</v>
      </c>
      <c r="CK1060">
        <v>279780.94145014347</v>
      </c>
      <c r="CL1060">
        <v>6070000</v>
      </c>
      <c r="CM1060">
        <v>3770000</v>
      </c>
      <c r="CN1060">
        <v>860000</v>
      </c>
      <c r="CO1060">
        <v>31140000</v>
      </c>
      <c r="CP1060">
        <v>0</v>
      </c>
      <c r="CQ1060">
        <v>0</v>
      </c>
      <c r="CR1060">
        <v>0</v>
      </c>
      <c r="CS1060">
        <v>0</v>
      </c>
      <c r="CT1060">
        <v>0</v>
      </c>
      <c r="CU1060">
        <v>0</v>
      </c>
      <c r="CV1060">
        <v>0</v>
      </c>
      <c r="CW1060">
        <v>0</v>
      </c>
      <c r="CX1060">
        <v>532.91186677211954</v>
      </c>
      <c r="CY1060">
        <v>2513201.3429345568</v>
      </c>
      <c r="CZ1060">
        <v>17650</v>
      </c>
      <c r="DA1060">
        <v>17797.841425373426</v>
      </c>
      <c r="DB1060">
        <v>17334.459633360268</v>
      </c>
      <c r="DC1060">
        <v>16610.435795659057</v>
      </c>
      <c r="DD1060">
        <v>-861864.44160560356</v>
      </c>
      <c r="DE1060">
        <v>-1036833.5727551312</v>
      </c>
      <c r="DF1060">
        <v>-1194540.5847288526</v>
      </c>
    </row>
    <row r="1061" spans="1:110" x14ac:dyDescent="0.45">
      <c r="A1061">
        <v>23445</v>
      </c>
      <c r="B1061" t="s">
        <v>1402</v>
      </c>
      <c r="C1061">
        <v>18707</v>
      </c>
      <c r="D1061">
        <v>16848</v>
      </c>
      <c r="E1061">
        <v>15054</v>
      </c>
      <c r="F1061">
        <v>13365</v>
      </c>
      <c r="G1061">
        <v>11752</v>
      </c>
      <c r="H1061">
        <v>10216</v>
      </c>
      <c r="I1061">
        <v>8790</v>
      </c>
      <c r="J1061">
        <v>7135.8214285714284</v>
      </c>
      <c r="K1061">
        <v>2.41</v>
      </c>
      <c r="L1061">
        <v>2.34</v>
      </c>
      <c r="M1061">
        <v>2.27</v>
      </c>
      <c r="N1061">
        <v>2.2200000000000002</v>
      </c>
      <c r="O1061">
        <v>2.1800000000000002</v>
      </c>
      <c r="P1061">
        <v>2.15</v>
      </c>
      <c r="Q1061">
        <v>2.1364052979398136</v>
      </c>
      <c r="R1061">
        <v>2.1166426518313841</v>
      </c>
      <c r="S1061">
        <v>307280</v>
      </c>
      <c r="T1061">
        <v>10066</v>
      </c>
      <c r="U1061">
        <v>5062</v>
      </c>
      <c r="V1061">
        <v>32.821451565405098</v>
      </c>
      <c r="W1061">
        <v>96.9732199759369</v>
      </c>
      <c r="X1061">
        <v>2856.7187907744396</v>
      </c>
      <c r="Y1061">
        <v>486.22655513034215</v>
      </c>
      <c r="Z1061">
        <v>9040</v>
      </c>
      <c r="AA1061">
        <v>7955.6299611004724</v>
      </c>
      <c r="AB1061">
        <v>6892.387142895278</v>
      </c>
      <c r="AC1061">
        <v>5917.3359009806645</v>
      </c>
      <c r="AD1061">
        <v>5022.6319980752742</v>
      </c>
      <c r="AE1061">
        <v>4244.1525169087845</v>
      </c>
      <c r="AF1061">
        <v>3561.998181606084</v>
      </c>
      <c r="AG1061">
        <v>2641.4192632862387</v>
      </c>
      <c r="AH1061">
        <v>1897</v>
      </c>
      <c r="AI1061">
        <v>1567.4034855118391</v>
      </c>
      <c r="AJ1061">
        <v>1270.5777226234723</v>
      </c>
      <c r="AK1061">
        <v>1014.0998137629224</v>
      </c>
      <c r="AL1061">
        <v>797.74139898425915</v>
      </c>
      <c r="AM1061">
        <v>625.27166143044406</v>
      </c>
      <c r="AN1061">
        <v>488.47372386483062</v>
      </c>
      <c r="AO1061">
        <v>339.90172104709865</v>
      </c>
      <c r="AP1061">
        <v>46.824918328688788</v>
      </c>
      <c r="AQ1061">
        <v>9.1829365896982527</v>
      </c>
      <c r="AR1061">
        <v>2.1766208923023096</v>
      </c>
      <c r="AS1061">
        <v>9.1829365896982527</v>
      </c>
      <c r="AT1061">
        <v>16140</v>
      </c>
      <c r="AU1061">
        <v>162</v>
      </c>
      <c r="AV1061">
        <v>10132.884082358789</v>
      </c>
      <c r="AW1061">
        <v>2924.1616697884524</v>
      </c>
      <c r="AX1061">
        <v>86.354529151979349</v>
      </c>
      <c r="AY1061">
        <v>338.13434182831276</v>
      </c>
      <c r="AZ1061">
        <v>111.23510991875273</v>
      </c>
      <c r="BA1061">
        <v>2.2954640042838341</v>
      </c>
      <c r="BB1061">
        <v>66.061272509003672</v>
      </c>
      <c r="BC1061">
        <v>6390</v>
      </c>
      <c r="BD1061">
        <v>197656.78498447029</v>
      </c>
      <c r="BE1061">
        <v>4588655.4233752927</v>
      </c>
      <c r="BF1061">
        <v>36536</v>
      </c>
      <c r="BG1061">
        <v>30549.527027027027</v>
      </c>
      <c r="BH1061">
        <v>24111.871834625326</v>
      </c>
      <c r="BI1061">
        <v>29338.000000000011</v>
      </c>
      <c r="BJ1061">
        <v>21821.377001169243</v>
      </c>
      <c r="BK1061">
        <v>18521.974787669678</v>
      </c>
      <c r="BL1061">
        <v>-376565.5181257581</v>
      </c>
      <c r="BM1061">
        <v>-401648.49553201004</v>
      </c>
      <c r="BN1061">
        <v>-437853.57747862261</v>
      </c>
      <c r="BO1061">
        <v>-53842.394822237547</v>
      </c>
      <c r="BP1061">
        <v>193192.73132020654</v>
      </c>
      <c r="BQ1061">
        <v>372250.96303849551</v>
      </c>
      <c r="BR1061">
        <v>5151947</v>
      </c>
      <c r="BS1061">
        <v>8767932</v>
      </c>
      <c r="BT1061">
        <v>937111</v>
      </c>
      <c r="BU1061">
        <v>131018</v>
      </c>
      <c r="BV1061">
        <v>88734</v>
      </c>
      <c r="BW1061">
        <v>932589</v>
      </c>
      <c r="BX1061">
        <v>42948</v>
      </c>
      <c r="BY1061">
        <v>199.33725133524473</v>
      </c>
      <c r="BZ1061">
        <v>0</v>
      </c>
      <c r="CA1061">
        <v>0</v>
      </c>
      <c r="CB1061">
        <v>0</v>
      </c>
      <c r="CC1061">
        <v>0</v>
      </c>
      <c r="CD1061">
        <v>13.754506749648373</v>
      </c>
      <c r="CE1061">
        <v>5.9810587690845276</v>
      </c>
      <c r="CF1061">
        <v>0</v>
      </c>
      <c r="CG1061">
        <v>574650.88013397192</v>
      </c>
      <c r="CH1061">
        <v>149403.94954332939</v>
      </c>
      <c r="CI1061">
        <v>445352.23239903525</v>
      </c>
      <c r="CJ1061">
        <v>15177.963071981347</v>
      </c>
      <c r="CK1061">
        <v>331319.53592780145</v>
      </c>
      <c r="CL1061">
        <v>1690000</v>
      </c>
      <c r="CM1061">
        <v>6090000</v>
      </c>
      <c r="CN1061">
        <v>2550000</v>
      </c>
      <c r="CO1061">
        <v>38370000</v>
      </c>
      <c r="CP1061">
        <v>4000</v>
      </c>
      <c r="CQ1061">
        <v>0</v>
      </c>
      <c r="CR1061">
        <v>0</v>
      </c>
      <c r="CS1061">
        <v>0</v>
      </c>
      <c r="CT1061">
        <v>9223000</v>
      </c>
      <c r="CU1061">
        <v>0</v>
      </c>
      <c r="CV1061">
        <v>0</v>
      </c>
      <c r="CW1061">
        <v>0</v>
      </c>
      <c r="CX1061">
        <v>3590.4937023771554</v>
      </c>
      <c r="CY1061">
        <v>2379050.6168114874</v>
      </c>
      <c r="CZ1061">
        <v>6390</v>
      </c>
      <c r="DA1061">
        <v>5342.9898648648632</v>
      </c>
      <c r="DB1061">
        <v>4217.0697674418607</v>
      </c>
      <c r="DC1061">
        <v>2992.0220649326898</v>
      </c>
      <c r="DD1061">
        <v>-376565.5181257581</v>
      </c>
      <c r="DE1061">
        <v>-401648.49553201004</v>
      </c>
      <c r="DF1061">
        <v>-437853.57747862261</v>
      </c>
    </row>
    <row r="1062" spans="1:110" x14ac:dyDescent="0.45">
      <c r="A1062">
        <v>23446</v>
      </c>
      <c r="B1062" t="s">
        <v>1172</v>
      </c>
      <c r="C1062">
        <v>23575</v>
      </c>
      <c r="D1062">
        <v>21899</v>
      </c>
      <c r="E1062">
        <v>20149</v>
      </c>
      <c r="F1062">
        <v>18399</v>
      </c>
      <c r="G1062">
        <v>16703</v>
      </c>
      <c r="H1062">
        <v>14992</v>
      </c>
      <c r="I1062">
        <v>13308</v>
      </c>
      <c r="J1062">
        <v>11591.535714285714</v>
      </c>
      <c r="K1062">
        <v>2.41</v>
      </c>
      <c r="L1062">
        <v>2.34</v>
      </c>
      <c r="M1062">
        <v>2.27</v>
      </c>
      <c r="N1062">
        <v>2.2200000000000002</v>
      </c>
      <c r="O1062">
        <v>2.1800000000000002</v>
      </c>
      <c r="P1062">
        <v>2.15</v>
      </c>
      <c r="Q1062">
        <v>2.1364052979398136</v>
      </c>
      <c r="R1062">
        <v>2.1166426518313841</v>
      </c>
      <c r="S1062">
        <v>307280</v>
      </c>
      <c r="T1062">
        <v>10066</v>
      </c>
      <c r="U1062">
        <v>5062</v>
      </c>
      <c r="V1062">
        <v>44.829785299233755</v>
      </c>
      <c r="W1062">
        <v>132.45266202299243</v>
      </c>
      <c r="X1062">
        <v>2635.7618760705732</v>
      </c>
      <c r="Y1062">
        <v>448.61868143425289</v>
      </c>
      <c r="Z1062">
        <v>8665</v>
      </c>
      <c r="AA1062">
        <v>7991.1107590384536</v>
      </c>
      <c r="AB1062">
        <v>7160.2401930824444</v>
      </c>
      <c r="AC1062">
        <v>6335.5187096693398</v>
      </c>
      <c r="AD1062">
        <v>5545.7869702368407</v>
      </c>
      <c r="AE1062">
        <v>4812.6201086689925</v>
      </c>
      <c r="AF1062">
        <v>4104.1311774601436</v>
      </c>
      <c r="AG1062">
        <v>3321.4568145416956</v>
      </c>
      <c r="AH1062">
        <v>753</v>
      </c>
      <c r="AI1062">
        <v>587.95169002504656</v>
      </c>
      <c r="AJ1062">
        <v>451.70926809811783</v>
      </c>
      <c r="AK1062">
        <v>336.02979034061389</v>
      </c>
      <c r="AL1062">
        <v>252.29507044864818</v>
      </c>
      <c r="AM1062">
        <v>194.88293648344444</v>
      </c>
      <c r="AN1062">
        <v>149.14556610526785</v>
      </c>
      <c r="AO1062">
        <v>120.96889139363297</v>
      </c>
      <c r="AP1062">
        <v>62.870606915301117</v>
      </c>
      <c r="AQ1062">
        <v>3.3883562817603177</v>
      </c>
      <c r="AR1062">
        <v>0.80313819020780408</v>
      </c>
      <c r="AS1062">
        <v>3.3883562817603177</v>
      </c>
      <c r="AT1062">
        <v>18778</v>
      </c>
      <c r="AU1062">
        <v>361</v>
      </c>
      <c r="AV1062">
        <v>11838.75111947748</v>
      </c>
      <c r="AW1062">
        <v>4881.4575376145167</v>
      </c>
      <c r="AX1062">
        <v>177.81246260777047</v>
      </c>
      <c r="AY1062">
        <v>395.05912485696348</v>
      </c>
      <c r="AZ1062">
        <v>185.69064473085621</v>
      </c>
      <c r="BA1062">
        <v>4.7265859872949898</v>
      </c>
      <c r="BB1062">
        <v>66.061272509003672</v>
      </c>
      <c r="BC1062">
        <v>8800</v>
      </c>
      <c r="BD1062">
        <v>340184.57340250176</v>
      </c>
      <c r="BE1062">
        <v>3504975.5350872194</v>
      </c>
      <c r="BF1062">
        <v>96668</v>
      </c>
      <c r="BG1062">
        <v>85608.236767568029</v>
      </c>
      <c r="BH1062">
        <v>72027.015676408715</v>
      </c>
      <c r="BI1062">
        <v>65578.000000000015</v>
      </c>
      <c r="BJ1062">
        <v>51991.601477025251</v>
      </c>
      <c r="BK1062">
        <v>45510.771768848856</v>
      </c>
      <c r="BL1062">
        <v>-427966.98545496044</v>
      </c>
      <c r="BM1062">
        <v>-458332.56538393983</v>
      </c>
      <c r="BN1062">
        <v>-505468.74912070658</v>
      </c>
      <c r="BO1062">
        <v>98839.148500613635</v>
      </c>
      <c r="BP1062">
        <v>361284.46416050568</v>
      </c>
      <c r="BQ1062">
        <v>575799.05197639158</v>
      </c>
      <c r="BR1062">
        <v>5151947</v>
      </c>
      <c r="BS1062">
        <v>8767932</v>
      </c>
      <c r="BT1062">
        <v>937111</v>
      </c>
      <c r="BU1062">
        <v>131018</v>
      </c>
      <c r="BV1062">
        <v>88734</v>
      </c>
      <c r="BW1062">
        <v>932589</v>
      </c>
      <c r="BX1062">
        <v>42948</v>
      </c>
      <c r="BY1062">
        <v>651.38141297191942</v>
      </c>
      <c r="BZ1062">
        <v>0</v>
      </c>
      <c r="CA1062">
        <v>0.33231936000000001</v>
      </c>
      <c r="CB1062">
        <v>0</v>
      </c>
      <c r="CC1062">
        <v>0</v>
      </c>
      <c r="CD1062">
        <v>19.419155969092433</v>
      </c>
      <c r="CE1062">
        <v>0</v>
      </c>
      <c r="CF1062">
        <v>0</v>
      </c>
      <c r="CG1062">
        <v>375507.60215361044</v>
      </c>
      <c r="CH1062">
        <v>97628.526788674106</v>
      </c>
      <c r="CI1062">
        <v>291016.95426435454</v>
      </c>
      <c r="CJ1062">
        <v>9918.0923857751986</v>
      </c>
      <c r="CK1062">
        <v>216501.89494861741</v>
      </c>
      <c r="CL1062">
        <v>5330000</v>
      </c>
      <c r="CM1062">
        <v>6020000</v>
      </c>
      <c r="CN1062">
        <v>2600000</v>
      </c>
      <c r="CO1062">
        <v>46200000</v>
      </c>
      <c r="CP1062">
        <v>29000</v>
      </c>
      <c r="CQ1062">
        <v>0</v>
      </c>
      <c r="CR1062">
        <v>0</v>
      </c>
      <c r="CS1062">
        <v>0</v>
      </c>
      <c r="CT1062">
        <v>56309000</v>
      </c>
      <c r="CU1062">
        <v>0</v>
      </c>
      <c r="CV1062">
        <v>0</v>
      </c>
      <c r="CW1062">
        <v>0</v>
      </c>
      <c r="CX1062">
        <v>3816.9812457553057</v>
      </c>
      <c r="CY1062">
        <v>1649739.5013746195</v>
      </c>
      <c r="CZ1062">
        <v>8800</v>
      </c>
      <c r="DA1062">
        <v>7793.1940616812053</v>
      </c>
      <c r="DB1062">
        <v>6556.8516774154505</v>
      </c>
      <c r="DC1062">
        <v>5149.5310411427072</v>
      </c>
      <c r="DD1062">
        <v>-427966.98545496044</v>
      </c>
      <c r="DE1062">
        <v>-458332.56538393983</v>
      </c>
      <c r="DF1062">
        <v>-505468.74912070658</v>
      </c>
    </row>
    <row r="1063" spans="1:110" x14ac:dyDescent="0.45">
      <c r="A1063">
        <v>23447</v>
      </c>
      <c r="B1063" t="s">
        <v>1403</v>
      </c>
      <c r="C1063">
        <v>42473</v>
      </c>
      <c r="D1063">
        <v>42235</v>
      </c>
      <c r="E1063">
        <v>41537</v>
      </c>
      <c r="F1063">
        <v>40510</v>
      </c>
      <c r="G1063">
        <v>39309</v>
      </c>
      <c r="H1063">
        <v>38072</v>
      </c>
      <c r="I1063">
        <v>36881</v>
      </c>
      <c r="J1063">
        <v>35904.928571428565</v>
      </c>
      <c r="K1063">
        <v>2.41</v>
      </c>
      <c r="L1063">
        <v>2.34</v>
      </c>
      <c r="M1063">
        <v>2.27</v>
      </c>
      <c r="N1063">
        <v>2.2200000000000002</v>
      </c>
      <c r="O1063">
        <v>2.1800000000000002</v>
      </c>
      <c r="P1063">
        <v>2.15</v>
      </c>
      <c r="Q1063">
        <v>2.1364052979398136</v>
      </c>
      <c r="R1063">
        <v>2.1166426518313841</v>
      </c>
      <c r="S1063">
        <v>307280</v>
      </c>
      <c r="T1063">
        <v>10066</v>
      </c>
      <c r="U1063">
        <v>5062</v>
      </c>
      <c r="V1063">
        <v>81.478908528352605</v>
      </c>
      <c r="W1063">
        <v>240.73499931512421</v>
      </c>
      <c r="X1063">
        <v>2612.6959045889757</v>
      </c>
      <c r="Y1063">
        <v>444.69274798555267</v>
      </c>
      <c r="Z1063">
        <v>15626</v>
      </c>
      <c r="AA1063">
        <v>15443.173150735354</v>
      </c>
      <c r="AB1063">
        <v>15114.496296176654</v>
      </c>
      <c r="AC1063">
        <v>14603.549348631777</v>
      </c>
      <c r="AD1063">
        <v>13904.256400066659</v>
      </c>
      <c r="AE1063">
        <v>13200.225074407201</v>
      </c>
      <c r="AF1063">
        <v>12559.951600500486</v>
      </c>
      <c r="AG1063">
        <v>12017.465279107144</v>
      </c>
      <c r="AH1063">
        <v>288</v>
      </c>
      <c r="AI1063">
        <v>261.62788051652291</v>
      </c>
      <c r="AJ1063">
        <v>246.53675314628325</v>
      </c>
      <c r="AK1063">
        <v>238.49884963790169</v>
      </c>
      <c r="AL1063">
        <v>239.82034767192167</v>
      </c>
      <c r="AM1063">
        <v>237.27959886397048</v>
      </c>
      <c r="AN1063">
        <v>239.08631845762804</v>
      </c>
      <c r="AO1063">
        <v>242.18475651965869</v>
      </c>
      <c r="AP1063">
        <v>59.676465168620346</v>
      </c>
      <c r="AQ1063">
        <v>3.9776356351099378</v>
      </c>
      <c r="AR1063">
        <v>0.94281439720046578</v>
      </c>
      <c r="AS1063">
        <v>3.9776356351099378</v>
      </c>
      <c r="AT1063">
        <v>30894</v>
      </c>
      <c r="AU1063">
        <v>687</v>
      </c>
      <c r="AV1063">
        <v>19504.199627461414</v>
      </c>
      <c r="AW1063">
        <v>8829.1900703558858</v>
      </c>
      <c r="AX1063">
        <v>334.26761067517788</v>
      </c>
      <c r="AY1063">
        <v>650.85514156838724</v>
      </c>
      <c r="AZ1063">
        <v>335.86239027633792</v>
      </c>
      <c r="BA1063">
        <v>8.8854548295020841</v>
      </c>
      <c r="BB1063">
        <v>66.061272509003672</v>
      </c>
      <c r="BC1063">
        <v>16460</v>
      </c>
      <c r="BD1063">
        <v>1021942.9422935928</v>
      </c>
      <c r="BE1063">
        <v>5469437.1888883319</v>
      </c>
      <c r="BF1063">
        <v>308202</v>
      </c>
      <c r="BG1063">
        <v>311593.2781380883</v>
      </c>
      <c r="BH1063">
        <v>302375.11281517305</v>
      </c>
      <c r="BI1063">
        <v>412216.00000000023</v>
      </c>
      <c r="BJ1063">
        <v>389804.39055745193</v>
      </c>
      <c r="BK1063">
        <v>371138.554250877</v>
      </c>
      <c r="BL1063">
        <v>-621803.92989028688</v>
      </c>
      <c r="BM1063">
        <v>-740451.39308631863</v>
      </c>
      <c r="BN1063">
        <v>-850247.96821308986</v>
      </c>
      <c r="BO1063">
        <v>609731.75340932654</v>
      </c>
      <c r="BP1063">
        <v>1345134.4768942175</v>
      </c>
      <c r="BQ1063">
        <v>1936818.7343417429</v>
      </c>
      <c r="BR1063">
        <v>5151947</v>
      </c>
      <c r="BS1063">
        <v>8767932</v>
      </c>
      <c r="BT1063">
        <v>937111</v>
      </c>
      <c r="BU1063">
        <v>131018</v>
      </c>
      <c r="BV1063">
        <v>88734</v>
      </c>
      <c r="BW1063">
        <v>932589</v>
      </c>
      <c r="BX1063">
        <v>42948</v>
      </c>
      <c r="BY1063">
        <v>605.17308648374024</v>
      </c>
      <c r="BZ1063">
        <v>0</v>
      </c>
      <c r="CA1063">
        <v>0</v>
      </c>
      <c r="CB1063">
        <v>0</v>
      </c>
      <c r="CC1063">
        <v>501.34529448000001</v>
      </c>
      <c r="CD1063">
        <v>29.355125594827399</v>
      </c>
      <c r="CE1063">
        <v>0</v>
      </c>
      <c r="CF1063">
        <v>0</v>
      </c>
      <c r="CG1063">
        <v>460756.11109840992</v>
      </c>
      <c r="CH1063">
        <v>119792.355940147</v>
      </c>
      <c r="CI1063">
        <v>357084.22237400123</v>
      </c>
      <c r="CJ1063">
        <v>12169.718138795854</v>
      </c>
      <c r="CK1063">
        <v>265652.600879048</v>
      </c>
      <c r="CL1063">
        <v>2600000</v>
      </c>
      <c r="CM1063">
        <v>1900000</v>
      </c>
      <c r="CN1063">
        <v>650000</v>
      </c>
      <c r="CO1063">
        <v>25920000</v>
      </c>
      <c r="CP1063">
        <v>0</v>
      </c>
      <c r="CQ1063">
        <v>0</v>
      </c>
      <c r="CR1063">
        <v>0</v>
      </c>
      <c r="CS1063">
        <v>0</v>
      </c>
      <c r="CT1063">
        <v>850000</v>
      </c>
      <c r="CU1063">
        <v>0</v>
      </c>
      <c r="CV1063">
        <v>0</v>
      </c>
      <c r="CW1063">
        <v>0</v>
      </c>
      <c r="CX1063">
        <v>829.34409266411103</v>
      </c>
      <c r="CY1063">
        <v>1929309.2986646863</v>
      </c>
      <c r="CZ1063">
        <v>16460</v>
      </c>
      <c r="DA1063">
        <v>16641.116404672695</v>
      </c>
      <c r="DB1063">
        <v>16148.806162639274</v>
      </c>
      <c r="DC1063">
        <v>15469.622419917954</v>
      </c>
      <c r="DD1063">
        <v>-621803.92989028688</v>
      </c>
      <c r="DE1063">
        <v>-740451.39308631863</v>
      </c>
      <c r="DF1063">
        <v>-850247.96821308986</v>
      </c>
    </row>
    <row r="1064" spans="1:110" x14ac:dyDescent="0.45">
      <c r="A1064">
        <v>23501</v>
      </c>
      <c r="B1064" t="s">
        <v>1404</v>
      </c>
      <c r="C1064">
        <v>39549</v>
      </c>
      <c r="D1064">
        <v>40867</v>
      </c>
      <c r="E1064">
        <v>41844</v>
      </c>
      <c r="F1064">
        <v>42573</v>
      </c>
      <c r="G1064">
        <v>43027</v>
      </c>
      <c r="H1064">
        <v>43115</v>
      </c>
      <c r="I1064">
        <v>43012</v>
      </c>
      <c r="J1064">
        <v>43585.857142857145</v>
      </c>
      <c r="K1064">
        <v>2.41</v>
      </c>
      <c r="L1064">
        <v>2.34</v>
      </c>
      <c r="M1064">
        <v>2.27</v>
      </c>
      <c r="N1064">
        <v>2.2200000000000002</v>
      </c>
      <c r="O1064">
        <v>2.1800000000000002</v>
      </c>
      <c r="P1064">
        <v>2.15</v>
      </c>
      <c r="Q1064">
        <v>2.1364052979398136</v>
      </c>
      <c r="R1064">
        <v>2.1166426518313841</v>
      </c>
      <c r="S1064">
        <v>318500</v>
      </c>
      <c r="T1064">
        <v>11016</v>
      </c>
      <c r="U1064">
        <v>4303</v>
      </c>
      <c r="V1064">
        <v>71.169605107417325</v>
      </c>
      <c r="W1064">
        <v>210.27545835165319</v>
      </c>
      <c r="X1064">
        <v>3048.0990909432012</v>
      </c>
      <c r="Y1064">
        <v>402.97904938408846</v>
      </c>
      <c r="Z1064">
        <v>19273</v>
      </c>
      <c r="AA1064">
        <v>19734.258507840466</v>
      </c>
      <c r="AB1064">
        <v>20090.872694754013</v>
      </c>
      <c r="AC1064">
        <v>20180.72216515382</v>
      </c>
      <c r="AD1064">
        <v>20032.772264040676</v>
      </c>
      <c r="AE1064">
        <v>19682.525338055588</v>
      </c>
      <c r="AF1064">
        <v>19280.882694680095</v>
      </c>
      <c r="AG1064">
        <v>19270.689950377295</v>
      </c>
      <c r="AH1064">
        <v>767</v>
      </c>
      <c r="AI1064">
        <v>661.00254895835292</v>
      </c>
      <c r="AJ1064">
        <v>561.78087680012334</v>
      </c>
      <c r="AK1064">
        <v>478.61438081554701</v>
      </c>
      <c r="AL1064">
        <v>433.91946496871526</v>
      </c>
      <c r="AM1064">
        <v>412.29369848788798</v>
      </c>
      <c r="AN1064">
        <v>415.70237655908005</v>
      </c>
      <c r="AO1064">
        <v>429.11038731619175</v>
      </c>
      <c r="AP1064">
        <v>57.614519205387452</v>
      </c>
      <c r="AQ1064">
        <v>3.2901430562020475</v>
      </c>
      <c r="AR1064">
        <v>0.77985882237569382</v>
      </c>
      <c r="AS1064">
        <v>3.2901430562020475</v>
      </c>
      <c r="AT1064">
        <v>29746</v>
      </c>
      <c r="AU1064">
        <v>276</v>
      </c>
      <c r="AV1064">
        <v>18668.392166711037</v>
      </c>
      <c r="AW1064">
        <v>5195.7270768619237</v>
      </c>
      <c r="AX1064">
        <v>149.03476156823399</v>
      </c>
      <c r="AY1064">
        <v>622.96424660314722</v>
      </c>
      <c r="AZ1064">
        <v>197.64545800382757</v>
      </c>
      <c r="BA1064">
        <v>3.9616211671401769</v>
      </c>
      <c r="BB1064">
        <v>66.061272509003672</v>
      </c>
      <c r="BC1064">
        <v>15000</v>
      </c>
      <c r="BD1064">
        <v>1168367.1601850435</v>
      </c>
      <c r="BE1064">
        <v>6209516.6871565953</v>
      </c>
      <c r="BF1064">
        <v>426210</v>
      </c>
      <c r="BG1064">
        <v>468002.32981874619</v>
      </c>
      <c r="BH1064">
        <v>489391.77412149793</v>
      </c>
      <c r="BI1064">
        <v>226524</v>
      </c>
      <c r="BJ1064">
        <v>231648.83068310216</v>
      </c>
      <c r="BK1064">
        <v>229950.55540275964</v>
      </c>
      <c r="BL1064">
        <v>-732800.3223550499</v>
      </c>
      <c r="BM1064">
        <v>-987708.21183747472</v>
      </c>
      <c r="BN1064">
        <v>-1230831.8335943359</v>
      </c>
      <c r="BO1064">
        <v>850788.65268628951</v>
      </c>
      <c r="BP1064">
        <v>1810774.3632344373</v>
      </c>
      <c r="BQ1064">
        <v>2631592.2121720794</v>
      </c>
      <c r="BR1064">
        <v>5151947</v>
      </c>
      <c r="BS1064">
        <v>8767932</v>
      </c>
      <c r="BT1064">
        <v>937111</v>
      </c>
      <c r="BU1064">
        <v>131018</v>
      </c>
      <c r="BV1064">
        <v>88734</v>
      </c>
      <c r="BW1064">
        <v>932589</v>
      </c>
      <c r="BX1064">
        <v>42948</v>
      </c>
      <c r="BY1064">
        <v>204.27038133651689</v>
      </c>
      <c r="BZ1064">
        <v>0</v>
      </c>
      <c r="CA1064">
        <v>0</v>
      </c>
      <c r="CB1064">
        <v>0</v>
      </c>
      <c r="CC1064">
        <v>0</v>
      </c>
      <c r="CD1064">
        <v>34.841835666046293</v>
      </c>
      <c r="CE1064">
        <v>0</v>
      </c>
      <c r="CF1064">
        <v>0</v>
      </c>
      <c r="CG1064">
        <v>466968.5530458042</v>
      </c>
      <c r="CH1064">
        <v>121407.53377304785</v>
      </c>
      <c r="CI1064">
        <v>361898.84110263945</v>
      </c>
      <c r="CJ1064">
        <v>12333.804226060518</v>
      </c>
      <c r="CK1064">
        <v>269234.43369988911</v>
      </c>
      <c r="CL1064">
        <v>7350000</v>
      </c>
      <c r="CM1064">
        <v>3730000</v>
      </c>
      <c r="CN1064">
        <v>670000</v>
      </c>
      <c r="CO1064">
        <v>56720000</v>
      </c>
      <c r="CP1064">
        <v>23000</v>
      </c>
      <c r="CQ1064">
        <v>0</v>
      </c>
      <c r="CR1064">
        <v>0</v>
      </c>
      <c r="CS1064">
        <v>0</v>
      </c>
      <c r="CT1064">
        <v>54991000</v>
      </c>
      <c r="CU1064">
        <v>0</v>
      </c>
      <c r="CV1064">
        <v>0</v>
      </c>
      <c r="CW1064">
        <v>0</v>
      </c>
      <c r="CX1064">
        <v>8076.9454807649363</v>
      </c>
      <c r="CY1064">
        <v>1923252.0293402406</v>
      </c>
      <c r="CZ1064">
        <v>15000</v>
      </c>
      <c r="DA1064">
        <v>16470.835849185129</v>
      </c>
      <c r="DB1064">
        <v>17223.61420854149</v>
      </c>
      <c r="DC1064">
        <v>17686.113449083252</v>
      </c>
      <c r="DD1064">
        <v>-732800.3223550499</v>
      </c>
      <c r="DE1064">
        <v>-987708.21183747472</v>
      </c>
      <c r="DF1064">
        <v>-1230831.8335943359</v>
      </c>
    </row>
    <row r="1065" spans="1:110" x14ac:dyDescent="0.45">
      <c r="A1065">
        <v>23561</v>
      </c>
      <c r="B1065" t="s">
        <v>1405</v>
      </c>
      <c r="C1065">
        <v>5074</v>
      </c>
      <c r="D1065">
        <v>4471</v>
      </c>
      <c r="E1065">
        <v>3941</v>
      </c>
      <c r="F1065">
        <v>3478</v>
      </c>
      <c r="G1065">
        <v>3059</v>
      </c>
      <c r="H1065">
        <v>2676</v>
      </c>
      <c r="I1065">
        <v>2309</v>
      </c>
      <c r="J1065">
        <v>1853.035714285714</v>
      </c>
      <c r="K1065">
        <v>2.41</v>
      </c>
      <c r="L1065">
        <v>2.34</v>
      </c>
      <c r="M1065">
        <v>2.27</v>
      </c>
      <c r="N1065">
        <v>2.2200000000000002</v>
      </c>
      <c r="O1065">
        <v>2.1800000000000002</v>
      </c>
      <c r="P1065">
        <v>2.15</v>
      </c>
      <c r="Q1065">
        <v>2.1364052979398136</v>
      </c>
      <c r="R1065">
        <v>2.1166426518313841</v>
      </c>
      <c r="S1065">
        <v>290002</v>
      </c>
      <c r="T1065">
        <v>11074</v>
      </c>
      <c r="U1065">
        <v>4747</v>
      </c>
      <c r="V1065">
        <v>9.1951047334268754</v>
      </c>
      <c r="W1065">
        <v>27.167564854329669</v>
      </c>
      <c r="X1065">
        <v>3042.7236159630361</v>
      </c>
      <c r="Y1065">
        <v>441.4516918680817</v>
      </c>
      <c r="Z1065">
        <v>2745</v>
      </c>
      <c r="AA1065">
        <v>2447.0555429799892</v>
      </c>
      <c r="AB1065">
        <v>2112.3514735432</v>
      </c>
      <c r="AC1065">
        <v>1818.9766293403995</v>
      </c>
      <c r="AD1065">
        <v>1554.3411510974861</v>
      </c>
      <c r="AE1065">
        <v>1340.5466355025785</v>
      </c>
      <c r="AF1065">
        <v>1228.6694307574944</v>
      </c>
      <c r="AG1065">
        <v>921.86466407781859</v>
      </c>
      <c r="AH1065">
        <v>575</v>
      </c>
      <c r="AI1065">
        <v>505.64038392025043</v>
      </c>
      <c r="AJ1065">
        <v>430.37717012120231</v>
      </c>
      <c r="AK1065">
        <v>371.22557775970881</v>
      </c>
      <c r="AL1065">
        <v>313.44250359809052</v>
      </c>
      <c r="AM1065">
        <v>269.70881125584339</v>
      </c>
      <c r="AN1065">
        <v>303.30442156889848</v>
      </c>
      <c r="AO1065">
        <v>238.68726050802098</v>
      </c>
      <c r="AP1065">
        <v>12.641603250947846</v>
      </c>
      <c r="AQ1065">
        <v>7.5624183679867958</v>
      </c>
      <c r="AR1065">
        <v>1.7925113230724903</v>
      </c>
      <c r="AS1065">
        <v>7.5624183679867958</v>
      </c>
      <c r="AT1065">
        <v>5113</v>
      </c>
      <c r="AU1065">
        <v>89</v>
      </c>
      <c r="AV1065">
        <v>3220.8568914875027</v>
      </c>
      <c r="AW1065">
        <v>1249.448113902391</v>
      </c>
      <c r="AX1065">
        <v>44.248681202387637</v>
      </c>
      <c r="AY1065">
        <v>107.47999446893796</v>
      </c>
      <c r="AZ1065">
        <v>47.529006252846948</v>
      </c>
      <c r="BA1065">
        <v>1.1762122489065001</v>
      </c>
      <c r="BB1065">
        <v>66.061272509003672</v>
      </c>
      <c r="BC1065">
        <v>15000</v>
      </c>
      <c r="BD1065">
        <v>454031.12739094696</v>
      </c>
      <c r="BE1065">
        <v>808096.13546220143</v>
      </c>
      <c r="BF1065">
        <v>12014</v>
      </c>
      <c r="BG1065">
        <v>9850.8888391858636</v>
      </c>
      <c r="BH1065">
        <v>7826.1193073710174</v>
      </c>
      <c r="BI1065">
        <v>21796</v>
      </c>
      <c r="BJ1065">
        <v>16201.681537977071</v>
      </c>
      <c r="BK1065">
        <v>13844.565084151767</v>
      </c>
      <c r="BL1065">
        <v>-452661.30513725418</v>
      </c>
      <c r="BM1065">
        <v>-484341.13705628249</v>
      </c>
      <c r="BN1065">
        <v>-472141.07059474546</v>
      </c>
      <c r="BO1065">
        <v>-22736.270840575278</v>
      </c>
      <c r="BP1065">
        <v>26798.658756727295</v>
      </c>
      <c r="BQ1065">
        <v>82312.141126448347</v>
      </c>
      <c r="BR1065">
        <v>5151947</v>
      </c>
      <c r="BS1065">
        <v>8767932</v>
      </c>
      <c r="BT1065">
        <v>937111</v>
      </c>
      <c r="BU1065">
        <v>131018</v>
      </c>
      <c r="BV1065">
        <v>88734</v>
      </c>
      <c r="BW1065">
        <v>932589</v>
      </c>
      <c r="BX1065">
        <v>42948</v>
      </c>
      <c r="BY1065">
        <v>58.054061121739096</v>
      </c>
      <c r="BZ1065">
        <v>0</v>
      </c>
      <c r="CA1065">
        <v>0</v>
      </c>
      <c r="CB1065">
        <v>0</v>
      </c>
      <c r="CC1065">
        <v>0</v>
      </c>
      <c r="CD1065">
        <v>4.4092929944832093</v>
      </c>
      <c r="CE1065">
        <v>0</v>
      </c>
      <c r="CF1065">
        <v>0</v>
      </c>
      <c r="CG1065">
        <v>119071.80399172391</v>
      </c>
      <c r="CH1065">
        <v>30957.575130599784</v>
      </c>
      <c r="CI1065">
        <v>92280.192298899186</v>
      </c>
      <c r="CJ1065">
        <v>3144.983339239378</v>
      </c>
      <c r="CK1065">
        <v>68651.795732787694</v>
      </c>
      <c r="CL1065">
        <v>4170000</v>
      </c>
      <c r="CM1065">
        <v>3800000</v>
      </c>
      <c r="CN1065">
        <v>1140000</v>
      </c>
      <c r="CO1065">
        <v>273940000</v>
      </c>
      <c r="CP1065">
        <v>500000</v>
      </c>
      <c r="CQ1065">
        <v>9090</v>
      </c>
      <c r="CR1065">
        <v>0</v>
      </c>
      <c r="CS1065">
        <v>0</v>
      </c>
      <c r="CT1065">
        <v>1292311000</v>
      </c>
      <c r="CU1065">
        <v>63702720</v>
      </c>
      <c r="CV1065">
        <v>0</v>
      </c>
      <c r="CW1065">
        <v>0</v>
      </c>
      <c r="CX1065">
        <v>91232.600259274579</v>
      </c>
      <c r="CY1065">
        <v>413125.36604276893</v>
      </c>
      <c r="CZ1065">
        <v>15000</v>
      </c>
      <c r="DA1065">
        <v>12299.261910087227</v>
      </c>
      <c r="DB1065">
        <v>9771.2493433132386</v>
      </c>
      <c r="DC1065">
        <v>6872.8789220502194</v>
      </c>
      <c r="DD1065">
        <v>-452661.30513725418</v>
      </c>
      <c r="DE1065">
        <v>-484341.13705628249</v>
      </c>
      <c r="DF1065">
        <v>-472141.07059474546</v>
      </c>
    </row>
    <row r="1066" spans="1:110" x14ac:dyDescent="0.45">
      <c r="A1066">
        <v>23562</v>
      </c>
      <c r="B1066" t="s">
        <v>1406</v>
      </c>
      <c r="C1066">
        <v>3446</v>
      </c>
      <c r="D1066">
        <v>3045</v>
      </c>
      <c r="E1066">
        <v>2684</v>
      </c>
      <c r="F1066">
        <v>2364</v>
      </c>
      <c r="G1066">
        <v>2079</v>
      </c>
      <c r="H1066">
        <v>1818</v>
      </c>
      <c r="I1066">
        <v>1579</v>
      </c>
      <c r="J1066">
        <v>1269.7142857142858</v>
      </c>
      <c r="K1066">
        <v>2.41</v>
      </c>
      <c r="L1066">
        <v>2.34</v>
      </c>
      <c r="M1066">
        <v>2.27</v>
      </c>
      <c r="N1066">
        <v>2.2200000000000002</v>
      </c>
      <c r="O1066">
        <v>2.1800000000000002</v>
      </c>
      <c r="P1066">
        <v>2.15</v>
      </c>
      <c r="Q1066">
        <v>2.1364052979398136</v>
      </c>
      <c r="R1066">
        <v>2.1166426518313841</v>
      </c>
      <c r="S1066">
        <v>290002</v>
      </c>
      <c r="T1066">
        <v>11074</v>
      </c>
      <c r="U1066">
        <v>4747</v>
      </c>
      <c r="V1066">
        <v>6.2876208830711056</v>
      </c>
      <c r="W1066">
        <v>18.577205270897451</v>
      </c>
      <c r="X1066">
        <v>3022.0221838900329</v>
      </c>
      <c r="Y1066">
        <v>438.44823727734098</v>
      </c>
      <c r="Z1066">
        <v>1543</v>
      </c>
      <c r="AA1066">
        <v>1374.3074380937837</v>
      </c>
      <c r="AB1066">
        <v>1184.3850311445731</v>
      </c>
      <c r="AC1066">
        <v>1025.6831843412135</v>
      </c>
      <c r="AD1066">
        <v>887.57167205154508</v>
      </c>
      <c r="AE1066">
        <v>780.35259980614546</v>
      </c>
      <c r="AF1066">
        <v>729.80141827792465</v>
      </c>
      <c r="AG1066">
        <v>541.77076605328591</v>
      </c>
      <c r="AH1066">
        <v>133</v>
      </c>
      <c r="AI1066">
        <v>109.37639318339099</v>
      </c>
      <c r="AJ1066">
        <v>96.699765183432646</v>
      </c>
      <c r="AK1066">
        <v>85.205390767770794</v>
      </c>
      <c r="AL1066">
        <v>78.940178065469809</v>
      </c>
      <c r="AM1066">
        <v>79.482979495971421</v>
      </c>
      <c r="AN1066">
        <v>118.66518510995672</v>
      </c>
      <c r="AO1066">
        <v>77.607556125606237</v>
      </c>
      <c r="AP1066">
        <v>8.3827475887068168</v>
      </c>
      <c r="AQ1066">
        <v>4.4687017629012882</v>
      </c>
      <c r="AR1066">
        <v>1.0592112363610171</v>
      </c>
      <c r="AS1066">
        <v>4.4687017629012882</v>
      </c>
      <c r="AT1066">
        <v>3102</v>
      </c>
      <c r="AU1066">
        <v>31</v>
      </c>
      <c r="AV1066">
        <v>1947.4335358023231</v>
      </c>
      <c r="AW1066">
        <v>560.84398630053317</v>
      </c>
      <c r="AX1066">
        <v>16.536098825787477</v>
      </c>
      <c r="AY1066">
        <v>64.985857089723524</v>
      </c>
      <c r="AZ1066">
        <v>21.334505238872278</v>
      </c>
      <c r="BA1066">
        <v>0.43956026393324715</v>
      </c>
      <c r="BB1066">
        <v>66.061272509003672</v>
      </c>
      <c r="BC1066">
        <v>15000</v>
      </c>
      <c r="BD1066">
        <v>456799.0765223279</v>
      </c>
      <c r="BE1066">
        <v>692489.4485380007</v>
      </c>
      <c r="BF1066">
        <v>7614</v>
      </c>
      <c r="BG1066">
        <v>6230.6869391559039</v>
      </c>
      <c r="BH1066">
        <v>4947.6258723794244</v>
      </c>
      <c r="BI1066">
        <v>4351.9999999999991</v>
      </c>
      <c r="BJ1066">
        <v>3248.0164878132236</v>
      </c>
      <c r="BK1066">
        <v>2810.6607078588258</v>
      </c>
      <c r="BL1066">
        <v>-449877.49057777191</v>
      </c>
      <c r="BM1066">
        <v>-477916.54319780634</v>
      </c>
      <c r="BN1066">
        <v>-458474.42612834292</v>
      </c>
      <c r="BO1066">
        <v>-18659.779072782374</v>
      </c>
      <c r="BP1066">
        <v>26472.660405387229</v>
      </c>
      <c r="BQ1066">
        <v>77609.104425692756</v>
      </c>
      <c r="BR1066">
        <v>5151947</v>
      </c>
      <c r="BS1066">
        <v>8767932</v>
      </c>
      <c r="BT1066">
        <v>937111</v>
      </c>
      <c r="BU1066">
        <v>131018</v>
      </c>
      <c r="BV1066">
        <v>88734</v>
      </c>
      <c r="BW1066">
        <v>932589</v>
      </c>
      <c r="BX1066">
        <v>42948</v>
      </c>
      <c r="BY1066">
        <v>6.0835657274597477</v>
      </c>
      <c r="BZ1066">
        <v>0</v>
      </c>
      <c r="CA1066">
        <v>0</v>
      </c>
      <c r="CB1066">
        <v>0</v>
      </c>
      <c r="CC1066">
        <v>0</v>
      </c>
      <c r="CD1066">
        <v>3.1733695284226893</v>
      </c>
      <c r="CE1066">
        <v>0</v>
      </c>
      <c r="CF1066">
        <v>0</v>
      </c>
      <c r="CG1066">
        <v>98363.664167076276</v>
      </c>
      <c r="CH1066">
        <v>25573.649020930257</v>
      </c>
      <c r="CI1066">
        <v>76231.46320343847</v>
      </c>
      <c r="CJ1066">
        <v>2598.0297150238339</v>
      </c>
      <c r="CK1066">
        <v>56712.352996650698</v>
      </c>
      <c r="CL1066">
        <v>720000</v>
      </c>
      <c r="CM1066">
        <v>1570000</v>
      </c>
      <c r="CN1066">
        <v>1020000</v>
      </c>
      <c r="CO1066">
        <v>123380000</v>
      </c>
      <c r="CP1066">
        <v>46000</v>
      </c>
      <c r="CQ1066">
        <v>6250</v>
      </c>
      <c r="CR1066">
        <v>0</v>
      </c>
      <c r="CS1066">
        <v>0</v>
      </c>
      <c r="CT1066">
        <v>115598000</v>
      </c>
      <c r="CU1066">
        <v>43800000</v>
      </c>
      <c r="CV1066">
        <v>0</v>
      </c>
      <c r="CW1066">
        <v>0</v>
      </c>
      <c r="CX1066">
        <v>41483.173963482855</v>
      </c>
      <c r="CY1066">
        <v>354847.66643636732</v>
      </c>
      <c r="CZ1066">
        <v>15000</v>
      </c>
      <c r="DA1066">
        <v>12274.796964452136</v>
      </c>
      <c r="DB1066">
        <v>9747.0958872723113</v>
      </c>
      <c r="DC1066">
        <v>6914.7786467490387</v>
      </c>
      <c r="DD1066">
        <v>-449877.49057777191</v>
      </c>
      <c r="DE1066">
        <v>-477916.54319780634</v>
      </c>
      <c r="DF1066">
        <v>-458474.42612834292</v>
      </c>
    </row>
    <row r="1067" spans="1:110" x14ac:dyDescent="0.45">
      <c r="A1067">
        <v>23563</v>
      </c>
      <c r="B1067" t="s">
        <v>1407</v>
      </c>
      <c r="C1067">
        <v>1135</v>
      </c>
      <c r="D1067">
        <v>973</v>
      </c>
      <c r="E1067">
        <v>835</v>
      </c>
      <c r="F1067">
        <v>732</v>
      </c>
      <c r="G1067">
        <v>634</v>
      </c>
      <c r="H1067">
        <v>545</v>
      </c>
      <c r="I1067">
        <v>455</v>
      </c>
      <c r="J1067">
        <v>344.39285714285711</v>
      </c>
      <c r="K1067">
        <v>2.41</v>
      </c>
      <c r="L1067">
        <v>2.34</v>
      </c>
      <c r="M1067">
        <v>2.27</v>
      </c>
      <c r="N1067">
        <v>2.2200000000000002</v>
      </c>
      <c r="O1067">
        <v>2.1800000000000002</v>
      </c>
      <c r="P1067">
        <v>2.15</v>
      </c>
      <c r="Q1067">
        <v>2.1364052979398136</v>
      </c>
      <c r="R1067">
        <v>2.1166426518313841</v>
      </c>
      <c r="S1067">
        <v>290002</v>
      </c>
      <c r="T1067">
        <v>11074</v>
      </c>
      <c r="U1067">
        <v>4747</v>
      </c>
      <c r="V1067">
        <v>2.2128754406782072</v>
      </c>
      <c r="W1067">
        <v>6.5380916033104626</v>
      </c>
      <c r="X1067">
        <v>2828.1837026232779</v>
      </c>
      <c r="Y1067">
        <v>410.32529996702431</v>
      </c>
      <c r="Z1067">
        <v>646</v>
      </c>
      <c r="AA1067">
        <v>591.120762524969</v>
      </c>
      <c r="AB1067">
        <v>505.59947292315087</v>
      </c>
      <c r="AC1067">
        <v>442.39302229821016</v>
      </c>
      <c r="AD1067">
        <v>375.95000152325662</v>
      </c>
      <c r="AE1067">
        <v>333.82656217153715</v>
      </c>
      <c r="AF1067">
        <v>381.62542467680032</v>
      </c>
      <c r="AG1067">
        <v>240.01337153061701</v>
      </c>
      <c r="AH1067">
        <v>88</v>
      </c>
      <c r="AI1067">
        <v>89.212411787454016</v>
      </c>
      <c r="AJ1067">
        <v>83.611185845027535</v>
      </c>
      <c r="AK1067">
        <v>88.76519018352549</v>
      </c>
      <c r="AL1067">
        <v>90.242303610280757</v>
      </c>
      <c r="AM1067">
        <v>95.156589051932883</v>
      </c>
      <c r="AN1067">
        <v>185.68135588341482</v>
      </c>
      <c r="AO1067">
        <v>112.30234874666651</v>
      </c>
      <c r="AP1067">
        <v>3.8914543815195328</v>
      </c>
      <c r="AQ1067">
        <v>3.2901430562020475</v>
      </c>
      <c r="AR1067">
        <v>0.77985882237569382</v>
      </c>
      <c r="AS1067">
        <v>3.2901430562020475</v>
      </c>
      <c r="AT1067">
        <v>1422</v>
      </c>
      <c r="AU1067">
        <v>13</v>
      </c>
      <c r="AV1067">
        <v>892.38184349052722</v>
      </c>
      <c r="AW1067">
        <v>246.71594452047935</v>
      </c>
      <c r="AX1067">
        <v>7.037547061421014</v>
      </c>
      <c r="AY1067">
        <v>29.77878211727889</v>
      </c>
      <c r="AZ1067">
        <v>9.3850745295590343</v>
      </c>
      <c r="BA1067">
        <v>0.18707109073010483</v>
      </c>
      <c r="BB1067">
        <v>66.061272509003672</v>
      </c>
      <c r="BC1067">
        <v>15000</v>
      </c>
      <c r="BD1067">
        <v>387746.42600393854</v>
      </c>
      <c r="BE1067">
        <v>230816.03481498177</v>
      </c>
      <c r="BF1067">
        <v>2348</v>
      </c>
      <c r="BG1067">
        <v>1861.9122802144384</v>
      </c>
      <c r="BH1067">
        <v>1431.3938669662277</v>
      </c>
      <c r="BI1067">
        <v>613.99999999999977</v>
      </c>
      <c r="BJ1067">
        <v>459.5157756442826</v>
      </c>
      <c r="BK1067">
        <v>390.50108805056402</v>
      </c>
      <c r="BL1067">
        <v>-469723.18848368572</v>
      </c>
      <c r="BM1067">
        <v>-508100.65461143351</v>
      </c>
      <c r="BN1067">
        <v>-514376.0699823777</v>
      </c>
      <c r="BO1067">
        <v>-5981.7101696116297</v>
      </c>
      <c r="BP1067">
        <v>12777.681132212194</v>
      </c>
      <c r="BQ1067">
        <v>21557.221668139013</v>
      </c>
      <c r="BR1067">
        <v>5151947</v>
      </c>
      <c r="BS1067">
        <v>8767932</v>
      </c>
      <c r="BT1067">
        <v>937111</v>
      </c>
      <c r="BU1067">
        <v>131018</v>
      </c>
      <c r="BV1067">
        <v>88734</v>
      </c>
      <c r="BW1067">
        <v>932589</v>
      </c>
      <c r="BX1067">
        <v>42948</v>
      </c>
      <c r="BY1067">
        <v>4.9963531238307972</v>
      </c>
      <c r="BZ1067">
        <v>0</v>
      </c>
      <c r="CA1067">
        <v>0</v>
      </c>
      <c r="CB1067">
        <v>0</v>
      </c>
      <c r="CC1067">
        <v>0</v>
      </c>
      <c r="CD1067">
        <v>1.1834550170296498</v>
      </c>
      <c r="CE1067">
        <v>0</v>
      </c>
      <c r="CF1067">
        <v>5.8516128590971261</v>
      </c>
      <c r="CG1067">
        <v>34513.566374412723</v>
      </c>
      <c r="CH1067">
        <v>8973.2101827825463</v>
      </c>
      <c r="CI1067">
        <v>26747.881825767883</v>
      </c>
      <c r="CJ1067">
        <v>911.5893736925733</v>
      </c>
      <c r="CK1067">
        <v>19899.071226894983</v>
      </c>
      <c r="CL1067">
        <v>360000</v>
      </c>
      <c r="CM1067">
        <v>830000</v>
      </c>
      <c r="CN1067">
        <v>350000</v>
      </c>
      <c r="CO1067">
        <v>155880000</v>
      </c>
      <c r="CP1067">
        <v>91000</v>
      </c>
      <c r="CQ1067">
        <v>16880</v>
      </c>
      <c r="CR1067">
        <v>0</v>
      </c>
      <c r="CS1067">
        <v>0</v>
      </c>
      <c r="CT1067">
        <v>235096000</v>
      </c>
      <c r="CU1067">
        <v>118295040</v>
      </c>
      <c r="CV1067">
        <v>0</v>
      </c>
      <c r="CW1067">
        <v>0</v>
      </c>
      <c r="CX1067">
        <v>53650.978830942462</v>
      </c>
      <c r="CY1067">
        <v>124671.46070979979</v>
      </c>
      <c r="CZ1067">
        <v>15000</v>
      </c>
      <c r="DA1067">
        <v>11894.669592511318</v>
      </c>
      <c r="DB1067">
        <v>9144.339013838764</v>
      </c>
      <c r="DC1067">
        <v>5869.4967759074198</v>
      </c>
      <c r="DD1067">
        <v>-469723.18848368572</v>
      </c>
      <c r="DE1067">
        <v>-508100.65461143351</v>
      </c>
      <c r="DF1067">
        <v>-514376.0699823777</v>
      </c>
    </row>
    <row r="1068" spans="1:110" x14ac:dyDescent="0.45">
      <c r="A1068">
        <v>24000</v>
      </c>
      <c r="B1068" t="s">
        <v>1408</v>
      </c>
      <c r="C1068">
        <v>1815865</v>
      </c>
      <c r="D1068">
        <v>1768098</v>
      </c>
      <c r="E1068">
        <v>1709820</v>
      </c>
      <c r="F1068">
        <v>1645050</v>
      </c>
      <c r="G1068">
        <v>1575867</v>
      </c>
      <c r="H1068">
        <v>1503635</v>
      </c>
      <c r="I1068">
        <v>1430804</v>
      </c>
      <c r="J1068">
        <v>1365873.2142857146</v>
      </c>
      <c r="K1068">
        <v>2.4700000000000002</v>
      </c>
      <c r="L1068">
        <v>2.39</v>
      </c>
      <c r="M1068">
        <v>2.33</v>
      </c>
      <c r="N1068">
        <v>2.27</v>
      </c>
      <c r="O1068">
        <v>2.2200000000000002</v>
      </c>
      <c r="P1068">
        <v>2.1800000000000002</v>
      </c>
      <c r="Q1068">
        <v>2.172462555853039</v>
      </c>
      <c r="R1068">
        <v>2.1508304702478664</v>
      </c>
      <c r="S1068">
        <v>297533</v>
      </c>
      <c r="T1068">
        <v>11101</v>
      </c>
      <c r="U1068">
        <v>4351</v>
      </c>
      <c r="V1068">
        <v>4362.6853290543731</v>
      </c>
      <c r="W1068">
        <v>12715.271329623989</v>
      </c>
      <c r="X1068">
        <v>2244.7917827368656</v>
      </c>
      <c r="Y1068">
        <v>301.87788735667942</v>
      </c>
      <c r="Z1068">
        <v>852810</v>
      </c>
      <c r="AA1068">
        <v>826473.1756884316</v>
      </c>
      <c r="AB1068">
        <v>789145.27098564361</v>
      </c>
      <c r="AC1068">
        <v>748442.77584583533</v>
      </c>
      <c r="AD1068">
        <v>703228.67888512718</v>
      </c>
      <c r="AE1068">
        <v>657241.27484461968</v>
      </c>
      <c r="AF1068">
        <v>614200.18757159193</v>
      </c>
      <c r="AG1068">
        <v>571839.06243445573</v>
      </c>
      <c r="AH1068">
        <v>31388</v>
      </c>
      <c r="AI1068">
        <v>26156.722812311513</v>
      </c>
      <c r="AJ1068">
        <v>22144.806875679347</v>
      </c>
      <c r="AK1068">
        <v>19504.022511539075</v>
      </c>
      <c r="AL1068">
        <v>18007.188171698876</v>
      </c>
      <c r="AM1068">
        <v>17071.653110732692</v>
      </c>
      <c r="AN1068">
        <v>17540.286320905205</v>
      </c>
      <c r="AO1068">
        <v>16564.744640967238</v>
      </c>
      <c r="AP1068">
        <v>4708.848719194445</v>
      </c>
      <c r="AQ1068">
        <v>849.53417134408267</v>
      </c>
      <c r="AR1068">
        <v>61.978109222222209</v>
      </c>
      <c r="AS1068">
        <v>849.53417134408267</v>
      </c>
      <c r="AT1068">
        <v>1464387</v>
      </c>
      <c r="AU1068">
        <v>31044</v>
      </c>
      <c r="AV1068">
        <v>929956.05122233054</v>
      </c>
      <c r="AW1068">
        <v>418369.32412693556</v>
      </c>
      <c r="AX1068">
        <v>7681.6304926362236</v>
      </c>
      <c r="AY1068">
        <v>31032.63342928917</v>
      </c>
      <c r="AZ1068">
        <v>15914.76908978863</v>
      </c>
      <c r="BA1068">
        <v>204.19202632698716</v>
      </c>
      <c r="BB1068">
        <v>66.061272509003672</v>
      </c>
      <c r="BC1068">
        <v>719900</v>
      </c>
      <c r="BD1068">
        <v>40823936.950508393</v>
      </c>
      <c r="BE1068">
        <v>308801.86178708135</v>
      </c>
      <c r="BF1068">
        <v>2348</v>
      </c>
      <c r="BG1068">
        <v>2300.0798109925968</v>
      </c>
      <c r="BH1068">
        <v>2189.1503674175729</v>
      </c>
      <c r="BI1068">
        <v>613.99999999999977</v>
      </c>
      <c r="BJ1068">
        <v>556.0299812350886</v>
      </c>
      <c r="BK1068">
        <v>522.4397131531872</v>
      </c>
      <c r="BL1068">
        <v>-18903711.076714732</v>
      </c>
      <c r="BM1068">
        <v>-11139882.769482628</v>
      </c>
      <c r="BN1068">
        <v>-4954919.1486496031</v>
      </c>
      <c r="BO1068">
        <v>30132.999951849153</v>
      </c>
      <c r="BP1068">
        <v>69824.9645315948</v>
      </c>
      <c r="BQ1068">
        <v>99543.048640238601</v>
      </c>
      <c r="BR1068">
        <v>1490268</v>
      </c>
      <c r="BS1068">
        <v>8767932</v>
      </c>
      <c r="BT1068">
        <v>937111</v>
      </c>
      <c r="BU1068">
        <v>31044</v>
      </c>
      <c r="BV1068">
        <v>88734</v>
      </c>
      <c r="BW1068">
        <v>932589</v>
      </c>
      <c r="BX1068">
        <v>42948</v>
      </c>
      <c r="BY1068">
        <v>4.9963531238307972</v>
      </c>
      <c r="BZ1068">
        <v>0</v>
      </c>
      <c r="CA1068">
        <v>0</v>
      </c>
      <c r="CB1068">
        <v>0</v>
      </c>
      <c r="CC1068">
        <v>0</v>
      </c>
      <c r="CD1068">
        <v>1.1834550170296498</v>
      </c>
      <c r="CE1068">
        <v>0</v>
      </c>
      <c r="CF1068">
        <v>5.8516128590971261</v>
      </c>
      <c r="CG1068">
        <v>52200.959461635415</v>
      </c>
      <c r="CH1068">
        <v>25558.075746386749</v>
      </c>
      <c r="CI1068">
        <v>56178.58868079578</v>
      </c>
      <c r="CJ1068">
        <v>1403.0183063947452</v>
      </c>
      <c r="CK1068">
        <v>54102.989433706643</v>
      </c>
      <c r="CL1068">
        <v>447000000</v>
      </c>
      <c r="CM1068">
        <v>142000000</v>
      </c>
      <c r="CN1068">
        <v>350000</v>
      </c>
      <c r="CO1068">
        <v>155880000</v>
      </c>
      <c r="CP1068">
        <v>91000</v>
      </c>
      <c r="CQ1068">
        <v>16880</v>
      </c>
      <c r="CR1068">
        <v>0</v>
      </c>
      <c r="CS1068">
        <v>0</v>
      </c>
      <c r="CT1068">
        <v>235096000</v>
      </c>
      <c r="CU1068">
        <v>118295040</v>
      </c>
      <c r="CV1068">
        <v>0</v>
      </c>
      <c r="CW1068">
        <v>0</v>
      </c>
      <c r="CX1068">
        <v>53650.978830942462</v>
      </c>
      <c r="CY1068">
        <v>124671.46070979979</v>
      </c>
      <c r="CZ1068">
        <v>719900</v>
      </c>
      <c r="DA1068">
        <v>705207.60474172502</v>
      </c>
      <c r="DB1068">
        <v>671196.48616009811</v>
      </c>
      <c r="DC1068">
        <v>617970.79287179012</v>
      </c>
      <c r="DD1068">
        <v>-18903711.076714732</v>
      </c>
      <c r="DE1068">
        <v>-11139882.769482628</v>
      </c>
      <c r="DF1068">
        <v>-4954919.1486496031</v>
      </c>
    </row>
    <row r="1069" spans="1:110" x14ac:dyDescent="0.45">
      <c r="A1069">
        <v>24201</v>
      </c>
      <c r="B1069" t="s">
        <v>1409</v>
      </c>
      <c r="C1069">
        <v>279886</v>
      </c>
      <c r="D1069">
        <v>273590</v>
      </c>
      <c r="E1069">
        <v>265561</v>
      </c>
      <c r="F1069">
        <v>256703</v>
      </c>
      <c r="G1069">
        <v>247259</v>
      </c>
      <c r="H1069">
        <v>237408</v>
      </c>
      <c r="I1069">
        <v>227357</v>
      </c>
      <c r="J1069">
        <v>218490.82142857145</v>
      </c>
      <c r="K1069">
        <v>2.4700000000000002</v>
      </c>
      <c r="L1069">
        <v>2.39</v>
      </c>
      <c r="M1069">
        <v>2.33</v>
      </c>
      <c r="N1069">
        <v>2.27</v>
      </c>
      <c r="O1069">
        <v>2.2200000000000002</v>
      </c>
      <c r="P1069">
        <v>2.1800000000000002</v>
      </c>
      <c r="Q1069">
        <v>2.172462555853039</v>
      </c>
      <c r="R1069">
        <v>2.1508304702478664</v>
      </c>
      <c r="S1069">
        <v>271570</v>
      </c>
      <c r="T1069">
        <v>11069</v>
      </c>
      <c r="U1069">
        <v>4509</v>
      </c>
      <c r="V1069">
        <v>693.36716276816639</v>
      </c>
      <c r="W1069">
        <v>1996.047240851608</v>
      </c>
      <c r="X1069">
        <v>2170.7538785147499</v>
      </c>
      <c r="Y1069">
        <v>307.16723467600627</v>
      </c>
      <c r="Z1069">
        <v>137722</v>
      </c>
      <c r="AA1069">
        <v>132628.09390487918</v>
      </c>
      <c r="AB1069">
        <v>126880.37400891089</v>
      </c>
      <c r="AC1069">
        <v>121003.0364753077</v>
      </c>
      <c r="AD1069">
        <v>114535.60785902372</v>
      </c>
      <c r="AE1069">
        <v>107849.81573836917</v>
      </c>
      <c r="AF1069">
        <v>101604.89223222165</v>
      </c>
      <c r="AG1069">
        <v>95392.856644041793</v>
      </c>
      <c r="AH1069">
        <v>3654</v>
      </c>
      <c r="AI1069">
        <v>2911.5517757702642</v>
      </c>
      <c r="AJ1069">
        <v>2435.5628758549065</v>
      </c>
      <c r="AK1069">
        <v>2200.141350755207</v>
      </c>
      <c r="AL1069">
        <v>2130.6119202638351</v>
      </c>
      <c r="AM1069">
        <v>2135.7486192704218</v>
      </c>
      <c r="AN1069">
        <v>2295.1418070465711</v>
      </c>
      <c r="AO1069">
        <v>2302.58553895572</v>
      </c>
      <c r="AP1069">
        <v>871.71550396957673</v>
      </c>
      <c r="AQ1069">
        <v>149.7622492210989</v>
      </c>
      <c r="AR1069">
        <v>10.925965491070865</v>
      </c>
      <c r="AS1069">
        <v>149.7622492210989</v>
      </c>
      <c r="AT1069">
        <v>225230</v>
      </c>
      <c r="AU1069">
        <v>4005</v>
      </c>
      <c r="AV1069">
        <v>142845.65649498437</v>
      </c>
      <c r="AW1069">
        <v>57116.07983182829</v>
      </c>
      <c r="AX1069">
        <v>1012.5725881377674</v>
      </c>
      <c r="AY1069">
        <v>4766.7595572376276</v>
      </c>
      <c r="AZ1069">
        <v>2172.6956768027485</v>
      </c>
      <c r="BA1069">
        <v>26.916062777715798</v>
      </c>
      <c r="BB1069">
        <v>66.061272509003672</v>
      </c>
      <c r="BC1069">
        <v>113300</v>
      </c>
      <c r="BD1069">
        <v>6642040.8686450627</v>
      </c>
      <c r="BE1069">
        <v>44109233.479439579</v>
      </c>
      <c r="BF1069">
        <v>1608372</v>
      </c>
      <c r="BG1069">
        <v>1588873.3194985329</v>
      </c>
      <c r="BH1069">
        <v>1530111.366108062</v>
      </c>
      <c r="BI1069">
        <v>1210585.9999999991</v>
      </c>
      <c r="BJ1069">
        <v>1104476.2659377088</v>
      </c>
      <c r="BK1069">
        <v>1045443.6861248075</v>
      </c>
      <c r="BL1069">
        <v>-4340894.3103745319</v>
      </c>
      <c r="BM1069">
        <v>-4609570.6685669208</v>
      </c>
      <c r="BN1069">
        <v>-5069062.373451326</v>
      </c>
      <c r="BO1069">
        <v>3887848.7153319791</v>
      </c>
      <c r="BP1069">
        <v>9502888.1202627793</v>
      </c>
      <c r="BQ1069">
        <v>14553716.7872364</v>
      </c>
      <c r="BR1069">
        <v>1490268</v>
      </c>
      <c r="BS1069">
        <v>8767932</v>
      </c>
      <c r="BT1069">
        <v>937111</v>
      </c>
      <c r="BU1069">
        <v>31044</v>
      </c>
      <c r="BV1069">
        <v>88734</v>
      </c>
      <c r="BW1069">
        <v>932589</v>
      </c>
      <c r="BX1069">
        <v>42948</v>
      </c>
      <c r="BY1069">
        <v>4262.1530390852677</v>
      </c>
      <c r="BZ1069">
        <v>0</v>
      </c>
      <c r="CA1069">
        <v>490.85439549460665</v>
      </c>
      <c r="CB1069">
        <v>47.055379193599869</v>
      </c>
      <c r="CC1069">
        <v>409.41411545525716</v>
      </c>
      <c r="CD1069">
        <v>71.215249504911313</v>
      </c>
      <c r="CE1069">
        <v>9.5103022166414029</v>
      </c>
      <c r="CF1069">
        <v>90.625149223529405</v>
      </c>
      <c r="CG1069">
        <v>5723313.1953737075</v>
      </c>
      <c r="CH1069">
        <v>2802187.424833843</v>
      </c>
      <c r="CI1069">
        <v>6159420.4629624495</v>
      </c>
      <c r="CJ1069">
        <v>153826.92711311986</v>
      </c>
      <c r="CK1069">
        <v>5931851.7615115969</v>
      </c>
      <c r="CL1069">
        <v>65900000</v>
      </c>
      <c r="CM1069">
        <v>17400000</v>
      </c>
      <c r="CN1069">
        <v>9710000</v>
      </c>
      <c r="CO1069">
        <v>711110000</v>
      </c>
      <c r="CP1069">
        <v>516000</v>
      </c>
      <c r="CQ1069">
        <v>770</v>
      </c>
      <c r="CR1069">
        <v>0</v>
      </c>
      <c r="CS1069">
        <v>0</v>
      </c>
      <c r="CT1069">
        <v>1416560000</v>
      </c>
      <c r="CU1069">
        <v>5396160</v>
      </c>
      <c r="CV1069">
        <v>0</v>
      </c>
      <c r="CW1069">
        <v>0</v>
      </c>
      <c r="CX1069">
        <v>112766.6270617671</v>
      </c>
      <c r="CY1069">
        <v>16465306.01509868</v>
      </c>
      <c r="CZ1069">
        <v>113300</v>
      </c>
      <c r="DA1069">
        <v>111926.43685614009</v>
      </c>
      <c r="DB1069">
        <v>107787.01555364269</v>
      </c>
      <c r="DC1069">
        <v>100543.64102265515</v>
      </c>
      <c r="DD1069">
        <v>-4340894.3103745319</v>
      </c>
      <c r="DE1069">
        <v>-4609570.6685669208</v>
      </c>
      <c r="DF1069">
        <v>-5069062.373451326</v>
      </c>
    </row>
    <row r="1070" spans="1:110" x14ac:dyDescent="0.45">
      <c r="A1070">
        <v>24202</v>
      </c>
      <c r="B1070" t="s">
        <v>1410</v>
      </c>
      <c r="C1070">
        <v>311031</v>
      </c>
      <c r="D1070">
        <v>311114</v>
      </c>
      <c r="E1070">
        <v>308479</v>
      </c>
      <c r="F1070">
        <v>303910</v>
      </c>
      <c r="G1070">
        <v>297914</v>
      </c>
      <c r="H1070">
        <v>290933</v>
      </c>
      <c r="I1070">
        <v>283410</v>
      </c>
      <c r="J1070">
        <v>278631.78571428568</v>
      </c>
      <c r="K1070">
        <v>2.4700000000000002</v>
      </c>
      <c r="L1070">
        <v>2.39</v>
      </c>
      <c r="M1070">
        <v>2.33</v>
      </c>
      <c r="N1070">
        <v>2.27</v>
      </c>
      <c r="O1070">
        <v>2.2200000000000002</v>
      </c>
      <c r="P1070">
        <v>2.1800000000000002</v>
      </c>
      <c r="Q1070">
        <v>2.172462555853039</v>
      </c>
      <c r="R1070">
        <v>2.1508304702478664</v>
      </c>
      <c r="S1070">
        <v>337382</v>
      </c>
      <c r="T1070">
        <v>10761</v>
      </c>
      <c r="U1070">
        <v>4212</v>
      </c>
      <c r="V1070">
        <v>785.37960530935368</v>
      </c>
      <c r="W1070">
        <v>2168.3339908944145</v>
      </c>
      <c r="X1070">
        <v>2070.432048332571</v>
      </c>
      <c r="Y1070">
        <v>293.52841812586877</v>
      </c>
      <c r="Z1070">
        <v>160114</v>
      </c>
      <c r="AA1070">
        <v>161416.83567878499</v>
      </c>
      <c r="AB1070">
        <v>159445.1940369005</v>
      </c>
      <c r="AC1070">
        <v>155871.33431357297</v>
      </c>
      <c r="AD1070">
        <v>150483.99449617451</v>
      </c>
      <c r="AE1070">
        <v>143990.17892665992</v>
      </c>
      <c r="AF1070">
        <v>137148.63171645784</v>
      </c>
      <c r="AG1070">
        <v>132851.60474638129</v>
      </c>
      <c r="AH1070">
        <v>2053</v>
      </c>
      <c r="AI1070">
        <v>1701.1072322053735</v>
      </c>
      <c r="AJ1070">
        <v>1428.0374181889078</v>
      </c>
      <c r="AK1070">
        <v>1244.6765159254405</v>
      </c>
      <c r="AL1070">
        <v>1135.4970382709128</v>
      </c>
      <c r="AM1070">
        <v>1052.1965676962286</v>
      </c>
      <c r="AN1070">
        <v>966.48245162258911</v>
      </c>
      <c r="AO1070">
        <v>917.61542079602816</v>
      </c>
      <c r="AP1070">
        <v>878.46796031841495</v>
      </c>
      <c r="AQ1070">
        <v>42.30843637706807</v>
      </c>
      <c r="AR1070">
        <v>3.0866290953908062</v>
      </c>
      <c r="AS1070">
        <v>42.30843637706807</v>
      </c>
      <c r="AT1070">
        <v>242517</v>
      </c>
      <c r="AU1070">
        <v>7210</v>
      </c>
      <c r="AV1070">
        <v>154510.41297872589</v>
      </c>
      <c r="AW1070">
        <v>88721.646457836527</v>
      </c>
      <c r="AX1070">
        <v>1726.1132303942418</v>
      </c>
      <c r="AY1070">
        <v>5156.0124811000824</v>
      </c>
      <c r="AZ1070">
        <v>3374.9714312561014</v>
      </c>
      <c r="BA1070">
        <v>45.883300234487486</v>
      </c>
      <c r="BB1070">
        <v>66.061272509003672</v>
      </c>
      <c r="BC1070">
        <v>131040</v>
      </c>
      <c r="BD1070">
        <v>8614967.5060309675</v>
      </c>
      <c r="BE1070">
        <v>57099226.296922863</v>
      </c>
      <c r="BF1070">
        <v>2132500</v>
      </c>
      <c r="BG1070">
        <v>2193241.8263243255</v>
      </c>
      <c r="BH1070">
        <v>2186270.4148374647</v>
      </c>
      <c r="BI1070">
        <v>1849758.0000000016</v>
      </c>
      <c r="BJ1070">
        <v>1786209.2662438483</v>
      </c>
      <c r="BK1070">
        <v>1724472.9864806766</v>
      </c>
      <c r="BL1070">
        <v>-3543412.1217046101</v>
      </c>
      <c r="BM1070">
        <v>-4203185.2514040042</v>
      </c>
      <c r="BN1070">
        <v>-5026835.125731064</v>
      </c>
      <c r="BO1070">
        <v>6668811.7432359457</v>
      </c>
      <c r="BP1070">
        <v>14760912.341451708</v>
      </c>
      <c r="BQ1070">
        <v>21478670.590789229</v>
      </c>
      <c r="BR1070">
        <v>1490268</v>
      </c>
      <c r="BS1070">
        <v>8767932</v>
      </c>
      <c r="BT1070">
        <v>937111</v>
      </c>
      <c r="BU1070">
        <v>31044</v>
      </c>
      <c r="BV1070">
        <v>88734</v>
      </c>
      <c r="BW1070">
        <v>932589</v>
      </c>
      <c r="BX1070">
        <v>42948</v>
      </c>
      <c r="BY1070">
        <v>2599.0308220193015</v>
      </c>
      <c r="BZ1070">
        <v>0</v>
      </c>
      <c r="CA1070">
        <v>0</v>
      </c>
      <c r="CB1070">
        <v>9.4839442392414348</v>
      </c>
      <c r="CC1070">
        <v>0.37210473999999999</v>
      </c>
      <c r="CD1070">
        <v>61.288472398517683</v>
      </c>
      <c r="CE1070">
        <v>83.538370095249036</v>
      </c>
      <c r="CF1070">
        <v>0</v>
      </c>
      <c r="CG1070">
        <v>6938551.5316405799</v>
      </c>
      <c r="CH1070">
        <v>3397179.4282097267</v>
      </c>
      <c r="CI1070">
        <v>7467258.007451375</v>
      </c>
      <c r="CJ1070">
        <v>186489.19328598952</v>
      </c>
      <c r="CK1070">
        <v>7191369.3555282876</v>
      </c>
      <c r="CL1070">
        <v>26300000</v>
      </c>
      <c r="CM1070">
        <v>12700000</v>
      </c>
      <c r="CN1070">
        <v>3480000</v>
      </c>
      <c r="CO1070">
        <v>206440000</v>
      </c>
      <c r="CP1070">
        <v>1000</v>
      </c>
      <c r="CQ1070">
        <v>200</v>
      </c>
      <c r="CR1070">
        <v>0</v>
      </c>
      <c r="CS1070">
        <v>0</v>
      </c>
      <c r="CT1070">
        <v>2452000</v>
      </c>
      <c r="CU1070">
        <v>1401600</v>
      </c>
      <c r="CV1070">
        <v>0</v>
      </c>
      <c r="CW1070">
        <v>0</v>
      </c>
      <c r="CX1070">
        <v>7775.9778265537652</v>
      </c>
      <c r="CY1070">
        <v>19348445.970467001</v>
      </c>
      <c r="CZ1070">
        <v>131040</v>
      </c>
      <c r="DA1070">
        <v>134772.5246994324</v>
      </c>
      <c r="DB1070">
        <v>134344.13841045785</v>
      </c>
      <c r="DC1070">
        <v>130408.74295687854</v>
      </c>
      <c r="DD1070">
        <v>-3543412.1217046101</v>
      </c>
      <c r="DE1070">
        <v>-4203185.2514040042</v>
      </c>
      <c r="DF1070">
        <v>-5026835.125731064</v>
      </c>
    </row>
    <row r="1071" spans="1:110" x14ac:dyDescent="0.45">
      <c r="A1071">
        <v>24203</v>
      </c>
      <c r="B1071" t="s">
        <v>1411</v>
      </c>
      <c r="C1071">
        <v>127817</v>
      </c>
      <c r="D1071">
        <v>124307</v>
      </c>
      <c r="E1071">
        <v>120019</v>
      </c>
      <c r="F1071">
        <v>115438</v>
      </c>
      <c r="G1071">
        <v>110650</v>
      </c>
      <c r="H1071">
        <v>105649</v>
      </c>
      <c r="I1071">
        <v>100547</v>
      </c>
      <c r="J1071">
        <v>95957.892857142855</v>
      </c>
      <c r="K1071">
        <v>2.4700000000000002</v>
      </c>
      <c r="L1071">
        <v>2.39</v>
      </c>
      <c r="M1071">
        <v>2.33</v>
      </c>
      <c r="N1071">
        <v>2.27</v>
      </c>
      <c r="O1071">
        <v>2.2200000000000002</v>
      </c>
      <c r="P1071">
        <v>2.1800000000000002</v>
      </c>
      <c r="Q1071">
        <v>2.172462555853039</v>
      </c>
      <c r="R1071">
        <v>2.1508304702478664</v>
      </c>
      <c r="S1071">
        <v>229473</v>
      </c>
      <c r="T1071">
        <v>11530</v>
      </c>
      <c r="U1071">
        <v>4231</v>
      </c>
      <c r="V1071">
        <v>305.48336988871176</v>
      </c>
      <c r="W1071">
        <v>882.15687185256775</v>
      </c>
      <c r="X1071">
        <v>2343.7681447404198</v>
      </c>
      <c r="Y1071">
        <v>297.8311487186794</v>
      </c>
      <c r="Z1071">
        <v>59578</v>
      </c>
      <c r="AA1071">
        <v>57143.874519556754</v>
      </c>
      <c r="AB1071">
        <v>54466.37565146514</v>
      </c>
      <c r="AC1071">
        <v>51679.462572832366</v>
      </c>
      <c r="AD1071">
        <v>48739.719049974716</v>
      </c>
      <c r="AE1071">
        <v>45738.970995158292</v>
      </c>
      <c r="AF1071">
        <v>42811.767036864301</v>
      </c>
      <c r="AG1071">
        <v>39963.40480237567</v>
      </c>
      <c r="AH1071">
        <v>1577</v>
      </c>
      <c r="AI1071">
        <v>1166.309306988835</v>
      </c>
      <c r="AJ1071">
        <v>870.59629741581739</v>
      </c>
      <c r="AK1071">
        <v>672.77938513668732</v>
      </c>
      <c r="AL1071">
        <v>553.09466781982269</v>
      </c>
      <c r="AM1071">
        <v>485.14710577594985</v>
      </c>
      <c r="AN1071">
        <v>452.90806236350329</v>
      </c>
      <c r="AO1071">
        <v>426.7322530651989</v>
      </c>
      <c r="AP1071">
        <v>378.55334718202624</v>
      </c>
      <c r="AQ1071">
        <v>25.841800628038733</v>
      </c>
      <c r="AR1071">
        <v>1.8852990213324528</v>
      </c>
      <c r="AS1071">
        <v>25.841800628038733</v>
      </c>
      <c r="AT1071">
        <v>99298</v>
      </c>
      <c r="AU1071">
        <v>1257</v>
      </c>
      <c r="AV1071">
        <v>62853.841724802303</v>
      </c>
      <c r="AW1071">
        <v>20401.969438935896</v>
      </c>
      <c r="AX1071">
        <v>334.7925276277918</v>
      </c>
      <c r="AY1071">
        <v>2097.4326983566525</v>
      </c>
      <c r="AZ1071">
        <v>776.09091745712146</v>
      </c>
      <c r="BA1071">
        <v>8.8994080984480952</v>
      </c>
      <c r="BB1071">
        <v>66.061272509003672</v>
      </c>
      <c r="BC1071">
        <v>49670</v>
      </c>
      <c r="BD1071">
        <v>2814608.098444114</v>
      </c>
      <c r="BE1071">
        <v>28814938.435570642</v>
      </c>
      <c r="BF1071">
        <v>666738</v>
      </c>
      <c r="BG1071">
        <v>651899.21815765998</v>
      </c>
      <c r="BH1071">
        <v>621250.02695376193</v>
      </c>
      <c r="BI1071">
        <v>524426</v>
      </c>
      <c r="BJ1071">
        <v>474277.49810602813</v>
      </c>
      <c r="BK1071">
        <v>447298.61454799201</v>
      </c>
      <c r="BL1071">
        <v>-1927530.6185769965</v>
      </c>
      <c r="BM1071">
        <v>-2114209.2495457274</v>
      </c>
      <c r="BN1071">
        <v>-2287577.0649050022</v>
      </c>
      <c r="BO1071">
        <v>2509254.4443024024</v>
      </c>
      <c r="BP1071">
        <v>6099850.592915358</v>
      </c>
      <c r="BQ1071">
        <v>9250412.3271368034</v>
      </c>
      <c r="BR1071">
        <v>1490268</v>
      </c>
      <c r="BS1071">
        <v>8767932</v>
      </c>
      <c r="BT1071">
        <v>937111</v>
      </c>
      <c r="BU1071">
        <v>31044</v>
      </c>
      <c r="BV1071">
        <v>88734</v>
      </c>
      <c r="BW1071">
        <v>932589</v>
      </c>
      <c r="BX1071">
        <v>42948</v>
      </c>
      <c r="BY1071">
        <v>1142.8280518986285</v>
      </c>
      <c r="BZ1071">
        <v>0</v>
      </c>
      <c r="CA1071">
        <v>0</v>
      </c>
      <c r="CB1071">
        <v>0</v>
      </c>
      <c r="CC1071">
        <v>0</v>
      </c>
      <c r="CD1071">
        <v>54.414872754319305</v>
      </c>
      <c r="CE1071">
        <v>0</v>
      </c>
      <c r="CF1071">
        <v>4.7450000000000001</v>
      </c>
      <c r="CG1071">
        <v>3848776.7411063793</v>
      </c>
      <c r="CH1071">
        <v>1884396.924781095</v>
      </c>
      <c r="CI1071">
        <v>4142047.3434350728</v>
      </c>
      <c r="CJ1071">
        <v>103444.53973048455</v>
      </c>
      <c r="CK1071">
        <v>3989013.4109471911</v>
      </c>
      <c r="CL1071">
        <v>23600000</v>
      </c>
      <c r="CM1071">
        <v>4160000</v>
      </c>
      <c r="CN1071">
        <v>4350000</v>
      </c>
      <c r="CO1071">
        <v>208350000</v>
      </c>
      <c r="CP1071">
        <v>207000</v>
      </c>
      <c r="CQ1071">
        <v>30</v>
      </c>
      <c r="CR1071">
        <v>0</v>
      </c>
      <c r="CS1071">
        <v>0</v>
      </c>
      <c r="CT1071">
        <v>558699000</v>
      </c>
      <c r="CU1071">
        <v>210240</v>
      </c>
      <c r="CV1071">
        <v>0</v>
      </c>
      <c r="CW1071">
        <v>0</v>
      </c>
      <c r="CX1071">
        <v>27177.880345892729</v>
      </c>
      <c r="CY1071">
        <v>11004683.081151575</v>
      </c>
      <c r="CZ1071">
        <v>49670</v>
      </c>
      <c r="DA1071">
        <v>48564.554841468416</v>
      </c>
      <c r="DB1071">
        <v>46281.281161105791</v>
      </c>
      <c r="DC1071">
        <v>42606.023038089421</v>
      </c>
      <c r="DD1071">
        <v>-1927530.6185769965</v>
      </c>
      <c r="DE1071">
        <v>-2114209.2495457274</v>
      </c>
      <c r="DF1071">
        <v>-2287577.0649050022</v>
      </c>
    </row>
    <row r="1072" spans="1:110" x14ac:dyDescent="0.45">
      <c r="A1072">
        <v>24204</v>
      </c>
      <c r="B1072" t="s">
        <v>1412</v>
      </c>
      <c r="C1072">
        <v>163863</v>
      </c>
      <c r="D1072">
        <v>159073</v>
      </c>
      <c r="E1072">
        <v>153412</v>
      </c>
      <c r="F1072">
        <v>147347</v>
      </c>
      <c r="G1072">
        <v>140955</v>
      </c>
      <c r="H1072">
        <v>134215</v>
      </c>
      <c r="I1072">
        <v>127382</v>
      </c>
      <c r="J1072">
        <v>121252.85714285716</v>
      </c>
      <c r="K1072">
        <v>2.4700000000000002</v>
      </c>
      <c r="L1072">
        <v>2.39</v>
      </c>
      <c r="M1072">
        <v>2.33</v>
      </c>
      <c r="N1072">
        <v>2.27</v>
      </c>
      <c r="O1072">
        <v>2.2200000000000002</v>
      </c>
      <c r="P1072">
        <v>2.1800000000000002</v>
      </c>
      <c r="Q1072">
        <v>2.172462555853039</v>
      </c>
      <c r="R1072">
        <v>2.1508304702478664</v>
      </c>
      <c r="S1072">
        <v>325855</v>
      </c>
      <c r="T1072">
        <v>12127</v>
      </c>
      <c r="U1072">
        <v>3910</v>
      </c>
      <c r="V1072">
        <v>384.77613935321267</v>
      </c>
      <c r="W1072">
        <v>1115.3494332234666</v>
      </c>
      <c r="X1072">
        <v>2509.0564891434456</v>
      </c>
      <c r="Y1072">
        <v>279.08146938743994</v>
      </c>
      <c r="Z1072">
        <v>72694</v>
      </c>
      <c r="AA1072">
        <v>69635.663943012521</v>
      </c>
      <c r="AB1072">
        <v>66084.607767218957</v>
      </c>
      <c r="AC1072">
        <v>62521.633597753273</v>
      </c>
      <c r="AD1072">
        <v>58586.943923277868</v>
      </c>
      <c r="AE1072">
        <v>54611.283310700033</v>
      </c>
      <c r="AF1072">
        <v>50975.714915290147</v>
      </c>
      <c r="AG1072">
        <v>47190.354070431247</v>
      </c>
      <c r="AH1072">
        <v>3114</v>
      </c>
      <c r="AI1072">
        <v>2704.0249895026136</v>
      </c>
      <c r="AJ1072">
        <v>2378.152221025518</v>
      </c>
      <c r="AK1072">
        <v>2202.1377455279098</v>
      </c>
      <c r="AL1072">
        <v>2159.2558018729492</v>
      </c>
      <c r="AM1072">
        <v>2190.0878426582681</v>
      </c>
      <c r="AN1072">
        <v>2504.4536803428068</v>
      </c>
      <c r="AO1072">
        <v>2587.1081513725012</v>
      </c>
      <c r="AP1072">
        <v>439.97408929103818</v>
      </c>
      <c r="AQ1072">
        <v>79.809095893105663</v>
      </c>
      <c r="AR1072">
        <v>5.8225048844872029</v>
      </c>
      <c r="AS1072">
        <v>79.809095893105663</v>
      </c>
      <c r="AT1072">
        <v>137044</v>
      </c>
      <c r="AU1072">
        <v>3149</v>
      </c>
      <c r="AV1072">
        <v>87088.488993352687</v>
      </c>
      <c r="AW1072">
        <v>41442.936761477307</v>
      </c>
      <c r="AX1072">
        <v>772.37057892241376</v>
      </c>
      <c r="AY1072">
        <v>2906.1428777081787</v>
      </c>
      <c r="AZ1072">
        <v>1576.4893144065968</v>
      </c>
      <c r="BA1072">
        <v>20.531046597034557</v>
      </c>
      <c r="BB1072">
        <v>66.061272509003672</v>
      </c>
      <c r="BC1072">
        <v>64140</v>
      </c>
      <c r="BD1072">
        <v>3588914.5692736749</v>
      </c>
      <c r="BE1072">
        <v>32519132.269198012</v>
      </c>
      <c r="BF1072">
        <v>817446</v>
      </c>
      <c r="BG1072">
        <v>797215.88404132531</v>
      </c>
      <c r="BH1072">
        <v>756144.96473778668</v>
      </c>
      <c r="BI1072">
        <v>591838.00000000023</v>
      </c>
      <c r="BJ1072">
        <v>531375.39717448317</v>
      </c>
      <c r="BK1072">
        <v>497934.2158070174</v>
      </c>
      <c r="BL1072">
        <v>-2465648.9097099067</v>
      </c>
      <c r="BM1072">
        <v>-2553996.0309476922</v>
      </c>
      <c r="BN1072">
        <v>-2726424.2474718243</v>
      </c>
      <c r="BO1072">
        <v>2738413.2361210044</v>
      </c>
      <c r="BP1072">
        <v>6781334.667026775</v>
      </c>
      <c r="BQ1072">
        <v>10195021.58824588</v>
      </c>
      <c r="BR1072">
        <v>1490268</v>
      </c>
      <c r="BS1072">
        <v>8767932</v>
      </c>
      <c r="BT1072">
        <v>937111</v>
      </c>
      <c r="BU1072">
        <v>31044</v>
      </c>
      <c r="BV1072">
        <v>88734</v>
      </c>
      <c r="BW1072">
        <v>932589</v>
      </c>
      <c r="BX1072">
        <v>42948</v>
      </c>
      <c r="BY1072">
        <v>3725.0665935082152</v>
      </c>
      <c r="BZ1072">
        <v>0</v>
      </c>
      <c r="CA1072">
        <v>0</v>
      </c>
      <c r="CB1072">
        <v>186.54305788920175</v>
      </c>
      <c r="CC1072">
        <v>550.02513007200014</v>
      </c>
      <c r="CD1072">
        <v>38.100556007209974</v>
      </c>
      <c r="CE1072">
        <v>0</v>
      </c>
      <c r="CF1072">
        <v>805.08708823529423</v>
      </c>
      <c r="CG1072">
        <v>4488238.4945114134</v>
      </c>
      <c r="CH1072">
        <v>2197483.3526743324</v>
      </c>
      <c r="CI1072">
        <v>4830235.0547748208</v>
      </c>
      <c r="CJ1072">
        <v>120631.51398382019</v>
      </c>
      <c r="CK1072">
        <v>4651775.031510097</v>
      </c>
      <c r="CL1072">
        <v>62000000</v>
      </c>
      <c r="CM1072">
        <v>13800000</v>
      </c>
      <c r="CN1072">
        <v>5520000</v>
      </c>
      <c r="CO1072">
        <v>623660000</v>
      </c>
      <c r="CP1072">
        <v>329000</v>
      </c>
      <c r="CQ1072">
        <v>7750</v>
      </c>
      <c r="CR1072">
        <v>0</v>
      </c>
      <c r="CS1072">
        <v>0</v>
      </c>
      <c r="CT1072">
        <v>865795000</v>
      </c>
      <c r="CU1072">
        <v>54312000</v>
      </c>
      <c r="CV1072">
        <v>0</v>
      </c>
      <c r="CW1072">
        <v>0</v>
      </c>
      <c r="CX1072">
        <v>105794.55622095618</v>
      </c>
      <c r="CY1072">
        <v>12441072.472558044</v>
      </c>
      <c r="CZ1072">
        <v>64140</v>
      </c>
      <c r="DA1072">
        <v>62552.666234112839</v>
      </c>
      <c r="DB1072">
        <v>59330.081789233343</v>
      </c>
      <c r="DC1072">
        <v>54327.057789940874</v>
      </c>
      <c r="DD1072">
        <v>-2465648.9097099067</v>
      </c>
      <c r="DE1072">
        <v>-2553996.0309476922</v>
      </c>
      <c r="DF1072">
        <v>-2726424.2474718243</v>
      </c>
    </row>
    <row r="1073" spans="1:110" x14ac:dyDescent="0.45">
      <c r="A1073">
        <v>24205</v>
      </c>
      <c r="B1073" t="s">
        <v>1413</v>
      </c>
      <c r="C1073">
        <v>140303</v>
      </c>
      <c r="D1073">
        <v>139565</v>
      </c>
      <c r="E1073">
        <v>137803</v>
      </c>
      <c r="F1073">
        <v>135318</v>
      </c>
      <c r="G1073">
        <v>132270</v>
      </c>
      <c r="H1073">
        <v>128826</v>
      </c>
      <c r="I1073">
        <v>125058</v>
      </c>
      <c r="J1073">
        <v>122459.92857142859</v>
      </c>
      <c r="K1073">
        <v>2.4700000000000002</v>
      </c>
      <c r="L1073">
        <v>2.39</v>
      </c>
      <c r="M1073">
        <v>2.33</v>
      </c>
      <c r="N1073">
        <v>2.27</v>
      </c>
      <c r="O1073">
        <v>2.2200000000000002</v>
      </c>
      <c r="P1073">
        <v>2.1800000000000002</v>
      </c>
      <c r="Q1073">
        <v>2.172462555853039</v>
      </c>
      <c r="R1073">
        <v>2.1508304702478664</v>
      </c>
      <c r="S1073">
        <v>356771</v>
      </c>
      <c r="T1073">
        <v>11072</v>
      </c>
      <c r="U1073">
        <v>4826</v>
      </c>
      <c r="V1073">
        <v>330.12344558172674</v>
      </c>
      <c r="W1073">
        <v>937.68373368447465</v>
      </c>
      <c r="X1073">
        <v>2286.1301851350759</v>
      </c>
      <c r="Y1073">
        <v>350.81825618869527</v>
      </c>
      <c r="Z1073">
        <v>61312</v>
      </c>
      <c r="AA1073">
        <v>61172.732699181761</v>
      </c>
      <c r="AB1073">
        <v>59720.997450953233</v>
      </c>
      <c r="AC1073">
        <v>57861.45554291764</v>
      </c>
      <c r="AD1073">
        <v>55691.196770664239</v>
      </c>
      <c r="AE1073">
        <v>53220.487080882041</v>
      </c>
      <c r="AF1073">
        <v>50644.45676508575</v>
      </c>
      <c r="AG1073">
        <v>48673.806562988444</v>
      </c>
      <c r="AH1073">
        <v>1355</v>
      </c>
      <c r="AI1073">
        <v>1131.8139796922787</v>
      </c>
      <c r="AJ1073">
        <v>953.61779181383417</v>
      </c>
      <c r="AK1073">
        <v>826.06502485130068</v>
      </c>
      <c r="AL1073">
        <v>748.99205999694721</v>
      </c>
      <c r="AM1073">
        <v>691.40854116060621</v>
      </c>
      <c r="AN1073">
        <v>657.65110002097117</v>
      </c>
      <c r="AO1073">
        <v>640.38370322508911</v>
      </c>
      <c r="AP1073">
        <v>372.34973580735482</v>
      </c>
      <c r="AQ1073">
        <v>14.423330583091387</v>
      </c>
      <c r="AR1073">
        <v>1.0522599188832296</v>
      </c>
      <c r="AS1073">
        <v>14.423330583091387</v>
      </c>
      <c r="AT1073">
        <v>99317</v>
      </c>
      <c r="AU1073">
        <v>1573</v>
      </c>
      <c r="AV1073">
        <v>62942.255242657578</v>
      </c>
      <c r="AW1073">
        <v>23372.297454214604</v>
      </c>
      <c r="AX1073">
        <v>404.14384433406622</v>
      </c>
      <c r="AY1073">
        <v>2100.3830574474832</v>
      </c>
      <c r="AZ1073">
        <v>889.08219515832354</v>
      </c>
      <c r="BA1073">
        <v>10.742895089949943</v>
      </c>
      <c r="BB1073">
        <v>66.061272509003672</v>
      </c>
      <c r="BC1073">
        <v>54080</v>
      </c>
      <c r="BD1073">
        <v>3483315.5651588887</v>
      </c>
      <c r="BE1073">
        <v>27047347.719276108</v>
      </c>
      <c r="BF1073">
        <v>863198</v>
      </c>
      <c r="BG1073">
        <v>881173.68596654397</v>
      </c>
      <c r="BH1073">
        <v>873532.03239199647</v>
      </c>
      <c r="BI1073">
        <v>860989.99999999988</v>
      </c>
      <c r="BJ1073">
        <v>814384.65162049257</v>
      </c>
      <c r="BK1073">
        <v>783838.83458937856</v>
      </c>
      <c r="BL1073">
        <v>-2391295.7359650522</v>
      </c>
      <c r="BM1073">
        <v>-2489319.9588717213</v>
      </c>
      <c r="BN1073">
        <v>-2723991.6737638777</v>
      </c>
      <c r="BO1073">
        <v>2891908.0573630985</v>
      </c>
      <c r="BP1073">
        <v>6452261.5784445889</v>
      </c>
      <c r="BQ1073">
        <v>9542491.5762049686</v>
      </c>
      <c r="BR1073">
        <v>1490268</v>
      </c>
      <c r="BS1073">
        <v>8767932</v>
      </c>
      <c r="BT1073">
        <v>937111</v>
      </c>
      <c r="BU1073">
        <v>31044</v>
      </c>
      <c r="BV1073">
        <v>88734</v>
      </c>
      <c r="BW1073">
        <v>932589</v>
      </c>
      <c r="BX1073">
        <v>42948</v>
      </c>
      <c r="BY1073">
        <v>747.20344087728336</v>
      </c>
      <c r="BZ1073">
        <v>0</v>
      </c>
      <c r="CA1073">
        <v>0</v>
      </c>
      <c r="CB1073">
        <v>3.477446221055192</v>
      </c>
      <c r="CC1073">
        <v>0</v>
      </c>
      <c r="CD1073">
        <v>10.626269701382391</v>
      </c>
      <c r="CE1073">
        <v>186.70985757574451</v>
      </c>
      <c r="CF1073">
        <v>0</v>
      </c>
      <c r="CG1073">
        <v>3238025.5154052447</v>
      </c>
      <c r="CH1073">
        <v>1585367.43854837</v>
      </c>
      <c r="CI1073">
        <v>3484757.8558697621</v>
      </c>
      <c r="CJ1073">
        <v>87029.225545666035</v>
      </c>
      <c r="CK1073">
        <v>3356008.4345728233</v>
      </c>
      <c r="CL1073">
        <v>20800000</v>
      </c>
      <c r="CM1073">
        <v>4320000</v>
      </c>
      <c r="CN1073">
        <v>2100000</v>
      </c>
      <c r="CO1073">
        <v>136680000</v>
      </c>
      <c r="CP1073">
        <v>33000</v>
      </c>
      <c r="CQ1073">
        <v>90</v>
      </c>
      <c r="CR1073">
        <v>0</v>
      </c>
      <c r="CS1073">
        <v>0</v>
      </c>
      <c r="CT1073">
        <v>92367000</v>
      </c>
      <c r="CU1073">
        <v>630720</v>
      </c>
      <c r="CV1073">
        <v>0</v>
      </c>
      <c r="CW1073">
        <v>0</v>
      </c>
      <c r="CX1073">
        <v>8450.0227412637723</v>
      </c>
      <c r="CY1073">
        <v>9380426.9234357253</v>
      </c>
      <c r="CZ1073">
        <v>54080</v>
      </c>
      <c r="DA1073">
        <v>55206.190163868188</v>
      </c>
      <c r="DB1073">
        <v>54727.434854760046</v>
      </c>
      <c r="DC1073">
        <v>52728.556881554745</v>
      </c>
      <c r="DD1073">
        <v>-2391295.7359650522</v>
      </c>
      <c r="DE1073">
        <v>-2489319.9588717213</v>
      </c>
      <c r="DF1073">
        <v>-2723991.6737638777</v>
      </c>
    </row>
    <row r="1074" spans="1:110" x14ac:dyDescent="0.45">
      <c r="A1074">
        <v>24207</v>
      </c>
      <c r="B1074" t="s">
        <v>1414</v>
      </c>
      <c r="C1074">
        <v>196403</v>
      </c>
      <c r="D1074">
        <v>192456</v>
      </c>
      <c r="E1074">
        <v>186932</v>
      </c>
      <c r="F1074">
        <v>180224</v>
      </c>
      <c r="G1074">
        <v>172659</v>
      </c>
      <c r="H1074">
        <v>164586</v>
      </c>
      <c r="I1074">
        <v>156407</v>
      </c>
      <c r="J1074">
        <v>149621.24999999997</v>
      </c>
      <c r="K1074">
        <v>2.4700000000000002</v>
      </c>
      <c r="L1074">
        <v>2.39</v>
      </c>
      <c r="M1074">
        <v>2.33</v>
      </c>
      <c r="N1074">
        <v>2.27</v>
      </c>
      <c r="O1074">
        <v>2.2200000000000002</v>
      </c>
      <c r="P1074">
        <v>2.1800000000000002</v>
      </c>
      <c r="Q1074">
        <v>2.172462555853039</v>
      </c>
      <c r="R1074">
        <v>2.1508304702478664</v>
      </c>
      <c r="S1074">
        <v>291804</v>
      </c>
      <c r="T1074">
        <v>10462</v>
      </c>
      <c r="U1074">
        <v>4023</v>
      </c>
      <c r="V1074">
        <v>476.36026788241247</v>
      </c>
      <c r="W1074">
        <v>1345.6159230748608</v>
      </c>
      <c r="X1074">
        <v>2095.6154656916156</v>
      </c>
      <c r="Y1074">
        <v>285.27343069191295</v>
      </c>
      <c r="Z1074">
        <v>85404</v>
      </c>
      <c r="AA1074">
        <v>85908.731245913368</v>
      </c>
      <c r="AB1074">
        <v>82914.710248458287</v>
      </c>
      <c r="AC1074">
        <v>78458.254679383477</v>
      </c>
      <c r="AD1074">
        <v>72577.782151198553</v>
      </c>
      <c r="AE1074">
        <v>66774.910751247691</v>
      </c>
      <c r="AF1074">
        <v>61559.08604942105</v>
      </c>
      <c r="AG1074">
        <v>56927.134068225023</v>
      </c>
      <c r="AH1074">
        <v>2849</v>
      </c>
      <c r="AI1074">
        <v>2484.6050044802346</v>
      </c>
      <c r="AJ1074">
        <v>2141.1531956029612</v>
      </c>
      <c r="AK1074">
        <v>1888.4609259842882</v>
      </c>
      <c r="AL1074">
        <v>1712.6675839124939</v>
      </c>
      <c r="AM1074">
        <v>1552.7234388801435</v>
      </c>
      <c r="AN1074">
        <v>1406.067410018102</v>
      </c>
      <c r="AO1074">
        <v>1304.1826372145342</v>
      </c>
      <c r="AP1074">
        <v>441.25472756409368</v>
      </c>
      <c r="AQ1074">
        <v>69.953153327993221</v>
      </c>
      <c r="AR1074">
        <v>5.1034606065836625</v>
      </c>
      <c r="AS1074">
        <v>69.953153327993221</v>
      </c>
      <c r="AT1074">
        <v>161918</v>
      </c>
      <c r="AU1074">
        <v>3042</v>
      </c>
      <c r="AV1074">
        <v>102731.2238759106</v>
      </c>
      <c r="AW1074">
        <v>42590.250534472681</v>
      </c>
      <c r="AX1074">
        <v>763.6630144214862</v>
      </c>
      <c r="AY1074">
        <v>3428.1409407391361</v>
      </c>
      <c r="AZ1074">
        <v>1620.1331303313407</v>
      </c>
      <c r="BA1074">
        <v>20.299583336529931</v>
      </c>
      <c r="BB1074">
        <v>66.061272509003672</v>
      </c>
      <c r="BC1074">
        <v>79210</v>
      </c>
      <c r="BD1074">
        <v>4520437.7436129358</v>
      </c>
      <c r="BE1074">
        <v>26955691.76473565</v>
      </c>
      <c r="BF1074">
        <v>1142350</v>
      </c>
      <c r="BG1074">
        <v>1126295.6299640047</v>
      </c>
      <c r="BH1074">
        <v>1071030.9690445629</v>
      </c>
      <c r="BI1074">
        <v>840338.00000000023</v>
      </c>
      <c r="BJ1074">
        <v>767459.27759118308</v>
      </c>
      <c r="BK1074">
        <v>709937.94708468777</v>
      </c>
      <c r="BL1074">
        <v>-2802774.3658275465</v>
      </c>
      <c r="BM1074">
        <v>-3155937.317467669</v>
      </c>
      <c r="BN1074">
        <v>-3550450.9279814679</v>
      </c>
      <c r="BO1074">
        <v>2711700.3917610869</v>
      </c>
      <c r="BP1074">
        <v>5904174.7342643868</v>
      </c>
      <c r="BQ1074">
        <v>8312553.5771080684</v>
      </c>
      <c r="BR1074">
        <v>1490268</v>
      </c>
      <c r="BS1074">
        <v>8767932</v>
      </c>
      <c r="BT1074">
        <v>937111</v>
      </c>
      <c r="BU1074">
        <v>31044</v>
      </c>
      <c r="BV1074">
        <v>88734</v>
      </c>
      <c r="BW1074">
        <v>932589</v>
      </c>
      <c r="BX1074">
        <v>42948</v>
      </c>
      <c r="BY1074">
        <v>2246.6612523423441</v>
      </c>
      <c r="BZ1074">
        <v>0</v>
      </c>
      <c r="CA1074">
        <v>0</v>
      </c>
      <c r="CB1074">
        <v>5.0285538491438485E-2</v>
      </c>
      <c r="CC1074">
        <v>158.23295279999999</v>
      </c>
      <c r="CD1074">
        <v>31.222964491110424</v>
      </c>
      <c r="CE1074">
        <v>89.897549555218717</v>
      </c>
      <c r="CF1074">
        <v>0</v>
      </c>
      <c r="CG1074">
        <v>3550709.2625804408</v>
      </c>
      <c r="CH1074">
        <v>1738460.3122692266</v>
      </c>
      <c r="CI1074">
        <v>3821267.602067729</v>
      </c>
      <c r="CJ1074">
        <v>95433.305200970557</v>
      </c>
      <c r="CK1074">
        <v>3680085.3412807258</v>
      </c>
      <c r="CL1074">
        <v>37700000</v>
      </c>
      <c r="CM1074">
        <v>20600000</v>
      </c>
      <c r="CN1074">
        <v>5070000</v>
      </c>
      <c r="CO1074">
        <v>194460000</v>
      </c>
      <c r="CP1074">
        <v>9000</v>
      </c>
      <c r="CQ1074">
        <v>340</v>
      </c>
      <c r="CR1074">
        <v>0</v>
      </c>
      <c r="CS1074">
        <v>0</v>
      </c>
      <c r="CT1074">
        <v>21877000</v>
      </c>
      <c r="CU1074">
        <v>2382720</v>
      </c>
      <c r="CV1074">
        <v>0</v>
      </c>
      <c r="CW1074">
        <v>0</v>
      </c>
      <c r="CX1074">
        <v>9692.1135719995546</v>
      </c>
      <c r="CY1074">
        <v>10379105.325247714</v>
      </c>
      <c r="CZ1074">
        <v>79210</v>
      </c>
      <c r="DA1074">
        <v>78096.797697245856</v>
      </c>
      <c r="DB1074">
        <v>74264.772668639052</v>
      </c>
      <c r="DC1074">
        <v>68427.954411517479</v>
      </c>
      <c r="DD1074">
        <v>-2802774.3658275465</v>
      </c>
      <c r="DE1074">
        <v>-3155937.317467669</v>
      </c>
      <c r="DF1074">
        <v>-3550450.9279814679</v>
      </c>
    </row>
    <row r="1075" spans="1:110" x14ac:dyDescent="0.45">
      <c r="A1075">
        <v>24208</v>
      </c>
      <c r="B1075" t="s">
        <v>1415</v>
      </c>
      <c r="C1075">
        <v>78795</v>
      </c>
      <c r="D1075">
        <v>76584</v>
      </c>
      <c r="E1075">
        <v>73582</v>
      </c>
      <c r="F1075">
        <v>69929</v>
      </c>
      <c r="G1075">
        <v>65699</v>
      </c>
      <c r="H1075">
        <v>61166</v>
      </c>
      <c r="I1075">
        <v>56667</v>
      </c>
      <c r="J1075">
        <v>52913.321428571435</v>
      </c>
      <c r="K1075">
        <v>2.4700000000000002</v>
      </c>
      <c r="L1075">
        <v>2.39</v>
      </c>
      <c r="M1075">
        <v>2.33</v>
      </c>
      <c r="N1075">
        <v>2.27</v>
      </c>
      <c r="O1075">
        <v>2.2200000000000002</v>
      </c>
      <c r="P1075">
        <v>2.1800000000000002</v>
      </c>
      <c r="Q1075">
        <v>2.172462555853039</v>
      </c>
      <c r="R1075">
        <v>2.1508304702478664</v>
      </c>
      <c r="S1075">
        <v>281254</v>
      </c>
      <c r="T1075">
        <v>10346</v>
      </c>
      <c r="U1075">
        <v>4840</v>
      </c>
      <c r="V1075">
        <v>184.94808151156519</v>
      </c>
      <c r="W1075">
        <v>524.17371733392747</v>
      </c>
      <c r="X1075">
        <v>2141.4384488695337</v>
      </c>
      <c r="Y1075">
        <v>353.47041773934387</v>
      </c>
      <c r="Z1075">
        <v>28706</v>
      </c>
      <c r="AA1075">
        <v>26879.927063853018</v>
      </c>
      <c r="AB1075">
        <v>24958.469600258028</v>
      </c>
      <c r="AC1075">
        <v>23085.244354353876</v>
      </c>
      <c r="AD1075">
        <v>21287.65039336669</v>
      </c>
      <c r="AE1075">
        <v>19522.770796599092</v>
      </c>
      <c r="AF1075">
        <v>17817.428749247658</v>
      </c>
      <c r="AG1075">
        <v>15971.459769492809</v>
      </c>
      <c r="AH1075">
        <v>796</v>
      </c>
      <c r="AI1075">
        <v>702.2323381734617</v>
      </c>
      <c r="AJ1075">
        <v>616.35514881620782</v>
      </c>
      <c r="AK1075">
        <v>542.67136602699634</v>
      </c>
      <c r="AL1075">
        <v>516.99984421204954</v>
      </c>
      <c r="AM1075">
        <v>516.3351815585969</v>
      </c>
      <c r="AN1075">
        <v>536.05580685285827</v>
      </c>
      <c r="AO1075">
        <v>557.08712598629029</v>
      </c>
      <c r="AP1075">
        <v>164.27096393466337</v>
      </c>
      <c r="AQ1075">
        <v>16.22624690597781</v>
      </c>
      <c r="AR1075">
        <v>1.1837924087436331</v>
      </c>
      <c r="AS1075">
        <v>16.22624690597781</v>
      </c>
      <c r="AT1075">
        <v>55137</v>
      </c>
      <c r="AU1075">
        <v>664</v>
      </c>
      <c r="AV1075">
        <v>34892.507516428224</v>
      </c>
      <c r="AW1075">
        <v>11009.409472011193</v>
      </c>
      <c r="AX1075">
        <v>178.44511087095555</v>
      </c>
      <c r="AY1075">
        <v>1164.3629758232098</v>
      </c>
      <c r="AZ1075">
        <v>418.79793631530578</v>
      </c>
      <c r="BA1075">
        <v>4.7434029548562187</v>
      </c>
      <c r="BB1075">
        <v>66.061272509003672</v>
      </c>
      <c r="BC1075">
        <v>30390</v>
      </c>
      <c r="BD1075">
        <v>1541332.4909446409</v>
      </c>
      <c r="BE1075">
        <v>10743274.327193681</v>
      </c>
      <c r="BF1075">
        <v>342257.99999999994</v>
      </c>
      <c r="BG1075">
        <v>329037.14167634188</v>
      </c>
      <c r="BH1075">
        <v>299686.41052602069</v>
      </c>
      <c r="BI1075">
        <v>267370.00000000006</v>
      </c>
      <c r="BJ1075">
        <v>229624.9453490462</v>
      </c>
      <c r="BK1075">
        <v>211744.58815137122</v>
      </c>
      <c r="BL1075">
        <v>-1337856.3610172528</v>
      </c>
      <c r="BM1075">
        <v>-1293145.4872923582</v>
      </c>
      <c r="BN1075">
        <v>-1385888.8628183461</v>
      </c>
      <c r="BO1075">
        <v>684576.66521844082</v>
      </c>
      <c r="BP1075">
        <v>1857140.7323117666</v>
      </c>
      <c r="BQ1075">
        <v>2921232.0033410662</v>
      </c>
      <c r="BR1075">
        <v>1490268</v>
      </c>
      <c r="BS1075">
        <v>8767932</v>
      </c>
      <c r="BT1075">
        <v>937111</v>
      </c>
      <c r="BU1075">
        <v>31044</v>
      </c>
      <c r="BV1075">
        <v>88734</v>
      </c>
      <c r="BW1075">
        <v>932589</v>
      </c>
      <c r="BX1075">
        <v>42948</v>
      </c>
      <c r="BY1075">
        <v>523.19114740020393</v>
      </c>
      <c r="BZ1075">
        <v>0</v>
      </c>
      <c r="CA1075">
        <v>0</v>
      </c>
      <c r="CB1075">
        <v>8.3656850399393115</v>
      </c>
      <c r="CC1075">
        <v>1.7446766400000002</v>
      </c>
      <c r="CD1075">
        <v>23.370805285004874</v>
      </c>
      <c r="CE1075">
        <v>0</v>
      </c>
      <c r="CF1075">
        <v>0</v>
      </c>
      <c r="CG1075">
        <v>1429262.2700595777</v>
      </c>
      <c r="CH1075">
        <v>699780.11393606919</v>
      </c>
      <c r="CI1075">
        <v>1538169.7580801884</v>
      </c>
      <c r="CJ1075">
        <v>38414.64122908812</v>
      </c>
      <c r="CK1075">
        <v>1481339.850694888</v>
      </c>
      <c r="CL1075">
        <v>9600000</v>
      </c>
      <c r="CM1075">
        <v>1830000</v>
      </c>
      <c r="CN1075">
        <v>1970000</v>
      </c>
      <c r="CO1075">
        <v>129770000.00000001</v>
      </c>
      <c r="CP1075">
        <v>83000</v>
      </c>
      <c r="CQ1075">
        <v>2080</v>
      </c>
      <c r="CR1075">
        <v>0</v>
      </c>
      <c r="CS1075">
        <v>0</v>
      </c>
      <c r="CT1075">
        <v>188986000</v>
      </c>
      <c r="CU1075">
        <v>14576640</v>
      </c>
      <c r="CV1075">
        <v>0</v>
      </c>
      <c r="CW1075">
        <v>0</v>
      </c>
      <c r="CX1075">
        <v>17091.813597120883</v>
      </c>
      <c r="CY1075">
        <v>4502486.7301624995</v>
      </c>
      <c r="CZ1075">
        <v>30390</v>
      </c>
      <c r="DA1075">
        <v>29216.0847534434</v>
      </c>
      <c r="DB1075">
        <v>26609.955109554106</v>
      </c>
      <c r="DC1075">
        <v>23331.861957920482</v>
      </c>
      <c r="DD1075">
        <v>-1337856.3610172528</v>
      </c>
      <c r="DE1075">
        <v>-1293145.4872923582</v>
      </c>
      <c r="DF1075">
        <v>-1385888.8628183461</v>
      </c>
    </row>
    <row r="1076" spans="1:110" x14ac:dyDescent="0.45">
      <c r="A1076">
        <v>24209</v>
      </c>
      <c r="B1076" t="s">
        <v>1416</v>
      </c>
      <c r="C1076">
        <v>18009</v>
      </c>
      <c r="D1076">
        <v>15966</v>
      </c>
      <c r="E1076">
        <v>14011</v>
      </c>
      <c r="F1076">
        <v>12154</v>
      </c>
      <c r="G1076">
        <v>10420</v>
      </c>
      <c r="H1076">
        <v>8863</v>
      </c>
      <c r="I1076">
        <v>7496</v>
      </c>
      <c r="J1076">
        <v>5734</v>
      </c>
      <c r="K1076">
        <v>2.4700000000000002</v>
      </c>
      <c r="L1076">
        <v>2.39</v>
      </c>
      <c r="M1076">
        <v>2.33</v>
      </c>
      <c r="N1076">
        <v>2.27</v>
      </c>
      <c r="O1076">
        <v>2.2200000000000002</v>
      </c>
      <c r="P1076">
        <v>2.1800000000000002</v>
      </c>
      <c r="Q1076">
        <v>2.172462555853039</v>
      </c>
      <c r="R1076">
        <v>2.1508304702478664</v>
      </c>
      <c r="S1076">
        <v>229473</v>
      </c>
      <c r="T1076">
        <v>11530</v>
      </c>
      <c r="U1076">
        <v>4231</v>
      </c>
      <c r="V1076">
        <v>49.66677976450314</v>
      </c>
      <c r="W1076">
        <v>156.09950986606691</v>
      </c>
      <c r="X1076">
        <v>2031.1275434162187</v>
      </c>
      <c r="Y1076">
        <v>237.1457668731322</v>
      </c>
      <c r="Z1076">
        <v>8528</v>
      </c>
      <c r="AA1076">
        <v>7295.704951723319</v>
      </c>
      <c r="AB1076">
        <v>6193.4953249104829</v>
      </c>
      <c r="AC1076">
        <v>5218.3731570842147</v>
      </c>
      <c r="AD1076">
        <v>4353.9052180862345</v>
      </c>
      <c r="AE1076">
        <v>3612.3560890809295</v>
      </c>
      <c r="AF1076">
        <v>3013.803225342097</v>
      </c>
      <c r="AG1076">
        <v>2072.6901685393641</v>
      </c>
      <c r="AH1076">
        <v>562</v>
      </c>
      <c r="AI1076">
        <v>496.19875417064588</v>
      </c>
      <c r="AJ1076">
        <v>460.51864911534415</v>
      </c>
      <c r="AK1076">
        <v>440.0276961222832</v>
      </c>
      <c r="AL1076">
        <v>436.00506854864375</v>
      </c>
      <c r="AM1076">
        <v>432.3320647429673</v>
      </c>
      <c r="AN1076">
        <v>448.98244900053885</v>
      </c>
      <c r="AO1076">
        <v>353.91840498041807</v>
      </c>
      <c r="AP1076">
        <v>57.005034816853161</v>
      </c>
      <c r="AQ1076">
        <v>54.80865621574727</v>
      </c>
      <c r="AR1076">
        <v>3.9985876917562719</v>
      </c>
      <c r="AS1076">
        <v>54.80865621574727</v>
      </c>
      <c r="AT1076">
        <v>13828</v>
      </c>
      <c r="AU1076">
        <v>240</v>
      </c>
      <c r="AV1076">
        <v>8768.5875488747206</v>
      </c>
      <c r="AW1076">
        <v>3451.3364875735888</v>
      </c>
      <c r="AX1076">
        <v>60.875114729288249</v>
      </c>
      <c r="AY1076">
        <v>292.60776650594943</v>
      </c>
      <c r="AZ1076">
        <v>131.28883998729933</v>
      </c>
      <c r="BA1076">
        <v>1.6181737772178784</v>
      </c>
      <c r="BB1076">
        <v>66.061272509003672</v>
      </c>
      <c r="BC1076">
        <v>8380</v>
      </c>
      <c r="BD1076">
        <v>220924.68168835199</v>
      </c>
      <c r="BE1076">
        <v>3867415.4365699803</v>
      </c>
      <c r="BF1076">
        <v>38074</v>
      </c>
      <c r="BG1076">
        <v>30515.722464201179</v>
      </c>
      <c r="BH1076">
        <v>23171.520736726092</v>
      </c>
      <c r="BI1076">
        <v>37462</v>
      </c>
      <c r="BJ1076">
        <v>26795.312653715802</v>
      </c>
      <c r="BK1076">
        <v>22356.440996345285</v>
      </c>
      <c r="BL1076">
        <v>-265040.54522774846</v>
      </c>
      <c r="BM1076">
        <v>-323522.63927667821</v>
      </c>
      <c r="BN1076">
        <v>-406401.28656419588</v>
      </c>
      <c r="BO1076">
        <v>-186063.47318801144</v>
      </c>
      <c r="BP1076">
        <v>-30336.482342977775</v>
      </c>
      <c r="BQ1076">
        <v>148076.05533854058</v>
      </c>
      <c r="BR1076">
        <v>1490268</v>
      </c>
      <c r="BS1076">
        <v>8767932</v>
      </c>
      <c r="BT1076">
        <v>937111</v>
      </c>
      <c r="BU1076">
        <v>31044</v>
      </c>
      <c r="BV1076">
        <v>88734</v>
      </c>
      <c r="BW1076">
        <v>932589</v>
      </c>
      <c r="BX1076">
        <v>42948</v>
      </c>
      <c r="BY1076">
        <v>91.976299135982273</v>
      </c>
      <c r="BZ1076">
        <v>0</v>
      </c>
      <c r="CA1076">
        <v>0</v>
      </c>
      <c r="CB1076">
        <v>0</v>
      </c>
      <c r="CC1076">
        <v>0</v>
      </c>
      <c r="CD1076">
        <v>8.2224103465243115</v>
      </c>
      <c r="CE1076">
        <v>0</v>
      </c>
      <c r="CF1076">
        <v>4.7763999999999998</v>
      </c>
      <c r="CG1076">
        <v>816423.0059799779</v>
      </c>
      <c r="CH1076">
        <v>399728.30467348878</v>
      </c>
      <c r="CI1076">
        <v>878633.12696764595</v>
      </c>
      <c r="CJ1076">
        <v>21943.206312013815</v>
      </c>
      <c r="CK1076">
        <v>846170.75474317197</v>
      </c>
      <c r="CL1076">
        <v>230000</v>
      </c>
      <c r="CM1076">
        <v>450000</v>
      </c>
      <c r="CN1076">
        <v>450000</v>
      </c>
      <c r="CO1076">
        <v>192710000</v>
      </c>
      <c r="CP1076">
        <v>2000</v>
      </c>
      <c r="CQ1076">
        <v>4270</v>
      </c>
      <c r="CR1076">
        <v>0</v>
      </c>
      <c r="CS1076">
        <v>0</v>
      </c>
      <c r="CT1076">
        <v>3508000</v>
      </c>
      <c r="CU1076">
        <v>29924160</v>
      </c>
      <c r="CV1076">
        <v>0</v>
      </c>
      <c r="CW1076">
        <v>0</v>
      </c>
      <c r="CX1076">
        <v>41322.853935479383</v>
      </c>
      <c r="CY1076">
        <v>2193192.1260785535</v>
      </c>
      <c r="CZ1076">
        <v>8380</v>
      </c>
      <c r="DA1076">
        <v>6716.4404646216817</v>
      </c>
      <c r="DB1076">
        <v>5099.9985232380268</v>
      </c>
      <c r="DC1076">
        <v>3344.2389663057361</v>
      </c>
      <c r="DD1076">
        <v>-265040.54522774846</v>
      </c>
      <c r="DE1076">
        <v>-323522.63927667821</v>
      </c>
      <c r="DF1076">
        <v>-406401.28656419588</v>
      </c>
    </row>
    <row r="1077" spans="1:110" x14ac:dyDescent="0.45">
      <c r="A1077">
        <v>24210</v>
      </c>
      <c r="B1077" t="s">
        <v>1417</v>
      </c>
      <c r="C1077">
        <v>50254</v>
      </c>
      <c r="D1077">
        <v>49784</v>
      </c>
      <c r="E1077">
        <v>48937</v>
      </c>
      <c r="F1077">
        <v>47807</v>
      </c>
      <c r="G1077">
        <v>46476</v>
      </c>
      <c r="H1077">
        <v>44919</v>
      </c>
      <c r="I1077">
        <v>43256</v>
      </c>
      <c r="J1077">
        <v>42070.821428571428</v>
      </c>
      <c r="K1077">
        <v>2.4700000000000002</v>
      </c>
      <c r="L1077">
        <v>2.39</v>
      </c>
      <c r="M1077">
        <v>2.33</v>
      </c>
      <c r="N1077">
        <v>2.27</v>
      </c>
      <c r="O1077">
        <v>2.2200000000000002</v>
      </c>
      <c r="P1077">
        <v>2.1800000000000002</v>
      </c>
      <c r="Q1077">
        <v>2.172462555853039</v>
      </c>
      <c r="R1077">
        <v>2.1508304702478664</v>
      </c>
      <c r="S1077">
        <v>316226</v>
      </c>
      <c r="T1077">
        <v>10772</v>
      </c>
      <c r="U1077">
        <v>3954</v>
      </c>
      <c r="V1077">
        <v>122.18191581589262</v>
      </c>
      <c r="W1077">
        <v>384.00994112747031</v>
      </c>
      <c r="X1077">
        <v>2152.505859483259</v>
      </c>
      <c r="Y1077">
        <v>251.3906528412659</v>
      </c>
      <c r="Z1077">
        <v>25772</v>
      </c>
      <c r="AA1077">
        <v>25630.950453772475</v>
      </c>
      <c r="AB1077">
        <v>24788.847438930392</v>
      </c>
      <c r="AC1077">
        <v>23687.342554526564</v>
      </c>
      <c r="AD1077">
        <v>22449.614046197534</v>
      </c>
      <c r="AE1077">
        <v>21213.171215127171</v>
      </c>
      <c r="AF1077">
        <v>20132.77720272951</v>
      </c>
      <c r="AG1077">
        <v>19052.993218962452</v>
      </c>
      <c r="AH1077">
        <v>638</v>
      </c>
      <c r="AI1077">
        <v>557.88606279842418</v>
      </c>
      <c r="AJ1077">
        <v>492.18117738078115</v>
      </c>
      <c r="AK1077">
        <v>447.27237324065788</v>
      </c>
      <c r="AL1077">
        <v>442.89197384049311</v>
      </c>
      <c r="AM1077">
        <v>440.31811051095423</v>
      </c>
      <c r="AN1077">
        <v>543.30540366371395</v>
      </c>
      <c r="AO1077">
        <v>555.03439534520794</v>
      </c>
      <c r="AP1077">
        <v>88.372356673770753</v>
      </c>
      <c r="AQ1077">
        <v>13.461775210885293</v>
      </c>
      <c r="AR1077">
        <v>0.98210925762434742</v>
      </c>
      <c r="AS1077">
        <v>13.461775210885293</v>
      </c>
      <c r="AT1077">
        <v>43015</v>
      </c>
      <c r="AU1077">
        <v>1789</v>
      </c>
      <c r="AV1077">
        <v>27528.776347289622</v>
      </c>
      <c r="AW1077">
        <v>20529.292566098495</v>
      </c>
      <c r="AX1077">
        <v>418.10572228464173</v>
      </c>
      <c r="AY1077">
        <v>918.63526670905458</v>
      </c>
      <c r="AZ1077">
        <v>780.93428921438669</v>
      </c>
      <c r="BA1077">
        <v>11.114027774969228</v>
      </c>
      <c r="BB1077">
        <v>66.061272509003672</v>
      </c>
      <c r="BC1077">
        <v>20070</v>
      </c>
      <c r="BD1077">
        <v>1245022.5909710336</v>
      </c>
      <c r="BE1077">
        <v>7192353.1256161388</v>
      </c>
      <c r="BF1077">
        <v>316710</v>
      </c>
      <c r="BG1077">
        <v>320210.46673435415</v>
      </c>
      <c r="BH1077">
        <v>313287.79419846029</v>
      </c>
      <c r="BI1077">
        <v>300410</v>
      </c>
      <c r="BJ1077">
        <v>277629.75819564168</v>
      </c>
      <c r="BK1077">
        <v>263122.84313380101</v>
      </c>
      <c r="BL1077">
        <v>-814210.29350859206</v>
      </c>
      <c r="BM1077">
        <v>-914788.54599150922</v>
      </c>
      <c r="BN1077">
        <v>-984136.34029551456</v>
      </c>
      <c r="BO1077">
        <v>725662.85401583184</v>
      </c>
      <c r="BP1077">
        <v>1622269.7813651212</v>
      </c>
      <c r="BQ1077">
        <v>2401836.8999291332</v>
      </c>
      <c r="BR1077">
        <v>1490268</v>
      </c>
      <c r="BS1077">
        <v>8767932</v>
      </c>
      <c r="BT1077">
        <v>937111</v>
      </c>
      <c r="BU1077">
        <v>31044</v>
      </c>
      <c r="BV1077">
        <v>88734</v>
      </c>
      <c r="BW1077">
        <v>932589</v>
      </c>
      <c r="BX1077">
        <v>42948</v>
      </c>
      <c r="BY1077">
        <v>779.94428157304367</v>
      </c>
      <c r="BZ1077">
        <v>0</v>
      </c>
      <c r="CA1077">
        <v>0</v>
      </c>
      <c r="CB1077">
        <v>0</v>
      </c>
      <c r="CC1077">
        <v>30.609515160000004</v>
      </c>
      <c r="CD1077">
        <v>7.4843108345044742</v>
      </c>
      <c r="CE1077">
        <v>0</v>
      </c>
      <c r="CF1077">
        <v>0</v>
      </c>
      <c r="CG1077">
        <v>931787.12639019219</v>
      </c>
      <c r="CH1077">
        <v>456211.65207300347</v>
      </c>
      <c r="CI1077">
        <v>1002787.8079522046</v>
      </c>
      <c r="CJ1077">
        <v>25043.876769146202</v>
      </c>
      <c r="CK1077">
        <v>965738.36139166355</v>
      </c>
      <c r="CL1077">
        <v>12600000</v>
      </c>
      <c r="CM1077">
        <v>5990000</v>
      </c>
      <c r="CN1077">
        <v>4310000</v>
      </c>
      <c r="CO1077">
        <v>191040000</v>
      </c>
      <c r="CP1077">
        <v>160000</v>
      </c>
      <c r="CQ1077">
        <v>170</v>
      </c>
      <c r="CR1077">
        <v>0</v>
      </c>
      <c r="CS1077">
        <v>0</v>
      </c>
      <c r="CT1077">
        <v>449833000</v>
      </c>
      <c r="CU1077">
        <v>1191360</v>
      </c>
      <c r="CV1077">
        <v>0</v>
      </c>
      <c r="CW1077">
        <v>0</v>
      </c>
      <c r="CX1077">
        <v>32756.408516471853</v>
      </c>
      <c r="CY1077">
        <v>2596995.8783863047</v>
      </c>
      <c r="CZ1077">
        <v>20070</v>
      </c>
      <c r="DA1077">
        <v>20291.825541847393</v>
      </c>
      <c r="DB1077">
        <v>19853.133875037413</v>
      </c>
      <c r="DC1077">
        <v>18846.482117058007</v>
      </c>
      <c r="DD1077">
        <v>-814210.29350859206</v>
      </c>
      <c r="DE1077">
        <v>-914788.54599150922</v>
      </c>
      <c r="DF1077">
        <v>-984136.34029551456</v>
      </c>
    </row>
    <row r="1078" spans="1:110" x14ac:dyDescent="0.45">
      <c r="A1078">
        <v>24211</v>
      </c>
      <c r="B1078" t="s">
        <v>1418</v>
      </c>
      <c r="C1078">
        <v>19448</v>
      </c>
      <c r="D1078">
        <v>17362</v>
      </c>
      <c r="E1078">
        <v>15364</v>
      </c>
      <c r="F1078">
        <v>13492</v>
      </c>
      <c r="G1078">
        <v>11763</v>
      </c>
      <c r="H1078">
        <v>10114</v>
      </c>
      <c r="I1078">
        <v>8572</v>
      </c>
      <c r="J1078">
        <v>6760.3928571428578</v>
      </c>
      <c r="K1078">
        <v>2.4700000000000002</v>
      </c>
      <c r="L1078">
        <v>2.39</v>
      </c>
      <c r="M1078">
        <v>2.33</v>
      </c>
      <c r="N1078">
        <v>2.27</v>
      </c>
      <c r="O1078">
        <v>2.2200000000000002</v>
      </c>
      <c r="P1078">
        <v>2.1800000000000002</v>
      </c>
      <c r="Q1078">
        <v>2.172462555853039</v>
      </c>
      <c r="R1078">
        <v>2.1508304702478664</v>
      </c>
      <c r="S1078">
        <v>229473</v>
      </c>
      <c r="T1078">
        <v>11530</v>
      </c>
      <c r="U1078">
        <v>4231</v>
      </c>
      <c r="V1078">
        <v>45.477935053254356</v>
      </c>
      <c r="W1078">
        <v>142.93423904658991</v>
      </c>
      <c r="X1078">
        <v>2395.4538527150307</v>
      </c>
      <c r="Y1078">
        <v>279.68294888850107</v>
      </c>
      <c r="Z1078">
        <v>11153</v>
      </c>
      <c r="AA1078">
        <v>9675.0042233442491</v>
      </c>
      <c r="AB1078">
        <v>8249.1468217024412</v>
      </c>
      <c r="AC1078">
        <v>6932.6264895630939</v>
      </c>
      <c r="AD1078">
        <v>5762.2624644008265</v>
      </c>
      <c r="AE1078">
        <v>4774.4167999532374</v>
      </c>
      <c r="AF1078">
        <v>3918.7573530680629</v>
      </c>
      <c r="AG1078">
        <v>2701.8884331185518</v>
      </c>
      <c r="AH1078">
        <v>1444</v>
      </c>
      <c r="AI1078">
        <v>1152.4171598897774</v>
      </c>
      <c r="AJ1078">
        <v>895.98171154577722</v>
      </c>
      <c r="AK1078">
        <v>676.86313204646365</v>
      </c>
      <c r="AL1078">
        <v>495.763562741817</v>
      </c>
      <c r="AM1078">
        <v>360.66105216585066</v>
      </c>
      <c r="AN1078">
        <v>261.12200498100066</v>
      </c>
      <c r="AO1078">
        <v>167.50490322485342</v>
      </c>
      <c r="AP1078">
        <v>72.530694919415495</v>
      </c>
      <c r="AQ1078">
        <v>10.456914672741254</v>
      </c>
      <c r="AR1078">
        <v>0.76288844119034138</v>
      </c>
      <c r="AS1078">
        <v>10.456914672741254</v>
      </c>
      <c r="AT1078">
        <v>14977</v>
      </c>
      <c r="AU1078">
        <v>41</v>
      </c>
      <c r="AV1078">
        <v>9444.2241263225369</v>
      </c>
      <c r="AW1078">
        <v>1681.248792608656</v>
      </c>
      <c r="AX1078">
        <v>17.890785065093617</v>
      </c>
      <c r="AY1078">
        <v>315.15375909538307</v>
      </c>
      <c r="AZ1078">
        <v>63.954704070833273</v>
      </c>
      <c r="BA1078">
        <v>0.47557034389040942</v>
      </c>
      <c r="BB1078">
        <v>66.061272509003672</v>
      </c>
      <c r="BC1078">
        <v>7410</v>
      </c>
      <c r="BD1078">
        <v>211801.50703810184</v>
      </c>
      <c r="BE1078">
        <v>3871898.6081985035</v>
      </c>
      <c r="BF1078">
        <v>51465.999999999993</v>
      </c>
      <c r="BG1078">
        <v>42108.429114776452</v>
      </c>
      <c r="BH1078">
        <v>32868.888671769731</v>
      </c>
      <c r="BI1078">
        <v>32109.999999999993</v>
      </c>
      <c r="BJ1078">
        <v>23008.427845721908</v>
      </c>
      <c r="BK1078">
        <v>19124.151624189635</v>
      </c>
      <c r="BL1078">
        <v>-282105.04766884021</v>
      </c>
      <c r="BM1078">
        <v>-297634.76264387392</v>
      </c>
      <c r="BN1078">
        <v>-369508.01437389437</v>
      </c>
      <c r="BO1078">
        <v>-135428.03438229021</v>
      </c>
      <c r="BP1078">
        <v>-3074.0533311946783</v>
      </c>
      <c r="BQ1078">
        <v>89210.7417014495</v>
      </c>
      <c r="BR1078">
        <v>1490268</v>
      </c>
      <c r="BS1078">
        <v>8767932</v>
      </c>
      <c r="BT1078">
        <v>937111</v>
      </c>
      <c r="BU1078">
        <v>31044</v>
      </c>
      <c r="BV1078">
        <v>88734</v>
      </c>
      <c r="BW1078">
        <v>932589</v>
      </c>
      <c r="BX1078">
        <v>42948</v>
      </c>
      <c r="BY1078">
        <v>773.16377068404529</v>
      </c>
      <c r="BZ1078">
        <v>0</v>
      </c>
      <c r="CA1078">
        <v>0</v>
      </c>
      <c r="CB1078">
        <v>0</v>
      </c>
      <c r="CC1078">
        <v>0</v>
      </c>
      <c r="CD1078">
        <v>3.3682036910184712</v>
      </c>
      <c r="CE1078">
        <v>3.0114815541603508</v>
      </c>
      <c r="CF1078">
        <v>0</v>
      </c>
      <c r="CG1078">
        <v>761089.98895064439</v>
      </c>
      <c r="CH1078">
        <v>372636.74438231881</v>
      </c>
      <c r="CI1078">
        <v>819083.82296600251</v>
      </c>
      <c r="CJ1078">
        <v>20456.006907235384</v>
      </c>
      <c r="CK1078">
        <v>788821.58594344289</v>
      </c>
      <c r="CL1078">
        <v>3230000</v>
      </c>
      <c r="CM1078">
        <v>950000</v>
      </c>
      <c r="CN1078">
        <v>2490000</v>
      </c>
      <c r="CO1078">
        <v>107340000</v>
      </c>
      <c r="CP1078">
        <v>300000</v>
      </c>
      <c r="CQ1078">
        <v>0</v>
      </c>
      <c r="CR1078">
        <v>0</v>
      </c>
      <c r="CS1078">
        <v>0</v>
      </c>
      <c r="CT1078">
        <v>859534000</v>
      </c>
      <c r="CU1078">
        <v>0</v>
      </c>
      <c r="CV1078">
        <v>0</v>
      </c>
      <c r="CW1078">
        <v>0</v>
      </c>
      <c r="CX1078">
        <v>18588.211674009322</v>
      </c>
      <c r="CY1078">
        <v>2102083.6481921831</v>
      </c>
      <c r="CZ1078">
        <v>7410</v>
      </c>
      <c r="DA1078">
        <v>6062.7105222961482</v>
      </c>
      <c r="DB1078">
        <v>4732.4148963940015</v>
      </c>
      <c r="DC1078">
        <v>3206.1372570326257</v>
      </c>
      <c r="DD1078">
        <v>-282105.04766884021</v>
      </c>
      <c r="DE1078">
        <v>-297634.76264387392</v>
      </c>
      <c r="DF1078">
        <v>-369508.01437389437</v>
      </c>
    </row>
    <row r="1079" spans="1:110" x14ac:dyDescent="0.45">
      <c r="A1079">
        <v>24212</v>
      </c>
      <c r="B1079" t="s">
        <v>1419</v>
      </c>
      <c r="C1079">
        <v>17322</v>
      </c>
      <c r="D1079">
        <v>15508</v>
      </c>
      <c r="E1079">
        <v>13704</v>
      </c>
      <c r="F1079">
        <v>12029</v>
      </c>
      <c r="G1079">
        <v>10441</v>
      </c>
      <c r="H1079">
        <v>8968</v>
      </c>
      <c r="I1079">
        <v>7652</v>
      </c>
      <c r="J1079">
        <v>6032.25</v>
      </c>
      <c r="K1079">
        <v>2.4700000000000002</v>
      </c>
      <c r="L1079">
        <v>2.39</v>
      </c>
      <c r="M1079">
        <v>2.33</v>
      </c>
      <c r="N1079">
        <v>2.27</v>
      </c>
      <c r="O1079">
        <v>2.2200000000000002</v>
      </c>
      <c r="P1079">
        <v>2.1800000000000002</v>
      </c>
      <c r="Q1079">
        <v>2.172462555853039</v>
      </c>
      <c r="R1079">
        <v>2.1508304702478664</v>
      </c>
      <c r="S1079">
        <v>229473</v>
      </c>
      <c r="T1079">
        <v>11530</v>
      </c>
      <c r="U1079">
        <v>4231</v>
      </c>
      <c r="V1079">
        <v>47.199079582553843</v>
      </c>
      <c r="W1079">
        <v>148.34368613992316</v>
      </c>
      <c r="X1079">
        <v>2055.786949238051</v>
      </c>
      <c r="Y1079">
        <v>240.02489365333352</v>
      </c>
      <c r="Z1079">
        <v>7472</v>
      </c>
      <c r="AA1079">
        <v>6497.8161557569838</v>
      </c>
      <c r="AB1079">
        <v>5550.107066681162</v>
      </c>
      <c r="AC1079">
        <v>4711.5496664501698</v>
      </c>
      <c r="AD1079">
        <v>3951.9932166229314</v>
      </c>
      <c r="AE1079">
        <v>3284.4985010424971</v>
      </c>
      <c r="AF1079">
        <v>2814.2611099851897</v>
      </c>
      <c r="AG1079">
        <v>1948.5918684046235</v>
      </c>
      <c r="AH1079">
        <v>555</v>
      </c>
      <c r="AI1079">
        <v>531.09698727358125</v>
      </c>
      <c r="AJ1079">
        <v>527.07171615364166</v>
      </c>
      <c r="AK1079">
        <v>552.601065041531</v>
      </c>
      <c r="AL1079">
        <v>577.34403329228326</v>
      </c>
      <c r="AM1079">
        <v>593.29299840561168</v>
      </c>
      <c r="AN1079">
        <v>698.54052310794702</v>
      </c>
      <c r="AO1079">
        <v>581.24611944151854</v>
      </c>
      <c r="AP1079">
        <v>49.720365159732317</v>
      </c>
      <c r="AQ1079">
        <v>22.836940089894696</v>
      </c>
      <c r="AR1079">
        <v>1.6660782048984466</v>
      </c>
      <c r="AS1079">
        <v>22.836940089894696</v>
      </c>
      <c r="AT1079">
        <v>13476</v>
      </c>
      <c r="AU1079">
        <v>336</v>
      </c>
      <c r="AV1079">
        <v>8570.0796663425681</v>
      </c>
      <c r="AW1079">
        <v>4322.7539272994145</v>
      </c>
      <c r="AX1079">
        <v>81.731405135413027</v>
      </c>
      <c r="AY1079">
        <v>285.98355846585144</v>
      </c>
      <c r="AZ1079">
        <v>164.43755939446973</v>
      </c>
      <c r="BA1079">
        <v>2.1725727689128305</v>
      </c>
      <c r="BB1079">
        <v>66.061272509003672</v>
      </c>
      <c r="BC1079">
        <v>8310</v>
      </c>
      <c r="BD1079">
        <v>237281.13942070442</v>
      </c>
      <c r="BE1079">
        <v>3508130.0041300165</v>
      </c>
      <c r="BF1079">
        <v>38322</v>
      </c>
      <c r="BG1079">
        <v>31296.368218648549</v>
      </c>
      <c r="BH1079">
        <v>24295.698030965963</v>
      </c>
      <c r="BI1079">
        <v>44738</v>
      </c>
      <c r="BJ1079">
        <v>32439.407937218188</v>
      </c>
      <c r="BK1079">
        <v>27209.799152078249</v>
      </c>
      <c r="BL1079">
        <v>-219500.61247533187</v>
      </c>
      <c r="BM1079">
        <v>-269577.57303852536</v>
      </c>
      <c r="BN1079">
        <v>-339523.98243035062</v>
      </c>
      <c r="BO1079">
        <v>-140716.96953103389</v>
      </c>
      <c r="BP1079">
        <v>22439.755286255386</v>
      </c>
      <c r="BQ1079">
        <v>197627.75086226431</v>
      </c>
      <c r="BR1079">
        <v>1490268</v>
      </c>
      <c r="BS1079">
        <v>8767932</v>
      </c>
      <c r="BT1079">
        <v>937111</v>
      </c>
      <c r="BU1079">
        <v>31044</v>
      </c>
      <c r="BV1079">
        <v>88734</v>
      </c>
      <c r="BW1079">
        <v>932589</v>
      </c>
      <c r="BX1079">
        <v>42948</v>
      </c>
      <c r="BY1079">
        <v>99.417598654775531</v>
      </c>
      <c r="BZ1079">
        <v>0</v>
      </c>
      <c r="CA1079">
        <v>0</v>
      </c>
      <c r="CB1079">
        <v>0</v>
      </c>
      <c r="CC1079">
        <v>0</v>
      </c>
      <c r="CD1079">
        <v>7.8083614948550144</v>
      </c>
      <c r="CE1079">
        <v>39.309702930408186</v>
      </c>
      <c r="CF1079">
        <v>5.6159999999999997</v>
      </c>
      <c r="CG1079">
        <v>743863.67232830473</v>
      </c>
      <c r="CH1079">
        <v>364202.57938601117</v>
      </c>
      <c r="CI1079">
        <v>800544.88870133983</v>
      </c>
      <c r="CJ1079">
        <v>19993.010866125118</v>
      </c>
      <c r="CK1079">
        <v>770967.59943031974</v>
      </c>
      <c r="CL1079">
        <v>2940000</v>
      </c>
      <c r="CM1079">
        <v>3200000</v>
      </c>
      <c r="CN1079">
        <v>2180000</v>
      </c>
      <c r="CO1079">
        <v>373350000</v>
      </c>
      <c r="CP1079">
        <v>75000</v>
      </c>
      <c r="CQ1079">
        <v>4710</v>
      </c>
      <c r="CR1079">
        <v>0</v>
      </c>
      <c r="CS1079">
        <v>0</v>
      </c>
      <c r="CT1079">
        <v>142437000</v>
      </c>
      <c r="CU1079">
        <v>33007680</v>
      </c>
      <c r="CV1079">
        <v>0</v>
      </c>
      <c r="CW1079">
        <v>0</v>
      </c>
      <c r="CX1079">
        <v>77059.566114726986</v>
      </c>
      <c r="CY1079">
        <v>1981070.9326249321</v>
      </c>
      <c r="CZ1079">
        <v>8310</v>
      </c>
      <c r="DA1079">
        <v>6786.514792990175</v>
      </c>
      <c r="DB1079">
        <v>5268.4424256909133</v>
      </c>
      <c r="DC1079">
        <v>3591.8342231201304</v>
      </c>
      <c r="DD1079">
        <v>-219500.61247533187</v>
      </c>
      <c r="DE1079">
        <v>-269577.57303852536</v>
      </c>
      <c r="DF1079">
        <v>-339523.98243035062</v>
      </c>
    </row>
    <row r="1080" spans="1:110" x14ac:dyDescent="0.45">
      <c r="A1080">
        <v>24214</v>
      </c>
      <c r="B1080" t="s">
        <v>1420</v>
      </c>
      <c r="C1080">
        <v>45815</v>
      </c>
      <c r="D1080">
        <v>45383</v>
      </c>
      <c r="E1080">
        <v>44717</v>
      </c>
      <c r="F1080">
        <v>43855</v>
      </c>
      <c r="G1080">
        <v>42915</v>
      </c>
      <c r="H1080">
        <v>41832</v>
      </c>
      <c r="I1080">
        <v>40629</v>
      </c>
      <c r="J1080">
        <v>39755.357142857145</v>
      </c>
      <c r="K1080">
        <v>2.4700000000000002</v>
      </c>
      <c r="L1080">
        <v>2.39</v>
      </c>
      <c r="M1080">
        <v>2.33</v>
      </c>
      <c r="N1080">
        <v>2.27</v>
      </c>
      <c r="O1080">
        <v>2.2200000000000002</v>
      </c>
      <c r="P1080">
        <v>2.1800000000000002</v>
      </c>
      <c r="Q1080">
        <v>2.172462555853039</v>
      </c>
      <c r="R1080">
        <v>2.1508304702478664</v>
      </c>
      <c r="S1080">
        <v>356771</v>
      </c>
      <c r="T1080">
        <v>11072</v>
      </c>
      <c r="U1080">
        <v>4826</v>
      </c>
      <c r="V1080">
        <v>104.76777285177751</v>
      </c>
      <c r="W1080">
        <v>329.27840438751872</v>
      </c>
      <c r="X1080">
        <v>2352.2872197166089</v>
      </c>
      <c r="Y1080">
        <v>326.22410827688503</v>
      </c>
      <c r="Z1080">
        <v>28617</v>
      </c>
      <c r="AA1080">
        <v>28626.813207217328</v>
      </c>
      <c r="AB1080">
        <v>27900.563135826127</v>
      </c>
      <c r="AC1080">
        <v>26964.410566568036</v>
      </c>
      <c r="AD1080">
        <v>25975.097459720884</v>
      </c>
      <c r="AE1080">
        <v>24981.863738117401</v>
      </c>
      <c r="AF1080">
        <v>23977.883819311348</v>
      </c>
      <c r="AG1080">
        <v>23089.088122822974</v>
      </c>
      <c r="AH1080">
        <v>557</v>
      </c>
      <c r="AI1080">
        <v>501.27547783835632</v>
      </c>
      <c r="AJ1080">
        <v>465.60106392893545</v>
      </c>
      <c r="AK1080">
        <v>456.77755098174987</v>
      </c>
      <c r="AL1080">
        <v>477.75745077031206</v>
      </c>
      <c r="AM1080">
        <v>505.68910514383788</v>
      </c>
      <c r="AN1080">
        <v>547.54944764467757</v>
      </c>
      <c r="AO1080">
        <v>552.16677915105288</v>
      </c>
      <c r="AP1080">
        <v>82.800748602685175</v>
      </c>
      <c r="AQ1080">
        <v>29.32743885228582</v>
      </c>
      <c r="AR1080">
        <v>2.1395951683958998</v>
      </c>
      <c r="AS1080">
        <v>29.32743885228582</v>
      </c>
      <c r="AT1080">
        <v>42709</v>
      </c>
      <c r="AU1080">
        <v>1008</v>
      </c>
      <c r="AV1080">
        <v>27147.085572261505</v>
      </c>
      <c r="AW1080">
        <v>13165.653716771702</v>
      </c>
      <c r="AX1080">
        <v>246.54879391158178</v>
      </c>
      <c r="AY1080">
        <v>905.8982455463663</v>
      </c>
      <c r="AZ1080">
        <v>500.8214673859955</v>
      </c>
      <c r="BA1080">
        <v>6.5537255229265199</v>
      </c>
      <c r="BB1080">
        <v>66.061272509003672</v>
      </c>
      <c r="BC1080">
        <v>16910</v>
      </c>
      <c r="BD1080">
        <v>1087388.4642495259</v>
      </c>
      <c r="BE1080">
        <v>8436817.8809342366</v>
      </c>
      <c r="BF1080">
        <v>254384</v>
      </c>
      <c r="BG1080">
        <v>258813.99111876104</v>
      </c>
      <c r="BH1080">
        <v>257067.17623035912</v>
      </c>
      <c r="BI1080">
        <v>582421.99999999988</v>
      </c>
      <c r="BJ1080">
        <v>548599.86745022191</v>
      </c>
      <c r="BK1080">
        <v>528471.96448927117</v>
      </c>
      <c r="BL1080">
        <v>-1089864.6145245265</v>
      </c>
      <c r="BM1080">
        <v>-1070620.3368574858</v>
      </c>
      <c r="BN1080">
        <v>-1104597.8421031956</v>
      </c>
      <c r="BO1080">
        <v>895756.49270835659</v>
      </c>
      <c r="BP1080">
        <v>1976818.2105260342</v>
      </c>
      <c r="BQ1080">
        <v>2937096.0650876481</v>
      </c>
      <c r="BR1080">
        <v>1490268</v>
      </c>
      <c r="BS1080">
        <v>8767932</v>
      </c>
      <c r="BT1080">
        <v>937111</v>
      </c>
      <c r="BU1080">
        <v>31044</v>
      </c>
      <c r="BV1080">
        <v>88734</v>
      </c>
      <c r="BW1080">
        <v>932589</v>
      </c>
      <c r="BX1080">
        <v>42948</v>
      </c>
      <c r="BY1080">
        <v>1415.0976828858979</v>
      </c>
      <c r="BZ1080">
        <v>0</v>
      </c>
      <c r="CA1080">
        <v>0</v>
      </c>
      <c r="CB1080">
        <v>6.0936929826443196</v>
      </c>
      <c r="CC1080">
        <v>0</v>
      </c>
      <c r="CD1080">
        <v>18.218632668729882</v>
      </c>
      <c r="CE1080">
        <v>0</v>
      </c>
      <c r="CF1080">
        <v>65.263000000000005</v>
      </c>
      <c r="CG1080">
        <v>1136414.8874798031</v>
      </c>
      <c r="CH1080">
        <v>556399.30899883946</v>
      </c>
      <c r="CI1080">
        <v>1223007.8755809241</v>
      </c>
      <c r="CJ1080">
        <v>30543.7085302136</v>
      </c>
      <c r="CK1080">
        <v>1177822.0799717936</v>
      </c>
      <c r="CL1080">
        <v>21900000</v>
      </c>
      <c r="CM1080">
        <v>4880000</v>
      </c>
      <c r="CN1080">
        <v>2360000</v>
      </c>
      <c r="CO1080">
        <v>219830000</v>
      </c>
      <c r="CP1080">
        <v>125000</v>
      </c>
      <c r="CQ1080">
        <v>360</v>
      </c>
      <c r="CR1080">
        <v>0</v>
      </c>
      <c r="CS1080">
        <v>0</v>
      </c>
      <c r="CT1080">
        <v>377098000</v>
      </c>
      <c r="CU1080">
        <v>2522880</v>
      </c>
      <c r="CV1080">
        <v>0</v>
      </c>
      <c r="CW1080">
        <v>0</v>
      </c>
      <c r="CX1080">
        <v>34887.260182329301</v>
      </c>
      <c r="CY1080">
        <v>2870279.4182044417</v>
      </c>
      <c r="CZ1080">
        <v>16910</v>
      </c>
      <c r="DA1080">
        <v>17204.480587687311</v>
      </c>
      <c r="DB1080">
        <v>17088.362279291829</v>
      </c>
      <c r="DC1080">
        <v>16460.301519340592</v>
      </c>
      <c r="DD1080">
        <v>-1089864.6145245265</v>
      </c>
      <c r="DE1080">
        <v>-1070620.3368574858</v>
      </c>
      <c r="DF1080">
        <v>-1104597.8421031956</v>
      </c>
    </row>
    <row r="1081" spans="1:110" x14ac:dyDescent="0.45">
      <c r="A1081">
        <v>24215</v>
      </c>
      <c r="B1081" t="s">
        <v>1421</v>
      </c>
      <c r="C1081">
        <v>50341</v>
      </c>
      <c r="D1081">
        <v>45811</v>
      </c>
      <c r="E1081">
        <v>41277</v>
      </c>
      <c r="F1081">
        <v>36894</v>
      </c>
      <c r="G1081">
        <v>32674</v>
      </c>
      <c r="H1081">
        <v>28644</v>
      </c>
      <c r="I1081">
        <v>24848</v>
      </c>
      <c r="J1081">
        <v>20583.142857142855</v>
      </c>
      <c r="K1081">
        <v>2.4700000000000002</v>
      </c>
      <c r="L1081">
        <v>2.39</v>
      </c>
      <c r="M1081">
        <v>2.33</v>
      </c>
      <c r="N1081">
        <v>2.27</v>
      </c>
      <c r="O1081">
        <v>2.2200000000000002</v>
      </c>
      <c r="P1081">
        <v>2.1800000000000002</v>
      </c>
      <c r="Q1081">
        <v>2.172462555853039</v>
      </c>
      <c r="R1081">
        <v>2.1508304702478664</v>
      </c>
      <c r="S1081">
        <v>229473</v>
      </c>
      <c r="T1081">
        <v>11530</v>
      </c>
      <c r="U1081">
        <v>4231</v>
      </c>
      <c r="V1081">
        <v>118.65710085123663</v>
      </c>
      <c r="W1081">
        <v>372.93167330015649</v>
      </c>
      <c r="X1081">
        <v>2376.5212689645855</v>
      </c>
      <c r="Y1081">
        <v>277.47246136547841</v>
      </c>
      <c r="Z1081">
        <v>21272</v>
      </c>
      <c r="AA1081">
        <v>18901.267292677494</v>
      </c>
      <c r="AB1081">
        <v>16437.837109305376</v>
      </c>
      <c r="AC1081">
        <v>14119.179487095653</v>
      </c>
      <c r="AD1081">
        <v>11952.546573279093</v>
      </c>
      <c r="AE1081">
        <v>10008.367170536943</v>
      </c>
      <c r="AF1081">
        <v>8286.0346893022761</v>
      </c>
      <c r="AG1081">
        <v>6079.2356343761121</v>
      </c>
      <c r="AH1081">
        <v>2062</v>
      </c>
      <c r="AI1081">
        <v>1543.1383734661349</v>
      </c>
      <c r="AJ1081">
        <v>1154.470568498512</v>
      </c>
      <c r="AK1081">
        <v>869.81524430634659</v>
      </c>
      <c r="AL1081">
        <v>661.76004703743013</v>
      </c>
      <c r="AM1081">
        <v>507.66536706499136</v>
      </c>
      <c r="AN1081">
        <v>393.09567538776264</v>
      </c>
      <c r="AO1081">
        <v>280.50280786294468</v>
      </c>
      <c r="AP1081">
        <v>139.14883261712674</v>
      </c>
      <c r="AQ1081">
        <v>31.370744018223768</v>
      </c>
      <c r="AR1081">
        <v>2.2886653235710241</v>
      </c>
      <c r="AS1081">
        <v>31.370744018223768</v>
      </c>
      <c r="AT1081">
        <v>41676</v>
      </c>
      <c r="AU1081">
        <v>520</v>
      </c>
      <c r="AV1081">
        <v>26378.324266588694</v>
      </c>
      <c r="AW1081">
        <v>8491.7108543142476</v>
      </c>
      <c r="AX1081">
        <v>138.85326679564011</v>
      </c>
      <c r="AY1081">
        <v>880.24468077606468</v>
      </c>
      <c r="AZ1081">
        <v>323.02468089811401</v>
      </c>
      <c r="BA1081">
        <v>3.6909780985043539</v>
      </c>
      <c r="BB1081">
        <v>66.061272509003672</v>
      </c>
      <c r="BC1081">
        <v>19170</v>
      </c>
      <c r="BD1081">
        <v>632270.15854008694</v>
      </c>
      <c r="BE1081">
        <v>8445117.0552938152</v>
      </c>
      <c r="BF1081">
        <v>137934</v>
      </c>
      <c r="BG1081">
        <v>116957.84182453534</v>
      </c>
      <c r="BH1081">
        <v>94553.287003902544</v>
      </c>
      <c r="BI1081">
        <v>94345.999999999971</v>
      </c>
      <c r="BJ1081">
        <v>70476.126667209654</v>
      </c>
      <c r="BK1081">
        <v>59661.341302731555</v>
      </c>
      <c r="BL1081">
        <v>-865865.48188413889</v>
      </c>
      <c r="BM1081">
        <v>-876307.80267812475</v>
      </c>
      <c r="BN1081">
        <v>-976595.74221632199</v>
      </c>
      <c r="BO1081">
        <v>-109249.73912314419</v>
      </c>
      <c r="BP1081">
        <v>340524.77578839567</v>
      </c>
      <c r="BQ1081">
        <v>731157.31327293348</v>
      </c>
      <c r="BR1081">
        <v>1490268</v>
      </c>
      <c r="BS1081">
        <v>8767932</v>
      </c>
      <c r="BT1081">
        <v>937111</v>
      </c>
      <c r="BU1081">
        <v>31044</v>
      </c>
      <c r="BV1081">
        <v>88734</v>
      </c>
      <c r="BW1081">
        <v>932589</v>
      </c>
      <c r="BX1081">
        <v>42948</v>
      </c>
      <c r="BY1081">
        <v>1261.5730029986032</v>
      </c>
      <c r="BZ1081">
        <v>0</v>
      </c>
      <c r="CA1081">
        <v>0</v>
      </c>
      <c r="CB1081">
        <v>1.4451724555034566</v>
      </c>
      <c r="CC1081">
        <v>45.759351600000002</v>
      </c>
      <c r="CD1081">
        <v>9.529693199221926</v>
      </c>
      <c r="CE1081">
        <v>3.2402426558350745</v>
      </c>
      <c r="CF1081">
        <v>0</v>
      </c>
      <c r="CG1081">
        <v>1632846.0119599558</v>
      </c>
      <c r="CH1081">
        <v>799456.60934697755</v>
      </c>
      <c r="CI1081">
        <v>1757266.2539352919</v>
      </c>
      <c r="CJ1081">
        <v>43886.412624027631</v>
      </c>
      <c r="CK1081">
        <v>1692341.5094863439</v>
      </c>
      <c r="CL1081">
        <v>7570000</v>
      </c>
      <c r="CM1081">
        <v>2830000</v>
      </c>
      <c r="CN1081">
        <v>9310000</v>
      </c>
      <c r="CO1081">
        <v>178940000</v>
      </c>
      <c r="CP1081">
        <v>168000</v>
      </c>
      <c r="CQ1081">
        <v>0</v>
      </c>
      <c r="CR1081">
        <v>0</v>
      </c>
      <c r="CS1081">
        <v>0</v>
      </c>
      <c r="CT1081">
        <v>422557000</v>
      </c>
      <c r="CU1081">
        <v>0</v>
      </c>
      <c r="CV1081">
        <v>0</v>
      </c>
      <c r="CW1081">
        <v>0</v>
      </c>
      <c r="CX1081">
        <v>22596.558360051364</v>
      </c>
      <c r="CY1081">
        <v>4426963.8907165667</v>
      </c>
      <c r="CZ1081">
        <v>19170</v>
      </c>
      <c r="DA1081">
        <v>16254.743774387332</v>
      </c>
      <c r="DB1081">
        <v>13140.969680171764</v>
      </c>
      <c r="DC1081">
        <v>9570.9654768444416</v>
      </c>
      <c r="DD1081">
        <v>-865865.48188413889</v>
      </c>
      <c r="DE1081">
        <v>-876307.80267812475</v>
      </c>
      <c r="DF1081">
        <v>-976595.74221632199</v>
      </c>
    </row>
    <row r="1082" spans="1:110" x14ac:dyDescent="0.45">
      <c r="A1082">
        <v>24216</v>
      </c>
      <c r="B1082" t="s">
        <v>1422</v>
      </c>
      <c r="C1082">
        <v>90581</v>
      </c>
      <c r="D1082">
        <v>84023</v>
      </c>
      <c r="E1082">
        <v>77416</v>
      </c>
      <c r="F1082">
        <v>70883</v>
      </c>
      <c r="G1082">
        <v>64504</v>
      </c>
      <c r="H1082">
        <v>58270</v>
      </c>
      <c r="I1082">
        <v>52258</v>
      </c>
      <c r="J1082">
        <v>45851.321428571435</v>
      </c>
      <c r="K1082">
        <v>2.4700000000000002</v>
      </c>
      <c r="L1082">
        <v>2.39</v>
      </c>
      <c r="M1082">
        <v>2.33</v>
      </c>
      <c r="N1082">
        <v>2.27</v>
      </c>
      <c r="O1082">
        <v>2.2200000000000002</v>
      </c>
      <c r="P1082">
        <v>2.1800000000000002</v>
      </c>
      <c r="Q1082">
        <v>2.172462555853039</v>
      </c>
      <c r="R1082">
        <v>2.1508304702478664</v>
      </c>
      <c r="S1082">
        <v>281254</v>
      </c>
      <c r="T1082">
        <v>10346</v>
      </c>
      <c r="U1082">
        <v>4840</v>
      </c>
      <c r="V1082">
        <v>202.4615071156571</v>
      </c>
      <c r="W1082">
        <v>612.53546250260933</v>
      </c>
      <c r="X1082">
        <v>2248.8030021437744</v>
      </c>
      <c r="Y1082">
        <v>347.72468972409473</v>
      </c>
      <c r="Z1082">
        <v>50816</v>
      </c>
      <c r="AA1082">
        <v>45748.460720633368</v>
      </c>
      <c r="AB1082">
        <v>40957.301230725177</v>
      </c>
      <c r="AC1082">
        <v>36578.591131027126</v>
      </c>
      <c r="AD1082">
        <v>32417.43952233213</v>
      </c>
      <c r="AE1082">
        <v>28537.937888519395</v>
      </c>
      <c r="AF1082">
        <v>25026.592882933433</v>
      </c>
      <c r="AG1082">
        <v>20708.700190069743</v>
      </c>
      <c r="AH1082">
        <v>2798</v>
      </c>
      <c r="AI1082">
        <v>2290.7319249826378</v>
      </c>
      <c r="AJ1082">
        <v>1892.154931691628</v>
      </c>
      <c r="AK1082">
        <v>1642.4791688276973</v>
      </c>
      <c r="AL1082">
        <v>1533.3790086153242</v>
      </c>
      <c r="AM1082">
        <v>1478.39124746519</v>
      </c>
      <c r="AN1082">
        <v>1468.9589262255374</v>
      </c>
      <c r="AO1082">
        <v>1357.9762056443801</v>
      </c>
      <c r="AP1082">
        <v>237.20913466823285</v>
      </c>
      <c r="AQ1082">
        <v>79.568707050054144</v>
      </c>
      <c r="AR1082">
        <v>5.8049672191724824</v>
      </c>
      <c r="AS1082">
        <v>79.568707050054144</v>
      </c>
      <c r="AT1082">
        <v>80623</v>
      </c>
      <c r="AU1082">
        <v>2073</v>
      </c>
      <c r="AV1082">
        <v>51287.495872763531</v>
      </c>
      <c r="AW1082">
        <v>26451.850769713499</v>
      </c>
      <c r="AX1082">
        <v>502.7576007710893</v>
      </c>
      <c r="AY1082">
        <v>1711.463737274119</v>
      </c>
      <c r="AZ1082">
        <v>1006.2284032799015</v>
      </c>
      <c r="BA1082">
        <v>13.364232157632989</v>
      </c>
      <c r="BB1082">
        <v>66.061272509003672</v>
      </c>
      <c r="BC1082">
        <v>32950</v>
      </c>
      <c r="BD1082">
        <v>1319920.4186935292</v>
      </c>
      <c r="BE1082">
        <v>13122597.304747881</v>
      </c>
      <c r="BF1082">
        <v>406713.99999999994</v>
      </c>
      <c r="BG1082">
        <v>361247.68451107445</v>
      </c>
      <c r="BH1082">
        <v>309226.96911297878</v>
      </c>
      <c r="BI1082">
        <v>660248.00000000023</v>
      </c>
      <c r="BJ1082">
        <v>527907.19636575447</v>
      </c>
      <c r="BK1082">
        <v>467852.89106103999</v>
      </c>
      <c r="BL1082">
        <v>-2055169.6585961906</v>
      </c>
      <c r="BM1082">
        <v>-2169961.9862371078</v>
      </c>
      <c r="BN1082">
        <v>-2340760.6958380872</v>
      </c>
      <c r="BO1082">
        <v>295792.15441280976</v>
      </c>
      <c r="BP1082">
        <v>1353515.4369635675</v>
      </c>
      <c r="BQ1082">
        <v>2312997.931725719</v>
      </c>
      <c r="BR1082">
        <v>1490268</v>
      </c>
      <c r="BS1082">
        <v>8767932</v>
      </c>
      <c r="BT1082">
        <v>937111</v>
      </c>
      <c r="BU1082">
        <v>31044</v>
      </c>
      <c r="BV1082">
        <v>88734</v>
      </c>
      <c r="BW1082">
        <v>932589</v>
      </c>
      <c r="BX1082">
        <v>42948</v>
      </c>
      <c r="BY1082">
        <v>1975.7286511195932</v>
      </c>
      <c r="BZ1082">
        <v>0</v>
      </c>
      <c r="CA1082">
        <v>2185.6766966933333</v>
      </c>
      <c r="CB1082">
        <v>18.064655693793206</v>
      </c>
      <c r="CC1082">
        <v>55.597028927999993</v>
      </c>
      <c r="CD1082">
        <v>12.617636055926317</v>
      </c>
      <c r="CE1082">
        <v>0</v>
      </c>
      <c r="CF1082">
        <v>1.1878019999999998</v>
      </c>
      <c r="CG1082">
        <v>2316156.5713127633</v>
      </c>
      <c r="CH1082">
        <v>1134011.8208671801</v>
      </c>
      <c r="CI1082">
        <v>2492643.9797669086</v>
      </c>
      <c r="CJ1082">
        <v>62251.92225473484</v>
      </c>
      <c r="CK1082">
        <v>2400549.6411735639</v>
      </c>
      <c r="CL1082">
        <v>62500000</v>
      </c>
      <c r="CM1082">
        <v>11400000</v>
      </c>
      <c r="CN1082">
        <v>7770000</v>
      </c>
      <c r="CO1082">
        <v>558230000</v>
      </c>
      <c r="CP1082">
        <v>461000</v>
      </c>
      <c r="CQ1082">
        <v>780</v>
      </c>
      <c r="CR1082">
        <v>0</v>
      </c>
      <c r="CS1082">
        <v>0</v>
      </c>
      <c r="CT1082">
        <v>1149975000</v>
      </c>
      <c r="CU1082">
        <v>5466240</v>
      </c>
      <c r="CV1082">
        <v>0</v>
      </c>
      <c r="CW1082">
        <v>0</v>
      </c>
      <c r="CX1082">
        <v>84494.047078200034</v>
      </c>
      <c r="CY1082">
        <v>5837611.5354626058</v>
      </c>
      <c r="CZ1082">
        <v>32950</v>
      </c>
      <c r="DA1082">
        <v>29266.539151934539</v>
      </c>
      <c r="DB1082">
        <v>25052.072543046594</v>
      </c>
      <c r="DC1082">
        <v>19980.245135508609</v>
      </c>
      <c r="DD1082">
        <v>-2055169.6585961906</v>
      </c>
      <c r="DE1082">
        <v>-2169961.9862371078</v>
      </c>
      <c r="DF1082">
        <v>-2340760.6958380872</v>
      </c>
    </row>
    <row r="1083" spans="1:110" x14ac:dyDescent="0.45">
      <c r="A1083">
        <v>24303</v>
      </c>
      <c r="B1083" t="s">
        <v>1423</v>
      </c>
      <c r="C1083">
        <v>6357</v>
      </c>
      <c r="D1083">
        <v>6001</v>
      </c>
      <c r="E1083">
        <v>5585</v>
      </c>
      <c r="F1083">
        <v>5139</v>
      </c>
      <c r="G1083">
        <v>4667</v>
      </c>
      <c r="H1083">
        <v>4203</v>
      </c>
      <c r="I1083">
        <v>3753</v>
      </c>
      <c r="J1083">
        <v>3312.7857142857142</v>
      </c>
      <c r="K1083">
        <v>2.4700000000000002</v>
      </c>
      <c r="L1083">
        <v>2.39</v>
      </c>
      <c r="M1083">
        <v>2.33</v>
      </c>
      <c r="N1083">
        <v>2.27</v>
      </c>
      <c r="O1083">
        <v>2.2200000000000002</v>
      </c>
      <c r="P1083">
        <v>2.1800000000000002</v>
      </c>
      <c r="Q1083">
        <v>2.172462555853039</v>
      </c>
      <c r="R1083">
        <v>2.1508304702478664</v>
      </c>
      <c r="S1083">
        <v>356771</v>
      </c>
      <c r="T1083">
        <v>11072</v>
      </c>
      <c r="U1083">
        <v>4826</v>
      </c>
      <c r="V1083">
        <v>13.532729123374967</v>
      </c>
      <c r="W1083">
        <v>42.532501469299035</v>
      </c>
      <c r="X1083">
        <v>2526.8367956668926</v>
      </c>
      <c r="Y1083">
        <v>350.43130512223871</v>
      </c>
      <c r="Z1083">
        <v>3292</v>
      </c>
      <c r="AA1083">
        <v>3009.4283844639153</v>
      </c>
      <c r="AB1083">
        <v>2692.3599011022184</v>
      </c>
      <c r="AC1083">
        <v>2404.8831226809302</v>
      </c>
      <c r="AD1083">
        <v>2096.2750080396136</v>
      </c>
      <c r="AE1083">
        <v>1823.7745848570733</v>
      </c>
      <c r="AF1083">
        <v>1578.9613412630013</v>
      </c>
      <c r="AG1083">
        <v>1289.2479207615561</v>
      </c>
      <c r="AH1083">
        <v>415</v>
      </c>
      <c r="AI1083">
        <v>344.03546179141313</v>
      </c>
      <c r="AJ1083">
        <v>277.25508487531573</v>
      </c>
      <c r="AK1083">
        <v>217.48659921392911</v>
      </c>
      <c r="AL1083">
        <v>161.85105071866428</v>
      </c>
      <c r="AM1083">
        <v>118.84012297061525</v>
      </c>
      <c r="AN1083">
        <v>87.46558894780361</v>
      </c>
      <c r="AO1083">
        <v>62.50169238287323</v>
      </c>
      <c r="AP1083">
        <v>10.760687826842888</v>
      </c>
      <c r="AQ1083">
        <v>11.057886780370064</v>
      </c>
      <c r="AR1083">
        <v>0.80673260447714257</v>
      </c>
      <c r="AS1083">
        <v>11.057886780370064</v>
      </c>
      <c r="AT1083">
        <v>5563</v>
      </c>
      <c r="AU1083">
        <v>189</v>
      </c>
      <c r="AV1083">
        <v>3549.9645296101544</v>
      </c>
      <c r="AW1083">
        <v>2256.9814029908457</v>
      </c>
      <c r="AX1083">
        <v>44.775965590378519</v>
      </c>
      <c r="AY1083">
        <v>118.46231635309086</v>
      </c>
      <c r="AZ1083">
        <v>85.855572569771766</v>
      </c>
      <c r="BA1083">
        <v>1.1902284486882593</v>
      </c>
      <c r="BB1083">
        <v>66.061272509003672</v>
      </c>
      <c r="BC1083">
        <v>32950</v>
      </c>
      <c r="BD1083">
        <v>1335253.7073822787</v>
      </c>
      <c r="BE1083">
        <v>939707.32464351738</v>
      </c>
      <c r="BF1083">
        <v>18334</v>
      </c>
      <c r="BG1083">
        <v>16530.434218379167</v>
      </c>
      <c r="BH1083">
        <v>14077.787247996894</v>
      </c>
      <c r="BI1083">
        <v>56136</v>
      </c>
      <c r="BJ1083">
        <v>44859.189762332564</v>
      </c>
      <c r="BK1083">
        <v>39102.606481288327</v>
      </c>
      <c r="BL1083">
        <v>-617760.01302641095</v>
      </c>
      <c r="BM1083">
        <v>-566081.87990011089</v>
      </c>
      <c r="BN1083">
        <v>-559807.75099166087</v>
      </c>
      <c r="BO1083">
        <v>26999.06839375291</v>
      </c>
      <c r="BP1083">
        <v>94448.332638317021</v>
      </c>
      <c r="BQ1083">
        <v>131606.88357493479</v>
      </c>
      <c r="BR1083">
        <v>1490268</v>
      </c>
      <c r="BS1083">
        <v>8767932</v>
      </c>
      <c r="BT1083">
        <v>937111</v>
      </c>
      <c r="BU1083">
        <v>31044</v>
      </c>
      <c r="BV1083">
        <v>88734</v>
      </c>
      <c r="BW1083">
        <v>932589</v>
      </c>
      <c r="BX1083">
        <v>42948</v>
      </c>
      <c r="BY1083">
        <v>552.74835698407401</v>
      </c>
      <c r="BZ1083">
        <v>0</v>
      </c>
      <c r="CA1083">
        <v>0</v>
      </c>
      <c r="CB1083">
        <v>0</v>
      </c>
      <c r="CC1083">
        <v>0</v>
      </c>
      <c r="CD1083">
        <v>6.1603387134661096</v>
      </c>
      <c r="CE1083">
        <v>46.857165893046556</v>
      </c>
      <c r="CF1083">
        <v>0</v>
      </c>
      <c r="CG1083">
        <v>162866.99352030249</v>
      </c>
      <c r="CH1083">
        <v>79741.196328726655</v>
      </c>
      <c r="CI1083">
        <v>175277.19668408282</v>
      </c>
      <c r="CJ1083">
        <v>4377.4171159516045</v>
      </c>
      <c r="CK1083">
        <v>168801.32703316474</v>
      </c>
      <c r="CL1083">
        <v>4750000</v>
      </c>
      <c r="CM1083">
        <v>610000</v>
      </c>
      <c r="CN1083">
        <v>140000</v>
      </c>
      <c r="CO1083">
        <v>15740000</v>
      </c>
      <c r="CP1083">
        <v>0</v>
      </c>
      <c r="CQ1083">
        <v>0</v>
      </c>
      <c r="CR1083">
        <v>0</v>
      </c>
      <c r="CS1083">
        <v>0</v>
      </c>
      <c r="CT1083">
        <v>0</v>
      </c>
      <c r="CU1083">
        <v>0</v>
      </c>
      <c r="CV1083">
        <v>0</v>
      </c>
      <c r="CW1083">
        <v>0</v>
      </c>
      <c r="CX1083">
        <v>0</v>
      </c>
      <c r="CY1083">
        <v>388391.84025089035</v>
      </c>
      <c r="CZ1083">
        <v>32950</v>
      </c>
      <c r="DA1083">
        <v>29708.618277276837</v>
      </c>
      <c r="DB1083">
        <v>25300.703055606937</v>
      </c>
      <c r="DC1083">
        <v>20212.352209841149</v>
      </c>
      <c r="DD1083">
        <v>-617760.01302641095</v>
      </c>
      <c r="DE1083">
        <v>-566081.87990011089</v>
      </c>
      <c r="DF1083">
        <v>-559807.75099166087</v>
      </c>
    </row>
    <row r="1084" spans="1:110" x14ac:dyDescent="0.45">
      <c r="A1084">
        <v>24324</v>
      </c>
      <c r="B1084" t="s">
        <v>1424</v>
      </c>
      <c r="C1084">
        <v>25344</v>
      </c>
      <c r="D1084">
        <v>24727</v>
      </c>
      <c r="E1084">
        <v>23888</v>
      </c>
      <c r="F1084">
        <v>22829</v>
      </c>
      <c r="G1084">
        <v>21568</v>
      </c>
      <c r="H1084">
        <v>20209</v>
      </c>
      <c r="I1084">
        <v>18916</v>
      </c>
      <c r="J1084">
        <v>17821.714285714286</v>
      </c>
      <c r="K1084">
        <v>2.4700000000000002</v>
      </c>
      <c r="L1084">
        <v>2.39</v>
      </c>
      <c r="M1084">
        <v>2.33</v>
      </c>
      <c r="N1084">
        <v>2.27</v>
      </c>
      <c r="O1084">
        <v>2.2200000000000002</v>
      </c>
      <c r="P1084">
        <v>2.1800000000000002</v>
      </c>
      <c r="Q1084">
        <v>2.172462555853039</v>
      </c>
      <c r="R1084">
        <v>2.1508304702478664</v>
      </c>
      <c r="S1084">
        <v>356771</v>
      </c>
      <c r="T1084">
        <v>11072</v>
      </c>
      <c r="U1084">
        <v>4826</v>
      </c>
      <c r="V1084">
        <v>54.740272839035242</v>
      </c>
      <c r="W1084">
        <v>172.0451738692195</v>
      </c>
      <c r="X1084">
        <v>2490.454272992692</v>
      </c>
      <c r="Y1084">
        <v>345.38563896515927</v>
      </c>
      <c r="Z1084">
        <v>10037</v>
      </c>
      <c r="AA1084">
        <v>9379.6306586813498</v>
      </c>
      <c r="AB1084">
        <v>8663.0997456727891</v>
      </c>
      <c r="AC1084">
        <v>7962.194254226516</v>
      </c>
      <c r="AD1084">
        <v>7313.7312131880963</v>
      </c>
      <c r="AE1084">
        <v>6756.7713609497578</v>
      </c>
      <c r="AF1084">
        <v>6266.4653924310578</v>
      </c>
      <c r="AG1084">
        <v>5613.098256576247</v>
      </c>
      <c r="AH1084">
        <v>115</v>
      </c>
      <c r="AI1084">
        <v>101.45617687452021</v>
      </c>
      <c r="AJ1084">
        <v>90.673667750077954</v>
      </c>
      <c r="AK1084">
        <v>81.43504036849275</v>
      </c>
      <c r="AL1084">
        <v>85.700843693262769</v>
      </c>
      <c r="AM1084">
        <v>80.412861879119021</v>
      </c>
      <c r="AN1084">
        <v>66.968449387249677</v>
      </c>
      <c r="AO1084">
        <v>44.851872136700493</v>
      </c>
      <c r="AP1084">
        <v>48.705833540818226</v>
      </c>
      <c r="AQ1084">
        <v>4.9279712825562241</v>
      </c>
      <c r="AR1084">
        <v>0.3595221389517701</v>
      </c>
      <c r="AS1084">
        <v>4.9279712825562241</v>
      </c>
      <c r="AT1084">
        <v>19946</v>
      </c>
      <c r="AU1084">
        <v>367</v>
      </c>
      <c r="AV1084">
        <v>12653.158736616839</v>
      </c>
      <c r="AW1084">
        <v>5173.8829001658232</v>
      </c>
      <c r="AX1084">
        <v>92.375978571754118</v>
      </c>
      <c r="AY1084">
        <v>422.2359070409039</v>
      </c>
      <c r="AZ1084">
        <v>196.81450552230791</v>
      </c>
      <c r="BA1084">
        <v>2.4555253297573683</v>
      </c>
      <c r="BB1084">
        <v>66.061272509003672</v>
      </c>
      <c r="BC1084">
        <v>9330</v>
      </c>
      <c r="BD1084">
        <v>493626.36467639497</v>
      </c>
      <c r="BE1084">
        <v>3466093.4281671289</v>
      </c>
      <c r="BF1084">
        <v>213628</v>
      </c>
      <c r="BG1084">
        <v>207656.57068010874</v>
      </c>
      <c r="BH1084">
        <v>191413.68185132099</v>
      </c>
      <c r="BI1084">
        <v>172930.00000000003</v>
      </c>
      <c r="BJ1084">
        <v>146797.06509648063</v>
      </c>
      <c r="BK1084">
        <v>134841.50759454601</v>
      </c>
      <c r="BL1084">
        <v>-546923.25011522148</v>
      </c>
      <c r="BM1084">
        <v>-652280.76806666725</v>
      </c>
      <c r="BN1084">
        <v>-803926.08555971691</v>
      </c>
      <c r="BO1084">
        <v>202764.25872364384</v>
      </c>
      <c r="BP1084">
        <v>536841.48853821284</v>
      </c>
      <c r="BQ1084">
        <v>847110.39578727237</v>
      </c>
      <c r="BR1084">
        <v>1490268</v>
      </c>
      <c r="BS1084">
        <v>8767932</v>
      </c>
      <c r="BT1084">
        <v>937111</v>
      </c>
      <c r="BU1084">
        <v>31044</v>
      </c>
      <c r="BV1084">
        <v>88734</v>
      </c>
      <c r="BW1084">
        <v>932589</v>
      </c>
      <c r="BX1084">
        <v>42948</v>
      </c>
      <c r="BY1084">
        <v>365.53204795736576</v>
      </c>
      <c r="BZ1084">
        <v>0</v>
      </c>
      <c r="CA1084">
        <v>0</v>
      </c>
      <c r="CB1084">
        <v>0</v>
      </c>
      <c r="CC1084">
        <v>0</v>
      </c>
      <c r="CD1084">
        <v>23.271753967800812</v>
      </c>
      <c r="CE1084">
        <v>12.354478063842574</v>
      </c>
      <c r="CF1084">
        <v>0</v>
      </c>
      <c r="CG1084">
        <v>453626.33772161178</v>
      </c>
      <c r="CH1084">
        <v>222099.67823610085</v>
      </c>
      <c r="CI1084">
        <v>488191.93563611532</v>
      </c>
      <c r="CJ1084">
        <v>12192.229082570335</v>
      </c>
      <c r="CK1084">
        <v>470154.97817891074</v>
      </c>
      <c r="CL1084">
        <v>5850000</v>
      </c>
      <c r="CM1084">
        <v>850000</v>
      </c>
      <c r="CN1084">
        <v>130000</v>
      </c>
      <c r="CO1084">
        <v>22680000</v>
      </c>
      <c r="CP1084">
        <v>0</v>
      </c>
      <c r="CQ1084">
        <v>0</v>
      </c>
      <c r="CR1084">
        <v>0</v>
      </c>
      <c r="CS1084">
        <v>0</v>
      </c>
      <c r="CT1084">
        <v>0</v>
      </c>
      <c r="CU1084">
        <v>0</v>
      </c>
      <c r="CV1084">
        <v>0</v>
      </c>
      <c r="CW1084">
        <v>0</v>
      </c>
      <c r="CX1084">
        <v>481.07237864383654</v>
      </c>
      <c r="CY1084">
        <v>1426012.6868225513</v>
      </c>
      <c r="CZ1084">
        <v>9330</v>
      </c>
      <c r="DA1084">
        <v>9069.2034960090186</v>
      </c>
      <c r="DB1084">
        <v>8359.8107536129392</v>
      </c>
      <c r="DC1084">
        <v>7472.2503204750901</v>
      </c>
      <c r="DD1084">
        <v>-546923.25011522148</v>
      </c>
      <c r="DE1084">
        <v>-652280.76806666725</v>
      </c>
      <c r="DF1084">
        <v>-803926.08555971691</v>
      </c>
    </row>
    <row r="1085" spans="1:110" x14ac:dyDescent="0.45">
      <c r="A1085">
        <v>24341</v>
      </c>
      <c r="B1085" t="s">
        <v>1425</v>
      </c>
      <c r="C1085">
        <v>40210</v>
      </c>
      <c r="D1085">
        <v>40201</v>
      </c>
      <c r="E1085">
        <v>39879</v>
      </c>
      <c r="F1085">
        <v>39402</v>
      </c>
      <c r="G1085">
        <v>38810</v>
      </c>
      <c r="H1085">
        <v>38073</v>
      </c>
      <c r="I1085">
        <v>37208</v>
      </c>
      <c r="J1085">
        <v>36696.178571428572</v>
      </c>
      <c r="K1085">
        <v>2.4700000000000002</v>
      </c>
      <c r="L1085">
        <v>2.39</v>
      </c>
      <c r="M1085">
        <v>2.33</v>
      </c>
      <c r="N1085">
        <v>2.27</v>
      </c>
      <c r="O1085">
        <v>2.2200000000000002</v>
      </c>
      <c r="P1085">
        <v>2.1800000000000002</v>
      </c>
      <c r="Q1085">
        <v>2.172462555853039</v>
      </c>
      <c r="R1085">
        <v>2.1508304702478664</v>
      </c>
      <c r="S1085">
        <v>316226</v>
      </c>
      <c r="T1085">
        <v>10772</v>
      </c>
      <c r="U1085">
        <v>3954</v>
      </c>
      <c r="V1085">
        <v>88.781115713182658</v>
      </c>
      <c r="W1085">
        <v>279.0333642306158</v>
      </c>
      <c r="X1085">
        <v>2370.2497646381298</v>
      </c>
      <c r="Y1085">
        <v>276.82091228884315</v>
      </c>
      <c r="Z1085">
        <v>14957</v>
      </c>
      <c r="AA1085">
        <v>14896.672419614728</v>
      </c>
      <c r="AB1085">
        <v>14684.435122937044</v>
      </c>
      <c r="AC1085">
        <v>14400.342085187769</v>
      </c>
      <c r="AD1085">
        <v>14003.699376701044</v>
      </c>
      <c r="AE1085">
        <v>13462.945255943558</v>
      </c>
      <c r="AF1085">
        <v>12866.292664233959</v>
      </c>
      <c r="AG1085">
        <v>12486.789432271</v>
      </c>
      <c r="AH1085">
        <v>447</v>
      </c>
      <c r="AI1085">
        <v>392.57668718573501</v>
      </c>
      <c r="AJ1085">
        <v>365.09085428699638</v>
      </c>
      <c r="AK1085">
        <v>361.06743395118144</v>
      </c>
      <c r="AL1085">
        <v>387.24196339542686</v>
      </c>
      <c r="AM1085">
        <v>409.49562932291349</v>
      </c>
      <c r="AN1085">
        <v>440.1762629781058</v>
      </c>
      <c r="AO1085">
        <v>467.22896653154834</v>
      </c>
      <c r="AP1085">
        <v>79.665679583581806</v>
      </c>
      <c r="AQ1085">
        <v>14.543525004617148</v>
      </c>
      <c r="AR1085">
        <v>1.0610287515405896</v>
      </c>
      <c r="AS1085">
        <v>14.543525004617148</v>
      </c>
      <c r="AT1085">
        <v>35940</v>
      </c>
      <c r="AU1085">
        <v>1185</v>
      </c>
      <c r="AV1085">
        <v>22925.978804048507</v>
      </c>
      <c r="AW1085">
        <v>14242.720396616665</v>
      </c>
      <c r="AX1085">
        <v>281.36819949136532</v>
      </c>
      <c r="AY1085">
        <v>765.03991269109861</v>
      </c>
      <c r="AZ1085">
        <v>541.79308388729794</v>
      </c>
      <c r="BA1085">
        <v>7.4792900873315435</v>
      </c>
      <c r="BB1085">
        <v>66.061272509003672</v>
      </c>
      <c r="BC1085">
        <v>14770</v>
      </c>
      <c r="BD1085">
        <v>989699.008401645</v>
      </c>
      <c r="BE1085">
        <v>6842869.1789751649</v>
      </c>
      <c r="BF1085">
        <v>287996</v>
      </c>
      <c r="BG1085">
        <v>297193.91288817744</v>
      </c>
      <c r="BH1085">
        <v>299025.41771314736</v>
      </c>
      <c r="BI1085">
        <v>153593.99999999994</v>
      </c>
      <c r="BJ1085">
        <v>148476.52414776891</v>
      </c>
      <c r="BK1085">
        <v>144386.89000322713</v>
      </c>
      <c r="BL1085">
        <v>-854696.00328975182</v>
      </c>
      <c r="BM1085">
        <v>-890403.71650944336</v>
      </c>
      <c r="BN1085">
        <v>-967016.41915526253</v>
      </c>
      <c r="BO1085">
        <v>779472.87757388037</v>
      </c>
      <c r="BP1085">
        <v>1756944.1068446855</v>
      </c>
      <c r="BQ1085">
        <v>2589201.6833328633</v>
      </c>
      <c r="BR1085">
        <v>1490268</v>
      </c>
      <c r="BS1085">
        <v>8767932</v>
      </c>
      <c r="BT1085">
        <v>937111</v>
      </c>
      <c r="BU1085">
        <v>31044</v>
      </c>
      <c r="BV1085">
        <v>88734</v>
      </c>
      <c r="BW1085">
        <v>932589</v>
      </c>
      <c r="BX1085">
        <v>42948</v>
      </c>
      <c r="BY1085">
        <v>669.72857572142846</v>
      </c>
      <c r="BZ1085">
        <v>0</v>
      </c>
      <c r="CA1085">
        <v>0</v>
      </c>
      <c r="CB1085">
        <v>23.935668794276001</v>
      </c>
      <c r="CC1085">
        <v>0</v>
      </c>
      <c r="CD1085">
        <v>21.362814887253386</v>
      </c>
      <c r="CE1085">
        <v>68.060694861001025</v>
      </c>
      <c r="CF1085">
        <v>0</v>
      </c>
      <c r="CG1085">
        <v>866013.91746853152</v>
      </c>
      <c r="CH1085">
        <v>424008.47663255618</v>
      </c>
      <c r="CI1085">
        <v>932002.78621440195</v>
      </c>
      <c r="CJ1085">
        <v>23276.073703088823</v>
      </c>
      <c r="CK1085">
        <v>897568.59470519319</v>
      </c>
      <c r="CL1085">
        <v>16300000</v>
      </c>
      <c r="CM1085">
        <v>2690000</v>
      </c>
      <c r="CN1085">
        <v>1160000</v>
      </c>
      <c r="CO1085">
        <v>107010000</v>
      </c>
      <c r="CP1085">
        <v>24000</v>
      </c>
      <c r="CQ1085">
        <v>770</v>
      </c>
      <c r="CR1085">
        <v>0</v>
      </c>
      <c r="CS1085">
        <v>0</v>
      </c>
      <c r="CT1085">
        <v>58728000</v>
      </c>
      <c r="CU1085">
        <v>5396160</v>
      </c>
      <c r="CV1085">
        <v>0</v>
      </c>
      <c r="CW1085">
        <v>0</v>
      </c>
      <c r="CX1085">
        <v>14543.606204085701</v>
      </c>
      <c r="CY1085">
        <v>2308391.8592911344</v>
      </c>
      <c r="CZ1085">
        <v>14770</v>
      </c>
      <c r="DA1085">
        <v>15241.71895914659</v>
      </c>
      <c r="DB1085">
        <v>15335.64847992051</v>
      </c>
      <c r="DC1085">
        <v>14981.531097009314</v>
      </c>
      <c r="DD1085">
        <v>-854696.00328975182</v>
      </c>
      <c r="DE1085">
        <v>-890403.71650944336</v>
      </c>
      <c r="DF1085">
        <v>-967016.41915526253</v>
      </c>
    </row>
    <row r="1086" spans="1:110" x14ac:dyDescent="0.45">
      <c r="A1086">
        <v>24343</v>
      </c>
      <c r="B1086" t="s">
        <v>692</v>
      </c>
      <c r="C1086">
        <v>10560</v>
      </c>
      <c r="D1086">
        <v>11269</v>
      </c>
      <c r="E1086">
        <v>11812</v>
      </c>
      <c r="F1086">
        <v>12167</v>
      </c>
      <c r="G1086">
        <v>12477</v>
      </c>
      <c r="H1086">
        <v>12783</v>
      </c>
      <c r="I1086">
        <v>13039</v>
      </c>
      <c r="J1086">
        <v>13436.499999999996</v>
      </c>
      <c r="K1086">
        <v>2.4700000000000002</v>
      </c>
      <c r="L1086">
        <v>2.39</v>
      </c>
      <c r="M1086">
        <v>2.33</v>
      </c>
      <c r="N1086">
        <v>2.27</v>
      </c>
      <c r="O1086">
        <v>2.2200000000000002</v>
      </c>
      <c r="P1086">
        <v>2.1800000000000002</v>
      </c>
      <c r="Q1086">
        <v>2.172462555853039</v>
      </c>
      <c r="R1086">
        <v>2.1508304702478664</v>
      </c>
      <c r="S1086">
        <v>316226</v>
      </c>
      <c r="T1086">
        <v>10772</v>
      </c>
      <c r="U1086">
        <v>3954</v>
      </c>
      <c r="V1086">
        <v>24.255245699668095</v>
      </c>
      <c r="W1086">
        <v>76.232684771426179</v>
      </c>
      <c r="X1086">
        <v>2278.4467205376168</v>
      </c>
      <c r="Y1086">
        <v>266.09925636973509</v>
      </c>
      <c r="Z1086">
        <v>4030</v>
      </c>
      <c r="AA1086">
        <v>4582.5544125947499</v>
      </c>
      <c r="AB1086">
        <v>5066.777487284935</v>
      </c>
      <c r="AC1086">
        <v>5390.8502519562117</v>
      </c>
      <c r="AD1086">
        <v>5406.7505024530738</v>
      </c>
      <c r="AE1086">
        <v>5219.233201323279</v>
      </c>
      <c r="AF1086">
        <v>5030.261834809673</v>
      </c>
      <c r="AG1086">
        <v>5180.2106426616083</v>
      </c>
      <c r="AH1086">
        <v>44</v>
      </c>
      <c r="AI1086">
        <v>37.192181507064106</v>
      </c>
      <c r="AJ1086">
        <v>29.556492759362179</v>
      </c>
      <c r="AK1086">
        <v>32.581887068087198</v>
      </c>
      <c r="AL1086">
        <v>19.942320104187001</v>
      </c>
      <c r="AM1086">
        <v>13.869239457717452</v>
      </c>
      <c r="AN1086">
        <v>12.310371447144425</v>
      </c>
      <c r="AO1086">
        <v>5.7802702612891537</v>
      </c>
      <c r="AP1086">
        <v>14.918604297802272</v>
      </c>
      <c r="AQ1086">
        <v>0.24038884305152311</v>
      </c>
      <c r="AR1086">
        <v>1.753766531472049E-2</v>
      </c>
      <c r="AS1086">
        <v>0.24038884305152311</v>
      </c>
      <c r="AT1086">
        <v>6758</v>
      </c>
      <c r="AU1086">
        <v>73</v>
      </c>
      <c r="AV1086">
        <v>4274.6563282071575</v>
      </c>
      <c r="AW1086">
        <v>1270.6236578600351</v>
      </c>
      <c r="AX1086">
        <v>20.031683478657438</v>
      </c>
      <c r="AY1086">
        <v>142.64528167227283</v>
      </c>
      <c r="AZ1086">
        <v>48.334523944995738</v>
      </c>
      <c r="BA1086">
        <v>0.53247940579398501</v>
      </c>
      <c r="BB1086">
        <v>66.061272509003672</v>
      </c>
      <c r="BC1086">
        <v>14770</v>
      </c>
      <c r="BD1086">
        <v>1292766.0207222207</v>
      </c>
      <c r="BE1086">
        <v>1894299.9456478388</v>
      </c>
      <c r="BF1086">
        <v>76320</v>
      </c>
      <c r="BG1086">
        <v>86757.80078911272</v>
      </c>
      <c r="BH1086">
        <v>94913.323080855887</v>
      </c>
      <c r="BI1086">
        <v>10001.999999999989</v>
      </c>
      <c r="BJ1086">
        <v>11766.207090061722</v>
      </c>
      <c r="BK1086">
        <v>11800.911381849839</v>
      </c>
      <c r="BL1086">
        <v>-218758.73080565035</v>
      </c>
      <c r="BM1086">
        <v>-12762.875354317017</v>
      </c>
      <c r="BN1086">
        <v>170270.69589666976</v>
      </c>
      <c r="BO1086">
        <v>363623.70357076428</v>
      </c>
      <c r="BP1086">
        <v>714679.04005241231</v>
      </c>
      <c r="BQ1086">
        <v>939824.47966985847</v>
      </c>
      <c r="BR1086">
        <v>1490268</v>
      </c>
      <c r="BS1086">
        <v>8767932</v>
      </c>
      <c r="BT1086">
        <v>937111</v>
      </c>
      <c r="BU1086">
        <v>31044</v>
      </c>
      <c r="BV1086">
        <v>88734</v>
      </c>
      <c r="BW1086">
        <v>932589</v>
      </c>
      <c r="BX1086">
        <v>42948</v>
      </c>
      <c r="BY1086">
        <v>55.596379670281323</v>
      </c>
      <c r="BZ1086">
        <v>0</v>
      </c>
      <c r="CA1086">
        <v>0</v>
      </c>
      <c r="CB1086">
        <v>0</v>
      </c>
      <c r="CC1086">
        <v>0</v>
      </c>
      <c r="CD1086">
        <v>4.2298306707532491</v>
      </c>
      <c r="CE1086">
        <v>3.3694031083207014</v>
      </c>
      <c r="CF1086">
        <v>0</v>
      </c>
      <c r="CG1086">
        <v>162866.99352030249</v>
      </c>
      <c r="CH1086">
        <v>79741.196328726655</v>
      </c>
      <c r="CI1086">
        <v>175277.19668408282</v>
      </c>
      <c r="CJ1086">
        <v>4377.4171159516045</v>
      </c>
      <c r="CK1086">
        <v>168801.32703316474</v>
      </c>
      <c r="CL1086">
        <v>1020000</v>
      </c>
      <c r="CM1086">
        <v>240000</v>
      </c>
      <c r="CN1086">
        <v>60000</v>
      </c>
      <c r="CO1086">
        <v>5990000</v>
      </c>
      <c r="CP1086">
        <v>0</v>
      </c>
      <c r="CQ1086">
        <v>0</v>
      </c>
      <c r="CR1086">
        <v>0</v>
      </c>
      <c r="CS1086">
        <v>0</v>
      </c>
      <c r="CT1086">
        <v>0</v>
      </c>
      <c r="CU1086">
        <v>0</v>
      </c>
      <c r="CV1086">
        <v>0</v>
      </c>
      <c r="CW1086">
        <v>0</v>
      </c>
      <c r="CX1086">
        <v>220.15176649802686</v>
      </c>
      <c r="CY1086">
        <v>480877.55866334646</v>
      </c>
      <c r="CZ1086">
        <v>14770</v>
      </c>
      <c r="DA1086">
        <v>16789.998921058632</v>
      </c>
      <c r="DB1086">
        <v>18368.314752414066</v>
      </c>
      <c r="DC1086">
        <v>19569.196469020877</v>
      </c>
      <c r="DD1086">
        <v>-218758.73080565035</v>
      </c>
      <c r="DE1086">
        <v>-12762.875354317017</v>
      </c>
      <c r="DF1086">
        <v>170270.69589666976</v>
      </c>
    </row>
    <row r="1087" spans="1:110" x14ac:dyDescent="0.45">
      <c r="A1087">
        <v>24344</v>
      </c>
      <c r="B1087" t="s">
        <v>1426</v>
      </c>
      <c r="C1087">
        <v>14752</v>
      </c>
      <c r="D1087">
        <v>15504</v>
      </c>
      <c r="E1087">
        <v>16017</v>
      </c>
      <c r="F1087">
        <v>16354</v>
      </c>
      <c r="G1087">
        <v>16547</v>
      </c>
      <c r="H1087">
        <v>16624</v>
      </c>
      <c r="I1087">
        <v>16588</v>
      </c>
      <c r="J1087">
        <v>16883.642857142859</v>
      </c>
      <c r="K1087">
        <v>2.4700000000000002</v>
      </c>
      <c r="L1087">
        <v>2.39</v>
      </c>
      <c r="M1087">
        <v>2.33</v>
      </c>
      <c r="N1087">
        <v>2.27</v>
      </c>
      <c r="O1087">
        <v>2.2200000000000002</v>
      </c>
      <c r="P1087">
        <v>2.1800000000000002</v>
      </c>
      <c r="Q1087">
        <v>2.172462555853039</v>
      </c>
      <c r="R1087">
        <v>2.1508304702478664</v>
      </c>
      <c r="S1087">
        <v>316226</v>
      </c>
      <c r="T1087">
        <v>10772</v>
      </c>
      <c r="U1087">
        <v>3954</v>
      </c>
      <c r="V1087">
        <v>37.63085860996928</v>
      </c>
      <c r="W1087">
        <v>105.82317501598214</v>
      </c>
      <c r="X1087">
        <v>2051.5750729515107</v>
      </c>
      <c r="Y1087">
        <v>267.78797671536199</v>
      </c>
      <c r="Z1087">
        <v>6774</v>
      </c>
      <c r="AA1087">
        <v>7231.9207585715621</v>
      </c>
      <c r="AB1087">
        <v>7604.1555413856386</v>
      </c>
      <c r="AC1087">
        <v>7856.0429321803776</v>
      </c>
      <c r="AD1087">
        <v>7920.776238361128</v>
      </c>
      <c r="AE1087">
        <v>7804.8420639709557</v>
      </c>
      <c r="AF1087">
        <v>7584.1463450032661</v>
      </c>
      <c r="AG1087">
        <v>7716.8487772210947</v>
      </c>
      <c r="AH1087">
        <v>56</v>
      </c>
      <c r="AI1087">
        <v>57.246712099624581</v>
      </c>
      <c r="AJ1087">
        <v>64.755883824058898</v>
      </c>
      <c r="AK1087">
        <v>70.206263392698915</v>
      </c>
      <c r="AL1087">
        <v>62.207603197370801</v>
      </c>
      <c r="AM1087">
        <v>45.256219580995207</v>
      </c>
      <c r="AN1087">
        <v>32.438817409504637</v>
      </c>
      <c r="AO1087">
        <v>21.392506208614488</v>
      </c>
      <c r="AP1087">
        <v>35.583449158470408</v>
      </c>
      <c r="AQ1087">
        <v>1.3221386367833772</v>
      </c>
      <c r="AR1087">
        <v>9.6457159230962694E-2</v>
      </c>
      <c r="AS1087">
        <v>1.3221386367833772</v>
      </c>
      <c r="AT1087">
        <v>11827</v>
      </c>
      <c r="AU1087">
        <v>933</v>
      </c>
      <c r="AV1087">
        <v>7675.7653477099457</v>
      </c>
      <c r="AW1087">
        <v>9788.611356298763</v>
      </c>
      <c r="AX1087">
        <v>211.75214167407589</v>
      </c>
      <c r="AY1087">
        <v>256.14028965308086</v>
      </c>
      <c r="AZ1087">
        <v>372.35877599360492</v>
      </c>
      <c r="BA1087">
        <v>5.6287657846804517</v>
      </c>
      <c r="BB1087">
        <v>66.061272509003672</v>
      </c>
      <c r="BC1087">
        <v>14770</v>
      </c>
      <c r="BD1087">
        <v>1180705.3961619353</v>
      </c>
      <c r="BE1087">
        <v>3860770.1462695892</v>
      </c>
      <c r="BF1087">
        <v>143282</v>
      </c>
      <c r="BG1087">
        <v>159127.01366025198</v>
      </c>
      <c r="BH1087">
        <v>168432.08037227447</v>
      </c>
      <c r="BI1087">
        <v>52080.000000000036</v>
      </c>
      <c r="BJ1087">
        <v>56574.557377861478</v>
      </c>
      <c r="BK1087">
        <v>57040.728219390359</v>
      </c>
      <c r="BL1087">
        <v>-311262.69863037416</v>
      </c>
      <c r="BM1087">
        <v>-218535.75514318375</v>
      </c>
      <c r="BN1087">
        <v>-154639.89882617304</v>
      </c>
      <c r="BO1087">
        <v>617731.85315468092</v>
      </c>
      <c r="BP1087">
        <v>1264192.5917248256</v>
      </c>
      <c r="BQ1087">
        <v>1765829.706366488</v>
      </c>
      <c r="BR1087">
        <v>1490268</v>
      </c>
      <c r="BS1087">
        <v>8767932</v>
      </c>
      <c r="BT1087">
        <v>937111</v>
      </c>
      <c r="BU1087">
        <v>31044</v>
      </c>
      <c r="BV1087">
        <v>88734</v>
      </c>
      <c r="BW1087">
        <v>932589</v>
      </c>
      <c r="BX1087">
        <v>42948</v>
      </c>
      <c r="BY1087">
        <v>131.33790550934458</v>
      </c>
      <c r="BZ1087">
        <v>0</v>
      </c>
      <c r="CA1087">
        <v>0.33231936000000001</v>
      </c>
      <c r="CB1087">
        <v>0</v>
      </c>
      <c r="CC1087">
        <v>0</v>
      </c>
      <c r="CD1087">
        <v>13.816350361085382</v>
      </c>
      <c r="CE1087">
        <v>0</v>
      </c>
      <c r="CF1087">
        <v>1904.54874</v>
      </c>
      <c r="CG1087">
        <v>389419.1575838002</v>
      </c>
      <c r="CH1087">
        <v>190663.24506804516</v>
      </c>
      <c r="CI1087">
        <v>419092.27155873651</v>
      </c>
      <c r="CJ1087">
        <v>10466.516565704798</v>
      </c>
      <c r="CK1087">
        <v>403608.30117545155</v>
      </c>
      <c r="CL1087">
        <v>840000</v>
      </c>
      <c r="CM1087">
        <v>150000</v>
      </c>
      <c r="CN1087">
        <v>20000</v>
      </c>
      <c r="CO1087">
        <v>8730000</v>
      </c>
      <c r="CP1087">
        <v>0</v>
      </c>
      <c r="CQ1087">
        <v>0</v>
      </c>
      <c r="CR1087">
        <v>0</v>
      </c>
      <c r="CS1087">
        <v>0</v>
      </c>
      <c r="CT1087">
        <v>0</v>
      </c>
      <c r="CU1087">
        <v>0</v>
      </c>
      <c r="CV1087">
        <v>0</v>
      </c>
      <c r="CW1087">
        <v>0</v>
      </c>
      <c r="CX1087">
        <v>0</v>
      </c>
      <c r="CY1087">
        <v>1062664.7433125477</v>
      </c>
      <c r="CZ1087">
        <v>14770</v>
      </c>
      <c r="DA1087">
        <v>16403.358354586911</v>
      </c>
      <c r="DB1087">
        <v>17362.556546520103</v>
      </c>
      <c r="DC1087">
        <v>17872.883026905267</v>
      </c>
      <c r="DD1087">
        <v>-311262.69863037416</v>
      </c>
      <c r="DE1087">
        <v>-218535.75514318375</v>
      </c>
      <c r="DF1087">
        <v>-154639.89882617304</v>
      </c>
    </row>
    <row r="1088" spans="1:110" x14ac:dyDescent="0.45">
      <c r="A1088">
        <v>24441</v>
      </c>
      <c r="B1088" t="s">
        <v>1427</v>
      </c>
      <c r="C1088">
        <v>14878</v>
      </c>
      <c r="D1088">
        <v>14297</v>
      </c>
      <c r="E1088">
        <v>13639</v>
      </c>
      <c r="F1088">
        <v>12923</v>
      </c>
      <c r="G1088">
        <v>12217</v>
      </c>
      <c r="H1088">
        <v>11474</v>
      </c>
      <c r="I1088">
        <v>10716</v>
      </c>
      <c r="J1088">
        <v>10017.642857142859</v>
      </c>
      <c r="K1088">
        <v>2.4700000000000002</v>
      </c>
      <c r="L1088">
        <v>2.39</v>
      </c>
      <c r="M1088">
        <v>2.33</v>
      </c>
      <c r="N1088">
        <v>2.27</v>
      </c>
      <c r="O1088">
        <v>2.2200000000000002</v>
      </c>
      <c r="P1088">
        <v>2.1800000000000002</v>
      </c>
      <c r="Q1088">
        <v>2.172462555853039</v>
      </c>
      <c r="R1088">
        <v>2.1508304702478664</v>
      </c>
      <c r="S1088">
        <v>291881</v>
      </c>
      <c r="T1088">
        <v>11465</v>
      </c>
      <c r="U1088">
        <v>4285</v>
      </c>
      <c r="V1088">
        <v>31.190399319008165</v>
      </c>
      <c r="W1088">
        <v>98.029428710894962</v>
      </c>
      <c r="X1088">
        <v>2656.9413716250351</v>
      </c>
      <c r="Y1088">
        <v>315.95352260168534</v>
      </c>
      <c r="Z1088">
        <v>8266</v>
      </c>
      <c r="AA1088">
        <v>7799.8703877672924</v>
      </c>
      <c r="AB1088">
        <v>7267.572323850829</v>
      </c>
      <c r="AC1088">
        <v>6715.2310851110005</v>
      </c>
      <c r="AD1088">
        <v>6184.1762717380552</v>
      </c>
      <c r="AE1088">
        <v>5694.4344139041059</v>
      </c>
      <c r="AF1088">
        <v>5274.7232967622494</v>
      </c>
      <c r="AG1088">
        <v>4751.0103037547615</v>
      </c>
      <c r="AH1088">
        <v>836</v>
      </c>
      <c r="AI1088">
        <v>710.5771671717016</v>
      </c>
      <c r="AJ1088">
        <v>621.59982076036408</v>
      </c>
      <c r="AK1088">
        <v>556.63125414634089</v>
      </c>
      <c r="AL1088">
        <v>515.09686812481505</v>
      </c>
      <c r="AM1088">
        <v>522.65025778574056</v>
      </c>
      <c r="AN1088">
        <v>551.60041167673853</v>
      </c>
      <c r="AO1088">
        <v>563.82619160203262</v>
      </c>
      <c r="AP1088">
        <v>26.860140402397622</v>
      </c>
      <c r="AQ1088">
        <v>11.779053309524631</v>
      </c>
      <c r="AR1088">
        <v>0.85934560042130403</v>
      </c>
      <c r="AS1088">
        <v>11.779053309524631</v>
      </c>
      <c r="AT1088">
        <v>14556</v>
      </c>
      <c r="AU1088">
        <v>151</v>
      </c>
      <c r="AV1088">
        <v>9205.6385982539468</v>
      </c>
      <c r="AW1088">
        <v>2678.2191139226879</v>
      </c>
      <c r="AX1088">
        <v>41.77812642056503</v>
      </c>
      <c r="AY1088">
        <v>307.19216002373423</v>
      </c>
      <c r="AZ1088">
        <v>101.87945509361904</v>
      </c>
      <c r="BA1088">
        <v>1.1105403075737608</v>
      </c>
      <c r="BB1088">
        <v>66.061272509003672</v>
      </c>
      <c r="BC1088">
        <v>14770</v>
      </c>
      <c r="BD1088">
        <v>759695.89233586588</v>
      </c>
      <c r="BE1088">
        <v>2139074.7256336831</v>
      </c>
      <c r="BF1088">
        <v>53894</v>
      </c>
      <c r="BG1088">
        <v>51289.786224213269</v>
      </c>
      <c r="BH1088">
        <v>47418.930411397014</v>
      </c>
      <c r="BI1088">
        <v>98258</v>
      </c>
      <c r="BJ1088">
        <v>84594.376977809137</v>
      </c>
      <c r="BK1088">
        <v>77904.473010400339</v>
      </c>
      <c r="BL1088">
        <v>-376924.47009944636</v>
      </c>
      <c r="BM1088">
        <v>-309806.13837856788</v>
      </c>
      <c r="BN1088">
        <v>-257411.02525532653</v>
      </c>
      <c r="BO1088">
        <v>140676.37907110946</v>
      </c>
      <c r="BP1088">
        <v>365321.40570400585</v>
      </c>
      <c r="BQ1088">
        <v>574167.17409753369</v>
      </c>
      <c r="BR1088">
        <v>1490268</v>
      </c>
      <c r="BS1088">
        <v>8767932</v>
      </c>
      <c r="BT1088">
        <v>937111</v>
      </c>
      <c r="BU1088">
        <v>31044</v>
      </c>
      <c r="BV1088">
        <v>88734</v>
      </c>
      <c r="BW1088">
        <v>932589</v>
      </c>
      <c r="BX1088">
        <v>42948</v>
      </c>
      <c r="BY1088">
        <v>496.89994904161324</v>
      </c>
      <c r="BZ1088">
        <v>0</v>
      </c>
      <c r="CA1088">
        <v>0</v>
      </c>
      <c r="CB1088">
        <v>69.548924421103848</v>
      </c>
      <c r="CC1088">
        <v>270.524575008</v>
      </c>
      <c r="CD1088">
        <v>14.77908236467823</v>
      </c>
      <c r="CE1088">
        <v>0</v>
      </c>
      <c r="CF1088">
        <v>0</v>
      </c>
      <c r="CG1088">
        <v>380022.98488070583</v>
      </c>
      <c r="CH1088">
        <v>186062.79143369553</v>
      </c>
      <c r="CI1088">
        <v>408980.12559619325</v>
      </c>
      <c r="CJ1088">
        <v>10213.973270553744</v>
      </c>
      <c r="CK1088">
        <v>393869.76307738438</v>
      </c>
      <c r="CL1088">
        <v>12400000</v>
      </c>
      <c r="CM1088">
        <v>5280000</v>
      </c>
      <c r="CN1088">
        <v>1980000</v>
      </c>
      <c r="CO1088">
        <v>103060000</v>
      </c>
      <c r="CP1088">
        <v>39000</v>
      </c>
      <c r="CQ1088">
        <v>30</v>
      </c>
      <c r="CR1088">
        <v>0</v>
      </c>
      <c r="CS1088">
        <v>0</v>
      </c>
      <c r="CT1088">
        <v>75118000</v>
      </c>
      <c r="CU1088">
        <v>210240</v>
      </c>
      <c r="CV1088">
        <v>0</v>
      </c>
      <c r="CW1088">
        <v>0</v>
      </c>
      <c r="CX1088">
        <v>14671.640252437299</v>
      </c>
      <c r="CY1088">
        <v>834391.33959396579</v>
      </c>
      <c r="CZ1088">
        <v>14770</v>
      </c>
      <c r="DA1088">
        <v>14056.298336208671</v>
      </c>
      <c r="DB1088">
        <v>12995.46521275715</v>
      </c>
      <c r="DC1088">
        <v>11499.867675608653</v>
      </c>
      <c r="DD1088">
        <v>-376924.47009944636</v>
      </c>
      <c r="DE1088">
        <v>-309806.13837856788</v>
      </c>
      <c r="DF1088">
        <v>-257411.02525532653</v>
      </c>
    </row>
    <row r="1089" spans="1:110" x14ac:dyDescent="0.45">
      <c r="A1089">
        <v>24442</v>
      </c>
      <c r="B1089" t="s">
        <v>871</v>
      </c>
      <c r="C1089">
        <v>22586</v>
      </c>
      <c r="D1089">
        <v>22006</v>
      </c>
      <c r="E1089">
        <v>21289</v>
      </c>
      <c r="F1089">
        <v>20519</v>
      </c>
      <c r="G1089">
        <v>19661</v>
      </c>
      <c r="H1089">
        <v>18708</v>
      </c>
      <c r="I1089">
        <v>17685</v>
      </c>
      <c r="J1089">
        <v>16866.178571428572</v>
      </c>
      <c r="K1089">
        <v>2.4700000000000002</v>
      </c>
      <c r="L1089">
        <v>2.39</v>
      </c>
      <c r="M1089">
        <v>2.33</v>
      </c>
      <c r="N1089">
        <v>2.27</v>
      </c>
      <c r="O1089">
        <v>2.2200000000000002</v>
      </c>
      <c r="P1089">
        <v>2.1800000000000002</v>
      </c>
      <c r="Q1089">
        <v>2.172462555853039</v>
      </c>
      <c r="R1089">
        <v>2.1508304702478664</v>
      </c>
      <c r="S1089">
        <v>291881</v>
      </c>
      <c r="T1089">
        <v>11465</v>
      </c>
      <c r="U1089">
        <v>4285</v>
      </c>
      <c r="V1089">
        <v>47.732266086837967</v>
      </c>
      <c r="W1089">
        <v>150.01945719616219</v>
      </c>
      <c r="X1089">
        <v>2635.6371638438895</v>
      </c>
      <c r="Y1089">
        <v>313.42010595705142</v>
      </c>
      <c r="Z1089">
        <v>8935</v>
      </c>
      <c r="AA1089">
        <v>8611.1318082496146</v>
      </c>
      <c r="AB1089">
        <v>8186.191923981648</v>
      </c>
      <c r="AC1089">
        <v>7727.1058925959787</v>
      </c>
      <c r="AD1089">
        <v>7230.125505805554</v>
      </c>
      <c r="AE1089">
        <v>6731.0937907018852</v>
      </c>
      <c r="AF1089">
        <v>6234.5824304592807</v>
      </c>
      <c r="AG1089">
        <v>5768.9646771720227</v>
      </c>
      <c r="AH1089">
        <v>628</v>
      </c>
      <c r="AI1089">
        <v>478.83644100857214</v>
      </c>
      <c r="AJ1089">
        <v>361.45003244704003</v>
      </c>
      <c r="AK1089">
        <v>272.8903114013894</v>
      </c>
      <c r="AL1089">
        <v>220.89958084812218</v>
      </c>
      <c r="AM1089">
        <v>195.03305940995602</v>
      </c>
      <c r="AN1089">
        <v>177.76497697817896</v>
      </c>
      <c r="AO1089">
        <v>164.0676591755545</v>
      </c>
      <c r="AP1089">
        <v>43.550017116828592</v>
      </c>
      <c r="AQ1089">
        <v>4.9279712825562241</v>
      </c>
      <c r="AR1089">
        <v>0.3595221389517701</v>
      </c>
      <c r="AS1089">
        <v>4.9279712825562241</v>
      </c>
      <c r="AT1089">
        <v>19431</v>
      </c>
      <c r="AU1089">
        <v>299</v>
      </c>
      <c r="AV1089">
        <v>12312.299950659444</v>
      </c>
      <c r="AW1089">
        <v>4490.4854189155121</v>
      </c>
      <c r="AX1089">
        <v>77.14887128729724</v>
      </c>
      <c r="AY1089">
        <v>410.86144935350563</v>
      </c>
      <c r="AZ1089">
        <v>170.81806533554607</v>
      </c>
      <c r="BA1089">
        <v>2.050760495716955</v>
      </c>
      <c r="BB1089">
        <v>66.061272509003672</v>
      </c>
      <c r="BC1089">
        <v>8390</v>
      </c>
      <c r="BD1089">
        <v>472037.17432315025</v>
      </c>
      <c r="BE1089">
        <v>2729980.0509751858</v>
      </c>
      <c r="BF1089">
        <v>158234</v>
      </c>
      <c r="BG1089">
        <v>155341.29930803811</v>
      </c>
      <c r="BH1089">
        <v>147478.07720663334</v>
      </c>
      <c r="BI1089">
        <v>109817.99999999994</v>
      </c>
      <c r="BJ1089">
        <v>98543.993264643199</v>
      </c>
      <c r="BK1089">
        <v>92205.988768618088</v>
      </c>
      <c r="BL1089">
        <v>-513678.11257498059</v>
      </c>
      <c r="BM1089">
        <v>-585706.91776181362</v>
      </c>
      <c r="BN1089">
        <v>-662864.24899584288</v>
      </c>
      <c r="BO1089">
        <v>233671.02327927481</v>
      </c>
      <c r="BP1089">
        <v>554504.96508796001</v>
      </c>
      <c r="BQ1089">
        <v>824050.30526042113</v>
      </c>
      <c r="BR1089">
        <v>1490268</v>
      </c>
      <c r="BS1089">
        <v>8767932</v>
      </c>
      <c r="BT1089">
        <v>937111</v>
      </c>
      <c r="BU1089">
        <v>31044</v>
      </c>
      <c r="BV1089">
        <v>88734</v>
      </c>
      <c r="BW1089">
        <v>932589</v>
      </c>
      <c r="BX1089">
        <v>42948</v>
      </c>
      <c r="BY1089">
        <v>604.00339815815926</v>
      </c>
      <c r="BZ1089">
        <v>0</v>
      </c>
      <c r="CA1089">
        <v>0</v>
      </c>
      <c r="CB1089">
        <v>0</v>
      </c>
      <c r="CC1089">
        <v>0</v>
      </c>
      <c r="CD1089">
        <v>27.967270952846967</v>
      </c>
      <c r="CE1089">
        <v>0</v>
      </c>
      <c r="CF1089">
        <v>0</v>
      </c>
      <c r="CG1089">
        <v>381067.00406993856</v>
      </c>
      <c r="CH1089">
        <v>186573.95294862328</v>
      </c>
      <c r="CI1089">
        <v>410103.6973698092</v>
      </c>
      <c r="CJ1089">
        <v>10242.033636681639</v>
      </c>
      <c r="CK1089">
        <v>394951.8228660585</v>
      </c>
      <c r="CL1089">
        <v>16700000</v>
      </c>
      <c r="CM1089">
        <v>3490000</v>
      </c>
      <c r="CN1089">
        <v>1300000</v>
      </c>
      <c r="CO1089">
        <v>41040000</v>
      </c>
      <c r="CP1089">
        <v>0</v>
      </c>
      <c r="CQ1089">
        <v>0</v>
      </c>
      <c r="CR1089">
        <v>0</v>
      </c>
      <c r="CS1089">
        <v>0</v>
      </c>
      <c r="CT1089">
        <v>0</v>
      </c>
      <c r="CU1089">
        <v>0</v>
      </c>
      <c r="CV1089">
        <v>0</v>
      </c>
      <c r="CW1089">
        <v>0</v>
      </c>
      <c r="CX1089">
        <v>754.04541618612666</v>
      </c>
      <c r="CY1089">
        <v>1037345.5785647238</v>
      </c>
      <c r="CZ1089">
        <v>8390</v>
      </c>
      <c r="DA1089">
        <v>8236.6210877209687</v>
      </c>
      <c r="DB1089">
        <v>7819.6915186600481</v>
      </c>
      <c r="DC1089">
        <v>7145.4447726361159</v>
      </c>
      <c r="DD1089">
        <v>-513678.11257498059</v>
      </c>
      <c r="DE1089">
        <v>-585706.91776181362</v>
      </c>
      <c r="DF1089">
        <v>-662864.24899584288</v>
      </c>
    </row>
    <row r="1090" spans="1:110" x14ac:dyDescent="0.45">
      <c r="A1090">
        <v>24443</v>
      </c>
      <c r="B1090" t="s">
        <v>1428</v>
      </c>
      <c r="C1090">
        <v>9557</v>
      </c>
      <c r="D1090">
        <v>8730</v>
      </c>
      <c r="E1090">
        <v>7916</v>
      </c>
      <c r="F1090">
        <v>7125</v>
      </c>
      <c r="G1090">
        <v>6375</v>
      </c>
      <c r="H1090">
        <v>5642</v>
      </c>
      <c r="I1090">
        <v>4939</v>
      </c>
      <c r="J1090">
        <v>4168.6071428571431</v>
      </c>
      <c r="K1090">
        <v>2.4700000000000002</v>
      </c>
      <c r="L1090">
        <v>2.39</v>
      </c>
      <c r="M1090">
        <v>2.33</v>
      </c>
      <c r="N1090">
        <v>2.27</v>
      </c>
      <c r="O1090">
        <v>2.2200000000000002</v>
      </c>
      <c r="P1090">
        <v>2.1800000000000002</v>
      </c>
      <c r="Q1090">
        <v>2.172462555853039</v>
      </c>
      <c r="R1090">
        <v>2.1508304702478664</v>
      </c>
      <c r="S1090">
        <v>291881</v>
      </c>
      <c r="T1090">
        <v>11465</v>
      </c>
      <c r="U1090">
        <v>4285</v>
      </c>
      <c r="V1090">
        <v>22.413980140929858</v>
      </c>
      <c r="W1090">
        <v>70.44570497094135</v>
      </c>
      <c r="X1090">
        <v>2374.9854594485478</v>
      </c>
      <c r="Y1090">
        <v>282.42438092700593</v>
      </c>
      <c r="Z1090">
        <v>4113</v>
      </c>
      <c r="AA1090">
        <v>3766.2347293588618</v>
      </c>
      <c r="AB1090">
        <v>3359.9022116149777</v>
      </c>
      <c r="AC1090">
        <v>2982.8411754927783</v>
      </c>
      <c r="AD1090">
        <v>2625.3728367428998</v>
      </c>
      <c r="AE1090">
        <v>2280.9900033327144</v>
      </c>
      <c r="AF1090">
        <v>2085.2448304870645</v>
      </c>
      <c r="AG1090">
        <v>1649.025192153995</v>
      </c>
      <c r="AH1090">
        <v>361</v>
      </c>
      <c r="AI1090">
        <v>331.08447228870216</v>
      </c>
      <c r="AJ1090">
        <v>316.46259508564918</v>
      </c>
      <c r="AK1090">
        <v>307.6116374011346</v>
      </c>
      <c r="AL1090">
        <v>305.62519603070575</v>
      </c>
      <c r="AM1090">
        <v>282.87019180514818</v>
      </c>
      <c r="AN1090">
        <v>380.87560860812181</v>
      </c>
      <c r="AO1090">
        <v>309.24490778564581</v>
      </c>
      <c r="AP1090">
        <v>22.585802270251378</v>
      </c>
      <c r="AQ1090">
        <v>16.106052484452047</v>
      </c>
      <c r="AR1090">
        <v>1.1750235760862731</v>
      </c>
      <c r="AS1090">
        <v>16.106052484452047</v>
      </c>
      <c r="AT1090">
        <v>8627</v>
      </c>
      <c r="AU1090">
        <v>117</v>
      </c>
      <c r="AV1090">
        <v>5462.6202793236753</v>
      </c>
      <c r="AW1090">
        <v>1845.7231972191357</v>
      </c>
      <c r="AX1090">
        <v>30.796535955429579</v>
      </c>
      <c r="AY1090">
        <v>182.28763872103102</v>
      </c>
      <c r="AZ1090">
        <v>70.211310422215917</v>
      </c>
      <c r="BA1090">
        <v>0.81862920725219546</v>
      </c>
      <c r="BB1090">
        <v>66.061272509003672</v>
      </c>
      <c r="BC1090">
        <v>8390</v>
      </c>
      <c r="BD1090">
        <v>294088.02520956821</v>
      </c>
      <c r="BE1090">
        <v>1997979.3925883374</v>
      </c>
      <c r="BF1090">
        <v>21044</v>
      </c>
      <c r="BG1090">
        <v>18083.019967603737</v>
      </c>
      <c r="BH1090">
        <v>14910.374051304687</v>
      </c>
      <c r="BI1090">
        <v>15206.000000000004</v>
      </c>
      <c r="BJ1090">
        <v>12043.08445274851</v>
      </c>
      <c r="BK1090">
        <v>10599.82242856873</v>
      </c>
      <c r="BL1090">
        <v>-457694.13318730041</v>
      </c>
      <c r="BM1090">
        <v>-454976.47981930478</v>
      </c>
      <c r="BN1090">
        <v>-450819.87961366191</v>
      </c>
      <c r="BO1090">
        <v>45378.60380859836</v>
      </c>
      <c r="BP1090">
        <v>201518.47236448596</v>
      </c>
      <c r="BQ1090">
        <v>335298.66679576261</v>
      </c>
      <c r="BR1090">
        <v>1490268</v>
      </c>
      <c r="BS1090">
        <v>8767932</v>
      </c>
      <c r="BT1090">
        <v>937111</v>
      </c>
      <c r="BU1090">
        <v>31044</v>
      </c>
      <c r="BV1090">
        <v>88734</v>
      </c>
      <c r="BW1090">
        <v>932589</v>
      </c>
      <c r="BX1090">
        <v>42948</v>
      </c>
      <c r="BY1090">
        <v>294.87594402069163</v>
      </c>
      <c r="BZ1090">
        <v>0</v>
      </c>
      <c r="CA1090">
        <v>0</v>
      </c>
      <c r="CB1090">
        <v>441.27635307354871</v>
      </c>
      <c r="CC1090">
        <v>0</v>
      </c>
      <c r="CD1090">
        <v>8.6803396412973424</v>
      </c>
      <c r="CE1090">
        <v>0</v>
      </c>
      <c r="CF1090">
        <v>0</v>
      </c>
      <c r="CG1090">
        <v>381589.01366455492</v>
      </c>
      <c r="CH1090">
        <v>186829.53370608712</v>
      </c>
      <c r="CI1090">
        <v>410665.48325661715</v>
      </c>
      <c r="CJ1090">
        <v>10256.063819745586</v>
      </c>
      <c r="CK1090">
        <v>395492.85276039556</v>
      </c>
      <c r="CL1090">
        <v>2240000</v>
      </c>
      <c r="CM1090">
        <v>2300000</v>
      </c>
      <c r="CN1090">
        <v>790000</v>
      </c>
      <c r="CO1090">
        <v>362860000</v>
      </c>
      <c r="CP1090">
        <v>68000</v>
      </c>
      <c r="CQ1090">
        <v>14810</v>
      </c>
      <c r="CR1090">
        <v>0</v>
      </c>
      <c r="CS1090">
        <v>0</v>
      </c>
      <c r="CT1090">
        <v>152934000</v>
      </c>
      <c r="CU1090">
        <v>103788480</v>
      </c>
      <c r="CV1090">
        <v>0</v>
      </c>
      <c r="CW1090">
        <v>0</v>
      </c>
      <c r="CX1090">
        <v>83178.154560478855</v>
      </c>
      <c r="CY1090">
        <v>924580.97243190557</v>
      </c>
      <c r="CZ1090">
        <v>8390</v>
      </c>
      <c r="DA1090">
        <v>7209.4914240731505</v>
      </c>
      <c r="DB1090">
        <v>5944.5941023781752</v>
      </c>
      <c r="DC1090">
        <v>4451.7462961296442</v>
      </c>
      <c r="DD1090">
        <v>-457694.13318730041</v>
      </c>
      <c r="DE1090">
        <v>-454976.47981930478</v>
      </c>
      <c r="DF1090">
        <v>-450819.87961366191</v>
      </c>
    </row>
    <row r="1091" spans="1:110" x14ac:dyDescent="0.45">
      <c r="A1091">
        <v>24461</v>
      </c>
      <c r="B1091" t="s">
        <v>1429</v>
      </c>
      <c r="C1091">
        <v>15431</v>
      </c>
      <c r="D1091">
        <v>15442</v>
      </c>
      <c r="E1091">
        <v>15338</v>
      </c>
      <c r="F1091">
        <v>15142</v>
      </c>
      <c r="G1091">
        <v>14887</v>
      </c>
      <c r="H1091">
        <v>14558</v>
      </c>
      <c r="I1091">
        <v>14148</v>
      </c>
      <c r="J1091">
        <v>13931.285714285714</v>
      </c>
      <c r="K1091">
        <v>2.4700000000000002</v>
      </c>
      <c r="L1091">
        <v>2.39</v>
      </c>
      <c r="M1091">
        <v>2.33</v>
      </c>
      <c r="N1091">
        <v>2.27</v>
      </c>
      <c r="O1091">
        <v>2.2200000000000002</v>
      </c>
      <c r="P1091">
        <v>2.1800000000000002</v>
      </c>
      <c r="Q1091">
        <v>2.172462555853039</v>
      </c>
      <c r="R1091">
        <v>2.1508304702478664</v>
      </c>
      <c r="S1091">
        <v>229473</v>
      </c>
      <c r="T1091">
        <v>11530</v>
      </c>
      <c r="U1091">
        <v>4231</v>
      </c>
      <c r="V1091">
        <v>31.456655107657479</v>
      </c>
      <c r="W1091">
        <v>98.866253612856212</v>
      </c>
      <c r="X1091">
        <v>2747.8633433165783</v>
      </c>
      <c r="Y1091">
        <v>320.82877410906337</v>
      </c>
      <c r="Z1091">
        <v>8157</v>
      </c>
      <c r="AA1091">
        <v>8181.6214576339753</v>
      </c>
      <c r="AB1091">
        <v>8052.9313722187735</v>
      </c>
      <c r="AC1091">
        <v>7790.1652502865354</v>
      </c>
      <c r="AD1091">
        <v>7464.1504861663825</v>
      </c>
      <c r="AE1091">
        <v>7158.218029178046</v>
      </c>
      <c r="AF1091">
        <v>6843.2633822233865</v>
      </c>
      <c r="AG1091">
        <v>6597.526778872636</v>
      </c>
      <c r="AH1091">
        <v>547</v>
      </c>
      <c r="AI1091">
        <v>496.2284994360673</v>
      </c>
      <c r="AJ1091">
        <v>452.43097631348263</v>
      </c>
      <c r="AK1091">
        <v>421.08290391890984</v>
      </c>
      <c r="AL1091">
        <v>420.96750251846794</v>
      </c>
      <c r="AM1091">
        <v>429.43349432682072</v>
      </c>
      <c r="AN1091">
        <v>470.39030195205657</v>
      </c>
      <c r="AO1091">
        <v>533.66367640418991</v>
      </c>
      <c r="AP1091">
        <v>25.903819614076966</v>
      </c>
      <c r="AQ1091">
        <v>6.3703043408653626</v>
      </c>
      <c r="AR1091">
        <v>0.46474813084009303</v>
      </c>
      <c r="AS1091">
        <v>6.3703043408653626</v>
      </c>
      <c r="AT1091">
        <v>13774</v>
      </c>
      <c r="AU1091">
        <v>324</v>
      </c>
      <c r="AV1091">
        <v>8754.8927262322504</v>
      </c>
      <c r="AW1091">
        <v>4235.8072609057417</v>
      </c>
      <c r="AX1091">
        <v>79.275207475750918</v>
      </c>
      <c r="AY1091">
        <v>292.15077027437013</v>
      </c>
      <c r="AZ1091">
        <v>161.13010820485442</v>
      </c>
      <c r="BA1091">
        <v>2.1072824665913643</v>
      </c>
      <c r="BB1091">
        <v>66.061272509003672</v>
      </c>
      <c r="BC1091">
        <v>5330</v>
      </c>
      <c r="BD1091">
        <v>352982.77718814544</v>
      </c>
      <c r="BE1091">
        <v>2014470.5494811772</v>
      </c>
      <c r="BF1091">
        <v>84072</v>
      </c>
      <c r="BG1091">
        <v>86796.680583362395</v>
      </c>
      <c r="BH1091">
        <v>86894.232833366405</v>
      </c>
      <c r="BI1091">
        <v>59431.999999999956</v>
      </c>
      <c r="BJ1091">
        <v>56588.42853491276</v>
      </c>
      <c r="BK1091">
        <v>54220.229326293775</v>
      </c>
      <c r="BL1091">
        <v>-302947.52767302154</v>
      </c>
      <c r="BM1091">
        <v>-302394.492295</v>
      </c>
      <c r="BN1091">
        <v>-294390.39147948357</v>
      </c>
      <c r="BO1091">
        <v>225708.24600724725</v>
      </c>
      <c r="BP1091">
        <v>495710.42652964056</v>
      </c>
      <c r="BQ1091">
        <v>736062.23907243391</v>
      </c>
      <c r="BR1091">
        <v>1490268</v>
      </c>
      <c r="BS1091">
        <v>8767932</v>
      </c>
      <c r="BT1091">
        <v>937111</v>
      </c>
      <c r="BU1091">
        <v>31044</v>
      </c>
      <c r="BV1091">
        <v>88734</v>
      </c>
      <c r="BW1091">
        <v>932589</v>
      </c>
      <c r="BX1091">
        <v>42948</v>
      </c>
      <c r="BY1091">
        <v>223.92952644231593</v>
      </c>
      <c r="BZ1091">
        <v>0</v>
      </c>
      <c r="CA1091">
        <v>0</v>
      </c>
      <c r="CB1091">
        <v>0</v>
      </c>
      <c r="CC1091">
        <v>0</v>
      </c>
      <c r="CD1091">
        <v>9.6051734290701347</v>
      </c>
      <c r="CE1091">
        <v>0</v>
      </c>
      <c r="CF1091">
        <v>0</v>
      </c>
      <c r="CG1091">
        <v>300155.51690440363</v>
      </c>
      <c r="CH1091">
        <v>146958.9355417238</v>
      </c>
      <c r="CI1091">
        <v>323026.88491457573</v>
      </c>
      <c r="CJ1091">
        <v>8067.3552617697842</v>
      </c>
      <c r="CK1091">
        <v>311092.18924381322</v>
      </c>
      <c r="CL1091">
        <v>11900000</v>
      </c>
      <c r="CM1091">
        <v>2030000</v>
      </c>
      <c r="CN1091">
        <v>720000</v>
      </c>
      <c r="CO1091">
        <v>40910000</v>
      </c>
      <c r="CP1091">
        <v>22000</v>
      </c>
      <c r="CQ1091">
        <v>0</v>
      </c>
      <c r="CR1091">
        <v>0</v>
      </c>
      <c r="CS1091">
        <v>0</v>
      </c>
      <c r="CT1091">
        <v>49804000</v>
      </c>
      <c r="CU1091">
        <v>0</v>
      </c>
      <c r="CV1091">
        <v>0</v>
      </c>
      <c r="CW1091">
        <v>0</v>
      </c>
      <c r="CX1091">
        <v>3140.2022924066987</v>
      </c>
      <c r="CY1091">
        <v>705295.94115429721</v>
      </c>
      <c r="CZ1091">
        <v>5330</v>
      </c>
      <c r="DA1091">
        <v>5502.7394079993519</v>
      </c>
      <c r="DB1091">
        <v>5508.9240294252895</v>
      </c>
      <c r="DC1091">
        <v>5343.2633641750763</v>
      </c>
      <c r="DD1091">
        <v>-302947.52767302154</v>
      </c>
      <c r="DE1091">
        <v>-302394.492295</v>
      </c>
      <c r="DF1091">
        <v>-294390.39147948357</v>
      </c>
    </row>
    <row r="1092" spans="1:110" x14ac:dyDescent="0.45">
      <c r="A1092">
        <v>24470</v>
      </c>
      <c r="B1092" t="s">
        <v>1430</v>
      </c>
      <c r="C1092">
        <v>8309</v>
      </c>
      <c r="D1092">
        <v>7813</v>
      </c>
      <c r="E1092">
        <v>7313</v>
      </c>
      <c r="F1092">
        <v>6795</v>
      </c>
      <c r="G1092">
        <v>6285</v>
      </c>
      <c r="H1092">
        <v>5759</v>
      </c>
      <c r="I1092">
        <v>5236</v>
      </c>
      <c r="J1092">
        <v>4723.3214285714284</v>
      </c>
      <c r="K1092">
        <v>2.4700000000000002</v>
      </c>
      <c r="L1092">
        <v>2.39</v>
      </c>
      <c r="M1092">
        <v>2.33</v>
      </c>
      <c r="N1092">
        <v>2.27</v>
      </c>
      <c r="O1092">
        <v>2.2200000000000002</v>
      </c>
      <c r="P1092">
        <v>2.1800000000000002</v>
      </c>
      <c r="Q1092">
        <v>2.172462555853039</v>
      </c>
      <c r="R1092">
        <v>2.1508304702478664</v>
      </c>
      <c r="S1092">
        <v>229473</v>
      </c>
      <c r="T1092">
        <v>11530</v>
      </c>
      <c r="U1092">
        <v>4231</v>
      </c>
      <c r="V1092">
        <v>15.958635106997367</v>
      </c>
      <c r="W1092">
        <v>50.156968705148714</v>
      </c>
      <c r="X1092">
        <v>2916.5311167517893</v>
      </c>
      <c r="Y1092">
        <v>340.52170211239365</v>
      </c>
      <c r="Z1092">
        <v>2440</v>
      </c>
      <c r="AA1092">
        <v>2332.0628199239395</v>
      </c>
      <c r="AB1092">
        <v>2151.378955765143</v>
      </c>
      <c r="AC1092">
        <v>1972.6442168283841</v>
      </c>
      <c r="AD1092">
        <v>1792.245769091124</v>
      </c>
      <c r="AE1092">
        <v>1631.2838095958246</v>
      </c>
      <c r="AF1092">
        <v>1588.0789485572127</v>
      </c>
      <c r="AG1092">
        <v>1401.1810417813745</v>
      </c>
      <c r="AH1092">
        <v>277</v>
      </c>
      <c r="AI1092">
        <v>264.1492634931522</v>
      </c>
      <c r="AJ1092">
        <v>238.87284740376768</v>
      </c>
      <c r="AK1092">
        <v>222.06976296890915</v>
      </c>
      <c r="AL1092">
        <v>210.68377875430343</v>
      </c>
      <c r="AM1092">
        <v>204.12960594004281</v>
      </c>
      <c r="AN1092">
        <v>314.63462649295599</v>
      </c>
      <c r="AO1092">
        <v>303.13627308366597</v>
      </c>
      <c r="AP1092">
        <v>12.074589431666052</v>
      </c>
      <c r="AQ1092">
        <v>9.2549704574836404</v>
      </c>
      <c r="AR1092">
        <v>0.6752001146167389</v>
      </c>
      <c r="AS1092">
        <v>9.2549704574836404</v>
      </c>
      <c r="AT1092">
        <v>8314</v>
      </c>
      <c r="AU1092">
        <v>29</v>
      </c>
      <c r="AV1092">
        <v>5244.1669554886166</v>
      </c>
      <c r="AW1092">
        <v>991.9149019036513</v>
      </c>
      <c r="AX1092">
        <v>11.300777245111341</v>
      </c>
      <c r="AY1092">
        <v>174.99785130465511</v>
      </c>
      <c r="AZ1092">
        <v>37.732442868414893</v>
      </c>
      <c r="BA1092">
        <v>0.30039567862073541</v>
      </c>
      <c r="BB1092">
        <v>66.061272509003672</v>
      </c>
      <c r="BC1092">
        <v>5330</v>
      </c>
      <c r="BD1092">
        <v>236535.07027733338</v>
      </c>
      <c r="BE1092">
        <v>1281490.3728381756</v>
      </c>
      <c r="BF1092">
        <v>36440</v>
      </c>
      <c r="BG1092">
        <v>33367.375508231788</v>
      </c>
      <c r="BH1092">
        <v>29447.540643270389</v>
      </c>
      <c r="BI1092">
        <v>11260</v>
      </c>
      <c r="BJ1092">
        <v>9524.6035791660397</v>
      </c>
      <c r="BK1092">
        <v>8653.5779343303675</v>
      </c>
      <c r="BL1092">
        <v>-299445.03948425845</v>
      </c>
      <c r="BM1092">
        <v>-278905.75809457677</v>
      </c>
      <c r="BN1092">
        <v>-247850.82912506908</v>
      </c>
      <c r="BO1092">
        <v>79778.308518126141</v>
      </c>
      <c r="BP1092">
        <v>214112.5811424671</v>
      </c>
      <c r="BQ1092">
        <v>319302.78808576509</v>
      </c>
      <c r="BR1092">
        <v>1490268</v>
      </c>
      <c r="BS1092">
        <v>8767932</v>
      </c>
      <c r="BT1092">
        <v>937111</v>
      </c>
      <c r="BU1092">
        <v>31044</v>
      </c>
      <c r="BV1092">
        <v>88734</v>
      </c>
      <c r="BW1092">
        <v>932589</v>
      </c>
      <c r="BX1092">
        <v>42948</v>
      </c>
      <c r="BY1092">
        <v>185.72317536719399</v>
      </c>
      <c r="BZ1092">
        <v>0</v>
      </c>
      <c r="CA1092">
        <v>545.96166095519993</v>
      </c>
      <c r="CB1092">
        <v>0</v>
      </c>
      <c r="CC1092">
        <v>0</v>
      </c>
      <c r="CD1092">
        <v>7.303582967732611</v>
      </c>
      <c r="CE1092">
        <v>0</v>
      </c>
      <c r="CF1092">
        <v>0</v>
      </c>
      <c r="CG1092">
        <v>233338.28879351032</v>
      </c>
      <c r="CH1092">
        <v>114244.59858634877</v>
      </c>
      <c r="CI1092">
        <v>251118.29140315714</v>
      </c>
      <c r="CJ1092">
        <v>6271.4918295845109</v>
      </c>
      <c r="CK1092">
        <v>241840.36276866871</v>
      </c>
      <c r="CL1092">
        <v>4200000</v>
      </c>
      <c r="CM1092">
        <v>2500000</v>
      </c>
      <c r="CN1092">
        <v>1040000</v>
      </c>
      <c r="CO1092">
        <v>134980000</v>
      </c>
      <c r="CP1092">
        <v>118000</v>
      </c>
      <c r="CQ1092">
        <v>720</v>
      </c>
      <c r="CR1092">
        <v>0</v>
      </c>
      <c r="CS1092">
        <v>0</v>
      </c>
      <c r="CT1092">
        <v>284579000</v>
      </c>
      <c r="CU1092">
        <v>5045760</v>
      </c>
      <c r="CV1092">
        <v>0</v>
      </c>
      <c r="CW1092">
        <v>0</v>
      </c>
      <c r="CX1092">
        <v>28303.987645065434</v>
      </c>
      <c r="CY1092">
        <v>537274.07677197852</v>
      </c>
      <c r="CZ1092">
        <v>5330</v>
      </c>
      <c r="DA1092">
        <v>4880.5738600130471</v>
      </c>
      <c r="DB1092">
        <v>4307.2280907966842</v>
      </c>
      <c r="DC1092">
        <v>3580.5406298386906</v>
      </c>
      <c r="DD1092">
        <v>-299445.03948425845</v>
      </c>
      <c r="DE1092">
        <v>-278905.75809457677</v>
      </c>
      <c r="DF1092">
        <v>-247850.82912506908</v>
      </c>
    </row>
    <row r="1093" spans="1:110" x14ac:dyDescent="0.45">
      <c r="A1093">
        <v>24471</v>
      </c>
      <c r="B1093" t="s">
        <v>1431</v>
      </c>
      <c r="C1093">
        <v>8939</v>
      </c>
      <c r="D1093">
        <v>7972</v>
      </c>
      <c r="E1093">
        <v>7018</v>
      </c>
      <c r="F1093">
        <v>6124</v>
      </c>
      <c r="G1093">
        <v>5278</v>
      </c>
      <c r="H1093">
        <v>4501</v>
      </c>
      <c r="I1093">
        <v>3796</v>
      </c>
      <c r="J1093">
        <v>2934.8928571428569</v>
      </c>
      <c r="K1093">
        <v>2.4700000000000002</v>
      </c>
      <c r="L1093">
        <v>2.39</v>
      </c>
      <c r="M1093">
        <v>2.33</v>
      </c>
      <c r="N1093">
        <v>2.27</v>
      </c>
      <c r="O1093">
        <v>2.2200000000000002</v>
      </c>
      <c r="P1093">
        <v>2.1800000000000002</v>
      </c>
      <c r="Q1093">
        <v>2.172462555853039</v>
      </c>
      <c r="R1093">
        <v>2.1508304702478664</v>
      </c>
      <c r="S1093">
        <v>229473</v>
      </c>
      <c r="T1093">
        <v>11530</v>
      </c>
      <c r="U1093">
        <v>4231</v>
      </c>
      <c r="V1093">
        <v>21.211550800127061</v>
      </c>
      <c r="W1093">
        <v>66.666546514567202</v>
      </c>
      <c r="X1093">
        <v>2360.6419250147601</v>
      </c>
      <c r="Y1093">
        <v>275.61845706593061</v>
      </c>
      <c r="Z1093">
        <v>3447</v>
      </c>
      <c r="AA1093">
        <v>3024.1311237089471</v>
      </c>
      <c r="AB1093">
        <v>2561.2273310229925</v>
      </c>
      <c r="AC1093">
        <v>2162.4317345334389</v>
      </c>
      <c r="AD1093">
        <v>1817.6616810638056</v>
      </c>
      <c r="AE1093">
        <v>1520.6362804579092</v>
      </c>
      <c r="AF1093">
        <v>1383.3291753881253</v>
      </c>
      <c r="AG1093">
        <v>957.72768826555296</v>
      </c>
      <c r="AH1093">
        <v>418</v>
      </c>
      <c r="AI1093">
        <v>344.99315229329193</v>
      </c>
      <c r="AJ1093">
        <v>288.70179136271219</v>
      </c>
      <c r="AK1093">
        <v>256.90255653339005</v>
      </c>
      <c r="AL1093">
        <v>236.88075540604629</v>
      </c>
      <c r="AM1093">
        <v>223.23288672509514</v>
      </c>
      <c r="AN1093">
        <v>331.53284207906847</v>
      </c>
      <c r="AO1093">
        <v>263.0124225580646</v>
      </c>
      <c r="AP1093">
        <v>16.481980890882998</v>
      </c>
      <c r="AQ1093">
        <v>20.673440502430985</v>
      </c>
      <c r="AR1093">
        <v>1.5082392170659622</v>
      </c>
      <c r="AS1093">
        <v>20.673440502430985</v>
      </c>
      <c r="AT1093">
        <v>7697</v>
      </c>
      <c r="AU1093">
        <v>80</v>
      </c>
      <c r="AV1093">
        <v>4867.8442213719127</v>
      </c>
      <c r="AW1093">
        <v>1417.6443111045164</v>
      </c>
      <c r="AX1093">
        <v>22.125324768741137</v>
      </c>
      <c r="AY1093">
        <v>162.43996166718071</v>
      </c>
      <c r="AZ1093">
        <v>53.9271895944158</v>
      </c>
      <c r="BA1093">
        <v>0.58813228545720941</v>
      </c>
      <c r="BB1093">
        <v>66.061272509003672</v>
      </c>
      <c r="BC1093">
        <v>5330</v>
      </c>
      <c r="BD1093">
        <v>144042.55821433369</v>
      </c>
      <c r="BE1093">
        <v>1447925.3413006281</v>
      </c>
      <c r="BF1093">
        <v>9800</v>
      </c>
      <c r="BG1093">
        <v>7926.217974364019</v>
      </c>
      <c r="BH1093">
        <v>6066.0949792162482</v>
      </c>
      <c r="BI1093">
        <v>2360</v>
      </c>
      <c r="BJ1093">
        <v>1687.5388945569011</v>
      </c>
      <c r="BK1093">
        <v>1418.4839849303555</v>
      </c>
      <c r="BL1093">
        <v>-310438.94671117619</v>
      </c>
      <c r="BM1093">
        <v>-293415.36799175479</v>
      </c>
      <c r="BN1093">
        <v>-264880.73799014685</v>
      </c>
      <c r="BO1093">
        <v>-78230.179124882328</v>
      </c>
      <c r="BP1093">
        <v>-17292.100670404267</v>
      </c>
      <c r="BQ1093">
        <v>64293.082004149212</v>
      </c>
      <c r="BR1093">
        <v>1490268</v>
      </c>
      <c r="BS1093">
        <v>8767932</v>
      </c>
      <c r="BT1093">
        <v>937111</v>
      </c>
      <c r="BU1093">
        <v>31044</v>
      </c>
      <c r="BV1093">
        <v>88734</v>
      </c>
      <c r="BW1093">
        <v>932589</v>
      </c>
      <c r="BX1093">
        <v>42948</v>
      </c>
      <c r="BY1093">
        <v>185.93379014209148</v>
      </c>
      <c r="BZ1093">
        <v>0</v>
      </c>
      <c r="CA1093">
        <v>0</v>
      </c>
      <c r="CB1093">
        <v>0</v>
      </c>
      <c r="CC1093">
        <v>0</v>
      </c>
      <c r="CD1093">
        <v>11.707508829405826</v>
      </c>
      <c r="CE1093">
        <v>0</v>
      </c>
      <c r="CF1093">
        <v>0</v>
      </c>
      <c r="CG1093">
        <v>341916.28447371197</v>
      </c>
      <c r="CH1093">
        <v>167405.3961388332</v>
      </c>
      <c r="CI1093">
        <v>367969.75585921237</v>
      </c>
      <c r="CJ1093">
        <v>9189.76990688558</v>
      </c>
      <c r="CK1093">
        <v>354374.58079077851</v>
      </c>
      <c r="CL1093">
        <v>4240000</v>
      </c>
      <c r="CM1093">
        <v>1520000</v>
      </c>
      <c r="CN1093">
        <v>1170000</v>
      </c>
      <c r="CO1093">
        <v>233320000</v>
      </c>
      <c r="CP1093">
        <v>73000</v>
      </c>
      <c r="CQ1093">
        <v>800</v>
      </c>
      <c r="CR1093">
        <v>0</v>
      </c>
      <c r="CS1093">
        <v>0</v>
      </c>
      <c r="CT1093">
        <v>163287000</v>
      </c>
      <c r="CU1093">
        <v>5606400</v>
      </c>
      <c r="CV1093">
        <v>0</v>
      </c>
      <c r="CW1093">
        <v>0</v>
      </c>
      <c r="CX1093">
        <v>52309.420335359297</v>
      </c>
      <c r="CY1093">
        <v>794812.55151821463</v>
      </c>
      <c r="CZ1093">
        <v>5330</v>
      </c>
      <c r="DA1093">
        <v>4310.8920207510428</v>
      </c>
      <c r="DB1093">
        <v>3299.212881553326</v>
      </c>
      <c r="DC1093">
        <v>2180.4387463880862</v>
      </c>
      <c r="DD1093">
        <v>-310438.94671117619</v>
      </c>
      <c r="DE1093">
        <v>-293415.36799175479</v>
      </c>
      <c r="DF1093">
        <v>-264880.73799014685</v>
      </c>
    </row>
    <row r="1094" spans="1:110" x14ac:dyDescent="0.45">
      <c r="A1094">
        <v>24472</v>
      </c>
      <c r="B1094" t="s">
        <v>1432</v>
      </c>
      <c r="C1094">
        <v>12788</v>
      </c>
      <c r="D1094">
        <v>10837</v>
      </c>
      <c r="E1094">
        <v>9060</v>
      </c>
      <c r="F1094">
        <v>7476</v>
      </c>
      <c r="G1094">
        <v>6087</v>
      </c>
      <c r="H1094">
        <v>4904</v>
      </c>
      <c r="I1094">
        <v>3892</v>
      </c>
      <c r="J1094">
        <v>2408.8928571428578</v>
      </c>
      <c r="K1094">
        <v>2.4700000000000002</v>
      </c>
      <c r="L1094">
        <v>2.39</v>
      </c>
      <c r="M1094">
        <v>2.33</v>
      </c>
      <c r="N1094">
        <v>2.27</v>
      </c>
      <c r="O1094">
        <v>2.2200000000000002</v>
      </c>
      <c r="P1094">
        <v>2.1800000000000002</v>
      </c>
      <c r="Q1094">
        <v>2.172462555853039</v>
      </c>
      <c r="R1094">
        <v>2.1508304702478664</v>
      </c>
      <c r="S1094">
        <v>229473</v>
      </c>
      <c r="T1094">
        <v>11530</v>
      </c>
      <c r="U1094">
        <v>4231</v>
      </c>
      <c r="V1094">
        <v>31.24393265591042</v>
      </c>
      <c r="W1094">
        <v>98.197680562365093</v>
      </c>
      <c r="X1094">
        <v>2292.7174405552933</v>
      </c>
      <c r="Y1094">
        <v>267.68788470536396</v>
      </c>
      <c r="Z1094">
        <v>4700</v>
      </c>
      <c r="AA1094">
        <v>3813.7286493560518</v>
      </c>
      <c r="AB1094">
        <v>3030.3420909184911</v>
      </c>
      <c r="AC1094">
        <v>2370.0224572054972</v>
      </c>
      <c r="AD1094">
        <v>1820.9989399379988</v>
      </c>
      <c r="AE1094">
        <v>1384.0920546496643</v>
      </c>
      <c r="AF1094">
        <v>1041.5380182095817</v>
      </c>
      <c r="AG1094">
        <v>432.18492445827872</v>
      </c>
      <c r="AH1094">
        <v>1144</v>
      </c>
      <c r="AI1094">
        <v>834.39294470267384</v>
      </c>
      <c r="AJ1094">
        <v>601.39552732678703</v>
      </c>
      <c r="AK1094">
        <v>436.92980868337747</v>
      </c>
      <c r="AL1094">
        <v>310.52233177048731</v>
      </c>
      <c r="AM1094">
        <v>216.37798162251593</v>
      </c>
      <c r="AN1094">
        <v>151.92003268371738</v>
      </c>
      <c r="AO1094">
        <v>61.862784932110003</v>
      </c>
      <c r="AP1094">
        <v>25.870556282309288</v>
      </c>
      <c r="AQ1094">
        <v>53.967295265066944</v>
      </c>
      <c r="AR1094">
        <v>3.93720586315475</v>
      </c>
      <c r="AS1094">
        <v>53.967295265066944</v>
      </c>
      <c r="AT1094">
        <v>10686</v>
      </c>
      <c r="AU1094">
        <v>58</v>
      </c>
      <c r="AV1094">
        <v>6745.35173730109</v>
      </c>
      <c r="AW1094">
        <v>1469.6242461492172</v>
      </c>
      <c r="AX1094">
        <v>19.072880453069633</v>
      </c>
      <c r="AY1094">
        <v>225.09238747373735</v>
      </c>
      <c r="AZ1094">
        <v>55.904506323516223</v>
      </c>
      <c r="BA1094">
        <v>0.50699263800023353</v>
      </c>
      <c r="BB1094">
        <v>66.061272509003672</v>
      </c>
      <c r="BC1094">
        <v>5330</v>
      </c>
      <c r="BD1094">
        <v>86970.96224708209</v>
      </c>
      <c r="BE1094">
        <v>1606212.4228717091</v>
      </c>
      <c r="BF1094">
        <v>19610</v>
      </c>
      <c r="BG1094">
        <v>14243.274911900369</v>
      </c>
      <c r="BH1094">
        <v>9728.8249481685652</v>
      </c>
      <c r="BI1094">
        <v>27338.000000000011</v>
      </c>
      <c r="BJ1094">
        <v>16989.062382826836</v>
      </c>
      <c r="BK1094">
        <v>13053.490061079936</v>
      </c>
      <c r="BL1094">
        <v>-349287.39767759538</v>
      </c>
      <c r="BM1094">
        <v>-352807.09306858375</v>
      </c>
      <c r="BN1094">
        <v>-341742.12086388719</v>
      </c>
      <c r="BO1094">
        <v>-280052.99966596044</v>
      </c>
      <c r="BP1094">
        <v>-341955.52072783606</v>
      </c>
      <c r="BQ1094">
        <v>-343538.13035785162</v>
      </c>
      <c r="BR1094">
        <v>1490268</v>
      </c>
      <c r="BS1094">
        <v>8767932</v>
      </c>
      <c r="BT1094">
        <v>937111</v>
      </c>
      <c r="BU1094">
        <v>31044</v>
      </c>
      <c r="BV1094">
        <v>88734</v>
      </c>
      <c r="BW1094">
        <v>932589</v>
      </c>
      <c r="BX1094">
        <v>42948</v>
      </c>
      <c r="BY1094">
        <v>277.91295950449955</v>
      </c>
      <c r="BZ1094">
        <v>0</v>
      </c>
      <c r="CA1094">
        <v>0</v>
      </c>
      <c r="CB1094">
        <v>0</v>
      </c>
      <c r="CC1094">
        <v>0</v>
      </c>
      <c r="CD1094">
        <v>7.468762769824977</v>
      </c>
      <c r="CE1094">
        <v>0</v>
      </c>
      <c r="CF1094">
        <v>0</v>
      </c>
      <c r="CG1094">
        <v>451016.28974853002</v>
      </c>
      <c r="CH1094">
        <v>220821.77444878151</v>
      </c>
      <c r="CI1094">
        <v>485383.00620207551</v>
      </c>
      <c r="CJ1094">
        <v>12122.078167250598</v>
      </c>
      <c r="CK1094">
        <v>467449.82870722539</v>
      </c>
      <c r="CL1094">
        <v>2390000</v>
      </c>
      <c r="CM1094">
        <v>3400000</v>
      </c>
      <c r="CN1094">
        <v>2930000</v>
      </c>
      <c r="CO1094">
        <v>241890000</v>
      </c>
      <c r="CP1094">
        <v>260000</v>
      </c>
      <c r="CQ1094">
        <v>310</v>
      </c>
      <c r="CR1094">
        <v>0</v>
      </c>
      <c r="CS1094">
        <v>0</v>
      </c>
      <c r="CT1094">
        <v>602784000</v>
      </c>
      <c r="CU1094">
        <v>2172480</v>
      </c>
      <c r="CV1094">
        <v>0</v>
      </c>
      <c r="CW1094">
        <v>0</v>
      </c>
      <c r="CX1094">
        <v>51029.527457885473</v>
      </c>
      <c r="CY1094">
        <v>1089858.1402872577</v>
      </c>
      <c r="CZ1094">
        <v>5330</v>
      </c>
      <c r="DA1094">
        <v>3871.3235737087693</v>
      </c>
      <c r="DB1094">
        <v>2644.2956131432156</v>
      </c>
      <c r="DC1094">
        <v>1316.5196331213356</v>
      </c>
      <c r="DD1094">
        <v>-349287.39767759538</v>
      </c>
      <c r="DE1094">
        <v>-352807.09306858375</v>
      </c>
      <c r="DF1094">
        <v>-341742.12086388719</v>
      </c>
    </row>
    <row r="1095" spans="1:110" x14ac:dyDescent="0.45">
      <c r="A1095">
        <v>24543</v>
      </c>
      <c r="B1095" t="s">
        <v>1433</v>
      </c>
      <c r="C1095">
        <v>16338</v>
      </c>
      <c r="D1095">
        <v>14251</v>
      </c>
      <c r="E1095">
        <v>12782</v>
      </c>
      <c r="F1095">
        <v>11398</v>
      </c>
      <c r="G1095">
        <v>10094</v>
      </c>
      <c r="H1095">
        <v>8884</v>
      </c>
      <c r="I1095">
        <v>7783</v>
      </c>
      <c r="J1095">
        <v>6387.0357142857147</v>
      </c>
      <c r="K1095">
        <v>2.4700000000000002</v>
      </c>
      <c r="L1095">
        <v>2.39</v>
      </c>
      <c r="M1095">
        <v>2.33</v>
      </c>
      <c r="N1095">
        <v>2.27</v>
      </c>
      <c r="O1095">
        <v>2.2200000000000002</v>
      </c>
      <c r="P1095">
        <v>2.1800000000000002</v>
      </c>
      <c r="Q1095">
        <v>2.172462555853039</v>
      </c>
      <c r="R1095">
        <v>2.1508304702478664</v>
      </c>
      <c r="S1095">
        <v>229473</v>
      </c>
      <c r="T1095">
        <v>11530</v>
      </c>
      <c r="U1095">
        <v>4231</v>
      </c>
      <c r="V1095">
        <v>42.046352035270438</v>
      </c>
      <c r="W1095">
        <v>132.14899326033401</v>
      </c>
      <c r="X1095">
        <v>2176.6277897979003</v>
      </c>
      <c r="Y1095">
        <v>254.13375348197852</v>
      </c>
      <c r="Z1095">
        <v>6951</v>
      </c>
      <c r="AA1095">
        <v>5796.1177663609515</v>
      </c>
      <c r="AB1095">
        <v>5090.3584878233387</v>
      </c>
      <c r="AC1095">
        <v>4473.7905641168572</v>
      </c>
      <c r="AD1095">
        <v>3895.2630111497738</v>
      </c>
      <c r="AE1095">
        <v>3359.048647492747</v>
      </c>
      <c r="AF1095">
        <v>2928.201120845672</v>
      </c>
      <c r="AG1095">
        <v>2251.5816895973221</v>
      </c>
      <c r="AH1095">
        <v>692</v>
      </c>
      <c r="AI1095">
        <v>550.56063823056218</v>
      </c>
      <c r="AJ1095">
        <v>463.5726970517577</v>
      </c>
      <c r="AK1095">
        <v>403.0463063637286</v>
      </c>
      <c r="AL1095">
        <v>354.98255088378664</v>
      </c>
      <c r="AM1095">
        <v>309.73530724510704</v>
      </c>
      <c r="AN1095">
        <v>305.58316268898051</v>
      </c>
      <c r="AO1095">
        <v>230.92765861710723</v>
      </c>
      <c r="AP1095">
        <v>35.957661640856756</v>
      </c>
      <c r="AQ1095">
        <v>25.841800628038733</v>
      </c>
      <c r="AR1095">
        <v>1.8852990213324528</v>
      </c>
      <c r="AS1095">
        <v>25.841800628038733</v>
      </c>
      <c r="AT1095">
        <v>13434</v>
      </c>
      <c r="AU1095">
        <v>184</v>
      </c>
      <c r="AV1095">
        <v>8506.8520091148694</v>
      </c>
      <c r="AW1095">
        <v>2891.14486636534</v>
      </c>
      <c r="AX1095">
        <v>48.35302947702246</v>
      </c>
      <c r="AY1095">
        <v>283.87365154416318</v>
      </c>
      <c r="AZ1095">
        <v>109.97915071653753</v>
      </c>
      <c r="BA1095">
        <v>1.2853134601340843</v>
      </c>
      <c r="BB1095">
        <v>66.061272509003672</v>
      </c>
      <c r="BC1095">
        <v>6740</v>
      </c>
      <c r="BD1095">
        <v>221744.34681767315</v>
      </c>
      <c r="BE1095">
        <v>3324800.1843692861</v>
      </c>
      <c r="BF1095">
        <v>28726</v>
      </c>
      <c r="BG1095">
        <v>24189.701680104685</v>
      </c>
      <c r="BH1095">
        <v>19632.688379183433</v>
      </c>
      <c r="BI1095">
        <v>48126</v>
      </c>
      <c r="BJ1095">
        <v>37146.526928466104</v>
      </c>
      <c r="BK1095">
        <v>32342.929393632992</v>
      </c>
      <c r="BL1095">
        <v>-224876.69082083489</v>
      </c>
      <c r="BM1095">
        <v>-242745.51097066636</v>
      </c>
      <c r="BN1095">
        <v>-278878.74649251532</v>
      </c>
      <c r="BO1095">
        <v>-5154.6752533921972</v>
      </c>
      <c r="BP1095">
        <v>239161.73335367092</v>
      </c>
      <c r="BQ1095">
        <v>469380.0754433861</v>
      </c>
      <c r="BR1095">
        <v>1490268</v>
      </c>
      <c r="BS1095">
        <v>8767932</v>
      </c>
      <c r="BT1095">
        <v>937111</v>
      </c>
      <c r="BU1095">
        <v>31044</v>
      </c>
      <c r="BV1095">
        <v>88734</v>
      </c>
      <c r="BW1095">
        <v>932589</v>
      </c>
      <c r="BX1095">
        <v>42948</v>
      </c>
      <c r="BY1095">
        <v>299.82091943019208</v>
      </c>
      <c r="BZ1095">
        <v>0</v>
      </c>
      <c r="CA1095">
        <v>0</v>
      </c>
      <c r="CB1095">
        <v>1402.2139086660197</v>
      </c>
      <c r="CC1095">
        <v>0</v>
      </c>
      <c r="CD1095">
        <v>3.4625702886303333</v>
      </c>
      <c r="CE1095">
        <v>0</v>
      </c>
      <c r="CF1095">
        <v>0</v>
      </c>
      <c r="CG1095">
        <v>653034.00286505907</v>
      </c>
      <c r="CH1095">
        <v>319731.52758729825</v>
      </c>
      <c r="CI1095">
        <v>702794.14439675515</v>
      </c>
      <c r="CJ1095">
        <v>17551.75901299826</v>
      </c>
      <c r="CK1095">
        <v>676828.39781567012</v>
      </c>
      <c r="CL1095">
        <v>1750000</v>
      </c>
      <c r="CM1095">
        <v>1150000</v>
      </c>
      <c r="CN1095">
        <v>1080000</v>
      </c>
      <c r="CO1095">
        <v>256529999.99999997</v>
      </c>
      <c r="CP1095">
        <v>2000</v>
      </c>
      <c r="CQ1095">
        <v>9210</v>
      </c>
      <c r="CR1095">
        <v>0</v>
      </c>
      <c r="CS1095">
        <v>0</v>
      </c>
      <c r="CT1095">
        <v>5158000</v>
      </c>
      <c r="CU1095">
        <v>64543680</v>
      </c>
      <c r="CV1095">
        <v>0</v>
      </c>
      <c r="CW1095">
        <v>0</v>
      </c>
      <c r="CX1095">
        <v>53017.734780384344</v>
      </c>
      <c r="CY1095">
        <v>1640656.7066461649</v>
      </c>
      <c r="CZ1095">
        <v>6740</v>
      </c>
      <c r="DA1095">
        <v>5675.6453848049005</v>
      </c>
      <c r="DB1095">
        <v>4606.4304001843739</v>
      </c>
      <c r="DC1095">
        <v>3356.6466160253121</v>
      </c>
      <c r="DD1095">
        <v>-224876.69082083489</v>
      </c>
      <c r="DE1095">
        <v>-242745.51097066636</v>
      </c>
      <c r="DF1095">
        <v>-278878.74649251532</v>
      </c>
    </row>
    <row r="1096" spans="1:110" x14ac:dyDescent="0.45">
      <c r="A1096">
        <v>24561</v>
      </c>
      <c r="B1096" t="s">
        <v>1434</v>
      </c>
      <c r="C1096">
        <v>8741</v>
      </c>
      <c r="D1096">
        <v>8072</v>
      </c>
      <c r="E1096">
        <v>7393</v>
      </c>
      <c r="F1096">
        <v>6762</v>
      </c>
      <c r="G1096">
        <v>6165</v>
      </c>
      <c r="H1096">
        <v>5561</v>
      </c>
      <c r="I1096">
        <v>4964</v>
      </c>
      <c r="J1096">
        <v>4336.1071428571431</v>
      </c>
      <c r="K1096">
        <v>2.4700000000000002</v>
      </c>
      <c r="L1096">
        <v>2.39</v>
      </c>
      <c r="M1096">
        <v>2.33</v>
      </c>
      <c r="N1096">
        <v>2.27</v>
      </c>
      <c r="O1096">
        <v>2.2200000000000002</v>
      </c>
      <c r="P1096">
        <v>2.1800000000000002</v>
      </c>
      <c r="Q1096">
        <v>2.172462555853039</v>
      </c>
      <c r="R1096">
        <v>2.1508304702478664</v>
      </c>
      <c r="S1096">
        <v>229473</v>
      </c>
      <c r="T1096">
        <v>11530</v>
      </c>
      <c r="U1096">
        <v>4231</v>
      </c>
      <c r="V1096">
        <v>22.586303004019026</v>
      </c>
      <c r="W1096">
        <v>70.987304700065749</v>
      </c>
      <c r="X1096">
        <v>2167.8517044987129</v>
      </c>
      <c r="Y1096">
        <v>253.10909528896346</v>
      </c>
      <c r="Z1096">
        <v>3906</v>
      </c>
      <c r="AA1096">
        <v>3554.3555550683045</v>
      </c>
      <c r="AB1096">
        <v>3206.7170597519748</v>
      </c>
      <c r="AC1096">
        <v>2891.6254272679262</v>
      </c>
      <c r="AD1096">
        <v>2551.5753796356571</v>
      </c>
      <c r="AE1096">
        <v>2236.8185222345469</v>
      </c>
      <c r="AF1096">
        <v>1953.6131513197456</v>
      </c>
      <c r="AG1096">
        <v>1623.6421339826215</v>
      </c>
      <c r="AH1096">
        <v>1067</v>
      </c>
      <c r="AI1096">
        <v>1051.0222249788092</v>
      </c>
      <c r="AJ1096">
        <v>1012.6490254655636</v>
      </c>
      <c r="AK1096">
        <v>978.36561926758486</v>
      </c>
      <c r="AL1096">
        <v>931.80536856683568</v>
      </c>
      <c r="AM1096">
        <v>893.53678737736061</v>
      </c>
      <c r="AN1096">
        <v>855.00848407786464</v>
      </c>
      <c r="AO1096">
        <v>783.88857641537595</v>
      </c>
      <c r="AP1096">
        <v>21.213689834834781</v>
      </c>
      <c r="AQ1096">
        <v>19.711885130224896</v>
      </c>
      <c r="AR1096">
        <v>1.4380885558070804</v>
      </c>
      <c r="AS1096">
        <v>19.711885130224896</v>
      </c>
      <c r="AT1096">
        <v>7641</v>
      </c>
      <c r="AU1096">
        <v>95</v>
      </c>
      <c r="AV1096">
        <v>4836.1974451413298</v>
      </c>
      <c r="AW1096">
        <v>1553.7167486066687</v>
      </c>
      <c r="AX1096">
        <v>25.383526291780402</v>
      </c>
      <c r="AY1096">
        <v>161.38390874436618</v>
      </c>
      <c r="AZ1096">
        <v>59.103385116997678</v>
      </c>
      <c r="BA1096">
        <v>0.67474134219442594</v>
      </c>
      <c r="BB1096">
        <v>66.061272509003672</v>
      </c>
      <c r="BC1096">
        <v>6740</v>
      </c>
      <c r="BD1096">
        <v>265777.00540143438</v>
      </c>
      <c r="BE1096">
        <v>1578476.0684821743</v>
      </c>
      <c r="BF1096">
        <v>29546</v>
      </c>
      <c r="BG1096">
        <v>26059.420298808516</v>
      </c>
      <c r="BH1096">
        <v>22315.768254289374</v>
      </c>
      <c r="BI1096">
        <v>16186</v>
      </c>
      <c r="BJ1096">
        <v>13168.02678871535</v>
      </c>
      <c r="BK1096">
        <v>11619.490074900252</v>
      </c>
      <c r="BL1096">
        <v>-233801.08790211077</v>
      </c>
      <c r="BM1096">
        <v>-236232.12015621574</v>
      </c>
      <c r="BN1096">
        <v>-265894.35040256369</v>
      </c>
      <c r="BO1096">
        <v>42422.362722700578</v>
      </c>
      <c r="BP1096">
        <v>192688.4373509729</v>
      </c>
      <c r="BQ1096">
        <v>319480.33327926486</v>
      </c>
      <c r="BR1096">
        <v>1490268</v>
      </c>
      <c r="BS1096">
        <v>8767932</v>
      </c>
      <c r="BT1096">
        <v>937111</v>
      </c>
      <c r="BU1096">
        <v>31044</v>
      </c>
      <c r="BV1096">
        <v>88734</v>
      </c>
      <c r="BW1096">
        <v>932589</v>
      </c>
      <c r="BX1096">
        <v>42948</v>
      </c>
      <c r="BY1096">
        <v>210.6631934810504</v>
      </c>
      <c r="BZ1096">
        <v>0</v>
      </c>
      <c r="CA1096">
        <v>0</v>
      </c>
      <c r="CB1096">
        <v>0</v>
      </c>
      <c r="CC1096">
        <v>0</v>
      </c>
      <c r="CD1096">
        <v>11.75048793670908</v>
      </c>
      <c r="CE1096">
        <v>0</v>
      </c>
      <c r="CF1096">
        <v>0</v>
      </c>
      <c r="CG1096">
        <v>304853.60325595085</v>
      </c>
      <c r="CH1096">
        <v>149259.16235889861</v>
      </c>
      <c r="CI1096">
        <v>328082.95789584733</v>
      </c>
      <c r="CJ1096">
        <v>8193.626909345312</v>
      </c>
      <c r="CK1096">
        <v>315961.4582928468</v>
      </c>
      <c r="CL1096">
        <v>2950000</v>
      </c>
      <c r="CM1096">
        <v>9390000</v>
      </c>
      <c r="CN1096">
        <v>1760000</v>
      </c>
      <c r="CO1096">
        <v>88130000</v>
      </c>
      <c r="CP1096">
        <v>28000</v>
      </c>
      <c r="CQ1096">
        <v>530</v>
      </c>
      <c r="CR1096">
        <v>0</v>
      </c>
      <c r="CS1096">
        <v>0</v>
      </c>
      <c r="CT1096">
        <v>52658000</v>
      </c>
      <c r="CU1096">
        <v>3714240</v>
      </c>
      <c r="CV1096">
        <v>0</v>
      </c>
      <c r="CW1096">
        <v>0</v>
      </c>
      <c r="CX1096">
        <v>13406.269406548656</v>
      </c>
      <c r="CY1096">
        <v>758908.45719901798</v>
      </c>
      <c r="CZ1096">
        <v>6740</v>
      </c>
      <c r="DA1096">
        <v>5944.6453940963047</v>
      </c>
      <c r="DB1096">
        <v>5090.6477368818241</v>
      </c>
      <c r="DC1096">
        <v>4023.189310578462</v>
      </c>
      <c r="DD1096">
        <v>-233801.08790211077</v>
      </c>
      <c r="DE1096">
        <v>-236232.12015621574</v>
      </c>
      <c r="DF1096">
        <v>-265894.35040256369</v>
      </c>
    </row>
    <row r="1097" spans="1:110" x14ac:dyDescent="0.45">
      <c r="A1097">
        <v>24562</v>
      </c>
      <c r="B1097" t="s">
        <v>1435</v>
      </c>
      <c r="C1097">
        <v>11207</v>
      </c>
      <c r="D1097">
        <v>10450</v>
      </c>
      <c r="E1097">
        <v>9677</v>
      </c>
      <c r="F1097">
        <v>8912</v>
      </c>
      <c r="G1097">
        <v>8150</v>
      </c>
      <c r="H1097">
        <v>7359</v>
      </c>
      <c r="I1097">
        <v>6602</v>
      </c>
      <c r="J1097">
        <v>5833.2857142857147</v>
      </c>
      <c r="K1097">
        <v>2.4700000000000002</v>
      </c>
      <c r="L1097">
        <v>2.39</v>
      </c>
      <c r="M1097">
        <v>2.33</v>
      </c>
      <c r="N1097">
        <v>2.27</v>
      </c>
      <c r="O1097">
        <v>2.2200000000000002</v>
      </c>
      <c r="P1097">
        <v>2.1800000000000002</v>
      </c>
      <c r="Q1097">
        <v>2.172462555853039</v>
      </c>
      <c r="R1097">
        <v>2.1508304702478664</v>
      </c>
      <c r="S1097">
        <v>229473</v>
      </c>
      <c r="T1097">
        <v>11530</v>
      </c>
      <c r="U1097">
        <v>4231</v>
      </c>
      <c r="V1097">
        <v>29.036017088100508</v>
      </c>
      <c r="W1097">
        <v>91.258343250886909</v>
      </c>
      <c r="X1097">
        <v>2162.0509726721975</v>
      </c>
      <c r="Y1097">
        <v>252.43182664481392</v>
      </c>
      <c r="Z1097">
        <v>3645</v>
      </c>
      <c r="AA1097">
        <v>3331.8386967706042</v>
      </c>
      <c r="AB1097">
        <v>2979.7945380667111</v>
      </c>
      <c r="AC1097">
        <v>2650.1108077290623</v>
      </c>
      <c r="AD1097">
        <v>2340.1235207330278</v>
      </c>
      <c r="AE1097">
        <v>2056.0638240339108</v>
      </c>
      <c r="AF1097">
        <v>1809.3978923384502</v>
      </c>
      <c r="AG1097">
        <v>1496.2146746956571</v>
      </c>
      <c r="AH1097">
        <v>327</v>
      </c>
      <c r="AI1097">
        <v>287.98142201700443</v>
      </c>
      <c r="AJ1097">
        <v>248.884811933636</v>
      </c>
      <c r="AK1097">
        <v>222.94658208536509</v>
      </c>
      <c r="AL1097">
        <v>200.76039649108046</v>
      </c>
      <c r="AM1097">
        <v>184.78222278392823</v>
      </c>
      <c r="AN1097">
        <v>181.30163521913383</v>
      </c>
      <c r="AO1097">
        <v>165.31473660672944</v>
      </c>
      <c r="AP1097">
        <v>15.342711777840128</v>
      </c>
      <c r="AQ1097">
        <v>8.6539983498548327</v>
      </c>
      <c r="AR1097">
        <v>0.63135595132993771</v>
      </c>
      <c r="AS1097">
        <v>8.6539983498548327</v>
      </c>
      <c r="AT1097">
        <v>9120</v>
      </c>
      <c r="AU1097">
        <v>53</v>
      </c>
      <c r="AV1097">
        <v>5757.6880937863216</v>
      </c>
      <c r="AW1097">
        <v>1287.1337466123425</v>
      </c>
      <c r="AX1097">
        <v>17.045754355093365</v>
      </c>
      <c r="AY1097">
        <v>192.13405168964954</v>
      </c>
      <c r="AZ1097">
        <v>48.962567721133503</v>
      </c>
      <c r="BA1097">
        <v>0.45310785586148211</v>
      </c>
      <c r="BB1097">
        <v>66.061272509003672</v>
      </c>
      <c r="BC1097">
        <v>6740</v>
      </c>
      <c r="BD1097">
        <v>276182.08910998621</v>
      </c>
      <c r="BE1097">
        <v>1683121.2121357308</v>
      </c>
      <c r="BF1097">
        <v>52304</v>
      </c>
      <c r="BG1097">
        <v>46964.081644078149</v>
      </c>
      <c r="BH1097">
        <v>40381.163032351513</v>
      </c>
      <c r="BI1097">
        <v>37662.000000000007</v>
      </c>
      <c r="BJ1097">
        <v>29955.9739603936</v>
      </c>
      <c r="BK1097">
        <v>26451.980440491079</v>
      </c>
      <c r="BL1097">
        <v>-249474.55499429611</v>
      </c>
      <c r="BM1097">
        <v>-272433.08144327352</v>
      </c>
      <c r="BN1097">
        <v>-317217.32281734375</v>
      </c>
      <c r="BO1097">
        <v>43162.894323645043</v>
      </c>
      <c r="BP1097">
        <v>184469.67996057158</v>
      </c>
      <c r="BQ1097">
        <v>306961.21170599561</v>
      </c>
      <c r="BR1097">
        <v>1490268</v>
      </c>
      <c r="BS1097">
        <v>8767932</v>
      </c>
      <c r="BT1097">
        <v>937111</v>
      </c>
      <c r="BU1097">
        <v>31044</v>
      </c>
      <c r="BV1097">
        <v>88734</v>
      </c>
      <c r="BW1097">
        <v>932589</v>
      </c>
      <c r="BX1097">
        <v>42948</v>
      </c>
      <c r="BY1097">
        <v>86.068571302314453</v>
      </c>
      <c r="BZ1097">
        <v>0</v>
      </c>
      <c r="CA1097">
        <v>0</v>
      </c>
      <c r="CB1097">
        <v>16.25819012441389</v>
      </c>
      <c r="CC1097">
        <v>0</v>
      </c>
      <c r="CD1097">
        <v>10.763199749414738</v>
      </c>
      <c r="CE1097">
        <v>0</v>
      </c>
      <c r="CF1097">
        <v>0</v>
      </c>
      <c r="CG1097">
        <v>304853.60325595085</v>
      </c>
      <c r="CH1097">
        <v>149259.16235889861</v>
      </c>
      <c r="CI1097">
        <v>328082.95789584733</v>
      </c>
      <c r="CJ1097">
        <v>8193.626909345312</v>
      </c>
      <c r="CK1097">
        <v>315961.4582928468</v>
      </c>
      <c r="CL1097">
        <v>2770000</v>
      </c>
      <c r="CM1097">
        <v>1450000</v>
      </c>
      <c r="CN1097">
        <v>720000</v>
      </c>
      <c r="CO1097">
        <v>79620000</v>
      </c>
      <c r="CP1097">
        <v>58000</v>
      </c>
      <c r="CQ1097">
        <v>540</v>
      </c>
      <c r="CR1097">
        <v>0</v>
      </c>
      <c r="CS1097">
        <v>0</v>
      </c>
      <c r="CT1097">
        <v>121274000</v>
      </c>
      <c r="CU1097">
        <v>3784320</v>
      </c>
      <c r="CV1097">
        <v>0</v>
      </c>
      <c r="CW1097">
        <v>0</v>
      </c>
      <c r="CX1097">
        <v>14284.327086731737</v>
      </c>
      <c r="CY1097">
        <v>802369.16364605422</v>
      </c>
      <c r="CZ1097">
        <v>6740</v>
      </c>
      <c r="DA1097">
        <v>6051.8872415319429</v>
      </c>
      <c r="DB1097">
        <v>5203.5989377112492</v>
      </c>
      <c r="DC1097">
        <v>4180.6958694648911</v>
      </c>
      <c r="DD1097">
        <v>-249474.55499429611</v>
      </c>
      <c r="DE1097">
        <v>-272433.08144327352</v>
      </c>
      <c r="DF1097">
        <v>-317217.32281734375</v>
      </c>
    </row>
    <row r="1098" spans="1:110" x14ac:dyDescent="0.45">
      <c r="A1098">
        <v>25000</v>
      </c>
      <c r="B1098" t="s">
        <v>1436</v>
      </c>
      <c r="C1098">
        <v>1412916</v>
      </c>
      <c r="D1098">
        <v>1409153</v>
      </c>
      <c r="E1098">
        <v>1394593</v>
      </c>
      <c r="F1098">
        <v>1371841</v>
      </c>
      <c r="G1098">
        <v>1341440</v>
      </c>
      <c r="H1098">
        <v>1304201</v>
      </c>
      <c r="I1098">
        <v>1262924</v>
      </c>
      <c r="J1098">
        <v>1237458.5357142857</v>
      </c>
      <c r="K1098">
        <v>2.59</v>
      </c>
      <c r="L1098">
        <v>2.52</v>
      </c>
      <c r="M1098">
        <v>2.4500000000000002</v>
      </c>
      <c r="N1098">
        <v>2.4</v>
      </c>
      <c r="O1098">
        <v>2.35</v>
      </c>
      <c r="P1098">
        <v>2.31</v>
      </c>
      <c r="Q1098">
        <v>2.3033921065983161</v>
      </c>
      <c r="R1098">
        <v>2.282427677956266</v>
      </c>
      <c r="S1098">
        <v>306248</v>
      </c>
      <c r="T1098">
        <v>10858</v>
      </c>
      <c r="U1098">
        <v>3550</v>
      </c>
      <c r="V1098">
        <v>3471.1474493495898</v>
      </c>
      <c r="W1098">
        <v>9626.0631313296726</v>
      </c>
      <c r="X1098">
        <v>2047.7389928845614</v>
      </c>
      <c r="Y1098">
        <v>241.42234974120379</v>
      </c>
      <c r="Z1098">
        <v>638951</v>
      </c>
      <c r="AA1098">
        <v>632807.51465783082</v>
      </c>
      <c r="AB1098">
        <v>618401.88866114744</v>
      </c>
      <c r="AC1098">
        <v>599610.54386618838</v>
      </c>
      <c r="AD1098">
        <v>575114.67453864845</v>
      </c>
      <c r="AE1098">
        <v>547540.3290497018</v>
      </c>
      <c r="AF1098">
        <v>520252.67883041094</v>
      </c>
      <c r="AG1098">
        <v>498907.51014540985</v>
      </c>
      <c r="AH1098">
        <v>17844</v>
      </c>
      <c r="AI1098">
        <v>16148.596523673783</v>
      </c>
      <c r="AJ1098">
        <v>14811.589378476694</v>
      </c>
      <c r="AK1098">
        <v>14299.796641663586</v>
      </c>
      <c r="AL1098">
        <v>14563.303045463315</v>
      </c>
      <c r="AM1098">
        <v>15129.085165790488</v>
      </c>
      <c r="AN1098">
        <v>16670.213577151855</v>
      </c>
      <c r="AO1098">
        <v>17410.524766954895</v>
      </c>
      <c r="AP1098">
        <v>3710.5524993472227</v>
      </c>
      <c r="AQ1098">
        <v>227.09739885984132</v>
      </c>
      <c r="AR1098">
        <v>63.846144944444447</v>
      </c>
      <c r="AS1098">
        <v>227.09739885984132</v>
      </c>
      <c r="AT1098">
        <v>1001793</v>
      </c>
      <c r="AU1098">
        <v>18442</v>
      </c>
      <c r="AV1098">
        <v>591482.02285707567</v>
      </c>
      <c r="AW1098">
        <v>240768.27841188002</v>
      </c>
      <c r="AX1098">
        <v>5366.8817757737343</v>
      </c>
      <c r="AY1098">
        <v>19737.755102740612</v>
      </c>
      <c r="AZ1098">
        <v>9158.8253107879154</v>
      </c>
      <c r="BA1098">
        <v>142.66170000016882</v>
      </c>
      <c r="BB1098">
        <v>66.061272509003672</v>
      </c>
      <c r="BC1098">
        <v>543100</v>
      </c>
      <c r="BD1098">
        <v>34785861.186791055</v>
      </c>
      <c r="BE1098">
        <v>2177927.4106951123</v>
      </c>
      <c r="BF1098">
        <v>52304</v>
      </c>
      <c r="BG1098">
        <v>53465.032006602545</v>
      </c>
      <c r="BH1098">
        <v>52809.2310027887</v>
      </c>
      <c r="BI1098">
        <v>37662.000000000007</v>
      </c>
      <c r="BJ1098">
        <v>35686.258111677344</v>
      </c>
      <c r="BK1098">
        <v>34228.368612510043</v>
      </c>
      <c r="BL1098">
        <v>-16791751.655236505</v>
      </c>
      <c r="BM1098">
        <v>-8697648.0175767988</v>
      </c>
      <c r="BN1098">
        <v>-1823334.3483911976</v>
      </c>
      <c r="BO1098">
        <v>241815.44784615084</v>
      </c>
      <c r="BP1098">
        <v>549083.69547024707</v>
      </c>
      <c r="BQ1098">
        <v>801767.41026537714</v>
      </c>
      <c r="BR1098">
        <v>1020603</v>
      </c>
      <c r="BS1098">
        <v>8767932</v>
      </c>
      <c r="BT1098">
        <v>937111</v>
      </c>
      <c r="BU1098">
        <v>18442</v>
      </c>
      <c r="BV1098">
        <v>88734</v>
      </c>
      <c r="BW1098">
        <v>932589</v>
      </c>
      <c r="BX1098">
        <v>42948</v>
      </c>
      <c r="BY1098">
        <v>86.068571302314453</v>
      </c>
      <c r="BZ1098">
        <v>0</v>
      </c>
      <c r="CA1098">
        <v>0</v>
      </c>
      <c r="CB1098">
        <v>16.25819012441389</v>
      </c>
      <c r="CC1098">
        <v>0</v>
      </c>
      <c r="CD1098">
        <v>10.763199749414738</v>
      </c>
      <c r="CE1098">
        <v>0</v>
      </c>
      <c r="CF1098">
        <v>0</v>
      </c>
      <c r="CG1098">
        <v>116086.55607408148</v>
      </c>
      <c r="CH1098">
        <v>88721.664164886111</v>
      </c>
      <c r="CI1098">
        <v>405103.2328352913</v>
      </c>
      <c r="CJ1098">
        <v>19309.673205235998</v>
      </c>
      <c r="CK1098">
        <v>211835.11315093219</v>
      </c>
      <c r="CL1098">
        <v>477000000</v>
      </c>
      <c r="CM1098">
        <v>39600000</v>
      </c>
      <c r="CN1098">
        <v>720000</v>
      </c>
      <c r="CO1098">
        <v>79620000</v>
      </c>
      <c r="CP1098">
        <v>58000</v>
      </c>
      <c r="CQ1098">
        <v>540</v>
      </c>
      <c r="CR1098">
        <v>0</v>
      </c>
      <c r="CS1098">
        <v>0</v>
      </c>
      <c r="CT1098">
        <v>121274000</v>
      </c>
      <c r="CU1098">
        <v>3784320</v>
      </c>
      <c r="CV1098">
        <v>0</v>
      </c>
      <c r="CW1098">
        <v>0</v>
      </c>
      <c r="CX1098">
        <v>14284.327086731737</v>
      </c>
      <c r="CY1098">
        <v>802369.16364605422</v>
      </c>
      <c r="CZ1098">
        <v>543100</v>
      </c>
      <c r="DA1098">
        <v>555155.60727259575</v>
      </c>
      <c r="DB1098">
        <v>548346.0797953225</v>
      </c>
      <c r="DC1098">
        <v>526569.65065348987</v>
      </c>
      <c r="DD1098">
        <v>-16791751.655236505</v>
      </c>
      <c r="DE1098">
        <v>-8697648.0175767988</v>
      </c>
      <c r="DF1098">
        <v>-1823334.3483911976</v>
      </c>
    </row>
    <row r="1099" spans="1:110" x14ac:dyDescent="0.45">
      <c r="A1099">
        <v>25201</v>
      </c>
      <c r="B1099" t="s">
        <v>1437</v>
      </c>
      <c r="C1099">
        <v>340973</v>
      </c>
      <c r="D1099">
        <v>342254</v>
      </c>
      <c r="E1099">
        <v>340565</v>
      </c>
      <c r="F1099">
        <v>336649</v>
      </c>
      <c r="G1099">
        <v>330647</v>
      </c>
      <c r="H1099">
        <v>322675</v>
      </c>
      <c r="I1099">
        <v>313466</v>
      </c>
      <c r="J1099">
        <v>308766.10714285716</v>
      </c>
      <c r="K1099">
        <v>2.59</v>
      </c>
      <c r="L1099">
        <v>2.52</v>
      </c>
      <c r="M1099">
        <v>2.4500000000000002</v>
      </c>
      <c r="N1099">
        <v>2.4</v>
      </c>
      <c r="O1099">
        <v>2.35</v>
      </c>
      <c r="P1099">
        <v>2.31</v>
      </c>
      <c r="Q1099">
        <v>2.3033921065983161</v>
      </c>
      <c r="R1099">
        <v>2.282427677956266</v>
      </c>
      <c r="S1099">
        <v>307168</v>
      </c>
      <c r="T1099">
        <v>10009</v>
      </c>
      <c r="U1099">
        <v>3733</v>
      </c>
      <c r="V1099">
        <v>872.68180360835618</v>
      </c>
      <c r="W1099">
        <v>2338.9175899355137</v>
      </c>
      <c r="X1099">
        <v>1811.9084124072833</v>
      </c>
      <c r="Y1099">
        <v>252.14162215463733</v>
      </c>
      <c r="Z1099">
        <v>124224</v>
      </c>
      <c r="AA1099">
        <v>123016.48352908765</v>
      </c>
      <c r="AB1099">
        <v>120332.93420321548</v>
      </c>
      <c r="AC1099">
        <v>116784.50790795073</v>
      </c>
      <c r="AD1099">
        <v>112306.52361622895</v>
      </c>
      <c r="AE1099">
        <v>107086.51342763238</v>
      </c>
      <c r="AF1099">
        <v>101854.24510767813</v>
      </c>
      <c r="AG1099">
        <v>97846.047464862044</v>
      </c>
      <c r="AH1099">
        <v>1608</v>
      </c>
      <c r="AI1099">
        <v>1474.9879503973043</v>
      </c>
      <c r="AJ1099">
        <v>1351.0424819529833</v>
      </c>
      <c r="AK1099">
        <v>1295.5623866642322</v>
      </c>
      <c r="AL1099">
        <v>1314.0948717573408</v>
      </c>
      <c r="AM1099">
        <v>1357.0903464808182</v>
      </c>
      <c r="AN1099">
        <v>1548.7298751782464</v>
      </c>
      <c r="AO1099">
        <v>1587.9469121962165</v>
      </c>
      <c r="AP1099">
        <v>919.32989504001546</v>
      </c>
      <c r="AQ1099">
        <v>11.213645460686429</v>
      </c>
      <c r="AR1099">
        <v>3.1526034073180287</v>
      </c>
      <c r="AS1099">
        <v>11.213645460686429</v>
      </c>
      <c r="AT1099">
        <v>185243</v>
      </c>
      <c r="AU1099">
        <v>2642</v>
      </c>
      <c r="AV1099">
        <v>109105.8558706175</v>
      </c>
      <c r="AW1099">
        <v>37899.139634057057</v>
      </c>
      <c r="AX1099">
        <v>791.30445171469171</v>
      </c>
      <c r="AY1099">
        <v>3640.8624104025057</v>
      </c>
      <c r="AZ1099">
        <v>1441.6832716795304</v>
      </c>
      <c r="BA1099">
        <v>21.034344152856693</v>
      </c>
      <c r="BB1099">
        <v>66.061272509003672</v>
      </c>
      <c r="BC1099">
        <v>138910</v>
      </c>
      <c r="BD1099">
        <v>9140396.8460085802</v>
      </c>
      <c r="BE1099">
        <v>50279080.416693002</v>
      </c>
      <c r="BF1099">
        <v>2255696</v>
      </c>
      <c r="BG1099">
        <v>2329692.8387665302</v>
      </c>
      <c r="BH1099">
        <v>2319988.9506836231</v>
      </c>
      <c r="BI1099">
        <v>957032.00000000047</v>
      </c>
      <c r="BJ1099">
        <v>908549.06566837756</v>
      </c>
      <c r="BK1099">
        <v>873711.66713664553</v>
      </c>
      <c r="BL1099">
        <v>-4668874.0028406885</v>
      </c>
      <c r="BM1099">
        <v>-5010796.7392637376</v>
      </c>
      <c r="BN1099">
        <v>-5652121.8455736265</v>
      </c>
      <c r="BO1099">
        <v>5374176.8228589967</v>
      </c>
      <c r="BP1099">
        <v>12333489.850223918</v>
      </c>
      <c r="BQ1099">
        <v>18482841.641081985</v>
      </c>
      <c r="BR1099">
        <v>1020603</v>
      </c>
      <c r="BS1099">
        <v>8767932</v>
      </c>
      <c r="BT1099">
        <v>937111</v>
      </c>
      <c r="BU1099">
        <v>18442</v>
      </c>
      <c r="BV1099">
        <v>88734</v>
      </c>
      <c r="BW1099">
        <v>932589</v>
      </c>
      <c r="BX1099">
        <v>42948</v>
      </c>
      <c r="BY1099">
        <v>1101.2404878657255</v>
      </c>
      <c r="BZ1099">
        <v>0</v>
      </c>
      <c r="CA1099">
        <v>0</v>
      </c>
      <c r="CB1099">
        <v>161.04806667083477</v>
      </c>
      <c r="CC1099">
        <v>0</v>
      </c>
      <c r="CD1099">
        <v>52.492707262970974</v>
      </c>
      <c r="CE1099">
        <v>3.5071780474637957</v>
      </c>
      <c r="CF1099">
        <v>0</v>
      </c>
      <c r="CG1099">
        <v>2218962.7148201568</v>
      </c>
      <c r="CH1099">
        <v>1695890.3032065474</v>
      </c>
      <c r="CI1099">
        <v>7743437.3084595157</v>
      </c>
      <c r="CJ1099">
        <v>369099.11299666006</v>
      </c>
      <c r="CK1099">
        <v>4049170.1508627674</v>
      </c>
      <c r="CL1099">
        <v>21000000</v>
      </c>
      <c r="CM1099">
        <v>730000</v>
      </c>
      <c r="CN1099">
        <v>2870000</v>
      </c>
      <c r="CO1099">
        <v>464510000</v>
      </c>
      <c r="CP1099">
        <v>175000</v>
      </c>
      <c r="CQ1099">
        <v>11510</v>
      </c>
      <c r="CR1099">
        <v>0</v>
      </c>
      <c r="CS1099">
        <v>0</v>
      </c>
      <c r="CT1099">
        <v>480467000</v>
      </c>
      <c r="CU1099">
        <v>80662080</v>
      </c>
      <c r="CV1099">
        <v>0</v>
      </c>
      <c r="CW1099">
        <v>0</v>
      </c>
      <c r="CX1099">
        <v>60612.190117815073</v>
      </c>
      <c r="CY1099">
        <v>17530200.741160471</v>
      </c>
      <c r="CZ1099">
        <v>138910</v>
      </c>
      <c r="DA1099">
        <v>143466.86443255594</v>
      </c>
      <c r="DB1099">
        <v>142869.28076277213</v>
      </c>
      <c r="DC1099">
        <v>138362.40960636674</v>
      </c>
      <c r="DD1099">
        <v>-4668874.0028406885</v>
      </c>
      <c r="DE1099">
        <v>-5010796.7392637376</v>
      </c>
      <c r="DF1099">
        <v>-5652121.8455736265</v>
      </c>
    </row>
    <row r="1100" spans="1:110" x14ac:dyDescent="0.45">
      <c r="A1100">
        <v>25202</v>
      </c>
      <c r="B1100" t="s">
        <v>1438</v>
      </c>
      <c r="C1100">
        <v>113679</v>
      </c>
      <c r="D1100">
        <v>114393</v>
      </c>
      <c r="E1100">
        <v>114206</v>
      </c>
      <c r="F1100">
        <v>113349</v>
      </c>
      <c r="G1100">
        <v>111867</v>
      </c>
      <c r="H1100">
        <v>109705</v>
      </c>
      <c r="I1100">
        <v>107057</v>
      </c>
      <c r="J1100">
        <v>105929.10714285714</v>
      </c>
      <c r="K1100">
        <v>2.59</v>
      </c>
      <c r="L1100">
        <v>2.52</v>
      </c>
      <c r="M1100">
        <v>2.4500000000000002</v>
      </c>
      <c r="N1100">
        <v>2.4</v>
      </c>
      <c r="O1100">
        <v>2.35</v>
      </c>
      <c r="P1100">
        <v>2.31</v>
      </c>
      <c r="Q1100">
        <v>2.3033921065983161</v>
      </c>
      <c r="R1100">
        <v>2.282427677956266</v>
      </c>
      <c r="S1100">
        <v>292139</v>
      </c>
      <c r="T1100">
        <v>11586</v>
      </c>
      <c r="U1100">
        <v>3255</v>
      </c>
      <c r="V1100">
        <v>294.28834360162438</v>
      </c>
      <c r="W1100">
        <v>808.53978039589788</v>
      </c>
      <c r="X1100">
        <v>2073.5866594380973</v>
      </c>
      <c r="Y1100">
        <v>212.03684194447018</v>
      </c>
      <c r="Z1100">
        <v>54686</v>
      </c>
      <c r="AA1100">
        <v>55125.166313076137</v>
      </c>
      <c r="AB1100">
        <v>54543.26863642603</v>
      </c>
      <c r="AC1100">
        <v>53466.567891096231</v>
      </c>
      <c r="AD1100">
        <v>51850.857793622592</v>
      </c>
      <c r="AE1100">
        <v>49820.393213810748</v>
      </c>
      <c r="AF1100">
        <v>47614.487502541902</v>
      </c>
      <c r="AG1100">
        <v>46293.422613103976</v>
      </c>
      <c r="AH1100">
        <v>944</v>
      </c>
      <c r="AI1100">
        <v>795.94098171692372</v>
      </c>
      <c r="AJ1100">
        <v>679.67638462344564</v>
      </c>
      <c r="AK1100">
        <v>647.7491996516685</v>
      </c>
      <c r="AL1100">
        <v>641.48444242142648</v>
      </c>
      <c r="AM1100">
        <v>645.74822693239139</v>
      </c>
      <c r="AN1100">
        <v>639.25956736201317</v>
      </c>
      <c r="AO1100">
        <v>650.13149146611056</v>
      </c>
      <c r="AP1100">
        <v>332.37311589908251</v>
      </c>
      <c r="AQ1100">
        <v>14.164604792446015</v>
      </c>
      <c r="AR1100">
        <v>3.9822358829280362</v>
      </c>
      <c r="AS1100">
        <v>14.164604792446015</v>
      </c>
      <c r="AT1100">
        <v>82708</v>
      </c>
      <c r="AU1100">
        <v>1276</v>
      </c>
      <c r="AV1100">
        <v>48747.37010334478</v>
      </c>
      <c r="AW1100">
        <v>17752.273681381965</v>
      </c>
      <c r="AX1100">
        <v>378.53886487573862</v>
      </c>
      <c r="AY1100">
        <v>1626.6997403486153</v>
      </c>
      <c r="AZ1100">
        <v>675.29649083976994</v>
      </c>
      <c r="BA1100">
        <v>10.062267110685804</v>
      </c>
      <c r="BB1100">
        <v>66.061272509003672</v>
      </c>
      <c r="BC1100">
        <v>45260</v>
      </c>
      <c r="BD1100">
        <v>3056897.3983262638</v>
      </c>
      <c r="BE1100">
        <v>21069810.210122239</v>
      </c>
      <c r="BF1100">
        <v>725008</v>
      </c>
      <c r="BG1100">
        <v>754310.82655057567</v>
      </c>
      <c r="BH1100">
        <v>758504.79700363113</v>
      </c>
      <c r="BI1100">
        <v>524050</v>
      </c>
      <c r="BJ1100">
        <v>508282.45567909721</v>
      </c>
      <c r="BK1100">
        <v>492922.63124297175</v>
      </c>
      <c r="BL1100">
        <v>-2232395.8092565816</v>
      </c>
      <c r="BM1100">
        <v>-2187223.2204916454</v>
      </c>
      <c r="BN1100">
        <v>-2325043.6410910878</v>
      </c>
      <c r="BO1100">
        <v>2446848.7519123163</v>
      </c>
      <c r="BP1100">
        <v>5475873.5973395826</v>
      </c>
      <c r="BQ1100">
        <v>8110043.7202484123</v>
      </c>
      <c r="BR1100">
        <v>1020603</v>
      </c>
      <c r="BS1100">
        <v>8767932</v>
      </c>
      <c r="BT1100">
        <v>937111</v>
      </c>
      <c r="BU1100">
        <v>18442</v>
      </c>
      <c r="BV1100">
        <v>88734</v>
      </c>
      <c r="BW1100">
        <v>932589</v>
      </c>
      <c r="BX1100">
        <v>42948</v>
      </c>
      <c r="BY1100">
        <v>711.99919984059522</v>
      </c>
      <c r="BZ1100">
        <v>0</v>
      </c>
      <c r="CA1100">
        <v>0</v>
      </c>
      <c r="CB1100">
        <v>0</v>
      </c>
      <c r="CC1100">
        <v>0</v>
      </c>
      <c r="CD1100">
        <v>60.449701267525839</v>
      </c>
      <c r="CE1100">
        <v>4.6799999999999994E-2</v>
      </c>
      <c r="CF1100">
        <v>0.30456</v>
      </c>
      <c r="CG1100">
        <v>979778.48439922545</v>
      </c>
      <c r="CH1100">
        <v>748816.92237795144</v>
      </c>
      <c r="CI1100">
        <v>3419099.0319266282</v>
      </c>
      <c r="CJ1100">
        <v>162974.96443254835</v>
      </c>
      <c r="CK1100">
        <v>1787902.8642481931</v>
      </c>
      <c r="CL1100">
        <v>26100000</v>
      </c>
      <c r="CM1100">
        <v>1840000</v>
      </c>
      <c r="CN1100">
        <v>1830000</v>
      </c>
      <c r="CO1100">
        <v>196870000</v>
      </c>
      <c r="CP1100">
        <v>39000</v>
      </c>
      <c r="CQ1100">
        <v>0</v>
      </c>
      <c r="CR1100">
        <v>0</v>
      </c>
      <c r="CS1100">
        <v>0</v>
      </c>
      <c r="CT1100">
        <v>100241000</v>
      </c>
      <c r="CU1100">
        <v>0</v>
      </c>
      <c r="CV1100">
        <v>0</v>
      </c>
      <c r="CW1100">
        <v>0</v>
      </c>
      <c r="CX1100">
        <v>5331.2799305692097</v>
      </c>
      <c r="CY1100">
        <v>7188809.4436483048</v>
      </c>
      <c r="CZ1100">
        <v>45260</v>
      </c>
      <c r="DA1100">
        <v>47089.284545383023</v>
      </c>
      <c r="DB1100">
        <v>47351.101108379968</v>
      </c>
      <c r="DC1100">
        <v>46273.668099711991</v>
      </c>
      <c r="DD1100">
        <v>-2232395.8092565816</v>
      </c>
      <c r="DE1100">
        <v>-2187223.2204916454</v>
      </c>
      <c r="DF1100">
        <v>-2325043.6410910878</v>
      </c>
    </row>
    <row r="1101" spans="1:110" x14ac:dyDescent="0.45">
      <c r="A1101">
        <v>25203</v>
      </c>
      <c r="B1101" t="s">
        <v>1439</v>
      </c>
      <c r="C1101">
        <v>118193</v>
      </c>
      <c r="D1101">
        <v>114382</v>
      </c>
      <c r="E1101">
        <v>110246</v>
      </c>
      <c r="F1101">
        <v>105864</v>
      </c>
      <c r="G1101">
        <v>101300</v>
      </c>
      <c r="H1101">
        <v>96642</v>
      </c>
      <c r="I1101">
        <v>91942</v>
      </c>
      <c r="J1101">
        <v>87542.75</v>
      </c>
      <c r="K1101">
        <v>2.59</v>
      </c>
      <c r="L1101">
        <v>2.52</v>
      </c>
      <c r="M1101">
        <v>2.4500000000000002</v>
      </c>
      <c r="N1101">
        <v>2.4</v>
      </c>
      <c r="O1101">
        <v>2.35</v>
      </c>
      <c r="P1101">
        <v>2.31</v>
      </c>
      <c r="Q1101">
        <v>2.3033921065983161</v>
      </c>
      <c r="R1101">
        <v>2.282427677956266</v>
      </c>
      <c r="S1101">
        <v>292139</v>
      </c>
      <c r="T1101">
        <v>11586</v>
      </c>
      <c r="U1101">
        <v>3255</v>
      </c>
      <c r="V1101">
        <v>265.66109776445893</v>
      </c>
      <c r="W1101">
        <v>753.18919270614902</v>
      </c>
      <c r="X1101">
        <v>2388.2445720809469</v>
      </c>
      <c r="Y1101">
        <v>236.65743394590058</v>
      </c>
      <c r="Z1101">
        <v>56536</v>
      </c>
      <c r="AA1101">
        <v>55223.943084939514</v>
      </c>
      <c r="AB1101">
        <v>52824.374608089587</v>
      </c>
      <c r="AC1101">
        <v>50146.828382732201</v>
      </c>
      <c r="AD1101">
        <v>47183.05636516861</v>
      </c>
      <c r="AE1101">
        <v>44200.441701941163</v>
      </c>
      <c r="AF1101">
        <v>41427.107058770642</v>
      </c>
      <c r="AG1101">
        <v>38686.970840849768</v>
      </c>
      <c r="AH1101">
        <v>1884</v>
      </c>
      <c r="AI1101">
        <v>1591.9123651317873</v>
      </c>
      <c r="AJ1101">
        <v>1381.6259718761692</v>
      </c>
      <c r="AK1101">
        <v>1282.9414511674881</v>
      </c>
      <c r="AL1101">
        <v>1295.4679976826665</v>
      </c>
      <c r="AM1101">
        <v>1347.9511742822986</v>
      </c>
      <c r="AN1101">
        <v>1487.889582911647</v>
      </c>
      <c r="AO1101">
        <v>1536.8879536867635</v>
      </c>
      <c r="AP1101">
        <v>321.87527333269145</v>
      </c>
      <c r="AQ1101">
        <v>25.926285557602082</v>
      </c>
      <c r="AR1101">
        <v>7.2889138928593518</v>
      </c>
      <c r="AS1101">
        <v>25.926285557602082</v>
      </c>
      <c r="AT1101">
        <v>98052</v>
      </c>
      <c r="AU1101">
        <v>1582</v>
      </c>
      <c r="AV1101">
        <v>57814.974063392205</v>
      </c>
      <c r="AW1101">
        <v>21642.869620370173</v>
      </c>
      <c r="AX1101">
        <v>466.90154967462399</v>
      </c>
      <c r="AY1101">
        <v>1929.2856844953976</v>
      </c>
      <c r="AZ1101">
        <v>823.29476035888138</v>
      </c>
      <c r="BA1101">
        <v>12.411111627233902</v>
      </c>
      <c r="BB1101">
        <v>66.061272509003672</v>
      </c>
      <c r="BC1101">
        <v>41970</v>
      </c>
      <c r="BD1101">
        <v>2342890.1090916446</v>
      </c>
      <c r="BE1101">
        <v>22714033.379326515</v>
      </c>
      <c r="BF1101">
        <v>647372</v>
      </c>
      <c r="BG1101">
        <v>629120.48118060536</v>
      </c>
      <c r="BH1101">
        <v>596692.65975415718</v>
      </c>
      <c r="BI1101">
        <v>604784.00000000012</v>
      </c>
      <c r="BJ1101">
        <v>549182.07144272653</v>
      </c>
      <c r="BK1101">
        <v>516724.3765419253</v>
      </c>
      <c r="BL1101">
        <v>-3260190.8285438921</v>
      </c>
      <c r="BM1101">
        <v>-3239031.7260620049</v>
      </c>
      <c r="BN1101">
        <v>-3369430.4310532031</v>
      </c>
      <c r="BO1101">
        <v>2069015.8565916847</v>
      </c>
      <c r="BP1101">
        <v>4873650.9989319593</v>
      </c>
      <c r="BQ1101">
        <v>7287091.9284459334</v>
      </c>
      <c r="BR1101">
        <v>1020603</v>
      </c>
      <c r="BS1101">
        <v>8767932</v>
      </c>
      <c r="BT1101">
        <v>937111</v>
      </c>
      <c r="BU1101">
        <v>18442</v>
      </c>
      <c r="BV1101">
        <v>88734</v>
      </c>
      <c r="BW1101">
        <v>932589</v>
      </c>
      <c r="BX1101">
        <v>42948</v>
      </c>
      <c r="BY1101">
        <v>591.29878545956819</v>
      </c>
      <c r="BZ1101">
        <v>0</v>
      </c>
      <c r="CA1101">
        <v>0</v>
      </c>
      <c r="CB1101">
        <v>178.00797798207978</v>
      </c>
      <c r="CC1101">
        <v>1.4538972000000001</v>
      </c>
      <c r="CD1101">
        <v>47.839500761139277</v>
      </c>
      <c r="CE1101">
        <v>2.9484E-2</v>
      </c>
      <c r="CF1101">
        <v>9.7769872000000007</v>
      </c>
      <c r="CG1101">
        <v>1283313.0239970379</v>
      </c>
      <c r="CH1101">
        <v>980799.76686387789</v>
      </c>
      <c r="CI1101">
        <v>4478332.9986038366</v>
      </c>
      <c r="CJ1101">
        <v>213464.46954281439</v>
      </c>
      <c r="CK1101">
        <v>2341793.6481205793</v>
      </c>
      <c r="CL1101">
        <v>73700000</v>
      </c>
      <c r="CM1101">
        <v>6090000</v>
      </c>
      <c r="CN1101">
        <v>2270000</v>
      </c>
      <c r="CO1101">
        <v>681020000</v>
      </c>
      <c r="CP1101">
        <v>200000</v>
      </c>
      <c r="CQ1101">
        <v>14820</v>
      </c>
      <c r="CR1101">
        <v>0</v>
      </c>
      <c r="CS1101">
        <v>0</v>
      </c>
      <c r="CT1101">
        <v>504660000</v>
      </c>
      <c r="CU1101">
        <v>103858560</v>
      </c>
      <c r="CV1101">
        <v>0</v>
      </c>
      <c r="CW1101">
        <v>0</v>
      </c>
      <c r="CX1101">
        <v>78082.746060029036</v>
      </c>
      <c r="CY1101">
        <v>8429401.5307941642</v>
      </c>
      <c r="CZ1101">
        <v>41970</v>
      </c>
      <c r="DA1101">
        <v>40786.729415467475</v>
      </c>
      <c r="DB1101">
        <v>38684.390010507057</v>
      </c>
      <c r="DC1101">
        <v>35465.409915806958</v>
      </c>
      <c r="DD1101">
        <v>-3260190.8285438921</v>
      </c>
      <c r="DE1101">
        <v>-3239031.7260620049</v>
      </c>
      <c r="DF1101">
        <v>-3369430.4310532031</v>
      </c>
    </row>
    <row r="1102" spans="1:110" x14ac:dyDescent="0.45">
      <c r="A1102">
        <v>25204</v>
      </c>
      <c r="B1102" t="s">
        <v>1440</v>
      </c>
      <c r="C1102">
        <v>81312</v>
      </c>
      <c r="D1102">
        <v>80282</v>
      </c>
      <c r="E1102">
        <v>78718</v>
      </c>
      <c r="F1102">
        <v>76757</v>
      </c>
      <c r="G1102">
        <v>74498</v>
      </c>
      <c r="H1102">
        <v>72068</v>
      </c>
      <c r="I1102">
        <v>69632</v>
      </c>
      <c r="J1102">
        <v>67643.142857142855</v>
      </c>
      <c r="K1102">
        <v>2.59</v>
      </c>
      <c r="L1102">
        <v>2.52</v>
      </c>
      <c r="M1102">
        <v>2.4500000000000002</v>
      </c>
      <c r="N1102">
        <v>2.4</v>
      </c>
      <c r="O1102">
        <v>2.35</v>
      </c>
      <c r="P1102">
        <v>2.31</v>
      </c>
      <c r="Q1102">
        <v>2.3033921065983161</v>
      </c>
      <c r="R1102">
        <v>2.282427677956266</v>
      </c>
      <c r="S1102">
        <v>312856</v>
      </c>
      <c r="T1102">
        <v>11371</v>
      </c>
      <c r="U1102">
        <v>3745</v>
      </c>
      <c r="V1102">
        <v>191.78982698886983</v>
      </c>
      <c r="W1102">
        <v>560.80635644422921</v>
      </c>
      <c r="X1102">
        <v>2233.6196287774055</v>
      </c>
      <c r="Y1102">
        <v>251.57936690066546</v>
      </c>
      <c r="Z1102">
        <v>31899</v>
      </c>
      <c r="AA1102">
        <v>30693.042675580808</v>
      </c>
      <c r="AB1102">
        <v>29476.737940652281</v>
      </c>
      <c r="AC1102">
        <v>28345.319687578925</v>
      </c>
      <c r="AD1102">
        <v>27205.671471005473</v>
      </c>
      <c r="AE1102">
        <v>25985.344849916961</v>
      </c>
      <c r="AF1102">
        <v>24736.759942934528</v>
      </c>
      <c r="AG1102">
        <v>23526.647592709538</v>
      </c>
      <c r="AH1102">
        <v>1461</v>
      </c>
      <c r="AI1102">
        <v>1288.8308801898745</v>
      </c>
      <c r="AJ1102">
        <v>1138.2001293915246</v>
      </c>
      <c r="AK1102">
        <v>1024.8327598278377</v>
      </c>
      <c r="AL1102">
        <v>953.79739633812551</v>
      </c>
      <c r="AM1102">
        <v>898.86861796257335</v>
      </c>
      <c r="AN1102">
        <v>892.05493020283495</v>
      </c>
      <c r="AO1102">
        <v>900.29150709881253</v>
      </c>
      <c r="AP1102">
        <v>211.19550890259924</v>
      </c>
      <c r="AQ1102">
        <v>23.565518092194413</v>
      </c>
      <c r="AR1102">
        <v>6.625207912371347</v>
      </c>
      <c r="AS1102">
        <v>23.565518092194413</v>
      </c>
      <c r="AT1102">
        <v>59950</v>
      </c>
      <c r="AU1102">
        <v>751</v>
      </c>
      <c r="AV1102">
        <v>35273.798458719866</v>
      </c>
      <c r="AW1102">
        <v>11368.495409606938</v>
      </c>
      <c r="AX1102">
        <v>228.85523404609015</v>
      </c>
      <c r="AY1102">
        <v>1177.0866545674819</v>
      </c>
      <c r="AZ1102">
        <v>432.45756538144792</v>
      </c>
      <c r="BA1102">
        <v>6.0833977916804027</v>
      </c>
      <c r="BB1102">
        <v>66.061272509003672</v>
      </c>
      <c r="BC1102">
        <v>30600</v>
      </c>
      <c r="BD1102">
        <v>1880517.9000882346</v>
      </c>
      <c r="BE1102">
        <v>12632170.55004359</v>
      </c>
      <c r="BF1102">
        <v>579452</v>
      </c>
      <c r="BG1102">
        <v>581710.05981664639</v>
      </c>
      <c r="BH1102">
        <v>567453.54537980899</v>
      </c>
      <c r="BI1102">
        <v>315943.99999999988</v>
      </c>
      <c r="BJ1102">
        <v>291777.31833336287</v>
      </c>
      <c r="BK1102">
        <v>280046.15762887045</v>
      </c>
      <c r="BL1102">
        <v>-1411000.455881733</v>
      </c>
      <c r="BM1102">
        <v>-1660236.4397709826</v>
      </c>
      <c r="BN1102">
        <v>-1920965.9261430341</v>
      </c>
      <c r="BO1102">
        <v>1129403.1473126402</v>
      </c>
      <c r="BP1102">
        <v>2815860.2817996107</v>
      </c>
      <c r="BQ1102">
        <v>4415472.5880470984</v>
      </c>
      <c r="BR1102">
        <v>1020603</v>
      </c>
      <c r="BS1102">
        <v>8767932</v>
      </c>
      <c r="BT1102">
        <v>937111</v>
      </c>
      <c r="BU1102">
        <v>18442</v>
      </c>
      <c r="BV1102">
        <v>88734</v>
      </c>
      <c r="BW1102">
        <v>932589</v>
      </c>
      <c r="BX1102">
        <v>42948</v>
      </c>
      <c r="BY1102">
        <v>383.12614606874445</v>
      </c>
      <c r="BZ1102">
        <v>0</v>
      </c>
      <c r="CA1102">
        <v>0</v>
      </c>
      <c r="CB1102">
        <v>0</v>
      </c>
      <c r="CC1102">
        <v>47.516490216000008</v>
      </c>
      <c r="CD1102">
        <v>26.118433354505871</v>
      </c>
      <c r="CE1102">
        <v>0</v>
      </c>
      <c r="CF1102">
        <v>0</v>
      </c>
      <c r="CG1102">
        <v>663323.35208768828</v>
      </c>
      <c r="CH1102">
        <v>506959.23513394682</v>
      </c>
      <c r="CI1102">
        <v>2314776.5204989165</v>
      </c>
      <c r="CJ1102">
        <v>110336.26624293241</v>
      </c>
      <c r="CK1102">
        <v>1210434.5420970218</v>
      </c>
      <c r="CL1102">
        <v>41600000</v>
      </c>
      <c r="CM1102">
        <v>1740000</v>
      </c>
      <c r="CN1102">
        <v>270000</v>
      </c>
      <c r="CO1102">
        <v>177450000</v>
      </c>
      <c r="CP1102">
        <v>6000</v>
      </c>
      <c r="CQ1102">
        <v>0</v>
      </c>
      <c r="CR1102">
        <v>0</v>
      </c>
      <c r="CS1102">
        <v>0</v>
      </c>
      <c r="CT1102">
        <v>12091000</v>
      </c>
      <c r="CU1102">
        <v>0</v>
      </c>
      <c r="CV1102">
        <v>0</v>
      </c>
      <c r="CW1102">
        <v>0</v>
      </c>
      <c r="CX1102">
        <v>4658.1882284953645</v>
      </c>
      <c r="CY1102">
        <v>4545913.0429912973</v>
      </c>
      <c r="CZ1102">
        <v>30600</v>
      </c>
      <c r="DA1102">
        <v>30719.244787125386</v>
      </c>
      <c r="DB1102">
        <v>29966.379421629663</v>
      </c>
      <c r="DC1102">
        <v>28466.268188096645</v>
      </c>
      <c r="DD1102">
        <v>-1411000.455881733</v>
      </c>
      <c r="DE1102">
        <v>-1660236.4397709826</v>
      </c>
      <c r="DF1102">
        <v>-1920965.9261430341</v>
      </c>
    </row>
    <row r="1103" spans="1:110" x14ac:dyDescent="0.45">
      <c r="A1103">
        <v>25206</v>
      </c>
      <c r="B1103" t="s">
        <v>1441</v>
      </c>
      <c r="C1103">
        <v>137247</v>
      </c>
      <c r="D1103">
        <v>142659</v>
      </c>
      <c r="E1103">
        <v>146054</v>
      </c>
      <c r="F1103">
        <v>147879</v>
      </c>
      <c r="G1103">
        <v>148267</v>
      </c>
      <c r="H1103">
        <v>147497</v>
      </c>
      <c r="I1103">
        <v>145814</v>
      </c>
      <c r="J1103">
        <v>147156.50000000003</v>
      </c>
      <c r="K1103">
        <v>2.59</v>
      </c>
      <c r="L1103">
        <v>2.52</v>
      </c>
      <c r="M1103">
        <v>2.4500000000000002</v>
      </c>
      <c r="N1103">
        <v>2.4</v>
      </c>
      <c r="O1103">
        <v>2.35</v>
      </c>
      <c r="P1103">
        <v>2.31</v>
      </c>
      <c r="Q1103">
        <v>2.3033921065983161</v>
      </c>
      <c r="R1103">
        <v>2.282427677956266</v>
      </c>
      <c r="S1103">
        <v>326206</v>
      </c>
      <c r="T1103">
        <v>10409</v>
      </c>
      <c r="U1103">
        <v>3475</v>
      </c>
      <c r="V1103">
        <v>397.30656021770017</v>
      </c>
      <c r="W1103">
        <v>1072.11165950344</v>
      </c>
      <c r="X1103">
        <v>1665.9716805963526</v>
      </c>
      <c r="Y1103">
        <v>206.11003261947093</v>
      </c>
      <c r="Z1103">
        <v>70196</v>
      </c>
      <c r="AA1103">
        <v>73762.124108165866</v>
      </c>
      <c r="AB1103">
        <v>74862.215231774302</v>
      </c>
      <c r="AC1103">
        <v>74875.026584641673</v>
      </c>
      <c r="AD1103">
        <v>73557.282340229431</v>
      </c>
      <c r="AE1103">
        <v>71470.730853851637</v>
      </c>
      <c r="AF1103">
        <v>69011.104871628515</v>
      </c>
      <c r="AG1103">
        <v>68476.634930253073</v>
      </c>
      <c r="AH1103">
        <v>879</v>
      </c>
      <c r="AI1103">
        <v>799.82302378657846</v>
      </c>
      <c r="AJ1103">
        <v>738.35863029067571</v>
      </c>
      <c r="AK1103">
        <v>718.85071398070727</v>
      </c>
      <c r="AL1103">
        <v>731.12622793448861</v>
      </c>
      <c r="AM1103">
        <v>744.65431932786692</v>
      </c>
      <c r="AN1103">
        <v>744.16461748223287</v>
      </c>
      <c r="AO1103">
        <v>771.16191509123132</v>
      </c>
      <c r="AP1103">
        <v>458.8479606089831</v>
      </c>
      <c r="AQ1103">
        <v>12.562655440919384</v>
      </c>
      <c r="AR1103">
        <v>3.5318639675968888</v>
      </c>
      <c r="AS1103">
        <v>12.562655440919384</v>
      </c>
      <c r="AT1103">
        <v>75395</v>
      </c>
      <c r="AU1103">
        <v>1206</v>
      </c>
      <c r="AV1103">
        <v>44451.978317675712</v>
      </c>
      <c r="AW1103">
        <v>16551.781693474368</v>
      </c>
      <c r="AX1103">
        <v>356.2795145144807</v>
      </c>
      <c r="AY1103">
        <v>1483.3625164608386</v>
      </c>
      <c r="AZ1103">
        <v>629.62977561976493</v>
      </c>
      <c r="BA1103">
        <v>9.4705721756918955</v>
      </c>
      <c r="BB1103">
        <v>66.061272509003672</v>
      </c>
      <c r="BC1103">
        <v>61210</v>
      </c>
      <c r="BD1103">
        <v>4605248.8702886142</v>
      </c>
      <c r="BE1103">
        <v>22231983.539054371</v>
      </c>
      <c r="BF1103">
        <v>944108</v>
      </c>
      <c r="BG1103">
        <v>1027586.3021512839</v>
      </c>
      <c r="BH1103">
        <v>1064864.2580699432</v>
      </c>
      <c r="BI1103">
        <v>747779.99999999988</v>
      </c>
      <c r="BJ1103">
        <v>759062.29730259266</v>
      </c>
      <c r="BK1103">
        <v>745703.37084812112</v>
      </c>
      <c r="BL1103">
        <v>-1211804.8599346308</v>
      </c>
      <c r="BM1103">
        <v>-1223537.7417366449</v>
      </c>
      <c r="BN1103">
        <v>-1352080.6920574643</v>
      </c>
      <c r="BO1103">
        <v>3011676.6590923239</v>
      </c>
      <c r="BP1103">
        <v>6446826.7591417599</v>
      </c>
      <c r="BQ1103">
        <v>9283483.8443994727</v>
      </c>
      <c r="BR1103">
        <v>1020603</v>
      </c>
      <c r="BS1103">
        <v>8767932</v>
      </c>
      <c r="BT1103">
        <v>937111</v>
      </c>
      <c r="BU1103">
        <v>18442</v>
      </c>
      <c r="BV1103">
        <v>88734</v>
      </c>
      <c r="BW1103">
        <v>932589</v>
      </c>
      <c r="BX1103">
        <v>42948</v>
      </c>
      <c r="BY1103">
        <v>437.52397239109473</v>
      </c>
      <c r="BZ1103">
        <v>0</v>
      </c>
      <c r="CA1103">
        <v>19.765005485399993</v>
      </c>
      <c r="CB1103">
        <v>0</v>
      </c>
      <c r="CC1103">
        <v>20.896486044000003</v>
      </c>
      <c r="CD1103">
        <v>13.261588858895388</v>
      </c>
      <c r="CE1103">
        <v>0</v>
      </c>
      <c r="CF1103">
        <v>0</v>
      </c>
      <c r="CG1103">
        <v>853554.23250360601</v>
      </c>
      <c r="CH1103">
        <v>652347.30466441938</v>
      </c>
      <c r="CI1103">
        <v>2978618.6332101729</v>
      </c>
      <c r="CJ1103">
        <v>141979.00127274552</v>
      </c>
      <c r="CK1103">
        <v>1557568.4518323678</v>
      </c>
      <c r="CL1103">
        <v>11600000</v>
      </c>
      <c r="CM1103">
        <v>850000</v>
      </c>
      <c r="CN1103">
        <v>320000</v>
      </c>
      <c r="CO1103">
        <v>67820000</v>
      </c>
      <c r="CP1103">
        <v>0</v>
      </c>
      <c r="CQ1103">
        <v>0</v>
      </c>
      <c r="CR1103">
        <v>0</v>
      </c>
      <c r="CS1103">
        <v>0</v>
      </c>
      <c r="CT1103">
        <v>0</v>
      </c>
      <c r="CU1103">
        <v>0</v>
      </c>
      <c r="CV1103">
        <v>0</v>
      </c>
      <c r="CW1103">
        <v>0</v>
      </c>
      <c r="CX1103">
        <v>523.5008623074915</v>
      </c>
      <c r="CY1103">
        <v>7028297.9681803826</v>
      </c>
      <c r="CZ1103">
        <v>61210</v>
      </c>
      <c r="DA1103">
        <v>66622.205886063966</v>
      </c>
      <c r="DB1103">
        <v>69039.073110768266</v>
      </c>
      <c r="DC1103">
        <v>69711.779615824868</v>
      </c>
      <c r="DD1103">
        <v>-1211804.8599346308</v>
      </c>
      <c r="DE1103">
        <v>-1223537.7417366449</v>
      </c>
      <c r="DF1103">
        <v>-1352080.6920574643</v>
      </c>
    </row>
    <row r="1104" spans="1:110" x14ac:dyDescent="0.45">
      <c r="A1104">
        <v>25207</v>
      </c>
      <c r="B1104" t="s">
        <v>1442</v>
      </c>
      <c r="C1104">
        <v>79859</v>
      </c>
      <c r="D1104">
        <v>82536</v>
      </c>
      <c r="E1104">
        <v>84274</v>
      </c>
      <c r="F1104">
        <v>85163</v>
      </c>
      <c r="G1104">
        <v>85345</v>
      </c>
      <c r="H1104">
        <v>84919</v>
      </c>
      <c r="I1104">
        <v>84160</v>
      </c>
      <c r="J1104">
        <v>84829.28571428571</v>
      </c>
      <c r="K1104">
        <v>2.59</v>
      </c>
      <c r="L1104">
        <v>2.52</v>
      </c>
      <c r="M1104">
        <v>2.4500000000000002</v>
      </c>
      <c r="N1104">
        <v>2.4</v>
      </c>
      <c r="O1104">
        <v>2.35</v>
      </c>
      <c r="P1104">
        <v>2.31</v>
      </c>
      <c r="Q1104">
        <v>2.3033921065983161</v>
      </c>
      <c r="R1104">
        <v>2.282427677956266</v>
      </c>
      <c r="S1104">
        <v>326206</v>
      </c>
      <c r="T1104">
        <v>10409</v>
      </c>
      <c r="U1104">
        <v>3475</v>
      </c>
      <c r="V1104">
        <v>191.88434116758737</v>
      </c>
      <c r="W1104">
        <v>521.17224484920951</v>
      </c>
      <c r="X1104">
        <v>2007.1268598137774</v>
      </c>
      <c r="Y1104">
        <v>246.70552706864547</v>
      </c>
      <c r="Z1104">
        <v>31904</v>
      </c>
      <c r="AA1104">
        <v>32985.528266430811</v>
      </c>
      <c r="AB1104">
        <v>33619.49145233391</v>
      </c>
      <c r="AC1104">
        <v>33874.535799698475</v>
      </c>
      <c r="AD1104">
        <v>33403.305489061611</v>
      </c>
      <c r="AE1104">
        <v>32495.604017908703</v>
      </c>
      <c r="AF1104">
        <v>31411.577121723632</v>
      </c>
      <c r="AG1104">
        <v>31252.240674422421</v>
      </c>
      <c r="AH1104">
        <v>908</v>
      </c>
      <c r="AI1104">
        <v>804.99551792409102</v>
      </c>
      <c r="AJ1104">
        <v>731.78289067630021</v>
      </c>
      <c r="AK1104">
        <v>725.36090395110159</v>
      </c>
      <c r="AL1104">
        <v>727.03419059049384</v>
      </c>
      <c r="AM1104">
        <v>717.11071875913501</v>
      </c>
      <c r="AN1104">
        <v>675.83278905649149</v>
      </c>
      <c r="AO1104">
        <v>681.19409062157206</v>
      </c>
      <c r="AP1104">
        <v>184.19101681131392</v>
      </c>
      <c r="AQ1104">
        <v>4.6793783689330581</v>
      </c>
      <c r="AR1104">
        <v>1.3155600684672977</v>
      </c>
      <c r="AS1104">
        <v>4.6793783689330581</v>
      </c>
      <c r="AT1104">
        <v>53075</v>
      </c>
      <c r="AU1104">
        <v>854</v>
      </c>
      <c r="AV1104">
        <v>31294.116655816641</v>
      </c>
      <c r="AW1104">
        <v>11695.098116780315</v>
      </c>
      <c r="AX1104">
        <v>252.12180704187713</v>
      </c>
      <c r="AY1104">
        <v>1044.2846728046013</v>
      </c>
      <c r="AZ1104">
        <v>444.88153236232313</v>
      </c>
      <c r="BA1104">
        <v>6.7018665777341928</v>
      </c>
      <c r="BB1104">
        <v>66.061272509003672</v>
      </c>
      <c r="BC1104">
        <v>29970</v>
      </c>
      <c r="BD1104">
        <v>2246671.5522051314</v>
      </c>
      <c r="BE1104">
        <v>12412361.174444318</v>
      </c>
      <c r="BF1104">
        <v>643232</v>
      </c>
      <c r="BG1104">
        <v>696890.38912474574</v>
      </c>
      <c r="BH1104">
        <v>721967.51444658858</v>
      </c>
      <c r="BI1104">
        <v>447966.00000000029</v>
      </c>
      <c r="BJ1104">
        <v>460039.3294137686</v>
      </c>
      <c r="BK1104">
        <v>453639.69998750323</v>
      </c>
      <c r="BL1104">
        <v>-1490320.6767668813</v>
      </c>
      <c r="BM1104">
        <v>-1668380.7725851797</v>
      </c>
      <c r="BN1104">
        <v>-1880805.7620264669</v>
      </c>
      <c r="BO1104">
        <v>1687359.7842176007</v>
      </c>
      <c r="BP1104">
        <v>3674711.3417637665</v>
      </c>
      <c r="BQ1104">
        <v>5325851.7441930026</v>
      </c>
      <c r="BR1104">
        <v>1020603</v>
      </c>
      <c r="BS1104">
        <v>8767932</v>
      </c>
      <c r="BT1104">
        <v>937111</v>
      </c>
      <c r="BU1104">
        <v>18442</v>
      </c>
      <c r="BV1104">
        <v>88734</v>
      </c>
      <c r="BW1104">
        <v>932589</v>
      </c>
      <c r="BX1104">
        <v>42948</v>
      </c>
      <c r="BY1104">
        <v>293.29211707500269</v>
      </c>
      <c r="BZ1104">
        <v>0</v>
      </c>
      <c r="CA1104">
        <v>0</v>
      </c>
      <c r="CB1104">
        <v>0</v>
      </c>
      <c r="CC1104">
        <v>0</v>
      </c>
      <c r="CD1104">
        <v>27.899354188304823</v>
      </c>
      <c r="CE1104">
        <v>2.8079999999999997E-2</v>
      </c>
      <c r="CF1104">
        <v>0</v>
      </c>
      <c r="CG1104">
        <v>527557.73941885668</v>
      </c>
      <c r="CH1104">
        <v>403197.42584521871</v>
      </c>
      <c r="CI1104">
        <v>1840999.9656590123</v>
      </c>
      <c r="CJ1104">
        <v>87753.206655301954</v>
      </c>
      <c r="CK1104">
        <v>962689.02449070895</v>
      </c>
      <c r="CL1104">
        <v>17200000</v>
      </c>
      <c r="CM1104">
        <v>2220000</v>
      </c>
      <c r="CN1104">
        <v>280000</v>
      </c>
      <c r="CO1104">
        <v>55740000</v>
      </c>
      <c r="CP1104">
        <v>0</v>
      </c>
      <c r="CQ1104">
        <v>0</v>
      </c>
      <c r="CR1104">
        <v>0</v>
      </c>
      <c r="CS1104">
        <v>0</v>
      </c>
      <c r="CT1104">
        <v>0</v>
      </c>
      <c r="CU1104">
        <v>0</v>
      </c>
      <c r="CV1104">
        <v>0</v>
      </c>
      <c r="CW1104">
        <v>0</v>
      </c>
      <c r="CX1104">
        <v>53.31953227205932</v>
      </c>
      <c r="CY1104">
        <v>3932888.4725470673</v>
      </c>
      <c r="CZ1104">
        <v>29970</v>
      </c>
      <c r="DA1104">
        <v>32470.09626708346</v>
      </c>
      <c r="DB1104">
        <v>33638.510534246212</v>
      </c>
      <c r="DC1104">
        <v>34008.905170558537</v>
      </c>
      <c r="DD1104">
        <v>-1490320.6767668813</v>
      </c>
      <c r="DE1104">
        <v>-1668380.7725851797</v>
      </c>
      <c r="DF1104">
        <v>-1880805.7620264669</v>
      </c>
    </row>
    <row r="1105" spans="1:110" x14ac:dyDescent="0.45">
      <c r="A1105">
        <v>25208</v>
      </c>
      <c r="B1105" t="s">
        <v>1443</v>
      </c>
      <c r="C1105">
        <v>66749</v>
      </c>
      <c r="D1105">
        <v>69059</v>
      </c>
      <c r="E1105">
        <v>70470</v>
      </c>
      <c r="F1105">
        <v>71179</v>
      </c>
      <c r="G1105">
        <v>71362</v>
      </c>
      <c r="H1105">
        <v>71100</v>
      </c>
      <c r="I1105">
        <v>70518</v>
      </c>
      <c r="J1105">
        <v>71099.464285714304</v>
      </c>
      <c r="K1105">
        <v>2.59</v>
      </c>
      <c r="L1105">
        <v>2.52</v>
      </c>
      <c r="M1105">
        <v>2.4500000000000002</v>
      </c>
      <c r="N1105">
        <v>2.4</v>
      </c>
      <c r="O1105">
        <v>2.35</v>
      </c>
      <c r="P1105">
        <v>2.31</v>
      </c>
      <c r="Q1105">
        <v>2.3033921065983161</v>
      </c>
      <c r="R1105">
        <v>2.282427677956266</v>
      </c>
      <c r="S1105">
        <v>326206</v>
      </c>
      <c r="T1105">
        <v>10409</v>
      </c>
      <c r="U1105">
        <v>3475</v>
      </c>
      <c r="V1105">
        <v>162.11840157718942</v>
      </c>
      <c r="W1105">
        <v>441.40074410030661</v>
      </c>
      <c r="X1105">
        <v>1985.651101731542</v>
      </c>
      <c r="Y1105">
        <v>243.47142277822127</v>
      </c>
      <c r="Z1105">
        <v>33640</v>
      </c>
      <c r="AA1105">
        <v>34891.103145483801</v>
      </c>
      <c r="AB1105">
        <v>36147.909115416594</v>
      </c>
      <c r="AC1105">
        <v>36712.564866832232</v>
      </c>
      <c r="AD1105">
        <v>36207.581911547823</v>
      </c>
      <c r="AE1105">
        <v>35096.935400944778</v>
      </c>
      <c r="AF1105">
        <v>33898.545721802635</v>
      </c>
      <c r="AG1105">
        <v>33929.619200810084</v>
      </c>
      <c r="AH1105">
        <v>598</v>
      </c>
      <c r="AI1105">
        <v>559.14699846896099</v>
      </c>
      <c r="AJ1105">
        <v>548.81124454775613</v>
      </c>
      <c r="AK1105">
        <v>574.72941910136194</v>
      </c>
      <c r="AL1105">
        <v>619.636162576434</v>
      </c>
      <c r="AM1105">
        <v>660.74807329092391</v>
      </c>
      <c r="AN1105">
        <v>720.65856310462311</v>
      </c>
      <c r="AO1105">
        <v>814.43396036648176</v>
      </c>
      <c r="AP1105">
        <v>187.24812912353491</v>
      </c>
      <c r="AQ1105">
        <v>11.297958584450988</v>
      </c>
      <c r="AR1105">
        <v>3.1763071923354573</v>
      </c>
      <c r="AS1105">
        <v>11.297958584450988</v>
      </c>
      <c r="AT1105">
        <v>51184</v>
      </c>
      <c r="AU1105">
        <v>1703</v>
      </c>
      <c r="AV1105">
        <v>30483.619718658683</v>
      </c>
      <c r="AW1105">
        <v>18859.455967383641</v>
      </c>
      <c r="AX1105">
        <v>473.3674836591249</v>
      </c>
      <c r="AY1105">
        <v>1017.2383900116401</v>
      </c>
      <c r="AZ1105">
        <v>717.41370499927359</v>
      </c>
      <c r="BA1105">
        <v>12.582988179179146</v>
      </c>
      <c r="BB1105">
        <v>66.061272509003672</v>
      </c>
      <c r="BC1105">
        <v>25120</v>
      </c>
      <c r="BD1105">
        <v>1886323.298532773</v>
      </c>
      <c r="BE1105">
        <v>13356069.003984619</v>
      </c>
      <c r="BF1105">
        <v>554136</v>
      </c>
      <c r="BG1105">
        <v>599704.43622409843</v>
      </c>
      <c r="BH1105">
        <v>622378.01300337398</v>
      </c>
      <c r="BI1105">
        <v>631112</v>
      </c>
      <c r="BJ1105">
        <v>664058.68973607523</v>
      </c>
      <c r="BK1105">
        <v>654924.53305588709</v>
      </c>
      <c r="BL1105">
        <v>-956930.68796240631</v>
      </c>
      <c r="BM1105">
        <v>-1159930.9712813641</v>
      </c>
      <c r="BN1105">
        <v>-1367075.4643345552</v>
      </c>
      <c r="BO1105">
        <v>2060392.7332561919</v>
      </c>
      <c r="BP1105">
        <v>4257862.9975750018</v>
      </c>
      <c r="BQ1105">
        <v>5889566.6127544409</v>
      </c>
      <c r="BR1105">
        <v>1020603</v>
      </c>
      <c r="BS1105">
        <v>8767932</v>
      </c>
      <c r="BT1105">
        <v>937111</v>
      </c>
      <c r="BU1105">
        <v>18442</v>
      </c>
      <c r="BV1105">
        <v>88734</v>
      </c>
      <c r="BW1105">
        <v>932589</v>
      </c>
      <c r="BX1105">
        <v>42948</v>
      </c>
      <c r="BY1105">
        <v>320.19039230666061</v>
      </c>
      <c r="BZ1105">
        <v>0</v>
      </c>
      <c r="CA1105">
        <v>0</v>
      </c>
      <c r="CB1105">
        <v>0</v>
      </c>
      <c r="CC1105">
        <v>0</v>
      </c>
      <c r="CD1105">
        <v>19.966911100330886</v>
      </c>
      <c r="CE1105">
        <v>0</v>
      </c>
      <c r="CF1105">
        <v>0</v>
      </c>
      <c r="CG1105">
        <v>532725.97650434659</v>
      </c>
      <c r="CH1105">
        <v>407147.36294844997</v>
      </c>
      <c r="CI1105">
        <v>1859035.3835592135</v>
      </c>
      <c r="CJ1105">
        <v>88612.883887041913</v>
      </c>
      <c r="CK1105">
        <v>972120.03980222309</v>
      </c>
      <c r="CL1105">
        <v>6340000</v>
      </c>
      <c r="CM1105">
        <v>400000</v>
      </c>
      <c r="CN1105">
        <v>180000</v>
      </c>
      <c r="CO1105">
        <v>52690000</v>
      </c>
      <c r="CP1105">
        <v>4000</v>
      </c>
      <c r="CQ1105">
        <v>0</v>
      </c>
      <c r="CR1105">
        <v>0</v>
      </c>
      <c r="CS1105">
        <v>0</v>
      </c>
      <c r="CT1105">
        <v>9114000</v>
      </c>
      <c r="CU1105">
        <v>0</v>
      </c>
      <c r="CV1105">
        <v>0</v>
      </c>
      <c r="CW1105">
        <v>0</v>
      </c>
      <c r="CX1105">
        <v>5513.7243599515887</v>
      </c>
      <c r="CY1105">
        <v>4017828.8135487228</v>
      </c>
      <c r="CZ1105">
        <v>25120</v>
      </c>
      <c r="DA1105">
        <v>27185.70069071374</v>
      </c>
      <c r="DB1105">
        <v>28213.535461772477</v>
      </c>
      <c r="DC1105">
        <v>28554.147186245631</v>
      </c>
      <c r="DD1105">
        <v>-956930.68796240631</v>
      </c>
      <c r="DE1105">
        <v>-1159930.9712813641</v>
      </c>
      <c r="DF1105">
        <v>-1367075.4643345552</v>
      </c>
    </row>
    <row r="1106" spans="1:110" x14ac:dyDescent="0.45">
      <c r="A1106">
        <v>25209</v>
      </c>
      <c r="B1106" t="s">
        <v>1444</v>
      </c>
      <c r="C1106">
        <v>90901</v>
      </c>
      <c r="D1106">
        <v>88505</v>
      </c>
      <c r="E1106">
        <v>85628</v>
      </c>
      <c r="F1106">
        <v>82526</v>
      </c>
      <c r="G1106">
        <v>79159</v>
      </c>
      <c r="H1106">
        <v>75423</v>
      </c>
      <c r="I1106">
        <v>71511</v>
      </c>
      <c r="J1106">
        <v>68268.03571428571</v>
      </c>
      <c r="K1106">
        <v>2.59</v>
      </c>
      <c r="L1106">
        <v>2.52</v>
      </c>
      <c r="M1106">
        <v>2.4500000000000002</v>
      </c>
      <c r="N1106">
        <v>2.4</v>
      </c>
      <c r="O1106">
        <v>2.35</v>
      </c>
      <c r="P1106">
        <v>2.31</v>
      </c>
      <c r="Q1106">
        <v>2.3033921065983161</v>
      </c>
      <c r="R1106">
        <v>2.282427677956266</v>
      </c>
      <c r="S1106">
        <v>312856</v>
      </c>
      <c r="T1106">
        <v>11371</v>
      </c>
      <c r="U1106">
        <v>3745</v>
      </c>
      <c r="V1106">
        <v>209.15030493838481</v>
      </c>
      <c r="W1106">
        <v>598.72365820091716</v>
      </c>
      <c r="X1106">
        <v>2289.761771110861</v>
      </c>
      <c r="Y1106">
        <v>263.43625603982741</v>
      </c>
      <c r="Z1106">
        <v>46685</v>
      </c>
      <c r="AA1106">
        <v>45015.875363713174</v>
      </c>
      <c r="AB1106">
        <v>42898.54863726272</v>
      </c>
      <c r="AC1106">
        <v>40644.923497216259</v>
      </c>
      <c r="AD1106">
        <v>38239.910545945917</v>
      </c>
      <c r="AE1106">
        <v>35766.647926701226</v>
      </c>
      <c r="AF1106">
        <v>33482.076533667998</v>
      </c>
      <c r="AG1106">
        <v>31185.79666424332</v>
      </c>
      <c r="AH1106">
        <v>1743</v>
      </c>
      <c r="AI1106">
        <v>1609.0336940233299</v>
      </c>
      <c r="AJ1106">
        <v>1511.812837040151</v>
      </c>
      <c r="AK1106">
        <v>1506.611579490045</v>
      </c>
      <c r="AL1106">
        <v>1581.1047128583446</v>
      </c>
      <c r="AM1106">
        <v>1701.8016915786352</v>
      </c>
      <c r="AN1106">
        <v>2039.0457567497674</v>
      </c>
      <c r="AO1106">
        <v>2212.1231512116947</v>
      </c>
      <c r="AP1106">
        <v>231.69046012217268</v>
      </c>
      <c r="AQ1106">
        <v>27.275295537835039</v>
      </c>
      <c r="AR1106">
        <v>7.6681744531382137</v>
      </c>
      <c r="AS1106">
        <v>27.275295537835039</v>
      </c>
      <c r="AT1106">
        <v>76942</v>
      </c>
      <c r="AU1106">
        <v>1362</v>
      </c>
      <c r="AV1106">
        <v>45409.513802596426</v>
      </c>
      <c r="AW1106">
        <v>18022.872125981634</v>
      </c>
      <c r="AX1106">
        <v>397.95149470732667</v>
      </c>
      <c r="AY1106">
        <v>1515.3154755926425</v>
      </c>
      <c r="AZ1106">
        <v>685.59005567234135</v>
      </c>
      <c r="BA1106">
        <v>10.578290919100901</v>
      </c>
      <c r="BB1106">
        <v>66.061272509003672</v>
      </c>
      <c r="BC1106">
        <v>32480</v>
      </c>
      <c r="BD1106">
        <v>1827326.1608910779</v>
      </c>
      <c r="BE1106">
        <v>16460910.143306939</v>
      </c>
      <c r="BF1106">
        <v>469956</v>
      </c>
      <c r="BG1106">
        <v>460118.2791797074</v>
      </c>
      <c r="BH1106">
        <v>436899.70947301388</v>
      </c>
      <c r="BI1106">
        <v>688651.99999999977</v>
      </c>
      <c r="BJ1106">
        <v>621785.26197821263</v>
      </c>
      <c r="BK1106">
        <v>584993.41986614559</v>
      </c>
      <c r="BL1106">
        <v>-2160792.9054094311</v>
      </c>
      <c r="BM1106">
        <v>-2047782.6941339043</v>
      </c>
      <c r="BN1106">
        <v>-2045695.7253222675</v>
      </c>
      <c r="BO1106">
        <v>1465599.4742983906</v>
      </c>
      <c r="BP1106">
        <v>3430152.1040141899</v>
      </c>
      <c r="BQ1106">
        <v>5065703.2671726812</v>
      </c>
      <c r="BR1106">
        <v>1020603</v>
      </c>
      <c r="BS1106">
        <v>8767932</v>
      </c>
      <c r="BT1106">
        <v>937111</v>
      </c>
      <c r="BU1106">
        <v>18442</v>
      </c>
      <c r="BV1106">
        <v>88734</v>
      </c>
      <c r="BW1106">
        <v>932589</v>
      </c>
      <c r="BX1106">
        <v>42948</v>
      </c>
      <c r="BY1106">
        <v>1435.0558894675396</v>
      </c>
      <c r="BZ1106">
        <v>0</v>
      </c>
      <c r="CA1106">
        <v>0</v>
      </c>
      <c r="CB1106">
        <v>0</v>
      </c>
      <c r="CC1106">
        <v>0</v>
      </c>
      <c r="CD1106">
        <v>44.9866271440372</v>
      </c>
      <c r="CE1106">
        <v>0.117936</v>
      </c>
      <c r="CF1106">
        <v>10.005882352941176</v>
      </c>
      <c r="CG1106">
        <v>881979.53647380066</v>
      </c>
      <c r="CH1106">
        <v>674071.95873219124</v>
      </c>
      <c r="CI1106">
        <v>3077813.4316612799</v>
      </c>
      <c r="CJ1106">
        <v>146707.22604731529</v>
      </c>
      <c r="CK1106">
        <v>1609439.0360456954</v>
      </c>
      <c r="CL1106">
        <v>42400000</v>
      </c>
      <c r="CM1106">
        <v>9180000</v>
      </c>
      <c r="CN1106">
        <v>6030000</v>
      </c>
      <c r="CO1106">
        <v>481620000</v>
      </c>
      <c r="CP1106">
        <v>338000</v>
      </c>
      <c r="CQ1106">
        <v>1020</v>
      </c>
      <c r="CR1106">
        <v>0</v>
      </c>
      <c r="CS1106">
        <v>0</v>
      </c>
      <c r="CT1106">
        <v>781000000</v>
      </c>
      <c r="CU1106">
        <v>7148160</v>
      </c>
      <c r="CV1106">
        <v>0</v>
      </c>
      <c r="CW1106">
        <v>0</v>
      </c>
      <c r="CX1106">
        <v>78357.899903997721</v>
      </c>
      <c r="CY1106">
        <v>6017126.563309351</v>
      </c>
      <c r="CZ1106">
        <v>32480</v>
      </c>
      <c r="DA1106">
        <v>31800.087045929613</v>
      </c>
      <c r="DB1106">
        <v>30195.385448177043</v>
      </c>
      <c r="DC1106">
        <v>27661.080259118935</v>
      </c>
      <c r="DD1106">
        <v>-2160792.9054094311</v>
      </c>
      <c r="DE1106">
        <v>-2047782.6941339043</v>
      </c>
      <c r="DF1106">
        <v>-2045695.7253222675</v>
      </c>
    </row>
    <row r="1107" spans="1:110" x14ac:dyDescent="0.45">
      <c r="A1107">
        <v>25210</v>
      </c>
      <c r="B1107" t="s">
        <v>1445</v>
      </c>
      <c r="C1107">
        <v>49889</v>
      </c>
      <c r="D1107">
        <v>49566</v>
      </c>
      <c r="E1107">
        <v>48890</v>
      </c>
      <c r="F1107">
        <v>47916</v>
      </c>
      <c r="G1107">
        <v>46721</v>
      </c>
      <c r="H1107">
        <v>45396</v>
      </c>
      <c r="I1107">
        <v>44068</v>
      </c>
      <c r="J1107">
        <v>43069</v>
      </c>
      <c r="K1107">
        <v>2.59</v>
      </c>
      <c r="L1107">
        <v>2.52</v>
      </c>
      <c r="M1107">
        <v>2.4500000000000002</v>
      </c>
      <c r="N1107">
        <v>2.4</v>
      </c>
      <c r="O1107">
        <v>2.35</v>
      </c>
      <c r="P1107">
        <v>2.31</v>
      </c>
      <c r="Q1107">
        <v>2.3033921065983161</v>
      </c>
      <c r="R1107">
        <v>2.282427677956266</v>
      </c>
      <c r="S1107">
        <v>326206</v>
      </c>
      <c r="T1107">
        <v>10409</v>
      </c>
      <c r="U1107">
        <v>3475</v>
      </c>
      <c r="V1107">
        <v>117.70763252075054</v>
      </c>
      <c r="W1107">
        <v>327.21241822449986</v>
      </c>
      <c r="X1107">
        <v>2044.0459975500748</v>
      </c>
      <c r="Y1107">
        <v>245.477285526207</v>
      </c>
      <c r="Z1107">
        <v>25646</v>
      </c>
      <c r="AA1107">
        <v>25254.740807244005</v>
      </c>
      <c r="AB1107">
        <v>24584.15329934709</v>
      </c>
      <c r="AC1107">
        <v>23785.359383929059</v>
      </c>
      <c r="AD1107">
        <v>22715.742927782703</v>
      </c>
      <c r="AE1107">
        <v>21602.041239953345</v>
      </c>
      <c r="AF1107">
        <v>20558.551004147121</v>
      </c>
      <c r="AG1107">
        <v>19643.093283624105</v>
      </c>
      <c r="AH1107">
        <v>854</v>
      </c>
      <c r="AI1107">
        <v>788.04270781294372</v>
      </c>
      <c r="AJ1107">
        <v>742.17658004463829</v>
      </c>
      <c r="AK1107">
        <v>753.04352382813317</v>
      </c>
      <c r="AL1107">
        <v>821.96259691241028</v>
      </c>
      <c r="AM1107">
        <v>929.9238912318624</v>
      </c>
      <c r="AN1107">
        <v>1042.3502655225041</v>
      </c>
      <c r="AO1107">
        <v>1174.288410792411</v>
      </c>
      <c r="AP1107">
        <v>117.63733038204344</v>
      </c>
      <c r="AQ1107">
        <v>6.3656408442242514</v>
      </c>
      <c r="AR1107">
        <v>1.7896357688158735</v>
      </c>
      <c r="AS1107">
        <v>6.3656408442242514</v>
      </c>
      <c r="AT1107">
        <v>36333</v>
      </c>
      <c r="AU1107">
        <v>774</v>
      </c>
      <c r="AV1107">
        <v>21488.256897134244</v>
      </c>
      <c r="AW1107">
        <v>9638.5815651960838</v>
      </c>
      <c r="AX1107">
        <v>222.17249723553053</v>
      </c>
      <c r="AY1107">
        <v>717.06313265736969</v>
      </c>
      <c r="AZ1107">
        <v>366.651642740059</v>
      </c>
      <c r="BA1107">
        <v>5.9057582173652605</v>
      </c>
      <c r="BB1107">
        <v>66.061272509003672</v>
      </c>
      <c r="BC1107">
        <v>18110</v>
      </c>
      <c r="BD1107">
        <v>1147756.6471351148</v>
      </c>
      <c r="BE1107">
        <v>7991530.7487879898</v>
      </c>
      <c r="BF1107">
        <v>311246</v>
      </c>
      <c r="BG1107">
        <v>315929.19547270308</v>
      </c>
      <c r="BH1107">
        <v>310975.41385040333</v>
      </c>
      <c r="BI1107">
        <v>470434</v>
      </c>
      <c r="BJ1107">
        <v>443063.0209916759</v>
      </c>
      <c r="BK1107">
        <v>423138.68473452353</v>
      </c>
      <c r="BL1107">
        <v>-913361.635575742</v>
      </c>
      <c r="BM1107">
        <v>-965990.54898287053</v>
      </c>
      <c r="BN1107">
        <v>-1030985.167820645</v>
      </c>
      <c r="BO1107">
        <v>843569.19609425962</v>
      </c>
      <c r="BP1107">
        <v>1929791.3645710573</v>
      </c>
      <c r="BQ1107">
        <v>2831586.1755570355</v>
      </c>
      <c r="BR1107">
        <v>1020603</v>
      </c>
      <c r="BS1107">
        <v>8767932</v>
      </c>
      <c r="BT1107">
        <v>937111</v>
      </c>
      <c r="BU1107">
        <v>18442</v>
      </c>
      <c r="BV1107">
        <v>88734</v>
      </c>
      <c r="BW1107">
        <v>932589</v>
      </c>
      <c r="BX1107">
        <v>42948</v>
      </c>
      <c r="BY1107">
        <v>291.45277014647917</v>
      </c>
      <c r="BZ1107">
        <v>0</v>
      </c>
      <c r="CA1107">
        <v>0</v>
      </c>
      <c r="CB1107">
        <v>0</v>
      </c>
      <c r="CC1107">
        <v>0</v>
      </c>
      <c r="CD1107">
        <v>25.680473280097377</v>
      </c>
      <c r="CE1107">
        <v>0</v>
      </c>
      <c r="CF1107">
        <v>0</v>
      </c>
      <c r="CG1107">
        <v>376088.63714411331</v>
      </c>
      <c r="CH1107">
        <v>287433.88458898035</v>
      </c>
      <c r="CI1107">
        <v>1312423.4871992657</v>
      </c>
      <c r="CJ1107">
        <v>62558.050863538549</v>
      </c>
      <c r="CK1107">
        <v>686287.72959171864</v>
      </c>
      <c r="CL1107">
        <v>21600000</v>
      </c>
      <c r="CM1107">
        <v>2070000</v>
      </c>
      <c r="CN1107">
        <v>400000</v>
      </c>
      <c r="CO1107">
        <v>80140000</v>
      </c>
      <c r="CP1107">
        <v>1000</v>
      </c>
      <c r="CQ1107">
        <v>0</v>
      </c>
      <c r="CR1107">
        <v>0</v>
      </c>
      <c r="CS1107">
        <v>0</v>
      </c>
      <c r="CT1107">
        <v>971000</v>
      </c>
      <c r="CU1107">
        <v>0</v>
      </c>
      <c r="CV1107">
        <v>0</v>
      </c>
      <c r="CW1107">
        <v>0</v>
      </c>
      <c r="CX1107">
        <v>3019.8244186811776</v>
      </c>
      <c r="CY1107">
        <v>2823707.7676730677</v>
      </c>
      <c r="CZ1107">
        <v>18110</v>
      </c>
      <c r="DA1107">
        <v>18382.494007989346</v>
      </c>
      <c r="DB1107">
        <v>18094.255813185726</v>
      </c>
      <c r="DC1107">
        <v>17374.122591699757</v>
      </c>
      <c r="DD1107">
        <v>-913361.635575742</v>
      </c>
      <c r="DE1107">
        <v>-965990.54898287053</v>
      </c>
      <c r="DF1107">
        <v>-1030985.167820645</v>
      </c>
    </row>
    <row r="1108" spans="1:110" x14ac:dyDescent="0.45">
      <c r="A1108">
        <v>25211</v>
      </c>
      <c r="B1108" t="s">
        <v>1446</v>
      </c>
      <c r="C1108">
        <v>54289</v>
      </c>
      <c r="D1108">
        <v>53643</v>
      </c>
      <c r="E1108">
        <v>52551</v>
      </c>
      <c r="F1108">
        <v>51111</v>
      </c>
      <c r="G1108">
        <v>49302</v>
      </c>
      <c r="H1108">
        <v>47190</v>
      </c>
      <c r="I1108">
        <v>45011</v>
      </c>
      <c r="J1108">
        <v>43439.964285714283</v>
      </c>
      <c r="K1108">
        <v>2.59</v>
      </c>
      <c r="L1108">
        <v>2.52</v>
      </c>
      <c r="M1108">
        <v>2.4500000000000002</v>
      </c>
      <c r="N1108">
        <v>2.4</v>
      </c>
      <c r="O1108">
        <v>2.35</v>
      </c>
      <c r="P1108">
        <v>2.31</v>
      </c>
      <c r="Q1108">
        <v>2.3033921065983161</v>
      </c>
      <c r="R1108">
        <v>2.282427677956266</v>
      </c>
      <c r="S1108">
        <v>312856</v>
      </c>
      <c r="T1108">
        <v>11371</v>
      </c>
      <c r="U1108">
        <v>3745</v>
      </c>
      <c r="V1108">
        <v>137.33672590545871</v>
      </c>
      <c r="W1108">
        <v>379.68867365860706</v>
      </c>
      <c r="X1108">
        <v>2082.59726594226</v>
      </c>
      <c r="Y1108">
        <v>248.09470992028889</v>
      </c>
      <c r="Z1108">
        <v>27231</v>
      </c>
      <c r="AA1108">
        <v>26420.539360666131</v>
      </c>
      <c r="AB1108">
        <v>25271.550126264614</v>
      </c>
      <c r="AC1108">
        <v>23987.71796900249</v>
      </c>
      <c r="AD1108">
        <v>22611.94498417668</v>
      </c>
      <c r="AE1108">
        <v>21226.8490447158</v>
      </c>
      <c r="AF1108">
        <v>19878.895482079737</v>
      </c>
      <c r="AG1108">
        <v>18591.277008990633</v>
      </c>
      <c r="AH1108">
        <v>375</v>
      </c>
      <c r="AI1108">
        <v>390.60839221432434</v>
      </c>
      <c r="AJ1108">
        <v>423.41472917124753</v>
      </c>
      <c r="AK1108">
        <v>464.00688180038651</v>
      </c>
      <c r="AL1108">
        <v>515.68636764364874</v>
      </c>
      <c r="AM1108">
        <v>563.01405238500183</v>
      </c>
      <c r="AN1108">
        <v>592.11879613847475</v>
      </c>
      <c r="AO1108">
        <v>590.28362487021366</v>
      </c>
      <c r="AP1108">
        <v>115.9418629215301</v>
      </c>
      <c r="AQ1108">
        <v>11.297958584450988</v>
      </c>
      <c r="AR1108">
        <v>3.1763071923354573</v>
      </c>
      <c r="AS1108">
        <v>11.297958584450988</v>
      </c>
      <c r="AT1108">
        <v>43804</v>
      </c>
      <c r="AU1108">
        <v>1629</v>
      </c>
      <c r="AV1108">
        <v>26147.711712613487</v>
      </c>
      <c r="AW1108">
        <v>17619.012112290835</v>
      </c>
      <c r="AX1108">
        <v>450.02491791263463</v>
      </c>
      <c r="AY1108">
        <v>872.54913984991208</v>
      </c>
      <c r="AZ1108">
        <v>670.22722075154331</v>
      </c>
      <c r="BA1108">
        <v>11.962499364465147</v>
      </c>
      <c r="BB1108">
        <v>66.061272509003672</v>
      </c>
      <c r="BC1108">
        <v>21330</v>
      </c>
      <c r="BD1108">
        <v>1259846.7145051768</v>
      </c>
      <c r="BE1108">
        <v>7653536.0905680778</v>
      </c>
      <c r="BF1108">
        <v>318196</v>
      </c>
      <c r="BG1108">
        <v>318335.69233264361</v>
      </c>
      <c r="BH1108">
        <v>305365.6596387226</v>
      </c>
      <c r="BI1108">
        <v>281995.99999999988</v>
      </c>
      <c r="BJ1108">
        <v>256029.61484039418</v>
      </c>
      <c r="BK1108">
        <v>241345.49074539097</v>
      </c>
      <c r="BL1108">
        <v>-685375.15280811233</v>
      </c>
      <c r="BM1108">
        <v>-758605.40766714956</v>
      </c>
      <c r="BN1108">
        <v>-882269.76105082338</v>
      </c>
      <c r="BO1108">
        <v>701634.17309920955</v>
      </c>
      <c r="BP1108">
        <v>1630232.7347001368</v>
      </c>
      <c r="BQ1108">
        <v>2418075.692319009</v>
      </c>
      <c r="BR1108">
        <v>1020603</v>
      </c>
      <c r="BS1108">
        <v>8767932</v>
      </c>
      <c r="BT1108">
        <v>937111</v>
      </c>
      <c r="BU1108">
        <v>18442</v>
      </c>
      <c r="BV1108">
        <v>88734</v>
      </c>
      <c r="BW1108">
        <v>932589</v>
      </c>
      <c r="BX1108">
        <v>42948</v>
      </c>
      <c r="BY1108">
        <v>329.22591843105482</v>
      </c>
      <c r="BZ1108">
        <v>0</v>
      </c>
      <c r="CA1108">
        <v>0</v>
      </c>
      <c r="CB1108">
        <v>0</v>
      </c>
      <c r="CC1108">
        <v>0</v>
      </c>
      <c r="CD1108">
        <v>7.4006458910017603</v>
      </c>
      <c r="CE1108">
        <v>0</v>
      </c>
      <c r="CF1108">
        <v>0</v>
      </c>
      <c r="CG1108">
        <v>382250.76597681287</v>
      </c>
      <c r="CH1108">
        <v>292143.42498129449</v>
      </c>
      <c r="CI1108">
        <v>1333927.2546956595</v>
      </c>
      <c r="CJ1108">
        <v>63583.050639843881</v>
      </c>
      <c r="CK1108">
        <v>697532.40169390861</v>
      </c>
      <c r="CL1108">
        <v>6290000</v>
      </c>
      <c r="CM1108">
        <v>540000</v>
      </c>
      <c r="CN1108">
        <v>250000</v>
      </c>
      <c r="CO1108">
        <v>70400000</v>
      </c>
      <c r="CP1108">
        <v>9000</v>
      </c>
      <c r="CQ1108">
        <v>110</v>
      </c>
      <c r="CR1108">
        <v>0</v>
      </c>
      <c r="CS1108">
        <v>0</v>
      </c>
      <c r="CT1108">
        <v>22441000</v>
      </c>
      <c r="CU1108">
        <v>770880</v>
      </c>
      <c r="CV1108">
        <v>0</v>
      </c>
      <c r="CW1108">
        <v>0</v>
      </c>
      <c r="CX1108">
        <v>8868.0076628847764</v>
      </c>
      <c r="CY1108">
        <v>2811201.2150606485</v>
      </c>
      <c r="CZ1108">
        <v>21330</v>
      </c>
      <c r="DA1108">
        <v>21339.364157485601</v>
      </c>
      <c r="DB1108">
        <v>20469.928974889543</v>
      </c>
      <c r="DC1108">
        <v>19070.881723228518</v>
      </c>
      <c r="DD1108">
        <v>-685375.15280811233</v>
      </c>
      <c r="DE1108">
        <v>-758605.40766714956</v>
      </c>
      <c r="DF1108">
        <v>-882269.76105082338</v>
      </c>
    </row>
    <row r="1109" spans="1:110" x14ac:dyDescent="0.45">
      <c r="A1109">
        <v>25212</v>
      </c>
      <c r="B1109" t="s">
        <v>1447</v>
      </c>
      <c r="C1109">
        <v>50025</v>
      </c>
      <c r="D1109">
        <v>47410</v>
      </c>
      <c r="E1109">
        <v>44616</v>
      </c>
      <c r="F1109">
        <v>41720</v>
      </c>
      <c r="G1109">
        <v>38708</v>
      </c>
      <c r="H1109">
        <v>35646</v>
      </c>
      <c r="I1109">
        <v>32555</v>
      </c>
      <c r="J1109">
        <v>29631.928571428572</v>
      </c>
      <c r="K1109">
        <v>2.59</v>
      </c>
      <c r="L1109">
        <v>2.52</v>
      </c>
      <c r="M1109">
        <v>2.4500000000000002</v>
      </c>
      <c r="N1109">
        <v>2.4</v>
      </c>
      <c r="O1109">
        <v>2.35</v>
      </c>
      <c r="P1109">
        <v>2.31</v>
      </c>
      <c r="Q1109">
        <v>2.3033921065983161</v>
      </c>
      <c r="R1109">
        <v>2.282427677956266</v>
      </c>
      <c r="S1109">
        <v>302130</v>
      </c>
      <c r="T1109">
        <v>10250</v>
      </c>
      <c r="U1109">
        <v>3578</v>
      </c>
      <c r="V1109">
        <v>114.67767741994753</v>
      </c>
      <c r="W1109">
        <v>335.32524351825839</v>
      </c>
      <c r="X1109">
        <v>2071.6365090869836</v>
      </c>
      <c r="Y1109">
        <v>247.31056342007668</v>
      </c>
      <c r="Z1109">
        <v>22149</v>
      </c>
      <c r="AA1109">
        <v>20575.575046334758</v>
      </c>
      <c r="AB1109">
        <v>18861.726754430503</v>
      </c>
      <c r="AC1109">
        <v>17182.049863810014</v>
      </c>
      <c r="AD1109">
        <v>15546.718927403015</v>
      </c>
      <c r="AE1109">
        <v>14010.711962314364</v>
      </c>
      <c r="AF1109">
        <v>12700.541741204008</v>
      </c>
      <c r="AG1109">
        <v>11061.97891089216</v>
      </c>
      <c r="AH1109">
        <v>1663</v>
      </c>
      <c r="AI1109">
        <v>1520.2551021456684</v>
      </c>
      <c r="AJ1109">
        <v>1388.450887299794</v>
      </c>
      <c r="AK1109">
        <v>1292.0637396684674</v>
      </c>
      <c r="AL1109">
        <v>1252.6744872812778</v>
      </c>
      <c r="AM1109">
        <v>1257.5762569191647</v>
      </c>
      <c r="AN1109">
        <v>1385.1685216747794</v>
      </c>
      <c r="AO1109">
        <v>1341.3029737650299</v>
      </c>
      <c r="AP1109">
        <v>128.6007676396635</v>
      </c>
      <c r="AQ1109">
        <v>12.183246383978865</v>
      </c>
      <c r="AR1109">
        <v>3.4251969350184601</v>
      </c>
      <c r="AS1109">
        <v>12.183246383978865</v>
      </c>
      <c r="AT1109">
        <v>41280</v>
      </c>
      <c r="AU1109">
        <v>446</v>
      </c>
      <c r="AV1109">
        <v>24263.991012856834</v>
      </c>
      <c r="AW1109">
        <v>7214.9723210573484</v>
      </c>
      <c r="AX1109">
        <v>138.96523007212261</v>
      </c>
      <c r="AY1109">
        <v>809.68938009903241</v>
      </c>
      <c r="AZ1109">
        <v>274.4575470930215</v>
      </c>
      <c r="BA1109">
        <v>3.6939542906449532</v>
      </c>
      <c r="BB1109">
        <v>66.061272509003672</v>
      </c>
      <c r="BC1109">
        <v>18040</v>
      </c>
      <c r="BD1109">
        <v>822388.34474517731</v>
      </c>
      <c r="BE1109">
        <v>9940557.2086552903</v>
      </c>
      <c r="BF1109">
        <v>172701.99999999997</v>
      </c>
      <c r="BG1109">
        <v>159573.58810377558</v>
      </c>
      <c r="BH1109">
        <v>141653.32573488521</v>
      </c>
      <c r="BI1109">
        <v>309345.99999999983</v>
      </c>
      <c r="BJ1109">
        <v>258325.63052068846</v>
      </c>
      <c r="BK1109">
        <v>233739.04751075822</v>
      </c>
      <c r="BL1109">
        <v>-1160048.4652364769</v>
      </c>
      <c r="BM1109">
        <v>-1119684.8015559376</v>
      </c>
      <c r="BN1109">
        <v>-1137151.2282483452</v>
      </c>
      <c r="BO1109">
        <v>516726.28006319795</v>
      </c>
      <c r="BP1109">
        <v>1464664.8845112156</v>
      </c>
      <c r="BQ1109">
        <v>2251902.4108748203</v>
      </c>
      <c r="BR1109">
        <v>1020603</v>
      </c>
      <c r="BS1109">
        <v>8767932</v>
      </c>
      <c r="BT1109">
        <v>937111</v>
      </c>
      <c r="BU1109">
        <v>18442</v>
      </c>
      <c r="BV1109">
        <v>88734</v>
      </c>
      <c r="BW1109">
        <v>932589</v>
      </c>
      <c r="BX1109">
        <v>42948</v>
      </c>
      <c r="BY1109">
        <v>514.31046187540028</v>
      </c>
      <c r="BZ1109">
        <v>0</v>
      </c>
      <c r="CA1109">
        <v>0</v>
      </c>
      <c r="CB1109">
        <v>200.69715818345347</v>
      </c>
      <c r="CC1109">
        <v>0</v>
      </c>
      <c r="CD1109">
        <v>42.214524776006733</v>
      </c>
      <c r="CE1109">
        <v>2.9015999999999997E-2</v>
      </c>
      <c r="CF1109">
        <v>26.440041599999997</v>
      </c>
      <c r="CG1109">
        <v>660142.89849661756</v>
      </c>
      <c r="CH1109">
        <v>504528.50460888143</v>
      </c>
      <c r="CI1109">
        <v>2303677.8017911003</v>
      </c>
      <c r="CJ1109">
        <v>109807.23410032321</v>
      </c>
      <c r="CK1109">
        <v>1204630.8403668592</v>
      </c>
      <c r="CL1109">
        <v>46800000</v>
      </c>
      <c r="CM1109">
        <v>4170000</v>
      </c>
      <c r="CN1109">
        <v>2830000</v>
      </c>
      <c r="CO1109">
        <v>693050000</v>
      </c>
      <c r="CP1109">
        <v>581000</v>
      </c>
      <c r="CQ1109">
        <v>23810</v>
      </c>
      <c r="CR1109">
        <v>0</v>
      </c>
      <c r="CS1109">
        <v>0</v>
      </c>
      <c r="CT1109">
        <v>1581914000</v>
      </c>
      <c r="CU1109">
        <v>166860480</v>
      </c>
      <c r="CV1109">
        <v>0</v>
      </c>
      <c r="CW1109">
        <v>0</v>
      </c>
      <c r="CX1109">
        <v>81033.351875645851</v>
      </c>
      <c r="CY1109">
        <v>4110455.7790946802</v>
      </c>
      <c r="CZ1109">
        <v>18040</v>
      </c>
      <c r="DA1109">
        <v>16668.6403712297</v>
      </c>
      <c r="DB1109">
        <v>14796.736553469731</v>
      </c>
      <c r="DC1109">
        <v>12448.872289480827</v>
      </c>
      <c r="DD1109">
        <v>-1160048.4652364769</v>
      </c>
      <c r="DE1109">
        <v>-1119684.8015559376</v>
      </c>
      <c r="DF1109">
        <v>-1137151.2282483452</v>
      </c>
    </row>
    <row r="1110" spans="1:110" x14ac:dyDescent="0.45">
      <c r="A1110">
        <v>25213</v>
      </c>
      <c r="B1110" t="s">
        <v>1448</v>
      </c>
      <c r="C1110">
        <v>114180</v>
      </c>
      <c r="D1110">
        <v>112527</v>
      </c>
      <c r="E1110">
        <v>110303</v>
      </c>
      <c r="F1110">
        <v>107642</v>
      </c>
      <c r="G1110">
        <v>104529</v>
      </c>
      <c r="H1110">
        <v>100903</v>
      </c>
      <c r="I1110">
        <v>96987</v>
      </c>
      <c r="J1110">
        <v>94108.39285714287</v>
      </c>
      <c r="K1110">
        <v>2.59</v>
      </c>
      <c r="L1110">
        <v>2.52</v>
      </c>
      <c r="M1110">
        <v>2.4500000000000002</v>
      </c>
      <c r="N1110">
        <v>2.4</v>
      </c>
      <c r="O1110">
        <v>2.35</v>
      </c>
      <c r="P1110">
        <v>2.31</v>
      </c>
      <c r="Q1110">
        <v>2.3033921065983161</v>
      </c>
      <c r="R1110">
        <v>2.282427677956266</v>
      </c>
      <c r="S1110">
        <v>312856</v>
      </c>
      <c r="T1110">
        <v>11371</v>
      </c>
      <c r="U1110">
        <v>3745</v>
      </c>
      <c r="V1110">
        <v>262.1983343160793</v>
      </c>
      <c r="W1110">
        <v>742.59156114997302</v>
      </c>
      <c r="X1110">
        <v>2294.2474188729498</v>
      </c>
      <c r="Y1110">
        <v>266.79232581491465</v>
      </c>
      <c r="Z1110">
        <v>52129</v>
      </c>
      <c r="AA1110">
        <v>51011.882415772889</v>
      </c>
      <c r="AB1110">
        <v>49422.556031777116</v>
      </c>
      <c r="AC1110">
        <v>47533.925802669604</v>
      </c>
      <c r="AD1110">
        <v>45363.714571806398</v>
      </c>
      <c r="AE1110">
        <v>43103.659306589354</v>
      </c>
      <c r="AF1110">
        <v>41003.566599032863</v>
      </c>
      <c r="AG1110">
        <v>39056.959678170591</v>
      </c>
      <c r="AH1110">
        <v>2420</v>
      </c>
      <c r="AI1110">
        <v>2232.4788367766532</v>
      </c>
      <c r="AJ1110">
        <v>2079.3737356938909</v>
      </c>
      <c r="AK1110">
        <v>1983.5163904064705</v>
      </c>
      <c r="AL1110">
        <v>1970.5672987469302</v>
      </c>
      <c r="AM1110">
        <v>2024.5534450388493</v>
      </c>
      <c r="AN1110">
        <v>2268.889383719888</v>
      </c>
      <c r="AO1110">
        <v>2406.070312629266</v>
      </c>
      <c r="AP1110">
        <v>244.37571925679069</v>
      </c>
      <c r="AQ1110">
        <v>30.60566392653514</v>
      </c>
      <c r="AR1110">
        <v>8.6044739613266508</v>
      </c>
      <c r="AS1110">
        <v>30.60566392653514</v>
      </c>
      <c r="AT1110">
        <v>94613</v>
      </c>
      <c r="AU1110">
        <v>2096</v>
      </c>
      <c r="AV1110">
        <v>55984.384107054306</v>
      </c>
      <c r="AW1110">
        <v>25792.998133974517</v>
      </c>
      <c r="AX1110">
        <v>599.61363020754652</v>
      </c>
      <c r="AY1110">
        <v>1868.1988976524021</v>
      </c>
      <c r="AZ1110">
        <v>981.16564901639072</v>
      </c>
      <c r="BA1110">
        <v>15.938845572268775</v>
      </c>
      <c r="BB1110">
        <v>66.061272509003672</v>
      </c>
      <c r="BC1110">
        <v>41370</v>
      </c>
      <c r="BD1110">
        <v>2523524.8616024926</v>
      </c>
      <c r="BE1110">
        <v>19614400.506156314</v>
      </c>
      <c r="BF1110">
        <v>630548</v>
      </c>
      <c r="BG1110">
        <v>633333.51290623611</v>
      </c>
      <c r="BH1110">
        <v>616813.7571249567</v>
      </c>
      <c r="BI1110">
        <v>734578</v>
      </c>
      <c r="BJ1110">
        <v>684494.95479659014</v>
      </c>
      <c r="BK1110">
        <v>653243.61981248623</v>
      </c>
      <c r="BL1110">
        <v>-2365950.6919939513</v>
      </c>
      <c r="BM1110">
        <v>-2383289.0213701967</v>
      </c>
      <c r="BN1110">
        <v>-2389264.5670409454</v>
      </c>
      <c r="BO1110">
        <v>1995253.3038126174</v>
      </c>
      <c r="BP1110">
        <v>4590584.328693876</v>
      </c>
      <c r="BQ1110">
        <v>6842220.8433358483</v>
      </c>
      <c r="BR1110">
        <v>1020603</v>
      </c>
      <c r="BS1110">
        <v>8767932</v>
      </c>
      <c r="BT1110">
        <v>937111</v>
      </c>
      <c r="BU1110">
        <v>18442</v>
      </c>
      <c r="BV1110">
        <v>88734</v>
      </c>
      <c r="BW1110">
        <v>932589</v>
      </c>
      <c r="BX1110">
        <v>42948</v>
      </c>
      <c r="BY1110">
        <v>1143.246390487637</v>
      </c>
      <c r="BZ1110">
        <v>0</v>
      </c>
      <c r="CA1110">
        <v>0</v>
      </c>
      <c r="CB1110">
        <v>76.658861481212995</v>
      </c>
      <c r="CC1110">
        <v>0</v>
      </c>
      <c r="CD1110">
        <v>57.447377525929667</v>
      </c>
      <c r="CE1110">
        <v>0</v>
      </c>
      <c r="CF1110">
        <v>7.0391999999999992</v>
      </c>
      <c r="CG1110">
        <v>1052730.1386444103</v>
      </c>
      <c r="CH1110">
        <v>804571.80379663839</v>
      </c>
      <c r="CI1110">
        <v>3673675.8922871621</v>
      </c>
      <c r="CJ1110">
        <v>175109.63920364701</v>
      </c>
      <c r="CK1110">
        <v>1921025.272683796</v>
      </c>
      <c r="CL1110">
        <v>81400000</v>
      </c>
      <c r="CM1110">
        <v>2950000</v>
      </c>
      <c r="CN1110">
        <v>1220000</v>
      </c>
      <c r="CO1110">
        <v>388370000</v>
      </c>
      <c r="CP1110">
        <v>200000</v>
      </c>
      <c r="CQ1110">
        <v>0</v>
      </c>
      <c r="CR1110">
        <v>0</v>
      </c>
      <c r="CS1110">
        <v>0</v>
      </c>
      <c r="CT1110">
        <v>540653000</v>
      </c>
      <c r="CU1110">
        <v>0</v>
      </c>
      <c r="CV1110">
        <v>0</v>
      </c>
      <c r="CW1110">
        <v>0</v>
      </c>
      <c r="CX1110">
        <v>52907.517704502498</v>
      </c>
      <c r="CY1110">
        <v>7027122.4465360139</v>
      </c>
      <c r="CZ1110">
        <v>41370</v>
      </c>
      <c r="DA1110">
        <v>41552.756378469174</v>
      </c>
      <c r="DB1110">
        <v>40468.901863552746</v>
      </c>
      <c r="DC1110">
        <v>38199.761611594062</v>
      </c>
      <c r="DD1110">
        <v>-2365950.6919939513</v>
      </c>
      <c r="DE1110">
        <v>-2383289.0213701967</v>
      </c>
      <c r="DF1110">
        <v>-2389264.5670409454</v>
      </c>
    </row>
    <row r="1111" spans="1:110" x14ac:dyDescent="0.45">
      <c r="A1111">
        <v>25214</v>
      </c>
      <c r="B1111" t="s">
        <v>1449</v>
      </c>
      <c r="C1111">
        <v>38719</v>
      </c>
      <c r="D1111">
        <v>37230</v>
      </c>
      <c r="E1111">
        <v>35658</v>
      </c>
      <c r="F1111">
        <v>34093</v>
      </c>
      <c r="G1111">
        <v>32476</v>
      </c>
      <c r="H1111">
        <v>30789</v>
      </c>
      <c r="I1111">
        <v>29050</v>
      </c>
      <c r="J1111">
        <v>27440.321428571428</v>
      </c>
      <c r="K1111">
        <v>2.59</v>
      </c>
      <c r="L1111">
        <v>2.52</v>
      </c>
      <c r="M1111">
        <v>2.4500000000000002</v>
      </c>
      <c r="N1111">
        <v>2.4</v>
      </c>
      <c r="O1111">
        <v>2.35</v>
      </c>
      <c r="P1111">
        <v>2.31</v>
      </c>
      <c r="Q1111">
        <v>2.3033921065983161</v>
      </c>
      <c r="R1111">
        <v>2.282427677956266</v>
      </c>
      <c r="S1111">
        <v>292139</v>
      </c>
      <c r="T1111">
        <v>11586</v>
      </c>
      <c r="U1111">
        <v>3255</v>
      </c>
      <c r="V1111">
        <v>84.86473530349393</v>
      </c>
      <c r="W1111">
        <v>248.1501951556499</v>
      </c>
      <c r="X1111">
        <v>2449.1302212912328</v>
      </c>
      <c r="Y1111">
        <v>235.31086808620773</v>
      </c>
      <c r="Z1111">
        <v>16262</v>
      </c>
      <c r="AA1111">
        <v>15515.928604575709</v>
      </c>
      <c r="AB1111">
        <v>14678.774971839832</v>
      </c>
      <c r="AC1111">
        <v>13785.521126534379</v>
      </c>
      <c r="AD1111">
        <v>12886.199311835926</v>
      </c>
      <c r="AE1111">
        <v>11987.222047991012</v>
      </c>
      <c r="AF1111">
        <v>11130.640243513923</v>
      </c>
      <c r="AG1111">
        <v>10234.804590562022</v>
      </c>
      <c r="AH1111">
        <v>674</v>
      </c>
      <c r="AI1111">
        <v>615.53046000491361</v>
      </c>
      <c r="AJ1111">
        <v>586.74242888998197</v>
      </c>
      <c r="AK1111">
        <v>600.41220500308771</v>
      </c>
      <c r="AL1111">
        <v>642.79529978569451</v>
      </c>
      <c r="AM1111">
        <v>680.10781105577939</v>
      </c>
      <c r="AN1111">
        <v>764.00610137426497</v>
      </c>
      <c r="AO1111">
        <v>810.51010337473497</v>
      </c>
      <c r="AP1111">
        <v>75.031023731837294</v>
      </c>
      <c r="AQ1111">
        <v>14.881266344444771</v>
      </c>
      <c r="AR1111">
        <v>4.1837180555761817</v>
      </c>
      <c r="AS1111">
        <v>14.881266344444771</v>
      </c>
      <c r="AT1111">
        <v>33073</v>
      </c>
      <c r="AU1111">
        <v>431</v>
      </c>
      <c r="AV1111">
        <v>19465.500818832341</v>
      </c>
      <c r="AW1111">
        <v>6415.6144339620741</v>
      </c>
      <c r="AX1111">
        <v>130.62363689700578</v>
      </c>
      <c r="AY1111">
        <v>649.56376232443517</v>
      </c>
      <c r="AZ1111">
        <v>244.04997306791731</v>
      </c>
      <c r="BA1111">
        <v>3.4722192286870426</v>
      </c>
      <c r="BB1111">
        <v>66.061272509003672</v>
      </c>
      <c r="BC1111">
        <v>12800</v>
      </c>
      <c r="BD1111">
        <v>688107.95460980234</v>
      </c>
      <c r="BE1111">
        <v>6571176.324480867</v>
      </c>
      <c r="BF1111">
        <v>192971.99999999997</v>
      </c>
      <c r="BG1111">
        <v>185547.78715551976</v>
      </c>
      <c r="BH1111">
        <v>174094.64238517321</v>
      </c>
      <c r="BI1111">
        <v>194701.99999999997</v>
      </c>
      <c r="BJ1111">
        <v>172987.94050824348</v>
      </c>
      <c r="BK1111">
        <v>161702.77927633497</v>
      </c>
      <c r="BL1111">
        <v>-974801.77269971534</v>
      </c>
      <c r="BM1111">
        <v>-992445.39162085042</v>
      </c>
      <c r="BN1111">
        <v>-1029375.7466595819</v>
      </c>
      <c r="BO1111">
        <v>540394.85131970979</v>
      </c>
      <c r="BP1111">
        <v>1293296.1526521523</v>
      </c>
      <c r="BQ1111">
        <v>1951519.427897478</v>
      </c>
      <c r="BR1111">
        <v>1020603</v>
      </c>
      <c r="BS1111">
        <v>8767932</v>
      </c>
      <c r="BT1111">
        <v>937111</v>
      </c>
      <c r="BU1111">
        <v>18442</v>
      </c>
      <c r="BV1111">
        <v>88734</v>
      </c>
      <c r="BW1111">
        <v>932589</v>
      </c>
      <c r="BX1111">
        <v>42948</v>
      </c>
      <c r="BY1111">
        <v>285.10748556391707</v>
      </c>
      <c r="BZ1111">
        <v>0</v>
      </c>
      <c r="CA1111">
        <v>0</v>
      </c>
      <c r="CB1111">
        <v>362.41999087321523</v>
      </c>
      <c r="CC1111">
        <v>0</v>
      </c>
      <c r="CD1111">
        <v>14.143234509738733</v>
      </c>
      <c r="CE1111">
        <v>0</v>
      </c>
      <c r="CF1111">
        <v>117.60928</v>
      </c>
      <c r="CG1111">
        <v>366944.83306978497</v>
      </c>
      <c r="CH1111">
        <v>280445.53432941739</v>
      </c>
      <c r="CI1111">
        <v>1280514.6709142942</v>
      </c>
      <c r="CJ1111">
        <v>61037.083453537081</v>
      </c>
      <c r="CK1111">
        <v>669602.08711750142</v>
      </c>
      <c r="CL1111">
        <v>22900000</v>
      </c>
      <c r="CM1111">
        <v>2630000</v>
      </c>
      <c r="CN1111">
        <v>1640000</v>
      </c>
      <c r="CO1111">
        <v>250390000</v>
      </c>
      <c r="CP1111">
        <v>77000</v>
      </c>
      <c r="CQ1111">
        <v>8119.9999999999991</v>
      </c>
      <c r="CR1111">
        <v>0</v>
      </c>
      <c r="CS1111">
        <v>0</v>
      </c>
      <c r="CT1111">
        <v>190494000</v>
      </c>
      <c r="CU1111">
        <v>56904959.999999993</v>
      </c>
      <c r="CV1111">
        <v>0</v>
      </c>
      <c r="CW1111">
        <v>0</v>
      </c>
      <c r="CX1111">
        <v>33144.367536793194</v>
      </c>
      <c r="CY1111">
        <v>2478448.205810851</v>
      </c>
      <c r="CZ1111">
        <v>12800</v>
      </c>
      <c r="DA1111">
        <v>12307.545527800163</v>
      </c>
      <c r="DB1111">
        <v>11547.84850926672</v>
      </c>
      <c r="DC1111">
        <v>10416.207991089155</v>
      </c>
      <c r="DD1111">
        <v>-974801.77269971534</v>
      </c>
      <c r="DE1111">
        <v>-992445.39162085042</v>
      </c>
      <c r="DF1111">
        <v>-1029375.7466595819</v>
      </c>
    </row>
    <row r="1112" spans="1:110" x14ac:dyDescent="0.45">
      <c r="A1112">
        <v>25383</v>
      </c>
      <c r="B1112" t="s">
        <v>1450</v>
      </c>
      <c r="C1112">
        <v>21873</v>
      </c>
      <c r="D1112">
        <v>20959</v>
      </c>
      <c r="E1112">
        <v>19989</v>
      </c>
      <c r="F1112">
        <v>19006</v>
      </c>
      <c r="G1112">
        <v>17973</v>
      </c>
      <c r="H1112">
        <v>16862</v>
      </c>
      <c r="I1112">
        <v>15735</v>
      </c>
      <c r="J1112">
        <v>14712.714285714288</v>
      </c>
      <c r="K1112">
        <v>2.59</v>
      </c>
      <c r="L1112">
        <v>2.52</v>
      </c>
      <c r="M1112">
        <v>2.4500000000000002</v>
      </c>
      <c r="N1112">
        <v>2.4</v>
      </c>
      <c r="O1112">
        <v>2.35</v>
      </c>
      <c r="P1112">
        <v>2.31</v>
      </c>
      <c r="Q1112">
        <v>2.3033921065983161</v>
      </c>
      <c r="R1112">
        <v>2.282427677956266</v>
      </c>
      <c r="S1112">
        <v>312856</v>
      </c>
      <c r="T1112">
        <v>11371</v>
      </c>
      <c r="U1112">
        <v>3745</v>
      </c>
      <c r="V1112">
        <v>49.345333725504602</v>
      </c>
      <c r="W1112">
        <v>144.28907543532401</v>
      </c>
      <c r="X1112">
        <v>2335.2985193832815</v>
      </c>
      <c r="Y1112">
        <v>263.03176935819135</v>
      </c>
      <c r="Z1112">
        <v>11486</v>
      </c>
      <c r="AA1112">
        <v>10902.959432177511</v>
      </c>
      <c r="AB1112">
        <v>10204.05576909831</v>
      </c>
      <c r="AC1112">
        <v>9497.9478276996215</v>
      </c>
      <c r="AD1112">
        <v>8781.0014141938136</v>
      </c>
      <c r="AE1112">
        <v>8082.6836458720973</v>
      </c>
      <c r="AF1112">
        <v>7413.3873613306532</v>
      </c>
      <c r="AG1112">
        <v>6698.2250745615174</v>
      </c>
      <c r="AH1112">
        <v>569</v>
      </c>
      <c r="AI1112">
        <v>519.24778549862413</v>
      </c>
      <c r="AJ1112">
        <v>459.9939800933584</v>
      </c>
      <c r="AK1112">
        <v>438.09346845094643</v>
      </c>
      <c r="AL1112">
        <v>440.49513933892479</v>
      </c>
      <c r="AM1112">
        <v>437.83397049587262</v>
      </c>
      <c r="AN1112">
        <v>455.64403018469363</v>
      </c>
      <c r="AO1112">
        <v>422.00406642541287</v>
      </c>
      <c r="AP1112">
        <v>51.118783174752508</v>
      </c>
      <c r="AQ1112">
        <v>5.438196482814095</v>
      </c>
      <c r="AR1112">
        <v>1.5288941336241568</v>
      </c>
      <c r="AS1112">
        <v>5.438196482814095</v>
      </c>
      <c r="AT1112">
        <v>19967</v>
      </c>
      <c r="AU1112">
        <v>318</v>
      </c>
      <c r="AV1112">
        <v>11771.820931968519</v>
      </c>
      <c r="AW1112">
        <v>4371.48082617204</v>
      </c>
      <c r="AX1112">
        <v>93.991001211283702</v>
      </c>
      <c r="AY1112">
        <v>392.82566449978947</v>
      </c>
      <c r="AZ1112">
        <v>166.29113062758441</v>
      </c>
      <c r="BA1112">
        <v>2.498455635458174</v>
      </c>
      <c r="BB1112">
        <v>66.061272509003672</v>
      </c>
      <c r="BC1112">
        <v>7580</v>
      </c>
      <c r="BD1112">
        <v>388098.44253378495</v>
      </c>
      <c r="BE1112">
        <v>3490428.431629682</v>
      </c>
      <c r="BF1112">
        <v>90086</v>
      </c>
      <c r="BG1112">
        <v>85776.193606565197</v>
      </c>
      <c r="BH1112">
        <v>79065.021249278914</v>
      </c>
      <c r="BI1112">
        <v>228706.00000000006</v>
      </c>
      <c r="BJ1112">
        <v>199233.76486855702</v>
      </c>
      <c r="BK1112">
        <v>184194.73372593525</v>
      </c>
      <c r="BL1112">
        <v>-531116.69504770415</v>
      </c>
      <c r="BM1112">
        <v>-503131.70158762007</v>
      </c>
      <c r="BN1112">
        <v>-506249.28247331973</v>
      </c>
      <c r="BO1112">
        <v>252877.08389398782</v>
      </c>
      <c r="BP1112">
        <v>637927.46519722417</v>
      </c>
      <c r="BQ1112">
        <v>968943.01250444772</v>
      </c>
      <c r="BR1112">
        <v>1020603</v>
      </c>
      <c r="BS1112">
        <v>8767932</v>
      </c>
      <c r="BT1112">
        <v>937111</v>
      </c>
      <c r="BU1112">
        <v>18442</v>
      </c>
      <c r="BV1112">
        <v>88734</v>
      </c>
      <c r="BW1112">
        <v>932589</v>
      </c>
      <c r="BX1112">
        <v>42948</v>
      </c>
      <c r="BY1112">
        <v>473.7008372058699</v>
      </c>
      <c r="BZ1112">
        <v>0</v>
      </c>
      <c r="CA1112">
        <v>0</v>
      </c>
      <c r="CB1112">
        <v>0</v>
      </c>
      <c r="CC1112">
        <v>81.010127712000013</v>
      </c>
      <c r="CD1112">
        <v>12.645363527717612</v>
      </c>
      <c r="CE1112">
        <v>0</v>
      </c>
      <c r="CF1112">
        <v>3.3610000000000002</v>
      </c>
      <c r="CG1112">
        <v>217662.29263890279</v>
      </c>
      <c r="CH1112">
        <v>166353.12030916146</v>
      </c>
      <c r="CI1112">
        <v>759568.56156617124</v>
      </c>
      <c r="CJ1112">
        <v>36205.6372598175</v>
      </c>
      <c r="CK1112">
        <v>397190.83715799788</v>
      </c>
      <c r="CL1112">
        <v>18000000</v>
      </c>
      <c r="CM1112">
        <v>1890000</v>
      </c>
      <c r="CN1112">
        <v>1610000</v>
      </c>
      <c r="CO1112">
        <v>117600000</v>
      </c>
      <c r="CP1112">
        <v>27000</v>
      </c>
      <c r="CQ1112">
        <v>0</v>
      </c>
      <c r="CR1112">
        <v>0</v>
      </c>
      <c r="CS1112">
        <v>0</v>
      </c>
      <c r="CT1112">
        <v>51150000</v>
      </c>
      <c r="CU1112">
        <v>0</v>
      </c>
      <c r="CV1112">
        <v>0</v>
      </c>
      <c r="CW1112">
        <v>0</v>
      </c>
      <c r="CX1112">
        <v>14842.218892458695</v>
      </c>
      <c r="CY1112">
        <v>1363926.9333267454</v>
      </c>
      <c r="CZ1112">
        <v>7580</v>
      </c>
      <c r="DA1112">
        <v>7217.3650460422732</v>
      </c>
      <c r="DB1112">
        <v>6652.6747893072634</v>
      </c>
      <c r="DC1112">
        <v>5874.8254127392102</v>
      </c>
      <c r="DD1112">
        <v>-531116.69504770415</v>
      </c>
      <c r="DE1112">
        <v>-503131.70158762007</v>
      </c>
      <c r="DF1112">
        <v>-506249.28247331973</v>
      </c>
    </row>
    <row r="1113" spans="1:110" x14ac:dyDescent="0.45">
      <c r="A1113">
        <v>25384</v>
      </c>
      <c r="B1113" t="s">
        <v>1451</v>
      </c>
      <c r="C1113">
        <v>12434</v>
      </c>
      <c r="D1113">
        <v>11834</v>
      </c>
      <c r="E1113">
        <v>11222</v>
      </c>
      <c r="F1113">
        <v>10612</v>
      </c>
      <c r="G1113">
        <v>9936</v>
      </c>
      <c r="H1113">
        <v>9220</v>
      </c>
      <c r="I1113">
        <v>8497</v>
      </c>
      <c r="J1113">
        <v>7842.5357142857119</v>
      </c>
      <c r="K1113">
        <v>2.59</v>
      </c>
      <c r="L1113">
        <v>2.52</v>
      </c>
      <c r="M1113">
        <v>2.4500000000000002</v>
      </c>
      <c r="N1113">
        <v>2.4</v>
      </c>
      <c r="O1113">
        <v>2.35</v>
      </c>
      <c r="P1113">
        <v>2.31</v>
      </c>
      <c r="Q1113">
        <v>2.3033921065983161</v>
      </c>
      <c r="R1113">
        <v>2.282427677956266</v>
      </c>
      <c r="S1113">
        <v>312856</v>
      </c>
      <c r="T1113">
        <v>11371</v>
      </c>
      <c r="U1113">
        <v>3745</v>
      </c>
      <c r="V1113">
        <v>26.994813519603014</v>
      </c>
      <c r="W1113">
        <v>78.934650760692023</v>
      </c>
      <c r="X1113">
        <v>2426.6697299615275</v>
      </c>
      <c r="Y1113">
        <v>273.32318648851299</v>
      </c>
      <c r="Z1113">
        <v>12350</v>
      </c>
      <c r="AA1113">
        <v>11182.441852386568</v>
      </c>
      <c r="AB1113">
        <v>10000.444229589382</v>
      </c>
      <c r="AC1113">
        <v>8986.6432209366085</v>
      </c>
      <c r="AD1113">
        <v>8086.4888899461257</v>
      </c>
      <c r="AE1113">
        <v>7281.9288258180113</v>
      </c>
      <c r="AF1113">
        <v>6572.7506137991995</v>
      </c>
      <c r="AG1113">
        <v>5605.8687737962555</v>
      </c>
      <c r="AH1113">
        <v>517</v>
      </c>
      <c r="AI1113">
        <v>475.91058258555591</v>
      </c>
      <c r="AJ1113">
        <v>416.71836228398587</v>
      </c>
      <c r="AK1113">
        <v>337.08360393735325</v>
      </c>
      <c r="AL1113">
        <v>277.02873550882362</v>
      </c>
      <c r="AM1113">
        <v>238.74816600286215</v>
      </c>
      <c r="AN1113">
        <v>216.12652799794444</v>
      </c>
      <c r="AO1113">
        <v>182.43969650748122</v>
      </c>
      <c r="AP1113">
        <v>37.14215763238591</v>
      </c>
      <c r="AQ1113">
        <v>6.5764236536356497</v>
      </c>
      <c r="AR1113">
        <v>1.8488952313594453</v>
      </c>
      <c r="AS1113">
        <v>6.5764236536356497</v>
      </c>
      <c r="AT1113">
        <v>11564</v>
      </c>
      <c r="AU1113">
        <v>361</v>
      </c>
      <c r="AV1113">
        <v>6878.9377667648705</v>
      </c>
      <c r="AW1113">
        <v>4056.1057706184884</v>
      </c>
      <c r="AX1113">
        <v>100.72801268587678</v>
      </c>
      <c r="AY1113">
        <v>229.55015327694372</v>
      </c>
      <c r="AZ1113">
        <v>154.2942635143273</v>
      </c>
      <c r="BA1113">
        <v>2.6775379312942009</v>
      </c>
      <c r="BB1113">
        <v>66.061272509003672</v>
      </c>
      <c r="BC1113">
        <v>7580</v>
      </c>
      <c r="BD1113">
        <v>366390.8307013759</v>
      </c>
      <c r="BE1113">
        <v>1754089.8676517014</v>
      </c>
      <c r="BF1113">
        <v>52330</v>
      </c>
      <c r="BG1113">
        <v>49272.626161906381</v>
      </c>
      <c r="BH1113">
        <v>44477.324196844231</v>
      </c>
      <c r="BI1113">
        <v>210087.99999999994</v>
      </c>
      <c r="BJ1113">
        <v>168834.85073496663</v>
      </c>
      <c r="BK1113">
        <v>151923.37240264085</v>
      </c>
      <c r="BL1113">
        <v>-353436.64941288892</v>
      </c>
      <c r="BM1113">
        <v>-328493.26271767973</v>
      </c>
      <c r="BN1113">
        <v>-317621.54580863524</v>
      </c>
      <c r="BO1113">
        <v>38933.867932996247</v>
      </c>
      <c r="BP1113">
        <v>189858.26715374924</v>
      </c>
      <c r="BQ1113">
        <v>341534.23985511786</v>
      </c>
      <c r="BR1113">
        <v>1020603</v>
      </c>
      <c r="BS1113">
        <v>8767932</v>
      </c>
      <c r="BT1113">
        <v>937111</v>
      </c>
      <c r="BU1113">
        <v>18442</v>
      </c>
      <c r="BV1113">
        <v>88734</v>
      </c>
      <c r="BW1113">
        <v>932589</v>
      </c>
      <c r="BX1113">
        <v>42948</v>
      </c>
      <c r="BY1113">
        <v>192.8572263823786</v>
      </c>
      <c r="BZ1113">
        <v>0</v>
      </c>
      <c r="CA1113">
        <v>0</v>
      </c>
      <c r="CB1113">
        <v>0</v>
      </c>
      <c r="CC1113">
        <v>0</v>
      </c>
      <c r="CD1113">
        <v>8.9490521419113254</v>
      </c>
      <c r="CE1113">
        <v>0</v>
      </c>
      <c r="CF1113">
        <v>0</v>
      </c>
      <c r="CG1113">
        <v>115291.4426763138</v>
      </c>
      <c r="CH1113">
        <v>88113.981533619764</v>
      </c>
      <c r="CI1113">
        <v>402328.55315833725</v>
      </c>
      <c r="CJ1113">
        <v>19177.415169583699</v>
      </c>
      <c r="CK1113">
        <v>210384.18771839156</v>
      </c>
      <c r="CL1113">
        <v>12200000</v>
      </c>
      <c r="CM1113">
        <v>640000</v>
      </c>
      <c r="CN1113">
        <v>190000</v>
      </c>
      <c r="CO1113">
        <v>44550000</v>
      </c>
      <c r="CP1113">
        <v>21000</v>
      </c>
      <c r="CQ1113">
        <v>0</v>
      </c>
      <c r="CR1113">
        <v>0</v>
      </c>
      <c r="CS1113">
        <v>0</v>
      </c>
      <c r="CT1113">
        <v>40309000</v>
      </c>
      <c r="CU1113">
        <v>0</v>
      </c>
      <c r="CV1113">
        <v>0</v>
      </c>
      <c r="CW1113">
        <v>0</v>
      </c>
      <c r="CX1113">
        <v>3640.2698851196865</v>
      </c>
      <c r="CY1113">
        <v>761210.96172241494</v>
      </c>
      <c r="CZ1113">
        <v>7580</v>
      </c>
      <c r="DA1113">
        <v>7137.139428764578</v>
      </c>
      <c r="DB1113">
        <v>6442.5399849432306</v>
      </c>
      <c r="DC1113">
        <v>5546.2272642634834</v>
      </c>
      <c r="DD1113">
        <v>-353436.64941288892</v>
      </c>
      <c r="DE1113">
        <v>-328493.26271767973</v>
      </c>
      <c r="DF1113">
        <v>-317621.54580863524</v>
      </c>
    </row>
    <row r="1114" spans="1:110" x14ac:dyDescent="0.45">
      <c r="A1114">
        <v>25425</v>
      </c>
      <c r="B1114" t="s">
        <v>1452</v>
      </c>
      <c r="C1114">
        <v>20778</v>
      </c>
      <c r="D1114">
        <v>21069</v>
      </c>
      <c r="E1114">
        <v>21398</v>
      </c>
      <c r="F1114">
        <v>21632</v>
      </c>
      <c r="G1114">
        <v>21699</v>
      </c>
      <c r="H1114">
        <v>21633</v>
      </c>
      <c r="I1114">
        <v>21475</v>
      </c>
      <c r="J1114">
        <v>21600.714285714286</v>
      </c>
      <c r="K1114">
        <v>2.59</v>
      </c>
      <c r="L1114">
        <v>2.52</v>
      </c>
      <c r="M1114">
        <v>2.4500000000000002</v>
      </c>
      <c r="N1114">
        <v>2.4</v>
      </c>
      <c r="O1114">
        <v>2.35</v>
      </c>
      <c r="P1114">
        <v>2.31</v>
      </c>
      <c r="Q1114">
        <v>2.3033921065983161</v>
      </c>
      <c r="R1114">
        <v>2.282427677956266</v>
      </c>
      <c r="S1114">
        <v>292139</v>
      </c>
      <c r="T1114">
        <v>11586</v>
      </c>
      <c r="U1114">
        <v>3255</v>
      </c>
      <c r="V1114">
        <v>47.437511333259835</v>
      </c>
      <c r="W1114">
        <v>138.71047441494983</v>
      </c>
      <c r="X1114">
        <v>2351.2394022513563</v>
      </c>
      <c r="Y1114">
        <v>225.90558068838254</v>
      </c>
      <c r="Z1114">
        <v>10600</v>
      </c>
      <c r="AA1114">
        <v>10691.577614245352</v>
      </c>
      <c r="AB1114">
        <v>10888.215008143854</v>
      </c>
      <c r="AC1114">
        <v>10963.128604002179</v>
      </c>
      <c r="AD1114">
        <v>10877.066576837249</v>
      </c>
      <c r="AE1114">
        <v>10719.058225056831</v>
      </c>
      <c r="AF1114">
        <v>10530.798137352547</v>
      </c>
      <c r="AG1114">
        <v>10529.539287627569</v>
      </c>
      <c r="AH1114">
        <v>331</v>
      </c>
      <c r="AI1114">
        <v>317.17590951714834</v>
      </c>
      <c r="AJ1114">
        <v>319.10498972839287</v>
      </c>
      <c r="AK1114">
        <v>364.94407568187398</v>
      </c>
      <c r="AL1114">
        <v>485.33568319262145</v>
      </c>
      <c r="AM1114">
        <v>613.78251644351212</v>
      </c>
      <c r="AN1114">
        <v>797.42044006941933</v>
      </c>
      <c r="AO1114">
        <v>931.75032139593952</v>
      </c>
      <c r="AP1114">
        <v>39.092384452251011</v>
      </c>
      <c r="AQ1114">
        <v>2.0656715322317107</v>
      </c>
      <c r="AR1114">
        <v>0.58074273292700529</v>
      </c>
      <c r="AS1114">
        <v>2.0656715322317107</v>
      </c>
      <c r="AT1114">
        <v>18649</v>
      </c>
      <c r="AU1114">
        <v>539</v>
      </c>
      <c r="AV1114">
        <v>11078.558016138461</v>
      </c>
      <c r="AW1114">
        <v>6168.9895667319179</v>
      </c>
      <c r="AX1114">
        <v>151.13844092853134</v>
      </c>
      <c r="AY1114">
        <v>369.69148099854044</v>
      </c>
      <c r="AZ1114">
        <v>234.66836311848215</v>
      </c>
      <c r="BA1114">
        <v>4.0175408773804904</v>
      </c>
      <c r="BB1114">
        <v>66.061272509003672</v>
      </c>
      <c r="BC1114">
        <v>7470</v>
      </c>
      <c r="BD1114">
        <v>558592.68205838185</v>
      </c>
      <c r="BE1114">
        <v>3869848.3588154381</v>
      </c>
      <c r="BF1114">
        <v>125686</v>
      </c>
      <c r="BG1114">
        <v>135496.77391428166</v>
      </c>
      <c r="BH1114">
        <v>140782.37676206749</v>
      </c>
      <c r="BI1114">
        <v>162250.00000000006</v>
      </c>
      <c r="BJ1114">
        <v>166370.92112854717</v>
      </c>
      <c r="BK1114">
        <v>165064.88712577242</v>
      </c>
      <c r="BL1114">
        <v>-417655.93074764579</v>
      </c>
      <c r="BM1114">
        <v>-429057.49829414149</v>
      </c>
      <c r="BN1114">
        <v>-443439.53402012819</v>
      </c>
      <c r="BO1114">
        <v>537414.79708839417</v>
      </c>
      <c r="BP1114">
        <v>1146914.9848512332</v>
      </c>
      <c r="BQ1114">
        <v>1653007.3588159764</v>
      </c>
      <c r="BR1114">
        <v>1020603</v>
      </c>
      <c r="BS1114">
        <v>8767932</v>
      </c>
      <c r="BT1114">
        <v>937111</v>
      </c>
      <c r="BU1114">
        <v>18442</v>
      </c>
      <c r="BV1114">
        <v>88734</v>
      </c>
      <c r="BW1114">
        <v>932589</v>
      </c>
      <c r="BX1114">
        <v>42948</v>
      </c>
      <c r="BY1114">
        <v>300.41125429737031</v>
      </c>
      <c r="BZ1114">
        <v>0</v>
      </c>
      <c r="CA1114">
        <v>0</v>
      </c>
      <c r="CB1114">
        <v>0</v>
      </c>
      <c r="CC1114">
        <v>0</v>
      </c>
      <c r="CD1114">
        <v>6.7240364927298764</v>
      </c>
      <c r="CE1114">
        <v>0</v>
      </c>
      <c r="CF1114">
        <v>41.247</v>
      </c>
      <c r="CG1114">
        <v>196591.78759805922</v>
      </c>
      <c r="CH1114">
        <v>150249.53058060334</v>
      </c>
      <c r="CI1114">
        <v>686039.55012688891</v>
      </c>
      <c r="CJ1114">
        <v>32700.799315031512</v>
      </c>
      <c r="CK1114">
        <v>358741.31319567113</v>
      </c>
      <c r="CL1114">
        <v>14200000</v>
      </c>
      <c r="CM1114">
        <v>630000</v>
      </c>
      <c r="CN1114">
        <v>240000</v>
      </c>
      <c r="CO1114">
        <v>37970000</v>
      </c>
      <c r="CP1114">
        <v>2000</v>
      </c>
      <c r="CQ1114">
        <v>0</v>
      </c>
      <c r="CR1114">
        <v>0</v>
      </c>
      <c r="CS1114">
        <v>0</v>
      </c>
      <c r="CT1114">
        <v>3352000</v>
      </c>
      <c r="CU1114">
        <v>0</v>
      </c>
      <c r="CV1114">
        <v>0</v>
      </c>
      <c r="CW1114">
        <v>0</v>
      </c>
      <c r="CX1114">
        <v>1972.6787277609146</v>
      </c>
      <c r="CY1114">
        <v>1177301.7065412446</v>
      </c>
      <c r="CZ1114">
        <v>7470</v>
      </c>
      <c r="DA1114">
        <v>8053.0918410935492</v>
      </c>
      <c r="DB1114">
        <v>8367.2354471671006</v>
      </c>
      <c r="DC1114">
        <v>8455.6754788859034</v>
      </c>
      <c r="DD1114">
        <v>-417655.93074764579</v>
      </c>
      <c r="DE1114">
        <v>-429057.49829414149</v>
      </c>
      <c r="DF1114">
        <v>-443439.53402012819</v>
      </c>
    </row>
    <row r="1115" spans="1:110" x14ac:dyDescent="0.45">
      <c r="A1115">
        <v>25441</v>
      </c>
      <c r="B1115" t="s">
        <v>1453</v>
      </c>
      <c r="C1115">
        <v>7422</v>
      </c>
      <c r="D1115">
        <v>7432</v>
      </c>
      <c r="E1115">
        <v>7375</v>
      </c>
      <c r="F1115">
        <v>7279</v>
      </c>
      <c r="G1115">
        <v>7150</v>
      </c>
      <c r="H1115">
        <v>6982</v>
      </c>
      <c r="I1115">
        <v>6793</v>
      </c>
      <c r="J1115">
        <v>6685.4285714285716</v>
      </c>
      <c r="K1115">
        <v>2.59</v>
      </c>
      <c r="L1115">
        <v>2.52</v>
      </c>
      <c r="M1115">
        <v>2.4500000000000002</v>
      </c>
      <c r="N1115">
        <v>2.4</v>
      </c>
      <c r="O1115">
        <v>2.35</v>
      </c>
      <c r="P1115">
        <v>2.31</v>
      </c>
      <c r="Q1115">
        <v>2.3033921065983161</v>
      </c>
      <c r="R1115">
        <v>2.282427677956266</v>
      </c>
      <c r="S1115">
        <v>292139</v>
      </c>
      <c r="T1115">
        <v>11586</v>
      </c>
      <c r="U1115">
        <v>3255</v>
      </c>
      <c r="V1115">
        <v>17.059008231338773</v>
      </c>
      <c r="W1115">
        <v>49.881687683697663</v>
      </c>
      <c r="X1115">
        <v>2335.5123997052283</v>
      </c>
      <c r="Y1115">
        <v>224.39454032419465</v>
      </c>
      <c r="Z1115">
        <v>3259</v>
      </c>
      <c r="AA1115">
        <v>3180.4008528838285</v>
      </c>
      <c r="AB1115">
        <v>3125.4729758706662</v>
      </c>
      <c r="AC1115">
        <v>3053.0268054702778</v>
      </c>
      <c r="AD1115">
        <v>2951.6442963013028</v>
      </c>
      <c r="AE1115">
        <v>2832.1409640705833</v>
      </c>
      <c r="AF1115">
        <v>2700.224001785527</v>
      </c>
      <c r="AG1115">
        <v>2607.5896462415872</v>
      </c>
      <c r="AH1115">
        <v>99</v>
      </c>
      <c r="AI1115">
        <v>82.538359740101384</v>
      </c>
      <c r="AJ1115">
        <v>67.840852486360163</v>
      </c>
      <c r="AK1115">
        <v>57.227155127960401</v>
      </c>
      <c r="AL1115">
        <v>50.747067344763401</v>
      </c>
      <c r="AM1115">
        <v>54.573192862717292</v>
      </c>
      <c r="AN1115">
        <v>57.867445273346817</v>
      </c>
      <c r="AO1115">
        <v>57.664203628168259</v>
      </c>
      <c r="AP1115">
        <v>20.213837443736988</v>
      </c>
      <c r="AQ1115">
        <v>1.9813584084671509</v>
      </c>
      <c r="AR1115">
        <v>0.55703894790957653</v>
      </c>
      <c r="AS1115">
        <v>1.9813584084671509</v>
      </c>
      <c r="AT1115">
        <v>6332</v>
      </c>
      <c r="AU1115">
        <v>207</v>
      </c>
      <c r="AV1115">
        <v>3769.8711306837745</v>
      </c>
      <c r="AW1115">
        <v>2301.3984633346586</v>
      </c>
      <c r="AX1115">
        <v>57.597394742511959</v>
      </c>
      <c r="AY1115">
        <v>125.80059963091755</v>
      </c>
      <c r="AZ1115">
        <v>87.545197545250417</v>
      </c>
      <c r="BA1115">
        <v>1.5310458834101892</v>
      </c>
      <c r="BB1115">
        <v>66.061272509003672</v>
      </c>
      <c r="BC1115">
        <v>7470</v>
      </c>
      <c r="BD1115">
        <v>490111.17456668592</v>
      </c>
      <c r="BE1115">
        <v>1231450.8395279616</v>
      </c>
      <c r="BF1115">
        <v>49124</v>
      </c>
      <c r="BG1115">
        <v>50518.336356297092</v>
      </c>
      <c r="BH1115">
        <v>50345.00949212251</v>
      </c>
      <c r="BI1115">
        <v>51727.999999999993</v>
      </c>
      <c r="BJ1115">
        <v>49656.309974312273</v>
      </c>
      <c r="BK1115">
        <v>48007.362348877738</v>
      </c>
      <c r="BL1115">
        <v>-354582.89712626045</v>
      </c>
      <c r="BM1115">
        <v>-320683.29354206083</v>
      </c>
      <c r="BN1115">
        <v>-251451.62868389441</v>
      </c>
      <c r="BO1115">
        <v>139662.58766612248</v>
      </c>
      <c r="BP1115">
        <v>315030.67221708869</v>
      </c>
      <c r="BQ1115">
        <v>464843.13608922099</v>
      </c>
      <c r="BR1115">
        <v>1020603</v>
      </c>
      <c r="BS1115">
        <v>8767932</v>
      </c>
      <c r="BT1115">
        <v>937111</v>
      </c>
      <c r="BU1115">
        <v>18442</v>
      </c>
      <c r="BV1115">
        <v>88734</v>
      </c>
      <c r="BW1115">
        <v>932589</v>
      </c>
      <c r="BX1115">
        <v>42948</v>
      </c>
      <c r="BY1115">
        <v>71.365950094668548</v>
      </c>
      <c r="BZ1115">
        <v>0</v>
      </c>
      <c r="CA1115">
        <v>0</v>
      </c>
      <c r="CB1115">
        <v>0</v>
      </c>
      <c r="CC1115">
        <v>0</v>
      </c>
      <c r="CD1115">
        <v>3.586813948398675</v>
      </c>
      <c r="CE1115">
        <v>0</v>
      </c>
      <c r="CF1115">
        <v>0</v>
      </c>
      <c r="CG1115">
        <v>68777.308906904451</v>
      </c>
      <c r="CH1115">
        <v>52564.547604538689</v>
      </c>
      <c r="CI1115">
        <v>240009.79205652533</v>
      </c>
      <c r="CJ1115">
        <v>11440.320083924069</v>
      </c>
      <c r="CK1115">
        <v>125505.04991476462</v>
      </c>
      <c r="CL1115">
        <v>3660000</v>
      </c>
      <c r="CM1115">
        <v>150000</v>
      </c>
      <c r="CN1115">
        <v>20000</v>
      </c>
      <c r="CO1115">
        <v>7800000</v>
      </c>
      <c r="CP1115">
        <v>0</v>
      </c>
      <c r="CQ1115">
        <v>0</v>
      </c>
      <c r="CR1115">
        <v>0</v>
      </c>
      <c r="CS1115">
        <v>0</v>
      </c>
      <c r="CT1115">
        <v>0</v>
      </c>
      <c r="CU1115">
        <v>0</v>
      </c>
      <c r="CV1115">
        <v>0</v>
      </c>
      <c r="CW1115">
        <v>0</v>
      </c>
      <c r="CX1115">
        <v>0</v>
      </c>
      <c r="CY1115">
        <v>435344.71319804038</v>
      </c>
      <c r="CZ1115">
        <v>7470</v>
      </c>
      <c r="DA1115">
        <v>7682.0285925726594</v>
      </c>
      <c r="DB1115">
        <v>7655.6717878461686</v>
      </c>
      <c r="DC1115">
        <v>7419.0392638877393</v>
      </c>
      <c r="DD1115">
        <v>-354582.89712626045</v>
      </c>
      <c r="DE1115">
        <v>-320683.29354206083</v>
      </c>
      <c r="DF1115">
        <v>-251451.62868389441</v>
      </c>
    </row>
    <row r="1116" spans="1:110" x14ac:dyDescent="0.45">
      <c r="A1116">
        <v>25442</v>
      </c>
      <c r="B1116" t="s">
        <v>1454</v>
      </c>
      <c r="C1116">
        <v>7039</v>
      </c>
      <c r="D1116">
        <v>6529</v>
      </c>
      <c r="E1116">
        <v>6006</v>
      </c>
      <c r="F1116">
        <v>5497</v>
      </c>
      <c r="G1116">
        <v>4990</v>
      </c>
      <c r="H1116">
        <v>4492</v>
      </c>
      <c r="I1116">
        <v>4028</v>
      </c>
      <c r="J1116">
        <v>3523.6071428571431</v>
      </c>
      <c r="K1116">
        <v>2.59</v>
      </c>
      <c r="L1116">
        <v>2.52</v>
      </c>
      <c r="M1116">
        <v>2.4500000000000002</v>
      </c>
      <c r="N1116">
        <v>2.4</v>
      </c>
      <c r="O1116">
        <v>2.35</v>
      </c>
      <c r="P1116">
        <v>2.31</v>
      </c>
      <c r="Q1116">
        <v>2.3033921065983161</v>
      </c>
      <c r="R1116">
        <v>2.282427677956266</v>
      </c>
      <c r="S1116">
        <v>290571</v>
      </c>
      <c r="T1116">
        <v>9956</v>
      </c>
      <c r="U1116">
        <v>4517</v>
      </c>
      <c r="V1116">
        <v>14.681713587496038</v>
      </c>
      <c r="W1116">
        <v>42.930318216717552</v>
      </c>
      <c r="X1116">
        <v>2211.5694778409952</v>
      </c>
      <c r="Y1116">
        <v>343.14559650231291</v>
      </c>
      <c r="Z1116">
        <v>3174</v>
      </c>
      <c r="AA1116">
        <v>2870.4674709902888</v>
      </c>
      <c r="AB1116">
        <v>2586.076132131233</v>
      </c>
      <c r="AC1116">
        <v>2301.1350910800384</v>
      </c>
      <c r="AD1116">
        <v>2013.7447275750985</v>
      </c>
      <c r="AE1116">
        <v>1765.8876682008079</v>
      </c>
      <c r="AF1116">
        <v>1547.1260731505677</v>
      </c>
      <c r="AG1116">
        <v>1272.2248460950102</v>
      </c>
      <c r="AH1116">
        <v>138</v>
      </c>
      <c r="AI1116">
        <v>123.98999630887587</v>
      </c>
      <c r="AJ1116">
        <v>108.44034843417712</v>
      </c>
      <c r="AK1116">
        <v>102.60517091147395</v>
      </c>
      <c r="AL1116">
        <v>109.18547178181794</v>
      </c>
      <c r="AM1116">
        <v>120.50309202327838</v>
      </c>
      <c r="AN1116">
        <v>133.46298264443561</v>
      </c>
      <c r="AO1116">
        <v>133.63617936459642</v>
      </c>
      <c r="AP1116">
        <v>12.395360553286782</v>
      </c>
      <c r="AQ1116">
        <v>1.4754796658797933</v>
      </c>
      <c r="AR1116">
        <v>0.41481623780500382</v>
      </c>
      <c r="AS1116">
        <v>1.4754796658797933</v>
      </c>
      <c r="AT1116">
        <v>6869</v>
      </c>
      <c r="AU1116">
        <v>48</v>
      </c>
      <c r="AV1116">
        <v>4028.4568120751351</v>
      </c>
      <c r="AW1116">
        <v>974.59260462482598</v>
      </c>
      <c r="AX1116">
        <v>16.261052987079246</v>
      </c>
      <c r="AY1116">
        <v>134.42960381894724</v>
      </c>
      <c r="AZ1116">
        <v>37.073502679928382</v>
      </c>
      <c r="BA1116">
        <v>0.43224903395512232</v>
      </c>
      <c r="BB1116">
        <v>66.061272509003672</v>
      </c>
      <c r="BC1116">
        <v>7470</v>
      </c>
      <c r="BD1116">
        <v>294043.69096858817</v>
      </c>
      <c r="BE1116">
        <v>933247.43991708884</v>
      </c>
      <c r="BF1116">
        <v>17394</v>
      </c>
      <c r="BG1116">
        <v>15376.866120385974</v>
      </c>
      <c r="BH1116">
        <v>13055.12713905791</v>
      </c>
      <c r="BI1116">
        <v>25732.000000000004</v>
      </c>
      <c r="BJ1116">
        <v>20628.280502075708</v>
      </c>
      <c r="BK1116">
        <v>18052.000189392755</v>
      </c>
      <c r="BL1116">
        <v>-394087.01497372403</v>
      </c>
      <c r="BM1116">
        <v>-389173.83686218888</v>
      </c>
      <c r="BN1116">
        <v>-343357.75969301647</v>
      </c>
      <c r="BO1116">
        <v>31876.392793275998</v>
      </c>
      <c r="BP1116">
        <v>106012.55669168639</v>
      </c>
      <c r="BQ1116">
        <v>165881.10364287713</v>
      </c>
      <c r="BR1116">
        <v>1020603</v>
      </c>
      <c r="BS1116">
        <v>8767932</v>
      </c>
      <c r="BT1116">
        <v>937111</v>
      </c>
      <c r="BU1116">
        <v>18442</v>
      </c>
      <c r="BV1116">
        <v>88734</v>
      </c>
      <c r="BW1116">
        <v>932589</v>
      </c>
      <c r="BX1116">
        <v>42948</v>
      </c>
      <c r="BY1116">
        <v>65.347671255439096</v>
      </c>
      <c r="BZ1116">
        <v>0</v>
      </c>
      <c r="CA1116">
        <v>0</v>
      </c>
      <c r="CB1116">
        <v>0</v>
      </c>
      <c r="CC1116">
        <v>0</v>
      </c>
      <c r="CD1116">
        <v>3.4985755387919744</v>
      </c>
      <c r="CE1116">
        <v>0</v>
      </c>
      <c r="CF1116">
        <v>0</v>
      </c>
      <c r="CG1116">
        <v>82691.793367838865</v>
      </c>
      <c r="CH1116">
        <v>63198.99365169969</v>
      </c>
      <c r="CI1116">
        <v>288566.68640322122</v>
      </c>
      <c r="CJ1116">
        <v>13754.835707839342</v>
      </c>
      <c r="CK1116">
        <v>150896.24498422566</v>
      </c>
      <c r="CL1116">
        <v>5880000</v>
      </c>
      <c r="CM1116">
        <v>370000</v>
      </c>
      <c r="CN1116">
        <v>30000</v>
      </c>
      <c r="CO1116">
        <v>13630000</v>
      </c>
      <c r="CP1116">
        <v>0</v>
      </c>
      <c r="CQ1116">
        <v>0</v>
      </c>
      <c r="CR1116">
        <v>0</v>
      </c>
      <c r="CS1116">
        <v>0</v>
      </c>
      <c r="CT1116">
        <v>0</v>
      </c>
      <c r="CU1116">
        <v>0</v>
      </c>
      <c r="CV1116">
        <v>0</v>
      </c>
      <c r="CW1116">
        <v>0</v>
      </c>
      <c r="CX1116">
        <v>368.03707607479754</v>
      </c>
      <c r="CY1116">
        <v>420220.6634014505</v>
      </c>
      <c r="CZ1116">
        <v>7470</v>
      </c>
      <c r="DA1116">
        <v>6603.7248430081181</v>
      </c>
      <c r="DB1116">
        <v>5606.6344560631578</v>
      </c>
      <c r="DC1116">
        <v>4451.0751882430386</v>
      </c>
      <c r="DD1116">
        <v>-394087.01497372403</v>
      </c>
      <c r="DE1116">
        <v>-389173.83686218888</v>
      </c>
      <c r="DF1116">
        <v>-343357.75969301647</v>
      </c>
    </row>
    <row r="1117" spans="1:110" x14ac:dyDescent="0.45">
      <c r="A1117">
        <v>25443</v>
      </c>
      <c r="B1117" t="s">
        <v>1455</v>
      </c>
      <c r="C1117">
        <v>7355</v>
      </c>
      <c r="D1117">
        <v>6884</v>
      </c>
      <c r="E1117">
        <v>6424</v>
      </c>
      <c r="F1117">
        <v>5967</v>
      </c>
      <c r="G1117">
        <v>5511</v>
      </c>
      <c r="H1117">
        <v>5059</v>
      </c>
      <c r="I1117">
        <v>4625</v>
      </c>
      <c r="J1117">
        <v>4169.5357142857138</v>
      </c>
      <c r="K1117">
        <v>2.59</v>
      </c>
      <c r="L1117">
        <v>2.52</v>
      </c>
      <c r="M1117">
        <v>2.4500000000000002</v>
      </c>
      <c r="N1117">
        <v>2.4</v>
      </c>
      <c r="O1117">
        <v>2.35</v>
      </c>
      <c r="P1117">
        <v>2.31</v>
      </c>
      <c r="Q1117">
        <v>2.3033921065983161</v>
      </c>
      <c r="R1117">
        <v>2.282427677956266</v>
      </c>
      <c r="S1117">
        <v>290571</v>
      </c>
      <c r="T1117">
        <v>9956</v>
      </c>
      <c r="U1117">
        <v>4517</v>
      </c>
      <c r="V1117">
        <v>15.427106394428648</v>
      </c>
      <c r="W1117">
        <v>45.109896929199891</v>
      </c>
      <c r="X1117">
        <v>2199.1992173679973</v>
      </c>
      <c r="Y1117">
        <v>341.22623540991827</v>
      </c>
      <c r="Z1117">
        <v>4895</v>
      </c>
      <c r="AA1117">
        <v>4487.7347140759057</v>
      </c>
      <c r="AB1117">
        <v>4073.383537483905</v>
      </c>
      <c r="AC1117">
        <v>3683.8135533075229</v>
      </c>
      <c r="AD1117">
        <v>3326.2183779798993</v>
      </c>
      <c r="AE1117">
        <v>3005.5347264119118</v>
      </c>
      <c r="AF1117">
        <v>2780.2937122667586</v>
      </c>
      <c r="AG1117">
        <v>2408.5690635940318</v>
      </c>
      <c r="AH1117">
        <v>179</v>
      </c>
      <c r="AI1117">
        <v>158.14697943012243</v>
      </c>
      <c r="AJ1117">
        <v>138.02191395185864</v>
      </c>
      <c r="AK1117">
        <v>130.16201301299361</v>
      </c>
      <c r="AL1117">
        <v>133.07889576708189</v>
      </c>
      <c r="AM1117">
        <v>134.49560271694645</v>
      </c>
      <c r="AN1117">
        <v>209.52340050424618</v>
      </c>
      <c r="AO1117">
        <v>206.40389246276317</v>
      </c>
      <c r="AP1117">
        <v>22.251912318550971</v>
      </c>
      <c r="AQ1117">
        <v>3.5411511981115038</v>
      </c>
      <c r="AR1117">
        <v>0.99555897073200905</v>
      </c>
      <c r="AS1117">
        <v>3.5411511981115038</v>
      </c>
      <c r="AT1117">
        <v>6611</v>
      </c>
      <c r="AU1117">
        <v>212</v>
      </c>
      <c r="AV1117">
        <v>3934.5521338070839</v>
      </c>
      <c r="AW1117">
        <v>2367.2792670174149</v>
      </c>
      <c r="AX1117">
        <v>59.056442324939127</v>
      </c>
      <c r="AY1117">
        <v>131.29600470514237</v>
      </c>
      <c r="AZ1117">
        <v>90.051303317342459</v>
      </c>
      <c r="BA1117">
        <v>1.5698300819796065</v>
      </c>
      <c r="BB1117">
        <v>66.061272509003672</v>
      </c>
      <c r="BC1117">
        <v>7470</v>
      </c>
      <c r="BD1117">
        <v>330003.00075051608</v>
      </c>
      <c r="BE1117">
        <v>1257002.4221807958</v>
      </c>
      <c r="BF1117">
        <v>54930</v>
      </c>
      <c r="BG1117">
        <v>49993.561228936662</v>
      </c>
      <c r="BH1117">
        <v>44037.431197506732</v>
      </c>
      <c r="BI1117">
        <v>49174</v>
      </c>
      <c r="BJ1117">
        <v>40365.097139581092</v>
      </c>
      <c r="BK1117">
        <v>36446.776144267656</v>
      </c>
      <c r="BL1117">
        <v>-418743.5361601914</v>
      </c>
      <c r="BM1117">
        <v>-436086.41105555778</v>
      </c>
      <c r="BN1117">
        <v>-410533.44907808804</v>
      </c>
      <c r="BO1117">
        <v>52014.24735055014</v>
      </c>
      <c r="BP1117">
        <v>162672.50004830083</v>
      </c>
      <c r="BQ1117">
        <v>268038.84901123948</v>
      </c>
      <c r="BR1117">
        <v>1020603</v>
      </c>
      <c r="BS1117">
        <v>8767932</v>
      </c>
      <c r="BT1117">
        <v>937111</v>
      </c>
      <c r="BU1117">
        <v>18442</v>
      </c>
      <c r="BV1117">
        <v>88734</v>
      </c>
      <c r="BW1117">
        <v>932589</v>
      </c>
      <c r="BX1117">
        <v>42948</v>
      </c>
      <c r="BY1117">
        <v>107.24955168742159</v>
      </c>
      <c r="BZ1117">
        <v>0</v>
      </c>
      <c r="CA1117">
        <v>0</v>
      </c>
      <c r="CB1117">
        <v>0</v>
      </c>
      <c r="CC1117">
        <v>0</v>
      </c>
      <c r="CD1117">
        <v>3.783415317171499</v>
      </c>
      <c r="CE1117">
        <v>0</v>
      </c>
      <c r="CF1117">
        <v>0.99008372093023256</v>
      </c>
      <c r="CG1117">
        <v>86269.80365779344</v>
      </c>
      <c r="CH1117">
        <v>65933.565492398237</v>
      </c>
      <c r="CI1117">
        <v>301052.74494951445</v>
      </c>
      <c r="CJ1117">
        <v>14349.996868274698</v>
      </c>
      <c r="CK1117">
        <v>157425.4094306585</v>
      </c>
      <c r="CL1117">
        <v>4470000</v>
      </c>
      <c r="CM1117">
        <v>510000</v>
      </c>
      <c r="CN1117">
        <v>280000</v>
      </c>
      <c r="CO1117">
        <v>135770000</v>
      </c>
      <c r="CP1117">
        <v>133000</v>
      </c>
      <c r="CQ1117">
        <v>0</v>
      </c>
      <c r="CR1117">
        <v>0</v>
      </c>
      <c r="CS1117">
        <v>0</v>
      </c>
      <c r="CT1117">
        <v>344770000</v>
      </c>
      <c r="CU1117">
        <v>0</v>
      </c>
      <c r="CV1117">
        <v>0</v>
      </c>
      <c r="CW1117">
        <v>0</v>
      </c>
      <c r="CX1117">
        <v>24397.703540249862</v>
      </c>
      <c r="CY1117">
        <v>528516.43276265496</v>
      </c>
      <c r="CZ1117">
        <v>7470</v>
      </c>
      <c r="DA1117">
        <v>6798.6874636839048</v>
      </c>
      <c r="DB1117">
        <v>5988.7058264222705</v>
      </c>
      <c r="DC1117">
        <v>4995.4078723739249</v>
      </c>
      <c r="DD1117">
        <v>-418743.5361601914</v>
      </c>
      <c r="DE1117">
        <v>-436086.41105555778</v>
      </c>
      <c r="DF1117">
        <v>-410533.44907808804</v>
      </c>
    </row>
    <row r="1118" spans="1:110" x14ac:dyDescent="0.45">
      <c r="A1118">
        <v>26000</v>
      </c>
      <c r="B1118" t="s">
        <v>1456</v>
      </c>
      <c r="C1118">
        <v>2610353</v>
      </c>
      <c r="D1118">
        <v>2573772</v>
      </c>
      <c r="E1118">
        <v>2509875</v>
      </c>
      <c r="F1118">
        <v>2430849</v>
      </c>
      <c r="G1118">
        <v>2338843</v>
      </c>
      <c r="H1118">
        <v>2238226</v>
      </c>
      <c r="I1118">
        <v>2136807</v>
      </c>
      <c r="J1118">
        <v>2055994.0714285718</v>
      </c>
      <c r="K1118">
        <v>2.2200000000000002</v>
      </c>
      <c r="L1118">
        <v>2.16</v>
      </c>
      <c r="M1118">
        <v>2.1</v>
      </c>
      <c r="N1118">
        <v>2.0699999999999998</v>
      </c>
      <c r="O1118">
        <v>2.04</v>
      </c>
      <c r="P1118">
        <v>2.02</v>
      </c>
      <c r="Q1118">
        <v>2.005166243007694</v>
      </c>
      <c r="R1118">
        <v>1.9899436642484987</v>
      </c>
      <c r="S1118">
        <v>290571</v>
      </c>
      <c r="T1118">
        <v>9956</v>
      </c>
      <c r="U1118">
        <v>4517</v>
      </c>
      <c r="V1118">
        <v>5708.5701962680005</v>
      </c>
      <c r="W1118">
        <v>17996.730017155853</v>
      </c>
      <c r="X1118">
        <v>2460.849505546722</v>
      </c>
      <c r="Y1118">
        <v>354.14735447990626</v>
      </c>
      <c r="Z1118">
        <v>1199556</v>
      </c>
      <c r="AA1118">
        <v>1188164.0000889241</v>
      </c>
      <c r="AB1118">
        <v>1146061.2863774733</v>
      </c>
      <c r="AC1118">
        <v>1098335.2135017654</v>
      </c>
      <c r="AD1118">
        <v>1040689.5564123451</v>
      </c>
      <c r="AE1118">
        <v>978028.87417953461</v>
      </c>
      <c r="AF1118">
        <v>916090.93923643243</v>
      </c>
      <c r="AG1118">
        <v>863350.12244449311</v>
      </c>
      <c r="AH1118">
        <v>24584</v>
      </c>
      <c r="AI1118">
        <v>22052.71939915391</v>
      </c>
      <c r="AJ1118">
        <v>20031.002324047062</v>
      </c>
      <c r="AK1118">
        <v>18884.313280094368</v>
      </c>
      <c r="AL1118">
        <v>18481.759018748795</v>
      </c>
      <c r="AM1118">
        <v>18380.576954700507</v>
      </c>
      <c r="AN1118">
        <v>19457.5221537211</v>
      </c>
      <c r="AO1118">
        <v>19010.147232010993</v>
      </c>
      <c r="AP1118">
        <v>7573.6259493277776</v>
      </c>
      <c r="AQ1118">
        <v>386.37664678851274</v>
      </c>
      <c r="AR1118">
        <v>26.127008638888888</v>
      </c>
      <c r="AS1118">
        <v>386.37664678851274</v>
      </c>
      <c r="AT1118">
        <v>1267185</v>
      </c>
      <c r="AU1118">
        <v>41352</v>
      </c>
      <c r="AV1118">
        <v>782188.9709146315</v>
      </c>
      <c r="AW1118">
        <v>432438.99979026458</v>
      </c>
      <c r="AX1118">
        <v>48157.489730675043</v>
      </c>
      <c r="AY1118">
        <v>26101.64595942125</v>
      </c>
      <c r="AZ1118">
        <v>16449.979552021665</v>
      </c>
      <c r="BA1118">
        <v>1280.1156499722417</v>
      </c>
      <c r="BB1118">
        <v>66.061272509003672</v>
      </c>
      <c r="BC1118">
        <v>1158900</v>
      </c>
      <c r="BD1118">
        <v>66383118.966428481</v>
      </c>
      <c r="BE1118">
        <v>1485447.6079786224</v>
      </c>
      <c r="BF1118">
        <v>54930</v>
      </c>
      <c r="BG1118">
        <v>54135.345755770817</v>
      </c>
      <c r="BH1118">
        <v>51079.406817682539</v>
      </c>
      <c r="BI1118">
        <v>49174</v>
      </c>
      <c r="BJ1118">
        <v>45456.297097617542</v>
      </c>
      <c r="BK1118">
        <v>43070.542655046484</v>
      </c>
      <c r="BL1118">
        <v>-4766273.8471840024</v>
      </c>
      <c r="BM1118">
        <v>2241233.6620783061</v>
      </c>
      <c r="BN1118">
        <v>8811894.4957277626</v>
      </c>
      <c r="BO1118">
        <v>148504.51657958783</v>
      </c>
      <c r="BP1118">
        <v>338261.43701564113</v>
      </c>
      <c r="BQ1118">
        <v>496484.0348090661</v>
      </c>
      <c r="BR1118">
        <v>1296872</v>
      </c>
      <c r="BS1118">
        <v>8767932</v>
      </c>
      <c r="BT1118">
        <v>937111</v>
      </c>
      <c r="BU1118">
        <v>41352</v>
      </c>
      <c r="BV1118">
        <v>88734</v>
      </c>
      <c r="BW1118">
        <v>932589</v>
      </c>
      <c r="BX1118">
        <v>42948</v>
      </c>
      <c r="BY1118">
        <v>107.24955168742159</v>
      </c>
      <c r="BZ1118">
        <v>0</v>
      </c>
      <c r="CA1118">
        <v>0</v>
      </c>
      <c r="CB1118">
        <v>0</v>
      </c>
      <c r="CC1118">
        <v>0</v>
      </c>
      <c r="CD1118">
        <v>3.783415317171499</v>
      </c>
      <c r="CE1118">
        <v>0</v>
      </c>
      <c r="CF1118">
        <v>0.99008372093023256</v>
      </c>
      <c r="CG1118">
        <v>62199.224129485039</v>
      </c>
      <c r="CH1118">
        <v>20809.299249202715</v>
      </c>
      <c r="CI1118">
        <v>125541.81634958561</v>
      </c>
      <c r="CJ1118">
        <v>30642.264828496307</v>
      </c>
      <c r="CK1118">
        <v>97843.72435442431</v>
      </c>
      <c r="CL1118">
        <v>236000000</v>
      </c>
      <c r="CM1118">
        <v>66900000</v>
      </c>
      <c r="CN1118">
        <v>280000</v>
      </c>
      <c r="CO1118">
        <v>135770000</v>
      </c>
      <c r="CP1118">
        <v>133000</v>
      </c>
      <c r="CQ1118">
        <v>0</v>
      </c>
      <c r="CR1118">
        <v>0</v>
      </c>
      <c r="CS1118">
        <v>0</v>
      </c>
      <c r="CT1118">
        <v>344770000</v>
      </c>
      <c r="CU1118">
        <v>0</v>
      </c>
      <c r="CV1118">
        <v>0</v>
      </c>
      <c r="CW1118">
        <v>0</v>
      </c>
      <c r="CX1118">
        <v>24397.703540249862</v>
      </c>
      <c r="CY1118">
        <v>528516.43276265496</v>
      </c>
      <c r="CZ1118">
        <v>1158900</v>
      </c>
      <c r="DA1118">
        <v>1142134.574847311</v>
      </c>
      <c r="DB1118">
        <v>1077661.1061535098</v>
      </c>
      <c r="DC1118">
        <v>1004871.9385080108</v>
      </c>
      <c r="DD1118">
        <v>-4766273.8471840024</v>
      </c>
      <c r="DE1118">
        <v>2241233.6620783061</v>
      </c>
      <c r="DF1118">
        <v>8811894.4957277626</v>
      </c>
    </row>
    <row r="1119" spans="1:110" x14ac:dyDescent="0.45">
      <c r="A1119">
        <v>26100</v>
      </c>
      <c r="B1119" t="s">
        <v>1457</v>
      </c>
      <c r="C1119">
        <v>1475183</v>
      </c>
      <c r="D1119">
        <v>1471750</v>
      </c>
      <c r="E1119">
        <v>1451751</v>
      </c>
      <c r="F1119">
        <v>1423318</v>
      </c>
      <c r="G1119">
        <v>1386600</v>
      </c>
      <c r="H1119">
        <v>1343401</v>
      </c>
      <c r="I1119">
        <v>1297241</v>
      </c>
      <c r="J1119">
        <v>1266681.1785714286</v>
      </c>
      <c r="K1119">
        <v>2.2200000000000002</v>
      </c>
      <c r="L1119">
        <v>2.16</v>
      </c>
      <c r="M1119">
        <v>2.1</v>
      </c>
      <c r="N1119">
        <v>2.0699999999999998</v>
      </c>
      <c r="O1119">
        <v>2.04</v>
      </c>
      <c r="P1119">
        <v>2.02</v>
      </c>
      <c r="Q1119">
        <v>2.005166243007694</v>
      </c>
      <c r="R1119">
        <v>1.9899436642484987</v>
      </c>
      <c r="S1119">
        <v>289155</v>
      </c>
      <c r="T1119">
        <v>9596</v>
      </c>
      <c r="U1119">
        <v>4731</v>
      </c>
      <c r="V1119">
        <v>3496.1366797022729</v>
      </c>
      <c r="W1119">
        <v>10854.194095699844</v>
      </c>
      <c r="X1119">
        <v>2188.6484402155666</v>
      </c>
      <c r="Y1119">
        <v>347.5597972228523</v>
      </c>
      <c r="Z1119">
        <v>746717</v>
      </c>
      <c r="AA1119">
        <v>756608.97318398941</v>
      </c>
      <c r="AB1119">
        <v>738488.80672014842</v>
      </c>
      <c r="AC1119">
        <v>716660.45937874564</v>
      </c>
      <c r="AD1119">
        <v>687824.24421000853</v>
      </c>
      <c r="AE1119">
        <v>654135.28505268961</v>
      </c>
      <c r="AF1119">
        <v>618388.00818881986</v>
      </c>
      <c r="AG1119">
        <v>592666.68536100269</v>
      </c>
      <c r="AH1119">
        <v>5186</v>
      </c>
      <c r="AI1119">
        <v>4967.7956657673576</v>
      </c>
      <c r="AJ1119">
        <v>4710.3970265349162</v>
      </c>
      <c r="AK1119">
        <v>4536.7915533282276</v>
      </c>
      <c r="AL1119">
        <v>4402.4921491629839</v>
      </c>
      <c r="AM1119">
        <v>4235.8490593556535</v>
      </c>
      <c r="AN1119">
        <v>4223.5192794580053</v>
      </c>
      <c r="AO1119">
        <v>4015.8808979358705</v>
      </c>
      <c r="AP1119">
        <v>5062.0114827344159</v>
      </c>
      <c r="AQ1119">
        <v>101.57655606087356</v>
      </c>
      <c r="AR1119">
        <v>6.8686645007395093</v>
      </c>
      <c r="AS1119">
        <v>101.57655606087356</v>
      </c>
      <c r="AT1119">
        <v>565994</v>
      </c>
      <c r="AU1119">
        <v>22332</v>
      </c>
      <c r="AV1119">
        <v>351061.39681791852</v>
      </c>
      <c r="AW1119">
        <v>222355.24017400257</v>
      </c>
      <c r="AX1119">
        <v>25849.776062147906</v>
      </c>
      <c r="AY1119">
        <v>11714.918811813939</v>
      </c>
      <c r="AZ1119">
        <v>8458.3933362190583</v>
      </c>
      <c r="BA1119">
        <v>687.13512831536707</v>
      </c>
      <c r="BB1119">
        <v>66.061272509003672</v>
      </c>
      <c r="BC1119">
        <v>709900</v>
      </c>
      <c r="BD1119">
        <v>43811725.0774545</v>
      </c>
      <c r="BE1119">
        <v>324150735.39452219</v>
      </c>
      <c r="BF1119">
        <v>6768410</v>
      </c>
      <c r="BG1119">
        <v>6830271.4108498478</v>
      </c>
      <c r="BH1119">
        <v>6606336.0708544254</v>
      </c>
      <c r="BI1119">
        <v>6824020.0000000019</v>
      </c>
      <c r="BJ1119">
        <v>6463715.712264616</v>
      </c>
      <c r="BK1119">
        <v>6203635.6497619543</v>
      </c>
      <c r="BL1119">
        <v>-1193095.9314106628</v>
      </c>
      <c r="BM1119">
        <v>-3775027.8395630792</v>
      </c>
      <c r="BN1119">
        <v>-6389334.7879712582</v>
      </c>
      <c r="BO1119">
        <v>34344662.747360349</v>
      </c>
      <c r="BP1119">
        <v>78940177.037787318</v>
      </c>
      <c r="BQ1119">
        <v>116592820.82327318</v>
      </c>
      <c r="BR1119">
        <v>1296872</v>
      </c>
      <c r="BS1119">
        <v>8767932</v>
      </c>
      <c r="BT1119">
        <v>937111</v>
      </c>
      <c r="BU1119">
        <v>41352</v>
      </c>
      <c r="BV1119">
        <v>88734</v>
      </c>
      <c r="BW1119">
        <v>932589</v>
      </c>
      <c r="BX1119">
        <v>42948</v>
      </c>
      <c r="BY1119">
        <v>1620.7665022213939</v>
      </c>
      <c r="BZ1119">
        <v>0</v>
      </c>
      <c r="CA1119">
        <v>0</v>
      </c>
      <c r="CB1119">
        <v>536.25328553710835</v>
      </c>
      <c r="CC1119">
        <v>938.70295142400005</v>
      </c>
      <c r="CD1119">
        <v>177.27020509464577</v>
      </c>
      <c r="CE1119">
        <v>7.5731759999999992</v>
      </c>
      <c r="CF1119">
        <v>21.125911764705883</v>
      </c>
      <c r="CG1119">
        <v>11300767.790456576</v>
      </c>
      <c r="CH1119">
        <v>3780771.5769542223</v>
      </c>
      <c r="CI1119">
        <v>22809270.282943606</v>
      </c>
      <c r="CJ1119">
        <v>5567290.0144161079</v>
      </c>
      <c r="CK1119">
        <v>17776897.126255911</v>
      </c>
      <c r="CL1119">
        <v>18300000</v>
      </c>
      <c r="CM1119">
        <v>6280000</v>
      </c>
      <c r="CN1119">
        <v>1610000</v>
      </c>
      <c r="CO1119">
        <v>827830000</v>
      </c>
      <c r="CP1119">
        <v>133000</v>
      </c>
      <c r="CQ1119">
        <v>0</v>
      </c>
      <c r="CR1119">
        <v>0</v>
      </c>
      <c r="CS1119">
        <v>0</v>
      </c>
      <c r="CT1119">
        <v>344770000</v>
      </c>
      <c r="CU1119">
        <v>0</v>
      </c>
      <c r="CV1119">
        <v>0</v>
      </c>
      <c r="CW1119">
        <v>0</v>
      </c>
      <c r="CX1119">
        <v>166782.79180130473</v>
      </c>
      <c r="CY1119">
        <v>110756239.91591424</v>
      </c>
      <c r="CZ1119">
        <v>709900</v>
      </c>
      <c r="DA1119">
        <v>716388.29127702164</v>
      </c>
      <c r="DB1119">
        <v>692900.98807542038</v>
      </c>
      <c r="DC1119">
        <v>663198.32200451905</v>
      </c>
      <c r="DD1119">
        <v>-1193095.9314106628</v>
      </c>
      <c r="DE1119">
        <v>-3775027.8395630792</v>
      </c>
      <c r="DF1119">
        <v>-6389334.7879712582</v>
      </c>
    </row>
    <row r="1120" spans="1:110" x14ac:dyDescent="0.45">
      <c r="A1120">
        <v>26201</v>
      </c>
      <c r="B1120" t="s">
        <v>1458</v>
      </c>
      <c r="C1120">
        <v>78935</v>
      </c>
      <c r="D1120">
        <v>77420</v>
      </c>
      <c r="E1120">
        <v>75610</v>
      </c>
      <c r="F1120">
        <v>73707</v>
      </c>
      <c r="G1120">
        <v>71521</v>
      </c>
      <c r="H1120">
        <v>69098</v>
      </c>
      <c r="I1120">
        <v>66589</v>
      </c>
      <c r="J1120">
        <v>64525.75</v>
      </c>
      <c r="K1120">
        <v>2.2200000000000002</v>
      </c>
      <c r="L1120">
        <v>2.16</v>
      </c>
      <c r="M1120">
        <v>2.1</v>
      </c>
      <c r="N1120">
        <v>2.0699999999999998</v>
      </c>
      <c r="O1120">
        <v>2.04</v>
      </c>
      <c r="P1120">
        <v>2.02</v>
      </c>
      <c r="Q1120">
        <v>2.005166243007694</v>
      </c>
      <c r="R1120">
        <v>1.9899436642484987</v>
      </c>
      <c r="S1120">
        <v>239831</v>
      </c>
      <c r="T1120">
        <v>11553</v>
      </c>
      <c r="U1120">
        <v>3396</v>
      </c>
      <c r="V1120">
        <v>157.75554777170379</v>
      </c>
      <c r="W1120">
        <v>520.18856124131651</v>
      </c>
      <c r="X1120">
        <v>3124.6977686101072</v>
      </c>
      <c r="Y1120">
        <v>278.55102986826444</v>
      </c>
      <c r="Z1120">
        <v>42986</v>
      </c>
      <c r="AA1120">
        <v>42233.438296492335</v>
      </c>
      <c r="AB1120">
        <v>41175.705108903931</v>
      </c>
      <c r="AC1120">
        <v>39936.555891725169</v>
      </c>
      <c r="AD1120">
        <v>38461.607227486442</v>
      </c>
      <c r="AE1120">
        <v>36787.247035898443</v>
      </c>
      <c r="AF1120">
        <v>35220.818594703989</v>
      </c>
      <c r="AG1120">
        <v>33749.141657002372</v>
      </c>
      <c r="AH1120">
        <v>2126</v>
      </c>
      <c r="AI1120">
        <v>1736.1316429299352</v>
      </c>
      <c r="AJ1120">
        <v>1506.3648189145124</v>
      </c>
      <c r="AK1120">
        <v>1413.8032298591475</v>
      </c>
      <c r="AL1120">
        <v>1459.0835353505308</v>
      </c>
      <c r="AM1120">
        <v>1545.0734071248787</v>
      </c>
      <c r="AN1120">
        <v>1805.9185961880621</v>
      </c>
      <c r="AO1120">
        <v>1857.081071180228</v>
      </c>
      <c r="AP1120">
        <v>237.00177622551692</v>
      </c>
      <c r="AQ1120">
        <v>28.930031789489309</v>
      </c>
      <c r="AR1120">
        <v>1.956265205906822</v>
      </c>
      <c r="AS1120">
        <v>28.930031789489309</v>
      </c>
      <c r="AT1120">
        <v>64750</v>
      </c>
      <c r="AU1120">
        <v>1300</v>
      </c>
      <c r="AV1120">
        <v>39611.491987173773</v>
      </c>
      <c r="AW1120">
        <v>15948.687410930605</v>
      </c>
      <c r="AX1120">
        <v>1547.1035574931916</v>
      </c>
      <c r="AY1120">
        <v>1321.8354876119888</v>
      </c>
      <c r="AZ1120">
        <v>606.68806911180013</v>
      </c>
      <c r="BA1120">
        <v>41.124890170785967</v>
      </c>
      <c r="BB1120">
        <v>66.061272509003672</v>
      </c>
      <c r="BC1120">
        <v>31500</v>
      </c>
      <c r="BD1120">
        <v>1882566.6142599962</v>
      </c>
      <c r="BE1120">
        <v>15151853.618641103</v>
      </c>
      <c r="BF1120">
        <v>474470</v>
      </c>
      <c r="BG1120">
        <v>471354.58030168602</v>
      </c>
      <c r="BH1120">
        <v>452817.75764442887</v>
      </c>
      <c r="BI1120">
        <v>270027.99999999988</v>
      </c>
      <c r="BJ1120">
        <v>255342.41940293112</v>
      </c>
      <c r="BK1120">
        <v>245912.03783865928</v>
      </c>
      <c r="BL1120">
        <v>-1402456.1315167481</v>
      </c>
      <c r="BM1120">
        <v>-1551551.2673616768</v>
      </c>
      <c r="BN1120">
        <v>-1724994.0984256144</v>
      </c>
      <c r="BO1120">
        <v>1582369.3314788053</v>
      </c>
      <c r="BP1120">
        <v>3671572.2508281041</v>
      </c>
      <c r="BQ1120">
        <v>5519531.076350457</v>
      </c>
      <c r="BR1120">
        <v>1296872</v>
      </c>
      <c r="BS1120">
        <v>8767932</v>
      </c>
      <c r="BT1120">
        <v>937111</v>
      </c>
      <c r="BU1120">
        <v>41352</v>
      </c>
      <c r="BV1120">
        <v>88734</v>
      </c>
      <c r="BW1120">
        <v>932589</v>
      </c>
      <c r="BX1120">
        <v>42948</v>
      </c>
      <c r="BY1120">
        <v>432.3575955515463</v>
      </c>
      <c r="BZ1120">
        <v>0</v>
      </c>
      <c r="CA1120">
        <v>0</v>
      </c>
      <c r="CB1120">
        <v>18.516272086138038</v>
      </c>
      <c r="CC1120">
        <v>0</v>
      </c>
      <c r="CD1120">
        <v>54.366761348634348</v>
      </c>
      <c r="CE1120">
        <v>0</v>
      </c>
      <c r="CF1120">
        <v>2.5920000000000002E-2</v>
      </c>
      <c r="CG1120">
        <v>563662.55415037938</v>
      </c>
      <c r="CH1120">
        <v>188578.28098413427</v>
      </c>
      <c r="CI1120">
        <v>1137686.5523108761</v>
      </c>
      <c r="CJ1120">
        <v>277686.69947114278</v>
      </c>
      <c r="CK1120">
        <v>886680.57116578531</v>
      </c>
      <c r="CL1120">
        <v>27600000</v>
      </c>
      <c r="CM1120">
        <v>7590000</v>
      </c>
      <c r="CN1120">
        <v>5150000</v>
      </c>
      <c r="CO1120">
        <v>552540000</v>
      </c>
      <c r="CP1120">
        <v>161000</v>
      </c>
      <c r="CQ1120">
        <v>1210</v>
      </c>
      <c r="CR1120">
        <v>0</v>
      </c>
      <c r="CS1120">
        <v>0</v>
      </c>
      <c r="CT1120">
        <v>358445000</v>
      </c>
      <c r="CU1120">
        <v>8479680</v>
      </c>
      <c r="CV1120">
        <v>0</v>
      </c>
      <c r="CW1120">
        <v>0</v>
      </c>
      <c r="CX1120">
        <v>95781.656672543191</v>
      </c>
      <c r="CY1120">
        <v>5301033.0296502197</v>
      </c>
      <c r="CZ1120">
        <v>31500</v>
      </c>
      <c r="DA1120">
        <v>31293.16770186336</v>
      </c>
      <c r="DB1120">
        <v>30062.510518682971</v>
      </c>
      <c r="DC1120">
        <v>28497.280520949942</v>
      </c>
      <c r="DD1120">
        <v>-1402456.1315167481</v>
      </c>
      <c r="DE1120">
        <v>-1551551.2673616768</v>
      </c>
      <c r="DF1120">
        <v>-1724994.0984256144</v>
      </c>
    </row>
    <row r="1121" spans="1:110" x14ac:dyDescent="0.45">
      <c r="A1121">
        <v>26202</v>
      </c>
      <c r="B1121" t="s">
        <v>1459</v>
      </c>
      <c r="C1121">
        <v>83990</v>
      </c>
      <c r="D1121">
        <v>79002</v>
      </c>
      <c r="E1121">
        <v>73818</v>
      </c>
      <c r="F1121">
        <v>68587</v>
      </c>
      <c r="G1121">
        <v>63428</v>
      </c>
      <c r="H1121">
        <v>58337</v>
      </c>
      <c r="I1121">
        <v>53627</v>
      </c>
      <c r="J1121">
        <v>48526.678571428565</v>
      </c>
      <c r="K1121">
        <v>2.2200000000000002</v>
      </c>
      <c r="L1121">
        <v>2.16</v>
      </c>
      <c r="M1121">
        <v>2.1</v>
      </c>
      <c r="N1121">
        <v>2.0699999999999998</v>
      </c>
      <c r="O1121">
        <v>2.04</v>
      </c>
      <c r="P1121">
        <v>2.02</v>
      </c>
      <c r="Q1121">
        <v>2.005166243007694</v>
      </c>
      <c r="R1121">
        <v>1.9899436642484987</v>
      </c>
      <c r="S1121">
        <v>239831</v>
      </c>
      <c r="T1121">
        <v>11553</v>
      </c>
      <c r="U1121">
        <v>3396</v>
      </c>
      <c r="V1121">
        <v>166.49170119591454</v>
      </c>
      <c r="W1121">
        <v>533.30442760575386</v>
      </c>
      <c r="X1121">
        <v>3150.344408955265</v>
      </c>
      <c r="Y1121">
        <v>289.10016872010033</v>
      </c>
      <c r="Z1121">
        <v>39115</v>
      </c>
      <c r="AA1121">
        <v>36282.271651057767</v>
      </c>
      <c r="AB1121">
        <v>33452.506065460911</v>
      </c>
      <c r="AC1121">
        <v>30683.168761705634</v>
      </c>
      <c r="AD1121">
        <v>27881.330021431873</v>
      </c>
      <c r="AE1121">
        <v>25209.400512995679</v>
      </c>
      <c r="AF1121">
        <v>22762.877249650635</v>
      </c>
      <c r="AG1121">
        <v>19984.068242734793</v>
      </c>
      <c r="AH1121">
        <v>1450</v>
      </c>
      <c r="AI1121">
        <v>1220.5030280614244</v>
      </c>
      <c r="AJ1121">
        <v>1091.5996849459343</v>
      </c>
      <c r="AK1121">
        <v>1059.6258622357573</v>
      </c>
      <c r="AL1121">
        <v>1095.1325013703656</v>
      </c>
      <c r="AM1121">
        <v>1159.5812205508885</v>
      </c>
      <c r="AN1121">
        <v>1223.3170436627001</v>
      </c>
      <c r="AO1121">
        <v>1230.9820312100783</v>
      </c>
      <c r="AP1121">
        <v>227.32229823423853</v>
      </c>
      <c r="AQ1121">
        <v>26.725838891242503</v>
      </c>
      <c r="AR1121">
        <v>1.8072164283139214</v>
      </c>
      <c r="AS1121">
        <v>26.725838891242503</v>
      </c>
      <c r="AT1121">
        <v>63844</v>
      </c>
      <c r="AU1121">
        <v>1312</v>
      </c>
      <c r="AV1121">
        <v>39070.472465430255</v>
      </c>
      <c r="AW1121">
        <v>15953.828479878905</v>
      </c>
      <c r="AX1121">
        <v>1559.3832573685363</v>
      </c>
      <c r="AY1121">
        <v>1303.7816661714076</v>
      </c>
      <c r="AZ1121">
        <v>606.8836353745935</v>
      </c>
      <c r="BA1121">
        <v>41.451307433714405</v>
      </c>
      <c r="BB1121">
        <v>66.061272509003672</v>
      </c>
      <c r="BC1121">
        <v>33770</v>
      </c>
      <c r="BD1121">
        <v>1487419.4156946498</v>
      </c>
      <c r="BE1121">
        <v>13354237.145538479</v>
      </c>
      <c r="BF1121">
        <v>346446</v>
      </c>
      <c r="BG1121">
        <v>313850.39412761154</v>
      </c>
      <c r="BH1121">
        <v>273554.54751189402</v>
      </c>
      <c r="BI1121">
        <v>199701.99999999997</v>
      </c>
      <c r="BJ1121">
        <v>168883.86226146063</v>
      </c>
      <c r="BK1121">
        <v>153462.20384129835</v>
      </c>
      <c r="BL1121">
        <v>-1263277.6918793439</v>
      </c>
      <c r="BM1121">
        <v>-1458705.8887875944</v>
      </c>
      <c r="BN1121">
        <v>-1598236.6880793092</v>
      </c>
      <c r="BO1121">
        <v>748613.59672556631</v>
      </c>
      <c r="BP1121">
        <v>2127620.6984861763</v>
      </c>
      <c r="BQ1121">
        <v>3315543.2813263442</v>
      </c>
      <c r="BR1121">
        <v>1296872</v>
      </c>
      <c r="BS1121">
        <v>8767932</v>
      </c>
      <c r="BT1121">
        <v>937111</v>
      </c>
      <c r="BU1121">
        <v>41352</v>
      </c>
      <c r="BV1121">
        <v>88734</v>
      </c>
      <c r="BW1121">
        <v>932589</v>
      </c>
      <c r="BX1121">
        <v>42948</v>
      </c>
      <c r="BY1121">
        <v>148.87450579727002</v>
      </c>
      <c r="BZ1121">
        <v>0</v>
      </c>
      <c r="CA1121">
        <v>0</v>
      </c>
      <c r="CB1121">
        <v>0</v>
      </c>
      <c r="CC1121">
        <v>0</v>
      </c>
      <c r="CD1121">
        <v>23.263447466000521</v>
      </c>
      <c r="CE1121">
        <v>0</v>
      </c>
      <c r="CF1121">
        <v>858.17854079999995</v>
      </c>
      <c r="CG1121">
        <v>589889.41593769682</v>
      </c>
      <c r="CH1121">
        <v>197352.70900856768</v>
      </c>
      <c r="CI1121">
        <v>1190622.3873154249</v>
      </c>
      <c r="CJ1121">
        <v>290607.28579283593</v>
      </c>
      <c r="CK1121">
        <v>927937.25678066921</v>
      </c>
      <c r="CL1121">
        <v>9440000</v>
      </c>
      <c r="CM1121">
        <v>3270000</v>
      </c>
      <c r="CN1121">
        <v>3240000</v>
      </c>
      <c r="CO1121">
        <v>342120000</v>
      </c>
      <c r="CP1121">
        <v>161000</v>
      </c>
      <c r="CQ1121">
        <v>600</v>
      </c>
      <c r="CR1121">
        <v>0</v>
      </c>
      <c r="CS1121">
        <v>0</v>
      </c>
      <c r="CT1121">
        <v>373506000</v>
      </c>
      <c r="CU1121">
        <v>4204800</v>
      </c>
      <c r="CV1121">
        <v>0</v>
      </c>
      <c r="CW1121">
        <v>0</v>
      </c>
      <c r="CX1121">
        <v>61813.92756355719</v>
      </c>
      <c r="CY1121">
        <v>5699918.0783788729</v>
      </c>
      <c r="CZ1121">
        <v>33770</v>
      </c>
      <c r="DA1121">
        <v>30592.726744397231</v>
      </c>
      <c r="DB1121">
        <v>26664.868607161468</v>
      </c>
      <c r="DC1121">
        <v>22515.754831878621</v>
      </c>
      <c r="DD1121">
        <v>-1263277.6918793439</v>
      </c>
      <c r="DE1121">
        <v>-1458705.8887875944</v>
      </c>
      <c r="DF1121">
        <v>-1598236.6880793092</v>
      </c>
    </row>
    <row r="1122" spans="1:110" x14ac:dyDescent="0.45">
      <c r="A1122">
        <v>26203</v>
      </c>
      <c r="B1122" t="s">
        <v>1460</v>
      </c>
      <c r="C1122">
        <v>33821</v>
      </c>
      <c r="D1122">
        <v>31648</v>
      </c>
      <c r="E1122">
        <v>29439</v>
      </c>
      <c r="F1122">
        <v>27271</v>
      </c>
      <c r="G1122">
        <v>25119</v>
      </c>
      <c r="H1122">
        <v>22974</v>
      </c>
      <c r="I1122">
        <v>20933</v>
      </c>
      <c r="J1122">
        <v>18778.285714285714</v>
      </c>
      <c r="K1122">
        <v>2.2200000000000002</v>
      </c>
      <c r="L1122">
        <v>2.16</v>
      </c>
      <c r="M1122">
        <v>2.1</v>
      </c>
      <c r="N1122">
        <v>2.0699999999999998</v>
      </c>
      <c r="O1122">
        <v>2.04</v>
      </c>
      <c r="P1122">
        <v>2.02</v>
      </c>
      <c r="Q1122">
        <v>2.005166243007694</v>
      </c>
      <c r="R1122">
        <v>1.9899436642484987</v>
      </c>
      <c r="S1122">
        <v>239831</v>
      </c>
      <c r="T1122">
        <v>11553</v>
      </c>
      <c r="U1122">
        <v>3396</v>
      </c>
      <c r="V1122">
        <v>66.282286677984516</v>
      </c>
      <c r="W1122">
        <v>232.06618771610542</v>
      </c>
      <c r="X1122">
        <v>3186.4859403643145</v>
      </c>
      <c r="Y1122">
        <v>267.52879270364451</v>
      </c>
      <c r="Z1122">
        <v>17423</v>
      </c>
      <c r="AA1122">
        <v>16189.458967043198</v>
      </c>
      <c r="AB1122">
        <v>14955.208408722208</v>
      </c>
      <c r="AC1122">
        <v>13734.36334104703</v>
      </c>
      <c r="AD1122">
        <v>12467.70674867034</v>
      </c>
      <c r="AE1122">
        <v>11261.066568592696</v>
      </c>
      <c r="AF1122">
        <v>10351.303646127762</v>
      </c>
      <c r="AG1122">
        <v>9120.4489278084729</v>
      </c>
      <c r="AH1122">
        <v>1499</v>
      </c>
      <c r="AI1122">
        <v>1350.8425646949609</v>
      </c>
      <c r="AJ1122">
        <v>1252.4452082866308</v>
      </c>
      <c r="AK1122">
        <v>1256.4567757810576</v>
      </c>
      <c r="AL1122">
        <v>1367.8682143024989</v>
      </c>
      <c r="AM1122">
        <v>1542.6427769153065</v>
      </c>
      <c r="AN1122">
        <v>1902.5322217812629</v>
      </c>
      <c r="AO1122">
        <v>2042.0595084521353</v>
      </c>
      <c r="AP1122">
        <v>79.859733276958011</v>
      </c>
      <c r="AQ1122">
        <v>21.950087611707762</v>
      </c>
      <c r="AR1122">
        <v>1.4842774101959697</v>
      </c>
      <c r="AS1122">
        <v>21.950087611707762</v>
      </c>
      <c r="AT1122">
        <v>27125</v>
      </c>
      <c r="AU1122">
        <v>505</v>
      </c>
      <c r="AV1122">
        <v>16576.64485859761</v>
      </c>
      <c r="AW1122">
        <v>6381.7885655129821</v>
      </c>
      <c r="AX1122">
        <v>603.61490590775441</v>
      </c>
      <c r="AY1122">
        <v>553.16263893140228</v>
      </c>
      <c r="AZ1122">
        <v>242.76323703211384</v>
      </c>
      <c r="BA1122">
        <v>16.045206922753103</v>
      </c>
      <c r="BB1122">
        <v>66.061272509003672</v>
      </c>
      <c r="BC1122">
        <v>13390</v>
      </c>
      <c r="BD1122">
        <v>569705.16170974402</v>
      </c>
      <c r="BE1122">
        <v>5495646.1426539021</v>
      </c>
      <c r="BF1122">
        <v>155932</v>
      </c>
      <c r="BG1122">
        <v>140208.21114872291</v>
      </c>
      <c r="BH1122">
        <v>121039.73878004587</v>
      </c>
      <c r="BI1122">
        <v>178430</v>
      </c>
      <c r="BJ1122">
        <v>151371.48535548605</v>
      </c>
      <c r="BK1122">
        <v>137411.19574742322</v>
      </c>
      <c r="BL1122">
        <v>-711746.4244713136</v>
      </c>
      <c r="BM1122">
        <v>-797264.18531607313</v>
      </c>
      <c r="BN1122">
        <v>-880756.55614699633</v>
      </c>
      <c r="BO1122">
        <v>315527.65671312669</v>
      </c>
      <c r="BP1122">
        <v>881562.42834971566</v>
      </c>
      <c r="BQ1122">
        <v>1354857.6217491091</v>
      </c>
      <c r="BR1122">
        <v>1296872</v>
      </c>
      <c r="BS1122">
        <v>8767932</v>
      </c>
      <c r="BT1122">
        <v>937111</v>
      </c>
      <c r="BU1122">
        <v>41352</v>
      </c>
      <c r="BV1122">
        <v>88734</v>
      </c>
      <c r="BW1122">
        <v>932589</v>
      </c>
      <c r="BX1122">
        <v>42948</v>
      </c>
      <c r="BY1122">
        <v>325.24385953272218</v>
      </c>
      <c r="BZ1122">
        <v>0</v>
      </c>
      <c r="CA1122">
        <v>0</v>
      </c>
      <c r="CB1122">
        <v>34.322845818207099</v>
      </c>
      <c r="CC1122">
        <v>0</v>
      </c>
      <c r="CD1122">
        <v>15.111413794291465</v>
      </c>
      <c r="CE1122">
        <v>0</v>
      </c>
      <c r="CF1122">
        <v>0</v>
      </c>
      <c r="CG1122">
        <v>248653.58033331</v>
      </c>
      <c r="CH1122">
        <v>83189.249302688273</v>
      </c>
      <c r="CI1122">
        <v>501877.99854039412</v>
      </c>
      <c r="CJ1122">
        <v>122498.45501714537</v>
      </c>
      <c r="CK1122">
        <v>391149.45104821702</v>
      </c>
      <c r="CL1122">
        <v>20700000</v>
      </c>
      <c r="CM1122">
        <v>5320000</v>
      </c>
      <c r="CN1122">
        <v>2790000</v>
      </c>
      <c r="CO1122">
        <v>347100000</v>
      </c>
      <c r="CP1122">
        <v>106000</v>
      </c>
      <c r="CQ1122">
        <v>580</v>
      </c>
      <c r="CR1122">
        <v>0</v>
      </c>
      <c r="CS1122">
        <v>0</v>
      </c>
      <c r="CT1122">
        <v>235340000</v>
      </c>
      <c r="CU1122">
        <v>4064640</v>
      </c>
      <c r="CV1122">
        <v>0</v>
      </c>
      <c r="CW1122">
        <v>0</v>
      </c>
      <c r="CX1122">
        <v>61034.11474133873</v>
      </c>
      <c r="CY1122">
        <v>2296011.5000332436</v>
      </c>
      <c r="CZ1122">
        <v>13390</v>
      </c>
      <c r="DA1122">
        <v>12039.786235547546</v>
      </c>
      <c r="DB1122">
        <v>10393.774865100262</v>
      </c>
      <c r="DC1122">
        <v>8623.8902169512003</v>
      </c>
      <c r="DD1122">
        <v>-711746.4244713136</v>
      </c>
      <c r="DE1122">
        <v>-797264.18531607313</v>
      </c>
      <c r="DF1122">
        <v>-880756.55614699633</v>
      </c>
    </row>
    <row r="1123" spans="1:110" x14ac:dyDescent="0.45">
      <c r="A1123">
        <v>26204</v>
      </c>
      <c r="B1123" t="s">
        <v>1461</v>
      </c>
      <c r="C1123">
        <v>184678</v>
      </c>
      <c r="D1123">
        <v>178464</v>
      </c>
      <c r="E1123">
        <v>170328</v>
      </c>
      <c r="F1123">
        <v>160716</v>
      </c>
      <c r="G1123">
        <v>150248</v>
      </c>
      <c r="H1123">
        <v>139547</v>
      </c>
      <c r="I1123">
        <v>129408</v>
      </c>
      <c r="J1123">
        <v>119989.28571428571</v>
      </c>
      <c r="K1123">
        <v>2.2200000000000002</v>
      </c>
      <c r="L1123">
        <v>2.16</v>
      </c>
      <c r="M1123">
        <v>2.1</v>
      </c>
      <c r="N1123">
        <v>2.0699999999999998</v>
      </c>
      <c r="O1123">
        <v>2.04</v>
      </c>
      <c r="P1123">
        <v>2.02</v>
      </c>
      <c r="Q1123">
        <v>2.005166243007694</v>
      </c>
      <c r="R1123">
        <v>1.9899436642484987</v>
      </c>
      <c r="S1123">
        <v>275858</v>
      </c>
      <c r="T1123">
        <v>8935</v>
      </c>
      <c r="U1123">
        <v>4604</v>
      </c>
      <c r="V1123">
        <v>360.85805774137719</v>
      </c>
      <c r="W1123">
        <v>1114.842032216824</v>
      </c>
      <c r="X1123">
        <v>2471.7331590424774</v>
      </c>
      <c r="Y1123">
        <v>412.25450947632407</v>
      </c>
      <c r="Z1123">
        <v>62183</v>
      </c>
      <c r="AA1123">
        <v>59250.744435278626</v>
      </c>
      <c r="AB1123">
        <v>55644.256390797076</v>
      </c>
      <c r="AC1123">
        <v>51672.830623063091</v>
      </c>
      <c r="AD1123">
        <v>47009.672927965861</v>
      </c>
      <c r="AE1123">
        <v>42248.699989195484</v>
      </c>
      <c r="AF1123">
        <v>37857.659072616843</v>
      </c>
      <c r="AG1123">
        <v>33615.969912182176</v>
      </c>
      <c r="AH1123">
        <v>551</v>
      </c>
      <c r="AI1123">
        <v>528.01908310436056</v>
      </c>
      <c r="AJ1123">
        <v>502.80527922542791</v>
      </c>
      <c r="AK1123">
        <v>480.98834093467201</v>
      </c>
      <c r="AL1123">
        <v>454.4361660233385</v>
      </c>
      <c r="AM1123">
        <v>420.87986657604381</v>
      </c>
      <c r="AN1123">
        <v>400.41563276581934</v>
      </c>
      <c r="AO1123">
        <v>366.4751812712932</v>
      </c>
      <c r="AP1123">
        <v>383.98763901127376</v>
      </c>
      <c r="AQ1123">
        <v>23.511390914632578</v>
      </c>
      <c r="AR1123">
        <v>1.5898536276576076</v>
      </c>
      <c r="AS1123">
        <v>23.511390914632578</v>
      </c>
      <c r="AT1123">
        <v>88303</v>
      </c>
      <c r="AU1123">
        <v>1822</v>
      </c>
      <c r="AV1123">
        <v>54041.821988661119</v>
      </c>
      <c r="AW1123">
        <v>22121.52838371502</v>
      </c>
      <c r="AX1123">
        <v>2165.0689524960239</v>
      </c>
      <c r="AY1123">
        <v>1803.3755997616213</v>
      </c>
      <c r="AZ1123">
        <v>841.50293971651934</v>
      </c>
      <c r="BA1123">
        <v>57.551559785595963</v>
      </c>
      <c r="BB1123">
        <v>66.061272509003672</v>
      </c>
      <c r="BC1123">
        <v>73920</v>
      </c>
      <c r="BD1123">
        <v>3563803.1553991637</v>
      </c>
      <c r="BE1123">
        <v>22530775.576739021</v>
      </c>
      <c r="BF1123">
        <v>793326</v>
      </c>
      <c r="BG1123">
        <v>745493.0269663448</v>
      </c>
      <c r="BH1123">
        <v>663321.31209289562</v>
      </c>
      <c r="BI1123">
        <v>352082.00000000012</v>
      </c>
      <c r="BJ1123">
        <v>307052.23579599324</v>
      </c>
      <c r="BK1123">
        <v>279342.64491652965</v>
      </c>
      <c r="BL1123">
        <v>-1610172.9053649595</v>
      </c>
      <c r="BM1123">
        <v>-1943832.1596412836</v>
      </c>
      <c r="BN1123">
        <v>-2294392.4194103773</v>
      </c>
      <c r="BO1123">
        <v>1690183.6221468095</v>
      </c>
      <c r="BP1123">
        <v>4155997.7581319064</v>
      </c>
      <c r="BQ1123">
        <v>6020341.77083576</v>
      </c>
      <c r="BR1123">
        <v>1296872</v>
      </c>
      <c r="BS1123">
        <v>8767932</v>
      </c>
      <c r="BT1123">
        <v>937111</v>
      </c>
      <c r="BU1123">
        <v>41352</v>
      </c>
      <c r="BV1123">
        <v>88734</v>
      </c>
      <c r="BW1123">
        <v>932589</v>
      </c>
      <c r="BX1123">
        <v>42948</v>
      </c>
      <c r="BY1123">
        <v>235.06735842314995</v>
      </c>
      <c r="BZ1123">
        <v>0</v>
      </c>
      <c r="CA1123">
        <v>0</v>
      </c>
      <c r="CB1123">
        <v>4.0645475311034724</v>
      </c>
      <c r="CC1123">
        <v>16.597379359999998</v>
      </c>
      <c r="CD1123">
        <v>39.299214182234167</v>
      </c>
      <c r="CE1123">
        <v>0</v>
      </c>
      <c r="CF1123">
        <v>0</v>
      </c>
      <c r="CG1123">
        <v>849721.65867215849</v>
      </c>
      <c r="CH1123">
        <v>284281.87845281773</v>
      </c>
      <c r="CI1123">
        <v>1715063.2007757905</v>
      </c>
      <c r="CJ1123">
        <v>418612.87596348987</v>
      </c>
      <c r="CK1123">
        <v>1336671.5246483451</v>
      </c>
      <c r="CL1123">
        <v>2780000</v>
      </c>
      <c r="CM1123">
        <v>1000000</v>
      </c>
      <c r="CN1123">
        <v>240000</v>
      </c>
      <c r="CO1123">
        <v>67540000</v>
      </c>
      <c r="CP1123">
        <v>24000</v>
      </c>
      <c r="CQ1123">
        <v>0</v>
      </c>
      <c r="CR1123">
        <v>0</v>
      </c>
      <c r="CS1123">
        <v>0</v>
      </c>
      <c r="CT1123">
        <v>41884000</v>
      </c>
      <c r="CU1123">
        <v>0</v>
      </c>
      <c r="CV1123">
        <v>0</v>
      </c>
      <c r="CW1123">
        <v>0</v>
      </c>
      <c r="CX1123">
        <v>9197.2287312792396</v>
      </c>
      <c r="CY1123">
        <v>8999116.9765985496</v>
      </c>
      <c r="CZ1123">
        <v>73920</v>
      </c>
      <c r="DA1123">
        <v>69463.051196295346</v>
      </c>
      <c r="DB1123">
        <v>61806.510047454445</v>
      </c>
      <c r="DC1123">
        <v>53946.93471751461</v>
      </c>
      <c r="DD1123">
        <v>-1610172.9053649595</v>
      </c>
      <c r="DE1123">
        <v>-1943832.1596412836</v>
      </c>
      <c r="DF1123">
        <v>-2294392.4194103773</v>
      </c>
    </row>
    <row r="1124" spans="1:110" x14ac:dyDescent="0.45">
      <c r="A1124">
        <v>26205</v>
      </c>
      <c r="B1124" t="s">
        <v>1462</v>
      </c>
      <c r="C1124">
        <v>18426</v>
      </c>
      <c r="D1124">
        <v>16784</v>
      </c>
      <c r="E1124">
        <v>15200</v>
      </c>
      <c r="F1124">
        <v>13664</v>
      </c>
      <c r="G1124">
        <v>12207</v>
      </c>
      <c r="H1124">
        <v>10780</v>
      </c>
      <c r="I1124">
        <v>9436</v>
      </c>
      <c r="J1124">
        <v>7937.0357142857138</v>
      </c>
      <c r="K1124">
        <v>2.2200000000000002</v>
      </c>
      <c r="L1124">
        <v>2.16</v>
      </c>
      <c r="M1124">
        <v>2.1</v>
      </c>
      <c r="N1124">
        <v>2.0699999999999998</v>
      </c>
      <c r="O1124">
        <v>2.04</v>
      </c>
      <c r="P1124">
        <v>2.02</v>
      </c>
      <c r="Q1124">
        <v>2.005166243007694</v>
      </c>
      <c r="R1124">
        <v>1.9899436642484987</v>
      </c>
      <c r="S1124">
        <v>269203</v>
      </c>
      <c r="T1124">
        <v>12934</v>
      </c>
      <c r="U1124">
        <v>3918</v>
      </c>
      <c r="V1124">
        <v>37.027777896973653</v>
      </c>
      <c r="W1124">
        <v>129.64089935363461</v>
      </c>
      <c r="X1124">
        <v>3479.0810390630786</v>
      </c>
      <c r="Y1124">
        <v>301.01056221117568</v>
      </c>
      <c r="Z1124">
        <v>9596</v>
      </c>
      <c r="AA1124">
        <v>8520.0791851281338</v>
      </c>
      <c r="AB1124">
        <v>7544.0833695000265</v>
      </c>
      <c r="AC1124">
        <v>6650.002765242345</v>
      </c>
      <c r="AD1124">
        <v>5796.3813145697386</v>
      </c>
      <c r="AE1124">
        <v>5023.694616305409</v>
      </c>
      <c r="AF1124">
        <v>4372.6583534059582</v>
      </c>
      <c r="AG1124">
        <v>3476.8857406696879</v>
      </c>
      <c r="AH1124">
        <v>689</v>
      </c>
      <c r="AI1124">
        <v>577.77013085805743</v>
      </c>
      <c r="AJ1124">
        <v>504.07375211812632</v>
      </c>
      <c r="AK1124">
        <v>445.96841005112549</v>
      </c>
      <c r="AL1124">
        <v>404.35680874926538</v>
      </c>
      <c r="AM1124">
        <v>366.54731947994867</v>
      </c>
      <c r="AN1124">
        <v>362.20841577438131</v>
      </c>
      <c r="AO1124">
        <v>296.04933316678506</v>
      </c>
      <c r="AP1124">
        <v>60.977479465924951</v>
      </c>
      <c r="AQ1124">
        <v>14.786460692405646</v>
      </c>
      <c r="AR1124">
        <v>0.99986888301904231</v>
      </c>
      <c r="AS1124">
        <v>14.786460692405646</v>
      </c>
      <c r="AT1124">
        <v>14576</v>
      </c>
      <c r="AU1124">
        <v>202</v>
      </c>
      <c r="AV1124">
        <v>8877.2813264714478</v>
      </c>
      <c r="AW1124">
        <v>2904.7695502822025</v>
      </c>
      <c r="AX1124">
        <v>246.40487581022683</v>
      </c>
      <c r="AY1124">
        <v>296.2348778643522</v>
      </c>
      <c r="AZ1124">
        <v>110.49743369273497</v>
      </c>
      <c r="BA1124">
        <v>6.549899912104836</v>
      </c>
      <c r="BB1124">
        <v>66.061272509003672</v>
      </c>
      <c r="BC1124">
        <v>7110</v>
      </c>
      <c r="BD1124">
        <v>241097.3123001192</v>
      </c>
      <c r="BE1124">
        <v>4172369.9753428022</v>
      </c>
      <c r="BF1124">
        <v>60138</v>
      </c>
      <c r="BG1124">
        <v>51087.513905582964</v>
      </c>
      <c r="BH1124">
        <v>41302.339521845424</v>
      </c>
      <c r="BI1124">
        <v>87834.000000000015</v>
      </c>
      <c r="BJ1124">
        <v>68555.27163431076</v>
      </c>
      <c r="BK1124">
        <v>59755.237635888465</v>
      </c>
      <c r="BL1124">
        <v>-387374.3959902096</v>
      </c>
      <c r="BM1124">
        <v>-433452.30909582908</v>
      </c>
      <c r="BN1124">
        <v>-481034.03927856975</v>
      </c>
      <c r="BO1124">
        <v>38759.208350871224</v>
      </c>
      <c r="BP1124">
        <v>356670.47133722343</v>
      </c>
      <c r="BQ1124">
        <v>619786.07797002839</v>
      </c>
      <c r="BR1124">
        <v>1296872</v>
      </c>
      <c r="BS1124">
        <v>8767932</v>
      </c>
      <c r="BT1124">
        <v>937111</v>
      </c>
      <c r="BU1124">
        <v>41352</v>
      </c>
      <c r="BV1124">
        <v>88734</v>
      </c>
      <c r="BW1124">
        <v>932589</v>
      </c>
      <c r="BX1124">
        <v>42948</v>
      </c>
      <c r="BY1124">
        <v>93.499969650249724</v>
      </c>
      <c r="BZ1124">
        <v>0</v>
      </c>
      <c r="CA1124">
        <v>0</v>
      </c>
      <c r="CB1124">
        <v>0</v>
      </c>
      <c r="CC1124">
        <v>0</v>
      </c>
      <c r="CD1124">
        <v>5.8491473841642518</v>
      </c>
      <c r="CE1124">
        <v>0</v>
      </c>
      <c r="CF1124">
        <v>8.6281805745554028</v>
      </c>
      <c r="CG1124">
        <v>218987.13011486898</v>
      </c>
      <c r="CH1124">
        <v>73264.076619312778</v>
      </c>
      <c r="CI1124">
        <v>441999.75894508482</v>
      </c>
      <c r="CJ1124">
        <v>107883.36557129576</v>
      </c>
      <c r="CK1124">
        <v>344482.05256580724</v>
      </c>
      <c r="CL1124">
        <v>5500000</v>
      </c>
      <c r="CM1124">
        <v>1770000</v>
      </c>
      <c r="CN1124">
        <v>1200000</v>
      </c>
      <c r="CO1124">
        <v>172740000</v>
      </c>
      <c r="CP1124">
        <v>167000</v>
      </c>
      <c r="CQ1124">
        <v>810</v>
      </c>
      <c r="CR1124">
        <v>0</v>
      </c>
      <c r="CS1124">
        <v>0</v>
      </c>
      <c r="CT1124">
        <v>418380000</v>
      </c>
      <c r="CU1124">
        <v>5676480</v>
      </c>
      <c r="CV1124">
        <v>0</v>
      </c>
      <c r="CW1124">
        <v>0</v>
      </c>
      <c r="CX1124">
        <v>30976.917579065834</v>
      </c>
      <c r="CY1124">
        <v>2070122.2535999182</v>
      </c>
      <c r="CZ1124">
        <v>7110</v>
      </c>
      <c r="DA1124">
        <v>6039.9784473826012</v>
      </c>
      <c r="DB1124">
        <v>4883.0961122804374</v>
      </c>
      <c r="DC1124">
        <v>3649.6013949361841</v>
      </c>
      <c r="DD1124">
        <v>-387374.3959902096</v>
      </c>
      <c r="DE1124">
        <v>-433452.30909582908</v>
      </c>
      <c r="DF1124">
        <v>-481034.03927856975</v>
      </c>
    </row>
    <row r="1125" spans="1:110" x14ac:dyDescent="0.45">
      <c r="A1125">
        <v>26206</v>
      </c>
      <c r="B1125" t="s">
        <v>1463</v>
      </c>
      <c r="C1125">
        <v>89479</v>
      </c>
      <c r="D1125">
        <v>86088</v>
      </c>
      <c r="E1125">
        <v>81955</v>
      </c>
      <c r="F1125">
        <v>77237</v>
      </c>
      <c r="G1125">
        <v>71975</v>
      </c>
      <c r="H1125">
        <v>66397</v>
      </c>
      <c r="I1125">
        <v>60960</v>
      </c>
      <c r="J1125">
        <v>56141.464285714283</v>
      </c>
      <c r="K1125">
        <v>2.2200000000000002</v>
      </c>
      <c r="L1125">
        <v>2.16</v>
      </c>
      <c r="M1125">
        <v>2.1</v>
      </c>
      <c r="N1125">
        <v>2.0699999999999998</v>
      </c>
      <c r="O1125">
        <v>2.04</v>
      </c>
      <c r="P1125">
        <v>2.02</v>
      </c>
      <c r="Q1125">
        <v>2.005166243007694</v>
      </c>
      <c r="R1125">
        <v>1.9899436642484987</v>
      </c>
      <c r="S1125">
        <v>350553</v>
      </c>
      <c r="T1125">
        <v>11325</v>
      </c>
      <c r="U1125">
        <v>4371</v>
      </c>
      <c r="V1125">
        <v>167.40834656099511</v>
      </c>
      <c r="W1125">
        <v>537.83452147112507</v>
      </c>
      <c r="X1125">
        <v>3271.9789206060068</v>
      </c>
      <c r="Y1125">
        <v>393.08052327482528</v>
      </c>
      <c r="Z1125">
        <v>32045</v>
      </c>
      <c r="AA1125">
        <v>30248.539808837944</v>
      </c>
      <c r="AB1125">
        <v>27946.367231529668</v>
      </c>
      <c r="AC1125">
        <v>25607.079761205903</v>
      </c>
      <c r="AD1125">
        <v>23251.412601486398</v>
      </c>
      <c r="AE1125">
        <v>20985.794209176041</v>
      </c>
      <c r="AF1125">
        <v>18869.383140106242</v>
      </c>
      <c r="AG1125">
        <v>16572.944816238687</v>
      </c>
      <c r="AH1125">
        <v>1759</v>
      </c>
      <c r="AI1125">
        <v>1593.8747313475449</v>
      </c>
      <c r="AJ1125">
        <v>1441.7413861283369</v>
      </c>
      <c r="AK1125">
        <v>1347.3281789253017</v>
      </c>
      <c r="AL1125">
        <v>1312.1070532890417</v>
      </c>
      <c r="AM1125">
        <v>1314.8926012344396</v>
      </c>
      <c r="AN1125">
        <v>1369.2309305193326</v>
      </c>
      <c r="AO1125">
        <v>1388.3188803781177</v>
      </c>
      <c r="AP1125">
        <v>176.92922291570486</v>
      </c>
      <c r="AQ1125">
        <v>29.48108001405101</v>
      </c>
      <c r="AR1125">
        <v>1.9935274003050472</v>
      </c>
      <c r="AS1125">
        <v>29.48108001405101</v>
      </c>
      <c r="AT1125">
        <v>60566</v>
      </c>
      <c r="AU1125">
        <v>1296</v>
      </c>
      <c r="AV1125">
        <v>37086.959982268258</v>
      </c>
      <c r="AW1125">
        <v>15523.110382416577</v>
      </c>
      <c r="AX1125">
        <v>1537.0399308241142</v>
      </c>
      <c r="AY1125">
        <v>1237.5918546082917</v>
      </c>
      <c r="AZ1125">
        <v>590.49911894712659</v>
      </c>
      <c r="BA1125">
        <v>40.857380255576288</v>
      </c>
      <c r="BB1125">
        <v>66.061272509003672</v>
      </c>
      <c r="BC1125">
        <v>33900</v>
      </c>
      <c r="BD1125">
        <v>1585260.7983509931</v>
      </c>
      <c r="BE1125">
        <v>11828727.524355005</v>
      </c>
      <c r="BF1125">
        <v>379748</v>
      </c>
      <c r="BG1125">
        <v>355518.06979309348</v>
      </c>
      <c r="BH1125">
        <v>313186.99208638462</v>
      </c>
      <c r="BI1125">
        <v>342665.99999999988</v>
      </c>
      <c r="BJ1125">
        <v>290085.92311915883</v>
      </c>
      <c r="BK1125">
        <v>263400.10462829092</v>
      </c>
      <c r="BL1125">
        <v>-1122582.1903173253</v>
      </c>
      <c r="BM1125">
        <v>-1257417.7112049488</v>
      </c>
      <c r="BN1125">
        <v>-1428991.7099102377</v>
      </c>
      <c r="BO1125">
        <v>693064.35765844025</v>
      </c>
      <c r="BP1125">
        <v>1882419.6337689925</v>
      </c>
      <c r="BQ1125">
        <v>2913992.0267912513</v>
      </c>
      <c r="BR1125">
        <v>1296872</v>
      </c>
      <c r="BS1125">
        <v>8767932</v>
      </c>
      <c r="BT1125">
        <v>937111</v>
      </c>
      <c r="BU1125">
        <v>41352</v>
      </c>
      <c r="BV1125">
        <v>88734</v>
      </c>
      <c r="BW1125">
        <v>932589</v>
      </c>
      <c r="BX1125">
        <v>42948</v>
      </c>
      <c r="BY1125">
        <v>519.18948029496846</v>
      </c>
      <c r="BZ1125">
        <v>0</v>
      </c>
      <c r="CA1125">
        <v>0</v>
      </c>
      <c r="CB1125">
        <v>0</v>
      </c>
      <c r="CC1125">
        <v>0</v>
      </c>
      <c r="CD1125">
        <v>22.02770468824896</v>
      </c>
      <c r="CE1125">
        <v>4.6799999999999994E-2</v>
      </c>
      <c r="CF1125">
        <v>33.122</v>
      </c>
      <c r="CG1125">
        <v>508342.50688314153</v>
      </c>
      <c r="CH1125">
        <v>170070.47105281573</v>
      </c>
      <c r="CI1125">
        <v>1026029.5451428115</v>
      </c>
      <c r="CJ1125">
        <v>250433.44089095946</v>
      </c>
      <c r="CK1125">
        <v>799658.27254641254</v>
      </c>
      <c r="CL1125">
        <v>26400000</v>
      </c>
      <c r="CM1125">
        <v>1100000</v>
      </c>
      <c r="CN1125">
        <v>1080000</v>
      </c>
      <c r="CO1125">
        <v>224800000</v>
      </c>
      <c r="CP1125">
        <v>98000</v>
      </c>
      <c r="CQ1125">
        <v>2750</v>
      </c>
      <c r="CR1125">
        <v>0</v>
      </c>
      <c r="CS1125">
        <v>0</v>
      </c>
      <c r="CT1125">
        <v>253166000</v>
      </c>
      <c r="CU1125">
        <v>19272000</v>
      </c>
      <c r="CV1125">
        <v>0</v>
      </c>
      <c r="CW1125">
        <v>0</v>
      </c>
      <c r="CX1125">
        <v>41823.475199416025</v>
      </c>
      <c r="CY1125">
        <v>4954943.6817801483</v>
      </c>
      <c r="CZ1125">
        <v>33900</v>
      </c>
      <c r="DA1125">
        <v>31737.000763627108</v>
      </c>
      <c r="DB1125">
        <v>27958.117045325944</v>
      </c>
      <c r="DC1125">
        <v>23996.825040494543</v>
      </c>
      <c r="DD1125">
        <v>-1122582.1903173253</v>
      </c>
      <c r="DE1125">
        <v>-1257417.7112049488</v>
      </c>
      <c r="DF1125">
        <v>-1428991.7099102377</v>
      </c>
    </row>
    <row r="1126" spans="1:110" x14ac:dyDescent="0.45">
      <c r="A1126">
        <v>26207</v>
      </c>
      <c r="B1126" t="s">
        <v>1464</v>
      </c>
      <c r="C1126">
        <v>76869</v>
      </c>
      <c r="D1126">
        <v>73312</v>
      </c>
      <c r="E1126">
        <v>68900</v>
      </c>
      <c r="F1126">
        <v>63827</v>
      </c>
      <c r="G1126">
        <v>58370</v>
      </c>
      <c r="H1126">
        <v>53005</v>
      </c>
      <c r="I1126">
        <v>48212</v>
      </c>
      <c r="J1126">
        <v>43315.035714285717</v>
      </c>
      <c r="K1126">
        <v>2.2200000000000002</v>
      </c>
      <c r="L1126">
        <v>2.16</v>
      </c>
      <c r="M1126">
        <v>2.1</v>
      </c>
      <c r="N1126">
        <v>2.0699999999999998</v>
      </c>
      <c r="O1126">
        <v>2.04</v>
      </c>
      <c r="P1126">
        <v>2.02</v>
      </c>
      <c r="Q1126">
        <v>2.005166243007694</v>
      </c>
      <c r="R1126">
        <v>1.9899436642484987</v>
      </c>
      <c r="S1126">
        <v>299903</v>
      </c>
      <c r="T1126">
        <v>9192</v>
      </c>
      <c r="U1126">
        <v>4525</v>
      </c>
      <c r="V1126">
        <v>145.88719641667515</v>
      </c>
      <c r="W1126">
        <v>455.20842948409694</v>
      </c>
      <c r="X1126">
        <v>2618.0162643067774</v>
      </c>
      <c r="Y1126">
        <v>413.03589024483881</v>
      </c>
      <c r="Z1126">
        <v>23057</v>
      </c>
      <c r="AA1126">
        <v>21118.700478738581</v>
      </c>
      <c r="AB1126">
        <v>19386.556023709192</v>
      </c>
      <c r="AC1126">
        <v>17682.637901784507</v>
      </c>
      <c r="AD1126">
        <v>15829.200348474576</v>
      </c>
      <c r="AE1126">
        <v>14024.697459968538</v>
      </c>
      <c r="AF1126">
        <v>12345.453825536777</v>
      </c>
      <c r="AG1126">
        <v>10555.206220267215</v>
      </c>
      <c r="AH1126">
        <v>522</v>
      </c>
      <c r="AI1126">
        <v>445.13451737367825</v>
      </c>
      <c r="AJ1126">
        <v>375.65180305250271</v>
      </c>
      <c r="AK1126">
        <v>324.5642390084472</v>
      </c>
      <c r="AL1126">
        <v>288.29576296073975</v>
      </c>
      <c r="AM1126">
        <v>260.16712846989452</v>
      </c>
      <c r="AN1126">
        <v>231.20026453154151</v>
      </c>
      <c r="AO1126">
        <v>204.51319292695297</v>
      </c>
      <c r="AP1126">
        <v>145.00633681925996</v>
      </c>
      <c r="AQ1126">
        <v>5.2349581333361606</v>
      </c>
      <c r="AR1126">
        <v>0.35399084678313925</v>
      </c>
      <c r="AS1126">
        <v>5.2349581333361606</v>
      </c>
      <c r="AT1126">
        <v>39071</v>
      </c>
      <c r="AU1126">
        <v>717</v>
      </c>
      <c r="AV1126">
        <v>23872.529390061176</v>
      </c>
      <c r="AW1126">
        <v>9113.6814481730944</v>
      </c>
      <c r="AX1126">
        <v>857.75743748813306</v>
      </c>
      <c r="AY1126">
        <v>796.62630574634136</v>
      </c>
      <c r="AZ1126">
        <v>346.6844422885045</v>
      </c>
      <c r="BA1126">
        <v>22.800788117268308</v>
      </c>
      <c r="BB1126">
        <v>66.061272509003672</v>
      </c>
      <c r="BC1126">
        <v>29910</v>
      </c>
      <c r="BD1126">
        <v>1267184.7185029639</v>
      </c>
      <c r="BE1126">
        <v>9478074.0636609942</v>
      </c>
      <c r="BF1126">
        <v>377374</v>
      </c>
      <c r="BG1126">
        <v>342834.67867648462</v>
      </c>
      <c r="BH1126">
        <v>291753.53594673093</v>
      </c>
      <c r="BI1126">
        <v>349619.99999999994</v>
      </c>
      <c r="BJ1126">
        <v>292735.99810016155</v>
      </c>
      <c r="BK1126">
        <v>262052.34699006626</v>
      </c>
      <c r="BL1126">
        <v>-918018.14851209428</v>
      </c>
      <c r="BM1126">
        <v>-1162214.3045649966</v>
      </c>
      <c r="BN1126">
        <v>-1375056.2845812351</v>
      </c>
      <c r="BO1126">
        <v>481806.21058725193</v>
      </c>
      <c r="BP1126">
        <v>1416237.1101521654</v>
      </c>
      <c r="BQ1126">
        <v>2143546.7703267401</v>
      </c>
      <c r="BR1126">
        <v>1296872</v>
      </c>
      <c r="BS1126">
        <v>8767932</v>
      </c>
      <c r="BT1126">
        <v>937111</v>
      </c>
      <c r="BU1126">
        <v>41352</v>
      </c>
      <c r="BV1126">
        <v>88734</v>
      </c>
      <c r="BW1126">
        <v>932589</v>
      </c>
      <c r="BX1126">
        <v>42948</v>
      </c>
      <c r="BY1126">
        <v>190.81741435715796</v>
      </c>
      <c r="BZ1126">
        <v>0</v>
      </c>
      <c r="CA1126">
        <v>0</v>
      </c>
      <c r="CB1126">
        <v>0</v>
      </c>
      <c r="CC1126">
        <v>106.312434408</v>
      </c>
      <c r="CD1126">
        <v>6.3415263585474282</v>
      </c>
      <c r="CE1126">
        <v>0</v>
      </c>
      <c r="CF1126">
        <v>6.8</v>
      </c>
      <c r="CG1126">
        <v>372908.7124076499</v>
      </c>
      <c r="CH1126">
        <v>124759.90010697111</v>
      </c>
      <c r="CI1126">
        <v>752672.36438161694</v>
      </c>
      <c r="CJ1126">
        <v>183712.38037729813</v>
      </c>
      <c r="CK1126">
        <v>586611.45338758535</v>
      </c>
      <c r="CL1126">
        <v>2600000</v>
      </c>
      <c r="CM1126">
        <v>1340000</v>
      </c>
      <c r="CN1126">
        <v>380000</v>
      </c>
      <c r="CO1126">
        <v>32710000</v>
      </c>
      <c r="CP1126">
        <v>7000</v>
      </c>
      <c r="CQ1126">
        <v>0</v>
      </c>
      <c r="CR1126">
        <v>0</v>
      </c>
      <c r="CS1126">
        <v>0</v>
      </c>
      <c r="CT1126">
        <v>13047000</v>
      </c>
      <c r="CU1126">
        <v>0</v>
      </c>
      <c r="CV1126">
        <v>0</v>
      </c>
      <c r="CW1126">
        <v>0</v>
      </c>
      <c r="CX1126">
        <v>2577.4106073094572</v>
      </c>
      <c r="CY1126">
        <v>4037603.1802855721</v>
      </c>
      <c r="CZ1126">
        <v>29910</v>
      </c>
      <c r="DA1126">
        <v>27172.474095230871</v>
      </c>
      <c r="DB1126">
        <v>23123.872498282137</v>
      </c>
      <c r="DC1126">
        <v>19181.96047964798</v>
      </c>
      <c r="DD1126">
        <v>-918018.14851209428</v>
      </c>
      <c r="DE1126">
        <v>-1162214.3045649966</v>
      </c>
      <c r="DF1126">
        <v>-1375056.2845812351</v>
      </c>
    </row>
    <row r="1127" spans="1:110" x14ac:dyDescent="0.45">
      <c r="A1127">
        <v>26208</v>
      </c>
      <c r="B1127" t="s">
        <v>1465</v>
      </c>
      <c r="C1127">
        <v>53380</v>
      </c>
      <c r="D1127">
        <v>53706</v>
      </c>
      <c r="E1127">
        <v>51671</v>
      </c>
      <c r="F1127">
        <v>49255</v>
      </c>
      <c r="G1127">
        <v>46668</v>
      </c>
      <c r="H1127">
        <v>44115</v>
      </c>
      <c r="I1127">
        <v>41759</v>
      </c>
      <c r="J1127">
        <v>39650.142857142855</v>
      </c>
      <c r="K1127">
        <v>2.2200000000000002</v>
      </c>
      <c r="L1127">
        <v>2.16</v>
      </c>
      <c r="M1127">
        <v>2.1</v>
      </c>
      <c r="N1127">
        <v>2.0699999999999998</v>
      </c>
      <c r="O1127">
        <v>2.04</v>
      </c>
      <c r="P1127">
        <v>2.02</v>
      </c>
      <c r="Q1127">
        <v>2.005166243007694</v>
      </c>
      <c r="R1127">
        <v>1.9899436642484987</v>
      </c>
      <c r="S1127">
        <v>299903</v>
      </c>
      <c r="T1127">
        <v>9192</v>
      </c>
      <c r="U1127">
        <v>4525</v>
      </c>
      <c r="V1127">
        <v>110.48306018010305</v>
      </c>
      <c r="W1127">
        <v>343.33486507697944</v>
      </c>
      <c r="X1127">
        <v>2400.6075178629931</v>
      </c>
      <c r="Y1127">
        <v>380.28353038168899</v>
      </c>
      <c r="Z1127">
        <v>15763</v>
      </c>
      <c r="AA1127">
        <v>15613.39006117875</v>
      </c>
      <c r="AB1127">
        <v>14913.296173471692</v>
      </c>
      <c r="AC1127">
        <v>14117.7432345129</v>
      </c>
      <c r="AD1127">
        <v>13132.361627555454</v>
      </c>
      <c r="AE1127">
        <v>12086.095696653741</v>
      </c>
      <c r="AF1127">
        <v>11084.22978426521</v>
      </c>
      <c r="AG1127">
        <v>10260.792299310953</v>
      </c>
      <c r="AH1127">
        <v>219</v>
      </c>
      <c r="AI1127">
        <v>187.89034480860255</v>
      </c>
      <c r="AJ1127">
        <v>155.00613830371313</v>
      </c>
      <c r="AK1127">
        <v>129.99913187182293</v>
      </c>
      <c r="AL1127">
        <v>113.93897630874855</v>
      </c>
      <c r="AM1127">
        <v>102.34172480109751</v>
      </c>
      <c r="AN1127">
        <v>93.661823506806485</v>
      </c>
      <c r="AO1127">
        <v>89.766185309910469</v>
      </c>
      <c r="AP1127">
        <v>95.348514002567939</v>
      </c>
      <c r="AQ1127">
        <v>0.55104822456170111</v>
      </c>
      <c r="AR1127">
        <v>3.7262194398225174E-2</v>
      </c>
      <c r="AS1127">
        <v>0.55104822456170111</v>
      </c>
      <c r="AT1127">
        <v>22984</v>
      </c>
      <c r="AU1127">
        <v>529</v>
      </c>
      <c r="AV1127">
        <v>14090.315461089524</v>
      </c>
      <c r="AW1127">
        <v>6172.0132544092248</v>
      </c>
      <c r="AX1127">
        <v>625.07465203032962</v>
      </c>
      <c r="AY1127">
        <v>470.19382693655734</v>
      </c>
      <c r="AZ1127">
        <v>234.78338419772692</v>
      </c>
      <c r="BA1127">
        <v>16.615646889818937</v>
      </c>
      <c r="BB1127">
        <v>66.061272509003672</v>
      </c>
      <c r="BC1127">
        <v>23000</v>
      </c>
      <c r="BD1127">
        <v>1217614.1586050983</v>
      </c>
      <c r="BE1127">
        <v>7941010.4137153821</v>
      </c>
      <c r="BF1127">
        <v>396636</v>
      </c>
      <c r="BG1127">
        <v>379579.76383498573</v>
      </c>
      <c r="BH1127">
        <v>348383.82847870304</v>
      </c>
      <c r="BI1127">
        <v>219180.00000000006</v>
      </c>
      <c r="BJ1127">
        <v>198184.18357678107</v>
      </c>
      <c r="BK1127">
        <v>184351.44515375679</v>
      </c>
      <c r="BL1127">
        <v>-521241.78056666511</v>
      </c>
      <c r="BM1127">
        <v>-800802.90813954384</v>
      </c>
      <c r="BN1127">
        <v>-1033265.8891419643</v>
      </c>
      <c r="BO1127">
        <v>713592.07413382456</v>
      </c>
      <c r="BP1127">
        <v>1698691.4510460682</v>
      </c>
      <c r="BQ1127">
        <v>2479486.3061644011</v>
      </c>
      <c r="BR1127">
        <v>1296872</v>
      </c>
      <c r="BS1127">
        <v>8767932</v>
      </c>
      <c r="BT1127">
        <v>937111</v>
      </c>
      <c r="BU1127">
        <v>41352</v>
      </c>
      <c r="BV1127">
        <v>88734</v>
      </c>
      <c r="BW1127">
        <v>932589</v>
      </c>
      <c r="BX1127">
        <v>42948</v>
      </c>
      <c r="BY1127">
        <v>49.478806605279722</v>
      </c>
      <c r="BZ1127">
        <v>0</v>
      </c>
      <c r="CA1127">
        <v>0</v>
      </c>
      <c r="CB1127">
        <v>0</v>
      </c>
      <c r="CC1127">
        <v>0</v>
      </c>
      <c r="CD1127">
        <v>21.326379185620599</v>
      </c>
      <c r="CE1127">
        <v>0</v>
      </c>
      <c r="CF1127">
        <v>0</v>
      </c>
      <c r="CG1127">
        <v>270151.00802783249</v>
      </c>
      <c r="CH1127">
        <v>90381.403421076306</v>
      </c>
      <c r="CI1127">
        <v>545268.02723264717</v>
      </c>
      <c r="CJ1127">
        <v>133089.09954312336</v>
      </c>
      <c r="CK1127">
        <v>424966.40647025302</v>
      </c>
      <c r="CL1127">
        <v>970000</v>
      </c>
      <c r="CM1127">
        <v>460000</v>
      </c>
      <c r="CN1127">
        <v>80000</v>
      </c>
      <c r="CO1127">
        <v>7720000</v>
      </c>
      <c r="CP1127">
        <v>0</v>
      </c>
      <c r="CQ1127">
        <v>0</v>
      </c>
      <c r="CR1127">
        <v>0</v>
      </c>
      <c r="CS1127">
        <v>0</v>
      </c>
      <c r="CT1127">
        <v>0</v>
      </c>
      <c r="CU1127">
        <v>0</v>
      </c>
      <c r="CV1127">
        <v>0</v>
      </c>
      <c r="CW1127">
        <v>0</v>
      </c>
      <c r="CX1127">
        <v>251.4546933960446</v>
      </c>
      <c r="CY1127">
        <v>3008488.2250757688</v>
      </c>
      <c r="CZ1127">
        <v>23000</v>
      </c>
      <c r="DA1127">
        <v>22010.9484973746</v>
      </c>
      <c r="DB1127">
        <v>20201.96869424402</v>
      </c>
      <c r="DC1127">
        <v>18431.588014583678</v>
      </c>
      <c r="DD1127">
        <v>-521241.78056666511</v>
      </c>
      <c r="DE1127">
        <v>-800802.90813954384</v>
      </c>
      <c r="DF1127">
        <v>-1033265.8891419643</v>
      </c>
    </row>
    <row r="1128" spans="1:110" x14ac:dyDescent="0.45">
      <c r="A1128">
        <v>26209</v>
      </c>
      <c r="B1128" t="s">
        <v>1466</v>
      </c>
      <c r="C1128">
        <v>80090</v>
      </c>
      <c r="D1128">
        <v>79745</v>
      </c>
      <c r="E1128">
        <v>78638</v>
      </c>
      <c r="F1128">
        <v>76953</v>
      </c>
      <c r="G1128">
        <v>74851</v>
      </c>
      <c r="H1128">
        <v>72565</v>
      </c>
      <c r="I1128">
        <v>70378</v>
      </c>
      <c r="J1128">
        <v>68689.321428571435</v>
      </c>
      <c r="K1128">
        <v>2.2200000000000002</v>
      </c>
      <c r="L1128">
        <v>2.16</v>
      </c>
      <c r="M1128">
        <v>2.1</v>
      </c>
      <c r="N1128">
        <v>2.0699999999999998</v>
      </c>
      <c r="O1128">
        <v>2.04</v>
      </c>
      <c r="P1128">
        <v>2.02</v>
      </c>
      <c r="Q1128">
        <v>2.005166243007694</v>
      </c>
      <c r="R1128">
        <v>1.9899436642484987</v>
      </c>
      <c r="S1128">
        <v>299903</v>
      </c>
      <c r="T1128">
        <v>9192</v>
      </c>
      <c r="U1128">
        <v>4525</v>
      </c>
      <c r="V1128">
        <v>162.49830455453605</v>
      </c>
      <c r="W1128">
        <v>503.24450303449726</v>
      </c>
      <c r="X1128">
        <v>2448.8813674773937</v>
      </c>
      <c r="Y1128">
        <v>389.26567429864645</v>
      </c>
      <c r="Z1128">
        <v>31465</v>
      </c>
      <c r="AA1128">
        <v>30847.799213261442</v>
      </c>
      <c r="AB1128">
        <v>30183.987706870012</v>
      </c>
      <c r="AC1128">
        <v>29153.104719994964</v>
      </c>
      <c r="AD1128">
        <v>27816.406949868273</v>
      </c>
      <c r="AE1128">
        <v>26331.20486240547</v>
      </c>
      <c r="AF1128">
        <v>24997.247644573665</v>
      </c>
      <c r="AG1128">
        <v>23869.162977289288</v>
      </c>
      <c r="AH1128">
        <v>354</v>
      </c>
      <c r="AI1128">
        <v>294.91786419193903</v>
      </c>
      <c r="AJ1128">
        <v>260.24371539794538</v>
      </c>
      <c r="AK1128">
        <v>231.58510607419649</v>
      </c>
      <c r="AL1128">
        <v>217.654356551072</v>
      </c>
      <c r="AM1128">
        <v>195.6711189892155</v>
      </c>
      <c r="AN1128">
        <v>188.80765839799994</v>
      </c>
      <c r="AO1128">
        <v>165.77294894340591</v>
      </c>
      <c r="AP1128">
        <v>182.27798287415752</v>
      </c>
      <c r="AQ1128">
        <v>0.73473096608226807</v>
      </c>
      <c r="AR1128">
        <v>4.9682925864300238E-2</v>
      </c>
      <c r="AS1128">
        <v>0.73473096608226807</v>
      </c>
      <c r="AT1128">
        <v>32405</v>
      </c>
      <c r="AU1128">
        <v>842</v>
      </c>
      <c r="AV1128">
        <v>19908.008863599611</v>
      </c>
      <c r="AW1128">
        <v>9429.1016691702607</v>
      </c>
      <c r="AX1128">
        <v>989.35955236481857</v>
      </c>
      <c r="AY1128">
        <v>664.33025577831893</v>
      </c>
      <c r="AZ1128">
        <v>358.68302749523673</v>
      </c>
      <c r="BA1128">
        <v>26.299017110624277</v>
      </c>
      <c r="BB1128">
        <v>66.061272509003672</v>
      </c>
      <c r="BC1128">
        <v>32040</v>
      </c>
      <c r="BD1128">
        <v>1978965.2841652581</v>
      </c>
      <c r="BE1128">
        <v>12427149.061032677</v>
      </c>
      <c r="BF1128">
        <v>438797.99999999994</v>
      </c>
      <c r="BG1128">
        <v>441845.19670362328</v>
      </c>
      <c r="BH1128">
        <v>426963.50830648921</v>
      </c>
      <c r="BI1128">
        <v>203354</v>
      </c>
      <c r="BJ1128">
        <v>192182.28231598582</v>
      </c>
      <c r="BK1128">
        <v>183370.5406268255</v>
      </c>
      <c r="BL1128">
        <v>-669390.50781420898</v>
      </c>
      <c r="BM1128">
        <v>-861900.29391299933</v>
      </c>
      <c r="BN1128">
        <v>-1011473.8688832712</v>
      </c>
      <c r="BO1128">
        <v>1368002.9942211993</v>
      </c>
      <c r="BP1128">
        <v>3053722.4356365949</v>
      </c>
      <c r="BQ1128">
        <v>4480004.9527421724</v>
      </c>
      <c r="BR1128">
        <v>1296872</v>
      </c>
      <c r="BS1128">
        <v>8767932</v>
      </c>
      <c r="BT1128">
        <v>937111</v>
      </c>
      <c r="BU1128">
        <v>41352</v>
      </c>
      <c r="BV1128">
        <v>88734</v>
      </c>
      <c r="BW1128">
        <v>932589</v>
      </c>
      <c r="BX1128">
        <v>42948</v>
      </c>
      <c r="BY1128">
        <v>91.278528504951836</v>
      </c>
      <c r="BZ1128">
        <v>0</v>
      </c>
      <c r="CA1128">
        <v>0</v>
      </c>
      <c r="CB1128">
        <v>1.1428531475326928</v>
      </c>
      <c r="CC1128">
        <v>0</v>
      </c>
      <c r="CD1128">
        <v>9.9915664973936504</v>
      </c>
      <c r="CE1128">
        <v>0.37439999999999996</v>
      </c>
      <c r="CF1128">
        <v>0</v>
      </c>
      <c r="CG1128">
        <v>374341.87425395142</v>
      </c>
      <c r="CH1128">
        <v>125239.37704819698</v>
      </c>
      <c r="CI1128">
        <v>755565.03296110046</v>
      </c>
      <c r="CJ1128">
        <v>184418.42334569668</v>
      </c>
      <c r="CK1128">
        <v>588865.91708238772</v>
      </c>
      <c r="CL1128">
        <v>1070000</v>
      </c>
      <c r="CM1128">
        <v>940000</v>
      </c>
      <c r="CN1128">
        <v>150000</v>
      </c>
      <c r="CO1128">
        <v>19170000</v>
      </c>
      <c r="CP1128">
        <v>7000</v>
      </c>
      <c r="CQ1128">
        <v>0</v>
      </c>
      <c r="CR1128">
        <v>0</v>
      </c>
      <c r="CS1128">
        <v>0</v>
      </c>
      <c r="CT1128">
        <v>13418000</v>
      </c>
      <c r="CU1128">
        <v>0</v>
      </c>
      <c r="CV1128">
        <v>0</v>
      </c>
      <c r="CW1128">
        <v>0</v>
      </c>
      <c r="CX1128">
        <v>2164.6969257572537</v>
      </c>
      <c r="CY1128">
        <v>4472026.769192569</v>
      </c>
      <c r="CZ1128">
        <v>32040</v>
      </c>
      <c r="DA1128">
        <v>32262.499150825868</v>
      </c>
      <c r="DB1128">
        <v>31175.873194818385</v>
      </c>
      <c r="DC1128">
        <v>29956.511720169172</v>
      </c>
      <c r="DD1128">
        <v>-669390.50781420898</v>
      </c>
      <c r="DE1128">
        <v>-861900.29391299933</v>
      </c>
      <c r="DF1128">
        <v>-1011473.8688832712</v>
      </c>
    </row>
    <row r="1129" spans="1:110" x14ac:dyDescent="0.45">
      <c r="A1129">
        <v>26210</v>
      </c>
      <c r="B1129" t="s">
        <v>1467</v>
      </c>
      <c r="C1129">
        <v>72664</v>
      </c>
      <c r="D1129">
        <v>70386</v>
      </c>
      <c r="E1129">
        <v>67239</v>
      </c>
      <c r="F1129">
        <v>63451</v>
      </c>
      <c r="G1129">
        <v>59255</v>
      </c>
      <c r="H1129">
        <v>54923</v>
      </c>
      <c r="I1129">
        <v>50792</v>
      </c>
      <c r="J1129">
        <v>47058.928571428558</v>
      </c>
      <c r="K1129">
        <v>2.2200000000000002</v>
      </c>
      <c r="L1129">
        <v>2.16</v>
      </c>
      <c r="M1129">
        <v>2.1</v>
      </c>
      <c r="N1129">
        <v>2.0699999999999998</v>
      </c>
      <c r="O1129">
        <v>2.04</v>
      </c>
      <c r="P1129">
        <v>2.02</v>
      </c>
      <c r="Q1129">
        <v>2.005166243007694</v>
      </c>
      <c r="R1129">
        <v>1.9899436642484987</v>
      </c>
      <c r="S1129">
        <v>299903</v>
      </c>
      <c r="T1129">
        <v>9192</v>
      </c>
      <c r="U1129">
        <v>4525</v>
      </c>
      <c r="V1129">
        <v>144.81368167943401</v>
      </c>
      <c r="W1129">
        <v>450.74698188729286</v>
      </c>
      <c r="X1129">
        <v>2493.1476171196564</v>
      </c>
      <c r="Y1129">
        <v>394.30594847700451</v>
      </c>
      <c r="Z1129">
        <v>26120</v>
      </c>
      <c r="AA1129">
        <v>24189.752829658242</v>
      </c>
      <c r="AB1129">
        <v>22371.389027881876</v>
      </c>
      <c r="AC1129">
        <v>20535.792804317647</v>
      </c>
      <c r="AD1129">
        <v>18577.258336967287</v>
      </c>
      <c r="AE1129">
        <v>16658.039713855538</v>
      </c>
      <c r="AF1129">
        <v>14902.471462674785</v>
      </c>
      <c r="AG1129">
        <v>13020.561284942929</v>
      </c>
      <c r="AH1129">
        <v>584</v>
      </c>
      <c r="AI1129">
        <v>464.54807756676615</v>
      </c>
      <c r="AJ1129">
        <v>362.09368327178197</v>
      </c>
      <c r="AK1129">
        <v>286.03374331258902</v>
      </c>
      <c r="AL1129">
        <v>231.93019051227139</v>
      </c>
      <c r="AM1129">
        <v>191.99632460823702</v>
      </c>
      <c r="AN1129">
        <v>161.38630135504283</v>
      </c>
      <c r="AO1129">
        <v>134.93080724666527</v>
      </c>
      <c r="AP1129">
        <v>121.50249585379346</v>
      </c>
      <c r="AQ1129">
        <v>2.663399752048222</v>
      </c>
      <c r="AR1129">
        <v>0.18010060625808838</v>
      </c>
      <c r="AS1129">
        <v>2.663399752048222</v>
      </c>
      <c r="AT1129">
        <v>38879</v>
      </c>
      <c r="AU1129">
        <v>3559</v>
      </c>
      <c r="AV1129">
        <v>25002.713620935054</v>
      </c>
      <c r="AW1129">
        <v>30587.03117692102</v>
      </c>
      <c r="AX1129">
        <v>4051.315554391093</v>
      </c>
      <c r="AY1129">
        <v>834.34055353060273</v>
      </c>
      <c r="AZ1129">
        <v>1163.5306659700757</v>
      </c>
      <c r="BA1129">
        <v>107.69150288264643</v>
      </c>
      <c r="BB1129">
        <v>66.061272509003672</v>
      </c>
      <c r="BC1129">
        <v>29620</v>
      </c>
      <c r="BD1129">
        <v>1420040.4275961323</v>
      </c>
      <c r="BE1129">
        <v>7249693.6279873634</v>
      </c>
      <c r="BF1129">
        <v>239802</v>
      </c>
      <c r="BG1129">
        <v>225573.66327048733</v>
      </c>
      <c r="BH1129">
        <v>200088.97001175693</v>
      </c>
      <c r="BI1129">
        <v>328684.00000000012</v>
      </c>
      <c r="BJ1129">
        <v>279034.95209833886</v>
      </c>
      <c r="BK1129">
        <v>252422.90081365933</v>
      </c>
      <c r="BL1129">
        <v>-366199.83671525284</v>
      </c>
      <c r="BM1129">
        <v>-573197.44804064697</v>
      </c>
      <c r="BN1129">
        <v>-684659.20316750417</v>
      </c>
      <c r="BO1129">
        <v>431640.91438518371</v>
      </c>
      <c r="BP1129">
        <v>1157698.7171552372</v>
      </c>
      <c r="BQ1129">
        <v>1750719.7367004901</v>
      </c>
      <c r="BR1129">
        <v>1296872</v>
      </c>
      <c r="BS1129">
        <v>8767932</v>
      </c>
      <c r="BT1129">
        <v>937111</v>
      </c>
      <c r="BU1129">
        <v>41352</v>
      </c>
      <c r="BV1129">
        <v>88734</v>
      </c>
      <c r="BW1129">
        <v>932589</v>
      </c>
      <c r="BX1129">
        <v>42948</v>
      </c>
      <c r="BY1129">
        <v>139.96374833142892</v>
      </c>
      <c r="BZ1129">
        <v>0</v>
      </c>
      <c r="CA1129">
        <v>0</v>
      </c>
      <c r="CB1129">
        <v>0</v>
      </c>
      <c r="CC1129">
        <v>0</v>
      </c>
      <c r="CD1129">
        <v>28.743034632055686</v>
      </c>
      <c r="CE1129">
        <v>0</v>
      </c>
      <c r="CF1129">
        <v>0</v>
      </c>
      <c r="CG1129">
        <v>299244.19350775291</v>
      </c>
      <c r="CH1129">
        <v>100114.78532796145</v>
      </c>
      <c r="CI1129">
        <v>603989.19939616299</v>
      </c>
      <c r="CJ1129">
        <v>147421.77180161356</v>
      </c>
      <c r="CK1129">
        <v>470732.01947474183</v>
      </c>
      <c r="CL1129">
        <v>3760000</v>
      </c>
      <c r="CM1129">
        <v>980000</v>
      </c>
      <c r="CN1129">
        <v>240000</v>
      </c>
      <c r="CO1129">
        <v>24350000</v>
      </c>
      <c r="CP1129">
        <v>0</v>
      </c>
      <c r="CQ1129">
        <v>0</v>
      </c>
      <c r="CR1129">
        <v>0</v>
      </c>
      <c r="CS1129">
        <v>0</v>
      </c>
      <c r="CT1129">
        <v>0</v>
      </c>
      <c r="CU1129">
        <v>0</v>
      </c>
      <c r="CV1129">
        <v>0</v>
      </c>
      <c r="CW1129">
        <v>0</v>
      </c>
      <c r="CX1129">
        <v>450.97852619942779</v>
      </c>
      <c r="CY1129">
        <v>2996584.4939902062</v>
      </c>
      <c r="CZ1129">
        <v>29620</v>
      </c>
      <c r="DA1129">
        <v>27862.536200998467</v>
      </c>
      <c r="DB1129">
        <v>24714.703345878021</v>
      </c>
      <c r="DC1129">
        <v>21495.807962260962</v>
      </c>
      <c r="DD1129">
        <v>-366199.83671525284</v>
      </c>
      <c r="DE1129">
        <v>-573197.44804064697</v>
      </c>
      <c r="DF1129">
        <v>-684659.20316750417</v>
      </c>
    </row>
    <row r="1130" spans="1:110" x14ac:dyDescent="0.45">
      <c r="A1130">
        <v>26211</v>
      </c>
      <c r="B1130" t="s">
        <v>1468</v>
      </c>
      <c r="C1130">
        <v>70835</v>
      </c>
      <c r="D1130">
        <v>73161</v>
      </c>
      <c r="E1130">
        <v>74833</v>
      </c>
      <c r="F1130">
        <v>75406</v>
      </c>
      <c r="G1130">
        <v>75191</v>
      </c>
      <c r="H1130">
        <v>74404</v>
      </c>
      <c r="I1130">
        <v>73274</v>
      </c>
      <c r="J1130">
        <v>73636.89285714287</v>
      </c>
      <c r="K1130">
        <v>2.2200000000000002</v>
      </c>
      <c r="L1130">
        <v>2.16</v>
      </c>
      <c r="M1130">
        <v>2.1</v>
      </c>
      <c r="N1130">
        <v>2.0699999999999998</v>
      </c>
      <c r="O1130">
        <v>2.04</v>
      </c>
      <c r="P1130">
        <v>2.02</v>
      </c>
      <c r="Q1130">
        <v>2.005166243007694</v>
      </c>
      <c r="R1130">
        <v>1.9899436642484987</v>
      </c>
      <c r="S1130">
        <v>299903</v>
      </c>
      <c r="T1130">
        <v>9192</v>
      </c>
      <c r="U1130">
        <v>4525</v>
      </c>
      <c r="V1130">
        <v>153.31556397279229</v>
      </c>
      <c r="W1130">
        <v>489.57231915594707</v>
      </c>
      <c r="X1130">
        <v>2295.6196873103213</v>
      </c>
      <c r="Y1130">
        <v>353.89782939482689</v>
      </c>
      <c r="Z1130">
        <v>26745</v>
      </c>
      <c r="AA1130">
        <v>27232.727027999099</v>
      </c>
      <c r="AB1130">
        <v>27842.682668007754</v>
      </c>
      <c r="AC1130">
        <v>28025.967292816396</v>
      </c>
      <c r="AD1130">
        <v>27605.750759863105</v>
      </c>
      <c r="AE1130">
        <v>26772.384960583378</v>
      </c>
      <c r="AF1130">
        <v>25734.360311542085</v>
      </c>
      <c r="AG1130">
        <v>25557.932023885598</v>
      </c>
      <c r="AH1130">
        <v>581</v>
      </c>
      <c r="AI1130">
        <v>450.76052769196815</v>
      </c>
      <c r="AJ1130">
        <v>354.00688249411411</v>
      </c>
      <c r="AK1130">
        <v>303.68310189856317</v>
      </c>
      <c r="AL1130">
        <v>270.16614791572277</v>
      </c>
      <c r="AM1130">
        <v>249.36164336761709</v>
      </c>
      <c r="AN1130">
        <v>230.53502199486914</v>
      </c>
      <c r="AO1130">
        <v>230.50896689743783</v>
      </c>
      <c r="AP1130">
        <v>151.3085011207601</v>
      </c>
      <c r="AQ1130">
        <v>1.1020964491234022</v>
      </c>
      <c r="AR1130">
        <v>7.4524388796450347E-2</v>
      </c>
      <c r="AS1130">
        <v>1.1020964491234022</v>
      </c>
      <c r="AT1130">
        <v>36355</v>
      </c>
      <c r="AU1130">
        <v>1311</v>
      </c>
      <c r="AV1130">
        <v>22495.307763311266</v>
      </c>
      <c r="AW1130">
        <v>13348.945977187228</v>
      </c>
      <c r="AX1130">
        <v>1521.6745036045606</v>
      </c>
      <c r="AY1130">
        <v>750.66842006169691</v>
      </c>
      <c r="AZ1130">
        <v>507.79390497220214</v>
      </c>
      <c r="BA1130">
        <v>40.448938620385931</v>
      </c>
      <c r="BB1130">
        <v>66.061272509003672</v>
      </c>
      <c r="BC1130">
        <v>30690</v>
      </c>
      <c r="BD1130">
        <v>2214994.3104053964</v>
      </c>
      <c r="BE1130">
        <v>9993237.9994145948</v>
      </c>
      <c r="BF1130">
        <v>523916</v>
      </c>
      <c r="BG1130">
        <v>563470.70011998562</v>
      </c>
      <c r="BH1130">
        <v>569745.22552552959</v>
      </c>
      <c r="BI1130">
        <v>572035.99999999988</v>
      </c>
      <c r="BJ1130">
        <v>588698.37786830857</v>
      </c>
      <c r="BK1130">
        <v>579871.53565021837</v>
      </c>
      <c r="BL1130">
        <v>-735288.52074404433</v>
      </c>
      <c r="BM1130">
        <v>-914675.39394532051</v>
      </c>
      <c r="BN1130">
        <v>-1071872.0227599265</v>
      </c>
      <c r="BO1130">
        <v>1412221.9838219611</v>
      </c>
      <c r="BP1130">
        <v>2999349.8648455832</v>
      </c>
      <c r="BQ1130">
        <v>4281744.1683818344</v>
      </c>
      <c r="BR1130">
        <v>1296872</v>
      </c>
      <c r="BS1130">
        <v>8767932</v>
      </c>
      <c r="BT1130">
        <v>937111</v>
      </c>
      <c r="BU1130">
        <v>41352</v>
      </c>
      <c r="BV1130">
        <v>88734</v>
      </c>
      <c r="BW1130">
        <v>932589</v>
      </c>
      <c r="BX1130">
        <v>42948</v>
      </c>
      <c r="BY1130">
        <v>210.14870013345069</v>
      </c>
      <c r="BZ1130">
        <v>0</v>
      </c>
      <c r="CA1130">
        <v>0</v>
      </c>
      <c r="CB1130">
        <v>0</v>
      </c>
      <c r="CC1130">
        <v>0</v>
      </c>
      <c r="CD1130">
        <v>15.01519062640531</v>
      </c>
      <c r="CE1130">
        <v>4.6799999999999994E-2</v>
      </c>
      <c r="CF1130">
        <v>0</v>
      </c>
      <c r="CG1130">
        <v>274020.54501284653</v>
      </c>
      <c r="CH1130">
        <v>91675.991162386155</v>
      </c>
      <c r="CI1130">
        <v>553078.23239725269</v>
      </c>
      <c r="CJ1130">
        <v>134995.4155577994</v>
      </c>
      <c r="CK1130">
        <v>431053.45844621951</v>
      </c>
      <c r="CL1130">
        <v>6700000</v>
      </c>
      <c r="CM1130">
        <v>1060000</v>
      </c>
      <c r="CN1130">
        <v>690000</v>
      </c>
      <c r="CO1130">
        <v>42920000</v>
      </c>
      <c r="CP1130">
        <v>0</v>
      </c>
      <c r="CQ1130">
        <v>0</v>
      </c>
      <c r="CR1130">
        <v>0</v>
      </c>
      <c r="CS1130">
        <v>0</v>
      </c>
      <c r="CT1130">
        <v>0</v>
      </c>
      <c r="CU1130">
        <v>0</v>
      </c>
      <c r="CV1130">
        <v>0</v>
      </c>
      <c r="CW1130">
        <v>0</v>
      </c>
      <c r="CX1130">
        <v>3498.5000820319251</v>
      </c>
      <c r="CY1130">
        <v>3145806.3969587693</v>
      </c>
      <c r="CZ1130">
        <v>30690</v>
      </c>
      <c r="DA1130">
        <v>33007.03888921575</v>
      </c>
      <c r="DB1130">
        <v>33374.588619890405</v>
      </c>
      <c r="DC1130">
        <v>33529.392127641935</v>
      </c>
      <c r="DD1130">
        <v>-735288.52074404433</v>
      </c>
      <c r="DE1130">
        <v>-914675.39394532051</v>
      </c>
      <c r="DF1130">
        <v>-1071872.0227599265</v>
      </c>
    </row>
    <row r="1131" spans="1:110" x14ac:dyDescent="0.45">
      <c r="A1131">
        <v>26212</v>
      </c>
      <c r="B1131" t="s">
        <v>1469</v>
      </c>
      <c r="C1131">
        <v>55054</v>
      </c>
      <c r="D1131">
        <v>51132</v>
      </c>
      <c r="E1131">
        <v>47218</v>
      </c>
      <c r="F1131">
        <v>43421</v>
      </c>
      <c r="G1131">
        <v>39649</v>
      </c>
      <c r="H1131">
        <v>35890</v>
      </c>
      <c r="I1131">
        <v>32255</v>
      </c>
      <c r="J1131">
        <v>28453.214285714286</v>
      </c>
      <c r="K1131">
        <v>2.2200000000000002</v>
      </c>
      <c r="L1131">
        <v>2.16</v>
      </c>
      <c r="M1131">
        <v>2.1</v>
      </c>
      <c r="N1131">
        <v>2.0699999999999998</v>
      </c>
      <c r="O1131">
        <v>2.04</v>
      </c>
      <c r="P1131">
        <v>2.02</v>
      </c>
      <c r="Q1131">
        <v>2.005166243007694</v>
      </c>
      <c r="R1131">
        <v>1.9899436642484987</v>
      </c>
      <c r="S1131">
        <v>269203</v>
      </c>
      <c r="T1131">
        <v>12934</v>
      </c>
      <c r="U1131">
        <v>3918</v>
      </c>
      <c r="V1131">
        <v>99.425203374682681</v>
      </c>
      <c r="W1131">
        <v>348.10549041792154</v>
      </c>
      <c r="X1131">
        <v>3871.270505193731</v>
      </c>
      <c r="Y1131">
        <v>334.94284788310716</v>
      </c>
      <c r="Z1131">
        <v>27248</v>
      </c>
      <c r="AA1131">
        <v>24971.803001069344</v>
      </c>
      <c r="AB1131">
        <v>22657.847756701667</v>
      </c>
      <c r="AC1131">
        <v>20363.716617937782</v>
      </c>
      <c r="AD1131">
        <v>18129.71944600331</v>
      </c>
      <c r="AE1131">
        <v>16054.904205697729</v>
      </c>
      <c r="AF1131">
        <v>14233.213341242916</v>
      </c>
      <c r="AG1131">
        <v>11998.585302886277</v>
      </c>
      <c r="AH1131">
        <v>2326</v>
      </c>
      <c r="AI1131">
        <v>2251.6566729338592</v>
      </c>
      <c r="AJ1131">
        <v>2206.3744257826893</v>
      </c>
      <c r="AK1131">
        <v>2211.7838579239642</v>
      </c>
      <c r="AL1131">
        <v>2257.2750620452516</v>
      </c>
      <c r="AM1131">
        <v>2336.2645413072623</v>
      </c>
      <c r="AN1131">
        <v>2506.530379206401</v>
      </c>
      <c r="AO1131">
        <v>2509.4115242667385</v>
      </c>
      <c r="AP1131">
        <v>137.89620273551623</v>
      </c>
      <c r="AQ1131">
        <v>42.063347808209848</v>
      </c>
      <c r="AR1131">
        <v>2.8443475057311889</v>
      </c>
      <c r="AS1131">
        <v>42.063347808209848</v>
      </c>
      <c r="AT1131">
        <v>45477</v>
      </c>
      <c r="AU1131">
        <v>556</v>
      </c>
      <c r="AV1131">
        <v>27664.4980591364</v>
      </c>
      <c r="AW1131">
        <v>8501.459281334417</v>
      </c>
      <c r="AX1131">
        <v>685.35281873271902</v>
      </c>
      <c r="AY1131">
        <v>923.1643002333816</v>
      </c>
      <c r="AZ1131">
        <v>323.39551106196126</v>
      </c>
      <c r="BA1131">
        <v>18.217952678158515</v>
      </c>
      <c r="BB1131">
        <v>66.061272509003672</v>
      </c>
      <c r="BC1131">
        <v>19670</v>
      </c>
      <c r="BD1131">
        <v>784879.19791928807</v>
      </c>
      <c r="BE1131">
        <v>16583082.164563274</v>
      </c>
      <c r="BF1131">
        <v>199084</v>
      </c>
      <c r="BG1131">
        <v>176411.46422048309</v>
      </c>
      <c r="BH1131">
        <v>149423.6764948497</v>
      </c>
      <c r="BI1131">
        <v>150426</v>
      </c>
      <c r="BJ1131">
        <v>122667.6518246894</v>
      </c>
      <c r="BK1131">
        <v>109210.42334298849</v>
      </c>
      <c r="BL1131">
        <v>-1529972.5173971399</v>
      </c>
      <c r="BM1131">
        <v>-1560196.0972249452</v>
      </c>
      <c r="BN1131">
        <v>-1651851.546174197</v>
      </c>
      <c r="BO1131">
        <v>737822.06692585349</v>
      </c>
      <c r="BP1131">
        <v>1977155.2932862137</v>
      </c>
      <c r="BQ1131">
        <v>2701307.2350471653</v>
      </c>
      <c r="BR1131">
        <v>1296872</v>
      </c>
      <c r="BS1131">
        <v>8767932</v>
      </c>
      <c r="BT1131">
        <v>937111</v>
      </c>
      <c r="BU1131">
        <v>41352</v>
      </c>
      <c r="BV1131">
        <v>88734</v>
      </c>
      <c r="BW1131">
        <v>932589</v>
      </c>
      <c r="BX1131">
        <v>42948</v>
      </c>
      <c r="BY1131">
        <v>234.14462780895124</v>
      </c>
      <c r="BZ1131">
        <v>0</v>
      </c>
      <c r="CA1131">
        <v>1.6615967999999998E-2</v>
      </c>
      <c r="CB1131">
        <v>36.129311387586412</v>
      </c>
      <c r="CC1131">
        <v>4.0591520000000001</v>
      </c>
      <c r="CD1131">
        <v>54.389482305556434</v>
      </c>
      <c r="CE1131">
        <v>52.973843640255737</v>
      </c>
      <c r="CF1131">
        <v>7.2733999999999996</v>
      </c>
      <c r="CG1131">
        <v>834530.14310136263</v>
      </c>
      <c r="CH1131">
        <v>279199.42287582351</v>
      </c>
      <c r="CI1131">
        <v>1684400.913833265</v>
      </c>
      <c r="CJ1131">
        <v>411128.82049846544</v>
      </c>
      <c r="CK1131">
        <v>1312774.2094834396</v>
      </c>
      <c r="CL1131">
        <v>36600000</v>
      </c>
      <c r="CM1131">
        <v>11300000</v>
      </c>
      <c r="CN1131">
        <v>5000000</v>
      </c>
      <c r="CO1131">
        <v>501430000</v>
      </c>
      <c r="CP1131">
        <v>425000</v>
      </c>
      <c r="CQ1131">
        <v>80</v>
      </c>
      <c r="CR1131">
        <v>0</v>
      </c>
      <c r="CS1131">
        <v>0</v>
      </c>
      <c r="CT1131">
        <v>948056000</v>
      </c>
      <c r="CU1131">
        <v>560640</v>
      </c>
      <c r="CV1131">
        <v>0</v>
      </c>
      <c r="CW1131">
        <v>0</v>
      </c>
      <c r="CX1131">
        <v>85311.522750698408</v>
      </c>
      <c r="CY1131">
        <v>6805020.6257817158</v>
      </c>
      <c r="CZ1131">
        <v>19670</v>
      </c>
      <c r="DA1131">
        <v>17429.89643174189</v>
      </c>
      <c r="DB1131">
        <v>14763.435116100207</v>
      </c>
      <c r="DC1131">
        <v>11881.079006044196</v>
      </c>
      <c r="DD1131">
        <v>-1529972.5173971399</v>
      </c>
      <c r="DE1131">
        <v>-1560196.0972249452</v>
      </c>
      <c r="DF1131">
        <v>-1651851.546174197</v>
      </c>
    </row>
    <row r="1132" spans="1:110" x14ac:dyDescent="0.45">
      <c r="A1132">
        <v>26213</v>
      </c>
      <c r="B1132" t="s">
        <v>1470</v>
      </c>
      <c r="C1132">
        <v>33145</v>
      </c>
      <c r="D1132">
        <v>31060</v>
      </c>
      <c r="E1132">
        <v>28947</v>
      </c>
      <c r="F1132">
        <v>26964</v>
      </c>
      <c r="G1132">
        <v>24956</v>
      </c>
      <c r="H1132">
        <v>22862</v>
      </c>
      <c r="I1132">
        <v>20790</v>
      </c>
      <c r="J1132">
        <v>18738.142857142855</v>
      </c>
      <c r="K1132">
        <v>2.2200000000000002</v>
      </c>
      <c r="L1132">
        <v>2.16</v>
      </c>
      <c r="M1132">
        <v>2.1</v>
      </c>
      <c r="N1132">
        <v>2.0699999999999998</v>
      </c>
      <c r="O1132">
        <v>2.04</v>
      </c>
      <c r="P1132">
        <v>2.02</v>
      </c>
      <c r="Q1132">
        <v>2.005166243007694</v>
      </c>
      <c r="R1132">
        <v>1.9899436642484987</v>
      </c>
      <c r="S1132">
        <v>350553</v>
      </c>
      <c r="T1132">
        <v>11325</v>
      </c>
      <c r="U1132">
        <v>4371</v>
      </c>
      <c r="V1132">
        <v>62.662072482411219</v>
      </c>
      <c r="W1132">
        <v>219.39116774939882</v>
      </c>
      <c r="X1132">
        <v>3238.0216710132195</v>
      </c>
      <c r="Y1132">
        <v>356.95047291299022</v>
      </c>
      <c r="Z1132">
        <v>16614</v>
      </c>
      <c r="AA1132">
        <v>15669.459648106333</v>
      </c>
      <c r="AB1132">
        <v>14351.97974692967</v>
      </c>
      <c r="AC1132">
        <v>13094.716214519454</v>
      </c>
      <c r="AD1132">
        <v>11859.068918235243</v>
      </c>
      <c r="AE1132">
        <v>10669.212927531547</v>
      </c>
      <c r="AF1132">
        <v>9816.6989811872372</v>
      </c>
      <c r="AG1132">
        <v>8544.5243964103793</v>
      </c>
      <c r="AH1132">
        <v>1537</v>
      </c>
      <c r="AI1132">
        <v>1342.3341304272483</v>
      </c>
      <c r="AJ1132">
        <v>1194.9370824545244</v>
      </c>
      <c r="AK1132">
        <v>1124.3033687816703</v>
      </c>
      <c r="AL1132">
        <v>1109.140311668936</v>
      </c>
      <c r="AM1132">
        <v>1117.5169843251731</v>
      </c>
      <c r="AN1132">
        <v>1422.5375719834062</v>
      </c>
      <c r="AO1132">
        <v>1433.8866182706906</v>
      </c>
      <c r="AP1132">
        <v>81.572629215314464</v>
      </c>
      <c r="AQ1132">
        <v>24.613487363755983</v>
      </c>
      <c r="AR1132">
        <v>1.664378016454058</v>
      </c>
      <c r="AS1132">
        <v>24.613487363755983</v>
      </c>
      <c r="AT1132">
        <v>25674</v>
      </c>
      <c r="AU1132">
        <v>376</v>
      </c>
      <c r="AV1132">
        <v>15645.1975869528</v>
      </c>
      <c r="AW1132">
        <v>5269.1786294760568</v>
      </c>
      <c r="AX1132">
        <v>456.71475572335976</v>
      </c>
      <c r="AY1132">
        <v>522.0802434766149</v>
      </c>
      <c r="AZ1132">
        <v>200.43955506526919</v>
      </c>
      <c r="BA1132">
        <v>12.140327696572548</v>
      </c>
      <c r="BB1132">
        <v>66.061272509003672</v>
      </c>
      <c r="BC1132">
        <v>13220</v>
      </c>
      <c r="BD1132">
        <v>571895.2033213384</v>
      </c>
      <c r="BE1132">
        <v>4900346.0950867897</v>
      </c>
      <c r="BF1132">
        <v>121438</v>
      </c>
      <c r="BG1132">
        <v>110007.14125255466</v>
      </c>
      <c r="BH1132">
        <v>95580.60096013463</v>
      </c>
      <c r="BI1132">
        <v>101633.99999999994</v>
      </c>
      <c r="BJ1132">
        <v>84933.904399652107</v>
      </c>
      <c r="BK1132">
        <v>76919.347412313597</v>
      </c>
      <c r="BL1132">
        <v>-740582.68674183555</v>
      </c>
      <c r="BM1132">
        <v>-731933.13557999081</v>
      </c>
      <c r="BN1132">
        <v>-752150.82171968208</v>
      </c>
      <c r="BO1132">
        <v>233599.08328987937</v>
      </c>
      <c r="BP1132">
        <v>715383.49892410473</v>
      </c>
      <c r="BQ1132">
        <v>1142491.4936734322</v>
      </c>
      <c r="BR1132">
        <v>1296872</v>
      </c>
      <c r="BS1132">
        <v>8767932</v>
      </c>
      <c r="BT1132">
        <v>937111</v>
      </c>
      <c r="BU1132">
        <v>41352</v>
      </c>
      <c r="BV1132">
        <v>88734</v>
      </c>
      <c r="BW1132">
        <v>932589</v>
      </c>
      <c r="BX1132">
        <v>42948</v>
      </c>
      <c r="BY1132">
        <v>286.36797078406516</v>
      </c>
      <c r="BZ1132">
        <v>0</v>
      </c>
      <c r="CA1132">
        <v>0</v>
      </c>
      <c r="CB1132">
        <v>38.478821601113182</v>
      </c>
      <c r="CC1132">
        <v>6.3971476799999998</v>
      </c>
      <c r="CD1132">
        <v>8.1904889735673017</v>
      </c>
      <c r="CE1132">
        <v>0</v>
      </c>
      <c r="CF1132">
        <v>15.249000000000001</v>
      </c>
      <c r="CG1132">
        <v>245643.94045607685</v>
      </c>
      <c r="CH1132">
        <v>82182.347726113949</v>
      </c>
      <c r="CI1132">
        <v>495803.39452347864</v>
      </c>
      <c r="CJ1132">
        <v>121015.76478350846</v>
      </c>
      <c r="CK1132">
        <v>386415.07728913194</v>
      </c>
      <c r="CL1132">
        <v>25000000</v>
      </c>
      <c r="CM1132">
        <v>2180000</v>
      </c>
      <c r="CN1132">
        <v>1400000</v>
      </c>
      <c r="CO1132">
        <v>616400000</v>
      </c>
      <c r="CP1132">
        <v>263000</v>
      </c>
      <c r="CQ1132">
        <v>2050</v>
      </c>
      <c r="CR1132">
        <v>0</v>
      </c>
      <c r="CS1132">
        <v>0</v>
      </c>
      <c r="CT1132">
        <v>683662000</v>
      </c>
      <c r="CU1132">
        <v>14366400</v>
      </c>
      <c r="CV1132">
        <v>0</v>
      </c>
      <c r="CW1132">
        <v>0</v>
      </c>
      <c r="CX1132">
        <v>148142.34605172841</v>
      </c>
      <c r="CY1132">
        <v>2058548.674381129</v>
      </c>
      <c r="CZ1132">
        <v>13220</v>
      </c>
      <c r="DA1132">
        <v>11975.612307175454</v>
      </c>
      <c r="DB1132">
        <v>10405.108324354651</v>
      </c>
      <c r="DC1132">
        <v>8657.0418885496529</v>
      </c>
      <c r="DD1132">
        <v>-740582.68674183555</v>
      </c>
      <c r="DE1132">
        <v>-731933.13557999081</v>
      </c>
      <c r="DF1132">
        <v>-752150.82171968208</v>
      </c>
    </row>
    <row r="1133" spans="1:110" x14ac:dyDescent="0.45">
      <c r="A1133">
        <v>26214</v>
      </c>
      <c r="B1133" t="s">
        <v>1471</v>
      </c>
      <c r="C1133">
        <v>72840</v>
      </c>
      <c r="D1133">
        <v>74949</v>
      </c>
      <c r="E1133">
        <v>76003</v>
      </c>
      <c r="F1133">
        <v>76025</v>
      </c>
      <c r="G1133">
        <v>75245</v>
      </c>
      <c r="H1133">
        <v>73941</v>
      </c>
      <c r="I1133">
        <v>72400</v>
      </c>
      <c r="J1133">
        <v>72253.785714285696</v>
      </c>
      <c r="K1133">
        <v>2.2200000000000002</v>
      </c>
      <c r="L1133">
        <v>2.16</v>
      </c>
      <c r="M1133">
        <v>2.1</v>
      </c>
      <c r="N1133">
        <v>2.0699999999999998</v>
      </c>
      <c r="O1133">
        <v>2.04</v>
      </c>
      <c r="P1133">
        <v>2.02</v>
      </c>
      <c r="Q1133">
        <v>2.005166243007694</v>
      </c>
      <c r="R1133">
        <v>1.9899436642484987</v>
      </c>
      <c r="S1133">
        <v>299903</v>
      </c>
      <c r="T1133">
        <v>9192</v>
      </c>
      <c r="U1133">
        <v>4525</v>
      </c>
      <c r="V1133">
        <v>139.08724152493681</v>
      </c>
      <c r="W1133">
        <v>458.41212644213624</v>
      </c>
      <c r="X1133">
        <v>2602.0817121653818</v>
      </c>
      <c r="Y1133">
        <v>388.65181007638887</v>
      </c>
      <c r="Z1133">
        <v>18826</v>
      </c>
      <c r="AA1133">
        <v>19080.041294294235</v>
      </c>
      <c r="AB1133">
        <v>19256.119602876512</v>
      </c>
      <c r="AC1133">
        <v>19124.413120326342</v>
      </c>
      <c r="AD1133">
        <v>18543.772181431435</v>
      </c>
      <c r="AE1133">
        <v>17805.942761609622</v>
      </c>
      <c r="AF1133">
        <v>17115.13679996063</v>
      </c>
      <c r="AG1133">
        <v>16811.471965297576</v>
      </c>
      <c r="AH1133">
        <v>1105</v>
      </c>
      <c r="AI1133">
        <v>958.57906050107749</v>
      </c>
      <c r="AJ1133">
        <v>797.98879097785755</v>
      </c>
      <c r="AK1133">
        <v>659.19587439119869</v>
      </c>
      <c r="AL1133">
        <v>560.01409354016766</v>
      </c>
      <c r="AM1133">
        <v>500.60969291658517</v>
      </c>
      <c r="AN1133">
        <v>478.05587452013464</v>
      </c>
      <c r="AO1133">
        <v>473.03507038454785</v>
      </c>
      <c r="AP1133">
        <v>121.06619217138191</v>
      </c>
      <c r="AQ1133">
        <v>2.0205101567262376</v>
      </c>
      <c r="AR1133">
        <v>0.13662804612682566</v>
      </c>
      <c r="AS1133">
        <v>2.0205101567262376</v>
      </c>
      <c r="AT1133">
        <v>43115</v>
      </c>
      <c r="AU1133">
        <v>540</v>
      </c>
      <c r="AV1133">
        <v>26233.295564932458</v>
      </c>
      <c r="AW1133">
        <v>8157.2901848529109</v>
      </c>
      <c r="AX1133">
        <v>664.22859168308139</v>
      </c>
      <c r="AY1133">
        <v>875.40507300179604</v>
      </c>
      <c r="AZ1133">
        <v>310.3033186318047</v>
      </c>
      <c r="BA1133">
        <v>17.656431432116836</v>
      </c>
      <c r="BB1133">
        <v>66.061272509003672</v>
      </c>
      <c r="BC1133">
        <v>28160</v>
      </c>
      <c r="BD1133">
        <v>1946647.512420756</v>
      </c>
      <c r="BE1133">
        <v>8886214.7109124884</v>
      </c>
      <c r="BF1133">
        <v>732972</v>
      </c>
      <c r="BG1133">
        <v>775820.72400536726</v>
      </c>
      <c r="BH1133">
        <v>773230.97546807083</v>
      </c>
      <c r="BI1133">
        <v>449399.99999999988</v>
      </c>
      <c r="BJ1133">
        <v>450445.10772860795</v>
      </c>
      <c r="BK1133">
        <v>436769.03470997128</v>
      </c>
      <c r="BL1133">
        <v>-1542651.2310841016</v>
      </c>
      <c r="BM1133">
        <v>-1897056.1057025834</v>
      </c>
      <c r="BN1133">
        <v>-2197371.0195376752</v>
      </c>
      <c r="BO1133">
        <v>1168439.0858901986</v>
      </c>
      <c r="BP1133">
        <v>2517596.0441156765</v>
      </c>
      <c r="BQ1133">
        <v>3592800.3012415827</v>
      </c>
      <c r="BR1133">
        <v>1296872</v>
      </c>
      <c r="BS1133">
        <v>8767932</v>
      </c>
      <c r="BT1133">
        <v>937111</v>
      </c>
      <c r="BU1133">
        <v>41352</v>
      </c>
      <c r="BV1133">
        <v>88734</v>
      </c>
      <c r="BW1133">
        <v>932589</v>
      </c>
      <c r="BX1133">
        <v>42948</v>
      </c>
      <c r="BY1133">
        <v>286.36797078406516</v>
      </c>
      <c r="BZ1133">
        <v>0</v>
      </c>
      <c r="CA1133">
        <v>0</v>
      </c>
      <c r="CB1133">
        <v>38.478821601113182</v>
      </c>
      <c r="CC1133">
        <v>6.3971476799999998</v>
      </c>
      <c r="CD1133">
        <v>8.1904889735673017</v>
      </c>
      <c r="CE1133">
        <v>0</v>
      </c>
      <c r="CF1133">
        <v>15.249000000000001</v>
      </c>
      <c r="CG1133">
        <v>287635.58255271078</v>
      </c>
      <c r="CH1133">
        <v>96231.022104031916</v>
      </c>
      <c r="CI1133">
        <v>580558.58390234632</v>
      </c>
      <c r="CJ1133">
        <v>141702.82375758546</v>
      </c>
      <c r="CK1133">
        <v>452470.86354684236</v>
      </c>
      <c r="CL1133">
        <v>9180000</v>
      </c>
      <c r="CM1133">
        <v>5550000</v>
      </c>
      <c r="CN1133">
        <v>2260000</v>
      </c>
      <c r="CO1133">
        <v>616400000</v>
      </c>
      <c r="CP1133">
        <v>1000</v>
      </c>
      <c r="CQ1133">
        <v>0</v>
      </c>
      <c r="CR1133">
        <v>0</v>
      </c>
      <c r="CS1133">
        <v>0</v>
      </c>
      <c r="CT1133">
        <v>907000</v>
      </c>
      <c r="CU1133">
        <v>0</v>
      </c>
      <c r="CV1133">
        <v>0</v>
      </c>
      <c r="CW1133">
        <v>0</v>
      </c>
      <c r="CX1133">
        <v>8937.5744283159329</v>
      </c>
      <c r="CY1133">
        <v>2953061.6889783484</v>
      </c>
      <c r="CZ1133">
        <v>28160</v>
      </c>
      <c r="DA1133">
        <v>29806.202130492216</v>
      </c>
      <c r="DB1133">
        <v>29706.706762578753</v>
      </c>
      <c r="DC1133">
        <v>29467.302679575874</v>
      </c>
      <c r="DD1133">
        <v>-1542651.2310841016</v>
      </c>
      <c r="DE1133">
        <v>-1897056.1057025834</v>
      </c>
      <c r="DF1133">
        <v>-2197371.0195376752</v>
      </c>
    </row>
    <row r="1134" spans="1:110" x14ac:dyDescent="0.45">
      <c r="A1134">
        <v>26303</v>
      </c>
      <c r="B1134" t="s">
        <v>1472</v>
      </c>
      <c r="C1134">
        <v>15181</v>
      </c>
      <c r="D1134">
        <v>15085</v>
      </c>
      <c r="E1134">
        <v>14613</v>
      </c>
      <c r="F1134">
        <v>14083</v>
      </c>
      <c r="G1134">
        <v>13540</v>
      </c>
      <c r="H1134">
        <v>13011</v>
      </c>
      <c r="I1134">
        <v>12515</v>
      </c>
      <c r="J1134">
        <v>12042.892857142857</v>
      </c>
      <c r="K1134">
        <v>2.2200000000000002</v>
      </c>
      <c r="L1134">
        <v>2.16</v>
      </c>
      <c r="M1134">
        <v>2.1</v>
      </c>
      <c r="N1134">
        <v>2.0699999999999998</v>
      </c>
      <c r="O1134">
        <v>2.04</v>
      </c>
      <c r="P1134">
        <v>2.02</v>
      </c>
      <c r="Q1134">
        <v>2.005166243007694</v>
      </c>
      <c r="R1134">
        <v>1.9899436642484987</v>
      </c>
      <c r="S1134">
        <v>299903</v>
      </c>
      <c r="T1134">
        <v>9192</v>
      </c>
      <c r="U1134">
        <v>4525</v>
      </c>
      <c r="V1134">
        <v>30.469005023716257</v>
      </c>
      <c r="W1134">
        <v>94.982584525176833</v>
      </c>
      <c r="X1134">
        <v>2475.5995503109857</v>
      </c>
      <c r="Y1134">
        <v>390.93382845949958</v>
      </c>
      <c r="Z1134">
        <v>5697</v>
      </c>
      <c r="AA1134">
        <v>5599.5062585236092</v>
      </c>
      <c r="AB1134">
        <v>5431.2589215714297</v>
      </c>
      <c r="AC1134">
        <v>5203.6425809395732</v>
      </c>
      <c r="AD1134">
        <v>4911.3363443207645</v>
      </c>
      <c r="AE1134">
        <v>4600.7695058737581</v>
      </c>
      <c r="AF1134">
        <v>4335.9892645156588</v>
      </c>
      <c r="AG1134">
        <v>4098.4615711942606</v>
      </c>
      <c r="AH1134">
        <v>54</v>
      </c>
      <c r="AI1134">
        <v>40.603120883963847</v>
      </c>
      <c r="AJ1134">
        <v>31.786111283753808</v>
      </c>
      <c r="AK1134">
        <v>23.700012252441184</v>
      </c>
      <c r="AL1134">
        <v>17.863649143806683</v>
      </c>
      <c r="AM1134">
        <v>13.346474272812172</v>
      </c>
      <c r="AN1134">
        <v>7.9314899294740142</v>
      </c>
      <c r="AO1134">
        <v>5.1712190930473323</v>
      </c>
      <c r="AP1134">
        <v>20.732504612370931</v>
      </c>
      <c r="AQ1134">
        <v>0</v>
      </c>
      <c r="AR1134">
        <v>0</v>
      </c>
      <c r="AS1134">
        <v>0</v>
      </c>
      <c r="AT1134">
        <v>6795</v>
      </c>
      <c r="AU1134">
        <v>166</v>
      </c>
      <c r="AV1134">
        <v>4169.878566297476</v>
      </c>
      <c r="AW1134">
        <v>1897.3398354704323</v>
      </c>
      <c r="AX1134">
        <v>195.59271330674559</v>
      </c>
      <c r="AY1134">
        <v>139.14884775734674</v>
      </c>
      <c r="AZ1134">
        <v>72.174807341295235</v>
      </c>
      <c r="BA1134">
        <v>5.1992181221400484</v>
      </c>
      <c r="BB1134">
        <v>66.061272509003672</v>
      </c>
      <c r="BC1134">
        <v>6530</v>
      </c>
      <c r="BD1134">
        <v>373816.60930891836</v>
      </c>
      <c r="BE1134">
        <v>1817714.2918342685</v>
      </c>
      <c r="BF1134">
        <v>116644</v>
      </c>
      <c r="BG1134">
        <v>113630.69806747275</v>
      </c>
      <c r="BH1134">
        <v>107579.65526833096</v>
      </c>
      <c r="BI1134">
        <v>182194</v>
      </c>
      <c r="BJ1134">
        <v>169313.58098734901</v>
      </c>
      <c r="BK1134">
        <v>159802.66341431122</v>
      </c>
      <c r="BL1134">
        <v>-152884.84052493342</v>
      </c>
      <c r="BM1134">
        <v>-223781.48214359535</v>
      </c>
      <c r="BN1134">
        <v>-290006.11305449647</v>
      </c>
      <c r="BO1134">
        <v>192368.61507878476</v>
      </c>
      <c r="BP1134">
        <v>428822.31312268146</v>
      </c>
      <c r="BQ1134">
        <v>614766.68683318363</v>
      </c>
      <c r="BR1134">
        <v>1296872</v>
      </c>
      <c r="BS1134">
        <v>8767932</v>
      </c>
      <c r="BT1134">
        <v>937111</v>
      </c>
      <c r="BU1134">
        <v>41352</v>
      </c>
      <c r="BV1134">
        <v>88734</v>
      </c>
      <c r="BW1134">
        <v>932589</v>
      </c>
      <c r="BX1134">
        <v>42948</v>
      </c>
      <c r="BY1134">
        <v>337.45869306687058</v>
      </c>
      <c r="BZ1134">
        <v>0</v>
      </c>
      <c r="CA1134">
        <v>0</v>
      </c>
      <c r="CB1134">
        <v>0</v>
      </c>
      <c r="CC1134">
        <v>31.010403840000002</v>
      </c>
      <c r="CD1134">
        <v>55.577501329590412</v>
      </c>
      <c r="CE1134">
        <v>0</v>
      </c>
      <c r="CF1134">
        <v>0</v>
      </c>
      <c r="CG1134">
        <v>62199.224129485039</v>
      </c>
      <c r="CH1134">
        <v>20809.299249202715</v>
      </c>
      <c r="CI1134">
        <v>125541.81634958561</v>
      </c>
      <c r="CJ1134">
        <v>30642.264828496307</v>
      </c>
      <c r="CK1134">
        <v>97843.72435442431</v>
      </c>
      <c r="CL1134">
        <v>160000</v>
      </c>
      <c r="CM1134">
        <v>150000</v>
      </c>
      <c r="CN1134">
        <v>30000</v>
      </c>
      <c r="CO1134">
        <v>5970000</v>
      </c>
      <c r="CP1134">
        <v>1000</v>
      </c>
      <c r="CQ1134">
        <v>0</v>
      </c>
      <c r="CR1134">
        <v>0</v>
      </c>
      <c r="CS1134">
        <v>0</v>
      </c>
      <c r="CT1134">
        <v>1622000</v>
      </c>
      <c r="CU1134">
        <v>0</v>
      </c>
      <c r="CV1134">
        <v>0</v>
      </c>
      <c r="CW1134">
        <v>0</v>
      </c>
      <c r="CX1134">
        <v>513.842199548439</v>
      </c>
      <c r="CY1134">
        <v>671049.48320455011</v>
      </c>
      <c r="CZ1134">
        <v>6530</v>
      </c>
      <c r="DA1134">
        <v>6361.3084117536873</v>
      </c>
      <c r="DB1134">
        <v>6022.5570873958468</v>
      </c>
      <c r="DC1134">
        <v>5658.634705499654</v>
      </c>
      <c r="DD1134">
        <v>-152884.84052493342</v>
      </c>
      <c r="DE1134">
        <v>-223781.48214359535</v>
      </c>
      <c r="DF1134">
        <v>-290006.11305449647</v>
      </c>
    </row>
    <row r="1135" spans="1:110" x14ac:dyDescent="0.45">
      <c r="A1135">
        <v>26322</v>
      </c>
      <c r="B1135" t="s">
        <v>1473</v>
      </c>
      <c r="C1135">
        <v>15805</v>
      </c>
      <c r="D1135">
        <v>15259</v>
      </c>
      <c r="E1135">
        <v>14556</v>
      </c>
      <c r="F1135">
        <v>13720</v>
      </c>
      <c r="G1135">
        <v>12825</v>
      </c>
      <c r="H1135">
        <v>11915</v>
      </c>
      <c r="I1135">
        <v>11071</v>
      </c>
      <c r="J1135">
        <v>10263.107142857143</v>
      </c>
      <c r="K1135">
        <v>2.2200000000000002</v>
      </c>
      <c r="L1135">
        <v>2.16</v>
      </c>
      <c r="M1135">
        <v>2.1</v>
      </c>
      <c r="N1135">
        <v>2.0699999999999998</v>
      </c>
      <c r="O1135">
        <v>2.04</v>
      </c>
      <c r="P1135">
        <v>2.02</v>
      </c>
      <c r="Q1135">
        <v>2.005166243007694</v>
      </c>
      <c r="R1135">
        <v>1.9899436642484987</v>
      </c>
      <c r="S1135">
        <v>299903</v>
      </c>
      <c r="T1135">
        <v>9192</v>
      </c>
      <c r="U1135">
        <v>4525</v>
      </c>
      <c r="V1135">
        <v>30.873329915925613</v>
      </c>
      <c r="W1135">
        <v>98.459769165854567</v>
      </c>
      <c r="X1135">
        <v>2543.6029124731199</v>
      </c>
      <c r="Y1135">
        <v>392.62915202001273</v>
      </c>
      <c r="Z1135">
        <v>19513</v>
      </c>
      <c r="AA1135">
        <v>18777.779970583379</v>
      </c>
      <c r="AB1135">
        <v>17635.051011465905</v>
      </c>
      <c r="AC1135">
        <v>16328.538759842817</v>
      </c>
      <c r="AD1135">
        <v>14880.277462314651</v>
      </c>
      <c r="AE1135">
        <v>13484.703684255424</v>
      </c>
      <c r="AF1135">
        <v>12296.09174639103</v>
      </c>
      <c r="AG1135">
        <v>10992.477281173293</v>
      </c>
      <c r="AH1135">
        <v>680</v>
      </c>
      <c r="AI1135">
        <v>637.94891337820343</v>
      </c>
      <c r="AJ1135">
        <v>586.34660055041059</v>
      </c>
      <c r="AK1135">
        <v>555.38933281153129</v>
      </c>
      <c r="AL1135">
        <v>544.94620786726853</v>
      </c>
      <c r="AM1135">
        <v>544.85810572445916</v>
      </c>
      <c r="AN1135">
        <v>549.72482382947419</v>
      </c>
      <c r="AO1135">
        <v>525.51663941500692</v>
      </c>
      <c r="AP1135">
        <v>77.750932145302215</v>
      </c>
      <c r="AQ1135">
        <v>11.572012715795722</v>
      </c>
      <c r="AR1135">
        <v>0.78250608236272878</v>
      </c>
      <c r="AS1135">
        <v>11.572012715795722</v>
      </c>
      <c r="AT1135">
        <v>16553</v>
      </c>
      <c r="AU1135">
        <v>2575</v>
      </c>
      <c r="AV1135">
        <v>11109.669738893805</v>
      </c>
      <c r="AW1135">
        <v>21036.433635862119</v>
      </c>
      <c r="AX1135">
        <v>2915.7917858059618</v>
      </c>
      <c r="AY1135">
        <v>370.72967918688624</v>
      </c>
      <c r="AZ1135">
        <v>800.22593550819499</v>
      </c>
      <c r="BA1135">
        <v>77.507169039444065</v>
      </c>
      <c r="BB1135">
        <v>66.061272509003672</v>
      </c>
      <c r="BC1135">
        <v>6320</v>
      </c>
      <c r="BD1135">
        <v>304810.39423971495</v>
      </c>
      <c r="BE1135">
        <v>6017461.9954700014</v>
      </c>
      <c r="BF1135">
        <v>53206</v>
      </c>
      <c r="BG1135">
        <v>49919.71004994915</v>
      </c>
      <c r="BH1135">
        <v>44425.360991305897</v>
      </c>
      <c r="BI1135">
        <v>348528.00000000012</v>
      </c>
      <c r="BJ1135">
        <v>303068.46527149371</v>
      </c>
      <c r="BK1135">
        <v>276187.77893393754</v>
      </c>
      <c r="BL1135">
        <v>-87742.023750748252</v>
      </c>
      <c r="BM1135">
        <v>-141157.82610665826</v>
      </c>
      <c r="BN1135">
        <v>-185428.76037897111</v>
      </c>
      <c r="BO1135">
        <v>500928.18058091495</v>
      </c>
      <c r="BP1135">
        <v>1083993.0253832894</v>
      </c>
      <c r="BQ1135">
        <v>1465459.8141879723</v>
      </c>
      <c r="BR1135">
        <v>1296872</v>
      </c>
      <c r="BS1135">
        <v>8767932</v>
      </c>
      <c r="BT1135">
        <v>937111</v>
      </c>
      <c r="BU1135">
        <v>41352</v>
      </c>
      <c r="BV1135">
        <v>88734</v>
      </c>
      <c r="BW1135">
        <v>932589</v>
      </c>
      <c r="BX1135">
        <v>42948</v>
      </c>
      <c r="BY1135">
        <v>20.007514661958734</v>
      </c>
      <c r="BZ1135">
        <v>0</v>
      </c>
      <c r="CA1135">
        <v>0</v>
      </c>
      <c r="CB1135">
        <v>0</v>
      </c>
      <c r="CC1135">
        <v>0</v>
      </c>
      <c r="CD1135">
        <v>1.970351368977004</v>
      </c>
      <c r="CE1135">
        <v>0</v>
      </c>
      <c r="CF1135">
        <v>0</v>
      </c>
      <c r="CG1135">
        <v>249513.47744109089</v>
      </c>
      <c r="CH1135">
        <v>83476.935467423798</v>
      </c>
      <c r="CI1135">
        <v>503613.59968808421</v>
      </c>
      <c r="CJ1135">
        <v>122922.0807981845</v>
      </c>
      <c r="CK1135">
        <v>392502.12926509843</v>
      </c>
      <c r="CL1135">
        <v>3950000</v>
      </c>
      <c r="CM1135">
        <v>870000</v>
      </c>
      <c r="CN1135">
        <v>180000</v>
      </c>
      <c r="CO1135">
        <v>13860000</v>
      </c>
      <c r="CP1135">
        <v>1000</v>
      </c>
      <c r="CQ1135">
        <v>0</v>
      </c>
      <c r="CR1135">
        <v>0</v>
      </c>
      <c r="CS1135">
        <v>0</v>
      </c>
      <c r="CT1135">
        <v>1351000</v>
      </c>
      <c r="CU1135">
        <v>0</v>
      </c>
      <c r="CV1135">
        <v>0</v>
      </c>
      <c r="CW1135">
        <v>0</v>
      </c>
      <c r="CX1135">
        <v>38.264844647224173</v>
      </c>
      <c r="CY1135">
        <v>2163776.7860183702</v>
      </c>
      <c r="CZ1135">
        <v>6320</v>
      </c>
      <c r="DA1135">
        <v>5929.6426627763522</v>
      </c>
      <c r="DB1135">
        <v>5277.0041248177513</v>
      </c>
      <c r="DC1135">
        <v>4614.0557495039402</v>
      </c>
      <c r="DD1135">
        <v>-87742.023750748252</v>
      </c>
      <c r="DE1135">
        <v>-141157.82610665826</v>
      </c>
      <c r="DF1135">
        <v>-185428.76037897111</v>
      </c>
    </row>
    <row r="1136" spans="1:110" x14ac:dyDescent="0.45">
      <c r="A1136">
        <v>26343</v>
      </c>
      <c r="B1136" t="s">
        <v>1474</v>
      </c>
      <c r="C1136">
        <v>7910</v>
      </c>
      <c r="D1136">
        <v>7361</v>
      </c>
      <c r="E1136">
        <v>6775</v>
      </c>
      <c r="F1136">
        <v>6178</v>
      </c>
      <c r="G1136">
        <v>5575</v>
      </c>
      <c r="H1136">
        <v>4994</v>
      </c>
      <c r="I1136">
        <v>4435</v>
      </c>
      <c r="J1136">
        <v>3850.75</v>
      </c>
      <c r="K1136">
        <v>2.2200000000000002</v>
      </c>
      <c r="L1136">
        <v>2.16</v>
      </c>
      <c r="M1136">
        <v>2.1</v>
      </c>
      <c r="N1136">
        <v>2.0699999999999998</v>
      </c>
      <c r="O1136">
        <v>2.04</v>
      </c>
      <c r="P1136">
        <v>2.02</v>
      </c>
      <c r="Q1136">
        <v>2.005166243007694</v>
      </c>
      <c r="R1136">
        <v>1.9899436642484987</v>
      </c>
      <c r="S1136">
        <v>299903</v>
      </c>
      <c r="T1136">
        <v>9192</v>
      </c>
      <c r="U1136">
        <v>4525</v>
      </c>
      <c r="V1136">
        <v>15.168048522465988</v>
      </c>
      <c r="W1136">
        <v>53.106061545561367</v>
      </c>
      <c r="X1136">
        <v>2591.1052929847278</v>
      </c>
      <c r="Y1136">
        <v>364.31683821692667</v>
      </c>
      <c r="Z1136">
        <v>2825</v>
      </c>
      <c r="AA1136">
        <v>2551.2236492159791</v>
      </c>
      <c r="AB1136">
        <v>2294.985783957512</v>
      </c>
      <c r="AC1136">
        <v>2045.8311667088706</v>
      </c>
      <c r="AD1136">
        <v>1806.1023223978536</v>
      </c>
      <c r="AE1136">
        <v>1577.4139074050877</v>
      </c>
      <c r="AF1136">
        <v>1368.4667140136294</v>
      </c>
      <c r="AG1136">
        <v>1121.2120154261445</v>
      </c>
      <c r="AH1136">
        <v>115</v>
      </c>
      <c r="AI1136">
        <v>106.81689105991317</v>
      </c>
      <c r="AJ1136">
        <v>105.05258151195414</v>
      </c>
      <c r="AK1136">
        <v>108.3395187330792</v>
      </c>
      <c r="AL1136">
        <v>125.0914174027472</v>
      </c>
      <c r="AM1136">
        <v>125.64170712818317</v>
      </c>
      <c r="AN1136">
        <v>121.35659622622174</v>
      </c>
      <c r="AO1136">
        <v>101.95764972789745</v>
      </c>
      <c r="AP1136">
        <v>27.10738619427298</v>
      </c>
      <c r="AQ1136">
        <v>1.4694619321645361</v>
      </c>
      <c r="AR1136">
        <v>9.9365851728600477E-2</v>
      </c>
      <c r="AS1136">
        <v>1.4694619321645361</v>
      </c>
      <c r="AT1136">
        <v>5803</v>
      </c>
      <c r="AU1136">
        <v>360</v>
      </c>
      <c r="AV1136">
        <v>3656.7946597068863</v>
      </c>
      <c r="AW1136">
        <v>3270.6575044211827</v>
      </c>
      <c r="AX1136">
        <v>412.28789433509814</v>
      </c>
      <c r="AY1136">
        <v>122.0272377944188</v>
      </c>
      <c r="AZ1136">
        <v>124.41581146818179</v>
      </c>
      <c r="BA1136">
        <v>10.959379086910374</v>
      </c>
      <c r="BB1136">
        <v>66.061272509003672</v>
      </c>
      <c r="BC1136">
        <v>6320</v>
      </c>
      <c r="BD1136">
        <v>237074.85261594874</v>
      </c>
      <c r="BE1136">
        <v>1213830.8139111847</v>
      </c>
      <c r="BF1136">
        <v>27612</v>
      </c>
      <c r="BG1136">
        <v>24182.007784859103</v>
      </c>
      <c r="BH1136">
        <v>20031.430598242547</v>
      </c>
      <c r="BI1136">
        <v>73803.999999999985</v>
      </c>
      <c r="BJ1136">
        <v>59183.569999510873</v>
      </c>
      <c r="BK1136">
        <v>52248.487051778109</v>
      </c>
      <c r="BL1136">
        <v>-7394.7061445943546</v>
      </c>
      <c r="BM1136">
        <v>-60868.059717034746</v>
      </c>
      <c r="BN1136">
        <v>-116967.81734458401</v>
      </c>
      <c r="BO1136">
        <v>42161.92882436316</v>
      </c>
      <c r="BP1136">
        <v>141848.29061671929</v>
      </c>
      <c r="BQ1136">
        <v>220030.62407250388</v>
      </c>
      <c r="BR1136">
        <v>1296872</v>
      </c>
      <c r="BS1136">
        <v>8767932</v>
      </c>
      <c r="BT1136">
        <v>937111</v>
      </c>
      <c r="BU1136">
        <v>41352</v>
      </c>
      <c r="BV1136">
        <v>88734</v>
      </c>
      <c r="BW1136">
        <v>932589</v>
      </c>
      <c r="BX1136">
        <v>42948</v>
      </c>
      <c r="BY1136">
        <v>71.933367080325311</v>
      </c>
      <c r="BZ1136">
        <v>0</v>
      </c>
      <c r="CA1136">
        <v>0</v>
      </c>
      <c r="CB1136">
        <v>0</v>
      </c>
      <c r="CC1136">
        <v>0</v>
      </c>
      <c r="CD1136">
        <v>15.091473104431861</v>
      </c>
      <c r="CE1136">
        <v>0</v>
      </c>
      <c r="CF1136">
        <v>0</v>
      </c>
      <c r="CG1136">
        <v>67071.974406910129</v>
      </c>
      <c r="CH1136">
        <v>22439.52084937067</v>
      </c>
      <c r="CI1136">
        <v>135376.88951982965</v>
      </c>
      <c r="CJ1136">
        <v>33042.810921051314</v>
      </c>
      <c r="CK1136">
        <v>105508.90091675248</v>
      </c>
      <c r="CL1136">
        <v>1050000</v>
      </c>
      <c r="CM1136">
        <v>600000</v>
      </c>
      <c r="CN1136">
        <v>260000</v>
      </c>
      <c r="CO1136">
        <v>18040000</v>
      </c>
      <c r="CP1136">
        <v>25000</v>
      </c>
      <c r="CQ1136">
        <v>130</v>
      </c>
      <c r="CR1136">
        <v>0</v>
      </c>
      <c r="CS1136">
        <v>0</v>
      </c>
      <c r="CT1136">
        <v>48046000</v>
      </c>
      <c r="CU1136">
        <v>911040</v>
      </c>
      <c r="CV1136">
        <v>0</v>
      </c>
      <c r="CW1136">
        <v>0</v>
      </c>
      <c r="CX1136">
        <v>3047.5215558324971</v>
      </c>
      <c r="CY1136">
        <v>533230.83303770074</v>
      </c>
      <c r="CZ1136">
        <v>6320</v>
      </c>
      <c r="DA1136">
        <v>5534.9228306645491</v>
      </c>
      <c r="DB1136">
        <v>4584.913855602379</v>
      </c>
      <c r="DC1136">
        <v>3588.711564459149</v>
      </c>
      <c r="DD1136">
        <v>-7394.7061445943546</v>
      </c>
      <c r="DE1136">
        <v>-60868.059717034746</v>
      </c>
      <c r="DF1136">
        <v>-116967.81734458401</v>
      </c>
    </row>
    <row r="1137" spans="1:110" x14ac:dyDescent="0.45">
      <c r="A1137">
        <v>26344</v>
      </c>
      <c r="B1137" t="s">
        <v>1475</v>
      </c>
      <c r="C1137">
        <v>9319</v>
      </c>
      <c r="D1137">
        <v>8837</v>
      </c>
      <c r="E1137">
        <v>8326</v>
      </c>
      <c r="F1137">
        <v>7786</v>
      </c>
      <c r="G1137">
        <v>7202</v>
      </c>
      <c r="H1137">
        <v>6579</v>
      </c>
      <c r="I1137">
        <v>5974</v>
      </c>
      <c r="J1137">
        <v>5414.1785714285716</v>
      </c>
      <c r="K1137">
        <v>2.2200000000000002</v>
      </c>
      <c r="L1137">
        <v>2.16</v>
      </c>
      <c r="M1137">
        <v>2.1</v>
      </c>
      <c r="N1137">
        <v>2.0699999999999998</v>
      </c>
      <c r="O1137">
        <v>2.04</v>
      </c>
      <c r="P1137">
        <v>2.02</v>
      </c>
      <c r="Q1137">
        <v>2.005166243007694</v>
      </c>
      <c r="R1137">
        <v>1.9899436642484987</v>
      </c>
      <c r="S1137">
        <v>299903</v>
      </c>
      <c r="T1137">
        <v>9192</v>
      </c>
      <c r="U1137">
        <v>4525</v>
      </c>
      <c r="V1137">
        <v>16.097438998604055</v>
      </c>
      <c r="W1137">
        <v>56.360024489610709</v>
      </c>
      <c r="X1137">
        <v>2876.4101395738835</v>
      </c>
      <c r="Y1137">
        <v>404.43151820262295</v>
      </c>
      <c r="Z1137">
        <v>5362</v>
      </c>
      <c r="AA1137">
        <v>5029.4026770705013</v>
      </c>
      <c r="AB1137">
        <v>4645.7187684430519</v>
      </c>
      <c r="AC1137">
        <v>4226.4410471046385</v>
      </c>
      <c r="AD1137">
        <v>3808.3076966454846</v>
      </c>
      <c r="AE1137">
        <v>3404.1319773865539</v>
      </c>
      <c r="AF1137">
        <v>3016.4364216105769</v>
      </c>
      <c r="AG1137">
        <v>2619.4640751267902</v>
      </c>
      <c r="AH1137">
        <v>412</v>
      </c>
      <c r="AI1137">
        <v>404.82289454546338</v>
      </c>
      <c r="AJ1137">
        <v>414.85870396666553</v>
      </c>
      <c r="AK1137">
        <v>440.97517176130526</v>
      </c>
      <c r="AL1137">
        <v>468.11318143152471</v>
      </c>
      <c r="AM1137">
        <v>485.10719823416093</v>
      </c>
      <c r="AN1137">
        <v>501.38987401061922</v>
      </c>
      <c r="AO1137">
        <v>500.98796845080983</v>
      </c>
      <c r="AP1137">
        <v>18.898413206677944</v>
      </c>
      <c r="AQ1137">
        <v>2.663399752048222</v>
      </c>
      <c r="AR1137">
        <v>0.18010060625808838</v>
      </c>
      <c r="AS1137">
        <v>2.663399752048222</v>
      </c>
      <c r="AT1137">
        <v>7823</v>
      </c>
      <c r="AU1137">
        <v>224</v>
      </c>
      <c r="AV1137">
        <v>4815.1475048313669</v>
      </c>
      <c r="AW1137">
        <v>2433.0731042772977</v>
      </c>
      <c r="AX1137">
        <v>262.14074338288384</v>
      </c>
      <c r="AY1137">
        <v>160.6814722362227</v>
      </c>
      <c r="AZ1137">
        <v>92.554100886708397</v>
      </c>
      <c r="BA1137">
        <v>6.968188540899745</v>
      </c>
      <c r="BB1137">
        <v>66.061272509003672</v>
      </c>
      <c r="BC1137">
        <v>6320</v>
      </c>
      <c r="BD1137">
        <v>277654.49167545186</v>
      </c>
      <c r="BE1137">
        <v>1594262.8836491448</v>
      </c>
      <c r="BF1137">
        <v>31706</v>
      </c>
      <c r="BG1137">
        <v>29149.721201863707</v>
      </c>
      <c r="BH1137">
        <v>25240.55315577954</v>
      </c>
      <c r="BI1137">
        <v>107505.99999999999</v>
      </c>
      <c r="BJ1137">
        <v>90342.293187525967</v>
      </c>
      <c r="BK1137">
        <v>81404.483499031296</v>
      </c>
      <c r="BL1137">
        <v>6713.1990801005741</v>
      </c>
      <c r="BM1137">
        <v>-40445.315741374856</v>
      </c>
      <c r="BN1137">
        <v>-90659.01425962249</v>
      </c>
      <c r="BO1137">
        <v>99691.331091019092</v>
      </c>
      <c r="BP1137">
        <v>247310.8971687227</v>
      </c>
      <c r="BQ1137">
        <v>370064.71269415133</v>
      </c>
      <c r="BR1137">
        <v>1296872</v>
      </c>
      <c r="BS1137">
        <v>8767932</v>
      </c>
      <c r="BT1137">
        <v>937111</v>
      </c>
      <c r="BU1137">
        <v>41352</v>
      </c>
      <c r="BV1137">
        <v>88734</v>
      </c>
      <c r="BW1137">
        <v>932589</v>
      </c>
      <c r="BX1137">
        <v>42948</v>
      </c>
      <c r="BY1137">
        <v>38.307405108185563</v>
      </c>
      <c r="BZ1137">
        <v>0</v>
      </c>
      <c r="CA1137">
        <v>0</v>
      </c>
      <c r="CB1137">
        <v>0</v>
      </c>
      <c r="CC1137">
        <v>0</v>
      </c>
      <c r="CD1137">
        <v>2.06751866969006</v>
      </c>
      <c r="CE1137">
        <v>0</v>
      </c>
      <c r="CF1137">
        <v>0</v>
      </c>
      <c r="CG1137">
        <v>78107.320623431675</v>
      </c>
      <c r="CH1137">
        <v>26131.493296809862</v>
      </c>
      <c r="CI1137">
        <v>157650.43758185289</v>
      </c>
      <c r="CJ1137">
        <v>38479.341777720016</v>
      </c>
      <c r="CK1137">
        <v>122868.27136673099</v>
      </c>
      <c r="CL1137">
        <v>1960000</v>
      </c>
      <c r="CM1137">
        <v>2590000</v>
      </c>
      <c r="CN1137">
        <v>590000</v>
      </c>
      <c r="CO1137">
        <v>58160000</v>
      </c>
      <c r="CP1137">
        <v>44000</v>
      </c>
      <c r="CQ1137">
        <v>0</v>
      </c>
      <c r="CR1137">
        <v>0</v>
      </c>
      <c r="CS1137">
        <v>0</v>
      </c>
      <c r="CT1137">
        <v>89678000</v>
      </c>
      <c r="CU1137">
        <v>0</v>
      </c>
      <c r="CV1137">
        <v>0</v>
      </c>
      <c r="CW1137">
        <v>0</v>
      </c>
      <c r="CX1137">
        <v>11965.963561824819</v>
      </c>
      <c r="CY1137">
        <v>653842.97811756143</v>
      </c>
      <c r="CZ1137">
        <v>6320</v>
      </c>
      <c r="DA1137">
        <v>5810.4534787036728</v>
      </c>
      <c r="DB1137">
        <v>5031.2337079583258</v>
      </c>
      <c r="DC1137">
        <v>4202.9843072975864</v>
      </c>
      <c r="DD1137">
        <v>6713.1990801005741</v>
      </c>
      <c r="DE1137">
        <v>-40445.315741374856</v>
      </c>
      <c r="DF1137">
        <v>-90659.01425962249</v>
      </c>
    </row>
    <row r="1138" spans="1:110" x14ac:dyDescent="0.45">
      <c r="A1138">
        <v>26364</v>
      </c>
      <c r="B1138" t="s">
        <v>1476</v>
      </c>
      <c r="C1138">
        <v>1368</v>
      </c>
      <c r="D1138">
        <v>1179</v>
      </c>
      <c r="E1138">
        <v>999</v>
      </c>
      <c r="F1138">
        <v>837</v>
      </c>
      <c r="G1138">
        <v>697</v>
      </c>
      <c r="H1138">
        <v>576</v>
      </c>
      <c r="I1138">
        <v>460</v>
      </c>
      <c r="J1138">
        <v>308.85714285714289</v>
      </c>
      <c r="K1138">
        <v>2.2200000000000002</v>
      </c>
      <c r="L1138">
        <v>2.16</v>
      </c>
      <c r="M1138">
        <v>2.1</v>
      </c>
      <c r="N1138">
        <v>2.0699999999999998</v>
      </c>
      <c r="O1138">
        <v>2.04</v>
      </c>
      <c r="P1138">
        <v>2.02</v>
      </c>
      <c r="Q1138">
        <v>2.005166243007694</v>
      </c>
      <c r="R1138">
        <v>1.9899436642484987</v>
      </c>
      <c r="S1138">
        <v>299903</v>
      </c>
      <c r="T1138">
        <v>9192</v>
      </c>
      <c r="U1138">
        <v>4525</v>
      </c>
      <c r="V1138">
        <v>2.701420408197901</v>
      </c>
      <c r="W1138">
        <v>9.4581579328221661</v>
      </c>
      <c r="X1138">
        <v>2516.12497289367</v>
      </c>
      <c r="Y1138">
        <v>353.77439008947101</v>
      </c>
      <c r="Z1138">
        <v>432</v>
      </c>
      <c r="AA1138">
        <v>359.85291459221668</v>
      </c>
      <c r="AB1138">
        <v>293.57293759090174</v>
      </c>
      <c r="AC1138">
        <v>233.23630659573911</v>
      </c>
      <c r="AD1138">
        <v>180.89102433283236</v>
      </c>
      <c r="AE1138">
        <v>141.60869655227867</v>
      </c>
      <c r="AF1138">
        <v>108.13287169594183</v>
      </c>
      <c r="AG1138">
        <v>53.86682786481817</v>
      </c>
      <c r="AH1138">
        <v>20</v>
      </c>
      <c r="AI1138">
        <v>9.6119746214119601</v>
      </c>
      <c r="AJ1138">
        <v>4.5814679738631154</v>
      </c>
      <c r="AK1138">
        <v>2.462108458867724</v>
      </c>
      <c r="AL1138">
        <v>1.2495062637001477</v>
      </c>
      <c r="AM1138">
        <v>0.82820042859078313</v>
      </c>
      <c r="AN1138">
        <v>0.30283865132354953</v>
      </c>
      <c r="AO1138">
        <v>0.18863074891505457</v>
      </c>
      <c r="AP1138">
        <v>3.0460460790583945</v>
      </c>
      <c r="AQ1138">
        <v>0.55104822456170111</v>
      </c>
      <c r="AR1138">
        <v>3.7262194398225174E-2</v>
      </c>
      <c r="AS1138">
        <v>0.55104822456170111</v>
      </c>
      <c r="AT1138">
        <v>1181</v>
      </c>
      <c r="AU1138">
        <v>11</v>
      </c>
      <c r="AV1138">
        <v>716.91646764753375</v>
      </c>
      <c r="AW1138">
        <v>194.77085120070703</v>
      </c>
      <c r="AX1138">
        <v>13.933486130738727</v>
      </c>
      <c r="AY1138">
        <v>23.923502525398199</v>
      </c>
      <c r="AZ1138">
        <v>7.4090831796748953</v>
      </c>
      <c r="BA1138">
        <v>0.37037797763923858</v>
      </c>
      <c r="BB1138">
        <v>66.061272509003672</v>
      </c>
      <c r="BC1138">
        <v>6320</v>
      </c>
      <c r="BD1138">
        <v>118719.16336342836</v>
      </c>
      <c r="BE1138">
        <v>270744.69467092503</v>
      </c>
      <c r="BF1138">
        <v>7348</v>
      </c>
      <c r="BG1138">
        <v>5443.3242615333565</v>
      </c>
      <c r="BH1138">
        <v>3838.6649535182532</v>
      </c>
      <c r="BI1138">
        <v>63660</v>
      </c>
      <c r="BJ1138">
        <v>41260.811503250501</v>
      </c>
      <c r="BK1138">
        <v>32000.637321716385</v>
      </c>
      <c r="BL1138">
        <v>-43489.598999466165</v>
      </c>
      <c r="BM1138">
        <v>-106640.87314712588</v>
      </c>
      <c r="BN1138">
        <v>-180128.05742905429</v>
      </c>
      <c r="BO1138">
        <v>-34632.220510030835</v>
      </c>
      <c r="BP1138">
        <v>-44589.821916263085</v>
      </c>
      <c r="BQ1138">
        <v>-46448.729392516601</v>
      </c>
      <c r="BR1138">
        <v>1296872</v>
      </c>
      <c r="BS1138">
        <v>8767932</v>
      </c>
      <c r="BT1138">
        <v>937111</v>
      </c>
      <c r="BU1138">
        <v>41352</v>
      </c>
      <c r="BV1138">
        <v>88734</v>
      </c>
      <c r="BW1138">
        <v>932589</v>
      </c>
      <c r="BX1138">
        <v>42948</v>
      </c>
      <c r="BY1138">
        <v>5.1768706521573966</v>
      </c>
      <c r="BZ1138">
        <v>0</v>
      </c>
      <c r="CA1138">
        <v>0</v>
      </c>
      <c r="CB1138">
        <v>58.55885252037104</v>
      </c>
      <c r="CC1138">
        <v>0</v>
      </c>
      <c r="CD1138">
        <v>1.6912410560483975</v>
      </c>
      <c r="CE1138">
        <v>0</v>
      </c>
      <c r="CF1138">
        <v>0.2877498221614227</v>
      </c>
      <c r="CG1138">
        <v>17914.523078768732</v>
      </c>
      <c r="CH1138">
        <v>5993.4617653233627</v>
      </c>
      <c r="CI1138">
        <v>36158.35724354424</v>
      </c>
      <c r="CJ1138">
        <v>8825.5371049816549</v>
      </c>
      <c r="CK1138">
        <v>28180.796185030042</v>
      </c>
      <c r="CL1138">
        <v>330000</v>
      </c>
      <c r="CM1138">
        <v>240000</v>
      </c>
      <c r="CN1138">
        <v>210000</v>
      </c>
      <c r="CO1138">
        <v>23520000</v>
      </c>
      <c r="CP1138">
        <v>12000</v>
      </c>
      <c r="CQ1138">
        <v>1710</v>
      </c>
      <c r="CR1138">
        <v>0</v>
      </c>
      <c r="CS1138">
        <v>0</v>
      </c>
      <c r="CT1138">
        <v>20009000</v>
      </c>
      <c r="CU1138">
        <v>11983680</v>
      </c>
      <c r="CV1138">
        <v>0</v>
      </c>
      <c r="CW1138">
        <v>0</v>
      </c>
      <c r="CX1138">
        <v>5141.1551986734767</v>
      </c>
      <c r="CY1138">
        <v>166705.89715758106</v>
      </c>
      <c r="CZ1138">
        <v>6320</v>
      </c>
      <c r="DA1138">
        <v>4681.7922336541669</v>
      </c>
      <c r="DB1138">
        <v>3301.6279948605556</v>
      </c>
      <c r="DC1138">
        <v>1797.1068199942381</v>
      </c>
      <c r="DD1138">
        <v>-43489.598999466165</v>
      </c>
      <c r="DE1138">
        <v>-106640.87314712588</v>
      </c>
      <c r="DF1138">
        <v>-180128.05742905429</v>
      </c>
    </row>
    <row r="1139" spans="1:110" x14ac:dyDescent="0.45">
      <c r="A1139">
        <v>26365</v>
      </c>
      <c r="B1139" t="s">
        <v>1477</v>
      </c>
      <c r="C1139">
        <v>3956</v>
      </c>
      <c r="D1139">
        <v>3489</v>
      </c>
      <c r="E1139">
        <v>3038</v>
      </c>
      <c r="F1139">
        <v>2615</v>
      </c>
      <c r="G1139">
        <v>2203</v>
      </c>
      <c r="H1139">
        <v>1816</v>
      </c>
      <c r="I1139">
        <v>1471</v>
      </c>
      <c r="J1139">
        <v>1055.4285714285713</v>
      </c>
      <c r="K1139">
        <v>2.2200000000000002</v>
      </c>
      <c r="L1139">
        <v>2.16</v>
      </c>
      <c r="M1139">
        <v>2.1</v>
      </c>
      <c r="N1139">
        <v>2.0699999999999998</v>
      </c>
      <c r="O1139">
        <v>2.04</v>
      </c>
      <c r="P1139">
        <v>2.02</v>
      </c>
      <c r="Q1139">
        <v>2.005166243007694</v>
      </c>
      <c r="R1139">
        <v>1.9899436642484987</v>
      </c>
      <c r="S1139">
        <v>299903</v>
      </c>
      <c r="T1139">
        <v>9192</v>
      </c>
      <c r="U1139">
        <v>4525</v>
      </c>
      <c r="V1139">
        <v>6.8432344483148535</v>
      </c>
      <c r="W1139">
        <v>23.959392616963406</v>
      </c>
      <c r="X1139">
        <v>2872.3221749174959</v>
      </c>
      <c r="Y1139">
        <v>403.85673864334007</v>
      </c>
      <c r="Z1139">
        <v>1490</v>
      </c>
      <c r="AA1139">
        <v>1273.9338356253841</v>
      </c>
      <c r="AB1139">
        <v>1055.6867261922596</v>
      </c>
      <c r="AC1139">
        <v>854.94896566777152</v>
      </c>
      <c r="AD1139">
        <v>675.39275085455859</v>
      </c>
      <c r="AE1139">
        <v>543.85664040210906</v>
      </c>
      <c r="AF1139">
        <v>431.15677065843573</v>
      </c>
      <c r="AG1139">
        <v>250.71844754023977</v>
      </c>
      <c r="AH1139">
        <v>510</v>
      </c>
      <c r="AI1139">
        <v>448.24031261149236</v>
      </c>
      <c r="AJ1139">
        <v>385.1548546440489</v>
      </c>
      <c r="AK1139">
        <v>330.46966510079756</v>
      </c>
      <c r="AL1139">
        <v>272.25630237504515</v>
      </c>
      <c r="AM1139">
        <v>234.33117383126449</v>
      </c>
      <c r="AN1139">
        <v>201.37874240985957</v>
      </c>
      <c r="AO1139">
        <v>123.8184256522928</v>
      </c>
      <c r="AP1139">
        <v>5.0255720455552293</v>
      </c>
      <c r="AQ1139">
        <v>0.64288959532198464</v>
      </c>
      <c r="AR1139">
        <v>4.3472560131262709E-2</v>
      </c>
      <c r="AS1139">
        <v>0.64288959532198464</v>
      </c>
      <c r="AT1139">
        <v>4530</v>
      </c>
      <c r="AU1139">
        <v>54</v>
      </c>
      <c r="AV1139">
        <v>2755.0759894488497</v>
      </c>
      <c r="AW1139">
        <v>836.37416773672055</v>
      </c>
      <c r="AX1139">
        <v>66.713659648232138</v>
      </c>
      <c r="AY1139">
        <v>91.936885767908109</v>
      </c>
      <c r="AZ1139">
        <v>31.815673340704848</v>
      </c>
      <c r="BA1139">
        <v>1.7733731608569561</v>
      </c>
      <c r="BB1139">
        <v>66.061272509003672</v>
      </c>
      <c r="BC1139">
        <v>6320</v>
      </c>
      <c r="BD1139">
        <v>137089.71077825155</v>
      </c>
      <c r="BE1139">
        <v>375586.11763911869</v>
      </c>
      <c r="BF1139">
        <v>7024</v>
      </c>
      <c r="BG1139">
        <v>5493.3672286814462</v>
      </c>
      <c r="BH1139">
        <v>3909.3248427164299</v>
      </c>
      <c r="BI1139">
        <v>7834.0000000000018</v>
      </c>
      <c r="BJ1139">
        <v>5257.4710002528391</v>
      </c>
      <c r="BK1139">
        <v>4153.2979674703492</v>
      </c>
      <c r="BL1139">
        <v>-25924.469921503158</v>
      </c>
      <c r="BM1139">
        <v>-92106.014433541539</v>
      </c>
      <c r="BN1139">
        <v>-161554.21287057744</v>
      </c>
      <c r="BO1139">
        <v>-31548.060471222852</v>
      </c>
      <c r="BP1139">
        <v>-33663.136857546546</v>
      </c>
      <c r="BQ1139">
        <v>-36245.452716344735</v>
      </c>
      <c r="BR1139">
        <v>1296872</v>
      </c>
      <c r="BS1139">
        <v>8767932</v>
      </c>
      <c r="BT1139">
        <v>937111</v>
      </c>
      <c r="BU1139">
        <v>41352</v>
      </c>
      <c r="BV1139">
        <v>88734</v>
      </c>
      <c r="BW1139">
        <v>932589</v>
      </c>
      <c r="BX1139">
        <v>42948</v>
      </c>
      <c r="BY1139">
        <v>26.708449748275392</v>
      </c>
      <c r="BZ1139">
        <v>0</v>
      </c>
      <c r="CA1139">
        <v>0</v>
      </c>
      <c r="CB1139">
        <v>0</v>
      </c>
      <c r="CC1139">
        <v>0</v>
      </c>
      <c r="CD1139">
        <v>4.0309641121153508</v>
      </c>
      <c r="CE1139">
        <v>0</v>
      </c>
      <c r="CF1139">
        <v>0</v>
      </c>
      <c r="CG1139">
        <v>26943.442710468171</v>
      </c>
      <c r="CH1139">
        <v>9014.1664950463364</v>
      </c>
      <c r="CI1139">
        <v>54382.169294290543</v>
      </c>
      <c r="CJ1139">
        <v>13273.60780589241</v>
      </c>
      <c r="CK1139">
        <v>42383.917462285186</v>
      </c>
      <c r="CL1139">
        <v>1810000</v>
      </c>
      <c r="CM1139">
        <v>5790000</v>
      </c>
      <c r="CN1139">
        <v>630000</v>
      </c>
      <c r="CO1139">
        <v>64930000.000000007</v>
      </c>
      <c r="CP1139">
        <v>34000</v>
      </c>
      <c r="CQ1139">
        <v>360</v>
      </c>
      <c r="CR1139">
        <v>0</v>
      </c>
      <c r="CS1139">
        <v>0</v>
      </c>
      <c r="CT1139">
        <v>62469000</v>
      </c>
      <c r="CU1139">
        <v>2522880</v>
      </c>
      <c r="CV1139">
        <v>0</v>
      </c>
      <c r="CW1139">
        <v>0</v>
      </c>
      <c r="CX1139">
        <v>13100.242885296106</v>
      </c>
      <c r="CY1139">
        <v>206289.13019857858</v>
      </c>
      <c r="CZ1139">
        <v>6320</v>
      </c>
      <c r="DA1139">
        <v>4942.7791693147419</v>
      </c>
      <c r="DB1139">
        <v>3517.5018516469022</v>
      </c>
      <c r="DC1139">
        <v>2075.1902827722129</v>
      </c>
      <c r="DD1139">
        <v>-25924.469921503158</v>
      </c>
      <c r="DE1139">
        <v>-92106.014433541539</v>
      </c>
      <c r="DF1139">
        <v>-161554.21287057744</v>
      </c>
    </row>
    <row r="1140" spans="1:110" x14ac:dyDescent="0.45">
      <c r="A1140">
        <v>26366</v>
      </c>
      <c r="B1140" t="s">
        <v>1478</v>
      </c>
      <c r="C1140">
        <v>36376</v>
      </c>
      <c r="D1140">
        <v>36501</v>
      </c>
      <c r="E1140">
        <v>36055</v>
      </c>
      <c r="F1140">
        <v>35200</v>
      </c>
      <c r="G1140">
        <v>34113</v>
      </c>
      <c r="H1140">
        <v>32855</v>
      </c>
      <c r="I1140">
        <v>31565</v>
      </c>
      <c r="J1140">
        <v>30719.749999999996</v>
      </c>
      <c r="K1140">
        <v>2.2200000000000002</v>
      </c>
      <c r="L1140">
        <v>2.16</v>
      </c>
      <c r="M1140">
        <v>2.1</v>
      </c>
      <c r="N1140">
        <v>2.0699999999999998</v>
      </c>
      <c r="O1140">
        <v>2.04</v>
      </c>
      <c r="P1140">
        <v>2.02</v>
      </c>
      <c r="Q1140">
        <v>2.005166243007694</v>
      </c>
      <c r="R1140">
        <v>1.9899436642484987</v>
      </c>
      <c r="S1140">
        <v>299903</v>
      </c>
      <c r="T1140">
        <v>9192</v>
      </c>
      <c r="U1140">
        <v>4525</v>
      </c>
      <c r="V1140">
        <v>64.029008967489958</v>
      </c>
      <c r="W1140">
        <v>210.08567717094306</v>
      </c>
      <c r="X1140">
        <v>2822.7762096866409</v>
      </c>
      <c r="Y1140">
        <v>423.5116402406307</v>
      </c>
      <c r="Z1140">
        <v>10523</v>
      </c>
      <c r="AA1140">
        <v>10376.397277608334</v>
      </c>
      <c r="AB1140">
        <v>10147.942402956876</v>
      </c>
      <c r="AC1140">
        <v>9709.1208963077061</v>
      </c>
      <c r="AD1140">
        <v>9138.9777674577635</v>
      </c>
      <c r="AE1140">
        <v>8562.1849234522488</v>
      </c>
      <c r="AF1140">
        <v>8039.9247555974889</v>
      </c>
      <c r="AG1140">
        <v>7605.5693765636015</v>
      </c>
      <c r="AH1140">
        <v>326</v>
      </c>
      <c r="AI1140">
        <v>265.4268746307755</v>
      </c>
      <c r="AJ1140">
        <v>210.21299217761353</v>
      </c>
      <c r="AK1140">
        <v>182.63918054822949</v>
      </c>
      <c r="AL1140">
        <v>181.06126286686177</v>
      </c>
      <c r="AM1140">
        <v>171.89062792170432</v>
      </c>
      <c r="AN1140">
        <v>169.42230964437394</v>
      </c>
      <c r="AO1140">
        <v>161.88449169252956</v>
      </c>
      <c r="AP1140">
        <v>73.347496832074555</v>
      </c>
      <c r="AQ1140">
        <v>2.4797170105276547</v>
      </c>
      <c r="AR1140">
        <v>0.16767987479201332</v>
      </c>
      <c r="AS1140">
        <v>2.4797170105276547</v>
      </c>
      <c r="AT1140">
        <v>20082</v>
      </c>
      <c r="AU1140">
        <v>265</v>
      </c>
      <c r="AV1140">
        <v>12224.790476708784</v>
      </c>
      <c r="AW1140">
        <v>3901.4207764154671</v>
      </c>
      <c r="AX1140">
        <v>324.53160644970069</v>
      </c>
      <c r="AY1140">
        <v>407.94125820777208</v>
      </c>
      <c r="AZ1140">
        <v>148.41004633484437</v>
      </c>
      <c r="BA1140">
        <v>8.6266537282210418</v>
      </c>
      <c r="BB1140">
        <v>66.061272509003672</v>
      </c>
      <c r="BC1140">
        <v>12830</v>
      </c>
      <c r="BD1140">
        <v>774282.55635961366</v>
      </c>
      <c r="BE1140">
        <v>3978819.9435467385</v>
      </c>
      <c r="BF1140">
        <v>151326</v>
      </c>
      <c r="BG1140">
        <v>152277.191690996</v>
      </c>
      <c r="BH1140">
        <v>145650.72239713493</v>
      </c>
      <c r="BI1140">
        <v>251990</v>
      </c>
      <c r="BJ1140">
        <v>235785.2450329946</v>
      </c>
      <c r="BK1140">
        <v>221939.36353914221</v>
      </c>
      <c r="BL1140">
        <v>-575681.75988766283</v>
      </c>
      <c r="BM1140">
        <v>-586960.69318116538</v>
      </c>
      <c r="BN1140">
        <v>-488748.44468409976</v>
      </c>
      <c r="BO1140">
        <v>436256.39609531569</v>
      </c>
      <c r="BP1140">
        <v>941698.19268684275</v>
      </c>
      <c r="BQ1140">
        <v>1361389.8419384363</v>
      </c>
      <c r="BR1140">
        <v>1296872</v>
      </c>
      <c r="BS1140">
        <v>8767932</v>
      </c>
      <c r="BT1140">
        <v>937111</v>
      </c>
      <c r="BU1140">
        <v>41352</v>
      </c>
      <c r="BV1140">
        <v>88734</v>
      </c>
      <c r="BW1140">
        <v>932589</v>
      </c>
      <c r="BX1140">
        <v>42948</v>
      </c>
      <c r="BY1140">
        <v>171.42636298713825</v>
      </c>
      <c r="BZ1140">
        <v>0</v>
      </c>
      <c r="CA1140">
        <v>0</v>
      </c>
      <c r="CB1140">
        <v>0</v>
      </c>
      <c r="CC1140">
        <v>0</v>
      </c>
      <c r="CD1140">
        <v>39.93225488532704</v>
      </c>
      <c r="CE1140">
        <v>0</v>
      </c>
      <c r="CF1140">
        <v>0</v>
      </c>
      <c r="CG1140">
        <v>120242.27890469573</v>
      </c>
      <c r="CH1140">
        <v>40228.115368850413</v>
      </c>
      <c r="CI1140">
        <v>242694.89381866896</v>
      </c>
      <c r="CJ1140">
        <v>59237.005048636871</v>
      </c>
      <c r="CK1140">
        <v>189149.50399392165</v>
      </c>
      <c r="CL1140">
        <v>3570000</v>
      </c>
      <c r="CM1140">
        <v>330000</v>
      </c>
      <c r="CN1140">
        <v>510000</v>
      </c>
      <c r="CO1140">
        <v>25680000</v>
      </c>
      <c r="CP1140">
        <v>0</v>
      </c>
      <c r="CQ1140">
        <v>0</v>
      </c>
      <c r="CR1140">
        <v>0</v>
      </c>
      <c r="CS1140">
        <v>0</v>
      </c>
      <c r="CT1140">
        <v>0</v>
      </c>
      <c r="CU1140">
        <v>0</v>
      </c>
      <c r="CV1140">
        <v>0</v>
      </c>
      <c r="CW1140">
        <v>0</v>
      </c>
      <c r="CX1140">
        <v>1596.1906624270657</v>
      </c>
      <c r="CY1140">
        <v>1481443.4897851306</v>
      </c>
      <c r="CZ1140">
        <v>12830</v>
      </c>
      <c r="DA1140">
        <v>12910.645688087166</v>
      </c>
      <c r="DB1140">
        <v>12348.828148204811</v>
      </c>
      <c r="DC1140">
        <v>11720.672747472197</v>
      </c>
      <c r="DD1140">
        <v>-575681.75988766283</v>
      </c>
      <c r="DE1140">
        <v>-586960.69318116538</v>
      </c>
      <c r="DF1140">
        <v>-488748.44468409976</v>
      </c>
    </row>
    <row r="1141" spans="1:110" x14ac:dyDescent="0.45">
      <c r="A1141">
        <v>26367</v>
      </c>
      <c r="B1141" t="s">
        <v>1479</v>
      </c>
      <c r="C1141">
        <v>2652</v>
      </c>
      <c r="D1141">
        <v>2338</v>
      </c>
      <c r="E1141">
        <v>2030</v>
      </c>
      <c r="F1141">
        <v>1739</v>
      </c>
      <c r="G1141">
        <v>1459</v>
      </c>
      <c r="H1141">
        <v>1200</v>
      </c>
      <c r="I1141">
        <v>970</v>
      </c>
      <c r="J1141">
        <v>688.10714285714289</v>
      </c>
      <c r="K1141">
        <v>2.2200000000000002</v>
      </c>
      <c r="L1141">
        <v>2.16</v>
      </c>
      <c r="M1141">
        <v>2.1</v>
      </c>
      <c r="N1141">
        <v>2.0699999999999998</v>
      </c>
      <c r="O1141">
        <v>2.04</v>
      </c>
      <c r="P1141">
        <v>2.02</v>
      </c>
      <c r="Q1141">
        <v>2.005166243007694</v>
      </c>
      <c r="R1141">
        <v>1.9899436642484987</v>
      </c>
      <c r="S1141">
        <v>299903</v>
      </c>
      <c r="T1141">
        <v>9192</v>
      </c>
      <c r="U1141">
        <v>4525</v>
      </c>
      <c r="V1141">
        <v>5.1647728481233406</v>
      </c>
      <c r="W1141">
        <v>18.082797159768738</v>
      </c>
      <c r="X1141">
        <v>2551.2944332109641</v>
      </c>
      <c r="Y1141">
        <v>358.71931711319417</v>
      </c>
      <c r="Z1141">
        <v>927</v>
      </c>
      <c r="AA1141">
        <v>793.57568941531781</v>
      </c>
      <c r="AB1141">
        <v>658.72111777886437</v>
      </c>
      <c r="AC1141">
        <v>540.33748388016613</v>
      </c>
      <c r="AD1141">
        <v>429.96946912571536</v>
      </c>
      <c r="AE1141">
        <v>346.08919400356592</v>
      </c>
      <c r="AF1141">
        <v>273.48392457590154</v>
      </c>
      <c r="AG1141">
        <v>162.57926526666276</v>
      </c>
      <c r="AH1141">
        <v>207</v>
      </c>
      <c r="AI1141">
        <v>157.95459873915772</v>
      </c>
      <c r="AJ1141">
        <v>111.85687394890019</v>
      </c>
      <c r="AK1141">
        <v>81.460695509638086</v>
      </c>
      <c r="AL1141">
        <v>52.121534345158501</v>
      </c>
      <c r="AM1141">
        <v>36.810566435536103</v>
      </c>
      <c r="AN1141">
        <v>23.858626691960563</v>
      </c>
      <c r="AO1141">
        <v>13.848630661660652</v>
      </c>
      <c r="AP1141">
        <v>4.7912608087045836</v>
      </c>
      <c r="AQ1141">
        <v>2.4797170105276547</v>
      </c>
      <c r="AR1141">
        <v>0.16767987479201332</v>
      </c>
      <c r="AS1141">
        <v>2.4797170105276547</v>
      </c>
      <c r="AT1141">
        <v>3052</v>
      </c>
      <c r="AU1141">
        <v>9</v>
      </c>
      <c r="AV1141">
        <v>1844.1750134925303</v>
      </c>
      <c r="AW1141">
        <v>356.42959773735788</v>
      </c>
      <c r="AX1141">
        <v>14.176008274181019</v>
      </c>
      <c r="AY1141">
        <v>61.540120200245731</v>
      </c>
      <c r="AZ1141">
        <v>13.558581897929095</v>
      </c>
      <c r="BA1141">
        <v>0.37682466730312147</v>
      </c>
      <c r="BB1141">
        <v>66.061272509003672</v>
      </c>
      <c r="BC1141">
        <v>12830</v>
      </c>
      <c r="BD1141">
        <v>270768.48822856438</v>
      </c>
      <c r="BE1141">
        <v>208259.83818434735</v>
      </c>
      <c r="BF1141">
        <v>3166</v>
      </c>
      <c r="BG1141">
        <v>2457.2502696470419</v>
      </c>
      <c r="BH1141">
        <v>1737.6008943922623</v>
      </c>
      <c r="BI1141">
        <v>13434</v>
      </c>
      <c r="BJ1141">
        <v>9147.0717352673473</v>
      </c>
      <c r="BK1141">
        <v>7278.7132031357896</v>
      </c>
      <c r="BL1141">
        <v>-1941938.9611390727</v>
      </c>
      <c r="BM1141">
        <v>-1749348.1769652849</v>
      </c>
      <c r="BN1141">
        <v>-1343461.5518910582</v>
      </c>
      <c r="BO1141">
        <v>-18056.06135639266</v>
      </c>
      <c r="BP1141">
        <v>-15099.762582411931</v>
      </c>
      <c r="BQ1141">
        <v>-13130.182251811639</v>
      </c>
      <c r="BR1141">
        <v>1296872</v>
      </c>
      <c r="BS1141">
        <v>8767932</v>
      </c>
      <c r="BT1141">
        <v>937111</v>
      </c>
      <c r="BU1141">
        <v>41352</v>
      </c>
      <c r="BV1141">
        <v>88734</v>
      </c>
      <c r="BW1141">
        <v>932589</v>
      </c>
      <c r="BX1141">
        <v>42948</v>
      </c>
      <c r="BY1141">
        <v>32.088021889646647</v>
      </c>
      <c r="BZ1141">
        <v>0</v>
      </c>
      <c r="CA1141">
        <v>0</v>
      </c>
      <c r="CB1141">
        <v>160.75923110510618</v>
      </c>
      <c r="CC1141">
        <v>0</v>
      </c>
      <c r="CD1141">
        <v>2.9441082800842491</v>
      </c>
      <c r="CE1141">
        <v>0</v>
      </c>
      <c r="CF1141">
        <v>0</v>
      </c>
      <c r="CG1141">
        <v>13758.353724494385</v>
      </c>
      <c r="CH1141">
        <v>4602.9786357683424</v>
      </c>
      <c r="CI1141">
        <v>27769.61836304198</v>
      </c>
      <c r="CJ1141">
        <v>6778.0124966259109</v>
      </c>
      <c r="CK1141">
        <v>21642.851470103073</v>
      </c>
      <c r="CL1141">
        <v>1700000</v>
      </c>
      <c r="CM1141">
        <v>2860000</v>
      </c>
      <c r="CN1141">
        <v>770000</v>
      </c>
      <c r="CO1141">
        <v>64110000</v>
      </c>
      <c r="CP1141">
        <v>38000</v>
      </c>
      <c r="CQ1141">
        <v>380</v>
      </c>
      <c r="CR1141">
        <v>0</v>
      </c>
      <c r="CS1141">
        <v>0</v>
      </c>
      <c r="CT1141">
        <v>66815000</v>
      </c>
      <c r="CU1141">
        <v>2663040</v>
      </c>
      <c r="CV1141">
        <v>0</v>
      </c>
      <c r="CW1141">
        <v>0</v>
      </c>
      <c r="CX1141">
        <v>12602.799904882191</v>
      </c>
      <c r="CY1141">
        <v>122036.31718911044</v>
      </c>
      <c r="CZ1141">
        <v>12830</v>
      </c>
      <c r="DA1141">
        <v>9957.839848253805</v>
      </c>
      <c r="DB1141">
        <v>7041.509625727329</v>
      </c>
      <c r="DC1141">
        <v>4098.7476920257723</v>
      </c>
      <c r="DD1141">
        <v>-1941938.9611390727</v>
      </c>
      <c r="DE1141">
        <v>-1749348.1769652849</v>
      </c>
      <c r="DF1141">
        <v>-1343461.5518910582</v>
      </c>
    </row>
    <row r="1142" spans="1:110" x14ac:dyDescent="0.45">
      <c r="A1142">
        <v>26407</v>
      </c>
      <c r="B1142" t="s">
        <v>1480</v>
      </c>
      <c r="C1142">
        <v>14453</v>
      </c>
      <c r="D1142">
        <v>13121</v>
      </c>
      <c r="E1142">
        <v>11827</v>
      </c>
      <c r="F1142">
        <v>10611</v>
      </c>
      <c r="G1142">
        <v>9439</v>
      </c>
      <c r="H1142">
        <v>8294</v>
      </c>
      <c r="I1142">
        <v>7209</v>
      </c>
      <c r="J1142">
        <v>6002.7857142857138</v>
      </c>
      <c r="K1142">
        <v>2.2200000000000002</v>
      </c>
      <c r="L1142">
        <v>2.16</v>
      </c>
      <c r="M1142">
        <v>2.1</v>
      </c>
      <c r="N1142">
        <v>2.0699999999999998</v>
      </c>
      <c r="O1142">
        <v>2.04</v>
      </c>
      <c r="P1142">
        <v>2.02</v>
      </c>
      <c r="Q1142">
        <v>2.005166243007694</v>
      </c>
      <c r="R1142">
        <v>1.9899436642484987</v>
      </c>
      <c r="S1142">
        <v>350553</v>
      </c>
      <c r="T1142">
        <v>11325</v>
      </c>
      <c r="U1142">
        <v>4371</v>
      </c>
      <c r="V1142">
        <v>26.178281478421486</v>
      </c>
      <c r="W1142">
        <v>91.654864189744856</v>
      </c>
      <c r="X1142">
        <v>3379.7404680756858</v>
      </c>
      <c r="Y1142">
        <v>372.57315761734503</v>
      </c>
      <c r="Z1142">
        <v>6657</v>
      </c>
      <c r="AA1142">
        <v>6002.3417323402837</v>
      </c>
      <c r="AB1142">
        <v>5321.742405323128</v>
      </c>
      <c r="AC1142">
        <v>4665.3194314858411</v>
      </c>
      <c r="AD1142">
        <v>4050.1044847004987</v>
      </c>
      <c r="AE1142">
        <v>3497.2552819629527</v>
      </c>
      <c r="AF1142">
        <v>3098.9533749521474</v>
      </c>
      <c r="AG1142">
        <v>2444.0661296138919</v>
      </c>
      <c r="AH1142">
        <v>1137</v>
      </c>
      <c r="AI1142">
        <v>1035.4958267082791</v>
      </c>
      <c r="AJ1142">
        <v>956.67310110495248</v>
      </c>
      <c r="AK1142">
        <v>898.73262984507539</v>
      </c>
      <c r="AL1142">
        <v>875.44739083352931</v>
      </c>
      <c r="AM1142">
        <v>868.29244485001084</v>
      </c>
      <c r="AN1142">
        <v>957.76182965642556</v>
      </c>
      <c r="AO1142">
        <v>880.02682084922583</v>
      </c>
      <c r="AP1142">
        <v>29.240426419396098</v>
      </c>
      <c r="AQ1142">
        <v>25.531901071358817</v>
      </c>
      <c r="AR1142">
        <v>1.7264816737844333</v>
      </c>
      <c r="AS1142">
        <v>25.531901071358817</v>
      </c>
      <c r="AT1142">
        <v>13470</v>
      </c>
      <c r="AU1142">
        <v>212</v>
      </c>
      <c r="AV1142">
        <v>8214.7932903850324</v>
      </c>
      <c r="AW1142">
        <v>2875.8892554709978</v>
      </c>
      <c r="AX1142">
        <v>256.17081501929954</v>
      </c>
      <c r="AY1142">
        <v>274.12765210014851</v>
      </c>
      <c r="AZ1142">
        <v>109.39882727811674</v>
      </c>
      <c r="BA1142">
        <v>6.8094967409289175</v>
      </c>
      <c r="BB1142">
        <v>66.061272509003672</v>
      </c>
      <c r="BC1142">
        <v>12830</v>
      </c>
      <c r="BD1142">
        <v>420893.7393318793</v>
      </c>
      <c r="BE1142">
        <v>2218375.4451229</v>
      </c>
      <c r="BF1142">
        <v>29213.999999999996</v>
      </c>
      <c r="BG1142">
        <v>24652.661336125631</v>
      </c>
      <c r="BH1142">
        <v>19746.516941702554</v>
      </c>
      <c r="BI1142">
        <v>76708.000000000015</v>
      </c>
      <c r="BJ1142">
        <v>59621.284310129602</v>
      </c>
      <c r="BK1142">
        <v>51759.034834438702</v>
      </c>
      <c r="BL1142">
        <v>-1910583.4563686042</v>
      </c>
      <c r="BM1142">
        <v>-1689870.2640771233</v>
      </c>
      <c r="BN1142">
        <v>-1259588.6279015322</v>
      </c>
      <c r="BO1142">
        <v>23092.207339740591</v>
      </c>
      <c r="BP1142">
        <v>176990.22000275762</v>
      </c>
      <c r="BQ1142">
        <v>319852.43158026366</v>
      </c>
      <c r="BR1142">
        <v>1296872</v>
      </c>
      <c r="BS1142">
        <v>8767932</v>
      </c>
      <c r="BT1142">
        <v>937111</v>
      </c>
      <c r="BU1142">
        <v>41352</v>
      </c>
      <c r="BV1142">
        <v>88734</v>
      </c>
      <c r="BW1142">
        <v>932589</v>
      </c>
      <c r="BX1142">
        <v>42948</v>
      </c>
      <c r="BY1142">
        <v>525.73477407286612</v>
      </c>
      <c r="BZ1142">
        <v>0</v>
      </c>
      <c r="CA1142">
        <v>0</v>
      </c>
      <c r="CB1142">
        <v>0</v>
      </c>
      <c r="CC1142">
        <v>0</v>
      </c>
      <c r="CD1142">
        <v>5.7908717354795041</v>
      </c>
      <c r="CE1142">
        <v>0</v>
      </c>
      <c r="CF1142">
        <v>2.9580000000000002</v>
      </c>
      <c r="CG1142">
        <v>123538.55115118917</v>
      </c>
      <c r="CH1142">
        <v>41330.912333669905</v>
      </c>
      <c r="CI1142">
        <v>249348.03155148111</v>
      </c>
      <c r="CJ1142">
        <v>60860.903875953496</v>
      </c>
      <c r="CK1142">
        <v>194334.77049196718</v>
      </c>
      <c r="CL1142">
        <v>14000000</v>
      </c>
      <c r="CM1142">
        <v>2340000</v>
      </c>
      <c r="CN1142">
        <v>1270000</v>
      </c>
      <c r="CO1142">
        <v>303090000</v>
      </c>
      <c r="CP1142">
        <v>104000</v>
      </c>
      <c r="CQ1142">
        <v>350</v>
      </c>
      <c r="CR1142">
        <v>0</v>
      </c>
      <c r="CS1142">
        <v>0</v>
      </c>
      <c r="CT1142">
        <v>235725000</v>
      </c>
      <c r="CU1142">
        <v>2452800</v>
      </c>
      <c r="CV1142">
        <v>0</v>
      </c>
      <c r="CW1142">
        <v>0</v>
      </c>
      <c r="CX1142">
        <v>57531.837742728232</v>
      </c>
      <c r="CY1142">
        <v>1041989.7940949011</v>
      </c>
      <c r="CZ1142">
        <v>12830</v>
      </c>
      <c r="DA1142">
        <v>10826.78321840528</v>
      </c>
      <c r="DB1142">
        <v>8672.1370699679537</v>
      </c>
      <c r="DC1142">
        <v>6371.2629706688522</v>
      </c>
      <c r="DD1142">
        <v>-1910583.4563686042</v>
      </c>
      <c r="DE1142">
        <v>-1689870.2640771233</v>
      </c>
      <c r="DF1142">
        <v>-1259588.6279015322</v>
      </c>
    </row>
    <row r="1143" spans="1:110" x14ac:dyDescent="0.45">
      <c r="A1143">
        <v>26463</v>
      </c>
      <c r="B1143" t="s">
        <v>1481</v>
      </c>
      <c r="C1143">
        <v>2110</v>
      </c>
      <c r="D1143">
        <v>1850</v>
      </c>
      <c r="E1143">
        <v>1616</v>
      </c>
      <c r="F1143">
        <v>1398</v>
      </c>
      <c r="G1143">
        <v>1206</v>
      </c>
      <c r="H1143">
        <v>1025</v>
      </c>
      <c r="I1143">
        <v>864</v>
      </c>
      <c r="J1143">
        <v>656.92857142857133</v>
      </c>
      <c r="K1143">
        <v>2.2200000000000002</v>
      </c>
      <c r="L1143">
        <v>2.16</v>
      </c>
      <c r="M1143">
        <v>2.1</v>
      </c>
      <c r="N1143">
        <v>2.0699999999999998</v>
      </c>
      <c r="O1143">
        <v>2.04</v>
      </c>
      <c r="P1143">
        <v>2.02</v>
      </c>
      <c r="Q1143">
        <v>2.005166243007694</v>
      </c>
      <c r="R1143">
        <v>1.9899436642484987</v>
      </c>
      <c r="S1143">
        <v>278161</v>
      </c>
      <c r="T1143">
        <v>9639</v>
      </c>
      <c r="U1143">
        <v>4512</v>
      </c>
      <c r="V1143">
        <v>4.1072087238555932</v>
      </c>
      <c r="W1143">
        <v>14.38007525796605</v>
      </c>
      <c r="X1143">
        <v>2676.676791811567</v>
      </c>
      <c r="Y1143">
        <v>357.86453315452241</v>
      </c>
      <c r="Z1143">
        <v>922</v>
      </c>
      <c r="AA1143">
        <v>797.17861884136255</v>
      </c>
      <c r="AB1143">
        <v>669.62345863145549</v>
      </c>
      <c r="AC1143">
        <v>553.58954473831079</v>
      </c>
      <c r="AD1143">
        <v>462.50927194793712</v>
      </c>
      <c r="AE1143">
        <v>384.16127348189394</v>
      </c>
      <c r="AF1143">
        <v>322.8864200193853</v>
      </c>
      <c r="AG1143">
        <v>221.95338754509464</v>
      </c>
      <c r="AH1143">
        <v>273</v>
      </c>
      <c r="AI1143">
        <v>269.0567506510049</v>
      </c>
      <c r="AJ1143">
        <v>253.24435901740978</v>
      </c>
      <c r="AK1143">
        <v>231.7503136383894</v>
      </c>
      <c r="AL1143">
        <v>211.4112981906672</v>
      </c>
      <c r="AM1143">
        <v>192.06878854000144</v>
      </c>
      <c r="AN1143">
        <v>172.13811254432028</v>
      </c>
      <c r="AO1143">
        <v>125.87824975620146</v>
      </c>
      <c r="AP1143">
        <v>4.7266232261250956</v>
      </c>
      <c r="AQ1143">
        <v>4.224703054973042</v>
      </c>
      <c r="AR1143">
        <v>0.28567682371972641</v>
      </c>
      <c r="AS1143">
        <v>4.224703054973042</v>
      </c>
      <c r="AT1143">
        <v>1569</v>
      </c>
      <c r="AU1143">
        <v>5</v>
      </c>
      <c r="AV1143">
        <v>948.23392580938537</v>
      </c>
      <c r="AW1143">
        <v>186.0587391460387</v>
      </c>
      <c r="AX1143">
        <v>7.7071280411438217</v>
      </c>
      <c r="AY1143">
        <v>31.642566104259185</v>
      </c>
      <c r="AZ1143">
        <v>7.077674437115312</v>
      </c>
      <c r="BA1143">
        <v>0.20486979859175933</v>
      </c>
      <c r="BB1143">
        <v>66.061272509003672</v>
      </c>
      <c r="BC1143">
        <v>12830</v>
      </c>
      <c r="BD1143">
        <v>326687.85048933647</v>
      </c>
      <c r="BE1143">
        <v>359898.37444770429</v>
      </c>
      <c r="BF1143">
        <v>2734</v>
      </c>
      <c r="BG1143">
        <v>2155.8441363102238</v>
      </c>
      <c r="BH1143">
        <v>1619.7687985014716</v>
      </c>
      <c r="BI1143">
        <v>2558.0000000000009</v>
      </c>
      <c r="BJ1143">
        <v>1776.3673309486967</v>
      </c>
      <c r="BK1143">
        <v>1484.1074380072635</v>
      </c>
      <c r="BL1143">
        <v>-1931002.2493057726</v>
      </c>
      <c r="BM1143">
        <v>-1711642.0509352959</v>
      </c>
      <c r="BN1143">
        <v>-1286690.9514010584</v>
      </c>
      <c r="BO1143">
        <v>-22059.744090174267</v>
      </c>
      <c r="BP1143">
        <v>-14057.633340870147</v>
      </c>
      <c r="BQ1143">
        <v>432.39323424204485</v>
      </c>
      <c r="BR1143">
        <v>1296872</v>
      </c>
      <c r="BS1143">
        <v>8767932</v>
      </c>
      <c r="BT1143">
        <v>937111</v>
      </c>
      <c r="BU1143">
        <v>41352</v>
      </c>
      <c r="BV1143">
        <v>88734</v>
      </c>
      <c r="BW1143">
        <v>932589</v>
      </c>
      <c r="BX1143">
        <v>42948</v>
      </c>
      <c r="BY1143">
        <v>1.4553548984339923</v>
      </c>
      <c r="BZ1143">
        <v>0</v>
      </c>
      <c r="CA1143">
        <v>14.425164000000001</v>
      </c>
      <c r="CB1143">
        <v>0</v>
      </c>
      <c r="CC1143">
        <v>0</v>
      </c>
      <c r="CD1143">
        <v>2.5290798000723731</v>
      </c>
      <c r="CE1143">
        <v>3.8571531207108909</v>
      </c>
      <c r="CF1143">
        <v>0</v>
      </c>
      <c r="CG1143">
        <v>24220.435202495326</v>
      </c>
      <c r="CH1143">
        <v>8103.1603067171864</v>
      </c>
      <c r="CI1143">
        <v>48886.098993271815</v>
      </c>
      <c r="CJ1143">
        <v>11932.126165935199</v>
      </c>
      <c r="CK1143">
        <v>38100.436442160615</v>
      </c>
      <c r="CL1143">
        <v>2220000</v>
      </c>
      <c r="CM1143">
        <v>570000</v>
      </c>
      <c r="CN1143">
        <v>500000</v>
      </c>
      <c r="CO1143">
        <v>61950000</v>
      </c>
      <c r="CP1143">
        <v>72000</v>
      </c>
      <c r="CQ1143">
        <v>0</v>
      </c>
      <c r="CR1143">
        <v>0</v>
      </c>
      <c r="CS1143">
        <v>0</v>
      </c>
      <c r="CT1143">
        <v>186536000</v>
      </c>
      <c r="CU1143">
        <v>0</v>
      </c>
      <c r="CV1143">
        <v>0</v>
      </c>
      <c r="CW1143">
        <v>0</v>
      </c>
      <c r="CX1143">
        <v>11710.95373602178</v>
      </c>
      <c r="CY1143">
        <v>209820.61809436145</v>
      </c>
      <c r="CZ1143">
        <v>12830</v>
      </c>
      <c r="DA1143">
        <v>10116.854524089309</v>
      </c>
      <c r="DB1143">
        <v>7601.1827669253416</v>
      </c>
      <c r="DC1143">
        <v>4945.2249113852795</v>
      </c>
      <c r="DD1143">
        <v>-1931002.2493057726</v>
      </c>
      <c r="DE1143">
        <v>-1711642.0509352959</v>
      </c>
      <c r="DF1143">
        <v>-1286690.9514010584</v>
      </c>
    </row>
    <row r="1144" spans="1:110" x14ac:dyDescent="0.45">
      <c r="A1144">
        <v>26465</v>
      </c>
      <c r="B1144" t="s">
        <v>1482</v>
      </c>
      <c r="C1144">
        <v>21834</v>
      </c>
      <c r="D1144">
        <v>20145</v>
      </c>
      <c r="E1144">
        <v>18490</v>
      </c>
      <c r="F1144">
        <v>16880</v>
      </c>
      <c r="G1144">
        <v>15301</v>
      </c>
      <c r="H1144">
        <v>13722</v>
      </c>
      <c r="I1144">
        <v>12219</v>
      </c>
      <c r="J1144">
        <v>10616.142857142857</v>
      </c>
      <c r="K1144">
        <v>2.2200000000000002</v>
      </c>
      <c r="L1144">
        <v>2.16</v>
      </c>
      <c r="M1144">
        <v>2.1</v>
      </c>
      <c r="N1144">
        <v>2.0699999999999998</v>
      </c>
      <c r="O1144">
        <v>2.04</v>
      </c>
      <c r="P1144">
        <v>2.02</v>
      </c>
      <c r="Q1144">
        <v>2.005166243007694</v>
      </c>
      <c r="R1144">
        <v>1.9899436642484987</v>
      </c>
      <c r="S1144">
        <v>278161</v>
      </c>
      <c r="T1144">
        <v>9639</v>
      </c>
      <c r="U1144">
        <v>4512</v>
      </c>
      <c r="V1144">
        <v>39.294138719703646</v>
      </c>
      <c r="W1144">
        <v>137.57583555574934</v>
      </c>
      <c r="X1144">
        <v>2895.1147623458855</v>
      </c>
      <c r="Y1144">
        <v>387.06910599933684</v>
      </c>
      <c r="Z1144">
        <v>9305</v>
      </c>
      <c r="AA1144">
        <v>8545.628382974015</v>
      </c>
      <c r="AB1144">
        <v>7736.1908420513582</v>
      </c>
      <c r="AC1144">
        <v>6931.6548895491587</v>
      </c>
      <c r="AD1144">
        <v>6159.7941982293032</v>
      </c>
      <c r="AE1144">
        <v>5433.0285215995946</v>
      </c>
      <c r="AF1144">
        <v>4747.8965759876346</v>
      </c>
      <c r="AG1144">
        <v>3975.3729392492251</v>
      </c>
      <c r="AH1144">
        <v>362</v>
      </c>
      <c r="AI1144">
        <v>305.98319906546146</v>
      </c>
      <c r="AJ1144">
        <v>255.5049999784751</v>
      </c>
      <c r="AK1144">
        <v>216.28387705727508</v>
      </c>
      <c r="AL1144">
        <v>188.30593827755391</v>
      </c>
      <c r="AM1144">
        <v>168.00625731153835</v>
      </c>
      <c r="AN1144">
        <v>152.39989448127923</v>
      </c>
      <c r="AO1144">
        <v>132.19628812255198</v>
      </c>
      <c r="AP1144">
        <v>44.890801101454748</v>
      </c>
      <c r="AQ1144">
        <v>8.8167715929872177</v>
      </c>
      <c r="AR1144">
        <v>0.59619511037160278</v>
      </c>
      <c r="AS1144">
        <v>8.8167715929872177</v>
      </c>
      <c r="AT1144">
        <v>16789</v>
      </c>
      <c r="AU1144">
        <v>196</v>
      </c>
      <c r="AV1144">
        <v>10208.998053026788</v>
      </c>
      <c r="AW1144">
        <v>3068.4940395266603</v>
      </c>
      <c r="AX1144">
        <v>242.60740044768596</v>
      </c>
      <c r="AY1144">
        <v>340.67426502950383</v>
      </c>
      <c r="AZ1144">
        <v>116.72551326359415</v>
      </c>
      <c r="BA1144">
        <v>6.4489559536643259</v>
      </c>
      <c r="BB1144">
        <v>66.061272509003672</v>
      </c>
      <c r="BC1144">
        <v>7960</v>
      </c>
      <c r="BD1144">
        <v>300796.27562019939</v>
      </c>
      <c r="BE1144">
        <v>6272833.1514136232</v>
      </c>
      <c r="BF1144">
        <v>62520</v>
      </c>
      <c r="BG1144">
        <v>54664.772572760543</v>
      </c>
      <c r="BH1144">
        <v>45537.742220387328</v>
      </c>
      <c r="BI1144">
        <v>29021.999999999989</v>
      </c>
      <c r="BJ1144">
        <v>23540.748460967483</v>
      </c>
      <c r="BK1144">
        <v>20919.415075102545</v>
      </c>
      <c r="BL1144">
        <v>-578490.69924954872</v>
      </c>
      <c r="BM1144">
        <v>-578236.23756889207</v>
      </c>
      <c r="BN1144">
        <v>-607396.64169875882</v>
      </c>
      <c r="BO1144">
        <v>246798.73654178903</v>
      </c>
      <c r="BP1144">
        <v>675420.83328908356</v>
      </c>
      <c r="BQ1144">
        <v>928024.1283786092</v>
      </c>
      <c r="BR1144">
        <v>1296872</v>
      </c>
      <c r="BS1144">
        <v>8767932</v>
      </c>
      <c r="BT1144">
        <v>937111</v>
      </c>
      <c r="BU1144">
        <v>41352</v>
      </c>
      <c r="BV1144">
        <v>88734</v>
      </c>
      <c r="BW1144">
        <v>932589</v>
      </c>
      <c r="BX1144">
        <v>42948</v>
      </c>
      <c r="BY1144">
        <v>62.658833581057969</v>
      </c>
      <c r="BZ1144">
        <v>0</v>
      </c>
      <c r="CA1144">
        <v>0</v>
      </c>
      <c r="CB1144">
        <v>0</v>
      </c>
      <c r="CC1144">
        <v>0</v>
      </c>
      <c r="CD1144">
        <v>21.597044528618028</v>
      </c>
      <c r="CE1144">
        <v>1.3513301598140741</v>
      </c>
      <c r="CF1144">
        <v>2.448</v>
      </c>
      <c r="CG1144">
        <v>334356.65874213958</v>
      </c>
      <c r="CH1144">
        <v>111861.97038799524</v>
      </c>
      <c r="CI1144">
        <v>674859.57959350978</v>
      </c>
      <c r="CJ1144">
        <v>164719.82452737761</v>
      </c>
      <c r="CK1144">
        <v>525966.37999740068</v>
      </c>
      <c r="CL1144">
        <v>8820000</v>
      </c>
      <c r="CM1144">
        <v>470000</v>
      </c>
      <c r="CN1144">
        <v>510000</v>
      </c>
      <c r="CO1144">
        <v>108380000</v>
      </c>
      <c r="CP1144">
        <v>60000</v>
      </c>
      <c r="CQ1144">
        <v>460</v>
      </c>
      <c r="CR1144">
        <v>0</v>
      </c>
      <c r="CS1144">
        <v>0</v>
      </c>
      <c r="CT1144">
        <v>135393000</v>
      </c>
      <c r="CU1144">
        <v>3223680</v>
      </c>
      <c r="CV1144">
        <v>0</v>
      </c>
      <c r="CW1144">
        <v>0</v>
      </c>
      <c r="CX1144">
        <v>18669.636390759359</v>
      </c>
      <c r="CY1144">
        <v>2532869.6872954909</v>
      </c>
      <c r="CZ1144">
        <v>7960</v>
      </c>
      <c r="DA1144">
        <v>6959.8782738191603</v>
      </c>
      <c r="DB1144">
        <v>5797.8315430947405</v>
      </c>
      <c r="DC1144">
        <v>4553.29218157587</v>
      </c>
      <c r="DD1144">
        <v>-578490.69924954872</v>
      </c>
      <c r="DE1144">
        <v>-578236.23756889207</v>
      </c>
      <c r="DF1144">
        <v>-607396.64169875882</v>
      </c>
    </row>
    <row r="1145" spans="1:110" x14ac:dyDescent="0.45">
      <c r="A1145">
        <v>27000</v>
      </c>
      <c r="B1145" t="s">
        <v>1483</v>
      </c>
      <c r="C1145">
        <v>8839469</v>
      </c>
      <c r="D1145">
        <v>8732289</v>
      </c>
      <c r="E1145">
        <v>8526202</v>
      </c>
      <c r="F1145">
        <v>8262029</v>
      </c>
      <c r="G1145">
        <v>7962983</v>
      </c>
      <c r="H1145">
        <v>7649229</v>
      </c>
      <c r="I1145">
        <v>7335352</v>
      </c>
      <c r="J1145">
        <v>7076720.2142857164</v>
      </c>
      <c r="K1145">
        <v>2.2200000000000002</v>
      </c>
      <c r="L1145">
        <v>2.14</v>
      </c>
      <c r="M1145">
        <v>2.08</v>
      </c>
      <c r="N1145">
        <v>2.04</v>
      </c>
      <c r="O1145">
        <v>2.0099999999999998</v>
      </c>
      <c r="P1145">
        <v>2</v>
      </c>
      <c r="Q1145">
        <v>1.9728235009209201</v>
      </c>
      <c r="R1145">
        <v>1.9557314826649812</v>
      </c>
      <c r="S1145">
        <v>278161</v>
      </c>
      <c r="T1145">
        <v>9639</v>
      </c>
      <c r="U1145">
        <v>4512</v>
      </c>
      <c r="V1145">
        <v>19882.820016377311</v>
      </c>
      <c r="W1145">
        <v>53752.811502647928</v>
      </c>
      <c r="X1145">
        <v>2316.3727528459099</v>
      </c>
      <c r="Y1145">
        <v>401.07201046098373</v>
      </c>
      <c r="Z1145">
        <v>4146755</v>
      </c>
      <c r="AA1145">
        <v>4118980.0860144352</v>
      </c>
      <c r="AB1145">
        <v>4013617.7026160639</v>
      </c>
      <c r="AC1145">
        <v>3868696.4516036157</v>
      </c>
      <c r="AD1145">
        <v>3675213.6223836993</v>
      </c>
      <c r="AE1145">
        <v>3459840.7717567864</v>
      </c>
      <c r="AF1145">
        <v>3249025.5287744761</v>
      </c>
      <c r="AG1145">
        <v>3086142.7756182617</v>
      </c>
      <c r="AH1145">
        <v>18994</v>
      </c>
      <c r="AI1145">
        <v>17728.556894298541</v>
      </c>
      <c r="AJ1145">
        <v>16729.117973413981</v>
      </c>
      <c r="AK1145">
        <v>16427.058548010635</v>
      </c>
      <c r="AL1145">
        <v>16626.943131097127</v>
      </c>
      <c r="AM1145">
        <v>16745.264478426703</v>
      </c>
      <c r="AN1145">
        <v>16951.630964345655</v>
      </c>
      <c r="AO1145">
        <v>17009.685836030007</v>
      </c>
      <c r="AP1145">
        <v>28553.103058958332</v>
      </c>
      <c r="AQ1145">
        <v>160.89824812287378</v>
      </c>
      <c r="AR1145">
        <v>50.091845416666665</v>
      </c>
      <c r="AS1145">
        <v>160.89824812287378</v>
      </c>
      <c r="AT1145">
        <v>3478739</v>
      </c>
      <c r="AU1145">
        <v>156890</v>
      </c>
      <c r="AV1145">
        <v>2225467.693163672</v>
      </c>
      <c r="AW1145">
        <v>1522473.0461859917</v>
      </c>
      <c r="AX1145">
        <v>121799.29713416164</v>
      </c>
      <c r="AY1145">
        <v>74263.856920871738</v>
      </c>
      <c r="AZ1145">
        <v>57914.874676915126</v>
      </c>
      <c r="BA1145">
        <v>3237.6518645186861</v>
      </c>
      <c r="BB1145">
        <v>66.061272509003672</v>
      </c>
      <c r="BC1145">
        <v>3949600</v>
      </c>
      <c r="BD1145">
        <v>231370785.41030169</v>
      </c>
      <c r="BE1145">
        <v>7764874.342730904</v>
      </c>
      <c r="BF1145">
        <v>62520</v>
      </c>
      <c r="BG1145">
        <v>62052.772412419072</v>
      </c>
      <c r="BH1145">
        <v>58599.283976469407</v>
      </c>
      <c r="BI1145">
        <v>29021.999999999989</v>
      </c>
      <c r="BJ1145">
        <v>27258.521787873146</v>
      </c>
      <c r="BK1145">
        <v>25895.25744758502</v>
      </c>
      <c r="BL1145">
        <v>18755344.30590409</v>
      </c>
      <c r="BM1145">
        <v>38465655.308189541</v>
      </c>
      <c r="BN1145">
        <v>62053278.31007126</v>
      </c>
      <c r="BO1145">
        <v>848484.05117654847</v>
      </c>
      <c r="BP1145">
        <v>1790221.2084779111</v>
      </c>
      <c r="BQ1145">
        <v>2420065.3196958899</v>
      </c>
      <c r="BR1145">
        <v>3619604</v>
      </c>
      <c r="BS1145">
        <v>8767932</v>
      </c>
      <c r="BT1145">
        <v>937111</v>
      </c>
      <c r="BU1145">
        <v>156890</v>
      </c>
      <c r="BV1145">
        <v>88734</v>
      </c>
      <c r="BW1145">
        <v>932589</v>
      </c>
      <c r="BX1145">
        <v>42948</v>
      </c>
      <c r="BY1145">
        <v>62.658833581057969</v>
      </c>
      <c r="BZ1145">
        <v>0</v>
      </c>
      <c r="CA1145">
        <v>0</v>
      </c>
      <c r="CB1145">
        <v>0</v>
      </c>
      <c r="CC1145">
        <v>0</v>
      </c>
      <c r="CD1145">
        <v>21.597044528618028</v>
      </c>
      <c r="CE1145">
        <v>1.3513301598140741</v>
      </c>
      <c r="CF1145">
        <v>2.448</v>
      </c>
      <c r="CG1145">
        <v>322798.8054269689</v>
      </c>
      <c r="CH1145">
        <v>84473.428398604257</v>
      </c>
      <c r="CI1145">
        <v>99219.992531419033</v>
      </c>
      <c r="CJ1145">
        <v>13353.187994281087</v>
      </c>
      <c r="CK1145">
        <v>305149.37433887564</v>
      </c>
      <c r="CL1145">
        <v>90200000</v>
      </c>
      <c r="CM1145">
        <v>38100000</v>
      </c>
      <c r="CN1145">
        <v>510000</v>
      </c>
      <c r="CO1145">
        <v>108380000</v>
      </c>
      <c r="CP1145">
        <v>60000</v>
      </c>
      <c r="CQ1145">
        <v>460</v>
      </c>
      <c r="CR1145">
        <v>0</v>
      </c>
      <c r="CS1145">
        <v>0</v>
      </c>
      <c r="CT1145">
        <v>135393000</v>
      </c>
      <c r="CU1145">
        <v>3223680</v>
      </c>
      <c r="CV1145">
        <v>0</v>
      </c>
      <c r="CW1145">
        <v>0</v>
      </c>
      <c r="CX1145">
        <v>18669.636390759359</v>
      </c>
      <c r="CY1145">
        <v>2532869.6872954909</v>
      </c>
      <c r="CZ1145">
        <v>3949600</v>
      </c>
      <c r="DA1145">
        <v>3920083.6519528213</v>
      </c>
      <c r="DB1145">
        <v>3701915.0990637164</v>
      </c>
      <c r="DC1145">
        <v>3502366.4640848013</v>
      </c>
      <c r="DD1145">
        <v>18755344.30590409</v>
      </c>
      <c r="DE1145">
        <v>38465655.308189541</v>
      </c>
      <c r="DF1145">
        <v>62053278.31007126</v>
      </c>
    </row>
    <row r="1146" spans="1:110" x14ac:dyDescent="0.45">
      <c r="A1146">
        <v>27100</v>
      </c>
      <c r="B1146" t="s">
        <v>1484</v>
      </c>
      <c r="C1146">
        <v>2691185</v>
      </c>
      <c r="D1146">
        <v>2689566</v>
      </c>
      <c r="E1146">
        <v>2663262</v>
      </c>
      <c r="F1146">
        <v>2618759</v>
      </c>
      <c r="G1146">
        <v>2559542</v>
      </c>
      <c r="H1146">
        <v>2488747</v>
      </c>
      <c r="I1146">
        <v>2410820</v>
      </c>
      <c r="J1146">
        <v>2362732.3928571427</v>
      </c>
      <c r="K1146">
        <v>2.2200000000000002</v>
      </c>
      <c r="L1146">
        <v>2.14</v>
      </c>
      <c r="M1146">
        <v>2.08</v>
      </c>
      <c r="N1146">
        <v>2.04</v>
      </c>
      <c r="O1146">
        <v>2.0099999999999998</v>
      </c>
      <c r="P1146">
        <v>2</v>
      </c>
      <c r="Q1146">
        <v>1.9728235009209201</v>
      </c>
      <c r="R1146">
        <v>1.9557314826649812</v>
      </c>
      <c r="S1146">
        <v>268186</v>
      </c>
      <c r="T1146">
        <v>9158</v>
      </c>
      <c r="U1146">
        <v>4743</v>
      </c>
      <c r="V1146">
        <v>6954.4192255393937</v>
      </c>
      <c r="W1146">
        <v>18443.061370189123</v>
      </c>
      <c r="X1146">
        <v>1915.6298556712359</v>
      </c>
      <c r="Y1146">
        <v>374.10364384052417</v>
      </c>
      <c r="Z1146">
        <v>1930279</v>
      </c>
      <c r="AA1146">
        <v>1952132.0632661185</v>
      </c>
      <c r="AB1146">
        <v>1930118.826905221</v>
      </c>
      <c r="AC1146">
        <v>1883688.6663720892</v>
      </c>
      <c r="AD1146">
        <v>1810193.4154905549</v>
      </c>
      <c r="AE1146">
        <v>1721854.4346152628</v>
      </c>
      <c r="AF1146">
        <v>1631824.2624704253</v>
      </c>
      <c r="AG1146">
        <v>1575235.3086994705</v>
      </c>
      <c r="AH1146">
        <v>1245</v>
      </c>
      <c r="AI1146">
        <v>1320.2626465953144</v>
      </c>
      <c r="AJ1146">
        <v>1370.0228897770862</v>
      </c>
      <c r="AK1146">
        <v>1416.8450344105629</v>
      </c>
      <c r="AL1146">
        <v>1463.8462307663094</v>
      </c>
      <c r="AM1146">
        <v>1484.1412841210358</v>
      </c>
      <c r="AN1146">
        <v>1651.7352480109935</v>
      </c>
      <c r="AO1146">
        <v>1673.79922420957</v>
      </c>
      <c r="AP1146">
        <v>15109.10805899375</v>
      </c>
      <c r="AQ1146">
        <v>34.411764049400752</v>
      </c>
      <c r="AR1146">
        <v>10.713284857899806</v>
      </c>
      <c r="AS1146">
        <v>34.411764049400752</v>
      </c>
      <c r="AT1146">
        <v>802612</v>
      </c>
      <c r="AU1146">
        <v>50982</v>
      </c>
      <c r="AV1146">
        <v>519845.89242184459</v>
      </c>
      <c r="AW1146">
        <v>459511.70857569511</v>
      </c>
      <c r="AX1146">
        <v>39179.560623800106</v>
      </c>
      <c r="AY1146">
        <v>17347.257430116952</v>
      </c>
      <c r="AZ1146">
        <v>17479.825394219442</v>
      </c>
      <c r="BA1146">
        <v>1041.4655953633671</v>
      </c>
      <c r="BB1146">
        <v>66.061272509003672</v>
      </c>
      <c r="BC1146">
        <v>1379600</v>
      </c>
      <c r="BD1146">
        <v>87606634.46871984</v>
      </c>
      <c r="BE1146">
        <v>825015701.92012095</v>
      </c>
      <c r="BF1146">
        <v>17510348</v>
      </c>
      <c r="BG1146">
        <v>17885113.893002186</v>
      </c>
      <c r="BH1146">
        <v>17337125.721299618</v>
      </c>
      <c r="BI1146">
        <v>14231387.999999991</v>
      </c>
      <c r="BJ1146">
        <v>13732423.53157809</v>
      </c>
      <c r="BK1146">
        <v>13196630.154104186</v>
      </c>
      <c r="BL1146">
        <v>7573944.1292943954</v>
      </c>
      <c r="BM1146">
        <v>-3966148.1609109491</v>
      </c>
      <c r="BN1146">
        <v>-13664209.277154595</v>
      </c>
      <c r="BO1146">
        <v>95965725.85325253</v>
      </c>
      <c r="BP1146">
        <v>210586003.9096036</v>
      </c>
      <c r="BQ1146">
        <v>303877096.11129034</v>
      </c>
      <c r="BR1146">
        <v>3619604</v>
      </c>
      <c r="BS1146">
        <v>8767932</v>
      </c>
      <c r="BT1146">
        <v>937111</v>
      </c>
      <c r="BU1146">
        <v>156890</v>
      </c>
      <c r="BV1146">
        <v>88734</v>
      </c>
      <c r="BW1146">
        <v>932589</v>
      </c>
      <c r="BX1146">
        <v>42948</v>
      </c>
      <c r="BY1146">
        <v>1802.413866195486</v>
      </c>
      <c r="BZ1146">
        <v>0</v>
      </c>
      <c r="CA1146">
        <v>0</v>
      </c>
      <c r="CB1146">
        <v>5.0285538491438491</v>
      </c>
      <c r="CC1146">
        <v>3139.3271876759995</v>
      </c>
      <c r="CD1146">
        <v>340.54314815344463</v>
      </c>
      <c r="CE1146">
        <v>1.7458739999999999</v>
      </c>
      <c r="CF1146">
        <v>4.0810000000000004</v>
      </c>
      <c r="CG1146">
        <v>25023064.53453844</v>
      </c>
      <c r="CH1146">
        <v>6548301.9600275941</v>
      </c>
      <c r="CI1146">
        <v>7691441.9585478762</v>
      </c>
      <c r="CJ1146">
        <v>1035126.7703136404</v>
      </c>
      <c r="CK1146">
        <v>23654896.977254324</v>
      </c>
      <c r="CL1146">
        <v>410000</v>
      </c>
      <c r="CM1146">
        <v>480000</v>
      </c>
      <c r="CN1146">
        <v>160000</v>
      </c>
      <c r="CO1146">
        <v>225210000</v>
      </c>
      <c r="CP1146">
        <v>0</v>
      </c>
      <c r="CQ1146">
        <v>0</v>
      </c>
      <c r="CR1146">
        <v>0</v>
      </c>
      <c r="CS1146">
        <v>0</v>
      </c>
      <c r="CT1146">
        <v>0</v>
      </c>
      <c r="CU1146">
        <v>0</v>
      </c>
      <c r="CV1146">
        <v>0</v>
      </c>
      <c r="CW1146">
        <v>0</v>
      </c>
      <c r="CX1146">
        <v>0</v>
      </c>
      <c r="CY1146">
        <v>263609136.21364808</v>
      </c>
      <c r="CZ1146">
        <v>1379600</v>
      </c>
      <c r="DA1146">
        <v>1409126.9417824144</v>
      </c>
      <c r="DB1146">
        <v>1365952.2155187866</v>
      </c>
      <c r="DC1146">
        <v>1326142.0971989252</v>
      </c>
      <c r="DD1146">
        <v>7573944.1292943954</v>
      </c>
      <c r="DE1146">
        <v>-3966148.1609109491</v>
      </c>
      <c r="DF1146">
        <v>-13664209.277154595</v>
      </c>
    </row>
    <row r="1147" spans="1:110" x14ac:dyDescent="0.45">
      <c r="A1147">
        <v>27140</v>
      </c>
      <c r="B1147" t="s">
        <v>1485</v>
      </c>
      <c r="C1147">
        <v>839310</v>
      </c>
      <c r="D1147">
        <v>830418</v>
      </c>
      <c r="E1147">
        <v>812527</v>
      </c>
      <c r="F1147">
        <v>788400</v>
      </c>
      <c r="G1147">
        <v>761112</v>
      </c>
      <c r="H1147">
        <v>733512</v>
      </c>
      <c r="I1147">
        <v>707314</v>
      </c>
      <c r="J1147">
        <v>684413.46428571444</v>
      </c>
      <c r="K1147">
        <v>2.2200000000000002</v>
      </c>
      <c r="L1147">
        <v>2.14</v>
      </c>
      <c r="M1147">
        <v>2.08</v>
      </c>
      <c r="N1147">
        <v>2.04</v>
      </c>
      <c r="O1147">
        <v>2.0099999999999998</v>
      </c>
      <c r="P1147">
        <v>2</v>
      </c>
      <c r="Q1147">
        <v>1.9728235009209201</v>
      </c>
      <c r="R1147">
        <v>1.9557314826649812</v>
      </c>
      <c r="S1147">
        <v>271261</v>
      </c>
      <c r="T1147">
        <v>9451</v>
      </c>
      <c r="U1147">
        <v>4337</v>
      </c>
      <c r="V1147">
        <v>1759.8235383028757</v>
      </c>
      <c r="W1147">
        <v>4762.2243376723918</v>
      </c>
      <c r="X1147">
        <v>2436.4601359021894</v>
      </c>
      <c r="Y1147">
        <v>413.17138990775675</v>
      </c>
      <c r="Z1147">
        <v>320683</v>
      </c>
      <c r="AA1147">
        <v>312701.55067575269</v>
      </c>
      <c r="AB1147">
        <v>304244.84799557814</v>
      </c>
      <c r="AC1147">
        <v>293884.9085228169</v>
      </c>
      <c r="AD1147">
        <v>279557.47253056476</v>
      </c>
      <c r="AE1147">
        <v>263354.17734104092</v>
      </c>
      <c r="AF1147">
        <v>247950.29584769951</v>
      </c>
      <c r="AG1147">
        <v>235460.65997012699</v>
      </c>
      <c r="AH1147">
        <v>1728</v>
      </c>
      <c r="AI1147">
        <v>1662.1760605806198</v>
      </c>
      <c r="AJ1147">
        <v>1643.1900595855327</v>
      </c>
      <c r="AK1147">
        <v>1682.2988829181597</v>
      </c>
      <c r="AL1147">
        <v>1756.3662642153895</v>
      </c>
      <c r="AM1147">
        <v>1819.5450301632627</v>
      </c>
      <c r="AN1147">
        <v>1846.0855917809417</v>
      </c>
      <c r="AO1147">
        <v>1891.2546151411764</v>
      </c>
      <c r="AP1147">
        <v>1894.871902016693</v>
      </c>
      <c r="AQ1147">
        <v>11.098568945662585</v>
      </c>
      <c r="AR1147">
        <v>3.4552756568721898</v>
      </c>
      <c r="AS1147">
        <v>11.098568945662585</v>
      </c>
      <c r="AT1147">
        <v>386990</v>
      </c>
      <c r="AU1147">
        <v>15536</v>
      </c>
      <c r="AV1147">
        <v>246742.36788157665</v>
      </c>
      <c r="AW1147">
        <v>155329.82908341053</v>
      </c>
      <c r="AX1147">
        <v>12112.964836536359</v>
      </c>
      <c r="AY1147">
        <v>8233.7928162082117</v>
      </c>
      <c r="AZ1147">
        <v>5908.7466983329368</v>
      </c>
      <c r="BA1147">
        <v>321.98513546973243</v>
      </c>
      <c r="BB1147">
        <v>66.061272509003672</v>
      </c>
      <c r="BC1147">
        <v>348300</v>
      </c>
      <c r="BD1147">
        <v>20750413.064702772</v>
      </c>
      <c r="BE1147">
        <v>127913724.82692686</v>
      </c>
      <c r="BF1147">
        <v>4013094</v>
      </c>
      <c r="BG1147">
        <v>3996803.5248300894</v>
      </c>
      <c r="BH1147">
        <v>3792919.0944282999</v>
      </c>
      <c r="BI1147">
        <v>3000610.0000000009</v>
      </c>
      <c r="BJ1147">
        <v>2820049.9596404098</v>
      </c>
      <c r="BK1147">
        <v>2682567.2780873207</v>
      </c>
      <c r="BL1147">
        <v>-4292657.256629955</v>
      </c>
      <c r="BM1147">
        <v>-6570093.5551960543</v>
      </c>
      <c r="BN1147">
        <v>-7618237.2756600603</v>
      </c>
      <c r="BO1147">
        <v>13336720.671723619</v>
      </c>
      <c r="BP1147">
        <v>30520478.791779652</v>
      </c>
      <c r="BQ1147">
        <v>44686669.07603427</v>
      </c>
      <c r="BR1147">
        <v>3619604</v>
      </c>
      <c r="BS1147">
        <v>8767932</v>
      </c>
      <c r="BT1147">
        <v>937111</v>
      </c>
      <c r="BU1147">
        <v>156890</v>
      </c>
      <c r="BV1147">
        <v>88734</v>
      </c>
      <c r="BW1147">
        <v>932589</v>
      </c>
      <c r="BX1147">
        <v>42948</v>
      </c>
      <c r="BY1147">
        <v>1625.7957247340146</v>
      </c>
      <c r="BZ1147">
        <v>0</v>
      </c>
      <c r="CA1147">
        <v>0</v>
      </c>
      <c r="CB1147">
        <v>8.8110818115039287</v>
      </c>
      <c r="CC1147">
        <v>1074.7422689470482</v>
      </c>
      <c r="CD1147">
        <v>49.544817086155653</v>
      </c>
      <c r="CE1147">
        <v>0.28782000000000002</v>
      </c>
      <c r="CF1147">
        <v>735.51887999999997</v>
      </c>
      <c r="CG1147">
        <v>4187529.2954338677</v>
      </c>
      <c r="CH1147">
        <v>1095837.2526719922</v>
      </c>
      <c r="CI1147">
        <v>1287138.0514202302</v>
      </c>
      <c r="CJ1147">
        <v>173225.13272478228</v>
      </c>
      <c r="CK1147">
        <v>3958570.8591367644</v>
      </c>
      <c r="CL1147">
        <v>8560000</v>
      </c>
      <c r="CM1147">
        <v>2930000</v>
      </c>
      <c r="CN1147">
        <v>1280000</v>
      </c>
      <c r="CO1147">
        <v>149820000</v>
      </c>
      <c r="CP1147">
        <v>0</v>
      </c>
      <c r="CQ1147">
        <v>0</v>
      </c>
      <c r="CR1147">
        <v>0</v>
      </c>
      <c r="CS1147">
        <v>0</v>
      </c>
      <c r="CT1147">
        <v>0</v>
      </c>
      <c r="CU1147">
        <v>0</v>
      </c>
      <c r="CV1147">
        <v>0</v>
      </c>
      <c r="CW1147">
        <v>0</v>
      </c>
      <c r="CX1147">
        <v>1244.7536822065645</v>
      </c>
      <c r="CY1147">
        <v>44805541.501642153</v>
      </c>
      <c r="CZ1147">
        <v>348300</v>
      </c>
      <c r="DA1147">
        <v>346886.13516112999</v>
      </c>
      <c r="DB1147">
        <v>329190.82398502919</v>
      </c>
      <c r="DC1147">
        <v>314108.58853611455</v>
      </c>
      <c r="DD1147">
        <v>-4292657.256629955</v>
      </c>
      <c r="DE1147">
        <v>-6570093.5551960543</v>
      </c>
      <c r="DF1147">
        <v>-7618237.2756600603</v>
      </c>
    </row>
    <row r="1148" spans="1:110" x14ac:dyDescent="0.45">
      <c r="A1148">
        <v>27202</v>
      </c>
      <c r="B1148" t="s">
        <v>1486</v>
      </c>
      <c r="C1148">
        <v>194911</v>
      </c>
      <c r="D1148">
        <v>188955</v>
      </c>
      <c r="E1148">
        <v>181509</v>
      </c>
      <c r="F1148">
        <v>173302</v>
      </c>
      <c r="G1148">
        <v>164801</v>
      </c>
      <c r="H1148">
        <v>156314</v>
      </c>
      <c r="I1148">
        <v>147949</v>
      </c>
      <c r="J1148">
        <v>139989.14285714287</v>
      </c>
      <c r="K1148">
        <v>2.2200000000000002</v>
      </c>
      <c r="L1148">
        <v>2.14</v>
      </c>
      <c r="M1148">
        <v>2.08</v>
      </c>
      <c r="N1148">
        <v>2.04</v>
      </c>
      <c r="O1148">
        <v>2.0099999999999998</v>
      </c>
      <c r="P1148">
        <v>2</v>
      </c>
      <c r="Q1148">
        <v>1.9728235009209201</v>
      </c>
      <c r="R1148">
        <v>1.9557314826649812</v>
      </c>
      <c r="S1148">
        <v>260310</v>
      </c>
      <c r="T1148">
        <v>11004</v>
      </c>
      <c r="U1148">
        <v>4087</v>
      </c>
      <c r="V1148">
        <v>377.16254610199525</v>
      </c>
      <c r="W1148">
        <v>1046.7957869052559</v>
      </c>
      <c r="X1148">
        <v>3073.8781234813769</v>
      </c>
      <c r="Y1148">
        <v>411.34601365474026</v>
      </c>
      <c r="Z1148">
        <v>69119</v>
      </c>
      <c r="AA1148">
        <v>66187.546848036262</v>
      </c>
      <c r="AB1148">
        <v>63097.041810291863</v>
      </c>
      <c r="AC1148">
        <v>59595.608732929657</v>
      </c>
      <c r="AD1148">
        <v>55572.296166702392</v>
      </c>
      <c r="AE1148">
        <v>51475.115518289342</v>
      </c>
      <c r="AF1148">
        <v>47571.85550900019</v>
      </c>
      <c r="AG1148">
        <v>43919.000890921241</v>
      </c>
      <c r="AH1148">
        <v>1131</v>
      </c>
      <c r="AI1148">
        <v>945.8281421570066</v>
      </c>
      <c r="AJ1148">
        <v>801.279972903008</v>
      </c>
      <c r="AK1148">
        <v>701.42286629097907</v>
      </c>
      <c r="AL1148">
        <v>627.23023449604693</v>
      </c>
      <c r="AM1148">
        <v>560.3900041304953</v>
      </c>
      <c r="AN1148">
        <v>497.41890179557333</v>
      </c>
      <c r="AO1148">
        <v>455.17789508656438</v>
      </c>
      <c r="AP1148">
        <v>419.38695514899524</v>
      </c>
      <c r="AQ1148">
        <v>6.0143083113367082</v>
      </c>
      <c r="AR1148">
        <v>1.8724119481374439</v>
      </c>
      <c r="AS1148">
        <v>6.0143083113367082</v>
      </c>
      <c r="AT1148">
        <v>106603</v>
      </c>
      <c r="AU1148">
        <v>3755</v>
      </c>
      <c r="AV1148">
        <v>67742.716188526771</v>
      </c>
      <c r="AW1148">
        <v>38946.857639252543</v>
      </c>
      <c r="AX1148">
        <v>2943.5934663944108</v>
      </c>
      <c r="AY1148">
        <v>2260.5744392111383</v>
      </c>
      <c r="AZ1148">
        <v>1481.5384645971667</v>
      </c>
      <c r="BA1148">
        <v>78.246189420610946</v>
      </c>
      <c r="BB1148">
        <v>66.061272509003672</v>
      </c>
      <c r="BC1148">
        <v>73070</v>
      </c>
      <c r="BD1148">
        <v>3913150.5322985249</v>
      </c>
      <c r="BE1148">
        <v>31586374.070756603</v>
      </c>
      <c r="BF1148">
        <v>802556</v>
      </c>
      <c r="BG1148">
        <v>772154.37800493021</v>
      </c>
      <c r="BH1148">
        <v>710392.89928755537</v>
      </c>
      <c r="BI1148">
        <v>553944</v>
      </c>
      <c r="BJ1148">
        <v>498774.0361453424</v>
      </c>
      <c r="BK1148">
        <v>465101.69199118949</v>
      </c>
      <c r="BL1148">
        <v>-1516866.6491723536</v>
      </c>
      <c r="BM1148">
        <v>-1842013.7847163584</v>
      </c>
      <c r="BN1148">
        <v>-2105336.9111116072</v>
      </c>
      <c r="BO1148">
        <v>2788780.736804083</v>
      </c>
      <c r="BP1148">
        <v>6571522.5597885698</v>
      </c>
      <c r="BQ1148">
        <v>9666003.4858633652</v>
      </c>
      <c r="BR1148">
        <v>3619604</v>
      </c>
      <c r="BS1148">
        <v>8767932</v>
      </c>
      <c r="BT1148">
        <v>937111</v>
      </c>
      <c r="BU1148">
        <v>156890</v>
      </c>
      <c r="BV1148">
        <v>88734</v>
      </c>
      <c r="BW1148">
        <v>932589</v>
      </c>
      <c r="BX1148">
        <v>42948</v>
      </c>
      <c r="BY1148">
        <v>559.75057427510649</v>
      </c>
      <c r="BZ1148">
        <v>0</v>
      </c>
      <c r="CA1148">
        <v>0</v>
      </c>
      <c r="CB1148">
        <v>0</v>
      </c>
      <c r="CC1148">
        <v>333.43979116749591</v>
      </c>
      <c r="CD1148">
        <v>41.286045277033992</v>
      </c>
      <c r="CE1148">
        <v>0</v>
      </c>
      <c r="CF1148">
        <v>0</v>
      </c>
      <c r="CG1148">
        <v>1147575.3502834463</v>
      </c>
      <c r="CH1148">
        <v>300309.73645007447</v>
      </c>
      <c r="CI1148">
        <v>352734.94130115281</v>
      </c>
      <c r="CJ1148">
        <v>47471.642187984282</v>
      </c>
      <c r="CK1148">
        <v>1084830.2232175886</v>
      </c>
      <c r="CL1148">
        <v>3800000</v>
      </c>
      <c r="CM1148">
        <v>4410000</v>
      </c>
      <c r="CN1148">
        <v>1580000</v>
      </c>
      <c r="CO1148">
        <v>72680000</v>
      </c>
      <c r="CP1148">
        <v>9000</v>
      </c>
      <c r="CQ1148">
        <v>80</v>
      </c>
      <c r="CR1148">
        <v>0</v>
      </c>
      <c r="CS1148">
        <v>0</v>
      </c>
      <c r="CT1148">
        <v>18051000</v>
      </c>
      <c r="CU1148">
        <v>560640</v>
      </c>
      <c r="CV1148">
        <v>0</v>
      </c>
      <c r="CW1148">
        <v>0</v>
      </c>
      <c r="CX1148">
        <v>6056.5626925274628</v>
      </c>
      <c r="CY1148">
        <v>12101848.947423646</v>
      </c>
      <c r="CZ1148">
        <v>73070</v>
      </c>
      <c r="DA1148">
        <v>70302.035497610443</v>
      </c>
      <c r="DB1148">
        <v>64678.862473075606</v>
      </c>
      <c r="DC1148">
        <v>59235.167348088711</v>
      </c>
      <c r="DD1148">
        <v>-1516866.6491723536</v>
      </c>
      <c r="DE1148">
        <v>-1842013.7847163584</v>
      </c>
      <c r="DF1148">
        <v>-2105336.9111116072</v>
      </c>
    </row>
    <row r="1149" spans="1:110" x14ac:dyDescent="0.45">
      <c r="A1149">
        <v>27203</v>
      </c>
      <c r="B1149" t="s">
        <v>1487</v>
      </c>
      <c r="C1149">
        <v>395479</v>
      </c>
      <c r="D1149">
        <v>398730</v>
      </c>
      <c r="E1149">
        <v>397920</v>
      </c>
      <c r="F1149">
        <v>394464</v>
      </c>
      <c r="G1149">
        <v>389034</v>
      </c>
      <c r="H1149">
        <v>382437</v>
      </c>
      <c r="I1149">
        <v>375341</v>
      </c>
      <c r="J1149">
        <v>371702.2142857142</v>
      </c>
      <c r="K1149">
        <v>2.2200000000000002</v>
      </c>
      <c r="L1149">
        <v>2.14</v>
      </c>
      <c r="M1149">
        <v>2.08</v>
      </c>
      <c r="N1149">
        <v>2.04</v>
      </c>
      <c r="O1149">
        <v>2.0099999999999998</v>
      </c>
      <c r="P1149">
        <v>2</v>
      </c>
      <c r="Q1149">
        <v>1.9728235009209201</v>
      </c>
      <c r="R1149">
        <v>1.9557314826649812</v>
      </c>
      <c r="S1149">
        <v>291165</v>
      </c>
      <c r="T1149">
        <v>8712</v>
      </c>
      <c r="U1149">
        <v>4446</v>
      </c>
      <c r="V1149">
        <v>863.89072497153711</v>
      </c>
      <c r="W1149">
        <v>2291.6028956695245</v>
      </c>
      <c r="X1149">
        <v>2155.8113515024852</v>
      </c>
      <c r="Y1149">
        <v>414.74560727368606</v>
      </c>
      <c r="Z1149">
        <v>132706</v>
      </c>
      <c r="AA1149">
        <v>131662.86232307903</v>
      </c>
      <c r="AB1149">
        <v>130290.98750536388</v>
      </c>
      <c r="AC1149">
        <v>128220.973361942</v>
      </c>
      <c r="AD1149">
        <v>124939.06937392958</v>
      </c>
      <c r="AE1149">
        <v>120561.84822085165</v>
      </c>
      <c r="AF1149">
        <v>115691.62085851961</v>
      </c>
      <c r="AG1149">
        <v>112811.34135748696</v>
      </c>
      <c r="AH1149">
        <v>374</v>
      </c>
      <c r="AI1149">
        <v>376.66795354418861</v>
      </c>
      <c r="AJ1149">
        <v>393.71052137773779</v>
      </c>
      <c r="AK1149">
        <v>410.68208053937678</v>
      </c>
      <c r="AL1149">
        <v>441.20728989344445</v>
      </c>
      <c r="AM1149">
        <v>456.48535774158802</v>
      </c>
      <c r="AN1149">
        <v>451.84201348949318</v>
      </c>
      <c r="AO1149">
        <v>434.2119976797693</v>
      </c>
      <c r="AP1149">
        <v>891.9559362649926</v>
      </c>
      <c r="AQ1149">
        <v>3.5341811726411581</v>
      </c>
      <c r="AR1149">
        <v>1.1002833097302505</v>
      </c>
      <c r="AS1149">
        <v>3.5341811726411581</v>
      </c>
      <c r="AT1149">
        <v>135810</v>
      </c>
      <c r="AU1149">
        <v>3762</v>
      </c>
      <c r="AV1149">
        <v>85861.338898759306</v>
      </c>
      <c r="AW1149">
        <v>42136.196576710994</v>
      </c>
      <c r="AX1149">
        <v>2984.4395596688755</v>
      </c>
      <c r="AY1149">
        <v>2865.1928790515976</v>
      </c>
      <c r="AZ1149">
        <v>1602.8609177780861</v>
      </c>
      <c r="BA1149">
        <v>79.331954553579692</v>
      </c>
      <c r="BB1149">
        <v>66.061272509003672</v>
      </c>
      <c r="BC1149">
        <v>169520</v>
      </c>
      <c r="BD1149">
        <v>11423223.149867997</v>
      </c>
      <c r="BE1149">
        <v>62444740.845105357</v>
      </c>
      <c r="BF1149">
        <v>2084704</v>
      </c>
      <c r="BG1149">
        <v>2163497.8462548004</v>
      </c>
      <c r="BH1149">
        <v>2139484.6129043717</v>
      </c>
      <c r="BI1149">
        <v>572738.00000000023</v>
      </c>
      <c r="BJ1149">
        <v>557765.66410328809</v>
      </c>
      <c r="BK1149">
        <v>543489.26836707932</v>
      </c>
      <c r="BL1149">
        <v>-906570.79805518501</v>
      </c>
      <c r="BM1149">
        <v>-1651045.8936239947</v>
      </c>
      <c r="BN1149">
        <v>-2250748.6940354723</v>
      </c>
      <c r="BO1149">
        <v>7214782.1037517563</v>
      </c>
      <c r="BP1149">
        <v>16322136.743249189</v>
      </c>
      <c r="BQ1149">
        <v>24301675.645071317</v>
      </c>
      <c r="BR1149">
        <v>3619604</v>
      </c>
      <c r="BS1149">
        <v>8767932</v>
      </c>
      <c r="BT1149">
        <v>937111</v>
      </c>
      <c r="BU1149">
        <v>156890</v>
      </c>
      <c r="BV1149">
        <v>88734</v>
      </c>
      <c r="BW1149">
        <v>932589</v>
      </c>
      <c r="BX1149">
        <v>42948</v>
      </c>
      <c r="BY1149">
        <v>301.59818291814901</v>
      </c>
      <c r="BZ1149">
        <v>0</v>
      </c>
      <c r="CA1149">
        <v>0</v>
      </c>
      <c r="CB1149">
        <v>5.8258514612483108</v>
      </c>
      <c r="CC1149">
        <v>751.67318883600001</v>
      </c>
      <c r="CD1149">
        <v>41.987316544198492</v>
      </c>
      <c r="CE1149">
        <v>8.8919999999999985E-2</v>
      </c>
      <c r="CF1149">
        <v>0</v>
      </c>
      <c r="CG1149">
        <v>1784871.2344654517</v>
      </c>
      <c r="CH1149">
        <v>467084.10901928629</v>
      </c>
      <c r="CI1149">
        <v>548623.19059378724</v>
      </c>
      <c r="CJ1149">
        <v>73834.60142572911</v>
      </c>
      <c r="CK1149">
        <v>1687281.1525810098</v>
      </c>
      <c r="CL1149">
        <v>370000</v>
      </c>
      <c r="CM1149">
        <v>270000</v>
      </c>
      <c r="CN1149">
        <v>110000</v>
      </c>
      <c r="CO1149">
        <v>36390000</v>
      </c>
      <c r="CP1149">
        <v>0</v>
      </c>
      <c r="CQ1149">
        <v>0</v>
      </c>
      <c r="CR1149">
        <v>0</v>
      </c>
      <c r="CS1149">
        <v>0</v>
      </c>
      <c r="CT1149">
        <v>0</v>
      </c>
      <c r="CU1149">
        <v>0</v>
      </c>
      <c r="CV1149">
        <v>0</v>
      </c>
      <c r="CW1149">
        <v>0</v>
      </c>
      <c r="CX1149">
        <v>6.1928043890873852</v>
      </c>
      <c r="CY1149">
        <v>20814666.156942718</v>
      </c>
      <c r="CZ1149">
        <v>169520</v>
      </c>
      <c r="DA1149">
        <v>175927.20832171559</v>
      </c>
      <c r="DB1149">
        <v>173974.54582499439</v>
      </c>
      <c r="DC1149">
        <v>172918.60595496543</v>
      </c>
      <c r="DD1149">
        <v>-906570.79805518501</v>
      </c>
      <c r="DE1149">
        <v>-1651045.8936239947</v>
      </c>
      <c r="DF1149">
        <v>-2250748.6940354723</v>
      </c>
    </row>
    <row r="1150" spans="1:110" x14ac:dyDescent="0.45">
      <c r="A1150">
        <v>27204</v>
      </c>
      <c r="B1150" t="s">
        <v>1488</v>
      </c>
      <c r="C1150">
        <v>103069</v>
      </c>
      <c r="D1150">
        <v>102015</v>
      </c>
      <c r="E1150">
        <v>100018</v>
      </c>
      <c r="F1150">
        <v>97405</v>
      </c>
      <c r="G1150">
        <v>94533</v>
      </c>
      <c r="H1150">
        <v>91537</v>
      </c>
      <c r="I1150">
        <v>88593</v>
      </c>
      <c r="J1150">
        <v>86097.67857142858</v>
      </c>
      <c r="K1150">
        <v>2.2200000000000002</v>
      </c>
      <c r="L1150">
        <v>2.14</v>
      </c>
      <c r="M1150">
        <v>2.08</v>
      </c>
      <c r="N1150">
        <v>2.04</v>
      </c>
      <c r="O1150">
        <v>2.0099999999999998</v>
      </c>
      <c r="P1150">
        <v>2</v>
      </c>
      <c r="Q1150">
        <v>1.9728235009209201</v>
      </c>
      <c r="R1150">
        <v>1.9557314826649812</v>
      </c>
      <c r="S1150">
        <v>296453</v>
      </c>
      <c r="T1150">
        <v>9390</v>
      </c>
      <c r="U1150">
        <v>4776</v>
      </c>
      <c r="V1150">
        <v>234.2201087072749</v>
      </c>
      <c r="W1150">
        <v>661.18011188101354</v>
      </c>
      <c r="X1150">
        <v>2233.5606413283476</v>
      </c>
      <c r="Y1150">
        <v>402.4397499826851</v>
      </c>
      <c r="Z1150">
        <v>36965</v>
      </c>
      <c r="AA1150">
        <v>36149.033297542635</v>
      </c>
      <c r="AB1150">
        <v>34922.380869349457</v>
      </c>
      <c r="AC1150">
        <v>33417.340276798299</v>
      </c>
      <c r="AD1150">
        <v>31549.858441943114</v>
      </c>
      <c r="AE1150">
        <v>29656.971118086331</v>
      </c>
      <c r="AF1150">
        <v>27992.733956019678</v>
      </c>
      <c r="AG1150">
        <v>26390.504546759417</v>
      </c>
      <c r="AH1150">
        <v>513</v>
      </c>
      <c r="AI1150">
        <v>476.93568658428194</v>
      </c>
      <c r="AJ1150">
        <v>431.4599926895666</v>
      </c>
      <c r="AK1150">
        <v>396.53775673258269</v>
      </c>
      <c r="AL1150">
        <v>371.22061472229666</v>
      </c>
      <c r="AM1150">
        <v>348.58631726627056</v>
      </c>
      <c r="AN1150">
        <v>319.34711085105647</v>
      </c>
      <c r="AO1150">
        <v>293.08793496166447</v>
      </c>
      <c r="AP1150">
        <v>234.35482054022577</v>
      </c>
      <c r="AQ1150">
        <v>3.8441970649781019</v>
      </c>
      <c r="AR1150">
        <v>1.1967993895311495</v>
      </c>
      <c r="AS1150">
        <v>3.8441970649781019</v>
      </c>
      <c r="AT1150">
        <v>39775</v>
      </c>
      <c r="AU1150">
        <v>916</v>
      </c>
      <c r="AV1150">
        <v>25066.146363319451</v>
      </c>
      <c r="AW1150">
        <v>10980.253323742339</v>
      </c>
      <c r="AX1150">
        <v>734.84898261846843</v>
      </c>
      <c r="AY1150">
        <v>836.45730414396996</v>
      </c>
      <c r="AZ1150">
        <v>417.68883643515858</v>
      </c>
      <c r="BA1150">
        <v>19.533652777106564</v>
      </c>
      <c r="BB1150">
        <v>66.061272509003672</v>
      </c>
      <c r="BC1150">
        <v>46420</v>
      </c>
      <c r="BD1150">
        <v>2831939.8550574956</v>
      </c>
      <c r="BE1150">
        <v>15686055.170661995</v>
      </c>
      <c r="BF1150">
        <v>660645.99999999988</v>
      </c>
      <c r="BG1150">
        <v>661712.947673977</v>
      </c>
      <c r="BH1150">
        <v>634286.15012635384</v>
      </c>
      <c r="BI1150">
        <v>206406.00000000006</v>
      </c>
      <c r="BJ1150">
        <v>190808.40918757618</v>
      </c>
      <c r="BK1150">
        <v>180145.34518715317</v>
      </c>
      <c r="BL1150">
        <v>-608011.72816508776</v>
      </c>
      <c r="BM1150">
        <v>-915940.64954128256</v>
      </c>
      <c r="BN1150">
        <v>-1199040.6344211074</v>
      </c>
      <c r="BO1150">
        <v>1536204.1325751077</v>
      </c>
      <c r="BP1150">
        <v>3593520.3674232513</v>
      </c>
      <c r="BQ1150">
        <v>5352763.5769326948</v>
      </c>
      <c r="BR1150">
        <v>3619604</v>
      </c>
      <c r="BS1150">
        <v>8767932</v>
      </c>
      <c r="BT1150">
        <v>937111</v>
      </c>
      <c r="BU1150">
        <v>156890</v>
      </c>
      <c r="BV1150">
        <v>88734</v>
      </c>
      <c r="BW1150">
        <v>932589</v>
      </c>
      <c r="BX1150">
        <v>42948</v>
      </c>
      <c r="BY1150">
        <v>98.609424878695478</v>
      </c>
      <c r="BZ1150">
        <v>0</v>
      </c>
      <c r="CA1150">
        <v>0</v>
      </c>
      <c r="CB1150">
        <v>0</v>
      </c>
      <c r="CC1150">
        <v>0</v>
      </c>
      <c r="CD1150">
        <v>22.175353495142978</v>
      </c>
      <c r="CE1150">
        <v>0</v>
      </c>
      <c r="CF1150">
        <v>0</v>
      </c>
      <c r="CG1150">
        <v>504329.89531988924</v>
      </c>
      <c r="CH1150">
        <v>131978.41685079836</v>
      </c>
      <c r="CI1150">
        <v>155017.94803987243</v>
      </c>
      <c r="CJ1150">
        <v>20862.567612153689</v>
      </c>
      <c r="CK1150">
        <v>476755.02334556438</v>
      </c>
      <c r="CL1150">
        <v>470000</v>
      </c>
      <c r="CM1150">
        <v>560000</v>
      </c>
      <c r="CN1150">
        <v>180000</v>
      </c>
      <c r="CO1150">
        <v>22140000</v>
      </c>
      <c r="CP1150">
        <v>2000</v>
      </c>
      <c r="CQ1150">
        <v>260</v>
      </c>
      <c r="CR1150">
        <v>0</v>
      </c>
      <c r="CS1150">
        <v>0</v>
      </c>
      <c r="CT1150">
        <v>4300000</v>
      </c>
      <c r="CU1150">
        <v>1822080</v>
      </c>
      <c r="CV1150">
        <v>0</v>
      </c>
      <c r="CW1150">
        <v>0</v>
      </c>
      <c r="CX1150">
        <v>1715.4068157772058</v>
      </c>
      <c r="CY1150">
        <v>5809566.5202024849</v>
      </c>
      <c r="CZ1150">
        <v>46420</v>
      </c>
      <c r="DA1150">
        <v>46494.968608038223</v>
      </c>
      <c r="DB1150">
        <v>44567.836767142086</v>
      </c>
      <c r="DC1150">
        <v>42868.381844620431</v>
      </c>
      <c r="DD1150">
        <v>-608011.72816508776</v>
      </c>
      <c r="DE1150">
        <v>-915940.64954128256</v>
      </c>
      <c r="DF1150">
        <v>-1199040.6344211074</v>
      </c>
    </row>
    <row r="1151" spans="1:110" x14ac:dyDescent="0.45">
      <c r="A1151">
        <v>27205</v>
      </c>
      <c r="B1151" t="s">
        <v>1489</v>
      </c>
      <c r="C1151">
        <v>374468</v>
      </c>
      <c r="D1151">
        <v>388610</v>
      </c>
      <c r="E1151">
        <v>388050</v>
      </c>
      <c r="F1151">
        <v>385213</v>
      </c>
      <c r="G1151">
        <v>380214</v>
      </c>
      <c r="H1151">
        <v>373448</v>
      </c>
      <c r="I1151">
        <v>365925</v>
      </c>
      <c r="J1151">
        <v>363646.82142857136</v>
      </c>
      <c r="K1151">
        <v>2.2200000000000002</v>
      </c>
      <c r="L1151">
        <v>2.14</v>
      </c>
      <c r="M1151">
        <v>2.08</v>
      </c>
      <c r="N1151">
        <v>2.04</v>
      </c>
      <c r="O1151">
        <v>2.0099999999999998</v>
      </c>
      <c r="P1151">
        <v>2</v>
      </c>
      <c r="Q1151">
        <v>1.9728235009209201</v>
      </c>
      <c r="R1151">
        <v>1.9557314826649812</v>
      </c>
      <c r="S1151">
        <v>293064</v>
      </c>
      <c r="T1151">
        <v>10163</v>
      </c>
      <c r="U1151">
        <v>4430</v>
      </c>
      <c r="V1151">
        <v>863.86950368891416</v>
      </c>
      <c r="W1151">
        <v>2305.6415542998952</v>
      </c>
      <c r="X1151">
        <v>2381.314549933657</v>
      </c>
      <c r="Y1151">
        <v>388.91520105384728</v>
      </c>
      <c r="Z1151">
        <v>141895</v>
      </c>
      <c r="AA1151">
        <v>147853.41708414388</v>
      </c>
      <c r="AB1151">
        <v>145770.62279021283</v>
      </c>
      <c r="AC1151">
        <v>142793.08088861278</v>
      </c>
      <c r="AD1151">
        <v>138292.05746017885</v>
      </c>
      <c r="AE1151">
        <v>132569.28710467703</v>
      </c>
      <c r="AF1151">
        <v>126481.90810897292</v>
      </c>
      <c r="AG1151">
        <v>123163.71690188954</v>
      </c>
      <c r="AH1151">
        <v>335</v>
      </c>
      <c r="AI1151">
        <v>408.69103276907765</v>
      </c>
      <c r="AJ1151">
        <v>458.16277618419133</v>
      </c>
      <c r="AK1151">
        <v>504.34550742953502</v>
      </c>
      <c r="AL1151">
        <v>586.23870016211583</v>
      </c>
      <c r="AM1151">
        <v>654.72125887464847</v>
      </c>
      <c r="AN1151">
        <v>689.40729222078846</v>
      </c>
      <c r="AO1151">
        <v>809.62151799668732</v>
      </c>
      <c r="AP1151">
        <v>1030.0994915207414</v>
      </c>
      <c r="AQ1151">
        <v>2.2321144248259945</v>
      </c>
      <c r="AR1151">
        <v>0.69491577456647402</v>
      </c>
      <c r="AS1151">
        <v>2.2321144248259945</v>
      </c>
      <c r="AT1151">
        <v>123318</v>
      </c>
      <c r="AU1151">
        <v>2393</v>
      </c>
      <c r="AV1151">
        <v>77521.712125382517</v>
      </c>
      <c r="AW1151">
        <v>30770.563830432497</v>
      </c>
      <c r="AX1151">
        <v>1943.409593318368</v>
      </c>
      <c r="AY1151">
        <v>2586.8995336240146</v>
      </c>
      <c r="AZ1151">
        <v>1170.5122481096521</v>
      </c>
      <c r="BA1151">
        <v>51.659441732245803</v>
      </c>
      <c r="BB1151">
        <v>66.061272509003672</v>
      </c>
      <c r="BC1151">
        <v>171620</v>
      </c>
      <c r="BD1151">
        <v>11608743.167601813</v>
      </c>
      <c r="BE1151">
        <v>47141148.243272386</v>
      </c>
      <c r="BF1151">
        <v>2719172</v>
      </c>
      <c r="BG1151">
        <v>2827530.1764068119</v>
      </c>
      <c r="BH1151">
        <v>2795996.4983143001</v>
      </c>
      <c r="BI1151">
        <v>1454874.0000000002</v>
      </c>
      <c r="BJ1151">
        <v>1405080.4158723685</v>
      </c>
      <c r="BK1151">
        <v>1360790.4556633825</v>
      </c>
      <c r="BL1151">
        <v>-1996779.4248164091</v>
      </c>
      <c r="BM1151">
        <v>-3410555.828551786</v>
      </c>
      <c r="BN1151">
        <v>-4431783.4926751237</v>
      </c>
      <c r="BO1151">
        <v>5309118.1050095744</v>
      </c>
      <c r="BP1151">
        <v>12135761.188767074</v>
      </c>
      <c r="BQ1151">
        <v>18073468.774021622</v>
      </c>
      <c r="BR1151">
        <v>3619604</v>
      </c>
      <c r="BS1151">
        <v>8767932</v>
      </c>
      <c r="BT1151">
        <v>937111</v>
      </c>
      <c r="BU1151">
        <v>156890</v>
      </c>
      <c r="BV1151">
        <v>88734</v>
      </c>
      <c r="BW1151">
        <v>932589</v>
      </c>
      <c r="BX1151">
        <v>42948</v>
      </c>
      <c r="BY1151">
        <v>261.5449800811657</v>
      </c>
      <c r="BZ1151">
        <v>0</v>
      </c>
      <c r="CA1151">
        <v>0</v>
      </c>
      <c r="CB1151">
        <v>0</v>
      </c>
      <c r="CC1151">
        <v>317.83643844000005</v>
      </c>
      <c r="CD1151">
        <v>9.7234408589365469</v>
      </c>
      <c r="CE1151">
        <v>0.26535599999999998</v>
      </c>
      <c r="CF1151">
        <v>0.36999529411764709</v>
      </c>
      <c r="CG1151">
        <v>1331458.5960667473</v>
      </c>
      <c r="CH1151">
        <v>348430.26210020093</v>
      </c>
      <c r="CI1151">
        <v>409255.88861116389</v>
      </c>
      <c r="CJ1151">
        <v>55078.323218588463</v>
      </c>
      <c r="CK1151">
        <v>1258659.4210300043</v>
      </c>
      <c r="CL1151">
        <v>270000</v>
      </c>
      <c r="CM1151">
        <v>230000</v>
      </c>
      <c r="CN1151">
        <v>90000</v>
      </c>
      <c r="CO1151">
        <v>36090000</v>
      </c>
      <c r="CP1151">
        <v>0</v>
      </c>
      <c r="CQ1151">
        <v>0</v>
      </c>
      <c r="CR1151">
        <v>0</v>
      </c>
      <c r="CS1151">
        <v>0</v>
      </c>
      <c r="CT1151">
        <v>0</v>
      </c>
      <c r="CU1151">
        <v>0</v>
      </c>
      <c r="CV1151">
        <v>0</v>
      </c>
      <c r="CW1151">
        <v>0</v>
      </c>
      <c r="CX1151">
        <v>117.66328339266032</v>
      </c>
      <c r="CY1151">
        <v>15980840.107355379</v>
      </c>
      <c r="CZ1151">
        <v>171620</v>
      </c>
      <c r="DA1151">
        <v>178459.00475399755</v>
      </c>
      <c r="DB1151">
        <v>176468.76293250304</v>
      </c>
      <c r="DC1151">
        <v>175726.90816725677</v>
      </c>
      <c r="DD1151">
        <v>-1996779.4248164091</v>
      </c>
      <c r="DE1151">
        <v>-3410555.828551786</v>
      </c>
      <c r="DF1151">
        <v>-4431783.4926751237</v>
      </c>
    </row>
    <row r="1152" spans="1:110" x14ac:dyDescent="0.45">
      <c r="A1152">
        <v>27206</v>
      </c>
      <c r="B1152" t="s">
        <v>1490</v>
      </c>
      <c r="C1152">
        <v>75897</v>
      </c>
      <c r="D1152">
        <v>73534</v>
      </c>
      <c r="E1152">
        <v>70437</v>
      </c>
      <c r="F1152">
        <v>67014</v>
      </c>
      <c r="G1152">
        <v>63562</v>
      </c>
      <c r="H1152">
        <v>60249</v>
      </c>
      <c r="I1152">
        <v>57080</v>
      </c>
      <c r="J1152">
        <v>53869.428571428572</v>
      </c>
      <c r="K1152">
        <v>2.2200000000000002</v>
      </c>
      <c r="L1152">
        <v>2.14</v>
      </c>
      <c r="M1152">
        <v>2.08</v>
      </c>
      <c r="N1152">
        <v>2.04</v>
      </c>
      <c r="O1152">
        <v>2.0099999999999998</v>
      </c>
      <c r="P1152">
        <v>2</v>
      </c>
      <c r="Q1152">
        <v>1.9728235009209201</v>
      </c>
      <c r="R1152">
        <v>1.9557314826649812</v>
      </c>
      <c r="S1152">
        <v>281664</v>
      </c>
      <c r="T1152">
        <v>9671</v>
      </c>
      <c r="U1152">
        <v>4403</v>
      </c>
      <c r="V1152">
        <v>155.35710204967705</v>
      </c>
      <c r="W1152">
        <v>404.65767491726376</v>
      </c>
      <c r="X1152">
        <v>2553.8368728634532</v>
      </c>
      <c r="Y1152">
        <v>446.38930927711323</v>
      </c>
      <c r="Z1152">
        <v>28716</v>
      </c>
      <c r="AA1152">
        <v>27775.620755734104</v>
      </c>
      <c r="AB1152">
        <v>26732.110204429868</v>
      </c>
      <c r="AC1152">
        <v>25301.528823487159</v>
      </c>
      <c r="AD1152">
        <v>23536.014686001006</v>
      </c>
      <c r="AE1152">
        <v>21666.627826677621</v>
      </c>
      <c r="AF1152">
        <v>19926.548545846344</v>
      </c>
      <c r="AG1152">
        <v>18419.152124727047</v>
      </c>
      <c r="AH1152">
        <v>73</v>
      </c>
      <c r="AI1152">
        <v>71.392045722472375</v>
      </c>
      <c r="AJ1152">
        <v>70.910955782994307</v>
      </c>
      <c r="AK1152">
        <v>65.754368862650111</v>
      </c>
      <c r="AL1152">
        <v>60.331408079412512</v>
      </c>
      <c r="AM1152">
        <v>52.685283908874396</v>
      </c>
      <c r="AN1152">
        <v>44.178411519543779</v>
      </c>
      <c r="AO1152">
        <v>38.887412843938307</v>
      </c>
      <c r="AP1152">
        <v>170.85186240347593</v>
      </c>
      <c r="AQ1152">
        <v>0.6820349631412761</v>
      </c>
      <c r="AR1152">
        <v>0.21233537556197815</v>
      </c>
      <c r="AS1152">
        <v>0.6820349631412761</v>
      </c>
      <c r="AT1152">
        <v>34311</v>
      </c>
      <c r="AU1152">
        <v>2783</v>
      </c>
      <c r="AV1152">
        <v>22483.753874736569</v>
      </c>
      <c r="AW1152">
        <v>24062.864137290995</v>
      </c>
      <c r="AX1152">
        <v>2127.1476591495475</v>
      </c>
      <c r="AY1152">
        <v>750.28286679995927</v>
      </c>
      <c r="AZ1152">
        <v>915.35135178254939</v>
      </c>
      <c r="BA1152">
        <v>56.543541274840997</v>
      </c>
      <c r="BB1152">
        <v>66.061272509003672</v>
      </c>
      <c r="BC1152">
        <v>30300</v>
      </c>
      <c r="BD1152">
        <v>1604531.649253818</v>
      </c>
      <c r="BE1152">
        <v>14462115.89500566</v>
      </c>
      <c r="BF1152">
        <v>333848</v>
      </c>
      <c r="BG1152">
        <v>319160.93986455246</v>
      </c>
      <c r="BH1152">
        <v>292680.78334702319</v>
      </c>
      <c r="BI1152">
        <v>225554</v>
      </c>
      <c r="BJ1152">
        <v>205462.95193329485</v>
      </c>
      <c r="BK1152">
        <v>191125.96269843349</v>
      </c>
      <c r="BL1152">
        <v>-441481.95591340051</v>
      </c>
      <c r="BM1152">
        <v>-595624.99968540436</v>
      </c>
      <c r="BN1152">
        <v>-701959.69591694116</v>
      </c>
      <c r="BO1152">
        <v>1454651.6535314424</v>
      </c>
      <c r="BP1152">
        <v>3199876.3382815896</v>
      </c>
      <c r="BQ1152">
        <v>4514186.2314656936</v>
      </c>
      <c r="BR1152">
        <v>3619604</v>
      </c>
      <c r="BS1152">
        <v>8767932</v>
      </c>
      <c r="BT1152">
        <v>937111</v>
      </c>
      <c r="BU1152">
        <v>156890</v>
      </c>
      <c r="BV1152">
        <v>88734</v>
      </c>
      <c r="BW1152">
        <v>932589</v>
      </c>
      <c r="BX1152">
        <v>42948</v>
      </c>
      <c r="BY1152">
        <v>384.28175886759806</v>
      </c>
      <c r="BZ1152">
        <v>0</v>
      </c>
      <c r="CA1152">
        <v>0</v>
      </c>
      <c r="CB1152">
        <v>0</v>
      </c>
      <c r="CC1152">
        <v>0</v>
      </c>
      <c r="CD1152">
        <v>36.198264104959307</v>
      </c>
      <c r="CE1152">
        <v>0</v>
      </c>
      <c r="CF1152">
        <v>0</v>
      </c>
      <c r="CG1152">
        <v>493399.28853517835</v>
      </c>
      <c r="CH1152">
        <v>129117.97928393605</v>
      </c>
      <c r="CI1152">
        <v>151658.16260910427</v>
      </c>
      <c r="CJ1152">
        <v>20410.402223577519</v>
      </c>
      <c r="CK1152">
        <v>466422.06124836282</v>
      </c>
      <c r="CL1152">
        <v>310000</v>
      </c>
      <c r="CM1152">
        <v>60000</v>
      </c>
      <c r="CN1152">
        <v>60000</v>
      </c>
      <c r="CO1152">
        <v>14310000</v>
      </c>
      <c r="CP1152">
        <v>0</v>
      </c>
      <c r="CQ1152">
        <v>0</v>
      </c>
      <c r="CR1152">
        <v>0</v>
      </c>
      <c r="CS1152">
        <v>0</v>
      </c>
      <c r="CT1152">
        <v>0</v>
      </c>
      <c r="CU1152">
        <v>0</v>
      </c>
      <c r="CV1152">
        <v>0</v>
      </c>
      <c r="CW1152">
        <v>0</v>
      </c>
      <c r="CX1152">
        <v>0</v>
      </c>
      <c r="CY1152">
        <v>5404501.6323671369</v>
      </c>
      <c r="CZ1152">
        <v>30300</v>
      </c>
      <c r="DA1152">
        <v>28967.004378926755</v>
      </c>
      <c r="DB1152">
        <v>26563.668901460551</v>
      </c>
      <c r="DC1152">
        <v>24288.536813079583</v>
      </c>
      <c r="DD1152">
        <v>-441481.95591340051</v>
      </c>
      <c r="DE1152">
        <v>-595624.99968540436</v>
      </c>
      <c r="DF1152">
        <v>-701959.69591694116</v>
      </c>
    </row>
    <row r="1153" spans="1:110" x14ac:dyDescent="0.45">
      <c r="A1153">
        <v>27207</v>
      </c>
      <c r="B1153" t="s">
        <v>1491</v>
      </c>
      <c r="C1153">
        <v>351829</v>
      </c>
      <c r="D1153">
        <v>345745</v>
      </c>
      <c r="E1153">
        <v>335985</v>
      </c>
      <c r="F1153">
        <v>323781</v>
      </c>
      <c r="G1153">
        <v>310281</v>
      </c>
      <c r="H1153">
        <v>297147</v>
      </c>
      <c r="I1153">
        <v>285153</v>
      </c>
      <c r="J1153">
        <v>273619.85714285716</v>
      </c>
      <c r="K1153">
        <v>2.2200000000000002</v>
      </c>
      <c r="L1153">
        <v>2.14</v>
      </c>
      <c r="M1153">
        <v>2.08</v>
      </c>
      <c r="N1153">
        <v>2.04</v>
      </c>
      <c r="O1153">
        <v>2.0099999999999998</v>
      </c>
      <c r="P1153">
        <v>2</v>
      </c>
      <c r="Q1153">
        <v>1.9728235009209201</v>
      </c>
      <c r="R1153">
        <v>1.9557314826649812</v>
      </c>
      <c r="S1153">
        <v>280162</v>
      </c>
      <c r="T1153">
        <v>9025</v>
      </c>
      <c r="U1153">
        <v>4766</v>
      </c>
      <c r="V1153">
        <v>741.88548431604306</v>
      </c>
      <c r="W1153">
        <v>1994.063239265379</v>
      </c>
      <c r="X1153">
        <v>2313.5039339242812</v>
      </c>
      <c r="Y1153">
        <v>454.54304421611619</v>
      </c>
      <c r="Z1153">
        <v>109557</v>
      </c>
      <c r="AA1153">
        <v>105922.55237176211</v>
      </c>
      <c r="AB1153">
        <v>101901.58071754857</v>
      </c>
      <c r="AC1153">
        <v>97282.873278919738</v>
      </c>
      <c r="AD1153">
        <v>91443.812207592113</v>
      </c>
      <c r="AE1153">
        <v>85243.133914825361</v>
      </c>
      <c r="AF1153">
        <v>79573.614541421019</v>
      </c>
      <c r="AG1153">
        <v>74365.005368642989</v>
      </c>
      <c r="AH1153">
        <v>766</v>
      </c>
      <c r="AI1153">
        <v>672.93544772880921</v>
      </c>
      <c r="AJ1153">
        <v>599.48498548453904</v>
      </c>
      <c r="AK1153">
        <v>561.36115562792168</v>
      </c>
      <c r="AL1153">
        <v>551.78685046292424</v>
      </c>
      <c r="AM1153">
        <v>524.22375769827681</v>
      </c>
      <c r="AN1153">
        <v>495.80046372786779</v>
      </c>
      <c r="AO1153">
        <v>433.37135567219389</v>
      </c>
      <c r="AP1153">
        <v>697.40356243990777</v>
      </c>
      <c r="AQ1153">
        <v>5.1462638127932658</v>
      </c>
      <c r="AR1153">
        <v>1.6021669246949259</v>
      </c>
      <c r="AS1153">
        <v>5.1462638127932658</v>
      </c>
      <c r="AT1153">
        <v>128963</v>
      </c>
      <c r="AU1153">
        <v>4108</v>
      </c>
      <c r="AV1153">
        <v>81763.988117417699</v>
      </c>
      <c r="AW1153">
        <v>43933.854869504801</v>
      </c>
      <c r="AX1153">
        <v>3235.3543467093568</v>
      </c>
      <c r="AY1153">
        <v>2728.4642834782285</v>
      </c>
      <c r="AZ1153">
        <v>1671.2438392359627</v>
      </c>
      <c r="BA1153">
        <v>86.00173629461959</v>
      </c>
      <c r="BB1153">
        <v>66.061272509003672</v>
      </c>
      <c r="BC1153">
        <v>147560</v>
      </c>
      <c r="BD1153">
        <v>8441348.5222621709</v>
      </c>
      <c r="BE1153">
        <v>37426191.459042996</v>
      </c>
      <c r="BF1153">
        <v>1869830</v>
      </c>
      <c r="BG1153">
        <v>1836881.6730683018</v>
      </c>
      <c r="BH1153">
        <v>1719496.6847263158</v>
      </c>
      <c r="BI1153">
        <v>873557.99999999988</v>
      </c>
      <c r="BJ1153">
        <v>802305.36663731269</v>
      </c>
      <c r="BK1153">
        <v>754149.81904963369</v>
      </c>
      <c r="BL1153">
        <v>-2454922.8738422897</v>
      </c>
      <c r="BM1153">
        <v>-3378150.6947915908</v>
      </c>
      <c r="BN1153">
        <v>-3995273.8869298063</v>
      </c>
      <c r="BO1153">
        <v>3496272.336181784</v>
      </c>
      <c r="BP1153">
        <v>8372009.7725607231</v>
      </c>
      <c r="BQ1153">
        <v>12502417.824767338</v>
      </c>
      <c r="BR1153">
        <v>3619604</v>
      </c>
      <c r="BS1153">
        <v>8767932</v>
      </c>
      <c r="BT1153">
        <v>937111</v>
      </c>
      <c r="BU1153">
        <v>156890</v>
      </c>
      <c r="BV1153">
        <v>88734</v>
      </c>
      <c r="BW1153">
        <v>932589</v>
      </c>
      <c r="BX1153">
        <v>42948</v>
      </c>
      <c r="BY1153">
        <v>453.83791194964488</v>
      </c>
      <c r="BZ1153">
        <v>0</v>
      </c>
      <c r="CA1153">
        <v>0</v>
      </c>
      <c r="CB1153">
        <v>0</v>
      </c>
      <c r="CC1153">
        <v>213.91537756080001</v>
      </c>
      <c r="CD1153">
        <v>39.671369299168255</v>
      </c>
      <c r="CE1153">
        <v>4.6799999999999994E-2</v>
      </c>
      <c r="CF1153">
        <v>18.414345718194252</v>
      </c>
      <c r="CG1153">
        <v>1218416.7512172689</v>
      </c>
      <c r="CH1153">
        <v>318848.2685289795</v>
      </c>
      <c r="CI1153">
        <v>374509.75320689072</v>
      </c>
      <c r="CJ1153">
        <v>50402.131794958957</v>
      </c>
      <c r="CK1153">
        <v>1151798.2813665404</v>
      </c>
      <c r="CL1153">
        <v>5650000</v>
      </c>
      <c r="CM1153">
        <v>340000</v>
      </c>
      <c r="CN1153">
        <v>420000</v>
      </c>
      <c r="CO1153">
        <v>105290000</v>
      </c>
      <c r="CP1153">
        <v>30000</v>
      </c>
      <c r="CQ1153">
        <v>0</v>
      </c>
      <c r="CR1153">
        <v>0</v>
      </c>
      <c r="CS1153">
        <v>0</v>
      </c>
      <c r="CT1153">
        <v>64552000</v>
      </c>
      <c r="CU1153">
        <v>0</v>
      </c>
      <c r="CV1153">
        <v>0</v>
      </c>
      <c r="CW1153">
        <v>0</v>
      </c>
      <c r="CX1153">
        <v>15336.480069574909</v>
      </c>
      <c r="CY1153">
        <v>14008159.517443571</v>
      </c>
      <c r="CZ1153">
        <v>147560</v>
      </c>
      <c r="DA1153">
        <v>144959.84109676207</v>
      </c>
      <c r="DB1153">
        <v>135696.2562362435</v>
      </c>
      <c r="DC1153">
        <v>127780.59219358324</v>
      </c>
      <c r="DD1153">
        <v>-2454922.8738422897</v>
      </c>
      <c r="DE1153">
        <v>-3378150.6947915908</v>
      </c>
      <c r="DF1153">
        <v>-3995273.8869298063</v>
      </c>
    </row>
    <row r="1154" spans="1:110" x14ac:dyDescent="0.45">
      <c r="A1154">
        <v>27208</v>
      </c>
      <c r="B1154" t="s">
        <v>1492</v>
      </c>
      <c r="C1154">
        <v>88694</v>
      </c>
      <c r="D1154">
        <v>85984</v>
      </c>
      <c r="E1154">
        <v>82542</v>
      </c>
      <c r="F1154">
        <v>78805</v>
      </c>
      <c r="G1154">
        <v>75012</v>
      </c>
      <c r="H1154">
        <v>71314</v>
      </c>
      <c r="I1154">
        <v>67659</v>
      </c>
      <c r="J1154">
        <v>64088.464285714283</v>
      </c>
      <c r="K1154">
        <v>2.2200000000000002</v>
      </c>
      <c r="L1154">
        <v>2.14</v>
      </c>
      <c r="M1154">
        <v>2.08</v>
      </c>
      <c r="N1154">
        <v>2.04</v>
      </c>
      <c r="O1154">
        <v>2.0099999999999998</v>
      </c>
      <c r="P1154">
        <v>2</v>
      </c>
      <c r="Q1154">
        <v>1.9728235009209201</v>
      </c>
      <c r="R1154">
        <v>1.9557314826649812</v>
      </c>
      <c r="S1154">
        <v>270558</v>
      </c>
      <c r="T1154">
        <v>10522</v>
      </c>
      <c r="U1154">
        <v>4281</v>
      </c>
      <c r="V1154">
        <v>166.47187586525459</v>
      </c>
      <c r="W1154">
        <v>474.58591424742536</v>
      </c>
      <c r="X1154">
        <v>3030.2603080303575</v>
      </c>
      <c r="Y1154">
        <v>432.46692349842255</v>
      </c>
      <c r="Z1154">
        <v>31446</v>
      </c>
      <c r="AA1154">
        <v>30166.533042544852</v>
      </c>
      <c r="AB1154">
        <v>28893.067867190024</v>
      </c>
      <c r="AC1154">
        <v>27393.839496456443</v>
      </c>
      <c r="AD1154">
        <v>25594.936212077137</v>
      </c>
      <c r="AE1154">
        <v>23687.077151921061</v>
      </c>
      <c r="AF1154">
        <v>21886.612740732518</v>
      </c>
      <c r="AG1154">
        <v>20273.25008892961</v>
      </c>
      <c r="AH1154">
        <v>589</v>
      </c>
      <c r="AI1154">
        <v>546.0469471560441</v>
      </c>
      <c r="AJ1154">
        <v>510.34825426218339</v>
      </c>
      <c r="AK1154">
        <v>479.53522500703514</v>
      </c>
      <c r="AL1154">
        <v>465.27210418303196</v>
      </c>
      <c r="AM1154">
        <v>453.97263725263201</v>
      </c>
      <c r="AN1154">
        <v>438.04941098109845</v>
      </c>
      <c r="AO1154">
        <v>435.11231539235808</v>
      </c>
      <c r="AP1154">
        <v>176.69692096353484</v>
      </c>
      <c r="AQ1154">
        <v>1.1780603908803859</v>
      </c>
      <c r="AR1154">
        <v>0.36676110324341682</v>
      </c>
      <c r="AS1154">
        <v>1.1780603908803859</v>
      </c>
      <c r="AT1154">
        <v>49948</v>
      </c>
      <c r="AU1154">
        <v>1456</v>
      </c>
      <c r="AV1154">
        <v>31609.243814870675</v>
      </c>
      <c r="AW1154">
        <v>16027.007532071639</v>
      </c>
      <c r="AX1154">
        <v>1151.8755877521201</v>
      </c>
      <c r="AY1154">
        <v>1054.8004661022344</v>
      </c>
      <c r="AZ1154">
        <v>609.6673665200052</v>
      </c>
      <c r="BA1154">
        <v>30.618995611044571</v>
      </c>
      <c r="BB1154">
        <v>66.061272509003672</v>
      </c>
      <c r="BC1154">
        <v>33750</v>
      </c>
      <c r="BD1154">
        <v>1818391.8610188735</v>
      </c>
      <c r="BE1154">
        <v>14957750.371929126</v>
      </c>
      <c r="BF1154">
        <v>313780</v>
      </c>
      <c r="BG1154">
        <v>301678.93984608178</v>
      </c>
      <c r="BH1154">
        <v>278462.16045310756</v>
      </c>
      <c r="BI1154">
        <v>211640.00000000006</v>
      </c>
      <c r="BJ1154">
        <v>192187.55376540794</v>
      </c>
      <c r="BK1154">
        <v>179566.94898563111</v>
      </c>
      <c r="BL1154">
        <v>-820549.95552555937</v>
      </c>
      <c r="BM1154">
        <v>-885939.61294069653</v>
      </c>
      <c r="BN1154">
        <v>-893519.16273769853</v>
      </c>
      <c r="BO1154">
        <v>1412734.2835246706</v>
      </c>
      <c r="BP1154">
        <v>3225951.7447482813</v>
      </c>
      <c r="BQ1154">
        <v>4639125.4250641149</v>
      </c>
      <c r="BR1154">
        <v>3619604</v>
      </c>
      <c r="BS1154">
        <v>8767932</v>
      </c>
      <c r="BT1154">
        <v>937111</v>
      </c>
      <c r="BU1154">
        <v>156890</v>
      </c>
      <c r="BV1154">
        <v>88734</v>
      </c>
      <c r="BW1154">
        <v>932589</v>
      </c>
      <c r="BX1154">
        <v>42948</v>
      </c>
      <c r="BY1154">
        <v>313.90590632307919</v>
      </c>
      <c r="BZ1154">
        <v>0</v>
      </c>
      <c r="CA1154">
        <v>0</v>
      </c>
      <c r="CB1154">
        <v>0</v>
      </c>
      <c r="CC1154">
        <v>0</v>
      </c>
      <c r="CD1154">
        <v>15.261196711498046</v>
      </c>
      <c r="CE1154">
        <v>0</v>
      </c>
      <c r="CF1154">
        <v>0</v>
      </c>
      <c r="CG1154">
        <v>524945.84988852125</v>
      </c>
      <c r="CH1154">
        <v>137373.41935032344</v>
      </c>
      <c r="CI1154">
        <v>161354.75853587818</v>
      </c>
      <c r="CJ1154">
        <v>21715.385876683427</v>
      </c>
      <c r="CK1154">
        <v>496243.77464281791</v>
      </c>
      <c r="CL1154">
        <v>2810000</v>
      </c>
      <c r="CM1154">
        <v>1320000</v>
      </c>
      <c r="CN1154">
        <v>480000</v>
      </c>
      <c r="CO1154">
        <v>43930000</v>
      </c>
      <c r="CP1154">
        <v>7000</v>
      </c>
      <c r="CQ1154">
        <v>0</v>
      </c>
      <c r="CR1154">
        <v>0</v>
      </c>
      <c r="CS1154">
        <v>0</v>
      </c>
      <c r="CT1154">
        <v>14354000</v>
      </c>
      <c r="CU1154">
        <v>0</v>
      </c>
      <c r="CV1154">
        <v>0</v>
      </c>
      <c r="CW1154">
        <v>0</v>
      </c>
      <c r="CX1154">
        <v>5496.1138953150539</v>
      </c>
      <c r="CY1154">
        <v>5666276.3676337833</v>
      </c>
      <c r="CZ1154">
        <v>33750</v>
      </c>
      <c r="DA1154">
        <v>32448.416788212311</v>
      </c>
      <c r="DB1154">
        <v>29951.233078247118</v>
      </c>
      <c r="DC1154">
        <v>27525.837634614742</v>
      </c>
      <c r="DD1154">
        <v>-820549.95552555937</v>
      </c>
      <c r="DE1154">
        <v>-885939.61294069653</v>
      </c>
      <c r="DF1154">
        <v>-893519.16273769853</v>
      </c>
    </row>
    <row r="1155" spans="1:110" x14ac:dyDescent="0.45">
      <c r="A1155">
        <v>27209</v>
      </c>
      <c r="B1155" t="s">
        <v>1493</v>
      </c>
      <c r="C1155">
        <v>143042</v>
      </c>
      <c r="D1155">
        <v>137335</v>
      </c>
      <c r="E1155">
        <v>130354</v>
      </c>
      <c r="F1155">
        <v>122513</v>
      </c>
      <c r="G1155">
        <v>114398</v>
      </c>
      <c r="H1155">
        <v>106418</v>
      </c>
      <c r="I1155">
        <v>98836</v>
      </c>
      <c r="J1155">
        <v>91321.428571428565</v>
      </c>
      <c r="K1155">
        <v>2.2200000000000002</v>
      </c>
      <c r="L1155">
        <v>2.14</v>
      </c>
      <c r="M1155">
        <v>2.08</v>
      </c>
      <c r="N1155">
        <v>2.04</v>
      </c>
      <c r="O1155">
        <v>2.0099999999999998</v>
      </c>
      <c r="P1155">
        <v>2</v>
      </c>
      <c r="Q1155">
        <v>1.9728235009209201</v>
      </c>
      <c r="R1155">
        <v>1.9557314826649812</v>
      </c>
      <c r="S1155">
        <v>268270</v>
      </c>
      <c r="T1155">
        <v>10016</v>
      </c>
      <c r="U1155">
        <v>4203</v>
      </c>
      <c r="V1155">
        <v>326.4084279824126</v>
      </c>
      <c r="W1155">
        <v>854.31529359541082</v>
      </c>
      <c r="X1155">
        <v>2372.6014820969258</v>
      </c>
      <c r="Y1155">
        <v>380.39347116487772</v>
      </c>
      <c r="Z1155">
        <v>54233</v>
      </c>
      <c r="AA1155">
        <v>55113.320851862911</v>
      </c>
      <c r="AB1155">
        <v>52080.582964414767</v>
      </c>
      <c r="AC1155">
        <v>48472.330629702505</v>
      </c>
      <c r="AD1155">
        <v>44232.325369832266</v>
      </c>
      <c r="AE1155">
        <v>39810.849713221032</v>
      </c>
      <c r="AF1155">
        <v>35639.863613369402</v>
      </c>
      <c r="AG1155">
        <v>31860.9618981405</v>
      </c>
      <c r="AH1155">
        <v>94</v>
      </c>
      <c r="AI1155">
        <v>128.38822035873974</v>
      </c>
      <c r="AJ1155">
        <v>133.88386256573222</v>
      </c>
      <c r="AK1155">
        <v>155.78713347747478</v>
      </c>
      <c r="AL1155">
        <v>154.81441886862385</v>
      </c>
      <c r="AM1155">
        <v>172.81304561115633</v>
      </c>
      <c r="AN1155">
        <v>186.00652358114922</v>
      </c>
      <c r="AO1155">
        <v>205.79843687027477</v>
      </c>
      <c r="AP1155">
        <v>348.49360105206136</v>
      </c>
      <c r="AQ1155">
        <v>0.93004767701083113</v>
      </c>
      <c r="AR1155">
        <v>0.28954823940269753</v>
      </c>
      <c r="AS1155">
        <v>0.93004767701083113</v>
      </c>
      <c r="AT1155">
        <v>50532</v>
      </c>
      <c r="AU1155">
        <v>2497</v>
      </c>
      <c r="AV1155">
        <v>32421.237478773222</v>
      </c>
      <c r="AW1155">
        <v>23711.680333372693</v>
      </c>
      <c r="AX1155">
        <v>1932.6175141874132</v>
      </c>
      <c r="AY1155">
        <v>1081.8966946666621</v>
      </c>
      <c r="AZ1155">
        <v>901.99231988149722</v>
      </c>
      <c r="BA1155">
        <v>51.372568195677843</v>
      </c>
      <c r="BB1155">
        <v>66.061272509003672</v>
      </c>
      <c r="BC1155">
        <v>64170</v>
      </c>
      <c r="BD1155">
        <v>3084430.4763055528</v>
      </c>
      <c r="BE1155">
        <v>25377796.808930326</v>
      </c>
      <c r="BF1155">
        <v>709818</v>
      </c>
      <c r="BG1155">
        <v>664249.99067244341</v>
      </c>
      <c r="BH1155">
        <v>588524.6350797686</v>
      </c>
      <c r="BI1155">
        <v>406014.00000000012</v>
      </c>
      <c r="BJ1155">
        <v>357090.52809912123</v>
      </c>
      <c r="BK1155">
        <v>325854.85822888935</v>
      </c>
      <c r="BL1155">
        <v>-223121.42023404129</v>
      </c>
      <c r="BM1155">
        <v>-870754.03224887606</v>
      </c>
      <c r="BN1155">
        <v>-1432394.7228152063</v>
      </c>
      <c r="BO1155">
        <v>2098156.7057253085</v>
      </c>
      <c r="BP1155">
        <v>4888106.6261859275</v>
      </c>
      <c r="BQ1155">
        <v>6968700.3718568645</v>
      </c>
      <c r="BR1155">
        <v>3619604</v>
      </c>
      <c r="BS1155">
        <v>8767932</v>
      </c>
      <c r="BT1155">
        <v>937111</v>
      </c>
      <c r="BU1155">
        <v>156890</v>
      </c>
      <c r="BV1155">
        <v>88734</v>
      </c>
      <c r="BW1155">
        <v>932589</v>
      </c>
      <c r="BX1155">
        <v>42948</v>
      </c>
      <c r="BY1155">
        <v>97.408734304440088</v>
      </c>
      <c r="BZ1155">
        <v>0</v>
      </c>
      <c r="CA1155">
        <v>0</v>
      </c>
      <c r="CB1155">
        <v>0</v>
      </c>
      <c r="CC1155">
        <v>37.723653239999997</v>
      </c>
      <c r="CD1155">
        <v>12.86099992850264</v>
      </c>
      <c r="CE1155">
        <v>0</v>
      </c>
      <c r="CF1155">
        <v>0</v>
      </c>
      <c r="CG1155">
        <v>965352.44983453152</v>
      </c>
      <c r="CH1155">
        <v>252623.70764554734</v>
      </c>
      <c r="CI1155">
        <v>296724.34114518244</v>
      </c>
      <c r="CJ1155">
        <v>39933.644507543562</v>
      </c>
      <c r="CK1155">
        <v>912570.5892680391</v>
      </c>
      <c r="CL1155">
        <v>70000</v>
      </c>
      <c r="CM1155">
        <v>80000</v>
      </c>
      <c r="CN1155">
        <v>80000</v>
      </c>
      <c r="CO1155">
        <v>12710000</v>
      </c>
      <c r="CP1155">
        <v>0</v>
      </c>
      <c r="CQ1155">
        <v>0</v>
      </c>
      <c r="CR1155">
        <v>0</v>
      </c>
      <c r="CS1155">
        <v>0</v>
      </c>
      <c r="CT1155">
        <v>0</v>
      </c>
      <c r="CU1155">
        <v>0</v>
      </c>
      <c r="CV1155">
        <v>0</v>
      </c>
      <c r="CW1155">
        <v>0</v>
      </c>
      <c r="CX1155">
        <v>0</v>
      </c>
      <c r="CY1155">
        <v>9733706.6539481226</v>
      </c>
      <c r="CZ1155">
        <v>64170</v>
      </c>
      <c r="DA1155">
        <v>60050.494494998275</v>
      </c>
      <c r="DB1155">
        <v>53204.660677904394</v>
      </c>
      <c r="DC1155">
        <v>46690.449020417633</v>
      </c>
      <c r="DD1155">
        <v>-223121.42023404129</v>
      </c>
      <c r="DE1155">
        <v>-870754.03224887606</v>
      </c>
      <c r="DF1155">
        <v>-1432394.7228152063</v>
      </c>
    </row>
    <row r="1156" spans="1:110" x14ac:dyDescent="0.45">
      <c r="A1156">
        <v>27210</v>
      </c>
      <c r="B1156" t="s">
        <v>1494</v>
      </c>
      <c r="C1156">
        <v>404152</v>
      </c>
      <c r="D1156">
        <v>397406</v>
      </c>
      <c r="E1156">
        <v>385623</v>
      </c>
      <c r="F1156">
        <v>370074</v>
      </c>
      <c r="G1156">
        <v>352169</v>
      </c>
      <c r="H1156">
        <v>333405</v>
      </c>
      <c r="I1156">
        <v>314755</v>
      </c>
      <c r="J1156">
        <v>299410.46428571432</v>
      </c>
      <c r="K1156">
        <v>2.2200000000000002</v>
      </c>
      <c r="L1156">
        <v>2.14</v>
      </c>
      <c r="M1156">
        <v>2.08</v>
      </c>
      <c r="N1156">
        <v>2.04</v>
      </c>
      <c r="O1156">
        <v>2.0099999999999998</v>
      </c>
      <c r="P1156">
        <v>2</v>
      </c>
      <c r="Q1156">
        <v>1.9728235009209201</v>
      </c>
      <c r="R1156">
        <v>1.9557314826649812</v>
      </c>
      <c r="S1156">
        <v>290060</v>
      </c>
      <c r="T1156">
        <v>9575</v>
      </c>
      <c r="U1156">
        <v>4349</v>
      </c>
      <c r="V1156">
        <v>840.1958632844163</v>
      </c>
      <c r="W1156">
        <v>2247.4188127578382</v>
      </c>
      <c r="X1156">
        <v>2489.6095863871087</v>
      </c>
      <c r="Y1156">
        <v>422.7449220490189</v>
      </c>
      <c r="Z1156">
        <v>123651</v>
      </c>
      <c r="AA1156">
        <v>121335.329836484</v>
      </c>
      <c r="AB1156">
        <v>115120.96782030958</v>
      </c>
      <c r="AC1156">
        <v>108430.2291568816</v>
      </c>
      <c r="AD1156">
        <v>100476.49138228722</v>
      </c>
      <c r="AE1156">
        <v>92130.1313253353</v>
      </c>
      <c r="AF1156">
        <v>84169.226516734838</v>
      </c>
      <c r="AG1156">
        <v>76862.295897660224</v>
      </c>
      <c r="AH1156">
        <v>832</v>
      </c>
      <c r="AI1156">
        <v>724.5618093144152</v>
      </c>
      <c r="AJ1156">
        <v>623.16131589215479</v>
      </c>
      <c r="AK1156">
        <v>570.26168984110643</v>
      </c>
      <c r="AL1156">
        <v>554.29952885404168</v>
      </c>
      <c r="AM1156">
        <v>528.48406575526076</v>
      </c>
      <c r="AN1156">
        <v>476.64614462531665</v>
      </c>
      <c r="AO1156">
        <v>426.95013131847691</v>
      </c>
      <c r="AP1156">
        <v>802.83881054792971</v>
      </c>
      <c r="AQ1156">
        <v>1.7360889970868847</v>
      </c>
      <c r="AR1156">
        <v>0.54049004688503532</v>
      </c>
      <c r="AS1156">
        <v>1.7360889970868847</v>
      </c>
      <c r="AT1156">
        <v>162680</v>
      </c>
      <c r="AU1156">
        <v>3587</v>
      </c>
      <c r="AV1156">
        <v>102451.80694962572</v>
      </c>
      <c r="AW1156">
        <v>43741.885530665844</v>
      </c>
      <c r="AX1156">
        <v>2886.0629071357212</v>
      </c>
      <c r="AY1156">
        <v>3418.8167979090103</v>
      </c>
      <c r="AZ1156">
        <v>1663.9413255865288</v>
      </c>
      <c r="BA1156">
        <v>76.716920148674745</v>
      </c>
      <c r="BB1156">
        <v>66.061272509003672</v>
      </c>
      <c r="BC1156">
        <v>166200</v>
      </c>
      <c r="BD1156">
        <v>9051385.3729212172</v>
      </c>
      <c r="BE1156">
        <v>39242065.002119496</v>
      </c>
      <c r="BF1156">
        <v>1857618.0000000002</v>
      </c>
      <c r="BG1156">
        <v>1814655.4237397169</v>
      </c>
      <c r="BH1156">
        <v>1667546.2080096931</v>
      </c>
      <c r="BI1156">
        <v>1394194</v>
      </c>
      <c r="BJ1156">
        <v>1245908.9624833544</v>
      </c>
      <c r="BK1156">
        <v>1154517.1683714758</v>
      </c>
      <c r="BL1156">
        <v>-2634010.2711403556</v>
      </c>
      <c r="BM1156">
        <v>-3644501.0652854331</v>
      </c>
      <c r="BN1156">
        <v>-4258610.471682936</v>
      </c>
      <c r="BO1156">
        <v>3152744.5528871231</v>
      </c>
      <c r="BP1156">
        <v>7907669.6958941557</v>
      </c>
      <c r="BQ1156">
        <v>11928271.186382066</v>
      </c>
      <c r="BR1156">
        <v>3619604</v>
      </c>
      <c r="BS1156">
        <v>8767932</v>
      </c>
      <c r="BT1156">
        <v>937111</v>
      </c>
      <c r="BU1156">
        <v>156890</v>
      </c>
      <c r="BV1156">
        <v>88734</v>
      </c>
      <c r="BW1156">
        <v>932589</v>
      </c>
      <c r="BX1156">
        <v>42948</v>
      </c>
      <c r="BY1156">
        <v>618.05012087520447</v>
      </c>
      <c r="BZ1156">
        <v>0</v>
      </c>
      <c r="CA1156">
        <v>0</v>
      </c>
      <c r="CB1156">
        <v>0</v>
      </c>
      <c r="CC1156">
        <v>236.80393797199997</v>
      </c>
      <c r="CD1156">
        <v>36.126088543445647</v>
      </c>
      <c r="CE1156">
        <v>0.17596799999999999</v>
      </c>
      <c r="CF1156">
        <v>0</v>
      </c>
      <c r="CG1156">
        <v>1316792.2122796669</v>
      </c>
      <c r="CH1156">
        <v>344592.20663074014</v>
      </c>
      <c r="CI1156">
        <v>404747.82208380412</v>
      </c>
      <c r="CJ1156">
        <v>54471.620292144486</v>
      </c>
      <c r="CK1156">
        <v>1244794.9402413543</v>
      </c>
      <c r="CL1156">
        <v>4250000</v>
      </c>
      <c r="CM1156">
        <v>580000</v>
      </c>
      <c r="CN1156">
        <v>310000</v>
      </c>
      <c r="CO1156">
        <v>65120000.000000007</v>
      </c>
      <c r="CP1156">
        <v>2000</v>
      </c>
      <c r="CQ1156">
        <v>0</v>
      </c>
      <c r="CR1156">
        <v>0</v>
      </c>
      <c r="CS1156">
        <v>0</v>
      </c>
      <c r="CT1156">
        <v>2973000</v>
      </c>
      <c r="CU1156">
        <v>0</v>
      </c>
      <c r="CV1156">
        <v>0</v>
      </c>
      <c r="CW1156">
        <v>0</v>
      </c>
      <c r="CX1156">
        <v>2213.9275690987402</v>
      </c>
      <c r="CY1156">
        <v>15338638.226127069</v>
      </c>
      <c r="CZ1156">
        <v>166200</v>
      </c>
      <c r="DA1156">
        <v>162356.16333688676</v>
      </c>
      <c r="DB1156">
        <v>149194.38752811987</v>
      </c>
      <c r="DC1156">
        <v>137015.00181801038</v>
      </c>
      <c r="DD1156">
        <v>-2634010.2711403556</v>
      </c>
      <c r="DE1156">
        <v>-3644501.0652854331</v>
      </c>
      <c r="DF1156">
        <v>-4258610.471682936</v>
      </c>
    </row>
    <row r="1157" spans="1:110" x14ac:dyDescent="0.45">
      <c r="A1157">
        <v>27211</v>
      </c>
      <c r="B1157" t="s">
        <v>1495</v>
      </c>
      <c r="C1157">
        <v>280033</v>
      </c>
      <c r="D1157">
        <v>283805</v>
      </c>
      <c r="E1157">
        <v>284085</v>
      </c>
      <c r="F1157">
        <v>281581</v>
      </c>
      <c r="G1157">
        <v>277246</v>
      </c>
      <c r="H1157">
        <v>271829</v>
      </c>
      <c r="I1157">
        <v>265917</v>
      </c>
      <c r="J1157">
        <v>263304.89285714284</v>
      </c>
      <c r="K1157">
        <v>2.2200000000000002</v>
      </c>
      <c r="L1157">
        <v>2.14</v>
      </c>
      <c r="M1157">
        <v>2.08</v>
      </c>
      <c r="N1157">
        <v>2.04</v>
      </c>
      <c r="O1157">
        <v>2.0099999999999998</v>
      </c>
      <c r="P1157">
        <v>2</v>
      </c>
      <c r="Q1157">
        <v>1.9728235009209201</v>
      </c>
      <c r="R1157">
        <v>1.9557314826649812</v>
      </c>
      <c r="S1157">
        <v>304475</v>
      </c>
      <c r="T1157">
        <v>9979</v>
      </c>
      <c r="U1157">
        <v>4250</v>
      </c>
      <c r="V1157">
        <v>594.36889835821421</v>
      </c>
      <c r="W1157">
        <v>1617.7503898839225</v>
      </c>
      <c r="X1157">
        <v>2541.3731154024194</v>
      </c>
      <c r="Y1157">
        <v>397.66274085102441</v>
      </c>
      <c r="Z1157">
        <v>101745</v>
      </c>
      <c r="AA1157">
        <v>102403.71425470442</v>
      </c>
      <c r="AB1157">
        <v>101763.82787039764</v>
      </c>
      <c r="AC1157">
        <v>99947.38408409321</v>
      </c>
      <c r="AD1157">
        <v>96687.792856206463</v>
      </c>
      <c r="AE1157">
        <v>92551.678227225711</v>
      </c>
      <c r="AF1157">
        <v>88293.321657004621</v>
      </c>
      <c r="AG1157">
        <v>85832.51216883256</v>
      </c>
      <c r="AH1157">
        <v>758</v>
      </c>
      <c r="AI1157">
        <v>744.71876671525627</v>
      </c>
      <c r="AJ1157">
        <v>738.93269645277508</v>
      </c>
      <c r="AK1157">
        <v>786.83513640765125</v>
      </c>
      <c r="AL1157">
        <v>870.88286647954737</v>
      </c>
      <c r="AM1157">
        <v>942.0353452379037</v>
      </c>
      <c r="AN1157">
        <v>996.20293110563784</v>
      </c>
      <c r="AO1157">
        <v>1060.3207521362469</v>
      </c>
      <c r="AP1157">
        <v>672.89435113533193</v>
      </c>
      <c r="AQ1157">
        <v>14.446740582901576</v>
      </c>
      <c r="AR1157">
        <v>4.4976493187219004</v>
      </c>
      <c r="AS1157">
        <v>14.446740582901576</v>
      </c>
      <c r="AT1157">
        <v>108658</v>
      </c>
      <c r="AU1157">
        <v>7311</v>
      </c>
      <c r="AV1157">
        <v>70553.711994095924</v>
      </c>
      <c r="AW1157">
        <v>65203.74250627865</v>
      </c>
      <c r="AX1157">
        <v>5610.6391291567788</v>
      </c>
      <c r="AY1157">
        <v>2354.3773692429804</v>
      </c>
      <c r="AZ1157">
        <v>2480.3503649388399</v>
      </c>
      <c r="BA1157">
        <v>149.14122384176741</v>
      </c>
      <c r="BB1157">
        <v>66.061272509003672</v>
      </c>
      <c r="BC1157">
        <v>119450</v>
      </c>
      <c r="BD1157">
        <v>8010811.6832126407</v>
      </c>
      <c r="BE1157">
        <v>40882981.460135043</v>
      </c>
      <c r="BF1157">
        <v>1713086</v>
      </c>
      <c r="BG1157">
        <v>1782978.3768046342</v>
      </c>
      <c r="BH1157">
        <v>1755653.0226549215</v>
      </c>
      <c r="BI1157">
        <v>3266708.0000000005</v>
      </c>
      <c r="BJ1157">
        <v>3188350.3595825937</v>
      </c>
      <c r="BK1157">
        <v>3084368.459918458</v>
      </c>
      <c r="BL1157">
        <v>-1439919.5336545715</v>
      </c>
      <c r="BM1157">
        <v>-2339289.6471109679</v>
      </c>
      <c r="BN1157">
        <v>-2898309.4134930139</v>
      </c>
      <c r="BO1157">
        <v>5017408.1306418926</v>
      </c>
      <c r="BP1157">
        <v>11000122.095049914</v>
      </c>
      <c r="BQ1157">
        <v>15921251.296495363</v>
      </c>
      <c r="BR1157">
        <v>3619604</v>
      </c>
      <c r="BS1157">
        <v>8767932</v>
      </c>
      <c r="BT1157">
        <v>937111</v>
      </c>
      <c r="BU1157">
        <v>156890</v>
      </c>
      <c r="BV1157">
        <v>88734</v>
      </c>
      <c r="BW1157">
        <v>932589</v>
      </c>
      <c r="BX1157">
        <v>42948</v>
      </c>
      <c r="BY1157">
        <v>501.05118672457229</v>
      </c>
      <c r="BZ1157">
        <v>0</v>
      </c>
      <c r="CA1157">
        <v>0</v>
      </c>
      <c r="CB1157">
        <v>0</v>
      </c>
      <c r="CC1157">
        <v>173.72040067199998</v>
      </c>
      <c r="CD1157">
        <v>14.153060657557122</v>
      </c>
      <c r="CE1157">
        <v>0</v>
      </c>
      <c r="CF1157">
        <v>0</v>
      </c>
      <c r="CG1157">
        <v>1185486.5687519372</v>
      </c>
      <c r="CH1157">
        <v>310230.747757926</v>
      </c>
      <c r="CI1157">
        <v>364387.86798508285</v>
      </c>
      <c r="CJ1157">
        <v>49039.912016716822</v>
      </c>
      <c r="CK1157">
        <v>1120668.5980863636</v>
      </c>
      <c r="CL1157">
        <v>5220000</v>
      </c>
      <c r="CM1157">
        <v>520000</v>
      </c>
      <c r="CN1157">
        <v>630000</v>
      </c>
      <c r="CO1157">
        <v>76490000</v>
      </c>
      <c r="CP1157">
        <v>11000</v>
      </c>
      <c r="CQ1157">
        <v>0</v>
      </c>
      <c r="CR1157">
        <v>0</v>
      </c>
      <c r="CS1157">
        <v>0</v>
      </c>
      <c r="CT1157">
        <v>28836000</v>
      </c>
      <c r="CU1157">
        <v>0</v>
      </c>
      <c r="CV1157">
        <v>0</v>
      </c>
      <c r="CW1157">
        <v>0</v>
      </c>
      <c r="CX1157">
        <v>8995.0483751494266</v>
      </c>
      <c r="CY1157">
        <v>13790079.785129542</v>
      </c>
      <c r="CZ1157">
        <v>119450</v>
      </c>
      <c r="DA1157">
        <v>124323.45317708133</v>
      </c>
      <c r="DB1157">
        <v>122418.11184968552</v>
      </c>
      <c r="DC1157">
        <v>121263.35716770859</v>
      </c>
      <c r="DD1157">
        <v>-1439919.5336545715</v>
      </c>
      <c r="DE1157">
        <v>-2339289.6471109679</v>
      </c>
      <c r="DF1157">
        <v>-2898309.4134930139</v>
      </c>
    </row>
    <row r="1158" spans="1:110" x14ac:dyDescent="0.45">
      <c r="A1158">
        <v>27212</v>
      </c>
      <c r="B1158" t="s">
        <v>1496</v>
      </c>
      <c r="C1158">
        <v>268800</v>
      </c>
      <c r="D1158">
        <v>263899</v>
      </c>
      <c r="E1158">
        <v>256277</v>
      </c>
      <c r="F1158">
        <v>247156</v>
      </c>
      <c r="G1158">
        <v>237473</v>
      </c>
      <c r="H1158">
        <v>228057</v>
      </c>
      <c r="I1158">
        <v>219128</v>
      </c>
      <c r="J1158">
        <v>210574.28571428568</v>
      </c>
      <c r="K1158">
        <v>2.2200000000000002</v>
      </c>
      <c r="L1158">
        <v>2.14</v>
      </c>
      <c r="M1158">
        <v>2.08</v>
      </c>
      <c r="N1158">
        <v>2.04</v>
      </c>
      <c r="O1158">
        <v>2.0099999999999998</v>
      </c>
      <c r="P1158">
        <v>2</v>
      </c>
      <c r="Q1158">
        <v>1.9728235009209201</v>
      </c>
      <c r="R1158">
        <v>1.9557314826649812</v>
      </c>
      <c r="S1158">
        <v>267179</v>
      </c>
      <c r="T1158">
        <v>9416</v>
      </c>
      <c r="U1158">
        <v>4520</v>
      </c>
      <c r="V1158">
        <v>555.8190412521144</v>
      </c>
      <c r="W1158">
        <v>1469.5404427201424</v>
      </c>
      <c r="X1158">
        <v>2461.4474312886755</v>
      </c>
      <c r="Y1158">
        <v>446.90419174047406</v>
      </c>
      <c r="Z1158">
        <v>104817</v>
      </c>
      <c r="AA1158">
        <v>102360.44273042865</v>
      </c>
      <c r="AB1158">
        <v>98846.360514364409</v>
      </c>
      <c r="AC1158">
        <v>94619.224382052693</v>
      </c>
      <c r="AD1158">
        <v>89552.722407783614</v>
      </c>
      <c r="AE1158">
        <v>84325.00508048592</v>
      </c>
      <c r="AF1158">
        <v>79379.505925484336</v>
      </c>
      <c r="AG1158">
        <v>74887.948618052382</v>
      </c>
      <c r="AH1158">
        <v>987</v>
      </c>
      <c r="AI1158">
        <v>889.6186029151728</v>
      </c>
      <c r="AJ1158">
        <v>800.31633928264512</v>
      </c>
      <c r="AK1158">
        <v>734.78202759546639</v>
      </c>
      <c r="AL1158">
        <v>675.67273155318696</v>
      </c>
      <c r="AM1158">
        <v>606.22214534522061</v>
      </c>
      <c r="AN1158">
        <v>527.19448732807393</v>
      </c>
      <c r="AO1158">
        <v>462.3919008793016</v>
      </c>
      <c r="AP1158">
        <v>569.86918881714257</v>
      </c>
      <c r="AQ1158">
        <v>4.836247920456322</v>
      </c>
      <c r="AR1158">
        <v>1.5056508448940269</v>
      </c>
      <c r="AS1158">
        <v>4.836247920456322</v>
      </c>
      <c r="AT1158">
        <v>115887</v>
      </c>
      <c r="AU1158">
        <v>4219</v>
      </c>
      <c r="AV1158">
        <v>73701.576584466253</v>
      </c>
      <c r="AW1158">
        <v>43341.643190240633</v>
      </c>
      <c r="AX1158">
        <v>3302.5890126589766</v>
      </c>
      <c r="AY1158">
        <v>2459.4216106236386</v>
      </c>
      <c r="AZ1158">
        <v>1648.7161069567537</v>
      </c>
      <c r="BA1158">
        <v>87.788958772039152</v>
      </c>
      <c r="BB1158">
        <v>66.061272509003672</v>
      </c>
      <c r="BC1158">
        <v>112060</v>
      </c>
      <c r="BD1158">
        <v>6463528.8447180446</v>
      </c>
      <c r="BE1158">
        <v>58620909.546000868</v>
      </c>
      <c r="BF1158">
        <v>1300728</v>
      </c>
      <c r="BG1158">
        <v>1277919.5332296246</v>
      </c>
      <c r="BH1158">
        <v>1202751.5613197477</v>
      </c>
      <c r="BI1158">
        <v>611741.99999999942</v>
      </c>
      <c r="BJ1158">
        <v>565477.75701168296</v>
      </c>
      <c r="BK1158">
        <v>535198.55961796199</v>
      </c>
      <c r="BL1158">
        <v>-1355761.6996193593</v>
      </c>
      <c r="BM1158">
        <v>-2057180.7348657595</v>
      </c>
      <c r="BN1158">
        <v>-2562424.2558361292</v>
      </c>
      <c r="BO1158">
        <v>6031757.4005929083</v>
      </c>
      <c r="BP1158">
        <v>13298595.628233492</v>
      </c>
      <c r="BQ1158">
        <v>18995298.88572016</v>
      </c>
      <c r="BR1158">
        <v>3619604</v>
      </c>
      <c r="BS1158">
        <v>8767932</v>
      </c>
      <c r="BT1158">
        <v>937111</v>
      </c>
      <c r="BU1158">
        <v>156890</v>
      </c>
      <c r="BV1158">
        <v>88734</v>
      </c>
      <c r="BW1158">
        <v>932589</v>
      </c>
      <c r="BX1158">
        <v>42948</v>
      </c>
      <c r="BY1158">
        <v>373.36421823021811</v>
      </c>
      <c r="BZ1158">
        <v>0</v>
      </c>
      <c r="CA1158">
        <v>0</v>
      </c>
      <c r="CB1158">
        <v>0</v>
      </c>
      <c r="CC1158">
        <v>163.72548810799998</v>
      </c>
      <c r="CD1158">
        <v>32.417984802618243</v>
      </c>
      <c r="CE1158">
        <v>7.8234787614971566</v>
      </c>
      <c r="CF1158">
        <v>0</v>
      </c>
      <c r="CG1158">
        <v>1959069.1324648317</v>
      </c>
      <c r="CH1158">
        <v>512670.06973674998</v>
      </c>
      <c r="CI1158">
        <v>602167.11283856072</v>
      </c>
      <c r="CJ1158">
        <v>81040.629580379726</v>
      </c>
      <c r="CK1158">
        <v>1851954.5611933733</v>
      </c>
      <c r="CL1158">
        <v>2070000</v>
      </c>
      <c r="CM1158">
        <v>1730000</v>
      </c>
      <c r="CN1158">
        <v>210000</v>
      </c>
      <c r="CO1158">
        <v>41720000</v>
      </c>
      <c r="CP1158">
        <v>1000</v>
      </c>
      <c r="CQ1158">
        <v>0</v>
      </c>
      <c r="CR1158">
        <v>0</v>
      </c>
      <c r="CS1158">
        <v>0</v>
      </c>
      <c r="CT1158">
        <v>1273000</v>
      </c>
      <c r="CU1158">
        <v>0</v>
      </c>
      <c r="CV1158">
        <v>0</v>
      </c>
      <c r="CW1158">
        <v>0</v>
      </c>
      <c r="CX1158">
        <v>1492.4658577700598</v>
      </c>
      <c r="CY1158">
        <v>19901781.515723966</v>
      </c>
      <c r="CZ1158">
        <v>112060</v>
      </c>
      <c r="DA1158">
        <v>110095.01055848089</v>
      </c>
      <c r="DB1158">
        <v>103619.15785736211</v>
      </c>
      <c r="DC1158">
        <v>97841.422050068941</v>
      </c>
      <c r="DD1158">
        <v>-1355761.6996193593</v>
      </c>
      <c r="DE1158">
        <v>-2057180.7348657595</v>
      </c>
      <c r="DF1158">
        <v>-2562424.2558361292</v>
      </c>
    </row>
    <row r="1159" spans="1:110" x14ac:dyDescent="0.45">
      <c r="A1159">
        <v>27213</v>
      </c>
      <c r="B1159" t="s">
        <v>1497</v>
      </c>
      <c r="C1159">
        <v>100966</v>
      </c>
      <c r="D1159">
        <v>99957</v>
      </c>
      <c r="E1159">
        <v>97754</v>
      </c>
      <c r="F1159">
        <v>94797</v>
      </c>
      <c r="G1159">
        <v>91579</v>
      </c>
      <c r="H1159">
        <v>88245</v>
      </c>
      <c r="I1159">
        <v>84840</v>
      </c>
      <c r="J1159">
        <v>82055.10714285713</v>
      </c>
      <c r="K1159">
        <v>2.2200000000000002</v>
      </c>
      <c r="L1159">
        <v>2.14</v>
      </c>
      <c r="M1159">
        <v>2.08</v>
      </c>
      <c r="N1159">
        <v>2.04</v>
      </c>
      <c r="O1159">
        <v>2.0099999999999998</v>
      </c>
      <c r="P1159">
        <v>2</v>
      </c>
      <c r="Q1159">
        <v>1.9728235009209201</v>
      </c>
      <c r="R1159">
        <v>1.9557314826649812</v>
      </c>
      <c r="S1159">
        <v>270558</v>
      </c>
      <c r="T1159">
        <v>10522</v>
      </c>
      <c r="U1159">
        <v>4281</v>
      </c>
      <c r="V1159">
        <v>212.10673598892225</v>
      </c>
      <c r="W1159">
        <v>630.20413723772867</v>
      </c>
      <c r="X1159">
        <v>2707.3677992811063</v>
      </c>
      <c r="Y1159">
        <v>370.73825418808144</v>
      </c>
      <c r="Z1159">
        <v>53811</v>
      </c>
      <c r="AA1159">
        <v>53545.736690332873</v>
      </c>
      <c r="AB1159">
        <v>52559.807747566141</v>
      </c>
      <c r="AC1159">
        <v>50535.527186851847</v>
      </c>
      <c r="AD1159">
        <v>47720.312787554249</v>
      </c>
      <c r="AE1159">
        <v>44625.84689788158</v>
      </c>
      <c r="AF1159">
        <v>41699.947543567949</v>
      </c>
      <c r="AG1159">
        <v>39535.529105998503</v>
      </c>
      <c r="AH1159">
        <v>1027</v>
      </c>
      <c r="AI1159">
        <v>892.0947096979595</v>
      </c>
      <c r="AJ1159">
        <v>784.57933515472212</v>
      </c>
      <c r="AK1159">
        <v>705.1998960351641</v>
      </c>
      <c r="AL1159">
        <v>640.62735066927996</v>
      </c>
      <c r="AM1159">
        <v>583.64364558029297</v>
      </c>
      <c r="AN1159">
        <v>539.01415382491291</v>
      </c>
      <c r="AO1159">
        <v>520.61737769380284</v>
      </c>
      <c r="AP1159">
        <v>307.37801789329075</v>
      </c>
      <c r="AQ1159">
        <v>2.3561207817607719</v>
      </c>
      <c r="AR1159">
        <v>0.73352220648683364</v>
      </c>
      <c r="AS1159">
        <v>2.3561207817607719</v>
      </c>
      <c r="AT1159">
        <v>60044</v>
      </c>
      <c r="AU1159">
        <v>2746</v>
      </c>
      <c r="AV1159">
        <v>38428.622860065458</v>
      </c>
      <c r="AW1159">
        <v>26556.789861956942</v>
      </c>
      <c r="AX1159">
        <v>2130.7896607046068</v>
      </c>
      <c r="AY1159">
        <v>1282.3631448403842</v>
      </c>
      <c r="AZ1159">
        <v>1010.2202863488421</v>
      </c>
      <c r="BA1159">
        <v>56.640352450297364</v>
      </c>
      <c r="BB1159">
        <v>66.061272509003672</v>
      </c>
      <c r="BC1159">
        <v>41950</v>
      </c>
      <c r="BD1159">
        <v>2489292.0397032858</v>
      </c>
      <c r="BE1159">
        <v>18575362.569077477</v>
      </c>
      <c r="BF1159">
        <v>579792</v>
      </c>
      <c r="BG1159">
        <v>576815.87572538538</v>
      </c>
      <c r="BH1159">
        <v>547687.57758636214</v>
      </c>
      <c r="BI1159">
        <v>452432.00000000012</v>
      </c>
      <c r="BJ1159">
        <v>426997.38670939975</v>
      </c>
      <c r="BK1159">
        <v>403210.37471124443</v>
      </c>
      <c r="BL1159">
        <v>-1012322.09746492</v>
      </c>
      <c r="BM1159">
        <v>-1258258.5489972187</v>
      </c>
      <c r="BN1159">
        <v>-1426122.0057020993</v>
      </c>
      <c r="BO1159">
        <v>2124814.9966169512</v>
      </c>
      <c r="BP1159">
        <v>4517438.4158001244</v>
      </c>
      <c r="BQ1159">
        <v>6387497.3637398575</v>
      </c>
      <c r="BR1159">
        <v>3619604</v>
      </c>
      <c r="BS1159">
        <v>8767932</v>
      </c>
      <c r="BT1159">
        <v>937111</v>
      </c>
      <c r="BU1159">
        <v>156890</v>
      </c>
      <c r="BV1159">
        <v>88734</v>
      </c>
      <c r="BW1159">
        <v>932589</v>
      </c>
      <c r="BX1159">
        <v>42948</v>
      </c>
      <c r="BY1159">
        <v>296.57745204174995</v>
      </c>
      <c r="BZ1159">
        <v>0</v>
      </c>
      <c r="CA1159">
        <v>0</v>
      </c>
      <c r="CB1159">
        <v>0</v>
      </c>
      <c r="CC1159">
        <v>0</v>
      </c>
      <c r="CD1159">
        <v>39.297473583439903</v>
      </c>
      <c r="CE1159">
        <v>0</v>
      </c>
      <c r="CF1159">
        <v>0</v>
      </c>
      <c r="CG1159">
        <v>646427.78352113103</v>
      </c>
      <c r="CH1159">
        <v>169164.10522000818</v>
      </c>
      <c r="CI1159">
        <v>198695.15863985845</v>
      </c>
      <c r="CJ1159">
        <v>26740.717663643907</v>
      </c>
      <c r="CK1159">
        <v>611083.53060918429</v>
      </c>
      <c r="CL1159">
        <v>5630000</v>
      </c>
      <c r="CM1159">
        <v>220000</v>
      </c>
      <c r="CN1159">
        <v>320000</v>
      </c>
      <c r="CO1159">
        <v>56510000</v>
      </c>
      <c r="CP1159">
        <v>14000</v>
      </c>
      <c r="CQ1159">
        <v>70</v>
      </c>
      <c r="CR1159">
        <v>0</v>
      </c>
      <c r="CS1159">
        <v>0</v>
      </c>
      <c r="CT1159">
        <v>25450000</v>
      </c>
      <c r="CU1159">
        <v>490560</v>
      </c>
      <c r="CV1159">
        <v>0</v>
      </c>
      <c r="CW1159">
        <v>0</v>
      </c>
      <c r="CX1159">
        <v>6130.8763451965115</v>
      </c>
      <c r="CY1159">
        <v>6596875.7602178743</v>
      </c>
      <c r="CZ1159">
        <v>41950</v>
      </c>
      <c r="DA1159">
        <v>41734.666892057707</v>
      </c>
      <c r="DB1159">
        <v>39627.131591584381</v>
      </c>
      <c r="DC1159">
        <v>37681.563572121828</v>
      </c>
      <c r="DD1159">
        <v>-1012322.09746492</v>
      </c>
      <c r="DE1159">
        <v>-1258258.5489972187</v>
      </c>
      <c r="DF1159">
        <v>-1426122.0057020993</v>
      </c>
    </row>
    <row r="1160" spans="1:110" x14ac:dyDescent="0.45">
      <c r="A1160">
        <v>27214</v>
      </c>
      <c r="B1160" t="s">
        <v>1498</v>
      </c>
      <c r="C1160">
        <v>113984</v>
      </c>
      <c r="D1160">
        <v>107717</v>
      </c>
      <c r="E1160">
        <v>100614</v>
      </c>
      <c r="F1160">
        <v>93204</v>
      </c>
      <c r="G1160">
        <v>85634</v>
      </c>
      <c r="H1160">
        <v>78021</v>
      </c>
      <c r="I1160">
        <v>70713</v>
      </c>
      <c r="J1160">
        <v>63420.67857142858</v>
      </c>
      <c r="K1160">
        <v>2.2200000000000002</v>
      </c>
      <c r="L1160">
        <v>2.14</v>
      </c>
      <c r="M1160">
        <v>2.08</v>
      </c>
      <c r="N1160">
        <v>2.04</v>
      </c>
      <c r="O1160">
        <v>2.0099999999999998</v>
      </c>
      <c r="P1160">
        <v>2</v>
      </c>
      <c r="Q1160">
        <v>1.9728235009209201</v>
      </c>
      <c r="R1160">
        <v>1.9557314826649812</v>
      </c>
      <c r="S1160">
        <v>291172</v>
      </c>
      <c r="T1160">
        <v>9738</v>
      </c>
      <c r="U1160">
        <v>4367</v>
      </c>
      <c r="V1160">
        <v>228.00595615528965</v>
      </c>
      <c r="W1160">
        <v>683.49916752408342</v>
      </c>
      <c r="X1160">
        <v>2631.4537608051482</v>
      </c>
      <c r="Y1160">
        <v>393.65644576808114</v>
      </c>
      <c r="Z1160">
        <v>35215</v>
      </c>
      <c r="AA1160">
        <v>32440.611407578443</v>
      </c>
      <c r="AB1160">
        <v>29409.933855521747</v>
      </c>
      <c r="AC1160">
        <v>26424.819440729203</v>
      </c>
      <c r="AD1160">
        <v>23551.802514296724</v>
      </c>
      <c r="AE1160">
        <v>20811.7778107757</v>
      </c>
      <c r="AF1160">
        <v>18287.724807168794</v>
      </c>
      <c r="AG1160">
        <v>15419.059274189565</v>
      </c>
      <c r="AH1160">
        <v>704</v>
      </c>
      <c r="AI1160">
        <v>621.77409252786174</v>
      </c>
      <c r="AJ1160">
        <v>542.71479924829578</v>
      </c>
      <c r="AK1160">
        <v>484.64196317019474</v>
      </c>
      <c r="AL1160">
        <v>449.21958106856738</v>
      </c>
      <c r="AM1160">
        <v>425.71374389974142</v>
      </c>
      <c r="AN1160">
        <v>396.03400441821412</v>
      </c>
      <c r="AO1160">
        <v>354.60101439110292</v>
      </c>
      <c r="AP1160">
        <v>221.11135909044839</v>
      </c>
      <c r="AQ1160">
        <v>5.0842606343258767</v>
      </c>
      <c r="AR1160">
        <v>1.5828637087347461</v>
      </c>
      <c r="AS1160">
        <v>5.0842606343258767</v>
      </c>
      <c r="AT1160">
        <v>58960</v>
      </c>
      <c r="AU1160">
        <v>1339</v>
      </c>
      <c r="AV1160">
        <v>37148.373063639694</v>
      </c>
      <c r="AW1160">
        <v>16138.640575887515</v>
      </c>
      <c r="AX1160">
        <v>1075.1913889805307</v>
      </c>
      <c r="AY1160">
        <v>1239.6412091336565</v>
      </c>
      <c r="AZ1160">
        <v>613.91388750676117</v>
      </c>
      <c r="BA1160">
        <v>28.58058697508601</v>
      </c>
      <c r="BB1160">
        <v>66.061272509003672</v>
      </c>
      <c r="BC1160">
        <v>44990</v>
      </c>
      <c r="BD1160">
        <v>1914758.9563348538</v>
      </c>
      <c r="BE1160">
        <v>13201636.400516892</v>
      </c>
      <c r="BF1160">
        <v>428626</v>
      </c>
      <c r="BG1160">
        <v>389056.27020913735</v>
      </c>
      <c r="BH1160">
        <v>332192.29263923061</v>
      </c>
      <c r="BI1160">
        <v>246229.99999999994</v>
      </c>
      <c r="BJ1160">
        <v>200569.07094453677</v>
      </c>
      <c r="BK1160">
        <v>178762.36240543047</v>
      </c>
      <c r="BL1160">
        <v>-1358365.058145972</v>
      </c>
      <c r="BM1160">
        <v>-1427143.0990009843</v>
      </c>
      <c r="BN1160">
        <v>-1624453.9223214367</v>
      </c>
      <c r="BO1160">
        <v>503054.07572293282</v>
      </c>
      <c r="BP1160">
        <v>1586138.2766975043</v>
      </c>
      <c r="BQ1160">
        <v>2547602.5471811695</v>
      </c>
      <c r="BR1160">
        <v>3619604</v>
      </c>
      <c r="BS1160">
        <v>8767932</v>
      </c>
      <c r="BT1160">
        <v>937111</v>
      </c>
      <c r="BU1160">
        <v>156890</v>
      </c>
      <c r="BV1160">
        <v>88734</v>
      </c>
      <c r="BW1160">
        <v>932589</v>
      </c>
      <c r="BX1160">
        <v>42948</v>
      </c>
      <c r="BY1160">
        <v>344.23077298416217</v>
      </c>
      <c r="BZ1160">
        <v>0</v>
      </c>
      <c r="CA1160">
        <v>0</v>
      </c>
      <c r="CB1160">
        <v>0</v>
      </c>
      <c r="CC1160">
        <v>31.841885087999998</v>
      </c>
      <c r="CD1160">
        <v>7.4970104898388721</v>
      </c>
      <c r="CE1160">
        <v>0</v>
      </c>
      <c r="CF1160">
        <v>0</v>
      </c>
      <c r="CG1160">
        <v>513185.07043661707</v>
      </c>
      <c r="CH1160">
        <v>134295.73336066146</v>
      </c>
      <c r="CI1160">
        <v>157739.79952808967</v>
      </c>
      <c r="CJ1160">
        <v>21228.878813025523</v>
      </c>
      <c r="CK1160">
        <v>485126.03061418334</v>
      </c>
      <c r="CL1160">
        <v>5010000</v>
      </c>
      <c r="CM1160">
        <v>1540000</v>
      </c>
      <c r="CN1160">
        <v>700000</v>
      </c>
      <c r="CO1160">
        <v>39720000</v>
      </c>
      <c r="CP1160">
        <v>0</v>
      </c>
      <c r="CQ1160">
        <v>0</v>
      </c>
      <c r="CR1160">
        <v>0</v>
      </c>
      <c r="CS1160">
        <v>0</v>
      </c>
      <c r="CT1160">
        <v>0</v>
      </c>
      <c r="CU1160">
        <v>0</v>
      </c>
      <c r="CV1160">
        <v>0</v>
      </c>
      <c r="CW1160">
        <v>0</v>
      </c>
      <c r="CX1160">
        <v>925.82425616856415</v>
      </c>
      <c r="CY1160">
        <v>5673436.1108242981</v>
      </c>
      <c r="CZ1160">
        <v>44990</v>
      </c>
      <c r="DA1160">
        <v>40836.630528033973</v>
      </c>
      <c r="DB1160">
        <v>34867.999714993923</v>
      </c>
      <c r="DC1160">
        <v>28984.590874689646</v>
      </c>
      <c r="DD1160">
        <v>-1358365.058145972</v>
      </c>
      <c r="DE1160">
        <v>-1427143.0990009843</v>
      </c>
      <c r="DF1160">
        <v>-1624453.9223214367</v>
      </c>
    </row>
    <row r="1161" spans="1:110" x14ac:dyDescent="0.45">
      <c r="A1161">
        <v>27215</v>
      </c>
      <c r="B1161" t="s">
        <v>1499</v>
      </c>
      <c r="C1161">
        <v>237518</v>
      </c>
      <c r="D1161">
        <v>229745</v>
      </c>
      <c r="E1161">
        <v>219332</v>
      </c>
      <c r="F1161">
        <v>207363</v>
      </c>
      <c r="G1161">
        <v>194336</v>
      </c>
      <c r="H1161">
        <v>181198</v>
      </c>
      <c r="I1161">
        <v>168335</v>
      </c>
      <c r="J1161">
        <v>156562.17857142855</v>
      </c>
      <c r="K1161">
        <v>2.2200000000000002</v>
      </c>
      <c r="L1161">
        <v>2.14</v>
      </c>
      <c r="M1161">
        <v>2.08</v>
      </c>
      <c r="N1161">
        <v>2.04</v>
      </c>
      <c r="O1161">
        <v>2.0099999999999998</v>
      </c>
      <c r="P1161">
        <v>2</v>
      </c>
      <c r="Q1161">
        <v>1.9728235009209201</v>
      </c>
      <c r="R1161">
        <v>1.9557314826649812</v>
      </c>
      <c r="S1161">
        <v>273303</v>
      </c>
      <c r="T1161">
        <v>9224</v>
      </c>
      <c r="U1161">
        <v>4705</v>
      </c>
      <c r="V1161">
        <v>505.12702636238402</v>
      </c>
      <c r="W1161">
        <v>1333.4864846390071</v>
      </c>
      <c r="X1161">
        <v>2344.4635653677988</v>
      </c>
      <c r="Y1161">
        <v>452.99750361712694</v>
      </c>
      <c r="Z1161">
        <v>72903</v>
      </c>
      <c r="AA1161">
        <v>69029.293101642252</v>
      </c>
      <c r="AB1161">
        <v>64620.787331402644</v>
      </c>
      <c r="AC1161">
        <v>59955.297985061712</v>
      </c>
      <c r="AD1161">
        <v>54807.962794982821</v>
      </c>
      <c r="AE1161">
        <v>49636.668832220726</v>
      </c>
      <c r="AF1161">
        <v>44498.006406804758</v>
      </c>
      <c r="AG1161">
        <v>39700.709505815219</v>
      </c>
      <c r="AH1161">
        <v>248</v>
      </c>
      <c r="AI1161">
        <v>236.9419873423889</v>
      </c>
      <c r="AJ1161">
        <v>229.05467490703779</v>
      </c>
      <c r="AK1161">
        <v>222.21790903105421</v>
      </c>
      <c r="AL1161">
        <v>217.92471004039484</v>
      </c>
      <c r="AM1161">
        <v>209.39570351526953</v>
      </c>
      <c r="AN1161">
        <v>200.01797781061464</v>
      </c>
      <c r="AO1161">
        <v>190.95020781556318</v>
      </c>
      <c r="AP1161">
        <v>451.93512370603577</v>
      </c>
      <c r="AQ1161">
        <v>0.80604132007605367</v>
      </c>
      <c r="AR1161">
        <v>0.25094180748233785</v>
      </c>
      <c r="AS1161">
        <v>0.80604132007605367</v>
      </c>
      <c r="AT1161">
        <v>91849</v>
      </c>
      <c r="AU1161">
        <v>2937</v>
      </c>
      <c r="AV1161">
        <v>58238.14920026563</v>
      </c>
      <c r="AW1161">
        <v>31372.464867748829</v>
      </c>
      <c r="AX1161">
        <v>2312.6752542162294</v>
      </c>
      <c r="AY1161">
        <v>1943.4070388128639</v>
      </c>
      <c r="AZ1161">
        <v>1193.4085635691656</v>
      </c>
      <c r="BA1161">
        <v>61.475209833040232</v>
      </c>
      <c r="BB1161">
        <v>66.061272509003672</v>
      </c>
      <c r="BC1161">
        <v>99470</v>
      </c>
      <c r="BD1161">
        <v>4899868.0714478903</v>
      </c>
      <c r="BE1161">
        <v>26778699.306859639</v>
      </c>
      <c r="BF1161">
        <v>826572.00000000012</v>
      </c>
      <c r="BG1161">
        <v>782617.39085200604</v>
      </c>
      <c r="BH1161">
        <v>697544.30687901808</v>
      </c>
      <c r="BI1161">
        <v>669519.99999999977</v>
      </c>
      <c r="BJ1161">
        <v>581510.67906566057</v>
      </c>
      <c r="BK1161">
        <v>531586.31070530089</v>
      </c>
      <c r="BL1161">
        <v>-661862.72505668271</v>
      </c>
      <c r="BM1161">
        <v>-1213467.4675122667</v>
      </c>
      <c r="BN1161">
        <v>-1677697.7456036629</v>
      </c>
      <c r="BO1161">
        <v>1886574.8032524791</v>
      </c>
      <c r="BP1161">
        <v>4850968.4596085642</v>
      </c>
      <c r="BQ1161">
        <v>7317084.2685489208</v>
      </c>
      <c r="BR1161">
        <v>3619604</v>
      </c>
      <c r="BS1161">
        <v>8767932</v>
      </c>
      <c r="BT1161">
        <v>937111</v>
      </c>
      <c r="BU1161">
        <v>156890</v>
      </c>
      <c r="BV1161">
        <v>88734</v>
      </c>
      <c r="BW1161">
        <v>932589</v>
      </c>
      <c r="BX1161">
        <v>42948</v>
      </c>
      <c r="BY1161">
        <v>220.66590471278096</v>
      </c>
      <c r="BZ1161">
        <v>0</v>
      </c>
      <c r="CA1161">
        <v>0</v>
      </c>
      <c r="CB1161">
        <v>0</v>
      </c>
      <c r="CC1161">
        <v>34.835490720000003</v>
      </c>
      <c r="CD1161">
        <v>103.33955985821309</v>
      </c>
      <c r="CE1161">
        <v>0</v>
      </c>
      <c r="CF1161">
        <v>0</v>
      </c>
      <c r="CG1161">
        <v>1009351.6011957729</v>
      </c>
      <c r="CH1161">
        <v>264137.87405392976</v>
      </c>
      <c r="CI1161">
        <v>310248.54072726186</v>
      </c>
      <c r="CJ1161">
        <v>41753.753286875493</v>
      </c>
      <c r="CK1161">
        <v>954164.03163398954</v>
      </c>
      <c r="CL1161">
        <v>870000</v>
      </c>
      <c r="CM1161">
        <v>470000</v>
      </c>
      <c r="CN1161">
        <v>170000</v>
      </c>
      <c r="CO1161">
        <v>24700000</v>
      </c>
      <c r="CP1161">
        <v>0</v>
      </c>
      <c r="CQ1161">
        <v>0</v>
      </c>
      <c r="CR1161">
        <v>0</v>
      </c>
      <c r="CS1161">
        <v>0</v>
      </c>
      <c r="CT1161">
        <v>0</v>
      </c>
      <c r="CU1161">
        <v>0</v>
      </c>
      <c r="CV1161">
        <v>0</v>
      </c>
      <c r="CW1161">
        <v>0</v>
      </c>
      <c r="CX1161">
        <v>266.29058873075758</v>
      </c>
      <c r="CY1161">
        <v>10695792.962751294</v>
      </c>
      <c r="CZ1161">
        <v>99470</v>
      </c>
      <c r="DA1161">
        <v>94180.485024957336</v>
      </c>
      <c r="DB1161">
        <v>83942.75659622626</v>
      </c>
      <c r="DC1161">
        <v>74171.566567690228</v>
      </c>
      <c r="DD1161">
        <v>-661862.72505668271</v>
      </c>
      <c r="DE1161">
        <v>-1213467.4675122667</v>
      </c>
      <c r="DF1161">
        <v>-1677697.7456036629</v>
      </c>
    </row>
    <row r="1162" spans="1:110" x14ac:dyDescent="0.45">
      <c r="A1162">
        <v>27216</v>
      </c>
      <c r="B1162" t="s">
        <v>1500</v>
      </c>
      <c r="C1162">
        <v>106987</v>
      </c>
      <c r="D1162">
        <v>101327</v>
      </c>
      <c r="E1162">
        <v>94866</v>
      </c>
      <c r="F1162">
        <v>87737</v>
      </c>
      <c r="G1162">
        <v>80070</v>
      </c>
      <c r="H1162">
        <v>72250</v>
      </c>
      <c r="I1162">
        <v>64701</v>
      </c>
      <c r="J1162">
        <v>57565</v>
      </c>
      <c r="K1162">
        <v>2.2200000000000002</v>
      </c>
      <c r="L1162">
        <v>2.14</v>
      </c>
      <c r="M1162">
        <v>2.08</v>
      </c>
      <c r="N1162">
        <v>2.04</v>
      </c>
      <c r="O1162">
        <v>2.0099999999999998</v>
      </c>
      <c r="P1162">
        <v>2</v>
      </c>
      <c r="Q1162">
        <v>1.9728235009209201</v>
      </c>
      <c r="R1162">
        <v>1.9557314826649812</v>
      </c>
      <c r="S1162">
        <v>291172</v>
      </c>
      <c r="T1162">
        <v>9738</v>
      </c>
      <c r="U1162">
        <v>4367</v>
      </c>
      <c r="V1162">
        <v>208.1627149176532</v>
      </c>
      <c r="W1162">
        <v>639.40495913651193</v>
      </c>
      <c r="X1162">
        <v>2705.3665009050919</v>
      </c>
      <c r="Y1162">
        <v>394.97214903034927</v>
      </c>
      <c r="Z1162">
        <v>27648</v>
      </c>
      <c r="AA1162">
        <v>25252.823051489093</v>
      </c>
      <c r="AB1162">
        <v>22651.33587220894</v>
      </c>
      <c r="AC1162">
        <v>20027.900860468886</v>
      </c>
      <c r="AD1162">
        <v>17496.278095689773</v>
      </c>
      <c r="AE1162">
        <v>15174.959771255337</v>
      </c>
      <c r="AF1162">
        <v>13126.749381875981</v>
      </c>
      <c r="AG1162">
        <v>10631.001597551822</v>
      </c>
      <c r="AH1162">
        <v>450</v>
      </c>
      <c r="AI1162">
        <v>418.32692395553443</v>
      </c>
      <c r="AJ1162">
        <v>384.78565740900063</v>
      </c>
      <c r="AK1162">
        <v>363.49733754702123</v>
      </c>
      <c r="AL1162">
        <v>361.48050194995005</v>
      </c>
      <c r="AM1162">
        <v>346.87118450259413</v>
      </c>
      <c r="AN1162">
        <v>341.7572983248001</v>
      </c>
      <c r="AO1162">
        <v>305.1021788276131</v>
      </c>
      <c r="AP1162">
        <v>185.00010689063228</v>
      </c>
      <c r="AQ1162">
        <v>4.2782193142498226</v>
      </c>
      <c r="AR1162">
        <v>1.3319219012524084</v>
      </c>
      <c r="AS1162">
        <v>4.2782193142498226</v>
      </c>
      <c r="AT1162">
        <v>55518</v>
      </c>
      <c r="AU1162">
        <v>1129</v>
      </c>
      <c r="AV1162">
        <v>34922.746276440317</v>
      </c>
      <c r="AW1162">
        <v>14231.257532490767</v>
      </c>
      <c r="AX1162">
        <v>913.64110281145281</v>
      </c>
      <c r="AY1162">
        <v>1165.3720432448133</v>
      </c>
      <c r="AZ1162">
        <v>541.35703653594874</v>
      </c>
      <c r="BA1162">
        <v>24.286279885179646</v>
      </c>
      <c r="BB1162">
        <v>66.061272509003672</v>
      </c>
      <c r="BC1162">
        <v>40850</v>
      </c>
      <c r="BD1162">
        <v>1677555.3821534615</v>
      </c>
      <c r="BE1162">
        <v>10012592.954255242</v>
      </c>
      <c r="BF1162">
        <v>318548</v>
      </c>
      <c r="BG1162">
        <v>289345.06827071431</v>
      </c>
      <c r="BH1162">
        <v>243036.40204486466</v>
      </c>
      <c r="BI1162">
        <v>104479.99999999983</v>
      </c>
      <c r="BJ1162">
        <v>82862.620057775901</v>
      </c>
      <c r="BK1162">
        <v>72388.38729873694</v>
      </c>
      <c r="BL1162">
        <v>-1434133.2117708661</v>
      </c>
      <c r="BM1162">
        <v>-1409265.4328043514</v>
      </c>
      <c r="BN1162">
        <v>-1570834.5662485536</v>
      </c>
      <c r="BO1162">
        <v>235880.27265600953</v>
      </c>
      <c r="BP1162">
        <v>947565.13025528938</v>
      </c>
      <c r="BQ1162">
        <v>1607451.0242691357</v>
      </c>
      <c r="BR1162">
        <v>3619604</v>
      </c>
      <c r="BS1162">
        <v>8767932</v>
      </c>
      <c r="BT1162">
        <v>937111</v>
      </c>
      <c r="BU1162">
        <v>156890</v>
      </c>
      <c r="BV1162">
        <v>88734</v>
      </c>
      <c r="BW1162">
        <v>932589</v>
      </c>
      <c r="BX1162">
        <v>42948</v>
      </c>
      <c r="BY1162">
        <v>168.73023220692411</v>
      </c>
      <c r="BZ1162">
        <v>0</v>
      </c>
      <c r="CA1162">
        <v>0</v>
      </c>
      <c r="CB1162">
        <v>0</v>
      </c>
      <c r="CC1162">
        <v>0</v>
      </c>
      <c r="CD1162">
        <v>8.3589959489536927</v>
      </c>
      <c r="CE1162">
        <v>0</v>
      </c>
      <c r="CF1162">
        <v>0</v>
      </c>
      <c r="CG1162">
        <v>405816.07214629219</v>
      </c>
      <c r="CH1162">
        <v>106198.27067857106</v>
      </c>
      <c r="CI1162">
        <v>124737.35023345565</v>
      </c>
      <c r="CJ1162">
        <v>16787.355502454531</v>
      </c>
      <c r="CK1162">
        <v>383627.56748217839</v>
      </c>
      <c r="CL1162">
        <v>3730000</v>
      </c>
      <c r="CM1162">
        <v>1050000</v>
      </c>
      <c r="CN1162">
        <v>720000</v>
      </c>
      <c r="CO1162">
        <v>109630000</v>
      </c>
      <c r="CP1162">
        <v>15000</v>
      </c>
      <c r="CQ1162">
        <v>380</v>
      </c>
      <c r="CR1162">
        <v>0</v>
      </c>
      <c r="CS1162">
        <v>0</v>
      </c>
      <c r="CT1162">
        <v>28905000</v>
      </c>
      <c r="CU1162">
        <v>2663040</v>
      </c>
      <c r="CV1162">
        <v>0</v>
      </c>
      <c r="CW1162">
        <v>0</v>
      </c>
      <c r="CX1162">
        <v>22637.796444308937</v>
      </c>
      <c r="CY1162">
        <v>4635480.3789333524</v>
      </c>
      <c r="CZ1162">
        <v>40850</v>
      </c>
      <c r="DA1162">
        <v>37105.070629414346</v>
      </c>
      <c r="DB1162">
        <v>31166.533845865371</v>
      </c>
      <c r="DC1162">
        <v>25393.930792429452</v>
      </c>
      <c r="DD1162">
        <v>-1434133.2117708661</v>
      </c>
      <c r="DE1162">
        <v>-1409265.4328043514</v>
      </c>
      <c r="DF1162">
        <v>-1570834.5662485536</v>
      </c>
    </row>
    <row r="1163" spans="1:110" x14ac:dyDescent="0.45">
      <c r="A1163">
        <v>27217</v>
      </c>
      <c r="B1163" t="s">
        <v>1501</v>
      </c>
      <c r="C1163">
        <v>120750</v>
      </c>
      <c r="D1163">
        <v>115566</v>
      </c>
      <c r="E1163">
        <v>109033</v>
      </c>
      <c r="F1163">
        <v>101933</v>
      </c>
      <c r="G1163">
        <v>94875</v>
      </c>
      <c r="H1163">
        <v>88191</v>
      </c>
      <c r="I1163">
        <v>81916</v>
      </c>
      <c r="J1163">
        <v>75294.21428571429</v>
      </c>
      <c r="K1163">
        <v>2.2200000000000002</v>
      </c>
      <c r="L1163">
        <v>2.14</v>
      </c>
      <c r="M1163">
        <v>2.08</v>
      </c>
      <c r="N1163">
        <v>2.04</v>
      </c>
      <c r="O1163">
        <v>2.0099999999999998</v>
      </c>
      <c r="P1163">
        <v>2</v>
      </c>
      <c r="Q1163">
        <v>1.9728235009209201</v>
      </c>
      <c r="R1163">
        <v>1.9557314826649812</v>
      </c>
      <c r="S1163">
        <v>291172</v>
      </c>
      <c r="T1163">
        <v>9738</v>
      </c>
      <c r="U1163">
        <v>4367</v>
      </c>
      <c r="V1163">
        <v>250.9591284022965</v>
      </c>
      <c r="W1163">
        <v>658.86189706904736</v>
      </c>
      <c r="X1163">
        <v>2532.6908645976773</v>
      </c>
      <c r="Y1163">
        <v>432.61762675645991</v>
      </c>
      <c r="Z1163">
        <v>39887</v>
      </c>
      <c r="AA1163">
        <v>37809.01411788322</v>
      </c>
      <c r="AB1163">
        <v>35453.059295777501</v>
      </c>
      <c r="AC1163">
        <v>32877.271248389814</v>
      </c>
      <c r="AD1163">
        <v>30017.515563722882</v>
      </c>
      <c r="AE1163">
        <v>27129.963453790759</v>
      </c>
      <c r="AF1163">
        <v>24380.485065285946</v>
      </c>
      <c r="AG1163">
        <v>21728.395464301193</v>
      </c>
      <c r="AH1163">
        <v>229</v>
      </c>
      <c r="AI1163">
        <v>238.58815974317363</v>
      </c>
      <c r="AJ1163">
        <v>291.4030146042964</v>
      </c>
      <c r="AK1163">
        <v>410.98070846335008</v>
      </c>
      <c r="AL1163">
        <v>530.49233772767457</v>
      </c>
      <c r="AM1163">
        <v>653.9466022661087</v>
      </c>
      <c r="AN1163">
        <v>808.68416354221711</v>
      </c>
      <c r="AO1163">
        <v>971.70115468564893</v>
      </c>
      <c r="AP1163">
        <v>235.14750656412417</v>
      </c>
      <c r="AQ1163">
        <v>1.6740858186194962</v>
      </c>
      <c r="AR1163">
        <v>0.5211868309248554</v>
      </c>
      <c r="AS1163">
        <v>1.6740858186194962</v>
      </c>
      <c r="AT1163">
        <v>53666</v>
      </c>
      <c r="AU1163">
        <v>1902</v>
      </c>
      <c r="AV1163">
        <v>34108.024007874279</v>
      </c>
      <c r="AW1163">
        <v>19691.974288642021</v>
      </c>
      <c r="AX1163">
        <v>1490.5990853611954</v>
      </c>
      <c r="AY1163">
        <v>1138.1847611427647</v>
      </c>
      <c r="AZ1163">
        <v>749.08270193994247</v>
      </c>
      <c r="BA1163">
        <v>39.622896203199353</v>
      </c>
      <c r="BB1163">
        <v>66.061272509003672</v>
      </c>
      <c r="BC1163">
        <v>49710</v>
      </c>
      <c r="BD1163">
        <v>2341136.6761930911</v>
      </c>
      <c r="BE1163">
        <v>19217643.105637357</v>
      </c>
      <c r="BF1163">
        <v>497297.99999999994</v>
      </c>
      <c r="BG1163">
        <v>460134.7606679555</v>
      </c>
      <c r="BH1163">
        <v>406064.17520949064</v>
      </c>
      <c r="BI1163">
        <v>252517.99999999994</v>
      </c>
      <c r="BJ1163">
        <v>219579.98574668204</v>
      </c>
      <c r="BK1163">
        <v>200480.31327891568</v>
      </c>
      <c r="BL1163">
        <v>-538375.72953182133</v>
      </c>
      <c r="BM1163">
        <v>-904213.11164105684</v>
      </c>
      <c r="BN1163">
        <v>-1235635.9138020016</v>
      </c>
      <c r="BO1163">
        <v>1470954.7069784719</v>
      </c>
      <c r="BP1163">
        <v>3522013.2415007595</v>
      </c>
      <c r="BQ1163">
        <v>5084728.0309346318</v>
      </c>
      <c r="BR1163">
        <v>3619604</v>
      </c>
      <c r="BS1163">
        <v>8767932</v>
      </c>
      <c r="BT1163">
        <v>937111</v>
      </c>
      <c r="BU1163">
        <v>156890</v>
      </c>
      <c r="BV1163">
        <v>88734</v>
      </c>
      <c r="BW1163">
        <v>932589</v>
      </c>
      <c r="BX1163">
        <v>42948</v>
      </c>
      <c r="BY1163">
        <v>151.97207011398774</v>
      </c>
      <c r="BZ1163">
        <v>0</v>
      </c>
      <c r="CA1163">
        <v>0</v>
      </c>
      <c r="CB1163">
        <v>0</v>
      </c>
      <c r="CC1163">
        <v>0</v>
      </c>
      <c r="CD1163">
        <v>27.923022520034511</v>
      </c>
      <c r="CE1163">
        <v>18.578720440924872</v>
      </c>
      <c r="CF1163">
        <v>0</v>
      </c>
      <c r="CG1163">
        <v>734149.36202121596</v>
      </c>
      <c r="CH1163">
        <v>192120.02189583977</v>
      </c>
      <c r="CI1163">
        <v>225658.49994501047</v>
      </c>
      <c r="CJ1163">
        <v>30369.487997280514</v>
      </c>
      <c r="CK1163">
        <v>694008.82136394083</v>
      </c>
      <c r="CL1163">
        <v>1660000</v>
      </c>
      <c r="CM1163">
        <v>280000</v>
      </c>
      <c r="CN1163">
        <v>180000</v>
      </c>
      <c r="CO1163">
        <v>16660000</v>
      </c>
      <c r="CP1163">
        <v>0</v>
      </c>
      <c r="CQ1163">
        <v>0</v>
      </c>
      <c r="CR1163">
        <v>0</v>
      </c>
      <c r="CS1163">
        <v>0</v>
      </c>
      <c r="CT1163">
        <v>0</v>
      </c>
      <c r="CU1163">
        <v>0</v>
      </c>
      <c r="CV1163">
        <v>0</v>
      </c>
      <c r="CW1163">
        <v>0</v>
      </c>
      <c r="CX1163">
        <v>0</v>
      </c>
      <c r="CY1163">
        <v>7446972.4497794891</v>
      </c>
      <c r="CZ1163">
        <v>49710</v>
      </c>
      <c r="DA1163">
        <v>45995.155727157697</v>
      </c>
      <c r="DB1163">
        <v>40590.250010383679</v>
      </c>
      <c r="DC1163">
        <v>35438.867391995984</v>
      </c>
      <c r="DD1163">
        <v>-538375.72953182133</v>
      </c>
      <c r="DE1163">
        <v>-904213.11164105684</v>
      </c>
      <c r="DF1163">
        <v>-1235635.9138020016</v>
      </c>
    </row>
    <row r="1164" spans="1:110" x14ac:dyDescent="0.45">
      <c r="A1164">
        <v>27218</v>
      </c>
      <c r="B1164" t="s">
        <v>1502</v>
      </c>
      <c r="C1164">
        <v>123217</v>
      </c>
      <c r="D1164">
        <v>118351</v>
      </c>
      <c r="E1164">
        <v>112261</v>
      </c>
      <c r="F1164">
        <v>105528</v>
      </c>
      <c r="G1164">
        <v>98657</v>
      </c>
      <c r="H1164">
        <v>91992</v>
      </c>
      <c r="I1164">
        <v>85693</v>
      </c>
      <c r="J1164">
        <v>79303.928571428565</v>
      </c>
      <c r="K1164">
        <v>2.2200000000000002</v>
      </c>
      <c r="L1164">
        <v>2.14</v>
      </c>
      <c r="M1164">
        <v>2.08</v>
      </c>
      <c r="N1164">
        <v>2.04</v>
      </c>
      <c r="O1164">
        <v>2.0099999999999998</v>
      </c>
      <c r="P1164">
        <v>2</v>
      </c>
      <c r="Q1164">
        <v>1.9728235009209201</v>
      </c>
      <c r="R1164">
        <v>1.9557314826649812</v>
      </c>
      <c r="S1164">
        <v>268270</v>
      </c>
      <c r="T1164">
        <v>10016</v>
      </c>
      <c r="U1164">
        <v>4203</v>
      </c>
      <c r="V1164">
        <v>259.75999141668001</v>
      </c>
      <c r="W1164">
        <v>680.20778973173094</v>
      </c>
      <c r="X1164">
        <v>2568.1533739669717</v>
      </c>
      <c r="Y1164">
        <v>411.54439491739407</v>
      </c>
      <c r="Z1164">
        <v>47022</v>
      </c>
      <c r="AA1164">
        <v>45138.607992126796</v>
      </c>
      <c r="AB1164">
        <v>42478.994895287877</v>
      </c>
      <c r="AC1164">
        <v>39530.279095817437</v>
      </c>
      <c r="AD1164">
        <v>36067.021094783253</v>
      </c>
      <c r="AE1164">
        <v>32554.206084572375</v>
      </c>
      <c r="AF1164">
        <v>29245.374102696998</v>
      </c>
      <c r="AG1164">
        <v>26127.776585999323</v>
      </c>
      <c r="AH1164">
        <v>140</v>
      </c>
      <c r="AI1164">
        <v>176.31399066190153</v>
      </c>
      <c r="AJ1164">
        <v>221.90812300033215</v>
      </c>
      <c r="AK1164">
        <v>286.69258557707519</v>
      </c>
      <c r="AL1164">
        <v>384.3162605794937</v>
      </c>
      <c r="AM1164">
        <v>504.65946105530497</v>
      </c>
      <c r="AN1164">
        <v>608.05912046653918</v>
      </c>
      <c r="AO1164">
        <v>738.42838127148082</v>
      </c>
      <c r="AP1164">
        <v>242.32171542688141</v>
      </c>
      <c r="AQ1164">
        <v>5.7042924189997644</v>
      </c>
      <c r="AR1164">
        <v>1.7758958683365444</v>
      </c>
      <c r="AS1164">
        <v>5.7042924189997644</v>
      </c>
      <c r="AT1164">
        <v>51224</v>
      </c>
      <c r="AU1164">
        <v>2466</v>
      </c>
      <c r="AV1164">
        <v>32837.055766555044</v>
      </c>
      <c r="AW1164">
        <v>23559.05708367105</v>
      </c>
      <c r="AX1164">
        <v>1910.2324439413958</v>
      </c>
      <c r="AY1164">
        <v>1095.7725509299416</v>
      </c>
      <c r="AZ1164">
        <v>896.1865314628468</v>
      </c>
      <c r="BA1164">
        <v>50.777531392308035</v>
      </c>
      <c r="BB1164">
        <v>66.061272509003672</v>
      </c>
      <c r="BC1164">
        <v>51100</v>
      </c>
      <c r="BD1164">
        <v>2475113.6871723705</v>
      </c>
      <c r="BE1164">
        <v>19638857.301652551</v>
      </c>
      <c r="BF1164">
        <v>476197.99999999994</v>
      </c>
      <c r="BG1164">
        <v>445417.1640827111</v>
      </c>
      <c r="BH1164">
        <v>396049.50414546562</v>
      </c>
      <c r="BI1164">
        <v>276584</v>
      </c>
      <c r="BJ1164">
        <v>242219.31512253577</v>
      </c>
      <c r="BK1164">
        <v>220998.41812178827</v>
      </c>
      <c r="BL1164">
        <v>-480935.34235072555</v>
      </c>
      <c r="BM1164">
        <v>-790806.62172296876</v>
      </c>
      <c r="BN1164">
        <v>-1081562.4963691318</v>
      </c>
      <c r="BO1164">
        <v>1626417.969698593</v>
      </c>
      <c r="BP1164">
        <v>3757015.30555439</v>
      </c>
      <c r="BQ1164">
        <v>5206440.8021535659</v>
      </c>
      <c r="BR1164">
        <v>3619604</v>
      </c>
      <c r="BS1164">
        <v>8767932</v>
      </c>
      <c r="BT1164">
        <v>937111</v>
      </c>
      <c r="BU1164">
        <v>156890</v>
      </c>
      <c r="BV1164">
        <v>88734</v>
      </c>
      <c r="BW1164">
        <v>932589</v>
      </c>
      <c r="BX1164">
        <v>42948</v>
      </c>
      <c r="BY1164">
        <v>139.20050651427556</v>
      </c>
      <c r="BZ1164">
        <v>0</v>
      </c>
      <c r="CA1164">
        <v>0</v>
      </c>
      <c r="CB1164">
        <v>0</v>
      </c>
      <c r="CC1164">
        <v>0</v>
      </c>
      <c r="CD1164">
        <v>19.150480156695817</v>
      </c>
      <c r="CE1164">
        <v>0</v>
      </c>
      <c r="CF1164">
        <v>0</v>
      </c>
      <c r="CG1164">
        <v>702049.35222307767</v>
      </c>
      <c r="CH1164">
        <v>183719.74954758596</v>
      </c>
      <c r="CI1164">
        <v>215791.78830022298</v>
      </c>
      <c r="CJ1164">
        <v>29041.609894120116</v>
      </c>
      <c r="CK1164">
        <v>663663.92001519713</v>
      </c>
      <c r="CL1164">
        <v>330000</v>
      </c>
      <c r="CM1164">
        <v>300000</v>
      </c>
      <c r="CN1164">
        <v>250000</v>
      </c>
      <c r="CO1164">
        <v>18270000</v>
      </c>
      <c r="CP1164">
        <v>0</v>
      </c>
      <c r="CQ1164">
        <v>0</v>
      </c>
      <c r="CR1164">
        <v>0</v>
      </c>
      <c r="CS1164">
        <v>0</v>
      </c>
      <c r="CT1164">
        <v>372000</v>
      </c>
      <c r="CU1164">
        <v>0</v>
      </c>
      <c r="CV1164">
        <v>0</v>
      </c>
      <c r="CW1164">
        <v>0</v>
      </c>
      <c r="CX1164">
        <v>873.1854188613213</v>
      </c>
      <c r="CY1164">
        <v>7396056.0248187911</v>
      </c>
      <c r="CZ1164">
        <v>51100</v>
      </c>
      <c r="DA1164">
        <v>47796.960685736893</v>
      </c>
      <c r="DB1164">
        <v>42499.400799317285</v>
      </c>
      <c r="DC1164">
        <v>37466.939299951126</v>
      </c>
      <c r="DD1164">
        <v>-480935.34235072555</v>
      </c>
      <c r="DE1164">
        <v>-790806.62172296876</v>
      </c>
      <c r="DF1164">
        <v>-1081562.4963691318</v>
      </c>
    </row>
    <row r="1165" spans="1:110" x14ac:dyDescent="0.45">
      <c r="A1165">
        <v>27219</v>
      </c>
      <c r="B1165" t="s">
        <v>1503</v>
      </c>
      <c r="C1165">
        <v>186109</v>
      </c>
      <c r="D1165">
        <v>186251</v>
      </c>
      <c r="E1165">
        <v>184227</v>
      </c>
      <c r="F1165">
        <v>180803</v>
      </c>
      <c r="G1165">
        <v>176575</v>
      </c>
      <c r="H1165">
        <v>171767</v>
      </c>
      <c r="I1165">
        <v>166540</v>
      </c>
      <c r="J1165">
        <v>163135.46428571432</v>
      </c>
      <c r="K1165">
        <v>2.2200000000000002</v>
      </c>
      <c r="L1165">
        <v>2.14</v>
      </c>
      <c r="M1165">
        <v>2.08</v>
      </c>
      <c r="N1165">
        <v>2.04</v>
      </c>
      <c r="O1165">
        <v>2.0099999999999998</v>
      </c>
      <c r="P1165">
        <v>2</v>
      </c>
      <c r="Q1165">
        <v>1.9728235009209201</v>
      </c>
      <c r="R1165">
        <v>1.9557314826649812</v>
      </c>
      <c r="S1165">
        <v>284409</v>
      </c>
      <c r="T1165">
        <v>10703</v>
      </c>
      <c r="U1165">
        <v>4486</v>
      </c>
      <c r="V1165">
        <v>359.20274818752398</v>
      </c>
      <c r="W1165">
        <v>1056.7714587021323</v>
      </c>
      <c r="X1165">
        <v>2997.5160825676321</v>
      </c>
      <c r="Y1165">
        <v>427.04519640356602</v>
      </c>
      <c r="Z1165">
        <v>59623</v>
      </c>
      <c r="AA1165">
        <v>59144.409536835192</v>
      </c>
      <c r="AB1165">
        <v>57830.780584926768</v>
      </c>
      <c r="AC1165">
        <v>56151.505052727203</v>
      </c>
      <c r="AD1165">
        <v>53858.683970218968</v>
      </c>
      <c r="AE1165">
        <v>51235.758467496045</v>
      </c>
      <c r="AF1165">
        <v>48549.267240574583</v>
      </c>
      <c r="AG1165">
        <v>46595.244564110792</v>
      </c>
      <c r="AH1165">
        <v>786</v>
      </c>
      <c r="AI1165">
        <v>757.34546748267246</v>
      </c>
      <c r="AJ1165">
        <v>724.70827184569316</v>
      </c>
      <c r="AK1165">
        <v>710.85564784331177</v>
      </c>
      <c r="AL1165">
        <v>716.62375790770739</v>
      </c>
      <c r="AM1165">
        <v>726.38811800594863</v>
      </c>
      <c r="AN1165">
        <v>752.22311582708642</v>
      </c>
      <c r="AO1165">
        <v>788.71583787991744</v>
      </c>
      <c r="AP1165">
        <v>343.93765814702914</v>
      </c>
      <c r="AQ1165">
        <v>8.6804449854344234</v>
      </c>
      <c r="AR1165">
        <v>2.7024502344251764</v>
      </c>
      <c r="AS1165">
        <v>8.6804449854344234</v>
      </c>
      <c r="AT1165">
        <v>100783</v>
      </c>
      <c r="AU1165">
        <v>3274</v>
      </c>
      <c r="AV1165">
        <v>63925.051719717769</v>
      </c>
      <c r="AW1165">
        <v>34799.785037981506</v>
      </c>
      <c r="AX1165">
        <v>2576.0820082782961</v>
      </c>
      <c r="AY1165">
        <v>2133.1789758869818</v>
      </c>
      <c r="AZ1165">
        <v>1323.7838228448163</v>
      </c>
      <c r="BA1165">
        <v>68.477051292572526</v>
      </c>
      <c r="BB1165">
        <v>66.061272509003672</v>
      </c>
      <c r="BC1165">
        <v>71590</v>
      </c>
      <c r="BD1165">
        <v>4532664.9119137954</v>
      </c>
      <c r="BE1165">
        <v>27727845.566375136</v>
      </c>
      <c r="BF1165">
        <v>903418</v>
      </c>
      <c r="BG1165">
        <v>919982.07236776536</v>
      </c>
      <c r="BH1165">
        <v>891484.16694900976</v>
      </c>
      <c r="BI1165">
        <v>660869.99999999988</v>
      </c>
      <c r="BJ1165">
        <v>627427.77271424781</v>
      </c>
      <c r="BK1165">
        <v>601808.16334350046</v>
      </c>
      <c r="BL1165">
        <v>-1522642.0623450363</v>
      </c>
      <c r="BM1165">
        <v>-1685145.8445787383</v>
      </c>
      <c r="BN1165">
        <v>-1743195.2520056209</v>
      </c>
      <c r="BO1165">
        <v>3025334.8035831805</v>
      </c>
      <c r="BP1165">
        <v>6807250.4710956793</v>
      </c>
      <c r="BQ1165">
        <v>9907155.7379871048</v>
      </c>
      <c r="BR1165">
        <v>3619604</v>
      </c>
      <c r="BS1165">
        <v>8767932</v>
      </c>
      <c r="BT1165">
        <v>937111</v>
      </c>
      <c r="BU1165">
        <v>156890</v>
      </c>
      <c r="BV1165">
        <v>88734</v>
      </c>
      <c r="BW1165">
        <v>932589</v>
      </c>
      <c r="BX1165">
        <v>42948</v>
      </c>
      <c r="BY1165">
        <v>595.88806379737605</v>
      </c>
      <c r="BZ1165">
        <v>0</v>
      </c>
      <c r="CA1165">
        <v>0</v>
      </c>
      <c r="CB1165">
        <v>0</v>
      </c>
      <c r="CC1165">
        <v>277.32695503999997</v>
      </c>
      <c r="CD1165">
        <v>17.399773085608771</v>
      </c>
      <c r="CE1165">
        <v>7.0503862186073896</v>
      </c>
      <c r="CF1165">
        <v>0</v>
      </c>
      <c r="CG1165">
        <v>892158.89301032806</v>
      </c>
      <c r="CH1165">
        <v>233469.63836870994</v>
      </c>
      <c r="CI1165">
        <v>274226.53743788681</v>
      </c>
      <c r="CJ1165">
        <v>36905.85348783731</v>
      </c>
      <c r="CK1165">
        <v>843378.98231336055</v>
      </c>
      <c r="CL1165">
        <v>4030000</v>
      </c>
      <c r="CM1165">
        <v>4500000</v>
      </c>
      <c r="CN1165">
        <v>2050000</v>
      </c>
      <c r="CO1165">
        <v>84980000</v>
      </c>
      <c r="CP1165">
        <v>12000</v>
      </c>
      <c r="CQ1165">
        <v>0</v>
      </c>
      <c r="CR1165">
        <v>0</v>
      </c>
      <c r="CS1165">
        <v>0</v>
      </c>
      <c r="CT1165">
        <v>22756000</v>
      </c>
      <c r="CU1165">
        <v>0</v>
      </c>
      <c r="CV1165">
        <v>0</v>
      </c>
      <c r="CW1165">
        <v>0</v>
      </c>
      <c r="CX1165">
        <v>9958.0294576525157</v>
      </c>
      <c r="CY1165">
        <v>9674074.4645581432</v>
      </c>
      <c r="CZ1165">
        <v>71590</v>
      </c>
      <c r="DA1165">
        <v>72902.594990146667</v>
      </c>
      <c r="DB1165">
        <v>70644.321357200766</v>
      </c>
      <c r="DC1165">
        <v>68613.042706617955</v>
      </c>
      <c r="DD1165">
        <v>-1522642.0623450363</v>
      </c>
      <c r="DE1165">
        <v>-1685145.8445787383</v>
      </c>
      <c r="DF1165">
        <v>-1743195.2520056209</v>
      </c>
    </row>
    <row r="1166" spans="1:110" x14ac:dyDescent="0.45">
      <c r="A1166">
        <v>27220</v>
      </c>
      <c r="B1166" t="s">
        <v>1504</v>
      </c>
      <c r="C1166">
        <v>133411</v>
      </c>
      <c r="D1166">
        <v>136102</v>
      </c>
      <c r="E1166">
        <v>136920</v>
      </c>
      <c r="F1166">
        <v>136378</v>
      </c>
      <c r="G1166">
        <v>134907</v>
      </c>
      <c r="H1166">
        <v>132668</v>
      </c>
      <c r="I1166">
        <v>130009</v>
      </c>
      <c r="J1166">
        <v>129327.32142857145</v>
      </c>
      <c r="K1166">
        <v>2.2200000000000002</v>
      </c>
      <c r="L1166">
        <v>2.14</v>
      </c>
      <c r="M1166">
        <v>2.08</v>
      </c>
      <c r="N1166">
        <v>2.04</v>
      </c>
      <c r="O1166">
        <v>2.0099999999999998</v>
      </c>
      <c r="P1166">
        <v>2</v>
      </c>
      <c r="Q1166">
        <v>1.9728235009209201</v>
      </c>
      <c r="R1166">
        <v>1.9557314826649812</v>
      </c>
      <c r="S1166">
        <v>296453</v>
      </c>
      <c r="T1166">
        <v>9390</v>
      </c>
      <c r="U1166">
        <v>4776</v>
      </c>
      <c r="V1166">
        <v>290.36549477954173</v>
      </c>
      <c r="W1166">
        <v>804.32830814521731</v>
      </c>
      <c r="X1166">
        <v>2332.0641734021815</v>
      </c>
      <c r="Y1166">
        <v>428.20415329703837</v>
      </c>
      <c r="Z1166">
        <v>41676</v>
      </c>
      <c r="AA1166">
        <v>43392.115920177792</v>
      </c>
      <c r="AB1166">
        <v>42744.531075179482</v>
      </c>
      <c r="AC1166">
        <v>41882.78442579171</v>
      </c>
      <c r="AD1166">
        <v>40679.957210904795</v>
      </c>
      <c r="AE1166">
        <v>39213.164406961921</v>
      </c>
      <c r="AF1166">
        <v>37629.977566335918</v>
      </c>
      <c r="AG1166">
        <v>36574.931063786731</v>
      </c>
      <c r="AH1166">
        <v>430</v>
      </c>
      <c r="AI1166">
        <v>440.96893215468134</v>
      </c>
      <c r="AJ1166">
        <v>449.06285872304289</v>
      </c>
      <c r="AK1166">
        <v>475.4963590503254</v>
      </c>
      <c r="AL1166">
        <v>519.84802905524157</v>
      </c>
      <c r="AM1166">
        <v>569.3731112148821</v>
      </c>
      <c r="AN1166">
        <v>668.28753078867044</v>
      </c>
      <c r="AO1166">
        <v>747.09242162481974</v>
      </c>
      <c r="AP1166">
        <v>318.33149749625045</v>
      </c>
      <c r="AQ1166">
        <v>3.6581875295759358</v>
      </c>
      <c r="AR1166">
        <v>1.1388897416506101</v>
      </c>
      <c r="AS1166">
        <v>3.6581875295759358</v>
      </c>
      <c r="AT1166">
        <v>57743</v>
      </c>
      <c r="AU1166">
        <v>1132</v>
      </c>
      <c r="AV1166">
        <v>36304.095381612569</v>
      </c>
      <c r="AW1166">
        <v>14492.28334321249</v>
      </c>
      <c r="AX1166">
        <v>918.60112037145882</v>
      </c>
      <c r="AY1166">
        <v>1211.4676628844113</v>
      </c>
      <c r="AZ1166">
        <v>551.28645837580302</v>
      </c>
      <c r="BA1166">
        <v>24.418126377557268</v>
      </c>
      <c r="BB1166">
        <v>66.061272509003672</v>
      </c>
      <c r="BC1166">
        <v>59430</v>
      </c>
      <c r="BD1166">
        <v>4082093.8699672064</v>
      </c>
      <c r="BE1166">
        <v>19181621.080798063</v>
      </c>
      <c r="BF1166">
        <v>907496</v>
      </c>
      <c r="BG1166">
        <v>953911.61179403798</v>
      </c>
      <c r="BH1166">
        <v>946520.82174369239</v>
      </c>
      <c r="BI1166">
        <v>415960</v>
      </c>
      <c r="BJ1166">
        <v>401491.43779483472</v>
      </c>
      <c r="BK1166">
        <v>389961.04805249668</v>
      </c>
      <c r="BL1166">
        <v>-1133640.6918843244</v>
      </c>
      <c r="BM1166">
        <v>-1569888.399197292</v>
      </c>
      <c r="BN1166">
        <v>-1842789.5779354693</v>
      </c>
      <c r="BO1166">
        <v>2155666.3642379548</v>
      </c>
      <c r="BP1166">
        <v>4937936.3047932647</v>
      </c>
      <c r="BQ1166">
        <v>7401420.7425044226</v>
      </c>
      <c r="BR1166">
        <v>3619604</v>
      </c>
      <c r="BS1166">
        <v>8767932</v>
      </c>
      <c r="BT1166">
        <v>937111</v>
      </c>
      <c r="BU1166">
        <v>156890</v>
      </c>
      <c r="BV1166">
        <v>88734</v>
      </c>
      <c r="BW1166">
        <v>932589</v>
      </c>
      <c r="BX1166">
        <v>42948</v>
      </c>
      <c r="BY1166">
        <v>224.68604418424334</v>
      </c>
      <c r="BZ1166">
        <v>0</v>
      </c>
      <c r="CA1166">
        <v>0</v>
      </c>
      <c r="CB1166">
        <v>0</v>
      </c>
      <c r="CC1166">
        <v>49.731533707719997</v>
      </c>
      <c r="CD1166">
        <v>0</v>
      </c>
      <c r="CE1166">
        <v>0</v>
      </c>
      <c r="CF1166">
        <v>0</v>
      </c>
      <c r="CG1166">
        <v>571712.24347374006</v>
      </c>
      <c r="CH1166">
        <v>149611.74716803807</v>
      </c>
      <c r="CI1166">
        <v>175729.53670802549</v>
      </c>
      <c r="CJ1166">
        <v>23649.966906287802</v>
      </c>
      <c r="CK1166">
        <v>540453.15678021184</v>
      </c>
      <c r="CL1166">
        <v>1150000</v>
      </c>
      <c r="CM1166">
        <v>810000</v>
      </c>
      <c r="CN1166">
        <v>140000</v>
      </c>
      <c r="CO1166">
        <v>47900000</v>
      </c>
      <c r="CP1166">
        <v>22000</v>
      </c>
      <c r="CQ1166">
        <v>720</v>
      </c>
      <c r="CR1166">
        <v>0</v>
      </c>
      <c r="CS1166">
        <v>0</v>
      </c>
      <c r="CT1166">
        <v>44094000</v>
      </c>
      <c r="CU1166">
        <v>5045760</v>
      </c>
      <c r="CV1166">
        <v>0</v>
      </c>
      <c r="CW1166">
        <v>0</v>
      </c>
      <c r="CX1166">
        <v>8620.3837096096395</v>
      </c>
      <c r="CY1166">
        <v>6568369.2394427909</v>
      </c>
      <c r="CZ1166">
        <v>59430</v>
      </c>
      <c r="DA1166">
        <v>62469.660570316213</v>
      </c>
      <c r="DB1166">
        <v>61985.653310017493</v>
      </c>
      <c r="DC1166">
        <v>61792.540696379205</v>
      </c>
      <c r="DD1166">
        <v>-1133640.6918843244</v>
      </c>
      <c r="DE1166">
        <v>-1569888.399197292</v>
      </c>
      <c r="DF1166">
        <v>-1842789.5779354693</v>
      </c>
    </row>
    <row r="1167" spans="1:110" x14ac:dyDescent="0.45">
      <c r="A1167">
        <v>27221</v>
      </c>
      <c r="B1167" t="s">
        <v>1505</v>
      </c>
      <c r="C1167">
        <v>71112</v>
      </c>
      <c r="D1167">
        <v>67055</v>
      </c>
      <c r="E1167">
        <v>62477</v>
      </c>
      <c r="F1167">
        <v>57654</v>
      </c>
      <c r="G1167">
        <v>52781</v>
      </c>
      <c r="H1167">
        <v>48069</v>
      </c>
      <c r="I1167">
        <v>43697</v>
      </c>
      <c r="J1167">
        <v>39057.25</v>
      </c>
      <c r="K1167">
        <v>2.2200000000000002</v>
      </c>
      <c r="L1167">
        <v>2.14</v>
      </c>
      <c r="M1167">
        <v>2.08</v>
      </c>
      <c r="N1167">
        <v>2.04</v>
      </c>
      <c r="O1167">
        <v>2.0099999999999998</v>
      </c>
      <c r="P1167">
        <v>2</v>
      </c>
      <c r="Q1167">
        <v>1.9728235009209201</v>
      </c>
      <c r="R1167">
        <v>1.9557314826649812</v>
      </c>
      <c r="S1167">
        <v>276809</v>
      </c>
      <c r="T1167">
        <v>9828</v>
      </c>
      <c r="U1167">
        <v>4548</v>
      </c>
      <c r="V1167">
        <v>143.89756404989964</v>
      </c>
      <c r="W1167">
        <v>395.96691733502348</v>
      </c>
      <c r="X1167">
        <v>2625.3237685394897</v>
      </c>
      <c r="Y1167">
        <v>441.50204370566058</v>
      </c>
      <c r="Z1167">
        <v>26084</v>
      </c>
      <c r="AA1167">
        <v>24163.824316681679</v>
      </c>
      <c r="AB1167">
        <v>22110.429788093148</v>
      </c>
      <c r="AC1167">
        <v>20036.660136268642</v>
      </c>
      <c r="AD1167">
        <v>17937.801241785575</v>
      </c>
      <c r="AE1167">
        <v>15903.527249588151</v>
      </c>
      <c r="AF1167">
        <v>14076.179293269885</v>
      </c>
      <c r="AG1167">
        <v>12034.797810801012</v>
      </c>
      <c r="AH1167">
        <v>295</v>
      </c>
      <c r="AI1167">
        <v>240.86851470923318</v>
      </c>
      <c r="AJ1167">
        <v>195.10720367223303</v>
      </c>
      <c r="AK1167">
        <v>161.41611599794669</v>
      </c>
      <c r="AL1167">
        <v>134.75014129138489</v>
      </c>
      <c r="AM1167">
        <v>108.32826534725652</v>
      </c>
      <c r="AN1167">
        <v>86.02078609894609</v>
      </c>
      <c r="AO1167">
        <v>68.108704619174944</v>
      </c>
      <c r="AP1167">
        <v>120.17600538071844</v>
      </c>
      <c r="AQ1167">
        <v>1.3640699262825522</v>
      </c>
      <c r="AR1167">
        <v>0.4246707511239563</v>
      </c>
      <c r="AS1167">
        <v>1.3640699262825522</v>
      </c>
      <c r="AT1167">
        <v>30306</v>
      </c>
      <c r="AU1167">
        <v>387</v>
      </c>
      <c r="AV1167">
        <v>18964.456462544233</v>
      </c>
      <c r="AW1167">
        <v>6089.6780502272213</v>
      </c>
      <c r="AX1167">
        <v>326.92288842495856</v>
      </c>
      <c r="AY1167">
        <v>632.84391215510095</v>
      </c>
      <c r="AZ1167">
        <v>231.65135303064349</v>
      </c>
      <c r="BA1167">
        <v>8.690218450907869</v>
      </c>
      <c r="BB1167">
        <v>66.061272509003672</v>
      </c>
      <c r="BC1167">
        <v>27560</v>
      </c>
      <c r="BD1167">
        <v>1160382.5506743507</v>
      </c>
      <c r="BE1167">
        <v>9310072.3322320879</v>
      </c>
      <c r="BF1167">
        <v>265388</v>
      </c>
      <c r="BG1167">
        <v>239366.38689398958</v>
      </c>
      <c r="BH1167">
        <v>203563.06429110433</v>
      </c>
      <c r="BI1167">
        <v>158707.99999999988</v>
      </c>
      <c r="BJ1167">
        <v>131600.78534057207</v>
      </c>
      <c r="BK1167">
        <v>117815.47995761345</v>
      </c>
      <c r="BL1167">
        <v>-492692.99505071412</v>
      </c>
      <c r="BM1167">
        <v>-678728.85481182858</v>
      </c>
      <c r="BN1167">
        <v>-846461.88249393622</v>
      </c>
      <c r="BO1167">
        <v>459724.29640318919</v>
      </c>
      <c r="BP1167">
        <v>1274569.7274236921</v>
      </c>
      <c r="BQ1167">
        <v>1933485.7606011797</v>
      </c>
      <c r="BR1167">
        <v>3619604</v>
      </c>
      <c r="BS1167">
        <v>8767932</v>
      </c>
      <c r="BT1167">
        <v>937111</v>
      </c>
      <c r="BU1167">
        <v>156890</v>
      </c>
      <c r="BV1167">
        <v>88734</v>
      </c>
      <c r="BW1167">
        <v>932589</v>
      </c>
      <c r="BX1167">
        <v>42948</v>
      </c>
      <c r="BY1167">
        <v>161.8492670759266</v>
      </c>
      <c r="BZ1167">
        <v>0</v>
      </c>
      <c r="CA1167">
        <v>0</v>
      </c>
      <c r="CB1167">
        <v>0</v>
      </c>
      <c r="CC1167">
        <v>76.447451184000002</v>
      </c>
      <c r="CD1167">
        <v>17.047283367923789</v>
      </c>
      <c r="CE1167">
        <v>0</v>
      </c>
      <c r="CF1167">
        <v>0</v>
      </c>
      <c r="CG1167">
        <v>372470.80334736401</v>
      </c>
      <c r="CH1167">
        <v>97472.125696117728</v>
      </c>
      <c r="CI1167">
        <v>114487.87822313761</v>
      </c>
      <c r="CJ1167">
        <v>15407.964886671531</v>
      </c>
      <c r="CK1167">
        <v>352105.49323628511</v>
      </c>
      <c r="CL1167">
        <v>350000</v>
      </c>
      <c r="CM1167">
        <v>1750000</v>
      </c>
      <c r="CN1167">
        <v>760000</v>
      </c>
      <c r="CO1167">
        <v>25330000</v>
      </c>
      <c r="CP1167">
        <v>0</v>
      </c>
      <c r="CQ1167">
        <v>0</v>
      </c>
      <c r="CR1167">
        <v>0</v>
      </c>
      <c r="CS1167">
        <v>0</v>
      </c>
      <c r="CT1167">
        <v>0</v>
      </c>
      <c r="CU1167">
        <v>0</v>
      </c>
      <c r="CV1167">
        <v>0</v>
      </c>
      <c r="CW1167">
        <v>0</v>
      </c>
      <c r="CX1167">
        <v>2272.7592107950704</v>
      </c>
      <c r="CY1167">
        <v>3893306.9876159271</v>
      </c>
      <c r="CZ1167">
        <v>27560</v>
      </c>
      <c r="DA1167">
        <v>24857.708799185919</v>
      </c>
      <c r="DB1167">
        <v>21139.607110580866</v>
      </c>
      <c r="DC1167">
        <v>17565.246726305475</v>
      </c>
      <c r="DD1167">
        <v>-492692.99505071412</v>
      </c>
      <c r="DE1167">
        <v>-678728.85481182858</v>
      </c>
      <c r="DF1167">
        <v>-846461.88249393622</v>
      </c>
    </row>
    <row r="1168" spans="1:110" x14ac:dyDescent="0.45">
      <c r="A1168">
        <v>27222</v>
      </c>
      <c r="B1168" t="s">
        <v>1506</v>
      </c>
      <c r="C1168">
        <v>112683</v>
      </c>
      <c r="D1168">
        <v>107070</v>
      </c>
      <c r="E1168">
        <v>100529</v>
      </c>
      <c r="F1168">
        <v>93444</v>
      </c>
      <c r="G1168">
        <v>86265</v>
      </c>
      <c r="H1168">
        <v>79208</v>
      </c>
      <c r="I1168">
        <v>72457</v>
      </c>
      <c r="J1168">
        <v>65647.5</v>
      </c>
      <c r="K1168">
        <v>2.2200000000000002</v>
      </c>
      <c r="L1168">
        <v>2.14</v>
      </c>
      <c r="M1168">
        <v>2.08</v>
      </c>
      <c r="N1168">
        <v>2.04</v>
      </c>
      <c r="O1168">
        <v>2.0099999999999998</v>
      </c>
      <c r="P1168">
        <v>2</v>
      </c>
      <c r="Q1168">
        <v>1.9728235009209201</v>
      </c>
      <c r="R1168">
        <v>1.9557314826649812</v>
      </c>
      <c r="S1168">
        <v>291172</v>
      </c>
      <c r="T1168">
        <v>9738</v>
      </c>
      <c r="U1168">
        <v>4367</v>
      </c>
      <c r="V1168">
        <v>220.65663655044082</v>
      </c>
      <c r="W1168">
        <v>614.64248104367755</v>
      </c>
      <c r="X1168">
        <v>2688.0630348614959</v>
      </c>
      <c r="Y1168">
        <v>432.76017836916776</v>
      </c>
      <c r="Z1168">
        <v>35696</v>
      </c>
      <c r="AA1168">
        <v>33387.384036081159</v>
      </c>
      <c r="AB1168">
        <v>30965.862977104123</v>
      </c>
      <c r="AC1168">
        <v>28261.148505110687</v>
      </c>
      <c r="AD1168">
        <v>25349.022587388376</v>
      </c>
      <c r="AE1168">
        <v>22461.296391256627</v>
      </c>
      <c r="AF1168">
        <v>19833.756392398685</v>
      </c>
      <c r="AG1168">
        <v>17138.093614330941</v>
      </c>
      <c r="AH1168">
        <v>517</v>
      </c>
      <c r="AI1168">
        <v>411.70131411510988</v>
      </c>
      <c r="AJ1168">
        <v>347.08324293812728</v>
      </c>
      <c r="AK1168">
        <v>313.15626151761069</v>
      </c>
      <c r="AL1168">
        <v>299.86845060120737</v>
      </c>
      <c r="AM1168">
        <v>296.03252646558997</v>
      </c>
      <c r="AN1168">
        <v>287.14727727374566</v>
      </c>
      <c r="AO1168">
        <v>271.34952023109219</v>
      </c>
      <c r="AP1168">
        <v>226.86033449609536</v>
      </c>
      <c r="AQ1168">
        <v>3.0381557449020482</v>
      </c>
      <c r="AR1168">
        <v>0.94585758204881176</v>
      </c>
      <c r="AS1168">
        <v>3.0381557449020482</v>
      </c>
      <c r="AT1168">
        <v>55189</v>
      </c>
      <c r="AU1168">
        <v>1771</v>
      </c>
      <c r="AV1168">
        <v>34996.063379712861</v>
      </c>
      <c r="AW1168">
        <v>18896.462648740915</v>
      </c>
      <c r="AX1168">
        <v>1394.2960925996422</v>
      </c>
      <c r="AY1168">
        <v>1167.818634981018</v>
      </c>
      <c r="AZ1168">
        <v>718.82143915810434</v>
      </c>
      <c r="BA1168">
        <v>37.062983532030735</v>
      </c>
      <c r="BB1168">
        <v>66.061272509003672</v>
      </c>
      <c r="BC1168">
        <v>43250</v>
      </c>
      <c r="BD1168">
        <v>1916849.3523504196</v>
      </c>
      <c r="BE1168">
        <v>15019897.928578591</v>
      </c>
      <c r="BF1168">
        <v>498954</v>
      </c>
      <c r="BG1168">
        <v>456801.72222240537</v>
      </c>
      <c r="BH1168">
        <v>394953.10378481372</v>
      </c>
      <c r="BI1168">
        <v>191990.00000000006</v>
      </c>
      <c r="BJ1168">
        <v>162512.2200539154</v>
      </c>
      <c r="BK1168">
        <v>145766.40210246108</v>
      </c>
      <c r="BL1168">
        <v>-1330491.5033291578</v>
      </c>
      <c r="BM1168">
        <v>-1574510.066237235</v>
      </c>
      <c r="BN1168">
        <v>-1785785.835049357</v>
      </c>
      <c r="BO1168">
        <v>986319.40507301781</v>
      </c>
      <c r="BP1168">
        <v>2411138.8939410122</v>
      </c>
      <c r="BQ1168">
        <v>3478726.0367560722</v>
      </c>
      <c r="BR1168">
        <v>3619604</v>
      </c>
      <c r="BS1168">
        <v>8767932</v>
      </c>
      <c r="BT1168">
        <v>937111</v>
      </c>
      <c r="BU1168">
        <v>156890</v>
      </c>
      <c r="BV1168">
        <v>88734</v>
      </c>
      <c r="BW1168">
        <v>932589</v>
      </c>
      <c r="BX1168">
        <v>42948</v>
      </c>
      <c r="BY1168">
        <v>198.8480239396815</v>
      </c>
      <c r="BZ1168">
        <v>0</v>
      </c>
      <c r="CA1168">
        <v>0</v>
      </c>
      <c r="CB1168">
        <v>0</v>
      </c>
      <c r="CC1168">
        <v>0</v>
      </c>
      <c r="CD1168">
        <v>7.227958210806201</v>
      </c>
      <c r="CE1168">
        <v>12.722145311399366</v>
      </c>
      <c r="CF1168">
        <v>0</v>
      </c>
      <c r="CG1168">
        <v>578630.34903368365</v>
      </c>
      <c r="CH1168">
        <v>151422.15069136865</v>
      </c>
      <c r="CI1168">
        <v>177855.9831831952</v>
      </c>
      <c r="CJ1168">
        <v>23936.147531968923</v>
      </c>
      <c r="CK1168">
        <v>546993.00620882038</v>
      </c>
      <c r="CL1168">
        <v>1920000</v>
      </c>
      <c r="CM1168">
        <v>2670000</v>
      </c>
      <c r="CN1168">
        <v>590000</v>
      </c>
      <c r="CO1168">
        <v>26450000</v>
      </c>
      <c r="CP1168">
        <v>0</v>
      </c>
      <c r="CQ1168">
        <v>0</v>
      </c>
      <c r="CR1168">
        <v>0</v>
      </c>
      <c r="CS1168">
        <v>0</v>
      </c>
      <c r="CT1168">
        <v>0</v>
      </c>
      <c r="CU1168">
        <v>0</v>
      </c>
      <c r="CV1168">
        <v>0</v>
      </c>
      <c r="CW1168">
        <v>0</v>
      </c>
      <c r="CX1168">
        <v>764.81134205229205</v>
      </c>
      <c r="CY1168">
        <v>6222210.5630856045</v>
      </c>
      <c r="CZ1168">
        <v>43250</v>
      </c>
      <c r="DA1168">
        <v>39596.184189562628</v>
      </c>
      <c r="DB1168">
        <v>34235.063229662839</v>
      </c>
      <c r="DC1168">
        <v>29016.234164868183</v>
      </c>
      <c r="DD1168">
        <v>-1330491.5033291578</v>
      </c>
      <c r="DE1168">
        <v>-1574510.066237235</v>
      </c>
      <c r="DF1168">
        <v>-1785785.835049357</v>
      </c>
    </row>
    <row r="1169" spans="1:110" x14ac:dyDescent="0.45">
      <c r="A1169">
        <v>27223</v>
      </c>
      <c r="B1169" t="s">
        <v>1507</v>
      </c>
      <c r="C1169">
        <v>123576</v>
      </c>
      <c r="D1169">
        <v>115661</v>
      </c>
      <c r="E1169">
        <v>106764</v>
      </c>
      <c r="F1169">
        <v>97403</v>
      </c>
      <c r="G1169">
        <v>88178</v>
      </c>
      <c r="H1169">
        <v>79546</v>
      </c>
      <c r="I1169">
        <v>71760</v>
      </c>
      <c r="J1169">
        <v>62964.857142857145</v>
      </c>
      <c r="K1169">
        <v>2.2200000000000002</v>
      </c>
      <c r="L1169">
        <v>2.14</v>
      </c>
      <c r="M1169">
        <v>2.08</v>
      </c>
      <c r="N1169">
        <v>2.04</v>
      </c>
      <c r="O1169">
        <v>2.0099999999999998</v>
      </c>
      <c r="P1169">
        <v>2</v>
      </c>
      <c r="Q1169">
        <v>1.9728235009209201</v>
      </c>
      <c r="R1169">
        <v>1.9557314826649812</v>
      </c>
      <c r="S1169">
        <v>268270</v>
      </c>
      <c r="T1169">
        <v>10016</v>
      </c>
      <c r="U1169">
        <v>4203</v>
      </c>
      <c r="V1169">
        <v>279.36095948553691</v>
      </c>
      <c r="W1169">
        <v>721.92861989814185</v>
      </c>
      <c r="X1169">
        <v>2394.9199810019327</v>
      </c>
      <c r="Y1169">
        <v>388.89068073245818</v>
      </c>
      <c r="Z1169">
        <v>69192</v>
      </c>
      <c r="AA1169">
        <v>65108.813160240177</v>
      </c>
      <c r="AB1169">
        <v>60271.872528875705</v>
      </c>
      <c r="AC1169">
        <v>54157.793692145933</v>
      </c>
      <c r="AD1169">
        <v>47280.921915455277</v>
      </c>
      <c r="AE1169">
        <v>41089.431239235942</v>
      </c>
      <c r="AF1169">
        <v>35975.046671284566</v>
      </c>
      <c r="AG1169">
        <v>30168.443805269653</v>
      </c>
      <c r="AH1169">
        <v>140</v>
      </c>
      <c r="AI1169">
        <v>147.35890789639066</v>
      </c>
      <c r="AJ1169">
        <v>166.89857190420716</v>
      </c>
      <c r="AK1169">
        <v>183.68950583741349</v>
      </c>
      <c r="AL1169">
        <v>191.66634534905623</v>
      </c>
      <c r="AM1169">
        <v>184.20858179696341</v>
      </c>
      <c r="AN1169">
        <v>177.42387206869844</v>
      </c>
      <c r="AO1169">
        <v>153.38527818582619</v>
      </c>
      <c r="AP1169">
        <v>341.74375945462344</v>
      </c>
      <c r="AQ1169">
        <v>2.1701112463586059</v>
      </c>
      <c r="AR1169">
        <v>0.6756125586062941</v>
      </c>
      <c r="AS1169">
        <v>2.1701112463586059</v>
      </c>
      <c r="AT1169">
        <v>50957</v>
      </c>
      <c r="AU1169">
        <v>4651</v>
      </c>
      <c r="AV1169">
        <v>33615.488071142601</v>
      </c>
      <c r="AW1169">
        <v>39528.360728178057</v>
      </c>
      <c r="AX1169">
        <v>3547.1459182316712</v>
      </c>
      <c r="AY1169">
        <v>1121.7488369340285</v>
      </c>
      <c r="AZ1169">
        <v>1503.658842099893</v>
      </c>
      <c r="BA1169">
        <v>94.289736198005741</v>
      </c>
      <c r="BB1169">
        <v>66.061272509003672</v>
      </c>
      <c r="BC1169">
        <v>56890</v>
      </c>
      <c r="BD1169">
        <v>2238714.4100574986</v>
      </c>
      <c r="BE1169">
        <v>19759199.772916745</v>
      </c>
      <c r="BF1169">
        <v>504874</v>
      </c>
      <c r="BG1169">
        <v>446017.60602901212</v>
      </c>
      <c r="BH1169">
        <v>371533.67780219787</v>
      </c>
      <c r="BI1169">
        <v>442306</v>
      </c>
      <c r="BJ1169">
        <v>367912.0526716407</v>
      </c>
      <c r="BK1169">
        <v>321195.15674888733</v>
      </c>
      <c r="BL1169">
        <v>-150433.54930611793</v>
      </c>
      <c r="BM1169">
        <v>-667735.52059545694</v>
      </c>
      <c r="BN1169">
        <v>-1148416.9623307348</v>
      </c>
      <c r="BO1169">
        <v>1314983.816214541</v>
      </c>
      <c r="BP1169">
        <v>2964580.6517438069</v>
      </c>
      <c r="BQ1169">
        <v>3972733.7792860335</v>
      </c>
      <c r="BR1169">
        <v>3619604</v>
      </c>
      <c r="BS1169">
        <v>8767932</v>
      </c>
      <c r="BT1169">
        <v>937111</v>
      </c>
      <c r="BU1169">
        <v>156890</v>
      </c>
      <c r="BV1169">
        <v>88734</v>
      </c>
      <c r="BW1169">
        <v>932589</v>
      </c>
      <c r="BX1169">
        <v>42948</v>
      </c>
      <c r="BY1169">
        <v>120.05883268288696</v>
      </c>
      <c r="BZ1169">
        <v>0</v>
      </c>
      <c r="CA1169">
        <v>0</v>
      </c>
      <c r="CB1169">
        <v>0</v>
      </c>
      <c r="CC1169">
        <v>0</v>
      </c>
      <c r="CD1169">
        <v>34.795253745925471</v>
      </c>
      <c r="CE1169">
        <v>0</v>
      </c>
      <c r="CF1169">
        <v>0</v>
      </c>
      <c r="CG1169">
        <v>822424.38896609645</v>
      </c>
      <c r="CH1169">
        <v>215220.7708535378</v>
      </c>
      <c r="CI1169">
        <v>252791.95696817606</v>
      </c>
      <c r="CJ1169">
        <v>34021.152780971614</v>
      </c>
      <c r="CK1169">
        <v>777457.30007298617</v>
      </c>
      <c r="CL1169">
        <v>340000</v>
      </c>
      <c r="CM1169">
        <v>150000</v>
      </c>
      <c r="CN1169">
        <v>140000</v>
      </c>
      <c r="CO1169">
        <v>12300000</v>
      </c>
      <c r="CP1169">
        <v>0</v>
      </c>
      <c r="CQ1169">
        <v>0</v>
      </c>
      <c r="CR1169">
        <v>0</v>
      </c>
      <c r="CS1169">
        <v>0</v>
      </c>
      <c r="CT1169">
        <v>0</v>
      </c>
      <c r="CU1169">
        <v>0</v>
      </c>
      <c r="CV1169">
        <v>0</v>
      </c>
      <c r="CW1169">
        <v>0</v>
      </c>
      <c r="CX1169">
        <v>0</v>
      </c>
      <c r="CY1169">
        <v>8407381.7651053276</v>
      </c>
      <c r="CZ1169">
        <v>56890</v>
      </c>
      <c r="DA1169">
        <v>50257.968536685381</v>
      </c>
      <c r="DB1169">
        <v>41865.001822567676</v>
      </c>
      <c r="DC1169">
        <v>33888.454233944372</v>
      </c>
      <c r="DD1169">
        <v>-150433.54930611793</v>
      </c>
      <c r="DE1169">
        <v>-667735.52059545694</v>
      </c>
      <c r="DF1169">
        <v>-1148416.9623307348</v>
      </c>
    </row>
    <row r="1170" spans="1:110" x14ac:dyDescent="0.45">
      <c r="A1170">
        <v>27224</v>
      </c>
      <c r="B1170" t="s">
        <v>1508</v>
      </c>
      <c r="C1170">
        <v>85007</v>
      </c>
      <c r="D1170">
        <v>82645</v>
      </c>
      <c r="E1170">
        <v>79773</v>
      </c>
      <c r="F1170">
        <v>76533</v>
      </c>
      <c r="G1170">
        <v>73193</v>
      </c>
      <c r="H1170">
        <v>69999</v>
      </c>
      <c r="I1170">
        <v>67024</v>
      </c>
      <c r="J1170">
        <v>63958.96428571429</v>
      </c>
      <c r="K1170">
        <v>2.2200000000000002</v>
      </c>
      <c r="L1170">
        <v>2.14</v>
      </c>
      <c r="M1170">
        <v>2.08</v>
      </c>
      <c r="N1170">
        <v>2.04</v>
      </c>
      <c r="O1170">
        <v>2.0099999999999998</v>
      </c>
      <c r="P1170">
        <v>2</v>
      </c>
      <c r="Q1170">
        <v>1.9728235009209201</v>
      </c>
      <c r="R1170">
        <v>1.9557314826649812</v>
      </c>
      <c r="S1170">
        <v>289983</v>
      </c>
      <c r="T1170">
        <v>9668</v>
      </c>
      <c r="U1170">
        <v>4510</v>
      </c>
      <c r="V1170">
        <v>187.41185399475236</v>
      </c>
      <c r="W1170">
        <v>494.46331060316788</v>
      </c>
      <c r="X1170">
        <v>2370.4049533572511</v>
      </c>
      <c r="Y1170">
        <v>419.10749824549947</v>
      </c>
      <c r="Z1170">
        <v>48666</v>
      </c>
      <c r="AA1170">
        <v>46820.602905300861</v>
      </c>
      <c r="AB1170">
        <v>45148.106085385756</v>
      </c>
      <c r="AC1170">
        <v>43082.625975065406</v>
      </c>
      <c r="AD1170">
        <v>40575.02490332559</v>
      </c>
      <c r="AE1170">
        <v>37928.37719264943</v>
      </c>
      <c r="AF1170">
        <v>35569.992105533274</v>
      </c>
      <c r="AG1170">
        <v>33332.045054363938</v>
      </c>
      <c r="AH1170">
        <v>106</v>
      </c>
      <c r="AI1170">
        <v>125.50503346818938</v>
      </c>
      <c r="AJ1170">
        <v>155.24867542168249</v>
      </c>
      <c r="AK1170">
        <v>186.03657140326496</v>
      </c>
      <c r="AL1170">
        <v>228.85557809518076</v>
      </c>
      <c r="AM1170">
        <v>238.65549477670791</v>
      </c>
      <c r="AN1170">
        <v>220.72770613674578</v>
      </c>
      <c r="AO1170">
        <v>229.46599135917722</v>
      </c>
      <c r="AP1170">
        <v>204.17670312534614</v>
      </c>
      <c r="AQ1170">
        <v>3.0381557449020482</v>
      </c>
      <c r="AR1170">
        <v>0.94585758204881176</v>
      </c>
      <c r="AS1170">
        <v>3.0381557449020482</v>
      </c>
      <c r="AT1170">
        <v>42685</v>
      </c>
      <c r="AU1170">
        <v>6507</v>
      </c>
      <c r="AV1170">
        <v>29286.685159646324</v>
      </c>
      <c r="AW1170">
        <v>52228.732600348281</v>
      </c>
      <c r="AX1170">
        <v>4927.7794806229213</v>
      </c>
      <c r="AY1170">
        <v>977.29668377739767</v>
      </c>
      <c r="AZ1170">
        <v>1986.7809881172486</v>
      </c>
      <c r="BA1170">
        <v>130.98954426479122</v>
      </c>
      <c r="BB1170">
        <v>66.061272509003672</v>
      </c>
      <c r="BC1170">
        <v>36780</v>
      </c>
      <c r="BD1170">
        <v>2057538.8527247291</v>
      </c>
      <c r="BE1170">
        <v>17356681.078858811</v>
      </c>
      <c r="BF1170">
        <v>603434</v>
      </c>
      <c r="BG1170">
        <v>586199.62448103703</v>
      </c>
      <c r="BH1170">
        <v>546875.92625833384</v>
      </c>
      <c r="BI1170">
        <v>220448.00000000012</v>
      </c>
      <c r="BJ1170">
        <v>202848.27921077353</v>
      </c>
      <c r="BK1170">
        <v>191041.6042266649</v>
      </c>
      <c r="BL1170">
        <v>-498807.16133521777</v>
      </c>
      <c r="BM1170">
        <v>-930420.83093163744</v>
      </c>
      <c r="BN1170">
        <v>-1268893.2366508972</v>
      </c>
      <c r="BO1170">
        <v>1800722.0484000184</v>
      </c>
      <c r="BP1170">
        <v>3964543.9164089542</v>
      </c>
      <c r="BQ1170">
        <v>5602378.1789772268</v>
      </c>
      <c r="BR1170">
        <v>3619604</v>
      </c>
      <c r="BS1170">
        <v>8767932</v>
      </c>
      <c r="BT1170">
        <v>937111</v>
      </c>
      <c r="BU1170">
        <v>156890</v>
      </c>
      <c r="BV1170">
        <v>88734</v>
      </c>
      <c r="BW1170">
        <v>932589</v>
      </c>
      <c r="BX1170">
        <v>42948</v>
      </c>
      <c r="BY1170">
        <v>118.03379851071099</v>
      </c>
      <c r="BZ1170">
        <v>0</v>
      </c>
      <c r="CA1170">
        <v>0</v>
      </c>
      <c r="CB1170">
        <v>0</v>
      </c>
      <c r="CC1170">
        <v>0</v>
      </c>
      <c r="CD1170">
        <v>8.8564110179587807</v>
      </c>
      <c r="CE1170">
        <v>0.12168</v>
      </c>
      <c r="CF1170">
        <v>0</v>
      </c>
      <c r="CG1170">
        <v>602151.90793749189</v>
      </c>
      <c r="CH1170">
        <v>157577.52267069256</v>
      </c>
      <c r="CI1170">
        <v>185085.90119877225</v>
      </c>
      <c r="CJ1170">
        <v>24909.161659284735</v>
      </c>
      <c r="CK1170">
        <v>569228.49426608952</v>
      </c>
      <c r="CL1170">
        <v>370000</v>
      </c>
      <c r="CM1170">
        <v>140000</v>
      </c>
      <c r="CN1170">
        <v>30000</v>
      </c>
      <c r="CO1170">
        <v>14870000</v>
      </c>
      <c r="CP1170">
        <v>0</v>
      </c>
      <c r="CQ1170">
        <v>0</v>
      </c>
      <c r="CR1170">
        <v>0</v>
      </c>
      <c r="CS1170">
        <v>0</v>
      </c>
      <c r="CT1170">
        <v>0</v>
      </c>
      <c r="CU1170">
        <v>0</v>
      </c>
      <c r="CV1170">
        <v>0</v>
      </c>
      <c r="CW1170">
        <v>0</v>
      </c>
      <c r="CX1170">
        <v>0</v>
      </c>
      <c r="CY1170">
        <v>6046156.3398085143</v>
      </c>
      <c r="CZ1170">
        <v>36780</v>
      </c>
      <c r="DA1170">
        <v>35729.544885459785</v>
      </c>
      <c r="DB1170">
        <v>33332.720012099948</v>
      </c>
      <c r="DC1170">
        <v>31145.916125734657</v>
      </c>
      <c r="DD1170">
        <v>-498807.16133521777</v>
      </c>
      <c r="DE1170">
        <v>-930420.83093163744</v>
      </c>
      <c r="DF1170">
        <v>-1268893.2366508972</v>
      </c>
    </row>
    <row r="1171" spans="1:110" x14ac:dyDescent="0.45">
      <c r="A1171">
        <v>27225</v>
      </c>
      <c r="B1171" t="s">
        <v>1509</v>
      </c>
      <c r="C1171">
        <v>56529</v>
      </c>
      <c r="D1171">
        <v>53464</v>
      </c>
      <c r="E1171">
        <v>50128</v>
      </c>
      <c r="F1171">
        <v>46727</v>
      </c>
      <c r="G1171">
        <v>43329</v>
      </c>
      <c r="H1171">
        <v>39994</v>
      </c>
      <c r="I1171">
        <v>36807</v>
      </c>
      <c r="J1171">
        <v>33488.964285714283</v>
      </c>
      <c r="K1171">
        <v>2.2200000000000002</v>
      </c>
      <c r="L1171">
        <v>2.14</v>
      </c>
      <c r="M1171">
        <v>2.08</v>
      </c>
      <c r="N1171">
        <v>2.04</v>
      </c>
      <c r="O1171">
        <v>2.0099999999999998</v>
      </c>
      <c r="P1171">
        <v>2</v>
      </c>
      <c r="Q1171">
        <v>1.9728235009209201</v>
      </c>
      <c r="R1171">
        <v>1.9557314826649812</v>
      </c>
      <c r="S1171">
        <v>281664</v>
      </c>
      <c r="T1171">
        <v>9671</v>
      </c>
      <c r="U1171">
        <v>4403</v>
      </c>
      <c r="V1171">
        <v>113.06727317686197</v>
      </c>
      <c r="W1171">
        <v>295.90704118142293</v>
      </c>
      <c r="X1171">
        <v>2613.5694151285134</v>
      </c>
      <c r="Y1171">
        <v>454.66650426041423</v>
      </c>
      <c r="Z1171">
        <v>19867</v>
      </c>
      <c r="AA1171">
        <v>18548.863066292502</v>
      </c>
      <c r="AB1171">
        <v>17343.469397471657</v>
      </c>
      <c r="AC1171">
        <v>15944.7496546163</v>
      </c>
      <c r="AD1171">
        <v>14333.319303404844</v>
      </c>
      <c r="AE1171">
        <v>12696.0450842765</v>
      </c>
      <c r="AF1171">
        <v>11329.181904609641</v>
      </c>
      <c r="AG1171">
        <v>9884.5547734826632</v>
      </c>
      <c r="AH1171">
        <v>89</v>
      </c>
      <c r="AI1171">
        <v>93.401617799026283</v>
      </c>
      <c r="AJ1171">
        <v>96.028516211797907</v>
      </c>
      <c r="AK1171">
        <v>93.987217135920872</v>
      </c>
      <c r="AL1171">
        <v>92.920977796266811</v>
      </c>
      <c r="AM1171">
        <v>92.182329423981955</v>
      </c>
      <c r="AN1171">
        <v>90.026899200970462</v>
      </c>
      <c r="AO1171">
        <v>82.788252001969795</v>
      </c>
      <c r="AP1171">
        <v>113.41014992421188</v>
      </c>
      <c r="AQ1171">
        <v>0.12400635693477748</v>
      </c>
      <c r="AR1171">
        <v>3.8606431920359667E-2</v>
      </c>
      <c r="AS1171">
        <v>0.12400635693477748</v>
      </c>
      <c r="AT1171">
        <v>25590</v>
      </c>
      <c r="AU1171">
        <v>1538</v>
      </c>
      <c r="AV1171">
        <v>16536.658979180454</v>
      </c>
      <c r="AW1171">
        <v>14010.293963451986</v>
      </c>
      <c r="AX1171">
        <v>1183.6284777387921</v>
      </c>
      <c r="AY1171">
        <v>551.82831013525174</v>
      </c>
      <c r="AZ1171">
        <v>532.95158236971361</v>
      </c>
      <c r="BA1171">
        <v>31.463046487265689</v>
      </c>
      <c r="BB1171">
        <v>66.061272509003672</v>
      </c>
      <c r="BC1171">
        <v>22820</v>
      </c>
      <c r="BD1171">
        <v>1033254.7007153115</v>
      </c>
      <c r="BE1171">
        <v>7922859.6540973205</v>
      </c>
      <c r="BF1171">
        <v>295688</v>
      </c>
      <c r="BG1171">
        <v>271096.40385320672</v>
      </c>
      <c r="BH1171">
        <v>236674.17482866978</v>
      </c>
      <c r="BI1171">
        <v>146371.99999999994</v>
      </c>
      <c r="BJ1171">
        <v>125822.53090684887</v>
      </c>
      <c r="BK1171">
        <v>113106.48019664933</v>
      </c>
      <c r="BL1171">
        <v>-562828.92629773356</v>
      </c>
      <c r="BM1171">
        <v>-777204.59795744182</v>
      </c>
      <c r="BN1171">
        <v>-902574.2412726871</v>
      </c>
      <c r="BO1171">
        <v>559180.25019248342</v>
      </c>
      <c r="BP1171">
        <v>1382866.9625657052</v>
      </c>
      <c r="BQ1171">
        <v>2021684.2499548439</v>
      </c>
      <c r="BR1171">
        <v>3619604</v>
      </c>
      <c r="BS1171">
        <v>8767932</v>
      </c>
      <c r="BT1171">
        <v>937111</v>
      </c>
      <c r="BU1171">
        <v>156890</v>
      </c>
      <c r="BV1171">
        <v>88734</v>
      </c>
      <c r="BW1171">
        <v>932589</v>
      </c>
      <c r="BX1171">
        <v>42948</v>
      </c>
      <c r="BY1171">
        <v>101.59466750024254</v>
      </c>
      <c r="BZ1171">
        <v>0</v>
      </c>
      <c r="CA1171">
        <v>0</v>
      </c>
      <c r="CB1171">
        <v>0</v>
      </c>
      <c r="CC1171">
        <v>0</v>
      </c>
      <c r="CD1171">
        <v>7.42271965787201</v>
      </c>
      <c r="CE1171">
        <v>0</v>
      </c>
      <c r="CF1171">
        <v>0</v>
      </c>
      <c r="CG1171">
        <v>290283.70929523394</v>
      </c>
      <c r="CH1171">
        <v>75964.531838950599</v>
      </c>
      <c r="CI1171">
        <v>89225.694098121356</v>
      </c>
      <c r="CJ1171">
        <v>12008.139053579818</v>
      </c>
      <c r="CK1171">
        <v>274412.08202441537</v>
      </c>
      <c r="CL1171">
        <v>190000</v>
      </c>
      <c r="CM1171">
        <v>50000</v>
      </c>
      <c r="CN1171">
        <v>30000</v>
      </c>
      <c r="CO1171">
        <v>11300000</v>
      </c>
      <c r="CP1171">
        <v>0</v>
      </c>
      <c r="CQ1171">
        <v>0</v>
      </c>
      <c r="CR1171">
        <v>0</v>
      </c>
      <c r="CS1171">
        <v>0</v>
      </c>
      <c r="CT1171">
        <v>0</v>
      </c>
      <c r="CU1171">
        <v>0</v>
      </c>
      <c r="CV1171">
        <v>0</v>
      </c>
      <c r="CW1171">
        <v>0</v>
      </c>
      <c r="CX1171">
        <v>0</v>
      </c>
      <c r="CY1171">
        <v>3373878.2881704364</v>
      </c>
      <c r="CZ1171">
        <v>22820</v>
      </c>
      <c r="DA1171">
        <v>20922.120396939263</v>
      </c>
      <c r="DB1171">
        <v>18265.552439024392</v>
      </c>
      <c r="DC1171">
        <v>15640.853732790059</v>
      </c>
      <c r="DD1171">
        <v>-562828.92629773356</v>
      </c>
      <c r="DE1171">
        <v>-777204.59795744182</v>
      </c>
      <c r="DF1171">
        <v>-902574.2412726871</v>
      </c>
    </row>
    <row r="1172" spans="1:110" x14ac:dyDescent="0.45">
      <c r="A1172">
        <v>27226</v>
      </c>
      <c r="B1172" t="s">
        <v>1510</v>
      </c>
      <c r="C1172">
        <v>65438</v>
      </c>
      <c r="D1172">
        <v>64102</v>
      </c>
      <c r="E1172">
        <v>62072</v>
      </c>
      <c r="F1172">
        <v>59599</v>
      </c>
      <c r="G1172">
        <v>56900</v>
      </c>
      <c r="H1172">
        <v>54183</v>
      </c>
      <c r="I1172">
        <v>51562</v>
      </c>
      <c r="J1172">
        <v>49182.071428571428</v>
      </c>
      <c r="K1172">
        <v>2.2200000000000002</v>
      </c>
      <c r="L1172">
        <v>2.14</v>
      </c>
      <c r="M1172">
        <v>2.08</v>
      </c>
      <c r="N1172">
        <v>2.04</v>
      </c>
      <c r="O1172">
        <v>2.0099999999999998</v>
      </c>
      <c r="P1172">
        <v>2</v>
      </c>
      <c r="Q1172">
        <v>1.9728235009209201</v>
      </c>
      <c r="R1172">
        <v>1.9557314826649812</v>
      </c>
      <c r="S1172">
        <v>291172</v>
      </c>
      <c r="T1172">
        <v>9738</v>
      </c>
      <c r="U1172">
        <v>4367</v>
      </c>
      <c r="V1172">
        <v>135.16926835331438</v>
      </c>
      <c r="W1172">
        <v>350.62840949337522</v>
      </c>
      <c r="X1172">
        <v>2548.2973122477306</v>
      </c>
      <c r="Y1172">
        <v>440.54916176097942</v>
      </c>
      <c r="Z1172">
        <v>19213</v>
      </c>
      <c r="AA1172">
        <v>18650.506589198783</v>
      </c>
      <c r="AB1172">
        <v>17891.449007402647</v>
      </c>
      <c r="AC1172">
        <v>16973.186374562349</v>
      </c>
      <c r="AD1172">
        <v>15886.627870293358</v>
      </c>
      <c r="AE1172">
        <v>14770.419115118075</v>
      </c>
      <c r="AF1172">
        <v>13710.470363437595</v>
      </c>
      <c r="AG1172">
        <v>12757.644931009418</v>
      </c>
      <c r="AH1172">
        <v>108</v>
      </c>
      <c r="AI1172">
        <v>104.74923801152049</v>
      </c>
      <c r="AJ1172">
        <v>106.62301224632157</v>
      </c>
      <c r="AK1172">
        <v>116.26182286511713</v>
      </c>
      <c r="AL1172">
        <v>133.38056898569593</v>
      </c>
      <c r="AM1172">
        <v>162.1765984415978</v>
      </c>
      <c r="AN1172">
        <v>181.30746840026347</v>
      </c>
      <c r="AO1172">
        <v>225.95699923728623</v>
      </c>
      <c r="AP1172">
        <v>144.0286484634795</v>
      </c>
      <c r="AQ1172">
        <v>0.62003178467388742</v>
      </c>
      <c r="AR1172">
        <v>0.19303215960179834</v>
      </c>
      <c r="AS1172">
        <v>0.62003178467388742</v>
      </c>
      <c r="AT1172">
        <v>28079</v>
      </c>
      <c r="AU1172">
        <v>500</v>
      </c>
      <c r="AV1172">
        <v>17631.985159790704</v>
      </c>
      <c r="AW1172">
        <v>6677.7586104993097</v>
      </c>
      <c r="AX1172">
        <v>408.88021121775125</v>
      </c>
      <c r="AY1172">
        <v>588.37934478221575</v>
      </c>
      <c r="AZ1172">
        <v>254.02193754339373</v>
      </c>
      <c r="BA1172">
        <v>10.868796531360694</v>
      </c>
      <c r="BB1172">
        <v>66.061272509003672</v>
      </c>
      <c r="BC1172">
        <v>26140</v>
      </c>
      <c r="BD1172">
        <v>1449747.2749535106</v>
      </c>
      <c r="BE1172">
        <v>11980879.501428185</v>
      </c>
      <c r="BF1172">
        <v>276360</v>
      </c>
      <c r="BG1172">
        <v>269541.83642980759</v>
      </c>
      <c r="BH1172">
        <v>249948.43923122529</v>
      </c>
      <c r="BI1172">
        <v>509208</v>
      </c>
      <c r="BJ1172">
        <v>463412.73606066906</v>
      </c>
      <c r="BK1172">
        <v>433746.82429598639</v>
      </c>
      <c r="BL1172">
        <v>-488857.98278386402</v>
      </c>
      <c r="BM1172">
        <v>-574712.24141720985</v>
      </c>
      <c r="BN1172">
        <v>-630030.22276274441</v>
      </c>
      <c r="BO1172">
        <v>1139106.1185493879</v>
      </c>
      <c r="BP1172">
        <v>2632908.049777518</v>
      </c>
      <c r="BQ1172">
        <v>3857979.5521484013</v>
      </c>
      <c r="BR1172">
        <v>3619604</v>
      </c>
      <c r="BS1172">
        <v>8767932</v>
      </c>
      <c r="BT1172">
        <v>937111</v>
      </c>
      <c r="BU1172">
        <v>156890</v>
      </c>
      <c r="BV1172">
        <v>88734</v>
      </c>
      <c r="BW1172">
        <v>932589</v>
      </c>
      <c r="BX1172">
        <v>42948</v>
      </c>
      <c r="BY1172">
        <v>122.35567300463808</v>
      </c>
      <c r="BZ1172">
        <v>0</v>
      </c>
      <c r="CA1172">
        <v>0</v>
      </c>
      <c r="CB1172">
        <v>0</v>
      </c>
      <c r="CC1172">
        <v>0</v>
      </c>
      <c r="CD1172">
        <v>20.523183779472546</v>
      </c>
      <c r="CE1172">
        <v>0</v>
      </c>
      <c r="CF1172">
        <v>0</v>
      </c>
      <c r="CG1172">
        <v>404847.53736790013</v>
      </c>
      <c r="CH1172">
        <v>105944.81418530479</v>
      </c>
      <c r="CI1172">
        <v>124439.64772693189</v>
      </c>
      <c r="CJ1172">
        <v>16747.290214859175</v>
      </c>
      <c r="CK1172">
        <v>382711.98856217321</v>
      </c>
      <c r="CL1172">
        <v>410000</v>
      </c>
      <c r="CM1172">
        <v>150000</v>
      </c>
      <c r="CN1172">
        <v>50000</v>
      </c>
      <c r="CO1172">
        <v>8890000</v>
      </c>
      <c r="CP1172">
        <v>0</v>
      </c>
      <c r="CQ1172">
        <v>0</v>
      </c>
      <c r="CR1172">
        <v>0</v>
      </c>
      <c r="CS1172">
        <v>0</v>
      </c>
      <c r="CT1172">
        <v>0</v>
      </c>
      <c r="CU1172">
        <v>0</v>
      </c>
      <c r="CV1172">
        <v>0</v>
      </c>
      <c r="CW1172">
        <v>0</v>
      </c>
      <c r="CX1172">
        <v>0</v>
      </c>
      <c r="CY1172">
        <v>4494421.8952926649</v>
      </c>
      <c r="CZ1172">
        <v>26140</v>
      </c>
      <c r="DA1172">
        <v>25495.09192457364</v>
      </c>
      <c r="DB1172">
        <v>23641.815753018633</v>
      </c>
      <c r="DC1172">
        <v>21945.49423424928</v>
      </c>
      <c r="DD1172">
        <v>-488857.98278386402</v>
      </c>
      <c r="DE1172">
        <v>-574712.24141720985</v>
      </c>
      <c r="DF1172">
        <v>-630030.22276274441</v>
      </c>
    </row>
    <row r="1173" spans="1:110" x14ac:dyDescent="0.45">
      <c r="A1173">
        <v>27227</v>
      </c>
      <c r="B1173" t="s">
        <v>1511</v>
      </c>
      <c r="C1173">
        <v>502784</v>
      </c>
      <c r="D1173">
        <v>490858</v>
      </c>
      <c r="E1173">
        <v>473510</v>
      </c>
      <c r="F1173">
        <v>453193</v>
      </c>
      <c r="G1173">
        <v>432481</v>
      </c>
      <c r="H1173">
        <v>412782</v>
      </c>
      <c r="I1173">
        <v>394168</v>
      </c>
      <c r="J1173">
        <v>375488.3928571429</v>
      </c>
      <c r="K1173">
        <v>2.2200000000000002</v>
      </c>
      <c r="L1173">
        <v>2.14</v>
      </c>
      <c r="M1173">
        <v>2.08</v>
      </c>
      <c r="N1173">
        <v>2.04</v>
      </c>
      <c r="O1173">
        <v>2.0099999999999998</v>
      </c>
      <c r="P1173">
        <v>2</v>
      </c>
      <c r="Q1173">
        <v>1.9728235009209201</v>
      </c>
      <c r="R1173">
        <v>1.9557314826649812</v>
      </c>
      <c r="S1173">
        <v>284281</v>
      </c>
      <c r="T1173">
        <v>10026</v>
      </c>
      <c r="U1173">
        <v>4663</v>
      </c>
      <c r="V1173">
        <v>1120.6345202704981</v>
      </c>
      <c r="W1173">
        <v>2922.0665630112844</v>
      </c>
      <c r="X1173">
        <v>2431.4952427194103</v>
      </c>
      <c r="Y1173">
        <v>433.695615006509</v>
      </c>
      <c r="Z1173">
        <v>224904</v>
      </c>
      <c r="AA1173">
        <v>222634.36385022037</v>
      </c>
      <c r="AB1173">
        <v>214159.82049776777</v>
      </c>
      <c r="AC1173">
        <v>204459.00887172038</v>
      </c>
      <c r="AD1173">
        <v>192805.41479859161</v>
      </c>
      <c r="AE1173">
        <v>180459.52823975385</v>
      </c>
      <c r="AF1173">
        <v>168553.30406656404</v>
      </c>
      <c r="AG1173">
        <v>158019.82763537025</v>
      </c>
      <c r="AH1173">
        <v>560</v>
      </c>
      <c r="AI1173">
        <v>536.66499481931635</v>
      </c>
      <c r="AJ1173">
        <v>503.83525955918401</v>
      </c>
      <c r="AK1173">
        <v>495.0037120265614</v>
      </c>
      <c r="AL1173">
        <v>495.19367922115526</v>
      </c>
      <c r="AM1173">
        <v>499.4729281462038</v>
      </c>
      <c r="AN1173">
        <v>495.54645071566893</v>
      </c>
      <c r="AO1173">
        <v>485.94327337501551</v>
      </c>
      <c r="AP1173">
        <v>1223.3707566203339</v>
      </c>
      <c r="AQ1173">
        <v>3.5961843511085472</v>
      </c>
      <c r="AR1173">
        <v>1.1195865256904303</v>
      </c>
      <c r="AS1173">
        <v>3.5961843511085472</v>
      </c>
      <c r="AT1173">
        <v>206962</v>
      </c>
      <c r="AU1173">
        <v>14881</v>
      </c>
      <c r="AV1173">
        <v>134797.27294586599</v>
      </c>
      <c r="AW1173">
        <v>131191.34987072233</v>
      </c>
      <c r="AX1173">
        <v>11402.728466740531</v>
      </c>
      <c r="AY1173">
        <v>4498.1849982035474</v>
      </c>
      <c r="AZ1173">
        <v>4990.5189490822777</v>
      </c>
      <c r="BA1173">
        <v>303.10573172091148</v>
      </c>
      <c r="BB1173">
        <v>66.061272509003672</v>
      </c>
      <c r="BC1173">
        <v>226110</v>
      </c>
      <c r="BD1173">
        <v>12502932.729986167</v>
      </c>
      <c r="BE1173">
        <v>117059535.15306489</v>
      </c>
      <c r="BF1173">
        <v>2225954</v>
      </c>
      <c r="BG1173">
        <v>2155892.5453792033</v>
      </c>
      <c r="BH1173">
        <v>2002925.7058252282</v>
      </c>
      <c r="BI1173">
        <v>1362237.9999999995</v>
      </c>
      <c r="BJ1173">
        <v>1251028.0376787342</v>
      </c>
      <c r="BK1173">
        <v>1179722.9237311371</v>
      </c>
      <c r="BL1173">
        <v>-874058.17787670903</v>
      </c>
      <c r="BM1173">
        <v>-1985019.7768192738</v>
      </c>
      <c r="BN1173">
        <v>-2931875.1397776902</v>
      </c>
      <c r="BO1173">
        <v>11592174.217198953</v>
      </c>
      <c r="BP1173">
        <v>25950839.682115674</v>
      </c>
      <c r="BQ1173">
        <v>37123858.299517877</v>
      </c>
      <c r="BR1173">
        <v>3619604</v>
      </c>
      <c r="BS1173">
        <v>8767932</v>
      </c>
      <c r="BT1173">
        <v>937111</v>
      </c>
      <c r="BU1173">
        <v>156890</v>
      </c>
      <c r="BV1173">
        <v>88734</v>
      </c>
      <c r="BW1173">
        <v>932589</v>
      </c>
      <c r="BX1173">
        <v>42948</v>
      </c>
      <c r="BY1173">
        <v>542.96491049118174</v>
      </c>
      <c r="BZ1173">
        <v>0</v>
      </c>
      <c r="CA1173">
        <v>0</v>
      </c>
      <c r="CB1173">
        <v>0</v>
      </c>
      <c r="CC1173">
        <v>612.94211884800006</v>
      </c>
      <c r="CD1173">
        <v>29.551716862966888</v>
      </c>
      <c r="CE1173">
        <v>20.220614369312859</v>
      </c>
      <c r="CF1173">
        <v>0</v>
      </c>
      <c r="CG1173">
        <v>4043632.6997870407</v>
      </c>
      <c r="CH1173">
        <v>1058180.8593867165</v>
      </c>
      <c r="CI1173">
        <v>1242907.9647367001</v>
      </c>
      <c r="CJ1173">
        <v>167272.57571061497</v>
      </c>
      <c r="CK1173">
        <v>3822541.9910217063</v>
      </c>
      <c r="CL1173">
        <v>970000</v>
      </c>
      <c r="CM1173">
        <v>840000</v>
      </c>
      <c r="CN1173">
        <v>90000</v>
      </c>
      <c r="CO1173">
        <v>61780000</v>
      </c>
      <c r="CP1173">
        <v>5000</v>
      </c>
      <c r="CQ1173">
        <v>0</v>
      </c>
      <c r="CR1173">
        <v>0</v>
      </c>
      <c r="CS1173">
        <v>0</v>
      </c>
      <c r="CT1173">
        <v>9402000</v>
      </c>
      <c r="CU1173">
        <v>0</v>
      </c>
      <c r="CV1173">
        <v>0</v>
      </c>
      <c r="CW1173">
        <v>0</v>
      </c>
      <c r="CX1173">
        <v>3124.269814294586</v>
      </c>
      <c r="CY1173">
        <v>40130870.99716235</v>
      </c>
      <c r="CZ1173">
        <v>226110</v>
      </c>
      <c r="DA1173">
        <v>218993.23320953245</v>
      </c>
      <c r="DB1173">
        <v>203455.02707789215</v>
      </c>
      <c r="DC1173">
        <v>189262.66865782987</v>
      </c>
      <c r="DD1173">
        <v>-874058.17787670903</v>
      </c>
      <c r="DE1173">
        <v>-1985019.7768192738</v>
      </c>
      <c r="DF1173">
        <v>-2931875.1397776902</v>
      </c>
    </row>
    <row r="1174" spans="1:110" x14ac:dyDescent="0.45">
      <c r="A1174">
        <v>27228</v>
      </c>
      <c r="B1174" t="s">
        <v>1512</v>
      </c>
      <c r="C1174">
        <v>62438</v>
      </c>
      <c r="D1174">
        <v>60106</v>
      </c>
      <c r="E1174">
        <v>57180</v>
      </c>
      <c r="F1174">
        <v>53923</v>
      </c>
      <c r="G1174">
        <v>50589</v>
      </c>
      <c r="H1174">
        <v>47317</v>
      </c>
      <c r="I1174">
        <v>44169</v>
      </c>
      <c r="J1174">
        <v>41062.714285714283</v>
      </c>
      <c r="K1174">
        <v>2.2200000000000002</v>
      </c>
      <c r="L1174">
        <v>2.14</v>
      </c>
      <c r="M1174">
        <v>2.08</v>
      </c>
      <c r="N1174">
        <v>2.04</v>
      </c>
      <c r="O1174">
        <v>2.0099999999999998</v>
      </c>
      <c r="P1174">
        <v>2</v>
      </c>
      <c r="Q1174">
        <v>1.9728235009209201</v>
      </c>
      <c r="R1174">
        <v>1.9557314826649812</v>
      </c>
      <c r="S1174">
        <v>270558</v>
      </c>
      <c r="T1174">
        <v>10522</v>
      </c>
      <c r="U1174">
        <v>4281</v>
      </c>
      <c r="V1174">
        <v>114.57602900518459</v>
      </c>
      <c r="W1174">
        <v>341.70728925864665</v>
      </c>
      <c r="X1174">
        <v>3099.4296701251046</v>
      </c>
      <c r="Y1174">
        <v>422.83238189180929</v>
      </c>
      <c r="Z1174">
        <v>23300</v>
      </c>
      <c r="AA1174">
        <v>22229.359729685784</v>
      </c>
      <c r="AB1174">
        <v>21035.291888927128</v>
      </c>
      <c r="AC1174">
        <v>19574.845180113032</v>
      </c>
      <c r="AD1174">
        <v>17831.890981442008</v>
      </c>
      <c r="AE1174">
        <v>16127.955021324717</v>
      </c>
      <c r="AF1174">
        <v>14609.264441480926</v>
      </c>
      <c r="AG1174">
        <v>13105.460743380527</v>
      </c>
      <c r="AH1174">
        <v>672</v>
      </c>
      <c r="AI1174">
        <v>591.27689806044793</v>
      </c>
      <c r="AJ1174">
        <v>527.86810028932291</v>
      </c>
      <c r="AK1174">
        <v>484.21169443949208</v>
      </c>
      <c r="AL1174">
        <v>452.88470292927133</v>
      </c>
      <c r="AM1174">
        <v>422.66567231695331</v>
      </c>
      <c r="AN1174">
        <v>398.55508898011095</v>
      </c>
      <c r="AO1174">
        <v>381.50209028317295</v>
      </c>
      <c r="AP1174">
        <v>127.51035283416223</v>
      </c>
      <c r="AQ1174">
        <v>2.4801271386955497</v>
      </c>
      <c r="AR1174">
        <v>0.77212863840719337</v>
      </c>
      <c r="AS1174">
        <v>2.4801271386955497</v>
      </c>
      <c r="AT1174">
        <v>36065</v>
      </c>
      <c r="AU1174">
        <v>806</v>
      </c>
      <c r="AV1174">
        <v>22717.498405092476</v>
      </c>
      <c r="AW1174">
        <v>9776.2490620353929</v>
      </c>
      <c r="AX1174">
        <v>647.90286972605918</v>
      </c>
      <c r="AY1174">
        <v>758.08292177793578</v>
      </c>
      <c r="AZ1174">
        <v>371.8885143198263</v>
      </c>
      <c r="BA1174">
        <v>17.222463376656346</v>
      </c>
      <c r="BB1174">
        <v>66.061272509003672</v>
      </c>
      <c r="BC1174">
        <v>23380</v>
      </c>
      <c r="BD1174">
        <v>1154584.7436274108</v>
      </c>
      <c r="BE1174">
        <v>8230320.5264161043</v>
      </c>
      <c r="BF1174">
        <v>179778</v>
      </c>
      <c r="BG1174">
        <v>169190.6542001288</v>
      </c>
      <c r="BH1174">
        <v>151432.71087445517</v>
      </c>
      <c r="BI1174">
        <v>130920.00000000003</v>
      </c>
      <c r="BJ1174">
        <v>115286.21436442173</v>
      </c>
      <c r="BK1174">
        <v>105021.0710375412</v>
      </c>
      <c r="BL1174">
        <v>-532478.4357034408</v>
      </c>
      <c r="BM1174">
        <v>-576125.62772485847</v>
      </c>
      <c r="BN1174">
        <v>-592165.70752640488</v>
      </c>
      <c r="BO1174">
        <v>687704.58500626869</v>
      </c>
      <c r="BP1174">
        <v>1588338.4902287549</v>
      </c>
      <c r="BQ1174">
        <v>2253530.8611941193</v>
      </c>
      <c r="BR1174">
        <v>3619604</v>
      </c>
      <c r="BS1174">
        <v>8767932</v>
      </c>
      <c r="BT1174">
        <v>937111</v>
      </c>
      <c r="BU1174">
        <v>156890</v>
      </c>
      <c r="BV1174">
        <v>88734</v>
      </c>
      <c r="BW1174">
        <v>932589</v>
      </c>
      <c r="BX1174">
        <v>42948</v>
      </c>
      <c r="BY1174">
        <v>374.0752678572004</v>
      </c>
      <c r="BZ1174">
        <v>0</v>
      </c>
      <c r="CA1174">
        <v>0</v>
      </c>
      <c r="CB1174">
        <v>0</v>
      </c>
      <c r="CC1174">
        <v>5.704597548E-3</v>
      </c>
      <c r="CD1174">
        <v>17.579503575300269</v>
      </c>
      <c r="CE1174">
        <v>0</v>
      </c>
      <c r="CF1174">
        <v>0</v>
      </c>
      <c r="CG1174">
        <v>319201.39053579821</v>
      </c>
      <c r="CH1174">
        <v>83532.018566472369</v>
      </c>
      <c r="CI1174">
        <v>98114.240364330777</v>
      </c>
      <c r="CJ1174">
        <v>13204.374068926903</v>
      </c>
      <c r="CK1174">
        <v>301748.6526359992</v>
      </c>
      <c r="CL1174">
        <v>3760000</v>
      </c>
      <c r="CM1174">
        <v>710000</v>
      </c>
      <c r="CN1174">
        <v>1140000</v>
      </c>
      <c r="CO1174">
        <v>48980000</v>
      </c>
      <c r="CP1174">
        <v>7000</v>
      </c>
      <c r="CQ1174">
        <v>0</v>
      </c>
      <c r="CR1174">
        <v>0</v>
      </c>
      <c r="CS1174">
        <v>0</v>
      </c>
      <c r="CT1174">
        <v>13082000</v>
      </c>
      <c r="CU1174">
        <v>0</v>
      </c>
      <c r="CV1174">
        <v>0</v>
      </c>
      <c r="CW1174">
        <v>0</v>
      </c>
      <c r="CX1174">
        <v>6939.0373179724156</v>
      </c>
      <c r="CY1174">
        <v>3300128.9435613006</v>
      </c>
      <c r="CZ1174">
        <v>23380</v>
      </c>
      <c r="DA1174">
        <v>22003.123269805044</v>
      </c>
      <c r="DB1174">
        <v>19693.715472664961</v>
      </c>
      <c r="DC1174">
        <v>17477.482642648902</v>
      </c>
      <c r="DD1174">
        <v>-532478.4357034408</v>
      </c>
      <c r="DE1174">
        <v>-576125.62772485847</v>
      </c>
      <c r="DF1174">
        <v>-592165.70752640488</v>
      </c>
    </row>
    <row r="1175" spans="1:110" x14ac:dyDescent="0.45">
      <c r="A1175">
        <v>27229</v>
      </c>
      <c r="B1175" t="s">
        <v>1513</v>
      </c>
      <c r="C1175">
        <v>56075</v>
      </c>
      <c r="D1175">
        <v>54236</v>
      </c>
      <c r="E1175">
        <v>51587</v>
      </c>
      <c r="F1175">
        <v>48488</v>
      </c>
      <c r="G1175">
        <v>45341</v>
      </c>
      <c r="H1175">
        <v>42409</v>
      </c>
      <c r="I1175">
        <v>39621</v>
      </c>
      <c r="J1175">
        <v>36790.214285714283</v>
      </c>
      <c r="K1175">
        <v>2.2200000000000002</v>
      </c>
      <c r="L1175">
        <v>2.14</v>
      </c>
      <c r="M1175">
        <v>2.08</v>
      </c>
      <c r="N1175">
        <v>2.04</v>
      </c>
      <c r="O1175">
        <v>2.0099999999999998</v>
      </c>
      <c r="P1175">
        <v>2</v>
      </c>
      <c r="Q1175">
        <v>1.9728235009209201</v>
      </c>
      <c r="R1175">
        <v>1.9557314826649812</v>
      </c>
      <c r="S1175">
        <v>268270</v>
      </c>
      <c r="T1175">
        <v>10016</v>
      </c>
      <c r="U1175">
        <v>4203</v>
      </c>
      <c r="V1175">
        <v>109.78001879001927</v>
      </c>
      <c r="W1175">
        <v>322.29202525887342</v>
      </c>
      <c r="X1175">
        <v>2765.4675634714181</v>
      </c>
      <c r="Y1175">
        <v>395.28231496112795</v>
      </c>
      <c r="Z1175">
        <v>14888</v>
      </c>
      <c r="AA1175">
        <v>14438.977206295584</v>
      </c>
      <c r="AB1175">
        <v>13833.409458787268</v>
      </c>
      <c r="AC1175">
        <v>13017.781104489228</v>
      </c>
      <c r="AD1175">
        <v>11939.406752806024</v>
      </c>
      <c r="AE1175">
        <v>10781.94939534078</v>
      </c>
      <c r="AF1175">
        <v>9682.3930308178933</v>
      </c>
      <c r="AG1175">
        <v>8775.9883982846986</v>
      </c>
      <c r="AH1175">
        <v>169</v>
      </c>
      <c r="AI1175">
        <v>168.5980943308742</v>
      </c>
      <c r="AJ1175">
        <v>173.9705903430835</v>
      </c>
      <c r="AK1175">
        <v>185.25920428178273</v>
      </c>
      <c r="AL1175">
        <v>207.07368241618937</v>
      </c>
      <c r="AM1175">
        <v>222.6066450554477</v>
      </c>
      <c r="AN1175">
        <v>235.0882180035702</v>
      </c>
      <c r="AO1175">
        <v>258.96634646928851</v>
      </c>
      <c r="AP1175">
        <v>89.14114650566583</v>
      </c>
      <c r="AQ1175">
        <v>3.0381557449020482</v>
      </c>
      <c r="AR1175">
        <v>0.94585758204881176</v>
      </c>
      <c r="AS1175">
        <v>3.0381557449020482</v>
      </c>
      <c r="AT1175">
        <v>24460</v>
      </c>
      <c r="AU1175">
        <v>886</v>
      </c>
      <c r="AV1175">
        <v>15554.078751840645</v>
      </c>
      <c r="AW1175">
        <v>9115.1122058421861</v>
      </c>
      <c r="AX1175">
        <v>693.70200245083765</v>
      </c>
      <c r="AY1175">
        <v>519.03960794892225</v>
      </c>
      <c r="AZ1175">
        <v>346.7388683102368</v>
      </c>
      <c r="BA1175">
        <v>18.439889510867825</v>
      </c>
      <c r="BB1175">
        <v>66.061272509003672</v>
      </c>
      <c r="BC1175">
        <v>21720</v>
      </c>
      <c r="BD1175">
        <v>1065015.5963327566</v>
      </c>
      <c r="BE1175">
        <v>7572183.9880218618</v>
      </c>
      <c r="BF1175">
        <v>303178</v>
      </c>
      <c r="BG1175">
        <v>284333.41981955402</v>
      </c>
      <c r="BH1175">
        <v>253659.91422929423</v>
      </c>
      <c r="BI1175">
        <v>55353.999999999905</v>
      </c>
      <c r="BJ1175">
        <v>49905.630084637189</v>
      </c>
      <c r="BK1175">
        <v>45771.519128561624</v>
      </c>
      <c r="BL1175">
        <v>-462754.56279078918</v>
      </c>
      <c r="BM1175">
        <v>-677009.15472036414</v>
      </c>
      <c r="BN1175">
        <v>-808533.19899820467</v>
      </c>
      <c r="BO1175">
        <v>741238.98864370445</v>
      </c>
      <c r="BP1175">
        <v>1637094.1692148275</v>
      </c>
      <c r="BQ1175">
        <v>2251136.2026360878</v>
      </c>
      <c r="BR1175">
        <v>3619604</v>
      </c>
      <c r="BS1175">
        <v>8767932</v>
      </c>
      <c r="BT1175">
        <v>937111</v>
      </c>
      <c r="BU1175">
        <v>156890</v>
      </c>
      <c r="BV1175">
        <v>88734</v>
      </c>
      <c r="BW1175">
        <v>932589</v>
      </c>
      <c r="BX1175">
        <v>42948</v>
      </c>
      <c r="BY1175">
        <v>206.32460421984999</v>
      </c>
      <c r="BZ1175">
        <v>0</v>
      </c>
      <c r="CA1175">
        <v>0</v>
      </c>
      <c r="CB1175">
        <v>0</v>
      </c>
      <c r="CC1175">
        <v>10.901549390640001</v>
      </c>
      <c r="CD1175">
        <v>16.509862374412879</v>
      </c>
      <c r="CE1175">
        <v>0</v>
      </c>
      <c r="CF1175">
        <v>0</v>
      </c>
      <c r="CG1175">
        <v>258460.42371949329</v>
      </c>
      <c r="CH1175">
        <v>67636.675631629987</v>
      </c>
      <c r="CI1175">
        <v>79444.040312340658</v>
      </c>
      <c r="CJ1175">
        <v>10691.708175446664</v>
      </c>
      <c r="CK1175">
        <v>244328.77465281598</v>
      </c>
      <c r="CL1175">
        <v>910000</v>
      </c>
      <c r="CM1175">
        <v>240000</v>
      </c>
      <c r="CN1175">
        <v>90000</v>
      </c>
      <c r="CO1175">
        <v>18690000</v>
      </c>
      <c r="CP1175">
        <v>5000</v>
      </c>
      <c r="CQ1175">
        <v>0</v>
      </c>
      <c r="CR1175">
        <v>0</v>
      </c>
      <c r="CS1175">
        <v>0</v>
      </c>
      <c r="CT1175">
        <v>8050000</v>
      </c>
      <c r="CU1175">
        <v>0</v>
      </c>
      <c r="CV1175">
        <v>0</v>
      </c>
      <c r="CW1175">
        <v>0</v>
      </c>
      <c r="CX1175">
        <v>2300.6268305459639</v>
      </c>
      <c r="CY1175">
        <v>2890303.208018315</v>
      </c>
      <c r="CZ1175">
        <v>21720</v>
      </c>
      <c r="DA1175">
        <v>20369.953883463557</v>
      </c>
      <c r="DB1175">
        <v>18172.470750055316</v>
      </c>
      <c r="DC1175">
        <v>16121.633082190516</v>
      </c>
      <c r="DD1175">
        <v>-462754.56279078918</v>
      </c>
      <c r="DE1175">
        <v>-677009.15472036414</v>
      </c>
      <c r="DF1175">
        <v>-808533.19899820467</v>
      </c>
    </row>
    <row r="1176" spans="1:110" x14ac:dyDescent="0.45">
      <c r="A1176">
        <v>27230</v>
      </c>
      <c r="B1176" t="s">
        <v>1514</v>
      </c>
      <c r="C1176">
        <v>76435</v>
      </c>
      <c r="D1176">
        <v>74314</v>
      </c>
      <c r="E1176">
        <v>71167</v>
      </c>
      <c r="F1176">
        <v>67392</v>
      </c>
      <c r="G1176">
        <v>63402</v>
      </c>
      <c r="H1176">
        <v>59456</v>
      </c>
      <c r="I1176">
        <v>55605</v>
      </c>
      <c r="J1176">
        <v>52034.607142857152</v>
      </c>
      <c r="K1176">
        <v>2.2200000000000002</v>
      </c>
      <c r="L1176">
        <v>2.14</v>
      </c>
      <c r="M1176">
        <v>2.08</v>
      </c>
      <c r="N1176">
        <v>2.04</v>
      </c>
      <c r="O1176">
        <v>2.0099999999999998</v>
      </c>
      <c r="P1176">
        <v>2</v>
      </c>
      <c r="Q1176">
        <v>1.9728235009209201</v>
      </c>
      <c r="R1176">
        <v>1.9557314826649812</v>
      </c>
      <c r="S1176">
        <v>268270</v>
      </c>
      <c r="T1176">
        <v>10016</v>
      </c>
      <c r="U1176">
        <v>4203</v>
      </c>
      <c r="V1176">
        <v>146.38624776161242</v>
      </c>
      <c r="W1176">
        <v>424.68949408488675</v>
      </c>
      <c r="X1176">
        <v>2826.926900234002</v>
      </c>
      <c r="Y1176">
        <v>408.89181196002755</v>
      </c>
      <c r="Z1176">
        <v>18028</v>
      </c>
      <c r="AA1176">
        <v>17109.246354373343</v>
      </c>
      <c r="AB1176">
        <v>16174.083379396405</v>
      </c>
      <c r="AC1176">
        <v>15132.252050030314</v>
      </c>
      <c r="AD1176">
        <v>13892.766854187901</v>
      </c>
      <c r="AE1176">
        <v>12578.07008193812</v>
      </c>
      <c r="AF1176">
        <v>11303.724343812244</v>
      </c>
      <c r="AG1176">
        <v>10174.161987661506</v>
      </c>
      <c r="AH1176">
        <v>291</v>
      </c>
      <c r="AI1176">
        <v>282.08757974880598</v>
      </c>
      <c r="AJ1176">
        <v>275.97012128274184</v>
      </c>
      <c r="AK1176">
        <v>305.99785853811755</v>
      </c>
      <c r="AL1176">
        <v>364.86611431975547</v>
      </c>
      <c r="AM1176">
        <v>390.24414674885901</v>
      </c>
      <c r="AN1176">
        <v>395.55997654076583</v>
      </c>
      <c r="AO1176">
        <v>396.6629716653577</v>
      </c>
      <c r="AP1176">
        <v>115.05157047874897</v>
      </c>
      <c r="AQ1176">
        <v>1.2400635693477748</v>
      </c>
      <c r="AR1176">
        <v>0.38606431920359668</v>
      </c>
      <c r="AS1176">
        <v>1.2400635693477748</v>
      </c>
      <c r="AT1176">
        <v>35127</v>
      </c>
      <c r="AU1176">
        <v>694</v>
      </c>
      <c r="AV1176">
        <v>22087.315217325118</v>
      </c>
      <c r="AW1176">
        <v>8855.4332401703796</v>
      </c>
      <c r="AX1176">
        <v>562.8369803055607</v>
      </c>
      <c r="AY1176">
        <v>737.05370880213911</v>
      </c>
      <c r="AZ1176">
        <v>336.86068045608124</v>
      </c>
      <c r="BA1176">
        <v>14.961253813305174</v>
      </c>
      <c r="BB1176">
        <v>66.061272509003672</v>
      </c>
      <c r="BC1176">
        <v>28870</v>
      </c>
      <c r="BD1176">
        <v>1461234.4657682478</v>
      </c>
      <c r="BE1176">
        <v>8442743.2179938145</v>
      </c>
      <c r="BF1176">
        <v>496900</v>
      </c>
      <c r="BG1176">
        <v>472705.12372777512</v>
      </c>
      <c r="BH1176">
        <v>425380.74182522803</v>
      </c>
      <c r="BI1176">
        <v>512032.00000000012</v>
      </c>
      <c r="BJ1176">
        <v>452866.07727759937</v>
      </c>
      <c r="BK1176">
        <v>415771.74415197014</v>
      </c>
      <c r="BL1176">
        <v>-1061651.8735699679</v>
      </c>
      <c r="BM1176">
        <v>-1336484.2118381967</v>
      </c>
      <c r="BN1176">
        <v>-1555549.0841737106</v>
      </c>
      <c r="BO1176">
        <v>668334.1512151775</v>
      </c>
      <c r="BP1176">
        <v>1633051.1543267909</v>
      </c>
      <c r="BQ1176">
        <v>2394148.6300271461</v>
      </c>
      <c r="BR1176">
        <v>3619604</v>
      </c>
      <c r="BS1176">
        <v>8767932</v>
      </c>
      <c r="BT1176">
        <v>937111</v>
      </c>
      <c r="BU1176">
        <v>156890</v>
      </c>
      <c r="BV1176">
        <v>88734</v>
      </c>
      <c r="BW1176">
        <v>932589</v>
      </c>
      <c r="BX1176">
        <v>42948</v>
      </c>
      <c r="BY1176">
        <v>119.42690536354347</v>
      </c>
      <c r="BZ1176">
        <v>0</v>
      </c>
      <c r="CA1176">
        <v>0</v>
      </c>
      <c r="CB1176">
        <v>0</v>
      </c>
      <c r="CC1176">
        <v>0</v>
      </c>
      <c r="CD1176">
        <v>14.990390773471342</v>
      </c>
      <c r="CE1176">
        <v>0</v>
      </c>
      <c r="CF1176">
        <v>0</v>
      </c>
      <c r="CG1176">
        <v>278522.92984332977</v>
      </c>
      <c r="CH1176">
        <v>72886.845849288628</v>
      </c>
      <c r="CI1176">
        <v>85610.735090332833</v>
      </c>
      <c r="CJ1176">
        <v>11521.631989921914</v>
      </c>
      <c r="CK1176">
        <v>263294.33799578081</v>
      </c>
      <c r="CL1176">
        <v>1810000</v>
      </c>
      <c r="CM1176">
        <v>490000</v>
      </c>
      <c r="CN1176">
        <v>110000</v>
      </c>
      <c r="CO1176">
        <v>25550000</v>
      </c>
      <c r="CP1176">
        <v>1000</v>
      </c>
      <c r="CQ1176">
        <v>0</v>
      </c>
      <c r="CR1176">
        <v>0</v>
      </c>
      <c r="CS1176">
        <v>0</v>
      </c>
      <c r="CT1176">
        <v>1616000</v>
      </c>
      <c r="CU1176">
        <v>0</v>
      </c>
      <c r="CV1176">
        <v>0</v>
      </c>
      <c r="CW1176">
        <v>0</v>
      </c>
      <c r="CX1176">
        <v>2532.8569951367404</v>
      </c>
      <c r="CY1176">
        <v>3338921.9643127196</v>
      </c>
      <c r="CZ1176">
        <v>28870</v>
      </c>
      <c r="DA1176">
        <v>27464.272332503257</v>
      </c>
      <c r="DB1176">
        <v>24714.715267648084</v>
      </c>
      <c r="DC1176">
        <v>22119.381148298227</v>
      </c>
      <c r="DD1176">
        <v>-1061651.8735699679</v>
      </c>
      <c r="DE1176">
        <v>-1336484.2118381967</v>
      </c>
      <c r="DF1176">
        <v>-1555549.0841737106</v>
      </c>
    </row>
    <row r="1177" spans="1:110" x14ac:dyDescent="0.45">
      <c r="A1177">
        <v>27231</v>
      </c>
      <c r="B1177" t="s">
        <v>1515</v>
      </c>
      <c r="C1177">
        <v>57792</v>
      </c>
      <c r="D1177">
        <v>57069</v>
      </c>
      <c r="E1177">
        <v>55728</v>
      </c>
      <c r="F1177">
        <v>53945</v>
      </c>
      <c r="G1177">
        <v>51831</v>
      </c>
      <c r="H1177">
        <v>49577</v>
      </c>
      <c r="I1177">
        <v>47344</v>
      </c>
      <c r="J1177">
        <v>45550.250000000007</v>
      </c>
      <c r="K1177">
        <v>2.2200000000000002</v>
      </c>
      <c r="L1177">
        <v>2.14</v>
      </c>
      <c r="M1177">
        <v>2.08</v>
      </c>
      <c r="N1177">
        <v>2.04</v>
      </c>
      <c r="O1177">
        <v>2.0099999999999998</v>
      </c>
      <c r="P1177">
        <v>2</v>
      </c>
      <c r="Q1177">
        <v>1.9728235009209201</v>
      </c>
      <c r="R1177">
        <v>1.9557314826649812</v>
      </c>
      <c r="S1177">
        <v>291172</v>
      </c>
      <c r="T1177">
        <v>9738</v>
      </c>
      <c r="U1177">
        <v>4367</v>
      </c>
      <c r="V1177">
        <v>116.54567131632174</v>
      </c>
      <c r="W1177">
        <v>333.33413633461515</v>
      </c>
      <c r="X1177">
        <v>2610.1749554196422</v>
      </c>
      <c r="Y1177">
        <v>409.2600908476241</v>
      </c>
      <c r="Z1177">
        <v>18401</v>
      </c>
      <c r="AA1177">
        <v>17706.441300688271</v>
      </c>
      <c r="AB1177">
        <v>16924.030774770934</v>
      </c>
      <c r="AC1177">
        <v>16071.979563961844</v>
      </c>
      <c r="AD1177">
        <v>15089.766286569244</v>
      </c>
      <c r="AE1177">
        <v>14071.125265712095</v>
      </c>
      <c r="AF1177">
        <v>13123.206088603487</v>
      </c>
      <c r="AG1177">
        <v>12220.006103791964</v>
      </c>
      <c r="AH1177">
        <v>201</v>
      </c>
      <c r="AI1177">
        <v>182.71739834978166</v>
      </c>
      <c r="AJ1177">
        <v>164.42975673191555</v>
      </c>
      <c r="AK1177">
        <v>154.92668312212717</v>
      </c>
      <c r="AL1177">
        <v>150.4078216898902</v>
      </c>
      <c r="AM1177">
        <v>144.41869616342359</v>
      </c>
      <c r="AN1177">
        <v>140.51405456595688</v>
      </c>
      <c r="AO1177">
        <v>139.58130757095799</v>
      </c>
      <c r="AP1177">
        <v>137.64712562462063</v>
      </c>
      <c r="AQ1177">
        <v>2.0461048894238285</v>
      </c>
      <c r="AR1177">
        <v>0.63700612668593448</v>
      </c>
      <c r="AS1177">
        <v>2.0461048894238285</v>
      </c>
      <c r="AT1177">
        <v>28657</v>
      </c>
      <c r="AU1177">
        <v>528</v>
      </c>
      <c r="AV1177">
        <v>18002.586321076269</v>
      </c>
      <c r="AW1177">
        <v>6944.8692257824941</v>
      </c>
      <c r="AX1177">
        <v>430.5653818614179</v>
      </c>
      <c r="AY1177">
        <v>600.74630553431507</v>
      </c>
      <c r="AZ1177">
        <v>264.18282534876607</v>
      </c>
      <c r="BA1177">
        <v>11.445228701486753</v>
      </c>
      <c r="BB1177">
        <v>66.061272509003672</v>
      </c>
      <c r="BC1177">
        <v>23790</v>
      </c>
      <c r="BD1177">
        <v>1372576.0789501797</v>
      </c>
      <c r="BE1177">
        <v>8262366.6453135749</v>
      </c>
      <c r="BF1177">
        <v>358086</v>
      </c>
      <c r="BG1177">
        <v>355076.46091470285</v>
      </c>
      <c r="BH1177">
        <v>332851.94581191184</v>
      </c>
      <c r="BI1177">
        <v>57554.000000000015</v>
      </c>
      <c r="BJ1177">
        <v>52241.254813202024</v>
      </c>
      <c r="BK1177">
        <v>49048.614236416193</v>
      </c>
      <c r="BL1177">
        <v>-517404.3623476245</v>
      </c>
      <c r="BM1177">
        <v>-728846.5389208328</v>
      </c>
      <c r="BN1177">
        <v>-928786.13921701116</v>
      </c>
      <c r="BO1177">
        <v>752979.81971065095</v>
      </c>
      <c r="BP1177">
        <v>1787877.0811999664</v>
      </c>
      <c r="BQ1177">
        <v>2655510.0611406229</v>
      </c>
      <c r="BR1177">
        <v>3619604</v>
      </c>
      <c r="BS1177">
        <v>8767932</v>
      </c>
      <c r="BT1177">
        <v>937111</v>
      </c>
      <c r="BU1177">
        <v>156890</v>
      </c>
      <c r="BV1177">
        <v>88734</v>
      </c>
      <c r="BW1177">
        <v>932589</v>
      </c>
      <c r="BX1177">
        <v>42948</v>
      </c>
      <c r="BY1177">
        <v>169.55920082862451</v>
      </c>
      <c r="BZ1177">
        <v>0</v>
      </c>
      <c r="CA1177">
        <v>0</v>
      </c>
      <c r="CB1177">
        <v>0</v>
      </c>
      <c r="CC1177">
        <v>0</v>
      </c>
      <c r="CD1177">
        <v>8.1033396158627777</v>
      </c>
      <c r="CE1177">
        <v>0</v>
      </c>
      <c r="CF1177">
        <v>0</v>
      </c>
      <c r="CG1177">
        <v>267315.59883622115</v>
      </c>
      <c r="CH1177">
        <v>69953.992141493116</v>
      </c>
      <c r="CI1177">
        <v>82165.891800557903</v>
      </c>
      <c r="CJ1177">
        <v>11058.019376318498</v>
      </c>
      <c r="CK1177">
        <v>252699.78192143494</v>
      </c>
      <c r="CL1177">
        <v>990000</v>
      </c>
      <c r="CM1177">
        <v>460000</v>
      </c>
      <c r="CN1177">
        <v>180000</v>
      </c>
      <c r="CO1177">
        <v>11920000</v>
      </c>
      <c r="CP1177">
        <v>0</v>
      </c>
      <c r="CQ1177">
        <v>0</v>
      </c>
      <c r="CR1177">
        <v>0</v>
      </c>
      <c r="CS1177">
        <v>0</v>
      </c>
      <c r="CT1177">
        <v>0</v>
      </c>
      <c r="CU1177">
        <v>0</v>
      </c>
      <c r="CV1177">
        <v>0</v>
      </c>
      <c r="CW1177">
        <v>0</v>
      </c>
      <c r="CX1177">
        <v>89.795663641767078</v>
      </c>
      <c r="CY1177">
        <v>3133391.5981033426</v>
      </c>
      <c r="CZ1177">
        <v>23790</v>
      </c>
      <c r="DA1177">
        <v>23590.056592999394</v>
      </c>
      <c r="DB1177">
        <v>22113.536387530883</v>
      </c>
      <c r="DC1177">
        <v>20777.31818991388</v>
      </c>
      <c r="DD1177">
        <v>-517404.3623476245</v>
      </c>
      <c r="DE1177">
        <v>-728846.5389208328</v>
      </c>
      <c r="DF1177">
        <v>-928786.13921701116</v>
      </c>
    </row>
    <row r="1178" spans="1:110" x14ac:dyDescent="0.45">
      <c r="A1178">
        <v>27232</v>
      </c>
      <c r="B1178" t="s">
        <v>1516</v>
      </c>
      <c r="C1178">
        <v>54276</v>
      </c>
      <c r="D1178">
        <v>51395</v>
      </c>
      <c r="E1178">
        <v>48089</v>
      </c>
      <c r="F1178">
        <v>44476</v>
      </c>
      <c r="G1178">
        <v>40737</v>
      </c>
      <c r="H1178">
        <v>37007</v>
      </c>
      <c r="I1178">
        <v>33443</v>
      </c>
      <c r="J1178">
        <v>29920.607142857138</v>
      </c>
      <c r="K1178">
        <v>2.2200000000000002</v>
      </c>
      <c r="L1178">
        <v>2.14</v>
      </c>
      <c r="M1178">
        <v>2.08</v>
      </c>
      <c r="N1178">
        <v>2.04</v>
      </c>
      <c r="O1178">
        <v>2.0099999999999998</v>
      </c>
      <c r="P1178">
        <v>2</v>
      </c>
      <c r="Q1178">
        <v>1.9728235009209201</v>
      </c>
      <c r="R1178">
        <v>1.9557314826649812</v>
      </c>
      <c r="S1178">
        <v>270558</v>
      </c>
      <c r="T1178">
        <v>10522</v>
      </c>
      <c r="U1178">
        <v>4281</v>
      </c>
      <c r="V1178">
        <v>103.88612099827671</v>
      </c>
      <c r="W1178">
        <v>335.11342224021183</v>
      </c>
      <c r="X1178">
        <v>2971.5077849756085</v>
      </c>
      <c r="Y1178">
        <v>374.79130796440768</v>
      </c>
      <c r="Z1178">
        <v>12732</v>
      </c>
      <c r="AA1178">
        <v>11661.152165826214</v>
      </c>
      <c r="AB1178">
        <v>10575.423083790914</v>
      </c>
      <c r="AC1178">
        <v>9494.5615406444231</v>
      </c>
      <c r="AD1178">
        <v>8400.5702320741748</v>
      </c>
      <c r="AE1178">
        <v>7390.1800536187056</v>
      </c>
      <c r="AF1178">
        <v>6474.2236931822927</v>
      </c>
      <c r="AG1178">
        <v>5420.2666377349733</v>
      </c>
      <c r="AH1178">
        <v>316</v>
      </c>
      <c r="AI1178">
        <v>257.46590145145922</v>
      </c>
      <c r="AJ1178">
        <v>203.95603642836693</v>
      </c>
      <c r="AK1178">
        <v>164.18457615558904</v>
      </c>
      <c r="AL1178">
        <v>135.24304007271047</v>
      </c>
      <c r="AM1178">
        <v>113.26734459293242</v>
      </c>
      <c r="AN1178">
        <v>94.026646692530406</v>
      </c>
      <c r="AO1178">
        <v>77.252418382636804</v>
      </c>
      <c r="AP1178">
        <v>80.461634890455031</v>
      </c>
      <c r="AQ1178">
        <v>0.74403814160866488</v>
      </c>
      <c r="AR1178">
        <v>0.23163859152215796</v>
      </c>
      <c r="AS1178">
        <v>0.74403814160866488</v>
      </c>
      <c r="AT1178">
        <v>31439</v>
      </c>
      <c r="AU1178">
        <v>361</v>
      </c>
      <c r="AV1178">
        <v>19655.964616251495</v>
      </c>
      <c r="AW1178">
        <v>6021.0458246779399</v>
      </c>
      <c r="AX1178">
        <v>308.82190312316311</v>
      </c>
      <c r="AY1178">
        <v>655.91953924431232</v>
      </c>
      <c r="AZ1178">
        <v>229.04058317074885</v>
      </c>
      <c r="BA1178">
        <v>8.2090605937534864</v>
      </c>
      <c r="BB1178">
        <v>66.061272509003672</v>
      </c>
      <c r="BC1178">
        <v>20860</v>
      </c>
      <c r="BD1178">
        <v>877839.90070230956</v>
      </c>
      <c r="BE1178">
        <v>5818337.9655835507</v>
      </c>
      <c r="BF1178">
        <v>174658</v>
      </c>
      <c r="BG1178">
        <v>158553.90397250056</v>
      </c>
      <c r="BH1178">
        <v>134565.97739896877</v>
      </c>
      <c r="BI1178">
        <v>102642</v>
      </c>
      <c r="BJ1178">
        <v>83571.569240883575</v>
      </c>
      <c r="BK1178">
        <v>73942.207210659923</v>
      </c>
      <c r="BL1178">
        <v>-629254.3563137278</v>
      </c>
      <c r="BM1178">
        <v>-691085.15820079925</v>
      </c>
      <c r="BN1178">
        <v>-756487.63834983204</v>
      </c>
      <c r="BO1178">
        <v>200851.50720836222</v>
      </c>
      <c r="BP1178">
        <v>702780.94204951404</v>
      </c>
      <c r="BQ1178">
        <v>1154301.4603613052</v>
      </c>
      <c r="BR1178">
        <v>3619604</v>
      </c>
      <c r="BS1178">
        <v>8767932</v>
      </c>
      <c r="BT1178">
        <v>937111</v>
      </c>
      <c r="BU1178">
        <v>156890</v>
      </c>
      <c r="BV1178">
        <v>88734</v>
      </c>
      <c r="BW1178">
        <v>932589</v>
      </c>
      <c r="BX1178">
        <v>42948</v>
      </c>
      <c r="BY1178">
        <v>167.65992143525634</v>
      </c>
      <c r="BZ1178">
        <v>0</v>
      </c>
      <c r="CA1178">
        <v>0</v>
      </c>
      <c r="CB1178">
        <v>0</v>
      </c>
      <c r="CC1178">
        <v>0</v>
      </c>
      <c r="CD1178">
        <v>7.9269441779001939</v>
      </c>
      <c r="CE1178">
        <v>0</v>
      </c>
      <c r="CF1178">
        <v>0</v>
      </c>
      <c r="CG1178">
        <v>247253.09271238465</v>
      </c>
      <c r="CH1178">
        <v>64703.821923834468</v>
      </c>
      <c r="CI1178">
        <v>75999.197022565713</v>
      </c>
      <c r="CJ1178">
        <v>10228.095561843249</v>
      </c>
      <c r="CK1178">
        <v>233734.21857847011</v>
      </c>
      <c r="CL1178">
        <v>2110000</v>
      </c>
      <c r="CM1178">
        <v>130000</v>
      </c>
      <c r="CN1178">
        <v>380000</v>
      </c>
      <c r="CO1178">
        <v>36170000</v>
      </c>
      <c r="CP1178">
        <v>15000</v>
      </c>
      <c r="CQ1178">
        <v>0</v>
      </c>
      <c r="CR1178">
        <v>0</v>
      </c>
      <c r="CS1178">
        <v>0</v>
      </c>
      <c r="CT1178">
        <v>31024000</v>
      </c>
      <c r="CU1178">
        <v>0</v>
      </c>
      <c r="CV1178">
        <v>0</v>
      </c>
      <c r="CW1178">
        <v>0</v>
      </c>
      <c r="CX1178">
        <v>5793.3685059912486</v>
      </c>
      <c r="CY1178">
        <v>2638284.2984396527</v>
      </c>
      <c r="CZ1178">
        <v>20860</v>
      </c>
      <c r="DA1178">
        <v>18936.632944762689</v>
      </c>
      <c r="DB1178">
        <v>16071.673147193307</v>
      </c>
      <c r="DC1178">
        <v>13288.268108711747</v>
      </c>
      <c r="DD1178">
        <v>-629254.3563137278</v>
      </c>
      <c r="DE1178">
        <v>-691085.15820079925</v>
      </c>
      <c r="DF1178">
        <v>-756487.63834983204</v>
      </c>
    </row>
    <row r="1179" spans="1:110" x14ac:dyDescent="0.45">
      <c r="A1179">
        <v>27301</v>
      </c>
      <c r="B1179" t="s">
        <v>1517</v>
      </c>
      <c r="C1179">
        <v>29983</v>
      </c>
      <c r="D1179">
        <v>29920</v>
      </c>
      <c r="E1179">
        <v>28952</v>
      </c>
      <c r="F1179">
        <v>27861</v>
      </c>
      <c r="G1179">
        <v>26665</v>
      </c>
      <c r="H1179">
        <v>25418</v>
      </c>
      <c r="I1179">
        <v>24213</v>
      </c>
      <c r="J1179">
        <v>23191.535714285714</v>
      </c>
      <c r="K1179">
        <v>2.2200000000000002</v>
      </c>
      <c r="L1179">
        <v>2.14</v>
      </c>
      <c r="M1179">
        <v>2.08</v>
      </c>
      <c r="N1179">
        <v>2.04</v>
      </c>
      <c r="O1179">
        <v>2.0099999999999998</v>
      </c>
      <c r="P1179">
        <v>2</v>
      </c>
      <c r="Q1179">
        <v>1.9728235009209201</v>
      </c>
      <c r="R1179">
        <v>1.9557314826649812</v>
      </c>
      <c r="S1179">
        <v>289983</v>
      </c>
      <c r="T1179">
        <v>9668</v>
      </c>
      <c r="U1179">
        <v>4510</v>
      </c>
      <c r="V1179">
        <v>60.142900407212565</v>
      </c>
      <c r="W1179">
        <v>161.04264503625237</v>
      </c>
      <c r="X1179">
        <v>2605.2873445808491</v>
      </c>
      <c r="Y1179">
        <v>453.87786493097985</v>
      </c>
      <c r="Z1179">
        <v>7437</v>
      </c>
      <c r="AA1179">
        <v>7141.7590236142269</v>
      </c>
      <c r="AB1179">
        <v>6789.5883632750274</v>
      </c>
      <c r="AC1179">
        <v>6445.8773452478699</v>
      </c>
      <c r="AD1179">
        <v>6040.785729309715</v>
      </c>
      <c r="AE1179">
        <v>5609.9470489347295</v>
      </c>
      <c r="AF1179">
        <v>5207.769238417075</v>
      </c>
      <c r="AG1179">
        <v>4831.3230647905275</v>
      </c>
      <c r="AH1179">
        <v>69</v>
      </c>
      <c r="AI1179">
        <v>61.719736516126936</v>
      </c>
      <c r="AJ1179">
        <v>49.085198917070485</v>
      </c>
      <c r="AK1179">
        <v>40.535379443915303</v>
      </c>
      <c r="AL1179">
        <v>33.499264951836587</v>
      </c>
      <c r="AM1179">
        <v>29.142660329469546</v>
      </c>
      <c r="AN1179">
        <v>34.141722770133065</v>
      </c>
      <c r="AO1179">
        <v>36.006467466252957</v>
      </c>
      <c r="AP1179">
        <v>46.071872540519287</v>
      </c>
      <c r="AQ1179">
        <v>1.3640699262825522</v>
      </c>
      <c r="AR1179">
        <v>0.4246707511239563</v>
      </c>
      <c r="AS1179">
        <v>1.3640699262825522</v>
      </c>
      <c r="AT1179">
        <v>10405</v>
      </c>
      <c r="AU1179">
        <v>65</v>
      </c>
      <c r="AV1179">
        <v>6481.7693115107286</v>
      </c>
      <c r="AW1179">
        <v>1593.8568646784861</v>
      </c>
      <c r="AX1179">
        <v>61.387888566207863</v>
      </c>
      <c r="AY1179">
        <v>216.29664192511299</v>
      </c>
      <c r="AZ1179">
        <v>60.63031513236961</v>
      </c>
      <c r="BA1179">
        <v>1.6318042595625384</v>
      </c>
      <c r="BB1179">
        <v>66.061272509003672</v>
      </c>
      <c r="BC1179">
        <v>12100</v>
      </c>
      <c r="BD1179">
        <v>677961.09212512616</v>
      </c>
      <c r="BE1179">
        <v>2604920.033911854</v>
      </c>
      <c r="BF1179">
        <v>256110</v>
      </c>
      <c r="BG1179">
        <v>250175.77460482859</v>
      </c>
      <c r="BH1179">
        <v>232803.81880347594</v>
      </c>
      <c r="BI1179">
        <v>81686.000000000058</v>
      </c>
      <c r="BJ1179">
        <v>73726.645646110439</v>
      </c>
      <c r="BK1179">
        <v>69093.289405706513</v>
      </c>
      <c r="BL1179">
        <v>-295881.35180497693</v>
      </c>
      <c r="BM1179">
        <v>-496571.45065263496</v>
      </c>
      <c r="BN1179">
        <v>-662977.78121114941</v>
      </c>
      <c r="BO1179">
        <v>214096.52828938304</v>
      </c>
      <c r="BP1179">
        <v>544104.52046303416</v>
      </c>
      <c r="BQ1179">
        <v>830821.77295960509</v>
      </c>
      <c r="BR1179">
        <v>3619604</v>
      </c>
      <c r="BS1179">
        <v>8767932</v>
      </c>
      <c r="BT1179">
        <v>937111</v>
      </c>
      <c r="BU1179">
        <v>156890</v>
      </c>
      <c r="BV1179">
        <v>88734</v>
      </c>
      <c r="BW1179">
        <v>932589</v>
      </c>
      <c r="BX1179">
        <v>42948</v>
      </c>
      <c r="BY1179">
        <v>28.599082994465221</v>
      </c>
      <c r="BZ1179">
        <v>0</v>
      </c>
      <c r="CA1179">
        <v>0</v>
      </c>
      <c r="CB1179">
        <v>0</v>
      </c>
      <c r="CC1179">
        <v>0</v>
      </c>
      <c r="CD1179">
        <v>40.853406477473953</v>
      </c>
      <c r="CE1179">
        <v>0.47267999999999993</v>
      </c>
      <c r="CF1179">
        <v>0</v>
      </c>
      <c r="CG1179">
        <v>85507.78472090303</v>
      </c>
      <c r="CH1179">
        <v>22376.587548365809</v>
      </c>
      <c r="CI1179">
        <v>26282.878433097714</v>
      </c>
      <c r="CJ1179">
        <v>3537.1925334186503</v>
      </c>
      <c r="CK1179">
        <v>80832.538937601857</v>
      </c>
      <c r="CL1179">
        <v>270000</v>
      </c>
      <c r="CM1179">
        <v>210000</v>
      </c>
      <c r="CN1179">
        <v>20000</v>
      </c>
      <c r="CO1179">
        <v>16810000</v>
      </c>
      <c r="CP1179">
        <v>15000</v>
      </c>
      <c r="CQ1179">
        <v>0</v>
      </c>
      <c r="CR1179">
        <v>0</v>
      </c>
      <c r="CS1179">
        <v>0</v>
      </c>
      <c r="CT1179">
        <v>37190000</v>
      </c>
      <c r="CU1179">
        <v>0</v>
      </c>
      <c r="CV1179">
        <v>0</v>
      </c>
      <c r="CW1179">
        <v>0</v>
      </c>
      <c r="CX1179">
        <v>3006.6065309019255</v>
      </c>
      <c r="CY1179">
        <v>1029894.1511234007</v>
      </c>
      <c r="CZ1179">
        <v>12100</v>
      </c>
      <c r="DA1179">
        <v>11819.635596885815</v>
      </c>
      <c r="DB1179">
        <v>10998.891911764707</v>
      </c>
      <c r="DC1179">
        <v>10262.610246157838</v>
      </c>
      <c r="DD1179">
        <v>-295881.35180497693</v>
      </c>
      <c r="DE1179">
        <v>-496571.45065263496</v>
      </c>
      <c r="DF1179">
        <v>-662977.78121114941</v>
      </c>
    </row>
    <row r="1180" spans="1:110" x14ac:dyDescent="0.45">
      <c r="A1180">
        <v>27321</v>
      </c>
      <c r="B1180" t="s">
        <v>1518</v>
      </c>
      <c r="C1180">
        <v>19934</v>
      </c>
      <c r="D1180">
        <v>18164</v>
      </c>
      <c r="E1180">
        <v>16379</v>
      </c>
      <c r="F1180">
        <v>14462</v>
      </c>
      <c r="G1180">
        <v>12404</v>
      </c>
      <c r="H1180">
        <v>10392</v>
      </c>
      <c r="I1180">
        <v>8612</v>
      </c>
      <c r="J1180">
        <v>6701.8214285714284</v>
      </c>
      <c r="K1180">
        <v>2.2200000000000002</v>
      </c>
      <c r="L1180">
        <v>2.14</v>
      </c>
      <c r="M1180">
        <v>2.08</v>
      </c>
      <c r="N1180">
        <v>2.04</v>
      </c>
      <c r="O1180">
        <v>2.0099999999999998</v>
      </c>
      <c r="P1180">
        <v>2</v>
      </c>
      <c r="Q1180">
        <v>1.9728235009209201</v>
      </c>
      <c r="R1180">
        <v>1.9557314826649812</v>
      </c>
      <c r="S1180">
        <v>296453</v>
      </c>
      <c r="T1180">
        <v>9390</v>
      </c>
      <c r="U1180">
        <v>4776</v>
      </c>
      <c r="V1180">
        <v>37.778957068951186</v>
      </c>
      <c r="W1180">
        <v>128.85741481611271</v>
      </c>
      <c r="X1180">
        <v>2678.1713093417543</v>
      </c>
      <c r="Y1180">
        <v>399.37201502020537</v>
      </c>
      <c r="Z1180">
        <v>3181</v>
      </c>
      <c r="AA1180">
        <v>2667.4014661540482</v>
      </c>
      <c r="AB1180">
        <v>2218.4022169295631</v>
      </c>
      <c r="AC1180">
        <v>1813.3210420459075</v>
      </c>
      <c r="AD1180">
        <v>1454.5108205444023</v>
      </c>
      <c r="AE1180">
        <v>1151.651750419333</v>
      </c>
      <c r="AF1180">
        <v>908.42145699783237</v>
      </c>
      <c r="AG1180">
        <v>529.4817143118272</v>
      </c>
      <c r="AH1180">
        <v>176</v>
      </c>
      <c r="AI1180">
        <v>160.45338591372422</v>
      </c>
      <c r="AJ1180">
        <v>136.30794601591759</v>
      </c>
      <c r="AK1180">
        <v>114.85394227550329</v>
      </c>
      <c r="AL1180">
        <v>100.75647846102953</v>
      </c>
      <c r="AM1180">
        <v>96.807067565845529</v>
      </c>
      <c r="AN1180">
        <v>89.225369151146054</v>
      </c>
      <c r="AO1180">
        <v>69.337461407127421</v>
      </c>
      <c r="AP1180">
        <v>16.382177827233654</v>
      </c>
      <c r="AQ1180">
        <v>0.12400635693477748</v>
      </c>
      <c r="AR1180">
        <v>3.8606431920359667E-2</v>
      </c>
      <c r="AS1180">
        <v>0.12400635693477748</v>
      </c>
      <c r="AT1180">
        <v>11344</v>
      </c>
      <c r="AU1180">
        <v>139</v>
      </c>
      <c r="AV1180">
        <v>7096.15468418001</v>
      </c>
      <c r="AW1180">
        <v>2236.554200517563</v>
      </c>
      <c r="AX1180">
        <v>117.98127646350363</v>
      </c>
      <c r="AY1180">
        <v>236.79868181108691</v>
      </c>
      <c r="AZ1180">
        <v>85.078521787688089</v>
      </c>
      <c r="BA1180">
        <v>3.1361617735741492</v>
      </c>
      <c r="BB1180">
        <v>66.061272509003672</v>
      </c>
      <c r="BC1180">
        <v>7700</v>
      </c>
      <c r="BD1180">
        <v>205363.64555708546</v>
      </c>
      <c r="BE1180">
        <v>909064.40083417227</v>
      </c>
      <c r="BF1180">
        <v>34144</v>
      </c>
      <c r="BG1180">
        <v>28517.724402070893</v>
      </c>
      <c r="BH1180">
        <v>20901.902629376789</v>
      </c>
      <c r="BI1180">
        <v>14332.000000000004</v>
      </c>
      <c r="BJ1180">
        <v>9743.0092561481179</v>
      </c>
      <c r="BK1180">
        <v>7815.1149515932948</v>
      </c>
      <c r="BL1180">
        <v>-346142.32224081398</v>
      </c>
      <c r="BM1180">
        <v>-325675.56958559231</v>
      </c>
      <c r="BN1180">
        <v>-381400.42072526255</v>
      </c>
      <c r="BO1180">
        <v>-87539.991884291871</v>
      </c>
      <c r="BP1180">
        <v>-88173.409567399533</v>
      </c>
      <c r="BQ1180">
        <v>-62087.195465216821</v>
      </c>
      <c r="BR1180">
        <v>3619604</v>
      </c>
      <c r="BS1180">
        <v>8767932</v>
      </c>
      <c r="BT1180">
        <v>937111</v>
      </c>
      <c r="BU1180">
        <v>156890</v>
      </c>
      <c r="BV1180">
        <v>88734</v>
      </c>
      <c r="BW1180">
        <v>932589</v>
      </c>
      <c r="BX1180">
        <v>42948</v>
      </c>
      <c r="BY1180">
        <v>113.20978403830422</v>
      </c>
      <c r="BZ1180">
        <v>0</v>
      </c>
      <c r="CA1180">
        <v>0</v>
      </c>
      <c r="CB1180">
        <v>0</v>
      </c>
      <c r="CC1180">
        <v>0</v>
      </c>
      <c r="CD1180">
        <v>6.4570340804446387</v>
      </c>
      <c r="CE1180">
        <v>0</v>
      </c>
      <c r="CF1180">
        <v>0</v>
      </c>
      <c r="CG1180">
        <v>53684.499145162423</v>
      </c>
      <c r="CH1180">
        <v>14048.731341045201</v>
      </c>
      <c r="CI1180">
        <v>16501.224647317009</v>
      </c>
      <c r="CJ1180">
        <v>2220.7616552854956</v>
      </c>
      <c r="CK1180">
        <v>50749.231566002461</v>
      </c>
      <c r="CL1180">
        <v>2390000</v>
      </c>
      <c r="CM1180">
        <v>650000</v>
      </c>
      <c r="CN1180">
        <v>340000</v>
      </c>
      <c r="CO1180">
        <v>34340000</v>
      </c>
      <c r="CP1180">
        <v>5000</v>
      </c>
      <c r="CQ1180">
        <v>0</v>
      </c>
      <c r="CR1180">
        <v>0</v>
      </c>
      <c r="CS1180">
        <v>0</v>
      </c>
      <c r="CT1180">
        <v>16167000</v>
      </c>
      <c r="CU1180">
        <v>0</v>
      </c>
      <c r="CV1180">
        <v>0</v>
      </c>
      <c r="CW1180">
        <v>0</v>
      </c>
      <c r="CX1180">
        <v>6877.109274081542</v>
      </c>
      <c r="CY1180">
        <v>508103.3736931145</v>
      </c>
      <c r="CZ1180">
        <v>7700</v>
      </c>
      <c r="DA1180">
        <v>6431.1878484051622</v>
      </c>
      <c r="DB1180">
        <v>4713.702268222858</v>
      </c>
      <c r="DC1180">
        <v>3108.6843737243462</v>
      </c>
      <c r="DD1180">
        <v>-346142.32224081398</v>
      </c>
      <c r="DE1180">
        <v>-325675.56958559231</v>
      </c>
      <c r="DF1180">
        <v>-381400.42072526255</v>
      </c>
    </row>
    <row r="1181" spans="1:110" x14ac:dyDescent="0.45">
      <c r="A1181">
        <v>27322</v>
      </c>
      <c r="B1181" t="s">
        <v>1519</v>
      </c>
      <c r="C1181">
        <v>10256</v>
      </c>
      <c r="D1181">
        <v>9111</v>
      </c>
      <c r="E1181">
        <v>8065</v>
      </c>
      <c r="F1181">
        <v>7104</v>
      </c>
      <c r="G1181">
        <v>6148</v>
      </c>
      <c r="H1181">
        <v>5188</v>
      </c>
      <c r="I1181">
        <v>4295</v>
      </c>
      <c r="J1181">
        <v>3307.6428571428573</v>
      </c>
      <c r="K1181">
        <v>2.2200000000000002</v>
      </c>
      <c r="L1181">
        <v>2.14</v>
      </c>
      <c r="M1181">
        <v>2.08</v>
      </c>
      <c r="N1181">
        <v>2.04</v>
      </c>
      <c r="O1181">
        <v>2.0099999999999998</v>
      </c>
      <c r="P1181">
        <v>2</v>
      </c>
      <c r="Q1181">
        <v>1.9728235009209201</v>
      </c>
      <c r="R1181">
        <v>1.9557314826649812</v>
      </c>
      <c r="S1181">
        <v>296453</v>
      </c>
      <c r="T1181">
        <v>9390</v>
      </c>
      <c r="U1181">
        <v>4776</v>
      </c>
      <c r="V1181">
        <v>17.946585514296896</v>
      </c>
      <c r="W1181">
        <v>81.059753665215439</v>
      </c>
      <c r="X1181">
        <v>2900.6146984483453</v>
      </c>
      <c r="Y1181">
        <v>326.63695797429097</v>
      </c>
      <c r="Z1181">
        <v>4420</v>
      </c>
      <c r="AA1181">
        <v>3818.047472807737</v>
      </c>
      <c r="AB1181">
        <v>3211.7869538875752</v>
      </c>
      <c r="AC1181">
        <v>2651.5144506232973</v>
      </c>
      <c r="AD1181">
        <v>2140.1648704980003</v>
      </c>
      <c r="AE1181">
        <v>1698.4759870389082</v>
      </c>
      <c r="AF1181">
        <v>1380.3545552282055</v>
      </c>
      <c r="AG1181">
        <v>822.03243496816719</v>
      </c>
      <c r="AH1181">
        <v>549</v>
      </c>
      <c r="AI1181">
        <v>537.97186391854052</v>
      </c>
      <c r="AJ1181">
        <v>512.30731672128854</v>
      </c>
      <c r="AK1181">
        <v>511.19194661519185</v>
      </c>
      <c r="AL1181">
        <v>521.04106644884803</v>
      </c>
      <c r="AM1181">
        <v>518.60618843060922</v>
      </c>
      <c r="AN1181">
        <v>555.65575984396492</v>
      </c>
      <c r="AO1181">
        <v>438.55217018269678</v>
      </c>
      <c r="AP1181">
        <v>18.512021083364719</v>
      </c>
      <c r="AQ1181">
        <v>6.2003178467388738</v>
      </c>
      <c r="AR1181">
        <v>1.9303215960179829</v>
      </c>
      <c r="AS1181">
        <v>6.2003178467388738</v>
      </c>
      <c r="AT1181">
        <v>9965</v>
      </c>
      <c r="AU1181">
        <v>237</v>
      </c>
      <c r="AV1181">
        <v>6283.1733061835612</v>
      </c>
      <c r="AW1181">
        <v>2805.9203738130827</v>
      </c>
      <c r="AX1181">
        <v>189.73261512064539</v>
      </c>
      <c r="AY1181">
        <v>209.66949322734544</v>
      </c>
      <c r="AZ1181">
        <v>106.73721101984967</v>
      </c>
      <c r="BA1181">
        <v>5.0434458125708801</v>
      </c>
      <c r="BB1181">
        <v>66.061272509003672</v>
      </c>
      <c r="BC1181">
        <v>7700</v>
      </c>
      <c r="BD1181">
        <v>202066.71000535623</v>
      </c>
      <c r="BE1181">
        <v>1062225.506527124</v>
      </c>
      <c r="BF1181">
        <v>12200</v>
      </c>
      <c r="BG1181">
        <v>9978.8465139101427</v>
      </c>
      <c r="BH1181">
        <v>7433.2292832839448</v>
      </c>
      <c r="BI1181">
        <v>18656</v>
      </c>
      <c r="BJ1181">
        <v>12956.007997053837</v>
      </c>
      <c r="BK1181">
        <v>10457.41733395709</v>
      </c>
      <c r="BL1181">
        <v>-314329.12038342224</v>
      </c>
      <c r="BM1181">
        <v>-265886.01464612718</v>
      </c>
      <c r="BN1181">
        <v>-311275.94504273811</v>
      </c>
      <c r="BO1181">
        <v>-68378.089631886687</v>
      </c>
      <c r="BP1181">
        <v>-58025.393040527008</v>
      </c>
      <c r="BQ1181">
        <v>-41183.732944400748</v>
      </c>
      <c r="BR1181">
        <v>3619604</v>
      </c>
      <c r="BS1181">
        <v>8767932</v>
      </c>
      <c r="BT1181">
        <v>937111</v>
      </c>
      <c r="BU1181">
        <v>156890</v>
      </c>
      <c r="BV1181">
        <v>88734</v>
      </c>
      <c r="BW1181">
        <v>932589</v>
      </c>
      <c r="BX1181">
        <v>42948</v>
      </c>
      <c r="BY1181">
        <v>142.93167755783915</v>
      </c>
      <c r="BZ1181">
        <v>0</v>
      </c>
      <c r="CA1181">
        <v>0</v>
      </c>
      <c r="CB1181">
        <v>0</v>
      </c>
      <c r="CC1181">
        <v>0</v>
      </c>
      <c r="CD1181">
        <v>3.1424919733768202</v>
      </c>
      <c r="CE1181">
        <v>0</v>
      </c>
      <c r="CF1181">
        <v>0</v>
      </c>
      <c r="CG1181">
        <v>68765.969265839492</v>
      </c>
      <c r="CH1181">
        <v>17995.411021905838</v>
      </c>
      <c r="CI1181">
        <v>21136.877963186995</v>
      </c>
      <c r="CJ1181">
        <v>2844.6354192703384</v>
      </c>
      <c r="CK1181">
        <v>65006.103320369133</v>
      </c>
      <c r="CL1181">
        <v>8180000</v>
      </c>
      <c r="CM1181">
        <v>2060000</v>
      </c>
      <c r="CN1181">
        <v>520000</v>
      </c>
      <c r="CO1181">
        <v>98750000</v>
      </c>
      <c r="CP1181">
        <v>31000</v>
      </c>
      <c r="CQ1181">
        <v>0</v>
      </c>
      <c r="CR1181">
        <v>0</v>
      </c>
      <c r="CS1181">
        <v>0</v>
      </c>
      <c r="CT1181">
        <v>81978000</v>
      </c>
      <c r="CU1181">
        <v>0</v>
      </c>
      <c r="CV1181">
        <v>0</v>
      </c>
      <c r="CW1181">
        <v>0</v>
      </c>
      <c r="CX1181">
        <v>23987.827801129984</v>
      </c>
      <c r="CY1181">
        <v>575925.08609247056</v>
      </c>
      <c r="CZ1181">
        <v>7700</v>
      </c>
      <c r="DA1181">
        <v>6298.1244391072214</v>
      </c>
      <c r="DB1181">
        <v>4691.4643837119975</v>
      </c>
      <c r="DC1181">
        <v>3058.7771372072193</v>
      </c>
      <c r="DD1181">
        <v>-314329.12038342224</v>
      </c>
      <c r="DE1181">
        <v>-265886.01464612718</v>
      </c>
      <c r="DF1181">
        <v>-311275.94504273811</v>
      </c>
    </row>
    <row r="1182" spans="1:110" x14ac:dyDescent="0.45">
      <c r="A1182">
        <v>27341</v>
      </c>
      <c r="B1182" t="s">
        <v>1520</v>
      </c>
      <c r="C1182">
        <v>17298</v>
      </c>
      <c r="D1182">
        <v>16373</v>
      </c>
      <c r="E1182">
        <v>15857</v>
      </c>
      <c r="F1182">
        <v>15240</v>
      </c>
      <c r="G1182">
        <v>14587</v>
      </c>
      <c r="H1182">
        <v>13919</v>
      </c>
      <c r="I1182">
        <v>13273</v>
      </c>
      <c r="J1182">
        <v>12621.107142857145</v>
      </c>
      <c r="K1182">
        <v>2.2200000000000002</v>
      </c>
      <c r="L1182">
        <v>2.14</v>
      </c>
      <c r="M1182">
        <v>2.08</v>
      </c>
      <c r="N1182">
        <v>2.04</v>
      </c>
      <c r="O1182">
        <v>2.0099999999999998</v>
      </c>
      <c r="P1182">
        <v>2</v>
      </c>
      <c r="Q1182">
        <v>1.9728235009209201</v>
      </c>
      <c r="R1182">
        <v>1.9557314826649812</v>
      </c>
      <c r="S1182">
        <v>281664</v>
      </c>
      <c r="T1182">
        <v>9671</v>
      </c>
      <c r="U1182">
        <v>4403</v>
      </c>
      <c r="V1182">
        <v>33.484136577236058</v>
      </c>
      <c r="W1182">
        <v>86.460724695252608</v>
      </c>
      <c r="X1182">
        <v>2700.5762437744788</v>
      </c>
      <c r="Y1182">
        <v>476.16117196691181</v>
      </c>
      <c r="Z1182">
        <v>6926</v>
      </c>
      <c r="AA1182">
        <v>6508.3455174999381</v>
      </c>
      <c r="AB1182">
        <v>6347.5941796779261</v>
      </c>
      <c r="AC1182">
        <v>6085.6052060964303</v>
      </c>
      <c r="AD1182">
        <v>5685.5982204507827</v>
      </c>
      <c r="AE1182">
        <v>5257.7788945421826</v>
      </c>
      <c r="AF1182">
        <v>4886.4070986569841</v>
      </c>
      <c r="AG1182">
        <v>4553.7606481487037</v>
      </c>
      <c r="AH1182">
        <v>40</v>
      </c>
      <c r="AI1182">
        <v>35.240117590251359</v>
      </c>
      <c r="AJ1182">
        <v>27.878298303452716</v>
      </c>
      <c r="AK1182">
        <v>23.710887522339053</v>
      </c>
      <c r="AL1182">
        <v>19.365916457985161</v>
      </c>
      <c r="AM1182">
        <v>13.249158166955031</v>
      </c>
      <c r="AN1182">
        <v>7.6607456628976038</v>
      </c>
      <c r="AO1182">
        <v>2.8305313259819509</v>
      </c>
      <c r="AP1182">
        <v>27.776038554581401</v>
      </c>
      <c r="AQ1182">
        <v>0</v>
      </c>
      <c r="AR1182">
        <v>0</v>
      </c>
      <c r="AS1182">
        <v>0</v>
      </c>
      <c r="AT1182">
        <v>9764</v>
      </c>
      <c r="AU1182">
        <v>974</v>
      </c>
      <c r="AV1182">
        <v>6476.9273781964994</v>
      </c>
      <c r="AW1182">
        <v>8180.4430125694425</v>
      </c>
      <c r="AX1182">
        <v>741.72792749895132</v>
      </c>
      <c r="AY1182">
        <v>216.13506661041714</v>
      </c>
      <c r="AZ1182">
        <v>311.18405219814156</v>
      </c>
      <c r="BA1182">
        <v>19.716507926867276</v>
      </c>
      <c r="BB1182">
        <v>66.061272509003672</v>
      </c>
      <c r="BC1182">
        <v>6500</v>
      </c>
      <c r="BD1182">
        <v>362187.97720187134</v>
      </c>
      <c r="BE1182">
        <v>2613110.0275486694</v>
      </c>
      <c r="BF1182">
        <v>85660</v>
      </c>
      <c r="BG1182">
        <v>83640.839114611212</v>
      </c>
      <c r="BH1182">
        <v>77918.686117388395</v>
      </c>
      <c r="BI1182">
        <v>27586.000000000004</v>
      </c>
      <c r="BJ1182">
        <v>25794.190668577656</v>
      </c>
      <c r="BK1182">
        <v>24098.737857052747</v>
      </c>
      <c r="BL1182">
        <v>-139862.00423277804</v>
      </c>
      <c r="BM1182">
        <v>-182583.81369026058</v>
      </c>
      <c r="BN1182">
        <v>-204987.61090647872</v>
      </c>
      <c r="BO1182">
        <v>283049.67391052726</v>
      </c>
      <c r="BP1182">
        <v>605478.36005930114</v>
      </c>
      <c r="BQ1182">
        <v>834138.55221569713</v>
      </c>
      <c r="BR1182">
        <v>3619604</v>
      </c>
      <c r="BS1182">
        <v>8767932</v>
      </c>
      <c r="BT1182">
        <v>937111</v>
      </c>
      <c r="BU1182">
        <v>156890</v>
      </c>
      <c r="BV1182">
        <v>88734</v>
      </c>
      <c r="BW1182">
        <v>932589</v>
      </c>
      <c r="BX1182">
        <v>42948</v>
      </c>
      <c r="BY1182">
        <v>36.159467941058089</v>
      </c>
      <c r="BZ1182">
        <v>0</v>
      </c>
      <c r="CA1182">
        <v>0</v>
      </c>
      <c r="CB1182">
        <v>0</v>
      </c>
      <c r="CC1182">
        <v>0</v>
      </c>
      <c r="CD1182">
        <v>2.5891943431387294</v>
      </c>
      <c r="CE1182">
        <v>0</v>
      </c>
      <c r="CF1182">
        <v>0</v>
      </c>
      <c r="CG1182">
        <v>97683.650506403792</v>
      </c>
      <c r="CH1182">
        <v>25562.897749427608</v>
      </c>
      <c r="CI1182">
        <v>30025.424229396416</v>
      </c>
      <c r="CJ1182">
        <v>4040.8704346174222</v>
      </c>
      <c r="CK1182">
        <v>92342.67393195293</v>
      </c>
      <c r="CL1182">
        <v>130000</v>
      </c>
      <c r="CM1182">
        <v>30000</v>
      </c>
      <c r="CN1182">
        <v>30000</v>
      </c>
      <c r="CO1182">
        <v>3970000</v>
      </c>
      <c r="CP1182">
        <v>0</v>
      </c>
      <c r="CQ1182">
        <v>0</v>
      </c>
      <c r="CR1182">
        <v>0</v>
      </c>
      <c r="CS1182">
        <v>0</v>
      </c>
      <c r="CT1182">
        <v>0</v>
      </c>
      <c r="CU1182">
        <v>0</v>
      </c>
      <c r="CV1182">
        <v>0</v>
      </c>
      <c r="CW1182">
        <v>0</v>
      </c>
      <c r="CX1182">
        <v>0</v>
      </c>
      <c r="CY1182">
        <v>920487.55976598524</v>
      </c>
      <c r="CZ1182">
        <v>6500</v>
      </c>
      <c r="DA1182">
        <v>6346.783262257446</v>
      </c>
      <c r="DB1182">
        <v>5912.5783301777319</v>
      </c>
      <c r="DC1182">
        <v>5482.60672926801</v>
      </c>
      <c r="DD1182">
        <v>-139862.00423277804</v>
      </c>
      <c r="DE1182">
        <v>-182583.81369026058</v>
      </c>
      <c r="DF1182">
        <v>-204987.61090647872</v>
      </c>
    </row>
    <row r="1183" spans="1:110" x14ac:dyDescent="0.45">
      <c r="A1183">
        <v>27361</v>
      </c>
      <c r="B1183" t="s">
        <v>1521</v>
      </c>
      <c r="C1183">
        <v>44435</v>
      </c>
      <c r="D1183">
        <v>43381</v>
      </c>
      <c r="E1183">
        <v>41789</v>
      </c>
      <c r="F1183">
        <v>39803</v>
      </c>
      <c r="G1183">
        <v>37603</v>
      </c>
      <c r="H1183">
        <v>35351</v>
      </c>
      <c r="I1183">
        <v>33135</v>
      </c>
      <c r="J1183">
        <v>31201.21428571429</v>
      </c>
      <c r="K1183">
        <v>2.2200000000000002</v>
      </c>
      <c r="L1183">
        <v>2.14</v>
      </c>
      <c r="M1183">
        <v>2.08</v>
      </c>
      <c r="N1183">
        <v>2.04</v>
      </c>
      <c r="O1183">
        <v>2.0099999999999998</v>
      </c>
      <c r="P1183">
        <v>2</v>
      </c>
      <c r="Q1183">
        <v>1.9728235009209201</v>
      </c>
      <c r="R1183">
        <v>1.9557314826649812</v>
      </c>
      <c r="S1183">
        <v>270558</v>
      </c>
      <c r="T1183">
        <v>10522</v>
      </c>
      <c r="U1183">
        <v>4281</v>
      </c>
      <c r="V1183">
        <v>82.928652734522402</v>
      </c>
      <c r="W1183">
        <v>245.29745813933897</v>
      </c>
      <c r="X1183">
        <v>3047.5240647392916</v>
      </c>
      <c r="Y1183">
        <v>419.18490583576732</v>
      </c>
      <c r="Z1183">
        <v>10499</v>
      </c>
      <c r="AA1183">
        <v>10038.788390810541</v>
      </c>
      <c r="AB1183">
        <v>9511.9484627214133</v>
      </c>
      <c r="AC1183">
        <v>8909.0866662769859</v>
      </c>
      <c r="AD1183">
        <v>8209.9392386977215</v>
      </c>
      <c r="AE1183">
        <v>7558.9115790025462</v>
      </c>
      <c r="AF1183">
        <v>6941.8622081031554</v>
      </c>
      <c r="AG1183">
        <v>6331.6156707331456</v>
      </c>
      <c r="AH1183">
        <v>296</v>
      </c>
      <c r="AI1183">
        <v>247.68576188305596</v>
      </c>
      <c r="AJ1183">
        <v>208.20349903687219</v>
      </c>
      <c r="AK1183">
        <v>173.83211346872272</v>
      </c>
      <c r="AL1183">
        <v>143.78843688232453</v>
      </c>
      <c r="AM1183">
        <v>118.58218942055632</v>
      </c>
      <c r="AN1183">
        <v>95.565141713103458</v>
      </c>
      <c r="AO1183">
        <v>77.421144766304465</v>
      </c>
      <c r="AP1183">
        <v>68.146977266659647</v>
      </c>
      <c r="AQ1183">
        <v>0.80604132007605367</v>
      </c>
      <c r="AR1183">
        <v>0.25094180748233785</v>
      </c>
      <c r="AS1183">
        <v>0.80604132007605367</v>
      </c>
      <c r="AT1183">
        <v>25037</v>
      </c>
      <c r="AU1183">
        <v>249</v>
      </c>
      <c r="AV1183">
        <v>15636.743551412503</v>
      </c>
      <c r="AW1183">
        <v>4513.1616207468205</v>
      </c>
      <c r="AX1183">
        <v>217.09584645784992</v>
      </c>
      <c r="AY1183">
        <v>521.7981323106352</v>
      </c>
      <c r="AZ1183">
        <v>171.68066805320905</v>
      </c>
      <c r="BA1183">
        <v>5.7708113971240627</v>
      </c>
      <c r="BB1183">
        <v>66.061272509003672</v>
      </c>
      <c r="BC1183">
        <v>17080</v>
      </c>
      <c r="BD1183">
        <v>887996.56341128482</v>
      </c>
      <c r="BE1183">
        <v>5502856.5954744769</v>
      </c>
      <c r="BF1183">
        <v>241521.99999999997</v>
      </c>
      <c r="BG1183">
        <v>232464.45149295047</v>
      </c>
      <c r="BH1183">
        <v>210592.3634203914</v>
      </c>
      <c r="BI1183">
        <v>65763.999999999942</v>
      </c>
      <c r="BJ1183">
        <v>58363.335565212896</v>
      </c>
      <c r="BK1183">
        <v>53783.227922998689</v>
      </c>
      <c r="BL1183">
        <v>-605275.42496571806</v>
      </c>
      <c r="BM1183">
        <v>-678725.66153313208</v>
      </c>
      <c r="BN1183">
        <v>-755975.71778056829</v>
      </c>
      <c r="BO1183">
        <v>465366.83828886598</v>
      </c>
      <c r="BP1183">
        <v>1099064.2550769052</v>
      </c>
      <c r="BQ1183">
        <v>1586190.2286945381</v>
      </c>
      <c r="BR1183">
        <v>3619604</v>
      </c>
      <c r="BS1183">
        <v>8767932</v>
      </c>
      <c r="BT1183">
        <v>937111</v>
      </c>
      <c r="BU1183">
        <v>156890</v>
      </c>
      <c r="BV1183">
        <v>88734</v>
      </c>
      <c r="BW1183">
        <v>932589</v>
      </c>
      <c r="BX1183">
        <v>42948</v>
      </c>
      <c r="BY1183">
        <v>177.5910706374041</v>
      </c>
      <c r="BZ1183">
        <v>0</v>
      </c>
      <c r="CA1183">
        <v>0</v>
      </c>
      <c r="CB1183">
        <v>0</v>
      </c>
      <c r="CC1183">
        <v>0</v>
      </c>
      <c r="CD1183">
        <v>10.499839043459557</v>
      </c>
      <c r="CE1183">
        <v>0</v>
      </c>
      <c r="CF1183">
        <v>0</v>
      </c>
      <c r="CG1183">
        <v>194813.85256801208</v>
      </c>
      <c r="CH1183">
        <v>50980.96321698877</v>
      </c>
      <c r="CI1183">
        <v>59880.732740779255</v>
      </c>
      <c r="CJ1183">
        <v>8058.846419180355</v>
      </c>
      <c r="CK1183">
        <v>184162.15990961718</v>
      </c>
      <c r="CL1183">
        <v>1580000</v>
      </c>
      <c r="CM1183">
        <v>290000</v>
      </c>
      <c r="CN1183">
        <v>280000</v>
      </c>
      <c r="CO1183">
        <v>17240000</v>
      </c>
      <c r="CP1183">
        <v>0</v>
      </c>
      <c r="CQ1183">
        <v>0</v>
      </c>
      <c r="CR1183">
        <v>0</v>
      </c>
      <c r="CS1183">
        <v>0</v>
      </c>
      <c r="CT1183">
        <v>0</v>
      </c>
      <c r="CU1183">
        <v>0</v>
      </c>
      <c r="CV1183">
        <v>0</v>
      </c>
      <c r="CW1183">
        <v>0</v>
      </c>
      <c r="CX1183">
        <v>1653.478771886332</v>
      </c>
      <c r="CY1183">
        <v>2215921.7409163164</v>
      </c>
      <c r="CZ1183">
        <v>17080</v>
      </c>
      <c r="DA1183">
        <v>16439.466514435931</v>
      </c>
      <c r="DB1183">
        <v>14892.71191535465</v>
      </c>
      <c r="DC1183">
        <v>13442.014204165645</v>
      </c>
      <c r="DD1183">
        <v>-605275.42496571806</v>
      </c>
      <c r="DE1183">
        <v>-678725.66153313208</v>
      </c>
      <c r="DF1183">
        <v>-755975.71778056829</v>
      </c>
    </row>
    <row r="1184" spans="1:110" x14ac:dyDescent="0.45">
      <c r="A1184">
        <v>27362</v>
      </c>
      <c r="B1184" t="s">
        <v>1522</v>
      </c>
      <c r="C1184">
        <v>8417</v>
      </c>
      <c r="D1184">
        <v>8527</v>
      </c>
      <c r="E1184">
        <v>8412</v>
      </c>
      <c r="F1184">
        <v>8171</v>
      </c>
      <c r="G1184">
        <v>7908</v>
      </c>
      <c r="H1184">
        <v>7677</v>
      </c>
      <c r="I1184">
        <v>7441</v>
      </c>
      <c r="J1184">
        <v>7257.7142857142853</v>
      </c>
      <c r="K1184">
        <v>2.2200000000000002</v>
      </c>
      <c r="L1184">
        <v>2.14</v>
      </c>
      <c r="M1184">
        <v>2.08</v>
      </c>
      <c r="N1184">
        <v>2.04</v>
      </c>
      <c r="O1184">
        <v>2.0099999999999998</v>
      </c>
      <c r="P1184">
        <v>2</v>
      </c>
      <c r="Q1184">
        <v>1.9728235009209201</v>
      </c>
      <c r="R1184">
        <v>1.9557314826649812</v>
      </c>
      <c r="S1184">
        <v>270558</v>
      </c>
      <c r="T1184">
        <v>10522</v>
      </c>
      <c r="U1184">
        <v>4281</v>
      </c>
      <c r="V1184">
        <v>19.595556383519078</v>
      </c>
      <c r="W1184">
        <v>58.308665426438111</v>
      </c>
      <c r="X1184">
        <v>2443.015920511416</v>
      </c>
      <c r="Y1184">
        <v>334.03942330913992</v>
      </c>
      <c r="Z1184">
        <v>4915</v>
      </c>
      <c r="AA1184">
        <v>5230.3065376452641</v>
      </c>
      <c r="AB1184">
        <v>5315.8371361933632</v>
      </c>
      <c r="AC1184">
        <v>5187.9303369963327</v>
      </c>
      <c r="AD1184">
        <v>4916.592207451662</v>
      </c>
      <c r="AE1184">
        <v>4664.9545157421408</v>
      </c>
      <c r="AF1184">
        <v>4437.2717868926429</v>
      </c>
      <c r="AG1184">
        <v>4323.803205063643</v>
      </c>
      <c r="AH1184">
        <v>69</v>
      </c>
      <c r="AI1184">
        <v>47.292510353356477</v>
      </c>
      <c r="AJ1184">
        <v>31.676632624884917</v>
      </c>
      <c r="AK1184">
        <v>22.232464061914595</v>
      </c>
      <c r="AL1184">
        <v>17.280874711170021</v>
      </c>
      <c r="AM1184">
        <v>14.644627403237932</v>
      </c>
      <c r="AN1184">
        <v>11.191188467598248</v>
      </c>
      <c r="AO1184">
        <v>9.3415290880772339</v>
      </c>
      <c r="AP1184">
        <v>42.220539434507849</v>
      </c>
      <c r="AQ1184">
        <v>0.99205085547821981</v>
      </c>
      <c r="AR1184">
        <v>0.30885145536287734</v>
      </c>
      <c r="AS1184">
        <v>0.99205085547821981</v>
      </c>
      <c r="AT1184">
        <v>4769</v>
      </c>
      <c r="AU1184">
        <v>106</v>
      </c>
      <c r="AV1184">
        <v>3003.7629166670285</v>
      </c>
      <c r="AW1184">
        <v>1288.4994258771737</v>
      </c>
      <c r="AX1184">
        <v>85.239713186707405</v>
      </c>
      <c r="AY1184">
        <v>100.23556852917874</v>
      </c>
      <c r="AZ1184">
        <v>49.014518160367693</v>
      </c>
      <c r="BA1184">
        <v>2.2658301223692101</v>
      </c>
      <c r="BB1184">
        <v>66.061272509003672</v>
      </c>
      <c r="BC1184">
        <v>17080</v>
      </c>
      <c r="BD1184">
        <v>1050855.3804335839</v>
      </c>
      <c r="BE1184">
        <v>1290839.0812369168</v>
      </c>
      <c r="BF1184">
        <v>53358</v>
      </c>
      <c r="BG1184">
        <v>53636.705696093384</v>
      </c>
      <c r="BH1184">
        <v>51401.832018294837</v>
      </c>
      <c r="BI1184">
        <v>58062</v>
      </c>
      <c r="BJ1184">
        <v>57591.578822126554</v>
      </c>
      <c r="BK1184">
        <v>54579.435200289154</v>
      </c>
      <c r="BL1184">
        <v>-487981.05176367727</v>
      </c>
      <c r="BM1184">
        <v>-299331.04933196283</v>
      </c>
      <c r="BN1184">
        <v>-140993.62955931574</v>
      </c>
      <c r="BO1184">
        <v>190825.46253790404</v>
      </c>
      <c r="BP1184">
        <v>373070.86010312731</v>
      </c>
      <c r="BQ1184">
        <v>503376.59206773469</v>
      </c>
      <c r="BR1184">
        <v>3619604</v>
      </c>
      <c r="BS1184">
        <v>8767932</v>
      </c>
      <c r="BT1184">
        <v>937111</v>
      </c>
      <c r="BU1184">
        <v>156890</v>
      </c>
      <c r="BV1184">
        <v>88734</v>
      </c>
      <c r="BW1184">
        <v>932589</v>
      </c>
      <c r="BX1184">
        <v>42948</v>
      </c>
      <c r="BY1184">
        <v>22.487744754438928</v>
      </c>
      <c r="BZ1184">
        <v>0</v>
      </c>
      <c r="CA1184">
        <v>0</v>
      </c>
      <c r="CB1184">
        <v>0</v>
      </c>
      <c r="CC1184">
        <v>0</v>
      </c>
      <c r="CD1184">
        <v>10.266923078124721</v>
      </c>
      <c r="CE1184">
        <v>0</v>
      </c>
      <c r="CF1184">
        <v>0</v>
      </c>
      <c r="CG1184">
        <v>40540.098581269558</v>
      </c>
      <c r="CH1184">
        <v>10608.964646717122</v>
      </c>
      <c r="CI1184">
        <v>12460.976344494547</v>
      </c>
      <c r="CJ1184">
        <v>1677.0184664913666</v>
      </c>
      <c r="CK1184">
        <v>38323.517651646187</v>
      </c>
      <c r="CL1184">
        <v>540000</v>
      </c>
      <c r="CM1184">
        <v>10000</v>
      </c>
      <c r="CN1184">
        <v>40000</v>
      </c>
      <c r="CO1184">
        <v>5620000</v>
      </c>
      <c r="CP1184">
        <v>0</v>
      </c>
      <c r="CQ1184">
        <v>0</v>
      </c>
      <c r="CR1184">
        <v>0</v>
      </c>
      <c r="CS1184">
        <v>0</v>
      </c>
      <c r="CT1184">
        <v>0</v>
      </c>
      <c r="CU1184">
        <v>0</v>
      </c>
      <c r="CV1184">
        <v>0</v>
      </c>
      <c r="CW1184">
        <v>0</v>
      </c>
      <c r="CX1184">
        <v>0</v>
      </c>
      <c r="CY1184">
        <v>459085.93581500847</v>
      </c>
      <c r="CZ1184">
        <v>17080</v>
      </c>
      <c r="DA1184">
        <v>17169.214237589022</v>
      </c>
      <c r="DB1184">
        <v>16453.826808959773</v>
      </c>
      <c r="DC1184">
        <v>15907.283352593004</v>
      </c>
      <c r="DD1184">
        <v>-487981.05176367727</v>
      </c>
      <c r="DE1184">
        <v>-299331.04933196283</v>
      </c>
      <c r="DF1184">
        <v>-140993.62955931574</v>
      </c>
    </row>
    <row r="1185" spans="1:110" x14ac:dyDescent="0.45">
      <c r="A1185">
        <v>27366</v>
      </c>
      <c r="B1185" t="s">
        <v>1523</v>
      </c>
      <c r="C1185">
        <v>15938</v>
      </c>
      <c r="D1185">
        <v>14381</v>
      </c>
      <c r="E1185">
        <v>12815</v>
      </c>
      <c r="F1185">
        <v>11302</v>
      </c>
      <c r="G1185">
        <v>9875</v>
      </c>
      <c r="H1185">
        <v>8571</v>
      </c>
      <c r="I1185">
        <v>7395</v>
      </c>
      <c r="J1185">
        <v>5959.6785714285706</v>
      </c>
      <c r="K1185">
        <v>2.2200000000000002</v>
      </c>
      <c r="L1185">
        <v>2.14</v>
      </c>
      <c r="M1185">
        <v>2.08</v>
      </c>
      <c r="N1185">
        <v>2.04</v>
      </c>
      <c r="O1185">
        <v>2.0099999999999998</v>
      </c>
      <c r="P1185">
        <v>2</v>
      </c>
      <c r="Q1185">
        <v>1.9728235009209201</v>
      </c>
      <c r="R1185">
        <v>1.9557314826649812</v>
      </c>
      <c r="S1185">
        <v>270558</v>
      </c>
      <c r="T1185">
        <v>10522</v>
      </c>
      <c r="U1185">
        <v>4281</v>
      </c>
      <c r="V1185">
        <v>31.314753087752759</v>
      </c>
      <c r="W1185">
        <v>141.44006219779965</v>
      </c>
      <c r="X1185">
        <v>2894.7522478580431</v>
      </c>
      <c r="Y1185">
        <v>260.75634399775646</v>
      </c>
      <c r="Z1185">
        <v>4104</v>
      </c>
      <c r="AA1185">
        <v>3588.0569128383736</v>
      </c>
      <c r="AB1185">
        <v>3119.2071720685572</v>
      </c>
      <c r="AC1185">
        <v>2678.7676126818315</v>
      </c>
      <c r="AD1185">
        <v>2250.7115015441768</v>
      </c>
      <c r="AE1185">
        <v>1866.4204762091435</v>
      </c>
      <c r="AF1185">
        <v>1531.4362271446753</v>
      </c>
      <c r="AG1185">
        <v>1101.0778755481845</v>
      </c>
      <c r="AH1185">
        <v>170</v>
      </c>
      <c r="AI1185">
        <v>147.07685268363247</v>
      </c>
      <c r="AJ1185">
        <v>129.84482850830466</v>
      </c>
      <c r="AK1185">
        <v>118.41899020353269</v>
      </c>
      <c r="AL1185">
        <v>102.46373911161288</v>
      </c>
      <c r="AM1185">
        <v>86.064272575523844</v>
      </c>
      <c r="AN1185">
        <v>66.014971132997573</v>
      </c>
      <c r="AO1185">
        <v>47.536851249102568</v>
      </c>
      <c r="AP1185">
        <v>29.305362095637914</v>
      </c>
      <c r="AQ1185">
        <v>0.99205085547821981</v>
      </c>
      <c r="AR1185">
        <v>0.30885145536287734</v>
      </c>
      <c r="AS1185">
        <v>0.99205085547821981</v>
      </c>
      <c r="AT1185">
        <v>10173</v>
      </c>
      <c r="AU1185">
        <v>139</v>
      </c>
      <c r="AV1185">
        <v>6369.8436750198925</v>
      </c>
      <c r="AW1185">
        <v>2110.7384839364122</v>
      </c>
      <c r="AX1185">
        <v>116.55392363706184</v>
      </c>
      <c r="AY1185">
        <v>212.56168343541381</v>
      </c>
      <c r="AZ1185">
        <v>80.292491928941118</v>
      </c>
      <c r="BA1185">
        <v>3.0982200805710689</v>
      </c>
      <c r="BB1185">
        <v>66.061272509003672</v>
      </c>
      <c r="BC1185">
        <v>6540</v>
      </c>
      <c r="BD1185">
        <v>195912.87626793559</v>
      </c>
      <c r="BE1185">
        <v>1478960.5949043953</v>
      </c>
      <c r="BF1185">
        <v>55984</v>
      </c>
      <c r="BG1185">
        <v>46154.467820422098</v>
      </c>
      <c r="BH1185">
        <v>35701.799908212226</v>
      </c>
      <c r="BI1185">
        <v>68075.999999999985</v>
      </c>
      <c r="BJ1185">
        <v>50824.105757193945</v>
      </c>
      <c r="BK1185">
        <v>42702.621474840358</v>
      </c>
      <c r="BL1185">
        <v>-355363.47827538825</v>
      </c>
      <c r="BM1185">
        <v>-387843.02913226333</v>
      </c>
      <c r="BN1185">
        <v>-398060.64708614885</v>
      </c>
      <c r="BO1185">
        <v>-25887.6912703329</v>
      </c>
      <c r="BP1185">
        <v>46387.874840188422</v>
      </c>
      <c r="BQ1185">
        <v>110838.90402036021</v>
      </c>
      <c r="BR1185">
        <v>3619604</v>
      </c>
      <c r="BS1185">
        <v>8767932</v>
      </c>
      <c r="BT1185">
        <v>937111</v>
      </c>
      <c r="BU1185">
        <v>156890</v>
      </c>
      <c r="BV1185">
        <v>88734</v>
      </c>
      <c r="BW1185">
        <v>932589</v>
      </c>
      <c r="BX1185">
        <v>42948</v>
      </c>
      <c r="BY1185">
        <v>324.3677292247948</v>
      </c>
      <c r="BZ1185">
        <v>0</v>
      </c>
      <c r="CA1185">
        <v>0</v>
      </c>
      <c r="CB1185">
        <v>0</v>
      </c>
      <c r="CC1185">
        <v>0</v>
      </c>
      <c r="CD1185">
        <v>2.9456149938959868</v>
      </c>
      <c r="CE1185">
        <v>0</v>
      </c>
      <c r="CF1185">
        <v>0</v>
      </c>
      <c r="CG1185">
        <v>77759.506493766181</v>
      </c>
      <c r="CH1185">
        <v>20348.935602235575</v>
      </c>
      <c r="CI1185">
        <v>23901.258380907628</v>
      </c>
      <c r="CJ1185">
        <v>3216.6702326557952</v>
      </c>
      <c r="CK1185">
        <v>73507.907577560269</v>
      </c>
      <c r="CL1185">
        <v>1230000</v>
      </c>
      <c r="CM1185">
        <v>300000</v>
      </c>
      <c r="CN1185">
        <v>550000</v>
      </c>
      <c r="CO1185">
        <v>49180000</v>
      </c>
      <c r="CP1185">
        <v>37000</v>
      </c>
      <c r="CQ1185">
        <v>0</v>
      </c>
      <c r="CR1185">
        <v>0</v>
      </c>
      <c r="CS1185">
        <v>0</v>
      </c>
      <c r="CT1185">
        <v>80192000</v>
      </c>
      <c r="CU1185">
        <v>0</v>
      </c>
      <c r="CV1185">
        <v>0</v>
      </c>
      <c r="CW1185">
        <v>0</v>
      </c>
      <c r="CX1185">
        <v>11243.036368388148</v>
      </c>
      <c r="CY1185">
        <v>786728.47151977872</v>
      </c>
      <c r="CZ1185">
        <v>6540</v>
      </c>
      <c r="DA1185">
        <v>5391.7229841662001</v>
      </c>
      <c r="DB1185">
        <v>4170.6518183714625</v>
      </c>
      <c r="DC1185">
        <v>2965.6237130647778</v>
      </c>
      <c r="DD1185">
        <v>-355363.47827538825</v>
      </c>
      <c r="DE1185">
        <v>-387843.02913226333</v>
      </c>
      <c r="DF1185">
        <v>-398060.64708614885</v>
      </c>
    </row>
    <row r="1186" spans="1:110" x14ac:dyDescent="0.45">
      <c r="A1186">
        <v>27381</v>
      </c>
      <c r="B1186" t="s">
        <v>1524</v>
      </c>
      <c r="C1186">
        <v>13748</v>
      </c>
      <c r="D1186">
        <v>13188</v>
      </c>
      <c r="E1186">
        <v>12527</v>
      </c>
      <c r="F1186">
        <v>11816</v>
      </c>
      <c r="G1186">
        <v>11057</v>
      </c>
      <c r="H1186">
        <v>10246</v>
      </c>
      <c r="I1186">
        <v>9417</v>
      </c>
      <c r="J1186">
        <v>8690.3214285714275</v>
      </c>
      <c r="K1186">
        <v>2.2200000000000002</v>
      </c>
      <c r="L1186">
        <v>2.14</v>
      </c>
      <c r="M1186">
        <v>2.08</v>
      </c>
      <c r="N1186">
        <v>2.04</v>
      </c>
      <c r="O1186">
        <v>2.0099999999999998</v>
      </c>
      <c r="P1186">
        <v>2</v>
      </c>
      <c r="Q1186">
        <v>1.9728235009209201</v>
      </c>
      <c r="R1186">
        <v>1.9557314826649812</v>
      </c>
      <c r="S1186">
        <v>291172</v>
      </c>
      <c r="T1186">
        <v>9738</v>
      </c>
      <c r="U1186">
        <v>4367</v>
      </c>
      <c r="V1186">
        <v>25.439166347371177</v>
      </c>
      <c r="W1186">
        <v>78.800693004344254</v>
      </c>
      <c r="X1186">
        <v>2844.6883231665975</v>
      </c>
      <c r="Y1186">
        <v>411.83281661700926</v>
      </c>
      <c r="Z1186">
        <v>3330</v>
      </c>
      <c r="AA1186">
        <v>3192.8952063038168</v>
      </c>
      <c r="AB1186">
        <v>3005.5710516963518</v>
      </c>
      <c r="AC1186">
        <v>2786.081894886298</v>
      </c>
      <c r="AD1186">
        <v>2537.028143007451</v>
      </c>
      <c r="AE1186">
        <v>2286.6646275433659</v>
      </c>
      <c r="AF1186">
        <v>2039.4205773998574</v>
      </c>
      <c r="AG1186">
        <v>1817.7797631212563</v>
      </c>
      <c r="AH1186">
        <v>184</v>
      </c>
      <c r="AI1186">
        <v>147.94520539147246</v>
      </c>
      <c r="AJ1186">
        <v>130.07366231876745</v>
      </c>
      <c r="AK1186">
        <v>118.95124308166351</v>
      </c>
      <c r="AL1186">
        <v>113.64267069968385</v>
      </c>
      <c r="AM1186">
        <v>111.91325319367394</v>
      </c>
      <c r="AN1186">
        <v>109.73751180597927</v>
      </c>
      <c r="AO1186">
        <v>106.51281652384507</v>
      </c>
      <c r="AP1186">
        <v>18.936388348684062</v>
      </c>
      <c r="AQ1186">
        <v>0.31001589233694371</v>
      </c>
      <c r="AR1186">
        <v>9.6516079800899171E-2</v>
      </c>
      <c r="AS1186">
        <v>0.31001589233694371</v>
      </c>
      <c r="AT1186">
        <v>9076</v>
      </c>
      <c r="AU1186">
        <v>387</v>
      </c>
      <c r="AV1186">
        <v>5796.5805236293709</v>
      </c>
      <c r="AW1186">
        <v>3808.6638204938035</v>
      </c>
      <c r="AX1186">
        <v>301.0452620326792</v>
      </c>
      <c r="AY1186">
        <v>193.43189207351207</v>
      </c>
      <c r="AZ1186">
        <v>144.8815717315843</v>
      </c>
      <c r="BA1186">
        <v>8.0023430090159948</v>
      </c>
      <c r="BB1186">
        <v>66.061272509003672</v>
      </c>
      <c r="BC1186">
        <v>6540</v>
      </c>
      <c r="BD1186">
        <v>311520.14140138641</v>
      </c>
      <c r="BE1186">
        <v>1802595.0115140604</v>
      </c>
      <c r="BF1186">
        <v>42676</v>
      </c>
      <c r="BG1186">
        <v>40110.572082760918</v>
      </c>
      <c r="BH1186">
        <v>35476.67400060661</v>
      </c>
      <c r="BI1186">
        <v>23595.999999999993</v>
      </c>
      <c r="BJ1186">
        <v>20589.585358750297</v>
      </c>
      <c r="BK1186">
        <v>18749.038785931116</v>
      </c>
      <c r="BL1186">
        <v>-154198.94627688132</v>
      </c>
      <c r="BM1186">
        <v>-168519.33707499295</v>
      </c>
      <c r="BN1186">
        <v>-166942.56830743136</v>
      </c>
      <c r="BO1186">
        <v>151770.33370012487</v>
      </c>
      <c r="BP1186">
        <v>348610.29397544067</v>
      </c>
      <c r="BQ1186">
        <v>489279.14162598597</v>
      </c>
      <c r="BR1186">
        <v>3619604</v>
      </c>
      <c r="BS1186">
        <v>8767932</v>
      </c>
      <c r="BT1186">
        <v>937111</v>
      </c>
      <c r="BU1186">
        <v>156890</v>
      </c>
      <c r="BV1186">
        <v>88734</v>
      </c>
      <c r="BW1186">
        <v>932589</v>
      </c>
      <c r="BX1186">
        <v>42948</v>
      </c>
      <c r="BY1186">
        <v>50.731732947954434</v>
      </c>
      <c r="BZ1186">
        <v>0</v>
      </c>
      <c r="CA1186">
        <v>0</v>
      </c>
      <c r="CB1186">
        <v>0</v>
      </c>
      <c r="CC1186">
        <v>0</v>
      </c>
      <c r="CD1186">
        <v>9.8824451362019303</v>
      </c>
      <c r="CE1186">
        <v>0</v>
      </c>
      <c r="CF1186">
        <v>0</v>
      </c>
      <c r="CG1186">
        <v>71809.935712214676</v>
      </c>
      <c r="CH1186">
        <v>18791.988572171285</v>
      </c>
      <c r="CI1186">
        <v>22072.514412261673</v>
      </c>
      <c r="CJ1186">
        <v>2970.5548945700316</v>
      </c>
      <c r="CK1186">
        <v>67883.637068956901</v>
      </c>
      <c r="CL1186">
        <v>1080000</v>
      </c>
      <c r="CM1186">
        <v>1530000</v>
      </c>
      <c r="CN1186">
        <v>390000</v>
      </c>
      <c r="CO1186">
        <v>14170000</v>
      </c>
      <c r="CP1186">
        <v>5000</v>
      </c>
      <c r="CQ1186">
        <v>0</v>
      </c>
      <c r="CR1186">
        <v>0</v>
      </c>
      <c r="CS1186">
        <v>0</v>
      </c>
      <c r="CT1186">
        <v>7389000</v>
      </c>
      <c r="CU1186">
        <v>0</v>
      </c>
      <c r="CV1186">
        <v>0</v>
      </c>
      <c r="CW1186">
        <v>0</v>
      </c>
      <c r="CX1186">
        <v>1603.9363367736328</v>
      </c>
      <c r="CY1186">
        <v>741076.65116168663</v>
      </c>
      <c r="CZ1186">
        <v>6540</v>
      </c>
      <c r="DA1186">
        <v>6146.8540027475956</v>
      </c>
      <c r="DB1186">
        <v>5436.7196542311194</v>
      </c>
      <c r="DC1186">
        <v>4715.62429196211</v>
      </c>
      <c r="DD1186">
        <v>-154198.94627688132</v>
      </c>
      <c r="DE1186">
        <v>-168519.33707499295</v>
      </c>
      <c r="DF1186">
        <v>-166942.56830743136</v>
      </c>
    </row>
    <row r="1187" spans="1:110" x14ac:dyDescent="0.45">
      <c r="A1187">
        <v>27382</v>
      </c>
      <c r="B1187" t="s">
        <v>1525</v>
      </c>
      <c r="C1187">
        <v>16126</v>
      </c>
      <c r="D1187">
        <v>15412</v>
      </c>
      <c r="E1187">
        <v>14519</v>
      </c>
      <c r="F1187">
        <v>13565</v>
      </c>
      <c r="G1187">
        <v>12536</v>
      </c>
      <c r="H1187">
        <v>11523</v>
      </c>
      <c r="I1187">
        <v>10497</v>
      </c>
      <c r="J1187">
        <v>9545.2857142857138</v>
      </c>
      <c r="K1187">
        <v>2.2200000000000002</v>
      </c>
      <c r="L1187">
        <v>2.14</v>
      </c>
      <c r="M1187">
        <v>2.08</v>
      </c>
      <c r="N1187">
        <v>2.04</v>
      </c>
      <c r="O1187">
        <v>2.0099999999999998</v>
      </c>
      <c r="P1187">
        <v>2</v>
      </c>
      <c r="Q1187">
        <v>1.9728235009209201</v>
      </c>
      <c r="R1187">
        <v>1.9557314826649812</v>
      </c>
      <c r="S1187">
        <v>291172</v>
      </c>
      <c r="T1187">
        <v>9738</v>
      </c>
      <c r="U1187">
        <v>4367</v>
      </c>
      <c r="V1187">
        <v>30.807768367290731</v>
      </c>
      <c r="W1187">
        <v>115.93516454130709</v>
      </c>
      <c r="X1187">
        <v>2755.2718614769974</v>
      </c>
      <c r="Y1187">
        <v>328.33935163126466</v>
      </c>
      <c r="Z1187">
        <v>5488</v>
      </c>
      <c r="AA1187">
        <v>5198.0177113089112</v>
      </c>
      <c r="AB1187">
        <v>4775.7431078062118</v>
      </c>
      <c r="AC1187">
        <v>4395.5793401929423</v>
      </c>
      <c r="AD1187">
        <v>3945.243948145473</v>
      </c>
      <c r="AE1187">
        <v>3520.0104866134188</v>
      </c>
      <c r="AF1187">
        <v>3095.5943943215502</v>
      </c>
      <c r="AG1187">
        <v>2678.7283957384657</v>
      </c>
      <c r="AH1187">
        <v>383</v>
      </c>
      <c r="AI1187">
        <v>325.04649737899888</v>
      </c>
      <c r="AJ1187">
        <v>287.69982860020679</v>
      </c>
      <c r="AK1187">
        <v>263.95611502802046</v>
      </c>
      <c r="AL1187">
        <v>232.81693910473894</v>
      </c>
      <c r="AM1187">
        <v>214.1889466561903</v>
      </c>
      <c r="AN1187">
        <v>205.8994533439085</v>
      </c>
      <c r="AO1187">
        <v>188.05974102764998</v>
      </c>
      <c r="AP1187">
        <v>29.921895669781122</v>
      </c>
      <c r="AQ1187">
        <v>4.2162161357824344</v>
      </c>
      <c r="AR1187">
        <v>1.3126186852922286</v>
      </c>
      <c r="AS1187">
        <v>4.2162161357824344</v>
      </c>
      <c r="AT1187">
        <v>12023</v>
      </c>
      <c r="AU1187">
        <v>537</v>
      </c>
      <c r="AV1187">
        <v>7689.2610383751071</v>
      </c>
      <c r="AW1187">
        <v>5223.5584958724703</v>
      </c>
      <c r="AX1187">
        <v>417.03367789623366</v>
      </c>
      <c r="AY1187">
        <v>256.5906408505773</v>
      </c>
      <c r="AZ1187">
        <v>198.70416518298876</v>
      </c>
      <c r="BA1187">
        <v>11.085530841122779</v>
      </c>
      <c r="BB1187">
        <v>66.061272509003672</v>
      </c>
      <c r="BC1187">
        <v>5990</v>
      </c>
      <c r="BD1187">
        <v>268168.79218492733</v>
      </c>
      <c r="BE1187">
        <v>2099012.9089312241</v>
      </c>
      <c r="BF1187">
        <v>59342</v>
      </c>
      <c r="BG1187">
        <v>54790.666433845792</v>
      </c>
      <c r="BH1187">
        <v>47473.638503763301</v>
      </c>
      <c r="BI1187">
        <v>23296.000000000015</v>
      </c>
      <c r="BJ1187">
        <v>19699.705156131462</v>
      </c>
      <c r="BK1187">
        <v>17681.433215596633</v>
      </c>
      <c r="BL1187">
        <v>-315744.63578013278</v>
      </c>
      <c r="BM1187">
        <v>-338510.33651923569</v>
      </c>
      <c r="BN1187">
        <v>-351643.52145376237</v>
      </c>
      <c r="BO1187">
        <v>123819.83667618944</v>
      </c>
      <c r="BP1187">
        <v>348590.38657316158</v>
      </c>
      <c r="BQ1187">
        <v>489485.80747371039</v>
      </c>
      <c r="BR1187">
        <v>3619604</v>
      </c>
      <c r="BS1187">
        <v>8767932</v>
      </c>
      <c r="BT1187">
        <v>937111</v>
      </c>
      <c r="BU1187">
        <v>156890</v>
      </c>
      <c r="BV1187">
        <v>88734</v>
      </c>
      <c r="BW1187">
        <v>932589</v>
      </c>
      <c r="BX1187">
        <v>42948</v>
      </c>
      <c r="BY1187">
        <v>124.07658319578536</v>
      </c>
      <c r="BZ1187">
        <v>0</v>
      </c>
      <c r="CA1187">
        <v>0</v>
      </c>
      <c r="CB1187">
        <v>0</v>
      </c>
      <c r="CC1187">
        <v>0</v>
      </c>
      <c r="CD1187">
        <v>9.4814034278918271</v>
      </c>
      <c r="CE1187">
        <v>0</v>
      </c>
      <c r="CF1187">
        <v>0</v>
      </c>
      <c r="CG1187">
        <v>85369.422609704154</v>
      </c>
      <c r="CH1187">
        <v>22340.379477899198</v>
      </c>
      <c r="CI1187">
        <v>26240.34950359432</v>
      </c>
      <c r="CJ1187">
        <v>3531.468920905028</v>
      </c>
      <c r="CK1187">
        <v>80701.741949029689</v>
      </c>
      <c r="CL1187">
        <v>3000000</v>
      </c>
      <c r="CM1187">
        <v>1420000</v>
      </c>
      <c r="CN1187">
        <v>430000</v>
      </c>
      <c r="CO1187">
        <v>25260000</v>
      </c>
      <c r="CP1187">
        <v>15000</v>
      </c>
      <c r="CQ1187">
        <v>0</v>
      </c>
      <c r="CR1187">
        <v>0</v>
      </c>
      <c r="CS1187">
        <v>0</v>
      </c>
      <c r="CT1187">
        <v>27393000</v>
      </c>
      <c r="CU1187">
        <v>0</v>
      </c>
      <c r="CV1187">
        <v>0</v>
      </c>
      <c r="CW1187">
        <v>0</v>
      </c>
      <c r="CX1187">
        <v>3759.0322641760431</v>
      </c>
      <c r="CY1187">
        <v>867520.67939703283</v>
      </c>
      <c r="CZ1187">
        <v>5990</v>
      </c>
      <c r="DA1187">
        <v>5530.5869694101366</v>
      </c>
      <c r="DB1187">
        <v>4792.0038865818851</v>
      </c>
      <c r="DC1187">
        <v>4059.3948920432599</v>
      </c>
      <c r="DD1187">
        <v>-315744.63578013278</v>
      </c>
      <c r="DE1187">
        <v>-338510.33651923569</v>
      </c>
      <c r="DF1187">
        <v>-351643.52145376237</v>
      </c>
    </row>
    <row r="1188" spans="1:110" x14ac:dyDescent="0.45">
      <c r="A1188">
        <v>27383</v>
      </c>
      <c r="B1188" t="s">
        <v>1526</v>
      </c>
      <c r="C1188">
        <v>5378</v>
      </c>
      <c r="D1188">
        <v>4839</v>
      </c>
      <c r="E1188">
        <v>4287</v>
      </c>
      <c r="F1188">
        <v>3718</v>
      </c>
      <c r="G1188">
        <v>3163</v>
      </c>
      <c r="H1188">
        <v>2651</v>
      </c>
      <c r="I1188">
        <v>2200</v>
      </c>
      <c r="J1188">
        <v>1663.0714285714287</v>
      </c>
      <c r="K1188">
        <v>2.2200000000000002</v>
      </c>
      <c r="L1188">
        <v>2.14</v>
      </c>
      <c r="M1188">
        <v>2.08</v>
      </c>
      <c r="N1188">
        <v>2.04</v>
      </c>
      <c r="O1188">
        <v>2.0099999999999998</v>
      </c>
      <c r="P1188">
        <v>2</v>
      </c>
      <c r="Q1188">
        <v>1.9728235009209201</v>
      </c>
      <c r="R1188">
        <v>1.9557314826649812</v>
      </c>
      <c r="S1188">
        <v>292174</v>
      </c>
      <c r="T1188">
        <v>9579</v>
      </c>
      <c r="U1188">
        <v>4116</v>
      </c>
      <c r="V1188">
        <v>9.8627288745303154</v>
      </c>
      <c r="W1188">
        <v>44.547213306918358</v>
      </c>
      <c r="X1188">
        <v>2823.3982953544382</v>
      </c>
      <c r="Y1188">
        <v>268.59869237622951</v>
      </c>
      <c r="Z1188">
        <v>1887</v>
      </c>
      <c r="AA1188">
        <v>1620.3339383077175</v>
      </c>
      <c r="AB1188">
        <v>1356.3386114926291</v>
      </c>
      <c r="AC1188">
        <v>1102.7217572202696</v>
      </c>
      <c r="AD1188">
        <v>882.71535891978283</v>
      </c>
      <c r="AE1188">
        <v>699.36917807284829</v>
      </c>
      <c r="AF1188">
        <v>557.34643077870385</v>
      </c>
      <c r="AG1188">
        <v>327.57565696289794</v>
      </c>
      <c r="AH1188">
        <v>155</v>
      </c>
      <c r="AI1188">
        <v>125.15184420165244</v>
      </c>
      <c r="AJ1188">
        <v>95.940318205664141</v>
      </c>
      <c r="AK1188">
        <v>69.212971130885109</v>
      </c>
      <c r="AL1188">
        <v>55.474869765448389</v>
      </c>
      <c r="AM1188">
        <v>43.509782261957675</v>
      </c>
      <c r="AN1188">
        <v>40.602759755364573</v>
      </c>
      <c r="AO1188">
        <v>25.929905233847474</v>
      </c>
      <c r="AP1188">
        <v>8.2631512794257738</v>
      </c>
      <c r="AQ1188">
        <v>6.2003178467388738E-2</v>
      </c>
      <c r="AR1188">
        <v>1.9303215960179834E-2</v>
      </c>
      <c r="AS1188">
        <v>6.2003178467388738E-2</v>
      </c>
      <c r="AT1188">
        <v>4467</v>
      </c>
      <c r="AU1188">
        <v>297</v>
      </c>
      <c r="AV1188">
        <v>2898.9702379910987</v>
      </c>
      <c r="AW1188">
        <v>2654.5030292173014</v>
      </c>
      <c r="AX1188">
        <v>227.98951062782078</v>
      </c>
      <c r="AY1188">
        <v>96.738636841762954</v>
      </c>
      <c r="AZ1188">
        <v>100.97729523142615</v>
      </c>
      <c r="BA1188">
        <v>6.0603852529772446</v>
      </c>
      <c r="BB1188">
        <v>66.061272509003672</v>
      </c>
      <c r="BC1188">
        <v>5990</v>
      </c>
      <c r="BD1188">
        <v>148810.50285212381</v>
      </c>
      <c r="BE1188">
        <v>615697.27399780578</v>
      </c>
      <c r="BF1188">
        <v>4288</v>
      </c>
      <c r="BG1188">
        <v>3456.1465219276392</v>
      </c>
      <c r="BH1188">
        <v>2513.5796982847701</v>
      </c>
      <c r="BI1188">
        <v>7761.9999999999982</v>
      </c>
      <c r="BJ1188">
        <v>5282.4458447640254</v>
      </c>
      <c r="BK1188">
        <v>4228.5336707143379</v>
      </c>
      <c r="BL1188">
        <v>-442682.81545563252</v>
      </c>
      <c r="BM1188">
        <v>-425991.94265520928</v>
      </c>
      <c r="BN1188">
        <v>-397200.84806916909</v>
      </c>
      <c r="BO1188">
        <v>-36931.201605213515</v>
      </c>
      <c r="BP1188">
        <v>-41855.628862935817</v>
      </c>
      <c r="BQ1188">
        <v>-49281.214643678453</v>
      </c>
      <c r="BR1188">
        <v>3619604</v>
      </c>
      <c r="BS1188">
        <v>8767932</v>
      </c>
      <c r="BT1188">
        <v>937111</v>
      </c>
      <c r="BU1188">
        <v>156890</v>
      </c>
      <c r="BV1188">
        <v>88734</v>
      </c>
      <c r="BW1188">
        <v>932589</v>
      </c>
      <c r="BX1188">
        <v>42948</v>
      </c>
      <c r="BY1188">
        <v>32.377173184225349</v>
      </c>
      <c r="BZ1188">
        <v>0</v>
      </c>
      <c r="CA1188">
        <v>0</v>
      </c>
      <c r="CB1188">
        <v>0</v>
      </c>
      <c r="CC1188">
        <v>0</v>
      </c>
      <c r="CD1188">
        <v>7.9774481039108958</v>
      </c>
      <c r="CE1188">
        <v>0</v>
      </c>
      <c r="CF1188">
        <v>0</v>
      </c>
      <c r="CG1188">
        <v>35143.976244513542</v>
      </c>
      <c r="CH1188">
        <v>9196.84989851928</v>
      </c>
      <c r="CI1188">
        <v>10802.348093862167</v>
      </c>
      <c r="CJ1188">
        <v>1453.7975784600924</v>
      </c>
      <c r="CK1188">
        <v>33222.435097331509</v>
      </c>
      <c r="CL1188">
        <v>970000</v>
      </c>
      <c r="CM1188">
        <v>1130000</v>
      </c>
      <c r="CN1188">
        <v>380000</v>
      </c>
      <c r="CO1188">
        <v>37300000</v>
      </c>
      <c r="CP1188">
        <v>6000</v>
      </c>
      <c r="CQ1188">
        <v>1020</v>
      </c>
      <c r="CR1188">
        <v>0</v>
      </c>
      <c r="CS1188">
        <v>0</v>
      </c>
      <c r="CT1188">
        <v>11077000</v>
      </c>
      <c r="CU1188">
        <v>7148160</v>
      </c>
      <c r="CV1188">
        <v>0</v>
      </c>
      <c r="CW1188">
        <v>0</v>
      </c>
      <c r="CX1188">
        <v>9320.1706055765135</v>
      </c>
      <c r="CY1188">
        <v>346700.13224509533</v>
      </c>
      <c r="CZ1188">
        <v>5990</v>
      </c>
      <c r="DA1188">
        <v>4827.9658736815672</v>
      </c>
      <c r="DB1188">
        <v>3511.2738789005998</v>
      </c>
      <c r="DC1188">
        <v>2252.6133269964189</v>
      </c>
      <c r="DD1188">
        <v>-442682.81545563252</v>
      </c>
      <c r="DE1188">
        <v>-425991.94265520928</v>
      </c>
      <c r="DF1188">
        <v>-397200.84806916909</v>
      </c>
    </row>
    <row r="1189" spans="1:110" x14ac:dyDescent="0.45">
      <c r="A1189">
        <v>28000</v>
      </c>
      <c r="B1189" t="s">
        <v>1527</v>
      </c>
      <c r="C1189">
        <v>5534800</v>
      </c>
      <c r="D1189">
        <v>5443224</v>
      </c>
      <c r="E1189">
        <v>5306083</v>
      </c>
      <c r="F1189">
        <v>5139095</v>
      </c>
      <c r="G1189">
        <v>4948778</v>
      </c>
      <c r="H1189">
        <v>4742647</v>
      </c>
      <c r="I1189">
        <v>4532499</v>
      </c>
      <c r="J1189">
        <v>4362307.5000000009</v>
      </c>
      <c r="K1189">
        <v>2.35</v>
      </c>
      <c r="L1189">
        <v>2.27</v>
      </c>
      <c r="M1189">
        <v>2.2000000000000002</v>
      </c>
      <c r="N1189">
        <v>2.15</v>
      </c>
      <c r="O1189">
        <v>2.12</v>
      </c>
      <c r="P1189">
        <v>2.09</v>
      </c>
      <c r="Q1189">
        <v>2.0708052979398137</v>
      </c>
      <c r="R1189">
        <v>2.0510426518313842</v>
      </c>
      <c r="S1189">
        <v>292174</v>
      </c>
      <c r="T1189">
        <v>9579</v>
      </c>
      <c r="U1189">
        <v>4116</v>
      </c>
      <c r="V1189">
        <v>8991.0927680268542</v>
      </c>
      <c r="W1189">
        <v>30650.825248756057</v>
      </c>
      <c r="X1189">
        <v>3011.0849671815517</v>
      </c>
      <c r="Y1189">
        <v>379.53209705017127</v>
      </c>
      <c r="Z1189">
        <v>2223146</v>
      </c>
      <c r="AA1189">
        <v>2163626.277144548</v>
      </c>
      <c r="AB1189">
        <v>2076529.4217266559</v>
      </c>
      <c r="AC1189">
        <v>1978009.0657996279</v>
      </c>
      <c r="AD1189">
        <v>1863670.8542167966</v>
      </c>
      <c r="AE1189">
        <v>1741488.1105655059</v>
      </c>
      <c r="AF1189">
        <v>1625099.6233752056</v>
      </c>
      <c r="AG1189">
        <v>1519543.8458893287</v>
      </c>
      <c r="AH1189">
        <v>47984</v>
      </c>
      <c r="AI1189">
        <v>43420.562755304527</v>
      </c>
      <c r="AJ1189">
        <v>39531.183688617741</v>
      </c>
      <c r="AK1189">
        <v>36922.556215103286</v>
      </c>
      <c r="AL1189">
        <v>35803.154759429948</v>
      </c>
      <c r="AM1189">
        <v>35575.046881294875</v>
      </c>
      <c r="AN1189">
        <v>38315.243119401275</v>
      </c>
      <c r="AO1189">
        <v>37986.623062378712</v>
      </c>
      <c r="AP1189">
        <v>13625.004670966666</v>
      </c>
      <c r="AQ1189">
        <v>577.59969975271031</v>
      </c>
      <c r="AR1189">
        <v>68.042939250000003</v>
      </c>
      <c r="AS1189">
        <v>577.59969975271031</v>
      </c>
      <c r="AT1189">
        <v>2861210</v>
      </c>
      <c r="AU1189">
        <v>81678</v>
      </c>
      <c r="AV1189">
        <v>1941385.1602775254</v>
      </c>
      <c r="AW1189">
        <v>901956.84295342839</v>
      </c>
      <c r="AX1189">
        <v>48823.589302728411</v>
      </c>
      <c r="AY1189">
        <v>64784.022798461017</v>
      </c>
      <c r="AZ1189">
        <v>34310.438305948417</v>
      </c>
      <c r="BA1189">
        <v>1297.8218155426243</v>
      </c>
      <c r="BB1189">
        <v>66.061272509003672</v>
      </c>
      <c r="BC1189">
        <v>2308700</v>
      </c>
      <c r="BD1189">
        <v>135277532.34788772</v>
      </c>
      <c r="BE1189">
        <v>973504.67652677197</v>
      </c>
      <c r="BF1189">
        <v>4288</v>
      </c>
      <c r="BG1189">
        <v>4274.3749221947091</v>
      </c>
      <c r="BH1189">
        <v>4057.8775888567652</v>
      </c>
      <c r="BI1189">
        <v>7761.9999999999982</v>
      </c>
      <c r="BJ1189">
        <v>7096.0990495083461</v>
      </c>
      <c r="BK1189">
        <v>6685.9112052946921</v>
      </c>
      <c r="BL1189">
        <v>-26904581.744114429</v>
      </c>
      <c r="BM1189">
        <v>-5450890.5403728187</v>
      </c>
      <c r="BN1189">
        <v>12667414.878089786</v>
      </c>
      <c r="BO1189">
        <v>101710.72932931135</v>
      </c>
      <c r="BP1189">
        <v>222222.0446512074</v>
      </c>
      <c r="BQ1189">
        <v>308526.18788528774</v>
      </c>
      <c r="BR1189">
        <v>2952379</v>
      </c>
      <c r="BS1189">
        <v>8767932</v>
      </c>
      <c r="BT1189">
        <v>937111</v>
      </c>
      <c r="BU1189">
        <v>81678</v>
      </c>
      <c r="BV1189">
        <v>88734</v>
      </c>
      <c r="BW1189">
        <v>932589</v>
      </c>
      <c r="BX1189">
        <v>42948</v>
      </c>
      <c r="BY1189">
        <v>32.377173184225349</v>
      </c>
      <c r="BZ1189">
        <v>0</v>
      </c>
      <c r="CA1189">
        <v>0</v>
      </c>
      <c r="CB1189">
        <v>0</v>
      </c>
      <c r="CC1189">
        <v>0</v>
      </c>
      <c r="CD1189">
        <v>7.9774481039108958</v>
      </c>
      <c r="CE1189">
        <v>0</v>
      </c>
      <c r="CF1189">
        <v>0</v>
      </c>
      <c r="CG1189">
        <v>61775.212354682444</v>
      </c>
      <c r="CH1189">
        <v>39675.501807599088</v>
      </c>
      <c r="CI1189">
        <v>44883.481470159801</v>
      </c>
      <c r="CJ1189">
        <v>5563.6910580771137</v>
      </c>
      <c r="CK1189">
        <v>137851.84697012705</v>
      </c>
      <c r="CL1189">
        <v>674000000</v>
      </c>
      <c r="CM1189">
        <v>63200000</v>
      </c>
      <c r="CN1189">
        <v>380000</v>
      </c>
      <c r="CO1189">
        <v>37300000</v>
      </c>
      <c r="CP1189">
        <v>6000</v>
      </c>
      <c r="CQ1189">
        <v>1020</v>
      </c>
      <c r="CR1189">
        <v>0</v>
      </c>
      <c r="CS1189">
        <v>0</v>
      </c>
      <c r="CT1189">
        <v>11077000</v>
      </c>
      <c r="CU1189">
        <v>7148160</v>
      </c>
      <c r="CV1189">
        <v>0</v>
      </c>
      <c r="CW1189">
        <v>0</v>
      </c>
      <c r="CX1189">
        <v>9320.1706055765135</v>
      </c>
      <c r="CY1189">
        <v>346700.13224509533</v>
      </c>
      <c r="CZ1189">
        <v>2308700</v>
      </c>
      <c r="DA1189">
        <v>2301364.1284680329</v>
      </c>
      <c r="DB1189">
        <v>2184799.9042429137</v>
      </c>
      <c r="DC1189">
        <v>2047758.5007078147</v>
      </c>
      <c r="DD1189">
        <v>-26904581.744114429</v>
      </c>
      <c r="DE1189">
        <v>-5450890.5403728187</v>
      </c>
      <c r="DF1189">
        <v>12667414.878089786</v>
      </c>
    </row>
    <row r="1190" spans="1:110" x14ac:dyDescent="0.45">
      <c r="A1190">
        <v>28100</v>
      </c>
      <c r="B1190" t="s">
        <v>1528</v>
      </c>
      <c r="C1190">
        <v>1537272</v>
      </c>
      <c r="D1190">
        <v>1525976</v>
      </c>
      <c r="E1190">
        <v>1498059</v>
      </c>
      <c r="F1190">
        <v>1458926</v>
      </c>
      <c r="G1190">
        <v>1410388</v>
      </c>
      <c r="H1190">
        <v>1354561</v>
      </c>
      <c r="I1190">
        <v>1295786</v>
      </c>
      <c r="J1190">
        <v>1254537.4642857143</v>
      </c>
      <c r="K1190">
        <v>2.35</v>
      </c>
      <c r="L1190">
        <v>2.27</v>
      </c>
      <c r="M1190">
        <v>2.2000000000000002</v>
      </c>
      <c r="N1190">
        <v>2.15</v>
      </c>
      <c r="O1190">
        <v>2.12</v>
      </c>
      <c r="P1190">
        <v>2.09</v>
      </c>
      <c r="Q1190">
        <v>2.0708052979398137</v>
      </c>
      <c r="R1190">
        <v>2.0510426518313842</v>
      </c>
      <c r="S1190">
        <v>297515</v>
      </c>
      <c r="T1190">
        <v>8892</v>
      </c>
      <c r="U1190">
        <v>4604</v>
      </c>
      <c r="V1190">
        <v>2736.04803939372</v>
      </c>
      <c r="W1190">
        <v>9280.8087692998524</v>
      </c>
      <c r="X1190">
        <v>2551.1725675561406</v>
      </c>
      <c r="Y1190">
        <v>389.41582074616491</v>
      </c>
      <c r="Z1190">
        <v>676360</v>
      </c>
      <c r="AA1190">
        <v>661724.77869175258</v>
      </c>
      <c r="AB1190">
        <v>637344.3797320975</v>
      </c>
      <c r="AC1190">
        <v>609350.74105304969</v>
      </c>
      <c r="AD1190">
        <v>575973.67228917987</v>
      </c>
      <c r="AE1190">
        <v>538985.26526084694</v>
      </c>
      <c r="AF1190">
        <v>502100.4813636262</v>
      </c>
      <c r="AG1190">
        <v>471480.03954566183</v>
      </c>
      <c r="AH1190">
        <v>5048</v>
      </c>
      <c r="AI1190">
        <v>4723.1047598905352</v>
      </c>
      <c r="AJ1190">
        <v>4378.6928176623042</v>
      </c>
      <c r="AK1190">
        <v>4153.440756752284</v>
      </c>
      <c r="AL1190">
        <v>4026.7797480059671</v>
      </c>
      <c r="AM1190">
        <v>3912.2284808432037</v>
      </c>
      <c r="AN1190">
        <v>3822.7233555542816</v>
      </c>
      <c r="AO1190">
        <v>3731.9439281741279</v>
      </c>
      <c r="AP1190">
        <v>4788.8715873099245</v>
      </c>
      <c r="AQ1190">
        <v>59.112413365904843</v>
      </c>
      <c r="AR1190">
        <v>6.9636157243488555</v>
      </c>
      <c r="AS1190">
        <v>59.112413365904843</v>
      </c>
      <c r="AT1190">
        <v>614426</v>
      </c>
      <c r="AU1190">
        <v>30544</v>
      </c>
      <c r="AV1190">
        <v>421606.80282850412</v>
      </c>
      <c r="AW1190">
        <v>298852.24686688092</v>
      </c>
      <c r="AX1190">
        <v>17921.058199595071</v>
      </c>
      <c r="AY1190">
        <v>14069.019010387183</v>
      </c>
      <c r="AZ1190">
        <v>11368.33947081615</v>
      </c>
      <c r="BA1190">
        <v>476.3750601134883</v>
      </c>
      <c r="BB1190">
        <v>66.061272509003672</v>
      </c>
      <c r="BC1190">
        <v>707600</v>
      </c>
      <c r="BD1190">
        <v>42532592.651895918</v>
      </c>
      <c r="BE1190">
        <v>274048303.12901163</v>
      </c>
      <c r="BF1190">
        <v>6744310</v>
      </c>
      <c r="BG1190">
        <v>6807857.9031893713</v>
      </c>
      <c r="BH1190">
        <v>6502314.3228198113</v>
      </c>
      <c r="BI1190">
        <v>6582218.0000000028</v>
      </c>
      <c r="BJ1190">
        <v>6061250.1529749855</v>
      </c>
      <c r="BK1190">
        <v>5729246.3503682222</v>
      </c>
      <c r="BL1190">
        <v>-4863309.1932370141</v>
      </c>
      <c r="BM1190">
        <v>-5474204.8074563369</v>
      </c>
      <c r="BN1190">
        <v>-7029125.2268383577</v>
      </c>
      <c r="BO1190">
        <v>26037543.803673685</v>
      </c>
      <c r="BP1190">
        <v>61526280.890376136</v>
      </c>
      <c r="BQ1190">
        <v>91935987.28486383</v>
      </c>
      <c r="BR1190">
        <v>2952379</v>
      </c>
      <c r="BS1190">
        <v>8767932</v>
      </c>
      <c r="BT1190">
        <v>937111</v>
      </c>
      <c r="BU1190">
        <v>81678</v>
      </c>
      <c r="BV1190">
        <v>88734</v>
      </c>
      <c r="BW1190">
        <v>932589</v>
      </c>
      <c r="BX1190">
        <v>42948</v>
      </c>
      <c r="BY1190">
        <v>2847.9624181194249</v>
      </c>
      <c r="BZ1190">
        <v>0</v>
      </c>
      <c r="CA1190">
        <v>0</v>
      </c>
      <c r="CB1190">
        <v>5.8501608745885969</v>
      </c>
      <c r="CC1190">
        <v>1467.69079134084</v>
      </c>
      <c r="CD1190">
        <v>17.620117602546248</v>
      </c>
      <c r="CE1190">
        <v>13.780259999999998</v>
      </c>
      <c r="CF1190">
        <v>0</v>
      </c>
      <c r="CG1190">
        <v>15563705.370918086</v>
      </c>
      <c r="CH1190">
        <v>9995883.4140696395</v>
      </c>
      <c r="CI1190">
        <v>11307986.73118085</v>
      </c>
      <c r="CJ1190">
        <v>1401721.582202869</v>
      </c>
      <c r="CK1190">
        <v>34730524.579367481</v>
      </c>
      <c r="CL1190">
        <v>41000000</v>
      </c>
      <c r="CM1190">
        <v>3040000</v>
      </c>
      <c r="CN1190">
        <v>2560000</v>
      </c>
      <c r="CO1190">
        <v>557020000</v>
      </c>
      <c r="CP1190">
        <v>6000</v>
      </c>
      <c r="CQ1190">
        <v>1020</v>
      </c>
      <c r="CR1190">
        <v>0</v>
      </c>
      <c r="CS1190">
        <v>0</v>
      </c>
      <c r="CT1190">
        <v>11077000</v>
      </c>
      <c r="CU1190">
        <v>7148160</v>
      </c>
      <c r="CV1190">
        <v>0</v>
      </c>
      <c r="CW1190">
        <v>0</v>
      </c>
      <c r="CX1190">
        <v>53068.383612206824</v>
      </c>
      <c r="CY1190">
        <v>98724667.188190848</v>
      </c>
      <c r="CZ1190">
        <v>707600</v>
      </c>
      <c r="DA1190">
        <v>714267.32346182177</v>
      </c>
      <c r="DB1190">
        <v>682210.28019579442</v>
      </c>
      <c r="DC1190">
        <v>643835.50356374134</v>
      </c>
      <c r="DD1190">
        <v>-4863309.1932370141</v>
      </c>
      <c r="DE1190">
        <v>-5474204.8074563369</v>
      </c>
      <c r="DF1190">
        <v>-7029125.2268383577</v>
      </c>
    </row>
    <row r="1191" spans="1:110" x14ac:dyDescent="0.45">
      <c r="A1191">
        <v>28201</v>
      </c>
      <c r="B1191" t="s">
        <v>1529</v>
      </c>
      <c r="C1191">
        <v>535664</v>
      </c>
      <c r="D1191">
        <v>529772</v>
      </c>
      <c r="E1191">
        <v>519761</v>
      </c>
      <c r="F1191">
        <v>507393</v>
      </c>
      <c r="G1191">
        <v>493196</v>
      </c>
      <c r="H1191">
        <v>477813</v>
      </c>
      <c r="I1191">
        <v>461967</v>
      </c>
      <c r="J1191">
        <v>449410.78571428574</v>
      </c>
      <c r="K1191">
        <v>2.35</v>
      </c>
      <c r="L1191">
        <v>2.27</v>
      </c>
      <c r="M1191">
        <v>2.2000000000000002</v>
      </c>
      <c r="N1191">
        <v>2.15</v>
      </c>
      <c r="O1191">
        <v>2.12</v>
      </c>
      <c r="P1191">
        <v>2.09</v>
      </c>
      <c r="Q1191">
        <v>2.0708052979398137</v>
      </c>
      <c r="R1191">
        <v>2.0510426518313842</v>
      </c>
      <c r="S1191">
        <v>283338</v>
      </c>
      <c r="T1191">
        <v>10305</v>
      </c>
      <c r="U1191">
        <v>3645</v>
      </c>
      <c r="V1191">
        <v>829.40777225055479</v>
      </c>
      <c r="W1191">
        <v>2832.3975179994914</v>
      </c>
      <c r="X1191">
        <v>3398.487987386246</v>
      </c>
      <c r="Y1191">
        <v>352.00527469998929</v>
      </c>
      <c r="Z1191">
        <v>251977</v>
      </c>
      <c r="AA1191">
        <v>246768.84425420867</v>
      </c>
      <c r="AB1191">
        <v>240619.7769190972</v>
      </c>
      <c r="AC1191">
        <v>232890.69821650561</v>
      </c>
      <c r="AD1191">
        <v>223023.14454148553</v>
      </c>
      <c r="AE1191">
        <v>211774.7471653079</v>
      </c>
      <c r="AF1191">
        <v>200536.19766391063</v>
      </c>
      <c r="AG1191">
        <v>191779.48185337233</v>
      </c>
      <c r="AH1191">
        <v>2470</v>
      </c>
      <c r="AI1191">
        <v>2173.8302975445213</v>
      </c>
      <c r="AJ1191">
        <v>1985.7997797791554</v>
      </c>
      <c r="AK1191">
        <v>1876.2640825676299</v>
      </c>
      <c r="AL1191">
        <v>1793.7404488302491</v>
      </c>
      <c r="AM1191">
        <v>1702.5846500854723</v>
      </c>
      <c r="AN1191">
        <v>1642.5787469953598</v>
      </c>
      <c r="AO1191">
        <v>1566.0212780984739</v>
      </c>
      <c r="AP1191">
        <v>1413.9400388397917</v>
      </c>
      <c r="AQ1191">
        <v>79.019164396582312</v>
      </c>
      <c r="AR1191">
        <v>9.3086894001578528</v>
      </c>
      <c r="AS1191">
        <v>79.019164396582312</v>
      </c>
      <c r="AT1191">
        <v>355651</v>
      </c>
      <c r="AU1191">
        <v>8836</v>
      </c>
      <c r="AV1191">
        <v>240839.34967257595</v>
      </c>
      <c r="AW1191">
        <v>101466.50266666271</v>
      </c>
      <c r="AX1191">
        <v>5315.8834049811176</v>
      </c>
      <c r="AY1191">
        <v>8036.809098573859</v>
      </c>
      <c r="AZ1191">
        <v>3859.785761439849</v>
      </c>
      <c r="BA1191">
        <v>141.3060684475314</v>
      </c>
      <c r="BB1191">
        <v>66.061272509003672</v>
      </c>
      <c r="BC1191">
        <v>213300</v>
      </c>
      <c r="BD1191">
        <v>13229500.477355098</v>
      </c>
      <c r="BE1191">
        <v>104165766.13791253</v>
      </c>
      <c r="BF1191">
        <v>3794260</v>
      </c>
      <c r="BG1191">
        <v>3836807.0131517751</v>
      </c>
      <c r="BH1191">
        <v>3716855.0021831188</v>
      </c>
      <c r="BI1191">
        <v>2467031.9999999995</v>
      </c>
      <c r="BJ1191">
        <v>2328287.4575957055</v>
      </c>
      <c r="BK1191">
        <v>2229638.1700344495</v>
      </c>
      <c r="BL1191">
        <v>-8993876.3645234015</v>
      </c>
      <c r="BM1191">
        <v>-10368025.26621131</v>
      </c>
      <c r="BN1191">
        <v>-11854537.721038619</v>
      </c>
      <c r="BO1191">
        <v>11038043.841704778</v>
      </c>
      <c r="BP1191">
        <v>25174913.635286465</v>
      </c>
      <c r="BQ1191">
        <v>37121904.305562705</v>
      </c>
      <c r="BR1191">
        <v>2952379</v>
      </c>
      <c r="BS1191">
        <v>8767932</v>
      </c>
      <c r="BT1191">
        <v>937111</v>
      </c>
      <c r="BU1191">
        <v>81678</v>
      </c>
      <c r="BV1191">
        <v>88734</v>
      </c>
      <c r="BW1191">
        <v>932589</v>
      </c>
      <c r="BX1191">
        <v>42948</v>
      </c>
      <c r="BY1191">
        <v>3629.2190321658977</v>
      </c>
      <c r="BZ1191">
        <v>0</v>
      </c>
      <c r="CA1191">
        <v>0</v>
      </c>
      <c r="CB1191">
        <v>0</v>
      </c>
      <c r="CC1191">
        <v>320.72275158000002</v>
      </c>
      <c r="CD1191">
        <v>109.86647537208125</v>
      </c>
      <c r="CE1191">
        <v>0</v>
      </c>
      <c r="CF1191">
        <v>3.7315900000000002</v>
      </c>
      <c r="CG1191">
        <v>6044242.4308605045</v>
      </c>
      <c r="CH1191">
        <v>3881951.0666238293</v>
      </c>
      <c r="CI1191">
        <v>4391512.9192772098</v>
      </c>
      <c r="CJ1191">
        <v>544365.55187138752</v>
      </c>
      <c r="CK1191">
        <v>13487772.050793691</v>
      </c>
      <c r="CL1191">
        <v>43300000</v>
      </c>
      <c r="CM1191">
        <v>2320000</v>
      </c>
      <c r="CN1191">
        <v>6590000</v>
      </c>
      <c r="CO1191">
        <v>534470000</v>
      </c>
      <c r="CP1191">
        <v>61000</v>
      </c>
      <c r="CQ1191">
        <v>0</v>
      </c>
      <c r="CR1191">
        <v>0</v>
      </c>
      <c r="CS1191">
        <v>0</v>
      </c>
      <c r="CT1191">
        <v>108939000</v>
      </c>
      <c r="CU1191">
        <v>0</v>
      </c>
      <c r="CV1191">
        <v>0</v>
      </c>
      <c r="CW1191">
        <v>0</v>
      </c>
      <c r="CX1191">
        <v>63763.370668888681</v>
      </c>
      <c r="CY1191">
        <v>36651608.851696901</v>
      </c>
      <c r="CZ1191">
        <v>213300</v>
      </c>
      <c r="DA1191">
        <v>215691.84397096498</v>
      </c>
      <c r="DB1191">
        <v>208948.56229295285</v>
      </c>
      <c r="DC1191">
        <v>200261.06029901275</v>
      </c>
      <c r="DD1191">
        <v>-8993876.3645234015</v>
      </c>
      <c r="DE1191">
        <v>-10368025.26621131</v>
      </c>
      <c r="DF1191">
        <v>-11854537.721038619</v>
      </c>
    </row>
    <row r="1192" spans="1:110" x14ac:dyDescent="0.45">
      <c r="A1192">
        <v>28202</v>
      </c>
      <c r="B1192" t="s">
        <v>1530</v>
      </c>
      <c r="C1192">
        <v>452563</v>
      </c>
      <c r="D1192">
        <v>444350</v>
      </c>
      <c r="E1192">
        <v>433229</v>
      </c>
      <c r="F1192">
        <v>420102</v>
      </c>
      <c r="G1192">
        <v>405569</v>
      </c>
      <c r="H1192">
        <v>390642</v>
      </c>
      <c r="I1192">
        <v>376112</v>
      </c>
      <c r="J1192">
        <v>363096.67857142858</v>
      </c>
      <c r="K1192">
        <v>2.35</v>
      </c>
      <c r="L1192">
        <v>2.27</v>
      </c>
      <c r="M1192">
        <v>2.2000000000000002</v>
      </c>
      <c r="N1192">
        <v>2.15</v>
      </c>
      <c r="O1192">
        <v>2.12</v>
      </c>
      <c r="P1192">
        <v>2.09</v>
      </c>
      <c r="Q1192">
        <v>2.0708052979398137</v>
      </c>
      <c r="R1192">
        <v>2.0510426518313842</v>
      </c>
      <c r="S1192">
        <v>270536</v>
      </c>
      <c r="T1192">
        <v>8387</v>
      </c>
      <c r="U1192">
        <v>4413</v>
      </c>
      <c r="V1192">
        <v>818.6426905811802</v>
      </c>
      <c r="W1192">
        <v>2771.3745508414204</v>
      </c>
      <c r="X1192">
        <v>2367.5801107122929</v>
      </c>
      <c r="Y1192">
        <v>367.9858601899802</v>
      </c>
      <c r="Z1192">
        <v>182299</v>
      </c>
      <c r="AA1192">
        <v>183120.13961368651</v>
      </c>
      <c r="AB1192">
        <v>177633.93640149431</v>
      </c>
      <c r="AC1192">
        <v>171068.27711932885</v>
      </c>
      <c r="AD1192">
        <v>162499.61831997713</v>
      </c>
      <c r="AE1192">
        <v>152858.83611205709</v>
      </c>
      <c r="AF1192">
        <v>143415.64873370697</v>
      </c>
      <c r="AG1192">
        <v>135785.48056561843</v>
      </c>
      <c r="AH1192">
        <v>555</v>
      </c>
      <c r="AI1192">
        <v>529.31110405027869</v>
      </c>
      <c r="AJ1192">
        <v>482.75116794882496</v>
      </c>
      <c r="AK1192">
        <v>444.27751161422646</v>
      </c>
      <c r="AL1192">
        <v>421.85044293573242</v>
      </c>
      <c r="AM1192">
        <v>395.45825102610604</v>
      </c>
      <c r="AN1192">
        <v>352.74841247185265</v>
      </c>
      <c r="AO1192">
        <v>313.55603395534553</v>
      </c>
      <c r="AP1192">
        <v>1095.5742797134587</v>
      </c>
      <c r="AQ1192">
        <v>22.566049832485525</v>
      </c>
      <c r="AR1192">
        <v>2.6583468767758487</v>
      </c>
      <c r="AS1192">
        <v>22.566049832485525</v>
      </c>
      <c r="AT1192">
        <v>160162</v>
      </c>
      <c r="AU1192">
        <v>7053</v>
      </c>
      <c r="AV1192">
        <v>109570.96471946371</v>
      </c>
      <c r="AW1192">
        <v>70551.602141601281</v>
      </c>
      <c r="AX1192">
        <v>4151.7200510180155</v>
      </c>
      <c r="AY1192">
        <v>3656.3830926885039</v>
      </c>
      <c r="AZ1192">
        <v>2683.782945466513</v>
      </c>
      <c r="BA1192">
        <v>110.36044115535375</v>
      </c>
      <c r="BB1192">
        <v>66.061272509003672</v>
      </c>
      <c r="BC1192">
        <v>209230</v>
      </c>
      <c r="BD1192">
        <v>12500262.909397641</v>
      </c>
      <c r="BE1192">
        <v>74416397.665171474</v>
      </c>
      <c r="BF1192">
        <v>2546176</v>
      </c>
      <c r="BG1192">
        <v>2541589.3505183063</v>
      </c>
      <c r="BH1192">
        <v>2431205.903070977</v>
      </c>
      <c r="BI1192">
        <v>2947314.0000000014</v>
      </c>
      <c r="BJ1192">
        <v>2753339.5789962262</v>
      </c>
      <c r="BK1192">
        <v>2615427.2330695037</v>
      </c>
      <c r="BL1192">
        <v>-12096.502933528274</v>
      </c>
      <c r="BM1192">
        <v>-1519836.9435467161</v>
      </c>
      <c r="BN1192">
        <v>-3033391.0928206947</v>
      </c>
      <c r="BO1192">
        <v>7523939.8724310398</v>
      </c>
      <c r="BP1192">
        <v>17327233.578145754</v>
      </c>
      <c r="BQ1192">
        <v>25530592.673185389</v>
      </c>
      <c r="BR1192">
        <v>2952379</v>
      </c>
      <c r="BS1192">
        <v>8767932</v>
      </c>
      <c r="BT1192">
        <v>937111</v>
      </c>
      <c r="BU1192">
        <v>81678</v>
      </c>
      <c r="BV1192">
        <v>88734</v>
      </c>
      <c r="BW1192">
        <v>932589</v>
      </c>
      <c r="BX1192">
        <v>42948</v>
      </c>
      <c r="BY1192">
        <v>545.85726660057651</v>
      </c>
      <c r="BZ1192">
        <v>0</v>
      </c>
      <c r="CA1192">
        <v>0</v>
      </c>
      <c r="CB1192">
        <v>0</v>
      </c>
      <c r="CC1192">
        <v>352.73187752400003</v>
      </c>
      <c r="CD1192">
        <v>53.426811946218358</v>
      </c>
      <c r="CE1192">
        <v>74.210611537840862</v>
      </c>
      <c r="CF1192">
        <v>0</v>
      </c>
      <c r="CG1192">
        <v>4329129.0547769591</v>
      </c>
      <c r="CH1192">
        <v>2780409.181792377</v>
      </c>
      <c r="CI1192">
        <v>3145377.8353104112</v>
      </c>
      <c r="CJ1192">
        <v>389896.45997548278</v>
      </c>
      <c r="CK1192">
        <v>9660483.7640482746</v>
      </c>
      <c r="CL1192">
        <v>570000</v>
      </c>
      <c r="CM1192">
        <v>270000</v>
      </c>
      <c r="CN1192">
        <v>290000</v>
      </c>
      <c r="CO1192">
        <v>50720000</v>
      </c>
      <c r="CP1192">
        <v>0</v>
      </c>
      <c r="CQ1192">
        <v>0</v>
      </c>
      <c r="CR1192">
        <v>0</v>
      </c>
      <c r="CS1192">
        <v>0</v>
      </c>
      <c r="CT1192">
        <v>0</v>
      </c>
      <c r="CU1192">
        <v>0</v>
      </c>
      <c r="CV1192">
        <v>0</v>
      </c>
      <c r="CW1192">
        <v>0</v>
      </c>
      <c r="CX1192">
        <v>0</v>
      </c>
      <c r="CY1192">
        <v>26013362.264442828</v>
      </c>
      <c r="CZ1192">
        <v>209230</v>
      </c>
      <c r="DA1192">
        <v>208853.09570467446</v>
      </c>
      <c r="DB1192">
        <v>199782.42317088076</v>
      </c>
      <c r="DC1192">
        <v>189222.25435021624</v>
      </c>
      <c r="DD1192">
        <v>-12096.502933528274</v>
      </c>
      <c r="DE1192">
        <v>-1519836.9435467161</v>
      </c>
      <c r="DF1192">
        <v>-3033391.0928206947</v>
      </c>
    </row>
    <row r="1193" spans="1:110" x14ac:dyDescent="0.45">
      <c r="A1193">
        <v>28203</v>
      </c>
      <c r="B1193" t="s">
        <v>1531</v>
      </c>
      <c r="C1193">
        <v>293409</v>
      </c>
      <c r="D1193">
        <v>292443</v>
      </c>
      <c r="E1193">
        <v>288870</v>
      </c>
      <c r="F1193">
        <v>283726</v>
      </c>
      <c r="G1193">
        <v>277161</v>
      </c>
      <c r="H1193">
        <v>269525</v>
      </c>
      <c r="I1193">
        <v>261401</v>
      </c>
      <c r="J1193">
        <v>255916.39285714287</v>
      </c>
      <c r="K1193">
        <v>2.35</v>
      </c>
      <c r="L1193">
        <v>2.27</v>
      </c>
      <c r="M1193">
        <v>2.2000000000000002</v>
      </c>
      <c r="N1193">
        <v>2.15</v>
      </c>
      <c r="O1193">
        <v>2.12</v>
      </c>
      <c r="P1193">
        <v>2.09</v>
      </c>
      <c r="Q1193">
        <v>2.0708052979398137</v>
      </c>
      <c r="R1193">
        <v>2.0510426518313842</v>
      </c>
      <c r="S1193">
        <v>284325</v>
      </c>
      <c r="T1193">
        <v>9153</v>
      </c>
      <c r="U1193">
        <v>4094</v>
      </c>
      <c r="V1193">
        <v>480.84881047695217</v>
      </c>
      <c r="W1193">
        <v>1631.1497470381601</v>
      </c>
      <c r="X1193">
        <v>2851.9488447349422</v>
      </c>
      <c r="Y1193">
        <v>376.04586732486689</v>
      </c>
      <c r="Z1193">
        <v>102054</v>
      </c>
      <c r="AA1193">
        <v>100043.0432459662</v>
      </c>
      <c r="AB1193">
        <v>97768.592377518493</v>
      </c>
      <c r="AC1193">
        <v>94978.750831581812</v>
      </c>
      <c r="AD1193">
        <v>91459.465712845136</v>
      </c>
      <c r="AE1193">
        <v>87252.207447920315</v>
      </c>
      <c r="AF1193">
        <v>83006.295480440356</v>
      </c>
      <c r="AG1193">
        <v>79790.007409795813</v>
      </c>
      <c r="AH1193">
        <v>1240</v>
      </c>
      <c r="AI1193">
        <v>1037.5090490039024</v>
      </c>
      <c r="AJ1193">
        <v>886.97091950432355</v>
      </c>
      <c r="AK1193">
        <v>781.89994758457931</v>
      </c>
      <c r="AL1193">
        <v>697.84473660386016</v>
      </c>
      <c r="AM1193">
        <v>618.42399726105111</v>
      </c>
      <c r="AN1193">
        <v>559.71843678051789</v>
      </c>
      <c r="AO1193">
        <v>510.29075558015847</v>
      </c>
      <c r="AP1193">
        <v>604.74383193724987</v>
      </c>
      <c r="AQ1193">
        <v>5.6225174666798949</v>
      </c>
      <c r="AR1193">
        <v>0.6623490534727704</v>
      </c>
      <c r="AS1193">
        <v>5.6225174666798949</v>
      </c>
      <c r="AT1193">
        <v>135776</v>
      </c>
      <c r="AU1193">
        <v>1998</v>
      </c>
      <c r="AV1193">
        <v>91446.824283621259</v>
      </c>
      <c r="AW1193">
        <v>27614.783522421465</v>
      </c>
      <c r="AX1193">
        <v>1242.9602368310011</v>
      </c>
      <c r="AY1193">
        <v>3051.5805263444413</v>
      </c>
      <c r="AZ1193">
        <v>1050.4663651929125</v>
      </c>
      <c r="BA1193">
        <v>33.04019500100852</v>
      </c>
      <c r="BB1193">
        <v>66.061272509003672</v>
      </c>
      <c r="BC1193">
        <v>122470</v>
      </c>
      <c r="BD1193">
        <v>7835824.3777287649</v>
      </c>
      <c r="BE1193">
        <v>37648666.716243193</v>
      </c>
      <c r="BF1193">
        <v>2010821.9999999998</v>
      </c>
      <c r="BG1193">
        <v>2059770.9573814624</v>
      </c>
      <c r="BH1193">
        <v>2012848.1995411795</v>
      </c>
      <c r="BI1193">
        <v>652291.99999999977</v>
      </c>
      <c r="BJ1193">
        <v>619272.23850152292</v>
      </c>
      <c r="BK1193">
        <v>596326.09997765755</v>
      </c>
      <c r="BL1193">
        <v>-2394486.626340027</v>
      </c>
      <c r="BM1193">
        <v>-3292502.2014935026</v>
      </c>
      <c r="BN1193">
        <v>-4266872.5509249689</v>
      </c>
      <c r="BO1193">
        <v>3935494.6700856648</v>
      </c>
      <c r="BP1193">
        <v>9139548.0714013372</v>
      </c>
      <c r="BQ1193">
        <v>13807870.231070602</v>
      </c>
      <c r="BR1193">
        <v>2952379</v>
      </c>
      <c r="BS1193">
        <v>8767932</v>
      </c>
      <c r="BT1193">
        <v>937111</v>
      </c>
      <c r="BU1193">
        <v>81678</v>
      </c>
      <c r="BV1193">
        <v>88734</v>
      </c>
      <c r="BW1193">
        <v>932589</v>
      </c>
      <c r="BX1193">
        <v>42948</v>
      </c>
      <c r="BY1193">
        <v>852.05770882849686</v>
      </c>
      <c r="BZ1193">
        <v>0</v>
      </c>
      <c r="CA1193">
        <v>0</v>
      </c>
      <c r="CB1193">
        <v>0</v>
      </c>
      <c r="CC1193">
        <v>264.83869887599997</v>
      </c>
      <c r="CD1193">
        <v>14.201782416481562</v>
      </c>
      <c r="CE1193">
        <v>0</v>
      </c>
      <c r="CF1193">
        <v>0</v>
      </c>
      <c r="CG1193">
        <v>2064605.4239326743</v>
      </c>
      <c r="CH1193">
        <v>1326005.2552941286</v>
      </c>
      <c r="CI1193">
        <v>1500062.4968511281</v>
      </c>
      <c r="CJ1193">
        <v>185945.5645354985</v>
      </c>
      <c r="CK1193">
        <v>4607182.397359876</v>
      </c>
      <c r="CL1193">
        <v>4140000</v>
      </c>
      <c r="CM1193">
        <v>170000</v>
      </c>
      <c r="CN1193">
        <v>270000</v>
      </c>
      <c r="CO1193">
        <v>49420000</v>
      </c>
      <c r="CP1193">
        <v>0</v>
      </c>
      <c r="CQ1193">
        <v>0</v>
      </c>
      <c r="CR1193">
        <v>0</v>
      </c>
      <c r="CS1193">
        <v>0</v>
      </c>
      <c r="CT1193">
        <v>0</v>
      </c>
      <c r="CU1193">
        <v>0</v>
      </c>
      <c r="CV1193">
        <v>0</v>
      </c>
      <c r="CW1193">
        <v>0</v>
      </c>
      <c r="CX1193">
        <v>410.70190412954196</v>
      </c>
      <c r="CY1193">
        <v>13268954.506006829</v>
      </c>
      <c r="CZ1193">
        <v>122470</v>
      </c>
      <c r="DA1193">
        <v>125451.2578191942</v>
      </c>
      <c r="DB1193">
        <v>122593.40657592179</v>
      </c>
      <c r="DC1193">
        <v>118614.49348649466</v>
      </c>
      <c r="DD1193">
        <v>-2394486.626340027</v>
      </c>
      <c r="DE1193">
        <v>-3292502.2014935026</v>
      </c>
      <c r="DF1193">
        <v>-4266872.5509249689</v>
      </c>
    </row>
    <row r="1194" spans="1:110" x14ac:dyDescent="0.45">
      <c r="A1194">
        <v>28204</v>
      </c>
      <c r="B1194" t="s">
        <v>1532</v>
      </c>
      <c r="C1194">
        <v>487850</v>
      </c>
      <c r="D1194">
        <v>488486</v>
      </c>
      <c r="E1194">
        <v>483712</v>
      </c>
      <c r="F1194">
        <v>475523</v>
      </c>
      <c r="G1194">
        <v>465333</v>
      </c>
      <c r="H1194">
        <v>453695</v>
      </c>
      <c r="I1194">
        <v>441478</v>
      </c>
      <c r="J1194">
        <v>433368.10714285716</v>
      </c>
      <c r="K1194">
        <v>2.35</v>
      </c>
      <c r="L1194">
        <v>2.27</v>
      </c>
      <c r="M1194">
        <v>2.2000000000000002</v>
      </c>
      <c r="N1194">
        <v>2.15</v>
      </c>
      <c r="O1194">
        <v>2.12</v>
      </c>
      <c r="P1194">
        <v>2.09</v>
      </c>
      <c r="Q1194">
        <v>2.0708052979398137</v>
      </c>
      <c r="R1194">
        <v>2.0510426518313842</v>
      </c>
      <c r="S1194">
        <v>312080</v>
      </c>
      <c r="T1194">
        <v>9213</v>
      </c>
      <c r="U1194">
        <v>4105</v>
      </c>
      <c r="V1194">
        <v>819.40378039155837</v>
      </c>
      <c r="W1194">
        <v>2781.4442557194247</v>
      </c>
      <c r="X1194">
        <v>2800.9335199758148</v>
      </c>
      <c r="Y1194">
        <v>367.65670791175756</v>
      </c>
      <c r="Z1194">
        <v>146566</v>
      </c>
      <c r="AA1194">
        <v>151512.14660656988</v>
      </c>
      <c r="AB1194">
        <v>149269.96741599709</v>
      </c>
      <c r="AC1194">
        <v>144713.92569317759</v>
      </c>
      <c r="AD1194">
        <v>137963.88117217363</v>
      </c>
      <c r="AE1194">
        <v>130140.96511487752</v>
      </c>
      <c r="AF1194">
        <v>122435.2229348024</v>
      </c>
      <c r="AG1194">
        <v>117243.70130399081</v>
      </c>
      <c r="AH1194">
        <v>598</v>
      </c>
      <c r="AI1194">
        <v>593.42601608465725</v>
      </c>
      <c r="AJ1194">
        <v>591.06786999984286</v>
      </c>
      <c r="AK1194">
        <v>599.01238731872422</v>
      </c>
      <c r="AL1194">
        <v>604.56642294869255</v>
      </c>
      <c r="AM1194">
        <v>590.59202770945762</v>
      </c>
      <c r="AN1194">
        <v>558.35616728832031</v>
      </c>
      <c r="AO1194">
        <v>539.69965290924108</v>
      </c>
      <c r="AP1194">
        <v>1032.839603021265</v>
      </c>
      <c r="AQ1194">
        <v>26.896907881144362</v>
      </c>
      <c r="AR1194">
        <v>3.1685346612075769</v>
      </c>
      <c r="AS1194">
        <v>26.896907881144362</v>
      </c>
      <c r="AT1194">
        <v>168603</v>
      </c>
      <c r="AU1194">
        <v>4376</v>
      </c>
      <c r="AV1194">
        <v>114242.12768631542</v>
      </c>
      <c r="AW1194">
        <v>49615.376897070892</v>
      </c>
      <c r="AX1194">
        <v>2627.1046276879265</v>
      </c>
      <c r="AY1194">
        <v>3812.2598008923451</v>
      </c>
      <c r="AZ1194">
        <v>1887.3689371645767</v>
      </c>
      <c r="BA1194">
        <v>69.833327418552599</v>
      </c>
      <c r="BB1194">
        <v>66.061272509003672</v>
      </c>
      <c r="BC1194">
        <v>211250</v>
      </c>
      <c r="BD1194">
        <v>13702494.737104896</v>
      </c>
      <c r="BE1194">
        <v>59763442.027025826</v>
      </c>
      <c r="BF1194">
        <v>2490488</v>
      </c>
      <c r="BG1194">
        <v>2559712.8995898766</v>
      </c>
      <c r="BH1194">
        <v>2512325.4414359126</v>
      </c>
      <c r="BI1194">
        <v>1105925.9999999998</v>
      </c>
      <c r="BJ1194">
        <v>1056304.0427493574</v>
      </c>
      <c r="BK1194">
        <v>1007033.7373373414</v>
      </c>
      <c r="BL1194">
        <v>-2029505.5132084414</v>
      </c>
      <c r="BM1194">
        <v>-2434766.4222892728</v>
      </c>
      <c r="BN1194">
        <v>-2843536.6613374595</v>
      </c>
      <c r="BO1194">
        <v>6779608.0620924793</v>
      </c>
      <c r="BP1194">
        <v>15059203.793909729</v>
      </c>
      <c r="BQ1194">
        <v>22081122.372097164</v>
      </c>
      <c r="BR1194">
        <v>2952379</v>
      </c>
      <c r="BS1194">
        <v>8767932</v>
      </c>
      <c r="BT1194">
        <v>937111</v>
      </c>
      <c r="BU1194">
        <v>81678</v>
      </c>
      <c r="BV1194">
        <v>88734</v>
      </c>
      <c r="BW1194">
        <v>932589</v>
      </c>
      <c r="BX1194">
        <v>42948</v>
      </c>
      <c r="BY1194">
        <v>843.17799928295449</v>
      </c>
      <c r="BZ1194">
        <v>0</v>
      </c>
      <c r="CA1194">
        <v>0</v>
      </c>
      <c r="CB1194">
        <v>0</v>
      </c>
      <c r="CC1194">
        <v>429.97026585599997</v>
      </c>
      <c r="CD1194">
        <v>28.370380991932773</v>
      </c>
      <c r="CE1194">
        <v>43.159757477535386</v>
      </c>
      <c r="CF1194">
        <v>14.714</v>
      </c>
      <c r="CG1194">
        <v>3090706.2937137973</v>
      </c>
      <c r="CH1194">
        <v>1985024.7124841309</v>
      </c>
      <c r="CI1194">
        <v>2245587.7264676802</v>
      </c>
      <c r="CJ1194">
        <v>278359.78726788959</v>
      </c>
      <c r="CK1194">
        <v>6896934.1389621049</v>
      </c>
      <c r="CL1194">
        <v>1130000</v>
      </c>
      <c r="CM1194">
        <v>110000</v>
      </c>
      <c r="CN1194">
        <v>140000</v>
      </c>
      <c r="CO1194">
        <v>99960000</v>
      </c>
      <c r="CP1194">
        <v>24000</v>
      </c>
      <c r="CQ1194">
        <v>1610</v>
      </c>
      <c r="CR1194">
        <v>0</v>
      </c>
      <c r="CS1194">
        <v>0</v>
      </c>
      <c r="CT1194">
        <v>57303000</v>
      </c>
      <c r="CU1194">
        <v>11282880</v>
      </c>
      <c r="CV1194">
        <v>0</v>
      </c>
      <c r="CW1194">
        <v>0</v>
      </c>
      <c r="CX1194">
        <v>8748.1879579038268</v>
      </c>
      <c r="CY1194">
        <v>21333380.837128799</v>
      </c>
      <c r="CZ1194">
        <v>211250</v>
      </c>
      <c r="DA1194">
        <v>217121.84521200723</v>
      </c>
      <c r="DB1194">
        <v>213102.31147603865</v>
      </c>
      <c r="DC1194">
        <v>207420.99291589254</v>
      </c>
      <c r="DD1194">
        <v>-2029505.5132084414</v>
      </c>
      <c r="DE1194">
        <v>-2434766.4222892728</v>
      </c>
      <c r="DF1194">
        <v>-2843536.6613374595</v>
      </c>
    </row>
    <row r="1195" spans="1:110" x14ac:dyDescent="0.45">
      <c r="A1195">
        <v>28205</v>
      </c>
      <c r="B1195" t="s">
        <v>1533</v>
      </c>
      <c r="C1195">
        <v>44258</v>
      </c>
      <c r="D1195">
        <v>41169</v>
      </c>
      <c r="E1195">
        <v>38109</v>
      </c>
      <c r="F1195">
        <v>35181</v>
      </c>
      <c r="G1195">
        <v>32253</v>
      </c>
      <c r="H1195">
        <v>29244</v>
      </c>
      <c r="I1195">
        <v>26369</v>
      </c>
      <c r="J1195">
        <v>23391.392857142855</v>
      </c>
      <c r="K1195">
        <v>2.35</v>
      </c>
      <c r="L1195">
        <v>2.27</v>
      </c>
      <c r="M1195">
        <v>2.2000000000000002</v>
      </c>
      <c r="N1195">
        <v>2.15</v>
      </c>
      <c r="O1195">
        <v>2.12</v>
      </c>
      <c r="P1195">
        <v>2.09</v>
      </c>
      <c r="Q1195">
        <v>2.0708052979398137</v>
      </c>
      <c r="R1195">
        <v>2.0510426518313842</v>
      </c>
      <c r="S1195">
        <v>262611</v>
      </c>
      <c r="T1195">
        <v>9684</v>
      </c>
      <c r="U1195">
        <v>3650</v>
      </c>
      <c r="V1195">
        <v>68.758020789881485</v>
      </c>
      <c r="W1195">
        <v>238.45591214479032</v>
      </c>
      <c r="X1195">
        <v>3182.999585290298</v>
      </c>
      <c r="Y1195">
        <v>345.93136308281908</v>
      </c>
      <c r="Z1195">
        <v>22271</v>
      </c>
      <c r="AA1195">
        <v>20416.056065319404</v>
      </c>
      <c r="AB1195">
        <v>18578.886591715553</v>
      </c>
      <c r="AC1195">
        <v>16747.077567969416</v>
      </c>
      <c r="AD1195">
        <v>14906.220757291485</v>
      </c>
      <c r="AE1195">
        <v>13186.925426090902</v>
      </c>
      <c r="AF1195">
        <v>11650.363078547018</v>
      </c>
      <c r="AG1195">
        <v>9853.6353896373075</v>
      </c>
      <c r="AH1195">
        <v>2386</v>
      </c>
      <c r="AI1195">
        <v>2027.7996901971828</v>
      </c>
      <c r="AJ1195">
        <v>1684.2821872218085</v>
      </c>
      <c r="AK1195">
        <v>1401.6478478610254</v>
      </c>
      <c r="AL1195">
        <v>1179.7029589593469</v>
      </c>
      <c r="AM1195">
        <v>1024.4298684555986</v>
      </c>
      <c r="AN1195">
        <v>901.19146772956105</v>
      </c>
      <c r="AO1195">
        <v>789.77521902971284</v>
      </c>
      <c r="AP1195">
        <v>128.26091924632456</v>
      </c>
      <c r="AQ1195">
        <v>5.7744773982117845</v>
      </c>
      <c r="AR1195">
        <v>0.68025037924230469</v>
      </c>
      <c r="AS1195">
        <v>5.7744773982117845</v>
      </c>
      <c r="AT1195">
        <v>35681</v>
      </c>
      <c r="AU1195">
        <v>410</v>
      </c>
      <c r="AV1195">
        <v>23989.948637162914</v>
      </c>
      <c r="AW1195">
        <v>6326.4966108076469</v>
      </c>
      <c r="AX1195">
        <v>260.84335103492276</v>
      </c>
      <c r="AY1195">
        <v>800.5445860221264</v>
      </c>
      <c r="AZ1195">
        <v>240.65993107512287</v>
      </c>
      <c r="BA1195">
        <v>6.9337014391411724</v>
      </c>
      <c r="BB1195">
        <v>66.061272509003672</v>
      </c>
      <c r="BC1195">
        <v>17630</v>
      </c>
      <c r="BD1195">
        <v>732379.49706520129</v>
      </c>
      <c r="BE1195">
        <v>8902999.1866419073</v>
      </c>
      <c r="BF1195">
        <v>159006</v>
      </c>
      <c r="BG1195">
        <v>143462.62451053996</v>
      </c>
      <c r="BH1195">
        <v>122675.98132705651</v>
      </c>
      <c r="BI1195">
        <v>143115.99999999997</v>
      </c>
      <c r="BJ1195">
        <v>117396.56011666683</v>
      </c>
      <c r="BK1195">
        <v>104492.20373784041</v>
      </c>
      <c r="BL1195">
        <v>-727872.43027547374</v>
      </c>
      <c r="BM1195">
        <v>-787553.21228396671</v>
      </c>
      <c r="BN1195">
        <v>-861555.12757671706</v>
      </c>
      <c r="BO1195">
        <v>369311.33931797836</v>
      </c>
      <c r="BP1195">
        <v>1162740.1536568706</v>
      </c>
      <c r="BQ1195">
        <v>1842235.5091411471</v>
      </c>
      <c r="BR1195">
        <v>2952379</v>
      </c>
      <c r="BS1195">
        <v>8767932</v>
      </c>
      <c r="BT1195">
        <v>937111</v>
      </c>
      <c r="BU1195">
        <v>81678</v>
      </c>
      <c r="BV1195">
        <v>88734</v>
      </c>
      <c r="BW1195">
        <v>932589</v>
      </c>
      <c r="BX1195">
        <v>42948</v>
      </c>
      <c r="BY1195">
        <v>898.19525043822466</v>
      </c>
      <c r="BZ1195">
        <v>0</v>
      </c>
      <c r="CA1195">
        <v>15.023535166799995</v>
      </c>
      <c r="CB1195">
        <v>0.73142601442092336</v>
      </c>
      <c r="CC1195">
        <v>0</v>
      </c>
      <c r="CD1195">
        <v>14.41880874079645</v>
      </c>
      <c r="CE1195">
        <v>0</v>
      </c>
      <c r="CF1195">
        <v>0</v>
      </c>
      <c r="CG1195">
        <v>669555.74650567234</v>
      </c>
      <c r="CH1195">
        <v>430026.20659968618</v>
      </c>
      <c r="CI1195">
        <v>486473.32475334615</v>
      </c>
      <c r="CJ1195">
        <v>60302.525523174387</v>
      </c>
      <c r="CK1195">
        <v>1494118.6405856684</v>
      </c>
      <c r="CL1195">
        <v>22500000</v>
      </c>
      <c r="CM1195">
        <v>2070000</v>
      </c>
      <c r="CN1195">
        <v>3510000</v>
      </c>
      <c r="CO1195">
        <v>182380000</v>
      </c>
      <c r="CP1195">
        <v>65000</v>
      </c>
      <c r="CQ1195">
        <v>130</v>
      </c>
      <c r="CR1195">
        <v>0</v>
      </c>
      <c r="CS1195">
        <v>0</v>
      </c>
      <c r="CT1195">
        <v>171828000</v>
      </c>
      <c r="CU1195">
        <v>911040</v>
      </c>
      <c r="CV1195">
        <v>0</v>
      </c>
      <c r="CW1195">
        <v>0</v>
      </c>
      <c r="CX1195">
        <v>24525.788274926574</v>
      </c>
      <c r="CY1195">
        <v>3943423.833767103</v>
      </c>
      <c r="CZ1195">
        <v>17630</v>
      </c>
      <c r="DA1195">
        <v>15906.607738832618</v>
      </c>
      <c r="DB1195">
        <v>13601.861255524989</v>
      </c>
      <c r="DC1195">
        <v>11086.3667811634</v>
      </c>
      <c r="DD1195">
        <v>-727872.43027547374</v>
      </c>
      <c r="DE1195">
        <v>-787553.21228396671</v>
      </c>
      <c r="DF1195">
        <v>-861555.12757671706</v>
      </c>
    </row>
    <row r="1196" spans="1:110" x14ac:dyDescent="0.45">
      <c r="A1196">
        <v>28206</v>
      </c>
      <c r="B1196" t="s">
        <v>1534</v>
      </c>
      <c r="C1196">
        <v>95350</v>
      </c>
      <c r="D1196">
        <v>94531</v>
      </c>
      <c r="E1196">
        <v>94134</v>
      </c>
      <c r="F1196">
        <v>93031</v>
      </c>
      <c r="G1196">
        <v>91282</v>
      </c>
      <c r="H1196">
        <v>89202</v>
      </c>
      <c r="I1196">
        <v>87066</v>
      </c>
      <c r="J1196">
        <v>85695.928571428565</v>
      </c>
      <c r="K1196">
        <v>2.35</v>
      </c>
      <c r="L1196">
        <v>2.27</v>
      </c>
      <c r="M1196">
        <v>2.2000000000000002</v>
      </c>
      <c r="N1196">
        <v>2.15</v>
      </c>
      <c r="O1196">
        <v>2.12</v>
      </c>
      <c r="P1196">
        <v>2.09</v>
      </c>
      <c r="Q1196">
        <v>2.0708052979398137</v>
      </c>
      <c r="R1196">
        <v>2.0510426518313842</v>
      </c>
      <c r="S1196">
        <v>291455</v>
      </c>
      <c r="T1196">
        <v>8794</v>
      </c>
      <c r="U1196">
        <v>4271</v>
      </c>
      <c r="V1196">
        <v>160.38060079256377</v>
      </c>
      <c r="W1196">
        <v>544.44626856422838</v>
      </c>
      <c r="X1196">
        <v>2669.7383891354234</v>
      </c>
      <c r="Y1196">
        <v>381.9518579458408</v>
      </c>
      <c r="Z1196">
        <v>23873</v>
      </c>
      <c r="AA1196">
        <v>23362.474445499945</v>
      </c>
      <c r="AB1196">
        <v>23013.039135550938</v>
      </c>
      <c r="AC1196">
        <v>22413.687974445234</v>
      </c>
      <c r="AD1196">
        <v>21432.141098135253</v>
      </c>
      <c r="AE1196">
        <v>20304.464740386367</v>
      </c>
      <c r="AF1196">
        <v>19172.484222878727</v>
      </c>
      <c r="AG1196">
        <v>18371.78399691698</v>
      </c>
      <c r="AH1196">
        <v>94</v>
      </c>
      <c r="AI1196">
        <v>99.241620217495225</v>
      </c>
      <c r="AJ1196">
        <v>103.07725458151741</v>
      </c>
      <c r="AK1196">
        <v>99.965787385026601</v>
      </c>
      <c r="AL1196">
        <v>99.034392517545669</v>
      </c>
      <c r="AM1196">
        <v>91.544530511934241</v>
      </c>
      <c r="AN1196">
        <v>86.706819812312077</v>
      </c>
      <c r="AO1196">
        <v>83.990309124468922</v>
      </c>
      <c r="AP1196">
        <v>200.10198600096274</v>
      </c>
      <c r="AQ1196">
        <v>2.3553789387442805</v>
      </c>
      <c r="AR1196">
        <v>0.27747054942778215</v>
      </c>
      <c r="AS1196">
        <v>2.3553789387442805</v>
      </c>
      <c r="AT1196">
        <v>31486</v>
      </c>
      <c r="AU1196">
        <v>660</v>
      </c>
      <c r="AV1196">
        <v>21277.401357915543</v>
      </c>
      <c r="AW1196">
        <v>7994.2212457792975</v>
      </c>
      <c r="AX1196">
        <v>400.7053860419158</v>
      </c>
      <c r="AY1196">
        <v>710.02688331364163</v>
      </c>
      <c r="AZ1196">
        <v>304.10017618944448</v>
      </c>
      <c r="BA1196">
        <v>10.651494473012161</v>
      </c>
      <c r="BB1196">
        <v>66.061272509003672</v>
      </c>
      <c r="BC1196">
        <v>40890</v>
      </c>
      <c r="BD1196">
        <v>2710198.7958812746</v>
      </c>
      <c r="BE1196">
        <v>13802404.784610447</v>
      </c>
      <c r="BF1196">
        <v>635294</v>
      </c>
      <c r="BG1196">
        <v>660108.89981841808</v>
      </c>
      <c r="BH1196">
        <v>651110.44826620515</v>
      </c>
      <c r="BI1196">
        <v>267148.00000000012</v>
      </c>
      <c r="BJ1196">
        <v>256298.70367393619</v>
      </c>
      <c r="BK1196">
        <v>245074.79477147118</v>
      </c>
      <c r="BL1196">
        <v>-793909.34410286322</v>
      </c>
      <c r="BM1196">
        <v>-966834.83070063964</v>
      </c>
      <c r="BN1196">
        <v>-1140180.2201865423</v>
      </c>
      <c r="BO1196">
        <v>1536054.5087415734</v>
      </c>
      <c r="BP1196">
        <v>3492102.0734968968</v>
      </c>
      <c r="BQ1196">
        <v>5150569.5500571737</v>
      </c>
      <c r="BR1196">
        <v>2952379</v>
      </c>
      <c r="BS1196">
        <v>8767932</v>
      </c>
      <c r="BT1196">
        <v>937111</v>
      </c>
      <c r="BU1196">
        <v>81678</v>
      </c>
      <c r="BV1196">
        <v>88734</v>
      </c>
      <c r="BW1196">
        <v>932589</v>
      </c>
      <c r="BX1196">
        <v>42948</v>
      </c>
      <c r="BY1196">
        <v>78.470857112496859</v>
      </c>
      <c r="BZ1196">
        <v>0</v>
      </c>
      <c r="CA1196">
        <v>0</v>
      </c>
      <c r="CB1196">
        <v>0</v>
      </c>
      <c r="CC1196">
        <v>0</v>
      </c>
      <c r="CD1196">
        <v>9.8801705718206918</v>
      </c>
      <c r="CE1196">
        <v>10.900337241229991</v>
      </c>
      <c r="CF1196">
        <v>0</v>
      </c>
      <c r="CG1196">
        <v>668339.69901837537</v>
      </c>
      <c r="CH1196">
        <v>429245.19278457598</v>
      </c>
      <c r="CI1196">
        <v>485589.79165353987</v>
      </c>
      <c r="CJ1196">
        <v>60193.004045653186</v>
      </c>
      <c r="CK1196">
        <v>1491405.0215508235</v>
      </c>
      <c r="CL1196">
        <v>20000</v>
      </c>
      <c r="CM1196">
        <v>10000</v>
      </c>
      <c r="CN1196">
        <v>0</v>
      </c>
      <c r="CO1196">
        <v>18470000</v>
      </c>
      <c r="CP1196">
        <v>0</v>
      </c>
      <c r="CQ1196">
        <v>140</v>
      </c>
      <c r="CR1196">
        <v>0</v>
      </c>
      <c r="CS1196">
        <v>0</v>
      </c>
      <c r="CT1196">
        <v>0</v>
      </c>
      <c r="CU1196">
        <v>981120</v>
      </c>
      <c r="CV1196">
        <v>0</v>
      </c>
      <c r="CW1196">
        <v>0</v>
      </c>
      <c r="CX1196">
        <v>1709.2796010015618</v>
      </c>
      <c r="CY1196">
        <v>4918803.3667226378</v>
      </c>
      <c r="CZ1196">
        <v>40890</v>
      </c>
      <c r="DA1196">
        <v>42487.183750476339</v>
      </c>
      <c r="DB1196">
        <v>41908.008307342941</v>
      </c>
      <c r="DC1196">
        <v>41025.531191696224</v>
      </c>
      <c r="DD1196">
        <v>-793909.34410286322</v>
      </c>
      <c r="DE1196">
        <v>-966834.83070063964</v>
      </c>
      <c r="DF1196">
        <v>-1140180.2201865423</v>
      </c>
    </row>
    <row r="1197" spans="1:110" x14ac:dyDescent="0.45">
      <c r="A1197">
        <v>28207</v>
      </c>
      <c r="B1197" t="s">
        <v>1535</v>
      </c>
      <c r="C1197">
        <v>196883</v>
      </c>
      <c r="D1197">
        <v>195727</v>
      </c>
      <c r="E1197">
        <v>192539</v>
      </c>
      <c r="F1197">
        <v>187965</v>
      </c>
      <c r="G1197">
        <v>182570</v>
      </c>
      <c r="H1197">
        <v>176810</v>
      </c>
      <c r="I1197">
        <v>170955</v>
      </c>
      <c r="J1197">
        <v>166469.75</v>
      </c>
      <c r="K1197">
        <v>2.35</v>
      </c>
      <c r="L1197">
        <v>2.27</v>
      </c>
      <c r="M1197">
        <v>2.2000000000000002</v>
      </c>
      <c r="N1197">
        <v>2.15</v>
      </c>
      <c r="O1197">
        <v>2.12</v>
      </c>
      <c r="P1197">
        <v>2.09</v>
      </c>
      <c r="Q1197">
        <v>2.0708052979398137</v>
      </c>
      <c r="R1197">
        <v>2.0510426518313842</v>
      </c>
      <c r="S1197">
        <v>278097</v>
      </c>
      <c r="T1197">
        <v>7884</v>
      </c>
      <c r="U1197">
        <v>4291</v>
      </c>
      <c r="V1197">
        <v>309.53712295803706</v>
      </c>
      <c r="W1197">
        <v>1048.1151554205446</v>
      </c>
      <c r="X1197">
        <v>2560.6809820593107</v>
      </c>
      <c r="Y1197">
        <v>411.5959718442441</v>
      </c>
      <c r="Z1197">
        <v>72346</v>
      </c>
      <c r="AA1197">
        <v>71021.847644621885</v>
      </c>
      <c r="AB1197">
        <v>69189.959080517627</v>
      </c>
      <c r="AC1197">
        <v>66637.318505312549</v>
      </c>
      <c r="AD1197">
        <v>63299.963985712915</v>
      </c>
      <c r="AE1197">
        <v>59643.995951112316</v>
      </c>
      <c r="AF1197">
        <v>56197.212760898328</v>
      </c>
      <c r="AG1197">
        <v>53414.011624444967</v>
      </c>
      <c r="AH1197">
        <v>591</v>
      </c>
      <c r="AI1197">
        <v>529.12996577201557</v>
      </c>
      <c r="AJ1197">
        <v>473.11206655773549</v>
      </c>
      <c r="AK1197">
        <v>425.20704549683489</v>
      </c>
      <c r="AL1197">
        <v>391.63975290614667</v>
      </c>
      <c r="AM1197">
        <v>369.28313143314381</v>
      </c>
      <c r="AN1197">
        <v>335.64322674671376</v>
      </c>
      <c r="AO1197">
        <v>317.80991400522413</v>
      </c>
      <c r="AP1197">
        <v>413.16765392488134</v>
      </c>
      <c r="AQ1197">
        <v>5.4705575351480054</v>
      </c>
      <c r="AR1197">
        <v>0.644447727703236</v>
      </c>
      <c r="AS1197">
        <v>5.4705575351480054</v>
      </c>
      <c r="AT1197">
        <v>78506</v>
      </c>
      <c r="AU1197">
        <v>3018</v>
      </c>
      <c r="AV1197">
        <v>53549.027743228311</v>
      </c>
      <c r="AW1197">
        <v>31030.732218269026</v>
      </c>
      <c r="AX1197">
        <v>1783.9070271352939</v>
      </c>
      <c r="AY1197">
        <v>1786.9310557915287</v>
      </c>
      <c r="AZ1197">
        <v>1180.4090535829537</v>
      </c>
      <c r="BA1197">
        <v>47.419566848326582</v>
      </c>
      <c r="BB1197">
        <v>66.061272509003672</v>
      </c>
      <c r="BC1197">
        <v>79650</v>
      </c>
      <c r="BD1197">
        <v>4953001.6024788162</v>
      </c>
      <c r="BE1197">
        <v>23091879.428684298</v>
      </c>
      <c r="BF1197">
        <v>1069180</v>
      </c>
      <c r="BG1197">
        <v>1084087.8400729254</v>
      </c>
      <c r="BH1197">
        <v>1049026.5548955833</v>
      </c>
      <c r="BI1197">
        <v>594317.99999999988</v>
      </c>
      <c r="BJ1197">
        <v>557627.8169727301</v>
      </c>
      <c r="BK1197">
        <v>529700.49701191788</v>
      </c>
      <c r="BL1197">
        <v>-862601.33291195985</v>
      </c>
      <c r="BM1197">
        <v>-1327754.5696866447</v>
      </c>
      <c r="BN1197">
        <v>-1770805.712184771</v>
      </c>
      <c r="BO1197">
        <v>2421525.7543165945</v>
      </c>
      <c r="BP1197">
        <v>5483073.2695522029</v>
      </c>
      <c r="BQ1197">
        <v>8076705.2762030195</v>
      </c>
      <c r="BR1197">
        <v>2952379</v>
      </c>
      <c r="BS1197">
        <v>8767932</v>
      </c>
      <c r="BT1197">
        <v>937111</v>
      </c>
      <c r="BU1197">
        <v>81678</v>
      </c>
      <c r="BV1197">
        <v>88734</v>
      </c>
      <c r="BW1197">
        <v>932589</v>
      </c>
      <c r="BX1197">
        <v>42948</v>
      </c>
      <c r="BY1197">
        <v>231.4404745229036</v>
      </c>
      <c r="BZ1197">
        <v>0</v>
      </c>
      <c r="CA1197">
        <v>0</v>
      </c>
      <c r="CB1197">
        <v>0</v>
      </c>
      <c r="CC1197">
        <v>0</v>
      </c>
      <c r="CD1197">
        <v>30.096945385246183</v>
      </c>
      <c r="CE1197">
        <v>11.651817491691475</v>
      </c>
      <c r="CF1197">
        <v>0</v>
      </c>
      <c r="CG1197">
        <v>1306035.001356869</v>
      </c>
      <c r="CH1197">
        <v>838808.83742837445</v>
      </c>
      <c r="CI1197">
        <v>948914.54919196106</v>
      </c>
      <c r="CJ1197">
        <v>117626.06685777205</v>
      </c>
      <c r="CK1197">
        <v>2914426.8434235523</v>
      </c>
      <c r="CL1197">
        <v>800000</v>
      </c>
      <c r="CM1197">
        <v>270000</v>
      </c>
      <c r="CN1197">
        <v>40000</v>
      </c>
      <c r="CO1197">
        <v>25000000</v>
      </c>
      <c r="CP1197">
        <v>0</v>
      </c>
      <c r="CQ1197">
        <v>0</v>
      </c>
      <c r="CR1197">
        <v>0</v>
      </c>
      <c r="CS1197">
        <v>0</v>
      </c>
      <c r="CT1197">
        <v>0</v>
      </c>
      <c r="CU1197">
        <v>0</v>
      </c>
      <c r="CV1197">
        <v>0</v>
      </c>
      <c r="CW1197">
        <v>0</v>
      </c>
      <c r="CX1197">
        <v>0</v>
      </c>
      <c r="CY1197">
        <v>8222527.1886298573</v>
      </c>
      <c r="CZ1197">
        <v>79650</v>
      </c>
      <c r="DA1197">
        <v>80760.579567339941</v>
      </c>
      <c r="DB1197">
        <v>78148.642041034458</v>
      </c>
      <c r="DC1197">
        <v>74975.873372765534</v>
      </c>
      <c r="DD1197">
        <v>-862601.33291195985</v>
      </c>
      <c r="DE1197">
        <v>-1327754.5696866447</v>
      </c>
      <c r="DF1197">
        <v>-1770805.712184771</v>
      </c>
    </row>
    <row r="1198" spans="1:110" x14ac:dyDescent="0.45">
      <c r="A1198">
        <v>28208</v>
      </c>
      <c r="B1198" t="s">
        <v>1536</v>
      </c>
      <c r="C1198">
        <v>30129</v>
      </c>
      <c r="D1198">
        <v>28952</v>
      </c>
      <c r="E1198">
        <v>27626</v>
      </c>
      <c r="F1198">
        <v>26188</v>
      </c>
      <c r="G1198">
        <v>24704</v>
      </c>
      <c r="H1198">
        <v>23230</v>
      </c>
      <c r="I1198">
        <v>21848</v>
      </c>
      <c r="J1198">
        <v>20447.678571428572</v>
      </c>
      <c r="K1198">
        <v>2.35</v>
      </c>
      <c r="L1198">
        <v>2.27</v>
      </c>
      <c r="M1198">
        <v>2.2000000000000002</v>
      </c>
      <c r="N1198">
        <v>2.15</v>
      </c>
      <c r="O1198">
        <v>2.12</v>
      </c>
      <c r="P1198">
        <v>2.09</v>
      </c>
      <c r="Q1198">
        <v>2.0708052979398137</v>
      </c>
      <c r="R1198">
        <v>2.0510426518313842</v>
      </c>
      <c r="S1198">
        <v>295787</v>
      </c>
      <c r="T1198">
        <v>11774</v>
      </c>
      <c r="U1198">
        <v>3212</v>
      </c>
      <c r="V1198">
        <v>46.616702274072068</v>
      </c>
      <c r="W1198">
        <v>162.94361959268039</v>
      </c>
      <c r="X1198">
        <v>3885.8012616518581</v>
      </c>
      <c r="Y1198">
        <v>303.27476745610102</v>
      </c>
      <c r="Z1198">
        <v>12447</v>
      </c>
      <c r="AA1198">
        <v>11591.085141567572</v>
      </c>
      <c r="AB1198">
        <v>10840.075054003231</v>
      </c>
      <c r="AC1198">
        <v>10194.241519304154</v>
      </c>
      <c r="AD1198">
        <v>9541.2742388334464</v>
      </c>
      <c r="AE1198">
        <v>8874.2185929710413</v>
      </c>
      <c r="AF1198">
        <v>8237.0575671658098</v>
      </c>
      <c r="AG1198">
        <v>7540.2884669474133</v>
      </c>
      <c r="AH1198">
        <v>262</v>
      </c>
      <c r="AI1198">
        <v>293.57545137371039</v>
      </c>
      <c r="AJ1198">
        <v>363.11161893610347</v>
      </c>
      <c r="AK1198">
        <v>467.41237540747687</v>
      </c>
      <c r="AL1198">
        <v>589.6739970753539</v>
      </c>
      <c r="AM1198">
        <v>754.32231233075026</v>
      </c>
      <c r="AN1198">
        <v>912.39722960034192</v>
      </c>
      <c r="AO1198">
        <v>1108.6794781050605</v>
      </c>
      <c r="AP1198">
        <v>71.284344218069506</v>
      </c>
      <c r="AQ1198">
        <v>0.83577962342538981</v>
      </c>
      <c r="AR1198">
        <v>9.8457291732438848E-2</v>
      </c>
      <c r="AS1198">
        <v>0.83577962342538981</v>
      </c>
      <c r="AT1198">
        <v>20635</v>
      </c>
      <c r="AU1198">
        <v>347</v>
      </c>
      <c r="AV1198">
        <v>13913.61956283566</v>
      </c>
      <c r="AW1198">
        <v>4547.3910886580888</v>
      </c>
      <c r="AX1198">
        <v>213.69139667774789</v>
      </c>
      <c r="AY1198">
        <v>464.29748481182594</v>
      </c>
      <c r="AZ1198">
        <v>172.98275701255369</v>
      </c>
      <c r="BA1198">
        <v>5.6803147896923605</v>
      </c>
      <c r="BB1198">
        <v>66.061272509003672</v>
      </c>
      <c r="BC1198">
        <v>11190</v>
      </c>
      <c r="BD1198">
        <v>577821.40585429117</v>
      </c>
      <c r="BE1198">
        <v>5336200.1483637597</v>
      </c>
      <c r="BF1198">
        <v>106800</v>
      </c>
      <c r="BG1198">
        <v>101995.82899040593</v>
      </c>
      <c r="BH1198">
        <v>93072.517983899452</v>
      </c>
      <c r="BI1198">
        <v>55206</v>
      </c>
      <c r="BJ1198">
        <v>48553.115643717436</v>
      </c>
      <c r="BK1198">
        <v>45443.164224553686</v>
      </c>
      <c r="BL1198">
        <v>-504347.74753047165</v>
      </c>
      <c r="BM1198">
        <v>-520698.82232737041</v>
      </c>
      <c r="BN1198">
        <v>-537766.77777307585</v>
      </c>
      <c r="BO1198">
        <v>369181.21694298415</v>
      </c>
      <c r="BP1198">
        <v>998328.74062917894</v>
      </c>
      <c r="BQ1198">
        <v>1549588.1562334548</v>
      </c>
      <c r="BR1198">
        <v>2952379</v>
      </c>
      <c r="BS1198">
        <v>8767932</v>
      </c>
      <c r="BT1198">
        <v>937111</v>
      </c>
      <c r="BU1198">
        <v>81678</v>
      </c>
      <c r="BV1198">
        <v>88734</v>
      </c>
      <c r="BW1198">
        <v>932589</v>
      </c>
      <c r="BX1198">
        <v>42948</v>
      </c>
      <c r="BY1198">
        <v>568.24067012059788</v>
      </c>
      <c r="BZ1198">
        <v>0</v>
      </c>
      <c r="CA1198">
        <v>0</v>
      </c>
      <c r="CB1198">
        <v>0</v>
      </c>
      <c r="CC1198">
        <v>0</v>
      </c>
      <c r="CD1198">
        <v>4.6240603409675964</v>
      </c>
      <c r="CE1198">
        <v>0</v>
      </c>
      <c r="CF1198">
        <v>0</v>
      </c>
      <c r="CG1198">
        <v>331980.96403205331</v>
      </c>
      <c r="CH1198">
        <v>213216.7715250896</v>
      </c>
      <c r="CI1198">
        <v>241204.53624711861</v>
      </c>
      <c r="CJ1198">
        <v>29899.363363288427</v>
      </c>
      <c r="CK1198">
        <v>740817.99651269068</v>
      </c>
      <c r="CL1198">
        <v>4660000</v>
      </c>
      <c r="CM1198">
        <v>270000</v>
      </c>
      <c r="CN1198">
        <v>470000</v>
      </c>
      <c r="CO1198">
        <v>90400000</v>
      </c>
      <c r="CP1198">
        <v>44000</v>
      </c>
      <c r="CQ1198">
        <v>0</v>
      </c>
      <c r="CR1198">
        <v>0</v>
      </c>
      <c r="CS1198">
        <v>0</v>
      </c>
      <c r="CT1198">
        <v>77612000</v>
      </c>
      <c r="CU1198">
        <v>0</v>
      </c>
      <c r="CV1198">
        <v>0</v>
      </c>
      <c r="CW1198">
        <v>0</v>
      </c>
      <c r="CX1198">
        <v>14187.235358970982</v>
      </c>
      <c r="CY1198">
        <v>2076236.0819887747</v>
      </c>
      <c r="CZ1198">
        <v>11190</v>
      </c>
      <c r="DA1198">
        <v>10686.641632983545</v>
      </c>
      <c r="DB1198">
        <v>9751.6992157287914</v>
      </c>
      <c r="DC1198">
        <v>8746.7495539922929</v>
      </c>
      <c r="DD1198">
        <v>-504347.74753047165</v>
      </c>
      <c r="DE1198">
        <v>-520698.82232737041</v>
      </c>
      <c r="DF1198">
        <v>-537766.77777307585</v>
      </c>
    </row>
    <row r="1199" spans="1:110" x14ac:dyDescent="0.45">
      <c r="A1199">
        <v>28209</v>
      </c>
      <c r="B1199" t="s">
        <v>1537</v>
      </c>
      <c r="C1199">
        <v>82250</v>
      </c>
      <c r="D1199">
        <v>78760</v>
      </c>
      <c r="E1199">
        <v>75024</v>
      </c>
      <c r="F1199">
        <v>71116</v>
      </c>
      <c r="G1199">
        <v>67076</v>
      </c>
      <c r="H1199">
        <v>62783</v>
      </c>
      <c r="I1199">
        <v>58371</v>
      </c>
      <c r="J1199">
        <v>54387.46428571429</v>
      </c>
      <c r="K1199">
        <v>2.35</v>
      </c>
      <c r="L1199">
        <v>2.27</v>
      </c>
      <c r="M1199">
        <v>2.2000000000000002</v>
      </c>
      <c r="N1199">
        <v>2.15</v>
      </c>
      <c r="O1199">
        <v>2.12</v>
      </c>
      <c r="P1199">
        <v>2.09</v>
      </c>
      <c r="Q1199">
        <v>2.0708052979398137</v>
      </c>
      <c r="R1199">
        <v>2.0510426518313842</v>
      </c>
      <c r="S1199">
        <v>327526</v>
      </c>
      <c r="T1199">
        <v>11857</v>
      </c>
      <c r="U1199">
        <v>3741</v>
      </c>
      <c r="V1199">
        <v>116.35821163685121</v>
      </c>
      <c r="W1199">
        <v>404.03367745281861</v>
      </c>
      <c r="X1199">
        <v>4279.8354580613277</v>
      </c>
      <c r="Y1199">
        <v>388.88342424957398</v>
      </c>
      <c r="Z1199">
        <v>42285</v>
      </c>
      <c r="AA1199">
        <v>40008.086111099037</v>
      </c>
      <c r="AB1199">
        <v>37489.929252866867</v>
      </c>
      <c r="AC1199">
        <v>34959.164783934102</v>
      </c>
      <c r="AD1199">
        <v>32322.106136018665</v>
      </c>
      <c r="AE1199">
        <v>29686.009252481887</v>
      </c>
      <c r="AF1199">
        <v>27458.932315214257</v>
      </c>
      <c r="AG1199">
        <v>24942.013792701004</v>
      </c>
      <c r="AH1199">
        <v>2448</v>
      </c>
      <c r="AI1199">
        <v>2215.6500450410699</v>
      </c>
      <c r="AJ1199">
        <v>2031.7872912649827</v>
      </c>
      <c r="AK1199">
        <v>1926.1982596073667</v>
      </c>
      <c r="AL1199">
        <v>1912.4189892516829</v>
      </c>
      <c r="AM1199">
        <v>1951.5865301751005</v>
      </c>
      <c r="AN1199">
        <v>2306.9798445052884</v>
      </c>
      <c r="AO1199">
        <v>2441.9067121863318</v>
      </c>
      <c r="AP1199">
        <v>233.4576191205191</v>
      </c>
      <c r="AQ1199">
        <v>29.632186648718363</v>
      </c>
      <c r="AR1199">
        <v>3.4907585250591957</v>
      </c>
      <c r="AS1199">
        <v>29.632186648718363</v>
      </c>
      <c r="AT1199">
        <v>64959</v>
      </c>
      <c r="AU1199">
        <v>806</v>
      </c>
      <c r="AV1199">
        <v>43696.435415929736</v>
      </c>
      <c r="AW1199">
        <v>11999.469884643961</v>
      </c>
      <c r="AX1199">
        <v>508.94632540312801</v>
      </c>
      <c r="AY1199">
        <v>1458.1500498295752</v>
      </c>
      <c r="AZ1199">
        <v>456.45983441185626</v>
      </c>
      <c r="BA1199">
        <v>13.528739969380394</v>
      </c>
      <c r="BB1199">
        <v>66.061272509003672</v>
      </c>
      <c r="BC1199">
        <v>30270</v>
      </c>
      <c r="BD1199">
        <v>1528282.4472832559</v>
      </c>
      <c r="BE1199">
        <v>20977173.812917866</v>
      </c>
      <c r="BF1199">
        <v>315536</v>
      </c>
      <c r="BG1199">
        <v>300813.91840693547</v>
      </c>
      <c r="BH1199">
        <v>273190.02846610511</v>
      </c>
      <c r="BI1199">
        <v>215635.99999999994</v>
      </c>
      <c r="BJ1199">
        <v>188423.27114610703</v>
      </c>
      <c r="BK1199">
        <v>174210.02492825961</v>
      </c>
      <c r="BL1199">
        <v>-2009299.889498709</v>
      </c>
      <c r="BM1199">
        <v>-2050787.4862121998</v>
      </c>
      <c r="BN1199">
        <v>-2087416.6219715364</v>
      </c>
      <c r="BO1199">
        <v>1560296.2155568544</v>
      </c>
      <c r="BP1199">
        <v>3992910.1023655832</v>
      </c>
      <c r="BQ1199">
        <v>5943668.4805577025</v>
      </c>
      <c r="BR1199">
        <v>2952379</v>
      </c>
      <c r="BS1199">
        <v>8767932</v>
      </c>
      <c r="BT1199">
        <v>937111</v>
      </c>
      <c r="BU1199">
        <v>81678</v>
      </c>
      <c r="BV1199">
        <v>88734</v>
      </c>
      <c r="BW1199">
        <v>932589</v>
      </c>
      <c r="BX1199">
        <v>42948</v>
      </c>
      <c r="BY1199">
        <v>371.59163821847818</v>
      </c>
      <c r="BZ1199">
        <v>0</v>
      </c>
      <c r="CA1199">
        <v>0</v>
      </c>
      <c r="CB1199">
        <v>383.294307406065</v>
      </c>
      <c r="CC1199">
        <v>114.67988308799998</v>
      </c>
      <c r="CD1199">
        <v>35.57859067168949</v>
      </c>
      <c r="CE1199">
        <v>29.824834626459417</v>
      </c>
      <c r="CF1199">
        <v>15.764993433652528</v>
      </c>
      <c r="CG1199">
        <v>1430801.4735535309</v>
      </c>
      <c r="CH1199">
        <v>918940.85485868284</v>
      </c>
      <c r="CI1199">
        <v>1039565.045232087</v>
      </c>
      <c r="CJ1199">
        <v>128862.97045144749</v>
      </c>
      <c r="CK1199">
        <v>3192844.1563986512</v>
      </c>
      <c r="CL1199">
        <v>42300000</v>
      </c>
      <c r="CM1199">
        <v>7420000</v>
      </c>
      <c r="CN1199">
        <v>5020000</v>
      </c>
      <c r="CO1199">
        <v>697550000</v>
      </c>
      <c r="CP1199">
        <v>280000</v>
      </c>
      <c r="CQ1199">
        <v>1230</v>
      </c>
      <c r="CR1199">
        <v>0</v>
      </c>
      <c r="CS1199">
        <v>0</v>
      </c>
      <c r="CT1199">
        <v>604171000</v>
      </c>
      <c r="CU1199">
        <v>8619840</v>
      </c>
      <c r="CV1199">
        <v>0</v>
      </c>
      <c r="CW1199">
        <v>0</v>
      </c>
      <c r="CX1199">
        <v>109537.76852889326</v>
      </c>
      <c r="CY1199">
        <v>8401623.0782081317</v>
      </c>
      <c r="CZ1199">
        <v>30270</v>
      </c>
      <c r="DA1199">
        <v>28857.681247711625</v>
      </c>
      <c r="DB1199">
        <v>26207.666198687319</v>
      </c>
      <c r="DC1199">
        <v>23134.317418347673</v>
      </c>
      <c r="DD1199">
        <v>-2009299.889498709</v>
      </c>
      <c r="DE1199">
        <v>-2050787.4862121998</v>
      </c>
      <c r="DF1199">
        <v>-2087416.6219715364</v>
      </c>
    </row>
    <row r="1200" spans="1:110" x14ac:dyDescent="0.45">
      <c r="A1200">
        <v>28210</v>
      </c>
      <c r="B1200" t="s">
        <v>1538</v>
      </c>
      <c r="C1200">
        <v>267435</v>
      </c>
      <c r="D1200">
        <v>265459</v>
      </c>
      <c r="E1200">
        <v>261122</v>
      </c>
      <c r="F1200">
        <v>255038</v>
      </c>
      <c r="G1200">
        <v>247460</v>
      </c>
      <c r="H1200">
        <v>239082</v>
      </c>
      <c r="I1200">
        <v>230558</v>
      </c>
      <c r="J1200">
        <v>224234.89285714287</v>
      </c>
      <c r="K1200">
        <v>2.35</v>
      </c>
      <c r="L1200">
        <v>2.27</v>
      </c>
      <c r="M1200">
        <v>2.2000000000000002</v>
      </c>
      <c r="N1200">
        <v>2.15</v>
      </c>
      <c r="O1200">
        <v>2.12</v>
      </c>
      <c r="P1200">
        <v>2.09</v>
      </c>
      <c r="Q1200">
        <v>2.0708052979398137</v>
      </c>
      <c r="R1200">
        <v>2.0510426518313842</v>
      </c>
      <c r="S1200">
        <v>286646</v>
      </c>
      <c r="T1200">
        <v>10306</v>
      </c>
      <c r="U1200">
        <v>4027</v>
      </c>
      <c r="V1200">
        <v>400.62735459905264</v>
      </c>
      <c r="W1200">
        <v>1365.0536887353076</v>
      </c>
      <c r="X1200">
        <v>3513.0244029393025</v>
      </c>
      <c r="Y1200">
        <v>402.86869757601448</v>
      </c>
      <c r="Z1200">
        <v>94659</v>
      </c>
      <c r="AA1200">
        <v>92118.144648397763</v>
      </c>
      <c r="AB1200">
        <v>89592.223167473436</v>
      </c>
      <c r="AC1200">
        <v>86691.349858250367</v>
      </c>
      <c r="AD1200">
        <v>82962.904341316345</v>
      </c>
      <c r="AE1200">
        <v>78709.123639436089</v>
      </c>
      <c r="AF1200">
        <v>74380.622786425345</v>
      </c>
      <c r="AG1200">
        <v>70983.767566182854</v>
      </c>
      <c r="AH1200">
        <v>906</v>
      </c>
      <c r="AI1200">
        <v>830.05144458890652</v>
      </c>
      <c r="AJ1200">
        <v>805.39172070969778</v>
      </c>
      <c r="AK1200">
        <v>838.14630243907641</v>
      </c>
      <c r="AL1200">
        <v>925.86753693385367</v>
      </c>
      <c r="AM1200">
        <v>996.45145924803842</v>
      </c>
      <c r="AN1200">
        <v>1056.8506079994545</v>
      </c>
      <c r="AO1200">
        <v>1172.6645675987816</v>
      </c>
      <c r="AP1200">
        <v>525.69718492359436</v>
      </c>
      <c r="AQ1200">
        <v>17.323432194635355</v>
      </c>
      <c r="AR1200">
        <v>2.0407511377269141</v>
      </c>
      <c r="AS1200">
        <v>17.323432194635355</v>
      </c>
      <c r="AT1200">
        <v>159219</v>
      </c>
      <c r="AU1200">
        <v>2645</v>
      </c>
      <c r="AV1200">
        <v>107345.30088801275</v>
      </c>
      <c r="AW1200">
        <v>34825.179385225274</v>
      </c>
      <c r="AX1200">
        <v>1630.2844794483431</v>
      </c>
      <c r="AY1200">
        <v>3582.112690632985</v>
      </c>
      <c r="AZ1200">
        <v>1324.7498238139694</v>
      </c>
      <c r="BA1200">
        <v>43.335993792868734</v>
      </c>
      <c r="BB1200">
        <v>66.061272509003672</v>
      </c>
      <c r="BC1200">
        <v>101520</v>
      </c>
      <c r="BD1200">
        <v>6269825.4304908225</v>
      </c>
      <c r="BE1200">
        <v>35793597.110309824</v>
      </c>
      <c r="BF1200">
        <v>1634252</v>
      </c>
      <c r="BG1200">
        <v>1657730.2495493675</v>
      </c>
      <c r="BH1200">
        <v>1598630.2342822622</v>
      </c>
      <c r="BI1200">
        <v>654426.00000000035</v>
      </c>
      <c r="BJ1200">
        <v>615872.94814585871</v>
      </c>
      <c r="BK1200">
        <v>589385.31430153653</v>
      </c>
      <c r="BL1200">
        <v>-3275252.2763659218</v>
      </c>
      <c r="BM1200">
        <v>-3836872.8847391298</v>
      </c>
      <c r="BN1200">
        <v>-4456258.9959818618</v>
      </c>
      <c r="BO1200">
        <v>3684235.1320589762</v>
      </c>
      <c r="BP1200">
        <v>8561370.0810356643</v>
      </c>
      <c r="BQ1200">
        <v>12699988.864033787</v>
      </c>
      <c r="BR1200">
        <v>2952379</v>
      </c>
      <c r="BS1200">
        <v>8767932</v>
      </c>
      <c r="BT1200">
        <v>937111</v>
      </c>
      <c r="BU1200">
        <v>81678</v>
      </c>
      <c r="BV1200">
        <v>88734</v>
      </c>
      <c r="BW1200">
        <v>932589</v>
      </c>
      <c r="BX1200">
        <v>42948</v>
      </c>
      <c r="BY1200">
        <v>1125.7619304804807</v>
      </c>
      <c r="BZ1200">
        <v>0</v>
      </c>
      <c r="CA1200">
        <v>0</v>
      </c>
      <c r="CB1200">
        <v>0</v>
      </c>
      <c r="CC1200">
        <v>217.72929987599997</v>
      </c>
      <c r="CD1200">
        <v>33.924773644978856</v>
      </c>
      <c r="CE1200">
        <v>0</v>
      </c>
      <c r="CF1200">
        <v>0</v>
      </c>
      <c r="CG1200">
        <v>2007937.6110246389</v>
      </c>
      <c r="CH1200">
        <v>1289610.0115099924</v>
      </c>
      <c r="CI1200">
        <v>1458889.8544001547</v>
      </c>
      <c r="CJ1200">
        <v>180841.86368301045</v>
      </c>
      <c r="CK1200">
        <v>4480727.7503360985</v>
      </c>
      <c r="CL1200">
        <v>22800000</v>
      </c>
      <c r="CM1200">
        <v>910000</v>
      </c>
      <c r="CN1200">
        <v>2530000</v>
      </c>
      <c r="CO1200">
        <v>138480000</v>
      </c>
      <c r="CP1200">
        <v>5000</v>
      </c>
      <c r="CQ1200">
        <v>0</v>
      </c>
      <c r="CR1200">
        <v>0</v>
      </c>
      <c r="CS1200">
        <v>0</v>
      </c>
      <c r="CT1200">
        <v>8347000</v>
      </c>
      <c r="CU1200">
        <v>0</v>
      </c>
      <c r="CV1200">
        <v>0</v>
      </c>
      <c r="CW1200">
        <v>0</v>
      </c>
      <c r="CX1200">
        <v>8252.0220737242071</v>
      </c>
      <c r="CY1200">
        <v>12647842.874313045</v>
      </c>
      <c r="CZ1200">
        <v>101520</v>
      </c>
      <c r="DA1200">
        <v>102978.47268001006</v>
      </c>
      <c r="DB1200">
        <v>99307.170120847484</v>
      </c>
      <c r="DC1200">
        <v>94909.243984609755</v>
      </c>
      <c r="DD1200">
        <v>-3275252.2763659218</v>
      </c>
      <c r="DE1200">
        <v>-3836872.8847391298</v>
      </c>
      <c r="DF1200">
        <v>-4456258.9959818618</v>
      </c>
    </row>
    <row r="1201" spans="1:110" x14ac:dyDescent="0.45">
      <c r="A1201">
        <v>28212</v>
      </c>
      <c r="B1201" t="s">
        <v>1539</v>
      </c>
      <c r="C1201">
        <v>48567</v>
      </c>
      <c r="D1201">
        <v>46326</v>
      </c>
      <c r="E1201">
        <v>43792</v>
      </c>
      <c r="F1201">
        <v>41081</v>
      </c>
      <c r="G1201">
        <v>38260</v>
      </c>
      <c r="H1201">
        <v>35331</v>
      </c>
      <c r="I1201">
        <v>32452</v>
      </c>
      <c r="J1201">
        <v>29742.464285714286</v>
      </c>
      <c r="K1201">
        <v>2.35</v>
      </c>
      <c r="L1201">
        <v>2.27</v>
      </c>
      <c r="M1201">
        <v>2.2000000000000002</v>
      </c>
      <c r="N1201">
        <v>2.15</v>
      </c>
      <c r="O1201">
        <v>2.12</v>
      </c>
      <c r="P1201">
        <v>2.09</v>
      </c>
      <c r="Q1201">
        <v>2.0708052979398137</v>
      </c>
      <c r="R1201">
        <v>2.0510426518313842</v>
      </c>
      <c r="S1201">
        <v>295787</v>
      </c>
      <c r="T1201">
        <v>11774</v>
      </c>
      <c r="U1201">
        <v>3212</v>
      </c>
      <c r="V1201">
        <v>71.757407831930635</v>
      </c>
      <c r="W1201">
        <v>250.82022524845519</v>
      </c>
      <c r="X1201">
        <v>4069.2273161402209</v>
      </c>
      <c r="Y1201">
        <v>317.59060356674672</v>
      </c>
      <c r="Z1201">
        <v>19948</v>
      </c>
      <c r="AA1201">
        <v>18580.071204990381</v>
      </c>
      <c r="AB1201">
        <v>17211.028232721408</v>
      </c>
      <c r="AC1201">
        <v>15778.851548992383</v>
      </c>
      <c r="AD1201">
        <v>14283.782285433606</v>
      </c>
      <c r="AE1201">
        <v>12815.433302910904</v>
      </c>
      <c r="AF1201">
        <v>11421.594095585251</v>
      </c>
      <c r="AG1201">
        <v>9983.564618132561</v>
      </c>
      <c r="AH1201">
        <v>508</v>
      </c>
      <c r="AI1201">
        <v>455.84001467676353</v>
      </c>
      <c r="AJ1201">
        <v>406.53942353459257</v>
      </c>
      <c r="AK1201">
        <v>385.87992177234537</v>
      </c>
      <c r="AL1201">
        <v>373.79370870460002</v>
      </c>
      <c r="AM1201">
        <v>365.11120337180182</v>
      </c>
      <c r="AN1201">
        <v>354.98500689184408</v>
      </c>
      <c r="AO1201">
        <v>338.20168730763606</v>
      </c>
      <c r="AP1201">
        <v>107.82920215425489</v>
      </c>
      <c r="AQ1201">
        <v>19.14695137301802</v>
      </c>
      <c r="AR1201">
        <v>2.255567046961326</v>
      </c>
      <c r="AS1201">
        <v>19.14695137301802</v>
      </c>
      <c r="AT1201">
        <v>32575</v>
      </c>
      <c r="AU1201">
        <v>447</v>
      </c>
      <c r="AV1201">
        <v>21927.956148516962</v>
      </c>
      <c r="AW1201">
        <v>6363.6151073322453</v>
      </c>
      <c r="AX1201">
        <v>279.70541046824172</v>
      </c>
      <c r="AY1201">
        <v>731.73589667601095</v>
      </c>
      <c r="AZ1201">
        <v>242.07191868291858</v>
      </c>
      <c r="BA1201">
        <v>7.4350900623093361</v>
      </c>
      <c r="BB1201">
        <v>66.061272509003672</v>
      </c>
      <c r="BC1201">
        <v>17860</v>
      </c>
      <c r="BD1201">
        <v>838362.22389577411</v>
      </c>
      <c r="BE1201">
        <v>6549018.3527497221</v>
      </c>
      <c r="BF1201">
        <v>206632</v>
      </c>
      <c r="BG1201">
        <v>193464.45329148637</v>
      </c>
      <c r="BH1201">
        <v>171162.36447295608</v>
      </c>
      <c r="BI1201">
        <v>220397.99999999991</v>
      </c>
      <c r="BJ1201">
        <v>187169.75222144322</v>
      </c>
      <c r="BK1201">
        <v>169435.14443041797</v>
      </c>
      <c r="BL1201">
        <v>-907375.43011201057</v>
      </c>
      <c r="BM1201">
        <v>-963421.33710128919</v>
      </c>
      <c r="BN1201">
        <v>-1018482.2364737102</v>
      </c>
      <c r="BO1201">
        <v>394579.58223026618</v>
      </c>
      <c r="BP1201">
        <v>1054363.8047481715</v>
      </c>
      <c r="BQ1201">
        <v>1614130.5259689</v>
      </c>
      <c r="BR1201">
        <v>2952379</v>
      </c>
      <c r="BS1201">
        <v>8767932</v>
      </c>
      <c r="BT1201">
        <v>937111</v>
      </c>
      <c r="BU1201">
        <v>81678</v>
      </c>
      <c r="BV1201">
        <v>88734</v>
      </c>
      <c r="BW1201">
        <v>932589</v>
      </c>
      <c r="BX1201">
        <v>42948</v>
      </c>
      <c r="BY1201">
        <v>828.36675155419118</v>
      </c>
      <c r="BZ1201">
        <v>0</v>
      </c>
      <c r="CA1201">
        <v>0</v>
      </c>
      <c r="CB1201">
        <v>0</v>
      </c>
      <c r="CC1201">
        <v>1112.380901712</v>
      </c>
      <c r="CD1201">
        <v>19.987574409429367</v>
      </c>
      <c r="CE1201">
        <v>0</v>
      </c>
      <c r="CF1201">
        <v>2.2020768000000004</v>
      </c>
      <c r="CG1201">
        <v>481068.38597465307</v>
      </c>
      <c r="CH1201">
        <v>308969.06525760237</v>
      </c>
      <c r="CI1201">
        <v>349525.69428337039</v>
      </c>
      <c r="CJ1201">
        <v>43326.696507387918</v>
      </c>
      <c r="CK1201">
        <v>1073507.6901846903</v>
      </c>
      <c r="CL1201">
        <v>7740000</v>
      </c>
      <c r="CM1201">
        <v>770000</v>
      </c>
      <c r="CN1201">
        <v>1000000</v>
      </c>
      <c r="CO1201">
        <v>126860000</v>
      </c>
      <c r="CP1201">
        <v>66000</v>
      </c>
      <c r="CQ1201">
        <v>0</v>
      </c>
      <c r="CR1201">
        <v>0</v>
      </c>
      <c r="CS1201">
        <v>0</v>
      </c>
      <c r="CT1201">
        <v>110430000</v>
      </c>
      <c r="CU1201">
        <v>0</v>
      </c>
      <c r="CV1201">
        <v>0</v>
      </c>
      <c r="CW1201">
        <v>0</v>
      </c>
      <c r="CX1201">
        <v>16829.628783644192</v>
      </c>
      <c r="CY1201">
        <v>2769026.3410879723</v>
      </c>
      <c r="CZ1201">
        <v>17860</v>
      </c>
      <c r="DA1201">
        <v>16721.878197887771</v>
      </c>
      <c r="DB1201">
        <v>14794.222721974309</v>
      </c>
      <c r="DC1201">
        <v>12690.676277565066</v>
      </c>
      <c r="DD1201">
        <v>-907375.43011201057</v>
      </c>
      <c r="DE1201">
        <v>-963421.33710128919</v>
      </c>
      <c r="DF1201">
        <v>-1018482.2364737102</v>
      </c>
    </row>
    <row r="1202" spans="1:110" x14ac:dyDescent="0.45">
      <c r="A1202">
        <v>28213</v>
      </c>
      <c r="B1202" t="s">
        <v>1540</v>
      </c>
      <c r="C1202">
        <v>40866</v>
      </c>
      <c r="D1202">
        <v>38775</v>
      </c>
      <c r="E1202">
        <v>36583</v>
      </c>
      <c r="F1202">
        <v>34341</v>
      </c>
      <c r="G1202">
        <v>32067</v>
      </c>
      <c r="H1202">
        <v>29823</v>
      </c>
      <c r="I1202">
        <v>27617</v>
      </c>
      <c r="J1202">
        <v>25396.749999999996</v>
      </c>
      <c r="K1202">
        <v>2.35</v>
      </c>
      <c r="L1202">
        <v>2.27</v>
      </c>
      <c r="M1202">
        <v>2.2000000000000002</v>
      </c>
      <c r="N1202">
        <v>2.15</v>
      </c>
      <c r="O1202">
        <v>2.12</v>
      </c>
      <c r="P1202">
        <v>2.09</v>
      </c>
      <c r="Q1202">
        <v>2.0708052979398137</v>
      </c>
      <c r="R1202">
        <v>2.0510426518313842</v>
      </c>
      <c r="S1202">
        <v>291316</v>
      </c>
      <c r="T1202">
        <v>11940</v>
      </c>
      <c r="U1202">
        <v>2873</v>
      </c>
      <c r="V1202">
        <v>58.017485061836425</v>
      </c>
      <c r="W1202">
        <v>200.36338411765482</v>
      </c>
      <c r="X1202">
        <v>4294.582421554469</v>
      </c>
      <c r="Y1202">
        <v>299.22149065360298</v>
      </c>
      <c r="Z1202">
        <v>18059</v>
      </c>
      <c r="AA1202">
        <v>16869.760151820668</v>
      </c>
      <c r="AB1202">
        <v>15690.79304596602</v>
      </c>
      <c r="AC1202">
        <v>14518.732948282182</v>
      </c>
      <c r="AD1202">
        <v>13343.665798803355</v>
      </c>
      <c r="AE1202">
        <v>12173.325481243728</v>
      </c>
      <c r="AF1202">
        <v>11075.418419842597</v>
      </c>
      <c r="AG1202">
        <v>9886.4897611502056</v>
      </c>
      <c r="AH1202">
        <v>325</v>
      </c>
      <c r="AI1202">
        <v>311.27712550966191</v>
      </c>
      <c r="AJ1202">
        <v>292.53111177583048</v>
      </c>
      <c r="AK1202">
        <v>308.49952014970262</v>
      </c>
      <c r="AL1202">
        <v>317.33470019851569</v>
      </c>
      <c r="AM1202">
        <v>356.78761319844318</v>
      </c>
      <c r="AN1202">
        <v>453.74725168198739</v>
      </c>
      <c r="AO1202">
        <v>459.72454832649129</v>
      </c>
      <c r="AP1202">
        <v>95.549493633369082</v>
      </c>
      <c r="AQ1202">
        <v>1.1396994864891679</v>
      </c>
      <c r="AR1202">
        <v>0.1342599432715075</v>
      </c>
      <c r="AS1202">
        <v>1.1396994864891679</v>
      </c>
      <c r="AT1202">
        <v>35065</v>
      </c>
      <c r="AU1202">
        <v>751</v>
      </c>
      <c r="AV1202">
        <v>23701.777956649115</v>
      </c>
      <c r="AW1202">
        <v>9032.1333493901693</v>
      </c>
      <c r="AX1202">
        <v>455.3905473639872</v>
      </c>
      <c r="AY1202">
        <v>790.92833041338088</v>
      </c>
      <c r="AZ1202">
        <v>343.58235261080205</v>
      </c>
      <c r="BA1202">
        <v>12.105127775352878</v>
      </c>
      <c r="BB1202">
        <v>66.061272509003672</v>
      </c>
      <c r="BC1202">
        <v>14480</v>
      </c>
      <c r="BD1202">
        <v>693414.62910734676</v>
      </c>
      <c r="BE1202">
        <v>9267889.0259394236</v>
      </c>
      <c r="BF1202">
        <v>164826</v>
      </c>
      <c r="BG1202">
        <v>154125.41096450901</v>
      </c>
      <c r="BH1202">
        <v>137690.76485872673</v>
      </c>
      <c r="BI1202">
        <v>165504</v>
      </c>
      <c r="BJ1202">
        <v>142438.79914399143</v>
      </c>
      <c r="BK1202">
        <v>130910.5787213463</v>
      </c>
      <c r="BL1202">
        <v>-893683.27334813972</v>
      </c>
      <c r="BM1202">
        <v>-928024.47461589915</v>
      </c>
      <c r="BN1202">
        <v>-943365.18371949019</v>
      </c>
      <c r="BO1202">
        <v>610712.79162246082</v>
      </c>
      <c r="BP1202">
        <v>1567458.1820450081</v>
      </c>
      <c r="BQ1202">
        <v>2347224.4741545287</v>
      </c>
      <c r="BR1202">
        <v>2952379</v>
      </c>
      <c r="BS1202">
        <v>8767932</v>
      </c>
      <c r="BT1202">
        <v>937111</v>
      </c>
      <c r="BU1202">
        <v>81678</v>
      </c>
      <c r="BV1202">
        <v>88734</v>
      </c>
      <c r="BW1202">
        <v>932589</v>
      </c>
      <c r="BX1202">
        <v>42948</v>
      </c>
      <c r="BY1202">
        <v>383.94142583977498</v>
      </c>
      <c r="BZ1202">
        <v>0</v>
      </c>
      <c r="CA1202">
        <v>0</v>
      </c>
      <c r="CB1202">
        <v>0</v>
      </c>
      <c r="CC1202">
        <v>0</v>
      </c>
      <c r="CD1202">
        <v>5.7270901817352513</v>
      </c>
      <c r="CE1202">
        <v>0</v>
      </c>
      <c r="CF1202">
        <v>0</v>
      </c>
      <c r="CG1202">
        <v>687066.8303227477</v>
      </c>
      <c r="CH1202">
        <v>441272.80553727335</v>
      </c>
      <c r="CI1202">
        <v>499196.20139055682</v>
      </c>
      <c r="CJ1202">
        <v>61879.634799479711</v>
      </c>
      <c r="CK1202">
        <v>1533194.7546874366</v>
      </c>
      <c r="CL1202">
        <v>11100000</v>
      </c>
      <c r="CM1202">
        <v>210000</v>
      </c>
      <c r="CN1202">
        <v>570000</v>
      </c>
      <c r="CO1202">
        <v>132440000</v>
      </c>
      <c r="CP1202">
        <v>16000</v>
      </c>
      <c r="CQ1202">
        <v>0</v>
      </c>
      <c r="CR1202">
        <v>0</v>
      </c>
      <c r="CS1202">
        <v>0</v>
      </c>
      <c r="CT1202">
        <v>35410000</v>
      </c>
      <c r="CU1202">
        <v>0</v>
      </c>
      <c r="CV1202">
        <v>0</v>
      </c>
      <c r="CW1202">
        <v>0</v>
      </c>
      <c r="CX1202">
        <v>22287.106797503697</v>
      </c>
      <c r="CY1202">
        <v>3619724.1852466222</v>
      </c>
      <c r="CZ1202">
        <v>14480</v>
      </c>
      <c r="DA1202">
        <v>13539.950922585578</v>
      </c>
      <c r="DB1202">
        <v>12096.163682637225</v>
      </c>
      <c r="DC1202">
        <v>10496.537574459217</v>
      </c>
      <c r="DD1202">
        <v>-893683.27334813972</v>
      </c>
      <c r="DE1202">
        <v>-928024.47461589915</v>
      </c>
      <c r="DF1202">
        <v>-943365.18371949019</v>
      </c>
    </row>
    <row r="1203" spans="1:110" x14ac:dyDescent="0.45">
      <c r="A1203">
        <v>28214</v>
      </c>
      <c r="B1203" t="s">
        <v>1541</v>
      </c>
      <c r="C1203">
        <v>224903</v>
      </c>
      <c r="D1203">
        <v>222090</v>
      </c>
      <c r="E1203">
        <v>216908</v>
      </c>
      <c r="F1203">
        <v>210206</v>
      </c>
      <c r="G1203">
        <v>202609</v>
      </c>
      <c r="H1203">
        <v>194439</v>
      </c>
      <c r="I1203">
        <v>185968</v>
      </c>
      <c r="J1203">
        <v>179310.64285714284</v>
      </c>
      <c r="K1203">
        <v>2.35</v>
      </c>
      <c r="L1203">
        <v>2.27</v>
      </c>
      <c r="M1203">
        <v>2.2000000000000002</v>
      </c>
      <c r="N1203">
        <v>2.15</v>
      </c>
      <c r="O1203">
        <v>2.12</v>
      </c>
      <c r="P1203">
        <v>2.09</v>
      </c>
      <c r="Q1203">
        <v>2.0708052979398137</v>
      </c>
      <c r="R1203">
        <v>2.0510426518313842</v>
      </c>
      <c r="S1203">
        <v>298161</v>
      </c>
      <c r="T1203">
        <v>8700</v>
      </c>
      <c r="U1203">
        <v>4509</v>
      </c>
      <c r="V1203">
        <v>367.44852211338105</v>
      </c>
      <c r="W1203">
        <v>1246.0398473241526</v>
      </c>
      <c r="X1203">
        <v>2719.1388188989176</v>
      </c>
      <c r="Y1203">
        <v>415.58219896154634</v>
      </c>
      <c r="Z1203">
        <v>53929</v>
      </c>
      <c r="AA1203">
        <v>53082.37149719779</v>
      </c>
      <c r="AB1203">
        <v>51071.572587795868</v>
      </c>
      <c r="AC1203">
        <v>48503.189834710007</v>
      </c>
      <c r="AD1203">
        <v>45209.681956166336</v>
      </c>
      <c r="AE1203">
        <v>41630.937111544074</v>
      </c>
      <c r="AF1203">
        <v>38276.224114810189</v>
      </c>
      <c r="AG1203">
        <v>35441.749239709898</v>
      </c>
      <c r="AH1203">
        <v>902</v>
      </c>
      <c r="AI1203">
        <v>810.45488085808893</v>
      </c>
      <c r="AJ1203">
        <v>700.61281092485103</v>
      </c>
      <c r="AK1203">
        <v>607.72820384434851</v>
      </c>
      <c r="AL1203">
        <v>531.93891180102378</v>
      </c>
      <c r="AM1203">
        <v>459.91401820239855</v>
      </c>
      <c r="AN1203">
        <v>403.19216105887995</v>
      </c>
      <c r="AO1203">
        <v>357.68562290743404</v>
      </c>
      <c r="AP1203">
        <v>400.90385176218325</v>
      </c>
      <c r="AQ1203">
        <v>10.029355481104679</v>
      </c>
      <c r="AR1203">
        <v>1.181487500789266</v>
      </c>
      <c r="AS1203">
        <v>10.029355481104679</v>
      </c>
      <c r="AT1203">
        <v>89406</v>
      </c>
      <c r="AU1203">
        <v>1270</v>
      </c>
      <c r="AV1203">
        <v>60199.530115244037</v>
      </c>
      <c r="AW1203">
        <v>17814.692611202925</v>
      </c>
      <c r="AX1203">
        <v>792.36340316189376</v>
      </c>
      <c r="AY1203">
        <v>2008.8583199456932</v>
      </c>
      <c r="AZ1203">
        <v>677.67090693015916</v>
      </c>
      <c r="BA1203">
        <v>21.062493051973018</v>
      </c>
      <c r="BB1203">
        <v>66.061272509003672</v>
      </c>
      <c r="BC1203">
        <v>95190</v>
      </c>
      <c r="BD1203">
        <v>5619096.5037507312</v>
      </c>
      <c r="BE1203">
        <v>22203258.66739912</v>
      </c>
      <c r="BF1203">
        <v>1143820</v>
      </c>
      <c r="BG1203">
        <v>1143039.3651607824</v>
      </c>
      <c r="BH1203">
        <v>1087656.1800446869</v>
      </c>
      <c r="BI1203">
        <v>407445.99999999977</v>
      </c>
      <c r="BJ1203">
        <v>372297.43374288577</v>
      </c>
      <c r="BK1203">
        <v>347017.35349718796</v>
      </c>
      <c r="BL1203">
        <v>-2447796.6953634582</v>
      </c>
      <c r="BM1203">
        <v>-2680630.0337074986</v>
      </c>
      <c r="BN1203">
        <v>-2769843.199356298</v>
      </c>
      <c r="BO1203">
        <v>2079023.2524320558</v>
      </c>
      <c r="BP1203">
        <v>4886742.0468533067</v>
      </c>
      <c r="BQ1203">
        <v>7231934.1347378539</v>
      </c>
      <c r="BR1203">
        <v>2952379</v>
      </c>
      <c r="BS1203">
        <v>8767932</v>
      </c>
      <c r="BT1203">
        <v>937111</v>
      </c>
      <c r="BU1203">
        <v>81678</v>
      </c>
      <c r="BV1203">
        <v>88734</v>
      </c>
      <c r="BW1203">
        <v>932589</v>
      </c>
      <c r="BX1203">
        <v>42948</v>
      </c>
      <c r="BY1203">
        <v>312.9367115656554</v>
      </c>
      <c r="BZ1203">
        <v>0</v>
      </c>
      <c r="CA1203">
        <v>0</v>
      </c>
      <c r="CB1203">
        <v>0</v>
      </c>
      <c r="CC1203">
        <v>43.579217099999994</v>
      </c>
      <c r="CD1203">
        <v>7.1175032900853816</v>
      </c>
      <c r="CE1203">
        <v>0</v>
      </c>
      <c r="CF1203">
        <v>0</v>
      </c>
      <c r="CG1203">
        <v>1275147.3951795278</v>
      </c>
      <c r="CH1203">
        <v>818971.0865245749</v>
      </c>
      <c r="CI1203">
        <v>926472.8084568812</v>
      </c>
      <c r="CJ1203">
        <v>114844.22132873349</v>
      </c>
      <c r="CK1203">
        <v>2845500.9199384889</v>
      </c>
      <c r="CL1203">
        <v>2980000</v>
      </c>
      <c r="CM1203">
        <v>740000</v>
      </c>
      <c r="CN1203">
        <v>250000</v>
      </c>
      <c r="CO1203">
        <v>101800000</v>
      </c>
      <c r="CP1203">
        <v>58000</v>
      </c>
      <c r="CQ1203">
        <v>0</v>
      </c>
      <c r="CR1203">
        <v>0</v>
      </c>
      <c r="CS1203">
        <v>0</v>
      </c>
      <c r="CT1203">
        <v>130006000</v>
      </c>
      <c r="CU1203">
        <v>0</v>
      </c>
      <c r="CV1203">
        <v>0</v>
      </c>
      <c r="CW1203">
        <v>0</v>
      </c>
      <c r="CX1203">
        <v>13460.576857887298</v>
      </c>
      <c r="CY1203">
        <v>8586873.6698528361</v>
      </c>
      <c r="CZ1203">
        <v>95190</v>
      </c>
      <c r="DA1203">
        <v>95125.034681728663</v>
      </c>
      <c r="DB1203">
        <v>90515.983090393362</v>
      </c>
      <c r="DC1203">
        <v>85058.859606207086</v>
      </c>
      <c r="DD1203">
        <v>-2447796.6953634582</v>
      </c>
      <c r="DE1203">
        <v>-2680630.0337074986</v>
      </c>
      <c r="DF1203">
        <v>-2769843.199356298</v>
      </c>
    </row>
    <row r="1204" spans="1:110" x14ac:dyDescent="0.45">
      <c r="A1204">
        <v>28215</v>
      </c>
      <c r="B1204" t="s">
        <v>1542</v>
      </c>
      <c r="C1204">
        <v>77178</v>
      </c>
      <c r="D1204">
        <v>73238</v>
      </c>
      <c r="E1204">
        <v>68738</v>
      </c>
      <c r="F1204">
        <v>63874</v>
      </c>
      <c r="G1204">
        <v>58763</v>
      </c>
      <c r="H1204">
        <v>53610</v>
      </c>
      <c r="I1204">
        <v>48558</v>
      </c>
      <c r="J1204">
        <v>43733.321428571428</v>
      </c>
      <c r="K1204">
        <v>2.35</v>
      </c>
      <c r="L1204">
        <v>2.27</v>
      </c>
      <c r="M1204">
        <v>2.2000000000000002</v>
      </c>
      <c r="N1204">
        <v>2.15</v>
      </c>
      <c r="O1204">
        <v>2.12</v>
      </c>
      <c r="P1204">
        <v>2.09</v>
      </c>
      <c r="Q1204">
        <v>2.0708052979398137</v>
      </c>
      <c r="R1204">
        <v>2.0510426518313842</v>
      </c>
      <c r="S1204">
        <v>291316</v>
      </c>
      <c r="T1204">
        <v>11940</v>
      </c>
      <c r="U1204">
        <v>2873</v>
      </c>
      <c r="V1204">
        <v>111.29053482848464</v>
      </c>
      <c r="W1204">
        <v>380.76273946651378</v>
      </c>
      <c r="X1204">
        <v>4228.1754581402929</v>
      </c>
      <c r="Y1204">
        <v>297.36379251278271</v>
      </c>
      <c r="Z1204">
        <v>35450</v>
      </c>
      <c r="AA1204">
        <v>32276.635327753556</v>
      </c>
      <c r="AB1204">
        <v>29247.019404143735</v>
      </c>
      <c r="AC1204">
        <v>26345.971182358538</v>
      </c>
      <c r="AD1204">
        <v>23527.793231764426</v>
      </c>
      <c r="AE1204">
        <v>20822.811539548315</v>
      </c>
      <c r="AF1204">
        <v>18252.797005385157</v>
      </c>
      <c r="AG1204">
        <v>15385.783930027183</v>
      </c>
      <c r="AH1204">
        <v>1554</v>
      </c>
      <c r="AI1204">
        <v>1432.9398520997674</v>
      </c>
      <c r="AJ1204">
        <v>1309.3259367589676</v>
      </c>
      <c r="AK1204">
        <v>1227.1026488847569</v>
      </c>
      <c r="AL1204">
        <v>1203.1633875825059</v>
      </c>
      <c r="AM1204">
        <v>1194.6885717182442</v>
      </c>
      <c r="AN1204">
        <v>1183.6814462009938</v>
      </c>
      <c r="AO1204">
        <v>1178.5696479775202</v>
      </c>
      <c r="AP1204">
        <v>187.61549482363716</v>
      </c>
      <c r="AQ1204">
        <v>20.438610791039078</v>
      </c>
      <c r="AR1204">
        <v>2.4077283160023679</v>
      </c>
      <c r="AS1204">
        <v>20.438610791039078</v>
      </c>
      <c r="AT1204">
        <v>63379</v>
      </c>
      <c r="AU1204">
        <v>2365</v>
      </c>
      <c r="AV1204">
        <v>43205.013207944547</v>
      </c>
      <c r="AW1204">
        <v>24473.548215351177</v>
      </c>
      <c r="AX1204">
        <v>1399.3005338037833</v>
      </c>
      <c r="AY1204">
        <v>1441.7512907491093</v>
      </c>
      <c r="AZ1204">
        <v>930.97377411195873</v>
      </c>
      <c r="BA1204">
        <v>37.196010887497437</v>
      </c>
      <c r="BB1204">
        <v>66.061272509003672</v>
      </c>
      <c r="BC1204">
        <v>28450</v>
      </c>
      <c r="BD1204">
        <v>1242099.4154643929</v>
      </c>
      <c r="BE1204">
        <v>11364152.389412755</v>
      </c>
      <c r="BF1204">
        <v>368232.00000000006</v>
      </c>
      <c r="BG1204">
        <v>339075.6180287652</v>
      </c>
      <c r="BH1204">
        <v>292759.11732490174</v>
      </c>
      <c r="BI1204">
        <v>427892.00000000006</v>
      </c>
      <c r="BJ1204">
        <v>349269.06682458014</v>
      </c>
      <c r="BK1204">
        <v>311908.42537634575</v>
      </c>
      <c r="BL1204">
        <v>-1361166.3434555773</v>
      </c>
      <c r="BM1204">
        <v>-1560998.4753455941</v>
      </c>
      <c r="BN1204">
        <v>-1766446.9480477381</v>
      </c>
      <c r="BO1204">
        <v>452164.27352913562</v>
      </c>
      <c r="BP1204">
        <v>1421866.1567807775</v>
      </c>
      <c r="BQ1204">
        <v>2251820.6217563162</v>
      </c>
      <c r="BR1204">
        <v>2952379</v>
      </c>
      <c r="BS1204">
        <v>8767932</v>
      </c>
      <c r="BT1204">
        <v>937111</v>
      </c>
      <c r="BU1204">
        <v>81678</v>
      </c>
      <c r="BV1204">
        <v>88734</v>
      </c>
      <c r="BW1204">
        <v>932589</v>
      </c>
      <c r="BX1204">
        <v>42948</v>
      </c>
      <c r="BY1204">
        <v>1089.7971163172654</v>
      </c>
      <c r="BZ1204">
        <v>0</v>
      </c>
      <c r="CA1204">
        <v>0</v>
      </c>
      <c r="CB1204">
        <v>12.6125273361708</v>
      </c>
      <c r="CC1204">
        <v>0</v>
      </c>
      <c r="CD1204">
        <v>32.14986464239972</v>
      </c>
      <c r="CE1204">
        <v>21.010458136613885</v>
      </c>
      <c r="CF1204">
        <v>0</v>
      </c>
      <c r="CG1204">
        <v>936842.98421353067</v>
      </c>
      <c r="CH1204">
        <v>601693.04316091223</v>
      </c>
      <c r="CI1204">
        <v>680673.90009076986</v>
      </c>
      <c r="CJ1204">
        <v>84375.346282334809</v>
      </c>
      <c r="CK1204">
        <v>2090572.1044446039</v>
      </c>
      <c r="CL1204">
        <v>29300000</v>
      </c>
      <c r="CM1204">
        <v>1510000</v>
      </c>
      <c r="CN1204">
        <v>1390000</v>
      </c>
      <c r="CO1204">
        <v>176510000</v>
      </c>
      <c r="CP1204">
        <v>24000</v>
      </c>
      <c r="CQ1204">
        <v>0</v>
      </c>
      <c r="CR1204">
        <v>0</v>
      </c>
      <c r="CS1204">
        <v>0</v>
      </c>
      <c r="CT1204">
        <v>40365000</v>
      </c>
      <c r="CU1204">
        <v>0</v>
      </c>
      <c r="CV1204">
        <v>0</v>
      </c>
      <c r="CW1204">
        <v>0</v>
      </c>
      <c r="CX1204">
        <v>17522.489909711843</v>
      </c>
      <c r="CY1204">
        <v>4949362.7253538463</v>
      </c>
      <c r="CZ1204">
        <v>28450</v>
      </c>
      <c r="DA1204">
        <v>26197.346599204764</v>
      </c>
      <c r="DB1204">
        <v>22618.883985893277</v>
      </c>
      <c r="DC1204">
        <v>18802.232659007648</v>
      </c>
      <c r="DD1204">
        <v>-1361166.3434555773</v>
      </c>
      <c r="DE1204">
        <v>-1560998.4753455941</v>
      </c>
      <c r="DF1204">
        <v>-1766446.9480477381</v>
      </c>
    </row>
    <row r="1205" spans="1:110" x14ac:dyDescent="0.45">
      <c r="A1205">
        <v>28216</v>
      </c>
      <c r="B1205" t="s">
        <v>1543</v>
      </c>
      <c r="C1205">
        <v>91030</v>
      </c>
      <c r="D1205">
        <v>87562</v>
      </c>
      <c r="E1205">
        <v>83565</v>
      </c>
      <c r="F1205">
        <v>79120</v>
      </c>
      <c r="G1205">
        <v>74355</v>
      </c>
      <c r="H1205">
        <v>69528</v>
      </c>
      <c r="I1205">
        <v>64963</v>
      </c>
      <c r="J1205">
        <v>60553.035714285703</v>
      </c>
      <c r="K1205">
        <v>2.35</v>
      </c>
      <c r="L1205">
        <v>2.27</v>
      </c>
      <c r="M1205">
        <v>2.2000000000000002</v>
      </c>
      <c r="N1205">
        <v>2.15</v>
      </c>
      <c r="O1205">
        <v>2.12</v>
      </c>
      <c r="P1205">
        <v>2.09</v>
      </c>
      <c r="Q1205">
        <v>2.0708052979398137</v>
      </c>
      <c r="R1205">
        <v>2.0510426518313842</v>
      </c>
      <c r="S1205">
        <v>279740</v>
      </c>
      <c r="T1205">
        <v>9849</v>
      </c>
      <c r="U1205">
        <v>4009</v>
      </c>
      <c r="V1205">
        <v>139.9940859329914</v>
      </c>
      <c r="W1205">
        <v>475.41994145744457</v>
      </c>
      <c r="X1205">
        <v>3270.2456354461497</v>
      </c>
      <c r="Y1205">
        <v>391.973393224304</v>
      </c>
      <c r="Z1205">
        <v>42191</v>
      </c>
      <c r="AA1205">
        <v>39430.526255971839</v>
      </c>
      <c r="AB1205">
        <v>36984.54558348922</v>
      </c>
      <c r="AC1205">
        <v>34517.698506488778</v>
      </c>
      <c r="AD1205">
        <v>31925.61895263155</v>
      </c>
      <c r="AE1205">
        <v>29183.592705869043</v>
      </c>
      <c r="AF1205">
        <v>26652.556380181868</v>
      </c>
      <c r="AG1205">
        <v>24063.048948136322</v>
      </c>
      <c r="AH1205">
        <v>221</v>
      </c>
      <c r="AI1205">
        <v>191.59337584912589</v>
      </c>
      <c r="AJ1205">
        <v>172.3277263013575</v>
      </c>
      <c r="AK1205">
        <v>163.02944216133687</v>
      </c>
      <c r="AL1205">
        <v>154.95931232821061</v>
      </c>
      <c r="AM1205">
        <v>152.73789855496366</v>
      </c>
      <c r="AN1205">
        <v>136.51136107616705</v>
      </c>
      <c r="AO1205">
        <v>133.37260306763619</v>
      </c>
      <c r="AP1205">
        <v>197.77965770556207</v>
      </c>
      <c r="AQ1205">
        <v>2.8112587333399475</v>
      </c>
      <c r="AR1205">
        <v>0.3311745267363852</v>
      </c>
      <c r="AS1205">
        <v>2.8112587333399475</v>
      </c>
      <c r="AT1205">
        <v>56962</v>
      </c>
      <c r="AU1205">
        <v>948</v>
      </c>
      <c r="AV1205">
        <v>38404.352590718598</v>
      </c>
      <c r="AW1205">
        <v>12472.988395743467</v>
      </c>
      <c r="AX1205">
        <v>584.23677137550669</v>
      </c>
      <c r="AY1205">
        <v>1281.5532459522794</v>
      </c>
      <c r="AZ1205">
        <v>474.47247857408144</v>
      </c>
      <c r="BA1205">
        <v>15.530100063555729</v>
      </c>
      <c r="BB1205">
        <v>66.061272509003672</v>
      </c>
      <c r="BC1205">
        <v>34820</v>
      </c>
      <c r="BD1205">
        <v>1760544.9390463233</v>
      </c>
      <c r="BE1205">
        <v>11834455.241044914</v>
      </c>
      <c r="BF1205">
        <v>515552</v>
      </c>
      <c r="BG1205">
        <v>491847.51229985605</v>
      </c>
      <c r="BH1205">
        <v>444627.28618660802</v>
      </c>
      <c r="BI1205">
        <v>240490</v>
      </c>
      <c r="BJ1205">
        <v>210526.26231607184</v>
      </c>
      <c r="BK1205">
        <v>194716.95741711138</v>
      </c>
      <c r="BL1205">
        <v>-1312839.3636393184</v>
      </c>
      <c r="BM1205">
        <v>-1565226.6184344979</v>
      </c>
      <c r="BN1205">
        <v>-1815229.3464749544</v>
      </c>
      <c r="BO1205">
        <v>843142.9857638292</v>
      </c>
      <c r="BP1205">
        <v>2198728.759089265</v>
      </c>
      <c r="BQ1205">
        <v>3389509.7830710271</v>
      </c>
      <c r="BR1205">
        <v>2952379</v>
      </c>
      <c r="BS1205">
        <v>8767932</v>
      </c>
      <c r="BT1205">
        <v>937111</v>
      </c>
      <c r="BU1205">
        <v>81678</v>
      </c>
      <c r="BV1205">
        <v>88734</v>
      </c>
      <c r="BW1205">
        <v>932589</v>
      </c>
      <c r="BX1205">
        <v>42948</v>
      </c>
      <c r="BY1205">
        <v>544.43721023306284</v>
      </c>
      <c r="BZ1205">
        <v>0</v>
      </c>
      <c r="CA1205">
        <v>0</v>
      </c>
      <c r="CB1205">
        <v>0</v>
      </c>
      <c r="CC1205">
        <v>4.3616916000000003</v>
      </c>
      <c r="CD1205">
        <v>16.381034430615426</v>
      </c>
      <c r="CE1205">
        <v>0</v>
      </c>
      <c r="CF1205">
        <v>18.8</v>
      </c>
      <c r="CG1205">
        <v>804537.01759562804</v>
      </c>
      <c r="CH1205">
        <v>516718.74007692043</v>
      </c>
      <c r="CI1205">
        <v>584545.49883184489</v>
      </c>
      <c r="CJ1205">
        <v>72459.409528027929</v>
      </c>
      <c r="CK1205">
        <v>1795330.3534534657</v>
      </c>
      <c r="CL1205">
        <v>2260000</v>
      </c>
      <c r="CM1205">
        <v>270000</v>
      </c>
      <c r="CN1205">
        <v>330000</v>
      </c>
      <c r="CO1205">
        <v>34380000</v>
      </c>
      <c r="CP1205">
        <v>0</v>
      </c>
      <c r="CQ1205">
        <v>0</v>
      </c>
      <c r="CR1205">
        <v>0</v>
      </c>
      <c r="CS1205">
        <v>0</v>
      </c>
      <c r="CT1205">
        <v>0</v>
      </c>
      <c r="CU1205">
        <v>0</v>
      </c>
      <c r="CV1205">
        <v>0</v>
      </c>
      <c r="CW1205">
        <v>0</v>
      </c>
      <c r="CX1205">
        <v>1016.0717628175951</v>
      </c>
      <c r="CY1205">
        <v>4711827.9308554977</v>
      </c>
      <c r="CZ1205">
        <v>34820</v>
      </c>
      <c r="DA1205">
        <v>33219.016468331007</v>
      </c>
      <c r="DB1205">
        <v>30029.797391955984</v>
      </c>
      <c r="DC1205">
        <v>26650.182053431894</v>
      </c>
      <c r="DD1205">
        <v>-1312839.3636393184</v>
      </c>
      <c r="DE1205">
        <v>-1565226.6184344979</v>
      </c>
      <c r="DF1205">
        <v>-1815229.3464749544</v>
      </c>
    </row>
    <row r="1206" spans="1:110" x14ac:dyDescent="0.45">
      <c r="A1206">
        <v>28217</v>
      </c>
      <c r="B1206" t="s">
        <v>1544</v>
      </c>
      <c r="C1206">
        <v>156375</v>
      </c>
      <c r="D1206">
        <v>154836</v>
      </c>
      <c r="E1206">
        <v>151061</v>
      </c>
      <c r="F1206">
        <v>146161</v>
      </c>
      <c r="G1206">
        <v>140965</v>
      </c>
      <c r="H1206">
        <v>136028</v>
      </c>
      <c r="I1206">
        <v>131362</v>
      </c>
      <c r="J1206">
        <v>126978.03571428571</v>
      </c>
      <c r="K1206">
        <v>2.35</v>
      </c>
      <c r="L1206">
        <v>2.27</v>
      </c>
      <c r="M1206">
        <v>2.2000000000000002</v>
      </c>
      <c r="N1206">
        <v>2.15</v>
      </c>
      <c r="O1206">
        <v>2.12</v>
      </c>
      <c r="P1206">
        <v>2.09</v>
      </c>
      <c r="Q1206">
        <v>2.0708052979398137</v>
      </c>
      <c r="R1206">
        <v>2.0510426518313842</v>
      </c>
      <c r="S1206">
        <v>290174</v>
      </c>
      <c r="T1206">
        <v>8538</v>
      </c>
      <c r="U1206">
        <v>4394</v>
      </c>
      <c r="V1206">
        <v>241.72538068147867</v>
      </c>
      <c r="W1206">
        <v>819.33421943167468</v>
      </c>
      <c r="X1206">
        <v>2820.4253151103276</v>
      </c>
      <c r="Y1206">
        <v>428.23254069805671</v>
      </c>
      <c r="Z1206">
        <v>37722</v>
      </c>
      <c r="AA1206">
        <v>36557.662739811691</v>
      </c>
      <c r="AB1206">
        <v>35428.848855269905</v>
      </c>
      <c r="AC1206">
        <v>33930.927886376594</v>
      </c>
      <c r="AD1206">
        <v>31976.231465574816</v>
      </c>
      <c r="AE1206">
        <v>29911.117970817711</v>
      </c>
      <c r="AF1206">
        <v>27950.631910359265</v>
      </c>
      <c r="AG1206">
        <v>26299.683193633504</v>
      </c>
      <c r="AH1206">
        <v>460</v>
      </c>
      <c r="AI1206">
        <v>403.97362249096773</v>
      </c>
      <c r="AJ1206">
        <v>369.30763873665973</v>
      </c>
      <c r="AK1206">
        <v>352.18830950503235</v>
      </c>
      <c r="AL1206">
        <v>344.31055362379789</v>
      </c>
      <c r="AM1206">
        <v>321.44508972619332</v>
      </c>
      <c r="AN1206">
        <v>275.64669950137028</v>
      </c>
      <c r="AO1206">
        <v>245.15311336974955</v>
      </c>
      <c r="AP1206">
        <v>277.61366944950743</v>
      </c>
      <c r="AQ1206">
        <v>4.9386977747863945</v>
      </c>
      <c r="AR1206">
        <v>0.5817930875098658</v>
      </c>
      <c r="AS1206">
        <v>4.9386977747863945</v>
      </c>
      <c r="AT1206">
        <v>66242</v>
      </c>
      <c r="AU1206">
        <v>1115</v>
      </c>
      <c r="AV1206">
        <v>44665.566701512056</v>
      </c>
      <c r="AW1206">
        <v>14606.571538452699</v>
      </c>
      <c r="AX1206">
        <v>686.59827868695845</v>
      </c>
      <c r="AY1206">
        <v>1490.4899608294572</v>
      </c>
      <c r="AZ1206">
        <v>555.63398132274062</v>
      </c>
      <c r="BA1206">
        <v>18.251059320297713</v>
      </c>
      <c r="BB1206">
        <v>66.061272509003672</v>
      </c>
      <c r="BC1206">
        <v>62340</v>
      </c>
      <c r="BD1206">
        <v>3737847.3362179073</v>
      </c>
      <c r="BE1206">
        <v>17440375.21785979</v>
      </c>
      <c r="BF1206">
        <v>661292</v>
      </c>
      <c r="BG1206">
        <v>659083.18006460834</v>
      </c>
      <c r="BH1206">
        <v>630999.7822036366</v>
      </c>
      <c r="BI1206">
        <v>347024.00000000012</v>
      </c>
      <c r="BJ1206">
        <v>322089.69163717947</v>
      </c>
      <c r="BK1206">
        <v>303534.71520008874</v>
      </c>
      <c r="BL1206">
        <v>-1652221.9882497718</v>
      </c>
      <c r="BM1206">
        <v>-1623723.6138421758</v>
      </c>
      <c r="BN1206">
        <v>-1623053.4912676243</v>
      </c>
      <c r="BO1206">
        <v>1766022.7438285863</v>
      </c>
      <c r="BP1206">
        <v>4028270.8282753732</v>
      </c>
      <c r="BQ1206">
        <v>5895248.9330692636</v>
      </c>
      <c r="BR1206">
        <v>2952379</v>
      </c>
      <c r="BS1206">
        <v>8767932</v>
      </c>
      <c r="BT1206">
        <v>937111</v>
      </c>
      <c r="BU1206">
        <v>81678</v>
      </c>
      <c r="BV1206">
        <v>88734</v>
      </c>
      <c r="BW1206">
        <v>932589</v>
      </c>
      <c r="BX1206">
        <v>42948</v>
      </c>
      <c r="BY1206">
        <v>280.30522811575736</v>
      </c>
      <c r="BZ1206">
        <v>0</v>
      </c>
      <c r="CA1206">
        <v>0</v>
      </c>
      <c r="CB1206">
        <v>0</v>
      </c>
      <c r="CC1206">
        <v>152.66848657768401</v>
      </c>
      <c r="CD1206">
        <v>14.227023771030842</v>
      </c>
      <c r="CE1206">
        <v>0</v>
      </c>
      <c r="CF1206">
        <v>0</v>
      </c>
      <c r="CG1206">
        <v>973810.82782735629</v>
      </c>
      <c r="CH1206">
        <v>625435.86314026278</v>
      </c>
      <c r="CI1206">
        <v>707533.30632488127</v>
      </c>
      <c r="CJ1206">
        <v>87704.799198979381</v>
      </c>
      <c r="CK1206">
        <v>2173066.1231038924</v>
      </c>
      <c r="CL1206">
        <v>970000</v>
      </c>
      <c r="CM1206">
        <v>550000</v>
      </c>
      <c r="CN1206">
        <v>140000</v>
      </c>
      <c r="CO1206">
        <v>53440000</v>
      </c>
      <c r="CP1206">
        <v>2000</v>
      </c>
      <c r="CQ1206">
        <v>100</v>
      </c>
      <c r="CR1206">
        <v>0</v>
      </c>
      <c r="CS1206">
        <v>0</v>
      </c>
      <c r="CT1206">
        <v>3704000</v>
      </c>
      <c r="CU1206">
        <v>700800</v>
      </c>
      <c r="CV1206">
        <v>0</v>
      </c>
      <c r="CW1206">
        <v>0</v>
      </c>
      <c r="CX1206">
        <v>4959.2848423503638</v>
      </c>
      <c r="CY1206">
        <v>6467105.3780965339</v>
      </c>
      <c r="CZ1206">
        <v>62340</v>
      </c>
      <c r="DA1206">
        <v>62131.774534135737</v>
      </c>
      <c r="DB1206">
        <v>59484.352483584727</v>
      </c>
      <c r="DC1206">
        <v>56581.521884981339</v>
      </c>
      <c r="DD1206">
        <v>-1652221.9882497718</v>
      </c>
      <c r="DE1206">
        <v>-1623723.6138421758</v>
      </c>
      <c r="DF1206">
        <v>-1623053.4912676243</v>
      </c>
    </row>
    <row r="1207" spans="1:110" x14ac:dyDescent="0.45">
      <c r="A1207">
        <v>28218</v>
      </c>
      <c r="B1207" t="s">
        <v>1545</v>
      </c>
      <c r="C1207">
        <v>48580</v>
      </c>
      <c r="D1207">
        <v>47309</v>
      </c>
      <c r="E1207">
        <v>45673</v>
      </c>
      <c r="F1207">
        <v>43834</v>
      </c>
      <c r="G1207">
        <v>41833</v>
      </c>
      <c r="H1207">
        <v>39710</v>
      </c>
      <c r="I1207">
        <v>37513</v>
      </c>
      <c r="J1207">
        <v>35647.321428571435</v>
      </c>
      <c r="K1207">
        <v>2.35</v>
      </c>
      <c r="L1207">
        <v>2.27</v>
      </c>
      <c r="M1207">
        <v>2.2000000000000002</v>
      </c>
      <c r="N1207">
        <v>2.15</v>
      </c>
      <c r="O1207">
        <v>2.12</v>
      </c>
      <c r="P1207">
        <v>2.09</v>
      </c>
      <c r="Q1207">
        <v>2.0708052979398137</v>
      </c>
      <c r="R1207">
        <v>2.0510426518313842</v>
      </c>
      <c r="S1207">
        <v>291316</v>
      </c>
      <c r="T1207">
        <v>11940</v>
      </c>
      <c r="U1207">
        <v>2873</v>
      </c>
      <c r="V1207">
        <v>65.777112772787262</v>
      </c>
      <c r="W1207">
        <v>229.91675341040053</v>
      </c>
      <c r="X1207">
        <v>4502.9841099921277</v>
      </c>
      <c r="Y1207">
        <v>309.9815902664875</v>
      </c>
      <c r="Z1207">
        <v>24565</v>
      </c>
      <c r="AA1207">
        <v>23562.823315416725</v>
      </c>
      <c r="AB1207">
        <v>22526.233558767148</v>
      </c>
      <c r="AC1207">
        <v>21354.401111495634</v>
      </c>
      <c r="AD1207">
        <v>19951.688912364349</v>
      </c>
      <c r="AE1207">
        <v>18499.366088572755</v>
      </c>
      <c r="AF1207">
        <v>17117.684053142835</v>
      </c>
      <c r="AG1207">
        <v>15855.343932445854</v>
      </c>
      <c r="AH1207">
        <v>657</v>
      </c>
      <c r="AI1207">
        <v>610.58433766724204</v>
      </c>
      <c r="AJ1207">
        <v>554.08267911033545</v>
      </c>
      <c r="AK1207">
        <v>502.30450667430586</v>
      </c>
      <c r="AL1207">
        <v>472.0703435462836</v>
      </c>
      <c r="AM1207">
        <v>448.75233745074371</v>
      </c>
      <c r="AN1207">
        <v>425.39923200645165</v>
      </c>
      <c r="AO1207">
        <v>409.07725779510798</v>
      </c>
      <c r="AP1207">
        <v>104.87061953134717</v>
      </c>
      <c r="AQ1207">
        <v>17.779311989231019</v>
      </c>
      <c r="AR1207">
        <v>2.0944551150355171</v>
      </c>
      <c r="AS1207">
        <v>17.779311989231019</v>
      </c>
      <c r="AT1207">
        <v>39635</v>
      </c>
      <c r="AU1207">
        <v>871</v>
      </c>
      <c r="AV1207">
        <v>26798.823910910611</v>
      </c>
      <c r="AW1207">
        <v>10388.188221218965</v>
      </c>
      <c r="AX1207">
        <v>527.39226246388375</v>
      </c>
      <c r="AY1207">
        <v>894.27675390708703</v>
      </c>
      <c r="AZ1207">
        <v>395.16667993516938</v>
      </c>
      <c r="BA1207">
        <v>14.019067285898215</v>
      </c>
      <c r="BB1207">
        <v>66.061272509003672</v>
      </c>
      <c r="BC1207">
        <v>17120</v>
      </c>
      <c r="BD1207">
        <v>943159.17705776519</v>
      </c>
      <c r="BE1207">
        <v>8766471.8823357075</v>
      </c>
      <c r="BF1207">
        <v>256034</v>
      </c>
      <c r="BG1207">
        <v>250468.07248062835</v>
      </c>
      <c r="BH1207">
        <v>233417.45587520345</v>
      </c>
      <c r="BI1207">
        <v>341832.00000000006</v>
      </c>
      <c r="BJ1207">
        <v>309793.84528885258</v>
      </c>
      <c r="BK1207">
        <v>289444.33495917474</v>
      </c>
      <c r="BL1207">
        <v>-960343.38488036161</v>
      </c>
      <c r="BM1207">
        <v>-1040016.0799513487</v>
      </c>
      <c r="BN1207">
        <v>-1121877.0673532884</v>
      </c>
      <c r="BO1207">
        <v>814231.42097873986</v>
      </c>
      <c r="BP1207">
        <v>1848552.8808313319</v>
      </c>
      <c r="BQ1207">
        <v>2648132.2220159895</v>
      </c>
      <c r="BR1207">
        <v>2952379</v>
      </c>
      <c r="BS1207">
        <v>8767932</v>
      </c>
      <c r="BT1207">
        <v>937111</v>
      </c>
      <c r="BU1207">
        <v>81678</v>
      </c>
      <c r="BV1207">
        <v>88734</v>
      </c>
      <c r="BW1207">
        <v>932589</v>
      </c>
      <c r="BX1207">
        <v>42948</v>
      </c>
      <c r="BY1207">
        <v>1012.9499066258999</v>
      </c>
      <c r="BZ1207">
        <v>0</v>
      </c>
      <c r="CA1207">
        <v>0</v>
      </c>
      <c r="CB1207">
        <v>0</v>
      </c>
      <c r="CC1207">
        <v>0</v>
      </c>
      <c r="CD1207">
        <v>4.9603842633506376</v>
      </c>
      <c r="CE1207">
        <v>0</v>
      </c>
      <c r="CF1207">
        <v>0</v>
      </c>
      <c r="CG1207">
        <v>593431.17380088649</v>
      </c>
      <c r="CH1207">
        <v>381134.74177378655</v>
      </c>
      <c r="CI1207">
        <v>431164.15270547208</v>
      </c>
      <c r="CJ1207">
        <v>53446.48103034708</v>
      </c>
      <c r="CK1207">
        <v>1324246.0890043702</v>
      </c>
      <c r="CL1207">
        <v>22500000</v>
      </c>
      <c r="CM1207">
        <v>580000</v>
      </c>
      <c r="CN1207">
        <v>1190000</v>
      </c>
      <c r="CO1207">
        <v>92940000</v>
      </c>
      <c r="CP1207">
        <v>3000</v>
      </c>
      <c r="CQ1207">
        <v>0</v>
      </c>
      <c r="CR1207">
        <v>0</v>
      </c>
      <c r="CS1207">
        <v>0</v>
      </c>
      <c r="CT1207">
        <v>4670000</v>
      </c>
      <c r="CU1207">
        <v>0</v>
      </c>
      <c r="CV1207">
        <v>0</v>
      </c>
      <c r="CW1207">
        <v>0</v>
      </c>
      <c r="CX1207">
        <v>8040.7361230448469</v>
      </c>
      <c r="CY1207">
        <v>3154643.26031848</v>
      </c>
      <c r="CZ1207">
        <v>17120</v>
      </c>
      <c r="DA1207">
        <v>16747.828026232288</v>
      </c>
      <c r="DB1207">
        <v>15607.719461413262</v>
      </c>
      <c r="DC1207">
        <v>14277.036170158839</v>
      </c>
      <c r="DD1207">
        <v>-960343.38488036161</v>
      </c>
      <c r="DE1207">
        <v>-1040016.0799513487</v>
      </c>
      <c r="DF1207">
        <v>-1121877.0673532884</v>
      </c>
    </row>
    <row r="1208" spans="1:110" x14ac:dyDescent="0.45">
      <c r="A1208">
        <v>28219</v>
      </c>
      <c r="B1208" t="s">
        <v>1546</v>
      </c>
      <c r="C1208">
        <v>112691</v>
      </c>
      <c r="D1208">
        <v>110281</v>
      </c>
      <c r="E1208">
        <v>107245</v>
      </c>
      <c r="F1208">
        <v>103796</v>
      </c>
      <c r="G1208">
        <v>99589</v>
      </c>
      <c r="H1208">
        <v>94431</v>
      </c>
      <c r="I1208">
        <v>88653</v>
      </c>
      <c r="J1208">
        <v>84671.928571428565</v>
      </c>
      <c r="K1208">
        <v>2.35</v>
      </c>
      <c r="L1208">
        <v>2.27</v>
      </c>
      <c r="M1208">
        <v>2.2000000000000002</v>
      </c>
      <c r="N1208">
        <v>2.15</v>
      </c>
      <c r="O1208">
        <v>2.12</v>
      </c>
      <c r="P1208">
        <v>2.09</v>
      </c>
      <c r="Q1208">
        <v>2.0708052979398137</v>
      </c>
      <c r="R1208">
        <v>2.0510426518313842</v>
      </c>
      <c r="S1208">
        <v>291383</v>
      </c>
      <c r="T1208">
        <v>8460</v>
      </c>
      <c r="U1208">
        <v>4470</v>
      </c>
      <c r="V1208">
        <v>160.90649092858712</v>
      </c>
      <c r="W1208">
        <v>549.41806231848489</v>
      </c>
      <c r="X1208">
        <v>3025.5157339554485</v>
      </c>
      <c r="Y1208">
        <v>468.1739086201016</v>
      </c>
      <c r="Z1208">
        <v>42597</v>
      </c>
      <c r="AA1208">
        <v>40329.263381263198</v>
      </c>
      <c r="AB1208">
        <v>37435.958560989122</v>
      </c>
      <c r="AC1208">
        <v>34534.769101100261</v>
      </c>
      <c r="AD1208">
        <v>31864.221265746768</v>
      </c>
      <c r="AE1208">
        <v>29308.607402231624</v>
      </c>
      <c r="AF1208">
        <v>26890.162089750236</v>
      </c>
      <c r="AG1208">
        <v>24211.178088924971</v>
      </c>
      <c r="AH1208">
        <v>1209</v>
      </c>
      <c r="AI1208">
        <v>1066.2885103219212</v>
      </c>
      <c r="AJ1208">
        <v>920.02202131266256</v>
      </c>
      <c r="AK1208">
        <v>794.68500929005427</v>
      </c>
      <c r="AL1208">
        <v>718.15684410413007</v>
      </c>
      <c r="AM1208">
        <v>666.39603293672883</v>
      </c>
      <c r="AN1208">
        <v>627.52356522089053</v>
      </c>
      <c r="AO1208">
        <v>604.7839234055449</v>
      </c>
      <c r="AP1208">
        <v>235.14369308841273</v>
      </c>
      <c r="AQ1208">
        <v>12.91659418021057</v>
      </c>
      <c r="AR1208">
        <v>1.5216126904104184</v>
      </c>
      <c r="AS1208">
        <v>12.91659418021057</v>
      </c>
      <c r="AT1208">
        <v>64481</v>
      </c>
      <c r="AU1208">
        <v>1030</v>
      </c>
      <c r="AV1208">
        <v>43458.123878174476</v>
      </c>
      <c r="AW1208">
        <v>13770.589712195024</v>
      </c>
      <c r="AX1208">
        <v>636.68848532450397</v>
      </c>
      <c r="AY1208">
        <v>1450.1975938146823</v>
      </c>
      <c r="AZ1208">
        <v>523.8332326518987</v>
      </c>
      <c r="BA1208">
        <v>16.924364180508018</v>
      </c>
      <c r="BB1208">
        <v>66.061272509003672</v>
      </c>
      <c r="BC1208">
        <v>39690</v>
      </c>
      <c r="BD1208">
        <v>2228014.2066725264</v>
      </c>
      <c r="BE1208">
        <v>9442554.9092865754</v>
      </c>
      <c r="BF1208">
        <v>440896</v>
      </c>
      <c r="BG1208">
        <v>438130.49058955739</v>
      </c>
      <c r="BH1208">
        <v>410043.20845422754</v>
      </c>
      <c r="BI1208">
        <v>715314.00000000023</v>
      </c>
      <c r="BJ1208">
        <v>612537.93780576321</v>
      </c>
      <c r="BK1208">
        <v>565170.83773654758</v>
      </c>
      <c r="BL1208">
        <v>-1718370.8863631226</v>
      </c>
      <c r="BM1208">
        <v>-1405869.6238185582</v>
      </c>
      <c r="BN1208">
        <v>-1355087.1817638152</v>
      </c>
      <c r="BO1208">
        <v>555064.38729060628</v>
      </c>
      <c r="BP1208">
        <v>1537286.6607559756</v>
      </c>
      <c r="BQ1208">
        <v>2527382.5479882774</v>
      </c>
      <c r="BR1208">
        <v>2952379</v>
      </c>
      <c r="BS1208">
        <v>8767932</v>
      </c>
      <c r="BT1208">
        <v>937111</v>
      </c>
      <c r="BU1208">
        <v>81678</v>
      </c>
      <c r="BV1208">
        <v>88734</v>
      </c>
      <c r="BW1208">
        <v>932589</v>
      </c>
      <c r="BX1208">
        <v>42948</v>
      </c>
      <c r="BY1208">
        <v>893.86226935622483</v>
      </c>
      <c r="BZ1208">
        <v>0</v>
      </c>
      <c r="CA1208">
        <v>0</v>
      </c>
      <c r="CB1208">
        <v>29.419848709877591</v>
      </c>
      <c r="CC1208">
        <v>0</v>
      </c>
      <c r="CD1208">
        <v>8.6363031923359408</v>
      </c>
      <c r="CE1208">
        <v>0</v>
      </c>
      <c r="CF1208">
        <v>2.89</v>
      </c>
      <c r="CG1208">
        <v>598295.36375007406</v>
      </c>
      <c r="CH1208">
        <v>384258.79703422741</v>
      </c>
      <c r="CI1208">
        <v>434698.28510469728</v>
      </c>
      <c r="CJ1208">
        <v>53884.566940431891</v>
      </c>
      <c r="CK1208">
        <v>1335100.5651437503</v>
      </c>
      <c r="CL1208">
        <v>19000000</v>
      </c>
      <c r="CM1208">
        <v>1440000</v>
      </c>
      <c r="CN1208">
        <v>890000</v>
      </c>
      <c r="CO1208">
        <v>210320000</v>
      </c>
      <c r="CP1208">
        <v>45000</v>
      </c>
      <c r="CQ1208">
        <v>130</v>
      </c>
      <c r="CR1208">
        <v>0</v>
      </c>
      <c r="CS1208">
        <v>0</v>
      </c>
      <c r="CT1208">
        <v>101083000</v>
      </c>
      <c r="CU1208">
        <v>911040</v>
      </c>
      <c r="CV1208">
        <v>0</v>
      </c>
      <c r="CW1208">
        <v>0</v>
      </c>
      <c r="CX1208">
        <v>32300.636460037847</v>
      </c>
      <c r="CY1208">
        <v>3849852.3797993427</v>
      </c>
      <c r="CZ1208">
        <v>39690</v>
      </c>
      <c r="DA1208">
        <v>39441.045442688373</v>
      </c>
      <c r="DB1208">
        <v>36912.59377165656</v>
      </c>
      <c r="DC1208">
        <v>33726.480312180851</v>
      </c>
      <c r="DD1208">
        <v>-1718370.8863631226</v>
      </c>
      <c r="DE1208">
        <v>-1405869.6238185582</v>
      </c>
      <c r="DF1208">
        <v>-1355087.1817638152</v>
      </c>
    </row>
    <row r="1209" spans="1:110" x14ac:dyDescent="0.45">
      <c r="A1209">
        <v>28220</v>
      </c>
      <c r="B1209" t="s">
        <v>1547</v>
      </c>
      <c r="C1209">
        <v>44313</v>
      </c>
      <c r="D1209">
        <v>42399</v>
      </c>
      <c r="E1209">
        <v>40292</v>
      </c>
      <c r="F1209">
        <v>38106</v>
      </c>
      <c r="G1209">
        <v>35773</v>
      </c>
      <c r="H1209">
        <v>33265</v>
      </c>
      <c r="I1209">
        <v>30705</v>
      </c>
      <c r="J1209">
        <v>28433.178571428569</v>
      </c>
      <c r="K1209">
        <v>2.35</v>
      </c>
      <c r="L1209">
        <v>2.27</v>
      </c>
      <c r="M1209">
        <v>2.2000000000000002</v>
      </c>
      <c r="N1209">
        <v>2.15</v>
      </c>
      <c r="O1209">
        <v>2.12</v>
      </c>
      <c r="P1209">
        <v>2.09</v>
      </c>
      <c r="Q1209">
        <v>2.0708052979398137</v>
      </c>
      <c r="R1209">
        <v>2.0510426518313842</v>
      </c>
      <c r="S1209">
        <v>291316</v>
      </c>
      <c r="T1209">
        <v>11940</v>
      </c>
      <c r="U1209">
        <v>2873</v>
      </c>
      <c r="V1209">
        <v>60.177517689692692</v>
      </c>
      <c r="W1209">
        <v>210.34397698944196</v>
      </c>
      <c r="X1209">
        <v>4489.6717944227139</v>
      </c>
      <c r="Y1209">
        <v>309.06518180278027</v>
      </c>
      <c r="Z1209">
        <v>24476</v>
      </c>
      <c r="AA1209">
        <v>22940.775122534789</v>
      </c>
      <c r="AB1209">
        <v>21291.808533664771</v>
      </c>
      <c r="AC1209">
        <v>19530.042382044983</v>
      </c>
      <c r="AD1209">
        <v>17840.83640015747</v>
      </c>
      <c r="AE1209">
        <v>16273.967540988349</v>
      </c>
      <c r="AF1209">
        <v>14768.316949355158</v>
      </c>
      <c r="AG1209">
        <v>13123.099855109142</v>
      </c>
      <c r="AH1209">
        <v>871</v>
      </c>
      <c r="AI1209">
        <v>772.37814840174417</v>
      </c>
      <c r="AJ1209">
        <v>654.43621608096112</v>
      </c>
      <c r="AK1209">
        <v>555.34911179017877</v>
      </c>
      <c r="AL1209">
        <v>509.81607021772936</v>
      </c>
      <c r="AM1209">
        <v>503.79225472249965</v>
      </c>
      <c r="AN1209">
        <v>505.94129183085658</v>
      </c>
      <c r="AO1209">
        <v>495.71106632305532</v>
      </c>
      <c r="AP1209">
        <v>82.999377023292823</v>
      </c>
      <c r="AQ1209">
        <v>13.144534077508403</v>
      </c>
      <c r="AR1209">
        <v>1.5484646790647199</v>
      </c>
      <c r="AS1209">
        <v>13.144534077508403</v>
      </c>
      <c r="AT1209">
        <v>39813</v>
      </c>
      <c r="AU1209">
        <v>1747</v>
      </c>
      <c r="AV1209">
        <v>27234.846873746763</v>
      </c>
      <c r="AW1209">
        <v>17487.291929440598</v>
      </c>
      <c r="AX1209">
        <v>1028.4691492260158</v>
      </c>
      <c r="AY1209">
        <v>908.82684017692941</v>
      </c>
      <c r="AZ1209">
        <v>665.21658499592036</v>
      </c>
      <c r="BA1209">
        <v>27.338622939045063</v>
      </c>
      <c r="BB1209">
        <v>66.061272509003672</v>
      </c>
      <c r="BC1209">
        <v>15700</v>
      </c>
      <c r="BD1209">
        <v>769781.64586796879</v>
      </c>
      <c r="BE1209">
        <v>8647567.9555819482</v>
      </c>
      <c r="BF1209">
        <v>224813.99999999997</v>
      </c>
      <c r="BG1209">
        <v>213328.31330137776</v>
      </c>
      <c r="BH1209">
        <v>191573.23722314026</v>
      </c>
      <c r="BI1209">
        <v>300078.00000000012</v>
      </c>
      <c r="BJ1209">
        <v>255463.7333139836</v>
      </c>
      <c r="BK1209">
        <v>233367.98676987848</v>
      </c>
      <c r="BL1209">
        <v>-1350832.817943933</v>
      </c>
      <c r="BM1209">
        <v>-1395393.6579211908</v>
      </c>
      <c r="BN1209">
        <v>-1474402.6349110515</v>
      </c>
      <c r="BO1209">
        <v>555450.84540146496</v>
      </c>
      <c r="BP1209">
        <v>1321233.4691612925</v>
      </c>
      <c r="BQ1209">
        <v>1972775.7802502369</v>
      </c>
      <c r="BR1209">
        <v>2952379</v>
      </c>
      <c r="BS1209">
        <v>8767932</v>
      </c>
      <c r="BT1209">
        <v>937111</v>
      </c>
      <c r="BU1209">
        <v>81678</v>
      </c>
      <c r="BV1209">
        <v>88734</v>
      </c>
      <c r="BW1209">
        <v>932589</v>
      </c>
      <c r="BX1209">
        <v>42948</v>
      </c>
      <c r="BY1209">
        <v>1403.9875855190653</v>
      </c>
      <c r="BZ1209">
        <v>0</v>
      </c>
      <c r="CA1209">
        <v>0</v>
      </c>
      <c r="CB1209">
        <v>0</v>
      </c>
      <c r="CC1209">
        <v>0</v>
      </c>
      <c r="CD1209">
        <v>11.459136255013293</v>
      </c>
      <c r="CE1209">
        <v>0</v>
      </c>
      <c r="CF1209">
        <v>0</v>
      </c>
      <c r="CG1209">
        <v>601457.08721704595</v>
      </c>
      <c r="CH1209">
        <v>386289.43295351398</v>
      </c>
      <c r="CI1209">
        <v>436995.47116419364</v>
      </c>
      <c r="CJ1209">
        <v>54169.322781987015</v>
      </c>
      <c r="CK1209">
        <v>1342155.9746343473</v>
      </c>
      <c r="CL1209">
        <v>34600000</v>
      </c>
      <c r="CM1209">
        <v>1780000</v>
      </c>
      <c r="CN1209">
        <v>1850000</v>
      </c>
      <c r="CO1209">
        <v>150980000</v>
      </c>
      <c r="CP1209">
        <v>4000</v>
      </c>
      <c r="CQ1209">
        <v>0</v>
      </c>
      <c r="CR1209">
        <v>0</v>
      </c>
      <c r="CS1209">
        <v>0</v>
      </c>
      <c r="CT1209">
        <v>7614000</v>
      </c>
      <c r="CU1209">
        <v>0</v>
      </c>
      <c r="CV1209">
        <v>0</v>
      </c>
      <c r="CW1209">
        <v>0</v>
      </c>
      <c r="CX1209">
        <v>15452.362392943285</v>
      </c>
      <c r="CY1209">
        <v>3340704.2902335944</v>
      </c>
      <c r="CZ1209">
        <v>15700</v>
      </c>
      <c r="DA1209">
        <v>14897.891229334609</v>
      </c>
      <c r="DB1209">
        <v>13378.614429721023</v>
      </c>
      <c r="DC1209">
        <v>11652.540386094639</v>
      </c>
      <c r="DD1209">
        <v>-1350832.817943933</v>
      </c>
      <c r="DE1209">
        <v>-1395393.6579211908</v>
      </c>
      <c r="DF1209">
        <v>-1474402.6349110515</v>
      </c>
    </row>
    <row r="1210" spans="1:110" x14ac:dyDescent="0.45">
      <c r="A1210">
        <v>28221</v>
      </c>
      <c r="B1210" t="s">
        <v>2234</v>
      </c>
      <c r="C1210">
        <v>41490</v>
      </c>
      <c r="D1210">
        <v>39514</v>
      </c>
      <c r="E1210">
        <v>37431</v>
      </c>
      <c r="F1210">
        <v>35292</v>
      </c>
      <c r="G1210">
        <v>33053</v>
      </c>
      <c r="H1210">
        <v>30670</v>
      </c>
      <c r="I1210">
        <v>28229</v>
      </c>
      <c r="J1210">
        <v>26020.107142857145</v>
      </c>
      <c r="K1210">
        <v>2.35</v>
      </c>
      <c r="L1210">
        <v>2.27</v>
      </c>
      <c r="M1210">
        <v>2.2000000000000002</v>
      </c>
      <c r="N1210">
        <v>2.15</v>
      </c>
      <c r="O1210">
        <v>2.12</v>
      </c>
      <c r="P1210">
        <v>2.09</v>
      </c>
      <c r="Q1210">
        <v>2.0708052979398137</v>
      </c>
      <c r="R1210">
        <v>2.0510426518313842</v>
      </c>
      <c r="S1210">
        <v>327526</v>
      </c>
      <c r="T1210">
        <v>11857</v>
      </c>
      <c r="U1210">
        <v>3741</v>
      </c>
      <c r="V1210">
        <v>60.212957815658939</v>
      </c>
      <c r="W1210">
        <v>210.46785410047841</v>
      </c>
      <c r="X1210">
        <v>4171.9748056189119</v>
      </c>
      <c r="Y1210">
        <v>376.58130293648537</v>
      </c>
      <c r="Z1210">
        <v>19330</v>
      </c>
      <c r="AA1210">
        <v>18234.908703547258</v>
      </c>
      <c r="AB1210">
        <v>16913.00556033981</v>
      </c>
      <c r="AC1210">
        <v>15587.516579419254</v>
      </c>
      <c r="AD1210">
        <v>14246.887967159519</v>
      </c>
      <c r="AE1210">
        <v>12981.187459864404</v>
      </c>
      <c r="AF1210">
        <v>11843.008395701596</v>
      </c>
      <c r="AG1210">
        <v>10544.730198990446</v>
      </c>
      <c r="AH1210">
        <v>2461</v>
      </c>
      <c r="AI1210">
        <v>2137.4141239786159</v>
      </c>
      <c r="AJ1210">
        <v>1833.883181457697</v>
      </c>
      <c r="AK1210">
        <v>1605.6528732714899</v>
      </c>
      <c r="AL1210">
        <v>1464.357033210089</v>
      </c>
      <c r="AM1210">
        <v>1421.3247380360267</v>
      </c>
      <c r="AN1210">
        <v>1513.728525132761</v>
      </c>
      <c r="AO1210">
        <v>1523.3341378976293</v>
      </c>
      <c r="AP1210">
        <v>91.867171712922129</v>
      </c>
      <c r="AQ1210">
        <v>16.25971267391213</v>
      </c>
      <c r="AR1210">
        <v>1.9154418573401737</v>
      </c>
      <c r="AS1210">
        <v>16.25971267391213</v>
      </c>
      <c r="AT1210">
        <v>36245</v>
      </c>
      <c r="AU1210">
        <v>585</v>
      </c>
      <c r="AV1210">
        <v>24430.150261808682</v>
      </c>
      <c r="AW1210">
        <v>7789.2882100742308</v>
      </c>
      <c r="AX1210">
        <v>361.33505824335975</v>
      </c>
      <c r="AY1210">
        <v>815.23411423655568</v>
      </c>
      <c r="AZ1210">
        <v>296.30452351122375</v>
      </c>
      <c r="BA1210">
        <v>9.6049579313168358</v>
      </c>
      <c r="BB1210">
        <v>66.061272509003672</v>
      </c>
      <c r="BC1210">
        <v>15450</v>
      </c>
      <c r="BD1210">
        <v>743848.80443594465</v>
      </c>
      <c r="BE1210">
        <v>7182748.8742121626</v>
      </c>
      <c r="BF1210">
        <v>185804</v>
      </c>
      <c r="BG1210">
        <v>175213.56720620662</v>
      </c>
      <c r="BH1210">
        <v>156638.10154138334</v>
      </c>
      <c r="BI1210">
        <v>111667.99999999996</v>
      </c>
      <c r="BJ1210">
        <v>95455.745333782907</v>
      </c>
      <c r="BK1210">
        <v>87245.925459845297</v>
      </c>
      <c r="BL1210">
        <v>-980418.36467995867</v>
      </c>
      <c r="BM1210">
        <v>-963490.16493787791</v>
      </c>
      <c r="BN1210">
        <v>-995789.63254213752</v>
      </c>
      <c r="BO1210">
        <v>448826.05246787472</v>
      </c>
      <c r="BP1210">
        <v>1190292.2805028302</v>
      </c>
      <c r="BQ1210">
        <v>1829696.5714135352</v>
      </c>
      <c r="BR1210">
        <v>2952379</v>
      </c>
      <c r="BS1210">
        <v>8767932</v>
      </c>
      <c r="BT1210">
        <v>937111</v>
      </c>
      <c r="BU1210">
        <v>81678</v>
      </c>
      <c r="BV1210">
        <v>88734</v>
      </c>
      <c r="BW1210">
        <v>932589</v>
      </c>
      <c r="BX1210">
        <v>42948</v>
      </c>
      <c r="BY1210">
        <v>379.12470627166863</v>
      </c>
      <c r="BZ1210">
        <v>0</v>
      </c>
      <c r="CA1210">
        <v>0</v>
      </c>
      <c r="CB1210">
        <v>0</v>
      </c>
      <c r="CC1210">
        <v>0</v>
      </c>
      <c r="CD1210">
        <v>11.131471100760361</v>
      </c>
      <c r="CE1210">
        <v>2.6535600000000001</v>
      </c>
      <c r="CF1210">
        <v>0</v>
      </c>
      <c r="CG1210">
        <v>559381.84415657329</v>
      </c>
      <c r="CH1210">
        <v>359266.35495070042</v>
      </c>
      <c r="CI1210">
        <v>406425.2259108958</v>
      </c>
      <c r="CJ1210">
        <v>50379.879659753395</v>
      </c>
      <c r="CK1210">
        <v>1248264.7560287095</v>
      </c>
      <c r="CL1210">
        <v>41500000</v>
      </c>
      <c r="CM1210">
        <v>2010000</v>
      </c>
      <c r="CN1210">
        <v>1850000</v>
      </c>
      <c r="CO1210">
        <v>377590000</v>
      </c>
      <c r="CP1210">
        <v>200000</v>
      </c>
      <c r="CQ1210">
        <v>0</v>
      </c>
      <c r="CR1210">
        <v>0</v>
      </c>
      <c r="CS1210">
        <v>0</v>
      </c>
      <c r="CT1210">
        <v>489896000</v>
      </c>
      <c r="CU1210">
        <v>0</v>
      </c>
      <c r="CV1210">
        <v>0</v>
      </c>
      <c r="CW1210">
        <v>0</v>
      </c>
      <c r="CX1210">
        <v>66885.060386969431</v>
      </c>
      <c r="CY1210">
        <v>2910732.6189215956</v>
      </c>
      <c r="CZ1210">
        <v>15450</v>
      </c>
      <c r="DA1210">
        <v>14569.382862241348</v>
      </c>
      <c r="DB1210">
        <v>13024.793162764914</v>
      </c>
      <c r="DC1210">
        <v>11259.982985259079</v>
      </c>
      <c r="DD1210">
        <v>-980418.36467995867</v>
      </c>
      <c r="DE1210">
        <v>-963490.16493787791</v>
      </c>
      <c r="DF1210">
        <v>-995789.63254213752</v>
      </c>
    </row>
    <row r="1211" spans="1:110" x14ac:dyDescent="0.45">
      <c r="A1211">
        <v>28222</v>
      </c>
      <c r="B1211" t="s">
        <v>1550</v>
      </c>
      <c r="C1211">
        <v>24288</v>
      </c>
      <c r="D1211">
        <v>22282</v>
      </c>
      <c r="E1211">
        <v>20356</v>
      </c>
      <c r="F1211">
        <v>18542</v>
      </c>
      <c r="G1211">
        <v>16772</v>
      </c>
      <c r="H1211">
        <v>15004</v>
      </c>
      <c r="I1211">
        <v>13285</v>
      </c>
      <c r="J1211">
        <v>11458.249999999998</v>
      </c>
      <c r="K1211">
        <v>2.35</v>
      </c>
      <c r="L1211">
        <v>2.27</v>
      </c>
      <c r="M1211">
        <v>2.2000000000000002</v>
      </c>
      <c r="N1211">
        <v>2.15</v>
      </c>
      <c r="O1211">
        <v>2.12</v>
      </c>
      <c r="P1211">
        <v>2.09</v>
      </c>
      <c r="Q1211">
        <v>2.0708052979398137</v>
      </c>
      <c r="R1211">
        <v>2.0510426518313842</v>
      </c>
      <c r="S1211">
        <v>327526</v>
      </c>
      <c r="T1211">
        <v>11857</v>
      </c>
      <c r="U1211">
        <v>3741</v>
      </c>
      <c r="V1211">
        <v>32.628244495869538</v>
      </c>
      <c r="W1211">
        <v>114.04848476527638</v>
      </c>
      <c r="X1211">
        <v>4506.9864239045819</v>
      </c>
      <c r="Y1211">
        <v>406.82096582777706</v>
      </c>
      <c r="Z1211">
        <v>11037</v>
      </c>
      <c r="AA1211">
        <v>10014.273086142824</v>
      </c>
      <c r="AB1211">
        <v>8946.241485203218</v>
      </c>
      <c r="AC1211">
        <v>7960.7199541860437</v>
      </c>
      <c r="AD1211">
        <v>7056.3553186906438</v>
      </c>
      <c r="AE1211">
        <v>6235.7034360111147</v>
      </c>
      <c r="AF1211">
        <v>5762.4434172314041</v>
      </c>
      <c r="AG1211">
        <v>4718.8214181522926</v>
      </c>
      <c r="AH1211">
        <v>962</v>
      </c>
      <c r="AI1211">
        <v>910.14780451313209</v>
      </c>
      <c r="AJ1211">
        <v>887.78363590382457</v>
      </c>
      <c r="AK1211">
        <v>904.1543972208608</v>
      </c>
      <c r="AL1211">
        <v>953.64474084785161</v>
      </c>
      <c r="AM1211">
        <v>1038.5835412960384</v>
      </c>
      <c r="AN1211">
        <v>1395.4670787511332</v>
      </c>
      <c r="AO1211">
        <v>1322.9890120201826</v>
      </c>
      <c r="AP1211">
        <v>57.469672132073001</v>
      </c>
      <c r="AQ1211">
        <v>12.156794522551126</v>
      </c>
      <c r="AR1211">
        <v>1.4321060615627468</v>
      </c>
      <c r="AS1211">
        <v>12.156794522551126</v>
      </c>
      <c r="AT1211">
        <v>20472</v>
      </c>
      <c r="AU1211">
        <v>411</v>
      </c>
      <c r="AV1211">
        <v>13827.871353435103</v>
      </c>
      <c r="AW1211">
        <v>5051.1951904006773</v>
      </c>
      <c r="AX1211">
        <v>250.16961527139364</v>
      </c>
      <c r="AY1211">
        <v>461.43606706412936</v>
      </c>
      <c r="AZ1211">
        <v>192.14746504284176</v>
      </c>
      <c r="BA1211">
        <v>6.649973689398049</v>
      </c>
      <c r="BB1211">
        <v>66.061272509003672</v>
      </c>
      <c r="BC1211">
        <v>8370</v>
      </c>
      <c r="BD1211">
        <v>314693.43449992081</v>
      </c>
      <c r="BE1211">
        <v>5003203.5151297143</v>
      </c>
      <c r="BF1211">
        <v>73042</v>
      </c>
      <c r="BG1211">
        <v>64174.495093129721</v>
      </c>
      <c r="BH1211">
        <v>53420.15121008698</v>
      </c>
      <c r="BI1211">
        <v>74898</v>
      </c>
      <c r="BJ1211">
        <v>59539.21947202256</v>
      </c>
      <c r="BK1211">
        <v>52775.363335218935</v>
      </c>
      <c r="BL1211">
        <v>-673488.76172031998</v>
      </c>
      <c r="BM1211">
        <v>-688129.25906483491</v>
      </c>
      <c r="BN1211">
        <v>-709338.26408180746</v>
      </c>
      <c r="BO1211">
        <v>112458.14333324274</v>
      </c>
      <c r="BP1211">
        <v>518453.75991214626</v>
      </c>
      <c r="BQ1211">
        <v>869693.82081079716</v>
      </c>
      <c r="BR1211">
        <v>2952379</v>
      </c>
      <c r="BS1211">
        <v>8767932</v>
      </c>
      <c r="BT1211">
        <v>937111</v>
      </c>
      <c r="BU1211">
        <v>81678</v>
      </c>
      <c r="BV1211">
        <v>88734</v>
      </c>
      <c r="BW1211">
        <v>932589</v>
      </c>
      <c r="BX1211">
        <v>42948</v>
      </c>
      <c r="BY1211">
        <v>99.771655227740823</v>
      </c>
      <c r="BZ1211">
        <v>0</v>
      </c>
      <c r="CA1211">
        <v>0</v>
      </c>
      <c r="CB1211">
        <v>58.55885252037104</v>
      </c>
      <c r="CC1211">
        <v>0</v>
      </c>
      <c r="CD1211">
        <v>19.820200717776768</v>
      </c>
      <c r="CE1211">
        <v>0</v>
      </c>
      <c r="CF1211">
        <v>0.66915000000000002</v>
      </c>
      <c r="CG1211">
        <v>389135.19593500753</v>
      </c>
      <c r="CH1211">
        <v>249924.42083526985</v>
      </c>
      <c r="CI1211">
        <v>282730.59193801449</v>
      </c>
      <c r="CJ1211">
        <v>35046.872806784966</v>
      </c>
      <c r="CK1211">
        <v>868358.09115040663</v>
      </c>
      <c r="CL1211">
        <v>11700000</v>
      </c>
      <c r="CM1211">
        <v>3330000</v>
      </c>
      <c r="CN1211">
        <v>2800000</v>
      </c>
      <c r="CO1211">
        <v>422910000</v>
      </c>
      <c r="CP1211">
        <v>188000</v>
      </c>
      <c r="CQ1211">
        <v>5120</v>
      </c>
      <c r="CR1211">
        <v>0</v>
      </c>
      <c r="CS1211">
        <v>0</v>
      </c>
      <c r="CT1211">
        <v>431623000</v>
      </c>
      <c r="CU1211">
        <v>35880960</v>
      </c>
      <c r="CV1211">
        <v>0</v>
      </c>
      <c r="CW1211">
        <v>0</v>
      </c>
      <c r="CX1211">
        <v>70586.465758644626</v>
      </c>
      <c r="CY1211">
        <v>2355977.0886192205</v>
      </c>
      <c r="CZ1211">
        <v>8370</v>
      </c>
      <c r="DA1211">
        <v>7353.8583818829684</v>
      </c>
      <c r="DB1211">
        <v>6121.5008574303556</v>
      </c>
      <c r="DC1211">
        <v>4763.6598955466743</v>
      </c>
      <c r="DD1211">
        <v>-673488.76172031998</v>
      </c>
      <c r="DE1211">
        <v>-688129.25906483491</v>
      </c>
      <c r="DF1211">
        <v>-709338.26408180746</v>
      </c>
    </row>
    <row r="1212" spans="1:110" x14ac:dyDescent="0.45">
      <c r="A1212">
        <v>28223</v>
      </c>
      <c r="B1212" t="s">
        <v>1551</v>
      </c>
      <c r="C1212">
        <v>64660</v>
      </c>
      <c r="D1212">
        <v>61510</v>
      </c>
      <c r="E1212">
        <v>58269</v>
      </c>
      <c r="F1212">
        <v>55032</v>
      </c>
      <c r="G1212">
        <v>51618</v>
      </c>
      <c r="H1212">
        <v>48117</v>
      </c>
      <c r="I1212">
        <v>44596</v>
      </c>
      <c r="J1212">
        <v>41252.107142857145</v>
      </c>
      <c r="K1212">
        <v>2.35</v>
      </c>
      <c r="L1212">
        <v>2.27</v>
      </c>
      <c r="M1212">
        <v>2.2000000000000002</v>
      </c>
      <c r="N1212">
        <v>2.15</v>
      </c>
      <c r="O1212">
        <v>2.12</v>
      </c>
      <c r="P1212">
        <v>2.09</v>
      </c>
      <c r="Q1212">
        <v>2.0708052979398137</v>
      </c>
      <c r="R1212">
        <v>2.0510426518313842</v>
      </c>
      <c r="S1212">
        <v>327526</v>
      </c>
      <c r="T1212">
        <v>11857</v>
      </c>
      <c r="U1212">
        <v>3741</v>
      </c>
      <c r="V1212">
        <v>87.155670899180748</v>
      </c>
      <c r="W1212">
        <v>304.64318133974314</v>
      </c>
      <c r="X1212">
        <v>4491.8811168729762</v>
      </c>
      <c r="Y1212">
        <v>405.4574925403648</v>
      </c>
      <c r="Z1212">
        <v>31212</v>
      </c>
      <c r="AA1212">
        <v>29347.890544867034</v>
      </c>
      <c r="AB1212">
        <v>27327.429302039123</v>
      </c>
      <c r="AC1212">
        <v>25331.881669837188</v>
      </c>
      <c r="AD1212">
        <v>23409.976637923664</v>
      </c>
      <c r="AE1212">
        <v>21572.857497575471</v>
      </c>
      <c r="AF1212">
        <v>20122.42795421671</v>
      </c>
      <c r="AG1212">
        <v>18163.968841706319</v>
      </c>
      <c r="AH1212">
        <v>2577</v>
      </c>
      <c r="AI1212">
        <v>2440.2617450960847</v>
      </c>
      <c r="AJ1212">
        <v>2330.2696690555317</v>
      </c>
      <c r="AK1212">
        <v>2273.0561858507908</v>
      </c>
      <c r="AL1212">
        <v>2314.7191157247339</v>
      </c>
      <c r="AM1212">
        <v>2481.0680624164884</v>
      </c>
      <c r="AN1212">
        <v>3059.3830309104087</v>
      </c>
      <c r="AO1212">
        <v>3275.2508145621327</v>
      </c>
      <c r="AP1212">
        <v>138.91817923206742</v>
      </c>
      <c r="AQ1212">
        <v>21.882230140592021</v>
      </c>
      <c r="AR1212">
        <v>2.577790910812944</v>
      </c>
      <c r="AS1212">
        <v>21.882230140592021</v>
      </c>
      <c r="AT1212">
        <v>57602</v>
      </c>
      <c r="AU1212">
        <v>1394</v>
      </c>
      <c r="AV1212">
        <v>38993.430260847461</v>
      </c>
      <c r="AW1212">
        <v>16133.730370689831</v>
      </c>
      <c r="AX1212">
        <v>839.75746887830337</v>
      </c>
      <c r="AY1212">
        <v>1301.2107678044797</v>
      </c>
      <c r="AZ1212">
        <v>613.72710330104121</v>
      </c>
      <c r="BA1212">
        <v>22.32231547167742</v>
      </c>
      <c r="BB1212">
        <v>66.061272509003672</v>
      </c>
      <c r="BC1212">
        <v>22130</v>
      </c>
      <c r="BD1212">
        <v>1085125.3879916524</v>
      </c>
      <c r="BE1212">
        <v>12706049.913439449</v>
      </c>
      <c r="BF1212">
        <v>314326</v>
      </c>
      <c r="BG1212">
        <v>296918.51005992608</v>
      </c>
      <c r="BH1212">
        <v>267062.36588394624</v>
      </c>
      <c r="BI1212">
        <v>349599.99999999988</v>
      </c>
      <c r="BJ1212">
        <v>301760.21742468991</v>
      </c>
      <c r="BK1212">
        <v>278865.9655148373</v>
      </c>
      <c r="BL1212">
        <v>-1682945.8902812847</v>
      </c>
      <c r="BM1212">
        <v>-1723040.4556049532</v>
      </c>
      <c r="BN1212">
        <v>-1799164.8975608633</v>
      </c>
      <c r="BO1212">
        <v>840232.68682626821</v>
      </c>
      <c r="BP1212">
        <v>2201053.629434919</v>
      </c>
      <c r="BQ1212">
        <v>3429524.3071582895</v>
      </c>
      <c r="BR1212">
        <v>2952379</v>
      </c>
      <c r="BS1212">
        <v>8767932</v>
      </c>
      <c r="BT1212">
        <v>937111</v>
      </c>
      <c r="BU1212">
        <v>81678</v>
      </c>
      <c r="BV1212">
        <v>88734</v>
      </c>
      <c r="BW1212">
        <v>932589</v>
      </c>
      <c r="BX1212">
        <v>42948</v>
      </c>
      <c r="BY1212">
        <v>1127.2347591809778</v>
      </c>
      <c r="BZ1212">
        <v>0</v>
      </c>
      <c r="CA1212">
        <v>0</v>
      </c>
      <c r="CB1212">
        <v>0</v>
      </c>
      <c r="CC1212">
        <v>529.0837562559999</v>
      </c>
      <c r="CD1212">
        <v>42.579867156420519</v>
      </c>
      <c r="CE1212">
        <v>0</v>
      </c>
      <c r="CF1212">
        <v>8.7317999999999998</v>
      </c>
      <c r="CG1212">
        <v>949733.08757887769</v>
      </c>
      <c r="CH1212">
        <v>609971.78960108047</v>
      </c>
      <c r="CI1212">
        <v>690039.35094871663</v>
      </c>
      <c r="CJ1212">
        <v>85536.273944059561</v>
      </c>
      <c r="CK1212">
        <v>2119336.4662139611</v>
      </c>
      <c r="CL1212">
        <v>50500000</v>
      </c>
      <c r="CM1212">
        <v>5320000</v>
      </c>
      <c r="CN1212">
        <v>3080000</v>
      </c>
      <c r="CO1212">
        <v>493210000</v>
      </c>
      <c r="CP1212">
        <v>119000</v>
      </c>
      <c r="CQ1212">
        <v>60</v>
      </c>
      <c r="CR1212">
        <v>0</v>
      </c>
      <c r="CS1212">
        <v>0</v>
      </c>
      <c r="CT1212">
        <v>296294000</v>
      </c>
      <c r="CU1212">
        <v>420480</v>
      </c>
      <c r="CV1212">
        <v>0</v>
      </c>
      <c r="CW1212">
        <v>0</v>
      </c>
      <c r="CX1212">
        <v>88222.567406138944</v>
      </c>
      <c r="CY1212">
        <v>4984226.3831520453</v>
      </c>
      <c r="CZ1212">
        <v>22130</v>
      </c>
      <c r="DA1212">
        <v>20904.432428835549</v>
      </c>
      <c r="DB1212">
        <v>18802.422189102173</v>
      </c>
      <c r="DC1212">
        <v>16426.04428856192</v>
      </c>
      <c r="DD1212">
        <v>-1682945.8902812847</v>
      </c>
      <c r="DE1212">
        <v>-1723040.4556049532</v>
      </c>
      <c r="DF1212">
        <v>-1799164.8975608633</v>
      </c>
    </row>
    <row r="1213" spans="1:110" x14ac:dyDescent="0.45">
      <c r="A1213">
        <v>28224</v>
      </c>
      <c r="B1213" t="s">
        <v>1552</v>
      </c>
      <c r="C1213">
        <v>46912</v>
      </c>
      <c r="D1213">
        <v>44024</v>
      </c>
      <c r="E1213">
        <v>41011</v>
      </c>
      <c r="F1213">
        <v>38052</v>
      </c>
      <c r="G1213">
        <v>35072</v>
      </c>
      <c r="H1213">
        <v>31996</v>
      </c>
      <c r="I1213">
        <v>29005</v>
      </c>
      <c r="J1213">
        <v>26015.142857142855</v>
      </c>
      <c r="K1213">
        <v>2.35</v>
      </c>
      <c r="L1213">
        <v>2.27</v>
      </c>
      <c r="M1213">
        <v>2.2000000000000002</v>
      </c>
      <c r="N1213">
        <v>2.15</v>
      </c>
      <c r="O1213">
        <v>2.12</v>
      </c>
      <c r="P1213">
        <v>2.09</v>
      </c>
      <c r="Q1213">
        <v>2.0708052979398137</v>
      </c>
      <c r="R1213">
        <v>2.0510426518313842</v>
      </c>
      <c r="S1213">
        <v>262611</v>
      </c>
      <c r="T1213">
        <v>9684</v>
      </c>
      <c r="U1213">
        <v>3650</v>
      </c>
      <c r="V1213">
        <v>65.324253888938685</v>
      </c>
      <c r="W1213">
        <v>228.33383436852682</v>
      </c>
      <c r="X1213">
        <v>3551.2206311925547</v>
      </c>
      <c r="Y1213">
        <v>382.93047204560696</v>
      </c>
      <c r="Z1213">
        <v>24486</v>
      </c>
      <c r="AA1213">
        <v>22617.005298251308</v>
      </c>
      <c r="AB1213">
        <v>20702.088793583731</v>
      </c>
      <c r="AC1213">
        <v>18834.714468807295</v>
      </c>
      <c r="AD1213">
        <v>16976.338955680952</v>
      </c>
      <c r="AE1213">
        <v>15301.143611306537</v>
      </c>
      <c r="AF1213">
        <v>13755.707327840399</v>
      </c>
      <c r="AG1213">
        <v>11938.674021827215</v>
      </c>
      <c r="AH1213">
        <v>6046</v>
      </c>
      <c r="AI1213">
        <v>5395.5861255536529</v>
      </c>
      <c r="AJ1213">
        <v>4782.39720125227</v>
      </c>
      <c r="AK1213">
        <v>4224.0515631071057</v>
      </c>
      <c r="AL1213">
        <v>3719.1064048314083</v>
      </c>
      <c r="AM1213">
        <v>3341.7543612530558</v>
      </c>
      <c r="AN1213">
        <v>3079.7015795078678</v>
      </c>
      <c r="AO1213">
        <v>2811.3641548693504</v>
      </c>
      <c r="AP1213">
        <v>111.34450731373126</v>
      </c>
      <c r="AQ1213">
        <v>13.60041387210407</v>
      </c>
      <c r="AR1213">
        <v>1.6021686563733228</v>
      </c>
      <c r="AS1213">
        <v>13.60041387210407</v>
      </c>
      <c r="AT1213">
        <v>44492</v>
      </c>
      <c r="AU1213">
        <v>844</v>
      </c>
      <c r="AV1213">
        <v>30034.429600791809</v>
      </c>
      <c r="AW1213">
        <v>10579.693722224127</v>
      </c>
      <c r="AX1213">
        <v>515.54345227873932</v>
      </c>
      <c r="AY1213">
        <v>1002.2489157784227</v>
      </c>
      <c r="AZ1213">
        <v>402.45154919340575</v>
      </c>
      <c r="BA1213">
        <v>13.704103872390132</v>
      </c>
      <c r="BB1213">
        <v>66.061272509003672</v>
      </c>
      <c r="BC1213">
        <v>16890</v>
      </c>
      <c r="BD1213">
        <v>729733.80490330048</v>
      </c>
      <c r="BE1213">
        <v>11067532.325480454</v>
      </c>
      <c r="BF1213">
        <v>184278</v>
      </c>
      <c r="BG1213">
        <v>168170.13611095847</v>
      </c>
      <c r="BH1213">
        <v>145465.2472700841</v>
      </c>
      <c r="BI1213">
        <v>107674.00000000001</v>
      </c>
      <c r="BJ1213">
        <v>89667.443543958376</v>
      </c>
      <c r="BK1213">
        <v>80820.17475829662</v>
      </c>
      <c r="BL1213">
        <v>-974068.22627211444</v>
      </c>
      <c r="BM1213">
        <v>-1035882.909480955</v>
      </c>
      <c r="BN1213">
        <v>-1117643.279807874</v>
      </c>
      <c r="BO1213">
        <v>564182.64494915493</v>
      </c>
      <c r="BP1213">
        <v>1603866.4178947238</v>
      </c>
      <c r="BQ1213">
        <v>2455134.155331519</v>
      </c>
      <c r="BR1213">
        <v>2952379</v>
      </c>
      <c r="BS1213">
        <v>8767932</v>
      </c>
      <c r="BT1213">
        <v>937111</v>
      </c>
      <c r="BU1213">
        <v>81678</v>
      </c>
      <c r="BV1213">
        <v>88734</v>
      </c>
      <c r="BW1213">
        <v>932589</v>
      </c>
      <c r="BX1213">
        <v>42948</v>
      </c>
      <c r="BY1213">
        <v>1004.7177260242015</v>
      </c>
      <c r="BZ1213">
        <v>0</v>
      </c>
      <c r="CA1213">
        <v>623.0335842223999</v>
      </c>
      <c r="CB1213">
        <v>0</v>
      </c>
      <c r="CC1213">
        <v>0</v>
      </c>
      <c r="CD1213">
        <v>6.5702645753966085</v>
      </c>
      <c r="CE1213">
        <v>0</v>
      </c>
      <c r="CF1213">
        <v>2.7610177838577288</v>
      </c>
      <c r="CG1213">
        <v>866798.64894522924</v>
      </c>
      <c r="CH1213">
        <v>556706.64741056366</v>
      </c>
      <c r="CI1213">
        <v>629782.39354192722</v>
      </c>
      <c r="CJ1213">
        <v>78066.909177113514</v>
      </c>
      <c r="CK1213">
        <v>1934267.6480375307</v>
      </c>
      <c r="CL1213">
        <v>35000000</v>
      </c>
      <c r="CM1213">
        <v>2550000</v>
      </c>
      <c r="CN1213">
        <v>2960000</v>
      </c>
      <c r="CO1213">
        <v>229010000</v>
      </c>
      <c r="CP1213">
        <v>73000</v>
      </c>
      <c r="CQ1213">
        <v>90</v>
      </c>
      <c r="CR1213">
        <v>0</v>
      </c>
      <c r="CS1213">
        <v>0</v>
      </c>
      <c r="CT1213">
        <v>177361000</v>
      </c>
      <c r="CU1213">
        <v>630720</v>
      </c>
      <c r="CV1213">
        <v>0</v>
      </c>
      <c r="CW1213">
        <v>0</v>
      </c>
      <c r="CX1213">
        <v>31092.270742107576</v>
      </c>
      <c r="CY1213">
        <v>4737958.2876165817</v>
      </c>
      <c r="CZ1213">
        <v>16890</v>
      </c>
      <c r="DA1213">
        <v>15413.633743116863</v>
      </c>
      <c r="DB1213">
        <v>13332.617167495417</v>
      </c>
      <c r="DC1213">
        <v>11046.317716690108</v>
      </c>
      <c r="DD1213">
        <v>-974068.22627211444</v>
      </c>
      <c r="DE1213">
        <v>-1035882.909480955</v>
      </c>
      <c r="DF1213">
        <v>-1117643.279807874</v>
      </c>
    </row>
    <row r="1214" spans="1:110" x14ac:dyDescent="0.45">
      <c r="A1214">
        <v>28225</v>
      </c>
      <c r="B1214" t="s">
        <v>1553</v>
      </c>
      <c r="C1214">
        <v>30805</v>
      </c>
      <c r="D1214">
        <v>28905</v>
      </c>
      <c r="E1214">
        <v>27045</v>
      </c>
      <c r="F1214">
        <v>25256</v>
      </c>
      <c r="G1214">
        <v>23411</v>
      </c>
      <c r="H1214">
        <v>21535</v>
      </c>
      <c r="I1214">
        <v>19657</v>
      </c>
      <c r="J1214">
        <v>17806.357142857141</v>
      </c>
      <c r="K1214">
        <v>2.35</v>
      </c>
      <c r="L1214">
        <v>2.27</v>
      </c>
      <c r="M1214">
        <v>2.2000000000000002</v>
      </c>
      <c r="N1214">
        <v>2.15</v>
      </c>
      <c r="O1214">
        <v>2.12</v>
      </c>
      <c r="P1214">
        <v>2.09</v>
      </c>
      <c r="Q1214">
        <v>2.0708052979398137</v>
      </c>
      <c r="R1214">
        <v>2.0510426518313842</v>
      </c>
      <c r="S1214">
        <v>327526</v>
      </c>
      <c r="T1214">
        <v>11857</v>
      </c>
      <c r="U1214">
        <v>3741</v>
      </c>
      <c r="V1214">
        <v>43.91886604701515</v>
      </c>
      <c r="W1214">
        <v>153.51362608262005</v>
      </c>
      <c r="X1214">
        <v>4246.7656739200675</v>
      </c>
      <c r="Y1214">
        <v>383.3322647578911</v>
      </c>
      <c r="Z1214">
        <v>14942</v>
      </c>
      <c r="AA1214">
        <v>13899.359682599355</v>
      </c>
      <c r="AB1214">
        <v>12749.752869993656</v>
      </c>
      <c r="AC1214">
        <v>11666.620978151754</v>
      </c>
      <c r="AD1214">
        <v>10630.244431785608</v>
      </c>
      <c r="AE1214">
        <v>9637.9133077244405</v>
      </c>
      <c r="AF1214">
        <v>9156.3628768665931</v>
      </c>
      <c r="AG1214">
        <v>8039.3943322799678</v>
      </c>
      <c r="AH1214">
        <v>858</v>
      </c>
      <c r="AI1214">
        <v>872.16377199941849</v>
      </c>
      <c r="AJ1214">
        <v>940.37637351860167</v>
      </c>
      <c r="AK1214">
        <v>1096.7151279885006</v>
      </c>
      <c r="AL1214">
        <v>1374.934918671134</v>
      </c>
      <c r="AM1214">
        <v>1686.4811605699836</v>
      </c>
      <c r="AN1214">
        <v>2387.0342548257304</v>
      </c>
      <c r="AO1214">
        <v>2527.6764715487502</v>
      </c>
      <c r="AP1214">
        <v>78.458111760711333</v>
      </c>
      <c r="AQ1214">
        <v>15.120013187422961</v>
      </c>
      <c r="AR1214">
        <v>1.7811819140686664</v>
      </c>
      <c r="AS1214">
        <v>15.120013187422961</v>
      </c>
      <c r="AT1214">
        <v>25949</v>
      </c>
      <c r="AU1214">
        <v>427</v>
      </c>
      <c r="AV1214">
        <v>17493.317014821918</v>
      </c>
      <c r="AW1214">
        <v>5642.7531358828364</v>
      </c>
      <c r="AX1214">
        <v>263.36901476696056</v>
      </c>
      <c r="AY1214">
        <v>583.75198878460742</v>
      </c>
      <c r="AZ1214">
        <v>214.6503292889831</v>
      </c>
      <c r="BA1214">
        <v>7.000838278873279</v>
      </c>
      <c r="BB1214">
        <v>66.061272509003672</v>
      </c>
      <c r="BC1214">
        <v>11380</v>
      </c>
      <c r="BD1214">
        <v>512557.3536209765</v>
      </c>
      <c r="BE1214">
        <v>6197942.0945072556</v>
      </c>
      <c r="BF1214">
        <v>114034</v>
      </c>
      <c r="BG1214">
        <v>105199.42132937491</v>
      </c>
      <c r="BH1214">
        <v>92275.377785171528</v>
      </c>
      <c r="BI1214">
        <v>121537.99999999997</v>
      </c>
      <c r="BJ1214">
        <v>102014.61166716387</v>
      </c>
      <c r="BK1214">
        <v>92952.386099324431</v>
      </c>
      <c r="BL1214">
        <v>-896258.23991972674</v>
      </c>
      <c r="BM1214">
        <v>-872688.10042511264</v>
      </c>
      <c r="BN1214">
        <v>-890589.29634591122</v>
      </c>
      <c r="BO1214">
        <v>315322.48016845481</v>
      </c>
      <c r="BP1214">
        <v>944819.76468410809</v>
      </c>
      <c r="BQ1214">
        <v>1527287.3112727085</v>
      </c>
      <c r="BR1214">
        <v>2952379</v>
      </c>
      <c r="BS1214">
        <v>8767932</v>
      </c>
      <c r="BT1214">
        <v>937111</v>
      </c>
      <c r="BU1214">
        <v>81678</v>
      </c>
      <c r="BV1214">
        <v>88734</v>
      </c>
      <c r="BW1214">
        <v>932589</v>
      </c>
      <c r="BX1214">
        <v>42948</v>
      </c>
      <c r="BY1214">
        <v>248.898950071548</v>
      </c>
      <c r="BZ1214">
        <v>0</v>
      </c>
      <c r="CA1214">
        <v>0</v>
      </c>
      <c r="CB1214">
        <v>22.761599999999998</v>
      </c>
      <c r="CC1214">
        <v>399.06570345599999</v>
      </c>
      <c r="CD1214">
        <v>4.8694179618402504</v>
      </c>
      <c r="CE1214">
        <v>2.9483999999999995</v>
      </c>
      <c r="CF1214">
        <v>10.881</v>
      </c>
      <c r="CG1214">
        <v>473285.6820559529</v>
      </c>
      <c r="CH1214">
        <v>303970.57684089697</v>
      </c>
      <c r="CI1214">
        <v>343871.08244461013</v>
      </c>
      <c r="CJ1214">
        <v>42625.759051252222</v>
      </c>
      <c r="CK1214">
        <v>1056140.5283616821</v>
      </c>
      <c r="CL1214">
        <v>15800000</v>
      </c>
      <c r="CM1214">
        <v>1490000</v>
      </c>
      <c r="CN1214">
        <v>2090000</v>
      </c>
      <c r="CO1214">
        <v>403060000</v>
      </c>
      <c r="CP1214">
        <v>171000</v>
      </c>
      <c r="CQ1214">
        <v>820</v>
      </c>
      <c r="CR1214">
        <v>0</v>
      </c>
      <c r="CS1214">
        <v>0</v>
      </c>
      <c r="CT1214">
        <v>423247000</v>
      </c>
      <c r="CU1214">
        <v>5746560</v>
      </c>
      <c r="CV1214">
        <v>0</v>
      </c>
      <c r="CW1214">
        <v>0</v>
      </c>
      <c r="CX1214">
        <v>66870.866568999816</v>
      </c>
      <c r="CY1214">
        <v>2647529.4251846429</v>
      </c>
      <c r="CZ1214">
        <v>11380</v>
      </c>
      <c r="DA1214">
        <v>10498.355005772721</v>
      </c>
      <c r="DB1214">
        <v>9208.6026903840266</v>
      </c>
      <c r="DC1214">
        <v>7758.8174455936896</v>
      </c>
      <c r="DD1214">
        <v>-896258.23991972674</v>
      </c>
      <c r="DE1214">
        <v>-872688.10042511264</v>
      </c>
      <c r="DF1214">
        <v>-890589.29634591122</v>
      </c>
    </row>
    <row r="1215" spans="1:110" x14ac:dyDescent="0.45">
      <c r="A1215">
        <v>28226</v>
      </c>
      <c r="B1215" t="s">
        <v>1554</v>
      </c>
      <c r="C1215">
        <v>43977</v>
      </c>
      <c r="D1215">
        <v>41377</v>
      </c>
      <c r="E1215">
        <v>38726</v>
      </c>
      <c r="F1215">
        <v>36082</v>
      </c>
      <c r="G1215">
        <v>33411</v>
      </c>
      <c r="H1215">
        <v>30725</v>
      </c>
      <c r="I1215">
        <v>28100</v>
      </c>
      <c r="J1215">
        <v>25448.214285714286</v>
      </c>
      <c r="K1215">
        <v>2.35</v>
      </c>
      <c r="L1215">
        <v>2.27</v>
      </c>
      <c r="M1215">
        <v>2.2000000000000002</v>
      </c>
      <c r="N1215">
        <v>2.15</v>
      </c>
      <c r="O1215">
        <v>2.12</v>
      </c>
      <c r="P1215">
        <v>2.09</v>
      </c>
      <c r="Q1215">
        <v>2.0708052979398137</v>
      </c>
      <c r="R1215">
        <v>2.0510426518313842</v>
      </c>
      <c r="S1215">
        <v>262611</v>
      </c>
      <c r="T1215">
        <v>9684</v>
      </c>
      <c r="U1215">
        <v>3650</v>
      </c>
      <c r="V1215">
        <v>67.008764559600195</v>
      </c>
      <c r="W1215">
        <v>234.22185845711067</v>
      </c>
      <c r="X1215">
        <v>3245.3545757798188</v>
      </c>
      <c r="Y1215">
        <v>349.94873276612037</v>
      </c>
      <c r="Z1215">
        <v>20366</v>
      </c>
      <c r="AA1215">
        <v>18736.022510089122</v>
      </c>
      <c r="AB1215">
        <v>17134.559908359901</v>
      </c>
      <c r="AC1215">
        <v>15610.831525638743</v>
      </c>
      <c r="AD1215">
        <v>14151.329803711415</v>
      </c>
      <c r="AE1215">
        <v>12819.748277347413</v>
      </c>
      <c r="AF1215">
        <v>11586.672119702485</v>
      </c>
      <c r="AG1215">
        <v>10108.858192893262</v>
      </c>
      <c r="AH1215">
        <v>3202</v>
      </c>
      <c r="AI1215">
        <v>2675.231381102104</v>
      </c>
      <c r="AJ1215">
        <v>2216.0294754236502</v>
      </c>
      <c r="AK1215">
        <v>1848.3980204065806</v>
      </c>
      <c r="AL1215">
        <v>1567.9183066542103</v>
      </c>
      <c r="AM1215">
        <v>1351.4835671567794</v>
      </c>
      <c r="AN1215">
        <v>1163.0480585179589</v>
      </c>
      <c r="AO1215">
        <v>976.75110924497108</v>
      </c>
      <c r="AP1215">
        <v>103.73331492092835</v>
      </c>
      <c r="AQ1215">
        <v>9.5734756865090098</v>
      </c>
      <c r="AR1215">
        <v>1.127783523480663</v>
      </c>
      <c r="AS1215">
        <v>9.5734756865090098</v>
      </c>
      <c r="AT1215">
        <v>34361</v>
      </c>
      <c r="AU1215">
        <v>450</v>
      </c>
      <c r="AV1215">
        <v>23122.422064794959</v>
      </c>
      <c r="AW1215">
        <v>6538.58455372137</v>
      </c>
      <c r="AX1215">
        <v>282.74155150590087</v>
      </c>
      <c r="AY1215">
        <v>771.59522430220773</v>
      </c>
      <c r="AZ1215">
        <v>248.72775642356089</v>
      </c>
      <c r="BA1215">
        <v>7.5157963383126472</v>
      </c>
      <c r="BB1215">
        <v>66.061272509003672</v>
      </c>
      <c r="BC1215">
        <v>17080</v>
      </c>
      <c r="BD1215">
        <v>768040.78108101559</v>
      </c>
      <c r="BE1215">
        <v>8926573.4916889817</v>
      </c>
      <c r="BF1215">
        <v>156150</v>
      </c>
      <c r="BG1215">
        <v>143767.58867835242</v>
      </c>
      <c r="BH1215">
        <v>125937.32137783596</v>
      </c>
      <c r="BI1215">
        <v>162237.99999999994</v>
      </c>
      <c r="BJ1215">
        <v>135176.50737731371</v>
      </c>
      <c r="BK1215">
        <v>122538.46532572355</v>
      </c>
      <c r="BL1215">
        <v>-827350.17489651067</v>
      </c>
      <c r="BM1215">
        <v>-782582.56491957209</v>
      </c>
      <c r="BN1215">
        <v>-807121.16997877427</v>
      </c>
      <c r="BO1215">
        <v>429378.26753688511</v>
      </c>
      <c r="BP1215">
        <v>1278643.4029326537</v>
      </c>
      <c r="BQ1215">
        <v>2033798.2959209871</v>
      </c>
      <c r="BR1215">
        <v>2952379</v>
      </c>
      <c r="BS1215">
        <v>8767932</v>
      </c>
      <c r="BT1215">
        <v>937111</v>
      </c>
      <c r="BU1215">
        <v>81678</v>
      </c>
      <c r="BV1215">
        <v>88734</v>
      </c>
      <c r="BW1215">
        <v>932589</v>
      </c>
      <c r="BX1215">
        <v>42948</v>
      </c>
      <c r="BY1215">
        <v>2412.4936957993441</v>
      </c>
      <c r="BZ1215">
        <v>0</v>
      </c>
      <c r="CA1215">
        <v>207.62823819189086</v>
      </c>
      <c r="CB1215">
        <v>0</v>
      </c>
      <c r="CC1215">
        <v>0</v>
      </c>
      <c r="CD1215">
        <v>53.679907120107622</v>
      </c>
      <c r="CE1215">
        <v>0</v>
      </c>
      <c r="CF1215">
        <v>0</v>
      </c>
      <c r="CG1215">
        <v>693633.48675415094</v>
      </c>
      <c r="CH1215">
        <v>445490.28013886855</v>
      </c>
      <c r="CI1215">
        <v>503967.28012951079</v>
      </c>
      <c r="CJ1215">
        <v>62471.050778094206</v>
      </c>
      <c r="CK1215">
        <v>1547848.2974755999</v>
      </c>
      <c r="CL1215">
        <v>27400000</v>
      </c>
      <c r="CM1215">
        <v>4840000</v>
      </c>
      <c r="CN1215">
        <v>6850000</v>
      </c>
      <c r="CO1215">
        <v>184350000</v>
      </c>
      <c r="CP1215">
        <v>24000</v>
      </c>
      <c r="CQ1215">
        <v>350</v>
      </c>
      <c r="CR1215">
        <v>0</v>
      </c>
      <c r="CS1215">
        <v>0</v>
      </c>
      <c r="CT1215">
        <v>54587000</v>
      </c>
      <c r="CU1215">
        <v>2452800</v>
      </c>
      <c r="CV1215">
        <v>0</v>
      </c>
      <c r="CW1215">
        <v>0</v>
      </c>
      <c r="CX1215">
        <v>17332.569954045004</v>
      </c>
      <c r="CY1215">
        <v>3842672.0919671608</v>
      </c>
      <c r="CZ1215">
        <v>17080</v>
      </c>
      <c r="DA1215">
        <v>15725.587029306813</v>
      </c>
      <c r="DB1215">
        <v>13775.276651510971</v>
      </c>
      <c r="DC1215">
        <v>11626.188111594993</v>
      </c>
      <c r="DD1215">
        <v>-827350.17489651067</v>
      </c>
      <c r="DE1215">
        <v>-782582.56491957209</v>
      </c>
      <c r="DF1215">
        <v>-807121.16997877427</v>
      </c>
    </row>
    <row r="1216" spans="1:110" x14ac:dyDescent="0.45">
      <c r="A1216">
        <v>28227</v>
      </c>
      <c r="B1216" t="s">
        <v>1555</v>
      </c>
      <c r="C1216">
        <v>37773</v>
      </c>
      <c r="D1216">
        <v>34507</v>
      </c>
      <c r="E1216">
        <v>31338</v>
      </c>
      <c r="F1216">
        <v>28274</v>
      </c>
      <c r="G1216">
        <v>25311</v>
      </c>
      <c r="H1216">
        <v>22350</v>
      </c>
      <c r="I1216">
        <v>19568</v>
      </c>
      <c r="J1216">
        <v>16533.857142857141</v>
      </c>
      <c r="K1216">
        <v>2.35</v>
      </c>
      <c r="L1216">
        <v>2.27</v>
      </c>
      <c r="M1216">
        <v>2.2000000000000002</v>
      </c>
      <c r="N1216">
        <v>2.15</v>
      </c>
      <c r="O1216">
        <v>2.12</v>
      </c>
      <c r="P1216">
        <v>2.09</v>
      </c>
      <c r="Q1216">
        <v>2.0708052979398137</v>
      </c>
      <c r="R1216">
        <v>2.0510426518313842</v>
      </c>
      <c r="S1216">
        <v>295787</v>
      </c>
      <c r="T1216">
        <v>11774</v>
      </c>
      <c r="U1216">
        <v>3212</v>
      </c>
      <c r="V1216">
        <v>48.588892279238017</v>
      </c>
      <c r="W1216">
        <v>169.83719554914575</v>
      </c>
      <c r="X1216">
        <v>4673.9266840057753</v>
      </c>
      <c r="Y1216">
        <v>364.78551854608816</v>
      </c>
      <c r="Z1216">
        <v>16759</v>
      </c>
      <c r="AA1216">
        <v>15264.516965089832</v>
      </c>
      <c r="AB1216">
        <v>13618.968501813042</v>
      </c>
      <c r="AC1216">
        <v>12089.953055112825</v>
      </c>
      <c r="AD1216">
        <v>10625.990077182105</v>
      </c>
      <c r="AE1216">
        <v>9266.176964151291</v>
      </c>
      <c r="AF1216">
        <v>8545.5916550129441</v>
      </c>
      <c r="AG1216">
        <v>6934.9707152202418</v>
      </c>
      <c r="AH1216">
        <v>831</v>
      </c>
      <c r="AI1216">
        <v>802.52127168944526</v>
      </c>
      <c r="AJ1216">
        <v>807.0459584706648</v>
      </c>
      <c r="AK1216">
        <v>833.43770685561299</v>
      </c>
      <c r="AL1216">
        <v>876.53606029851028</v>
      </c>
      <c r="AM1216">
        <v>918.94001446293566</v>
      </c>
      <c r="AN1216">
        <v>1498.8949976188201</v>
      </c>
      <c r="AO1216">
        <v>1445.4401913033698</v>
      </c>
      <c r="AP1216">
        <v>82.625577605882427</v>
      </c>
      <c r="AQ1216">
        <v>20.058710962209357</v>
      </c>
      <c r="AR1216">
        <v>2.362975001578532</v>
      </c>
      <c r="AS1216">
        <v>20.058710962209357</v>
      </c>
      <c r="AT1216">
        <v>33896</v>
      </c>
      <c r="AU1216">
        <v>572</v>
      </c>
      <c r="AV1216">
        <v>22855.875985747029</v>
      </c>
      <c r="AW1216">
        <v>7485.9423346416415</v>
      </c>
      <c r="AX1216">
        <v>352.16407957066917</v>
      </c>
      <c r="AY1216">
        <v>762.7005816443783</v>
      </c>
      <c r="AZ1216">
        <v>284.76524640976805</v>
      </c>
      <c r="BA1216">
        <v>9.3611762601763893</v>
      </c>
      <c r="BB1216">
        <v>66.061272509003672</v>
      </c>
      <c r="BC1216">
        <v>12600</v>
      </c>
      <c r="BD1216">
        <v>441403.34777274798</v>
      </c>
      <c r="BE1216">
        <v>8922984.3449216988</v>
      </c>
      <c r="BF1216">
        <v>116854</v>
      </c>
      <c r="BG1216">
        <v>101090.65960893677</v>
      </c>
      <c r="BH1216">
        <v>82204.099813046749</v>
      </c>
      <c r="BI1216">
        <v>114957.99999999994</v>
      </c>
      <c r="BJ1216">
        <v>91050.167292436177</v>
      </c>
      <c r="BK1216">
        <v>80024.973609475172</v>
      </c>
      <c r="BL1216">
        <v>-1000187.1970914402</v>
      </c>
      <c r="BM1216">
        <v>-1017959.9429017818</v>
      </c>
      <c r="BN1216">
        <v>-1059885.297027387</v>
      </c>
      <c r="BO1216">
        <v>198663.45497274771</v>
      </c>
      <c r="BP1216">
        <v>873828.43235059548</v>
      </c>
      <c r="BQ1216">
        <v>1424911.2660562289</v>
      </c>
      <c r="BR1216">
        <v>2952379</v>
      </c>
      <c r="BS1216">
        <v>8767932</v>
      </c>
      <c r="BT1216">
        <v>937111</v>
      </c>
      <c r="BU1216">
        <v>81678</v>
      </c>
      <c r="BV1216">
        <v>88734</v>
      </c>
      <c r="BW1216">
        <v>932589</v>
      </c>
      <c r="BX1216">
        <v>42948</v>
      </c>
      <c r="BY1216">
        <v>539.78304499691319</v>
      </c>
      <c r="BZ1216">
        <v>0</v>
      </c>
      <c r="CA1216">
        <v>0</v>
      </c>
      <c r="CB1216">
        <v>517.27361589322368</v>
      </c>
      <c r="CC1216">
        <v>0</v>
      </c>
      <c r="CD1216">
        <v>26.595679603597564</v>
      </c>
      <c r="CE1216">
        <v>0</v>
      </c>
      <c r="CF1216">
        <v>61.27602000000001</v>
      </c>
      <c r="CG1216">
        <v>759300.05106818338</v>
      </c>
      <c r="CH1216">
        <v>487665.02615482034</v>
      </c>
      <c r="CI1216">
        <v>551678.06751905079</v>
      </c>
      <c r="CJ1216">
        <v>68385.210564239169</v>
      </c>
      <c r="CK1216">
        <v>1694383.725357231</v>
      </c>
      <c r="CL1216">
        <v>19700000</v>
      </c>
      <c r="CM1216">
        <v>2670000</v>
      </c>
      <c r="CN1216">
        <v>3860000</v>
      </c>
      <c r="CO1216">
        <v>658540000</v>
      </c>
      <c r="CP1216">
        <v>161000</v>
      </c>
      <c r="CQ1216">
        <v>10530</v>
      </c>
      <c r="CR1216">
        <v>0</v>
      </c>
      <c r="CS1216">
        <v>0</v>
      </c>
      <c r="CT1216">
        <v>383969000</v>
      </c>
      <c r="CU1216">
        <v>73794240</v>
      </c>
      <c r="CV1216">
        <v>0</v>
      </c>
      <c r="CW1216">
        <v>0</v>
      </c>
      <c r="CX1216">
        <v>122258.62574032162</v>
      </c>
      <c r="CY1216">
        <v>4023126.6509923805</v>
      </c>
      <c r="CZ1216">
        <v>12600</v>
      </c>
      <c r="DA1216">
        <v>10900.288488820266</v>
      </c>
      <c r="DB1216">
        <v>8863.8100334125393</v>
      </c>
      <c r="DC1216">
        <v>6681.7263883705527</v>
      </c>
      <c r="DD1216">
        <v>-1000187.1970914402</v>
      </c>
      <c r="DE1216">
        <v>-1017959.9429017818</v>
      </c>
      <c r="DF1216">
        <v>-1059885.297027387</v>
      </c>
    </row>
    <row r="1217" spans="1:110" x14ac:dyDescent="0.45">
      <c r="A1217">
        <v>28228</v>
      </c>
      <c r="B1217" t="s">
        <v>1556</v>
      </c>
      <c r="C1217">
        <v>40310</v>
      </c>
      <c r="D1217">
        <v>40071</v>
      </c>
      <c r="E1217">
        <v>39555</v>
      </c>
      <c r="F1217">
        <v>38866</v>
      </c>
      <c r="G1217">
        <v>38003</v>
      </c>
      <c r="H1217">
        <v>36926</v>
      </c>
      <c r="I1217">
        <v>35697</v>
      </c>
      <c r="J1217">
        <v>34922.678571428565</v>
      </c>
      <c r="K1217">
        <v>2.35</v>
      </c>
      <c r="L1217">
        <v>2.27</v>
      </c>
      <c r="M1217">
        <v>2.2000000000000002</v>
      </c>
      <c r="N1217">
        <v>2.15</v>
      </c>
      <c r="O1217">
        <v>2.12</v>
      </c>
      <c r="P1217">
        <v>2.09</v>
      </c>
      <c r="Q1217">
        <v>2.0708052979398137</v>
      </c>
      <c r="R1217">
        <v>2.0510426518313842</v>
      </c>
      <c r="S1217">
        <v>291316</v>
      </c>
      <c r="T1217">
        <v>11940</v>
      </c>
      <c r="U1217">
        <v>2873</v>
      </c>
      <c r="V1217">
        <v>61.262234595021447</v>
      </c>
      <c r="W1217">
        <v>213.22528835399629</v>
      </c>
      <c r="X1217">
        <v>4011.7852259921865</v>
      </c>
      <c r="Y1217">
        <v>277.34676048623129</v>
      </c>
      <c r="Z1217">
        <v>24155</v>
      </c>
      <c r="AA1217">
        <v>23953.545118529477</v>
      </c>
      <c r="AB1217">
        <v>23379.600336267238</v>
      </c>
      <c r="AC1217">
        <v>22569.069361932579</v>
      </c>
      <c r="AD1217">
        <v>21596.178056511813</v>
      </c>
      <c r="AE1217">
        <v>20567.639298810624</v>
      </c>
      <c r="AF1217">
        <v>19542.332310924034</v>
      </c>
      <c r="AG1217">
        <v>18725.497734231918</v>
      </c>
      <c r="AH1217">
        <v>906</v>
      </c>
      <c r="AI1217">
        <v>849.42050322139335</v>
      </c>
      <c r="AJ1217">
        <v>811.8332844652939</v>
      </c>
      <c r="AK1217">
        <v>793.93831109793427</v>
      </c>
      <c r="AL1217">
        <v>848.18764572821772</v>
      </c>
      <c r="AM1217">
        <v>934.34433048687288</v>
      </c>
      <c r="AN1217">
        <v>1062.9790757538556</v>
      </c>
      <c r="AO1217">
        <v>1138.0620401130595</v>
      </c>
      <c r="AP1217">
        <v>102.77098025057396</v>
      </c>
      <c r="AQ1217">
        <v>7.6739765423603972</v>
      </c>
      <c r="AR1217">
        <v>0.90401695136148386</v>
      </c>
      <c r="AS1217">
        <v>7.6739765423603972</v>
      </c>
      <c r="AT1217">
        <v>34227</v>
      </c>
      <c r="AU1217">
        <v>859</v>
      </c>
      <c r="AV1217">
        <v>23180.930956876033</v>
      </c>
      <c r="AW1217">
        <v>9834.8001485346977</v>
      </c>
      <c r="AX1217">
        <v>516.53130316208274</v>
      </c>
      <c r="AY1217">
        <v>773.54766603095322</v>
      </c>
      <c r="AZ1217">
        <v>374.11579765025994</v>
      </c>
      <c r="BA1217">
        <v>13.730362786272041</v>
      </c>
      <c r="BB1217">
        <v>66.061272509003672</v>
      </c>
      <c r="BC1217">
        <v>15660</v>
      </c>
      <c r="BD1217">
        <v>997854.50944626401</v>
      </c>
      <c r="BE1217">
        <v>7399654.3140342915</v>
      </c>
      <c r="BF1217">
        <v>283854</v>
      </c>
      <c r="BG1217">
        <v>290684.63837479177</v>
      </c>
      <c r="BH1217">
        <v>284103.55906638922</v>
      </c>
      <c r="BI1217">
        <v>386342.00000000006</v>
      </c>
      <c r="BJ1217">
        <v>364012.0638628478</v>
      </c>
      <c r="BK1217">
        <v>348320.49207842274</v>
      </c>
      <c r="BL1217">
        <v>-845399.61202506069</v>
      </c>
      <c r="BM1217">
        <v>-932115.86981951655</v>
      </c>
      <c r="BN1217">
        <v>-1040925.3529264894</v>
      </c>
      <c r="BO1217">
        <v>798749.13898073835</v>
      </c>
      <c r="BP1217">
        <v>1779267.4511963869</v>
      </c>
      <c r="BQ1217">
        <v>2613224.0975473137</v>
      </c>
      <c r="BR1217">
        <v>2952379</v>
      </c>
      <c r="BS1217">
        <v>8767932</v>
      </c>
      <c r="BT1217">
        <v>937111</v>
      </c>
      <c r="BU1217">
        <v>81678</v>
      </c>
      <c r="BV1217">
        <v>88734</v>
      </c>
      <c r="BW1217">
        <v>932589</v>
      </c>
      <c r="BX1217">
        <v>42948</v>
      </c>
      <c r="BY1217">
        <v>1081.4016040652514</v>
      </c>
      <c r="BZ1217">
        <v>0</v>
      </c>
      <c r="CA1217">
        <v>0</v>
      </c>
      <c r="CB1217">
        <v>0</v>
      </c>
      <c r="CC1217">
        <v>0</v>
      </c>
      <c r="CD1217">
        <v>40.750140121473571</v>
      </c>
      <c r="CE1217">
        <v>0.33169500000000002</v>
      </c>
      <c r="CF1217">
        <v>0</v>
      </c>
      <c r="CG1217">
        <v>467205.44461946841</v>
      </c>
      <c r="CH1217">
        <v>300065.50776534586</v>
      </c>
      <c r="CI1217">
        <v>339453.41694557865</v>
      </c>
      <c r="CJ1217">
        <v>42078.151663646204</v>
      </c>
      <c r="CK1217">
        <v>1042572.4331874569</v>
      </c>
      <c r="CL1217">
        <v>27900000</v>
      </c>
      <c r="CM1217">
        <v>650000</v>
      </c>
      <c r="CN1217">
        <v>730000</v>
      </c>
      <c r="CO1217">
        <v>157550000</v>
      </c>
      <c r="CP1217">
        <v>11000</v>
      </c>
      <c r="CQ1217">
        <v>0</v>
      </c>
      <c r="CR1217">
        <v>0</v>
      </c>
      <c r="CS1217">
        <v>0</v>
      </c>
      <c r="CT1217">
        <v>25677000</v>
      </c>
      <c r="CU1217">
        <v>0</v>
      </c>
      <c r="CV1217">
        <v>0</v>
      </c>
      <c r="CW1217">
        <v>0</v>
      </c>
      <c r="CX1217">
        <v>18322.527722958406</v>
      </c>
      <c r="CY1217">
        <v>2519047.7437090995</v>
      </c>
      <c r="CZ1217">
        <v>15660</v>
      </c>
      <c r="DA1217">
        <v>16036.840900425002</v>
      </c>
      <c r="DB1217">
        <v>15673.767975718698</v>
      </c>
      <c r="DC1217">
        <v>15104.984683882129</v>
      </c>
      <c r="DD1217">
        <v>-845399.61202506069</v>
      </c>
      <c r="DE1217">
        <v>-932115.86981951655</v>
      </c>
      <c r="DF1217">
        <v>-1040925.3529264894</v>
      </c>
    </row>
    <row r="1218" spans="1:110" x14ac:dyDescent="0.45">
      <c r="A1218">
        <v>28229</v>
      </c>
      <c r="B1218" t="s">
        <v>1557</v>
      </c>
      <c r="C1218">
        <v>77419</v>
      </c>
      <c r="D1218">
        <v>73887</v>
      </c>
      <c r="E1218">
        <v>69996</v>
      </c>
      <c r="F1218">
        <v>65896</v>
      </c>
      <c r="G1218">
        <v>61548</v>
      </c>
      <c r="H1218">
        <v>57099</v>
      </c>
      <c r="I1218">
        <v>52816</v>
      </c>
      <c r="J1218">
        <v>48679.10714285713</v>
      </c>
      <c r="K1218">
        <v>2.35</v>
      </c>
      <c r="L1218">
        <v>2.27</v>
      </c>
      <c r="M1218">
        <v>2.2000000000000002</v>
      </c>
      <c r="N1218">
        <v>2.15</v>
      </c>
      <c r="O1218">
        <v>2.12</v>
      </c>
      <c r="P1218">
        <v>2.09</v>
      </c>
      <c r="Q1218">
        <v>2.0708052979398137</v>
      </c>
      <c r="R1218">
        <v>2.0510426518313842</v>
      </c>
      <c r="S1218">
        <v>295787</v>
      </c>
      <c r="T1218">
        <v>11774</v>
      </c>
      <c r="U1218">
        <v>3212</v>
      </c>
      <c r="V1218">
        <v>105.62730295686833</v>
      </c>
      <c r="W1218">
        <v>367.30923579770683</v>
      </c>
      <c r="X1218">
        <v>4406.6522719344421</v>
      </c>
      <c r="Y1218">
        <v>345.70417873200785</v>
      </c>
      <c r="Z1218">
        <v>34120</v>
      </c>
      <c r="AA1218">
        <v>31898.572394197814</v>
      </c>
      <c r="AB1218">
        <v>29637.198262257363</v>
      </c>
      <c r="AC1218">
        <v>27334.961345202839</v>
      </c>
      <c r="AD1218">
        <v>24956.03796394448</v>
      </c>
      <c r="AE1218">
        <v>22620.727209287521</v>
      </c>
      <c r="AF1218">
        <v>20430.099524828016</v>
      </c>
      <c r="AG1218">
        <v>18115.756562479881</v>
      </c>
      <c r="AH1218">
        <v>1055</v>
      </c>
      <c r="AI1218">
        <v>935.42822152318672</v>
      </c>
      <c r="AJ1218">
        <v>833.03365000268138</v>
      </c>
      <c r="AK1218">
        <v>751.74547958885557</v>
      </c>
      <c r="AL1218">
        <v>704.15594780192509</v>
      </c>
      <c r="AM1218">
        <v>671.88413333027984</v>
      </c>
      <c r="AN1218">
        <v>649.14055328825953</v>
      </c>
      <c r="AO1218">
        <v>630.14331905793267</v>
      </c>
      <c r="AP1218">
        <v>161.35409745578426</v>
      </c>
      <c r="AQ1218">
        <v>18.007251886528852</v>
      </c>
      <c r="AR1218">
        <v>2.1213071036898188</v>
      </c>
      <c r="AS1218">
        <v>18.007251886528852</v>
      </c>
      <c r="AT1218">
        <v>63600</v>
      </c>
      <c r="AU1218">
        <v>1344</v>
      </c>
      <c r="AV1218">
        <v>42983.110741148739</v>
      </c>
      <c r="AW1218">
        <v>16235.519792029507</v>
      </c>
      <c r="AX1218">
        <v>815.59964564138761</v>
      </c>
      <c r="AY1218">
        <v>1434.3464054321332</v>
      </c>
      <c r="AZ1218">
        <v>617.59917288880251</v>
      </c>
      <c r="BA1218">
        <v>21.680155596488976</v>
      </c>
      <c r="BB1218">
        <v>66.061272509003672</v>
      </c>
      <c r="BC1218">
        <v>27530</v>
      </c>
      <c r="BD1218">
        <v>1326107.9615056382</v>
      </c>
      <c r="BE1218">
        <v>13795042.313386397</v>
      </c>
      <c r="BF1218">
        <v>312544</v>
      </c>
      <c r="BG1218">
        <v>294299.53969609784</v>
      </c>
      <c r="BH1218">
        <v>262331.9611559952</v>
      </c>
      <c r="BI1218">
        <v>330189.99999999994</v>
      </c>
      <c r="BJ1218">
        <v>282950.93507740356</v>
      </c>
      <c r="BK1218">
        <v>258326.11169814237</v>
      </c>
      <c r="BL1218">
        <v>-1570782.5687589848</v>
      </c>
      <c r="BM1218">
        <v>-1703496.780663098</v>
      </c>
      <c r="BN1218">
        <v>-1782770.1125805487</v>
      </c>
      <c r="BO1218">
        <v>924625.82017698046</v>
      </c>
      <c r="BP1218">
        <v>2345959.2086893264</v>
      </c>
      <c r="BQ1218">
        <v>3484796.6850566491</v>
      </c>
      <c r="BR1218">
        <v>2952379</v>
      </c>
      <c r="BS1218">
        <v>8767932</v>
      </c>
      <c r="BT1218">
        <v>937111</v>
      </c>
      <c r="BU1218">
        <v>81678</v>
      </c>
      <c r="BV1218">
        <v>88734</v>
      </c>
      <c r="BW1218">
        <v>932589</v>
      </c>
      <c r="BX1218">
        <v>42948</v>
      </c>
      <c r="BY1218">
        <v>961.35227231359477</v>
      </c>
      <c r="BZ1218">
        <v>0</v>
      </c>
      <c r="CA1218">
        <v>0</v>
      </c>
      <c r="CB1218">
        <v>0</v>
      </c>
      <c r="CC1218">
        <v>47.167820439999993</v>
      </c>
      <c r="CD1218">
        <v>18.634072537977925</v>
      </c>
      <c r="CE1218">
        <v>0</v>
      </c>
      <c r="CF1218">
        <v>0</v>
      </c>
      <c r="CG1218">
        <v>950949.13506617467</v>
      </c>
      <c r="CH1218">
        <v>610752.80341619067</v>
      </c>
      <c r="CI1218">
        <v>690922.88404852292</v>
      </c>
      <c r="CJ1218">
        <v>85645.795421580769</v>
      </c>
      <c r="CK1218">
        <v>2122050.085248806</v>
      </c>
      <c r="CL1218">
        <v>26000000</v>
      </c>
      <c r="CM1218">
        <v>3050000</v>
      </c>
      <c r="CN1218">
        <v>3690000</v>
      </c>
      <c r="CO1218">
        <v>210870000</v>
      </c>
      <c r="CP1218">
        <v>82000</v>
      </c>
      <c r="CQ1218">
        <v>0</v>
      </c>
      <c r="CR1218">
        <v>0</v>
      </c>
      <c r="CS1218">
        <v>0</v>
      </c>
      <c r="CT1218">
        <v>144160000</v>
      </c>
      <c r="CU1218">
        <v>0</v>
      </c>
      <c r="CV1218">
        <v>0</v>
      </c>
      <c r="CW1218">
        <v>0</v>
      </c>
      <c r="CX1218">
        <v>26657.331773201644</v>
      </c>
      <c r="CY1218">
        <v>5591287.9274014235</v>
      </c>
      <c r="CZ1218">
        <v>27530</v>
      </c>
      <c r="DA1218">
        <v>25922.962295976165</v>
      </c>
      <c r="DB1218">
        <v>23107.142964269184</v>
      </c>
      <c r="DC1218">
        <v>20073.908829487038</v>
      </c>
      <c r="DD1218">
        <v>-1570782.5687589848</v>
      </c>
      <c r="DE1218">
        <v>-1703496.780663098</v>
      </c>
      <c r="DF1218">
        <v>-1782770.1125805487</v>
      </c>
    </row>
    <row r="1219" spans="1:110" x14ac:dyDescent="0.45">
      <c r="A1219">
        <v>28301</v>
      </c>
      <c r="B1219" t="s">
        <v>1558</v>
      </c>
      <c r="C1219">
        <v>30838</v>
      </c>
      <c r="D1219">
        <v>29914</v>
      </c>
      <c r="E1219">
        <v>28624</v>
      </c>
      <c r="F1219">
        <v>27084</v>
      </c>
      <c r="G1219">
        <v>25425</v>
      </c>
      <c r="H1219">
        <v>23675</v>
      </c>
      <c r="I1219">
        <v>21815</v>
      </c>
      <c r="J1219">
        <v>20288.357142857141</v>
      </c>
      <c r="K1219">
        <v>2.35</v>
      </c>
      <c r="L1219">
        <v>2.27</v>
      </c>
      <c r="M1219">
        <v>2.2000000000000002</v>
      </c>
      <c r="N1219">
        <v>2.15</v>
      </c>
      <c r="O1219">
        <v>2.12</v>
      </c>
      <c r="P1219">
        <v>2.09</v>
      </c>
      <c r="Q1219">
        <v>2.0708052979398137</v>
      </c>
      <c r="R1219">
        <v>2.0510426518313842</v>
      </c>
      <c r="S1219">
        <v>291383</v>
      </c>
      <c r="T1219">
        <v>8460</v>
      </c>
      <c r="U1219">
        <v>4470</v>
      </c>
      <c r="V1219">
        <v>42.222357944842287</v>
      </c>
      <c r="W1219">
        <v>145.1974341976657</v>
      </c>
      <c r="X1219">
        <v>3155.20417343896</v>
      </c>
      <c r="Y1219">
        <v>484.78387864157293</v>
      </c>
      <c r="Z1219">
        <v>7382</v>
      </c>
      <c r="AA1219">
        <v>6897.0587698525142</v>
      </c>
      <c r="AB1219">
        <v>6378.605845423981</v>
      </c>
      <c r="AC1219">
        <v>5790.3152474695216</v>
      </c>
      <c r="AD1219">
        <v>5133.9760606369828</v>
      </c>
      <c r="AE1219">
        <v>4504.5084591582336</v>
      </c>
      <c r="AF1219">
        <v>3956.4711044346636</v>
      </c>
      <c r="AG1219">
        <v>3371.6309611742022</v>
      </c>
      <c r="AH1219">
        <v>400</v>
      </c>
      <c r="AI1219">
        <v>386.45434385119739</v>
      </c>
      <c r="AJ1219">
        <v>367.82060715770456</v>
      </c>
      <c r="AK1219">
        <v>364.22935036270223</v>
      </c>
      <c r="AL1219">
        <v>379.38522262380127</v>
      </c>
      <c r="AM1219">
        <v>386.58316786398473</v>
      </c>
      <c r="AN1219">
        <v>385.13293541200454</v>
      </c>
      <c r="AO1219">
        <v>388.27754155978175</v>
      </c>
      <c r="AP1219">
        <v>49.786901127425544</v>
      </c>
      <c r="AQ1219">
        <v>19.14695137301802</v>
      </c>
      <c r="AR1219">
        <v>2.255567046961326</v>
      </c>
      <c r="AS1219">
        <v>19.14695137301802</v>
      </c>
      <c r="AT1219">
        <v>18478</v>
      </c>
      <c r="AU1219">
        <v>239</v>
      </c>
      <c r="AV1219">
        <v>12433.249811642827</v>
      </c>
      <c r="AW1219">
        <v>3491.9957814189029</v>
      </c>
      <c r="AX1219">
        <v>150.33612675392524</v>
      </c>
      <c r="AY1219">
        <v>414.89754621452113</v>
      </c>
      <c r="AZ1219">
        <v>132.83551952517507</v>
      </c>
      <c r="BA1219">
        <v>3.9962138743150954</v>
      </c>
      <c r="BB1219">
        <v>66.061272509003672</v>
      </c>
      <c r="BC1219">
        <v>11060</v>
      </c>
      <c r="BD1219">
        <v>548435.57674814528</v>
      </c>
      <c r="BE1219">
        <v>2067930.3689111329</v>
      </c>
      <c r="BF1219">
        <v>92258.000000000015</v>
      </c>
      <c r="BG1219">
        <v>88192.113134240659</v>
      </c>
      <c r="BH1219">
        <v>79304.73258588498</v>
      </c>
      <c r="BI1219">
        <v>52262.000000000029</v>
      </c>
      <c r="BJ1219">
        <v>43875.725227396215</v>
      </c>
      <c r="BK1219">
        <v>38902.359082949741</v>
      </c>
      <c r="BL1219">
        <v>-512338.08675621788</v>
      </c>
      <c r="BM1219">
        <v>-418022.22881329793</v>
      </c>
      <c r="BN1219">
        <v>-375227.99512324075</v>
      </c>
      <c r="BO1219">
        <v>122550.5091830634</v>
      </c>
      <c r="BP1219">
        <v>309995.01531624841</v>
      </c>
      <c r="BQ1219">
        <v>446571.23190138896</v>
      </c>
      <c r="BR1219">
        <v>2952379</v>
      </c>
      <c r="BS1219">
        <v>8767932</v>
      </c>
      <c r="BT1219">
        <v>937111</v>
      </c>
      <c r="BU1219">
        <v>81678</v>
      </c>
      <c r="BV1219">
        <v>88734</v>
      </c>
      <c r="BW1219">
        <v>932589</v>
      </c>
      <c r="BX1219">
        <v>42948</v>
      </c>
      <c r="BY1219">
        <v>141.10868720099546</v>
      </c>
      <c r="BZ1219">
        <v>0</v>
      </c>
      <c r="CA1219">
        <v>0</v>
      </c>
      <c r="CB1219">
        <v>0</v>
      </c>
      <c r="CC1219">
        <v>0</v>
      </c>
      <c r="CD1219">
        <v>29.090426900855814</v>
      </c>
      <c r="CE1219">
        <v>0</v>
      </c>
      <c r="CF1219">
        <v>0</v>
      </c>
      <c r="CG1219">
        <v>140088.6705366027</v>
      </c>
      <c r="CH1219">
        <v>89972.791500697145</v>
      </c>
      <c r="CI1219">
        <v>101783.01309768521</v>
      </c>
      <c r="CJ1219">
        <v>12616.874210442589</v>
      </c>
      <c r="CK1219">
        <v>312608.91281414637</v>
      </c>
      <c r="CL1219">
        <v>3940000</v>
      </c>
      <c r="CM1219">
        <v>290000</v>
      </c>
      <c r="CN1219">
        <v>330000</v>
      </c>
      <c r="CO1219">
        <v>90330000</v>
      </c>
      <c r="CP1219">
        <v>45000</v>
      </c>
      <c r="CQ1219">
        <v>0</v>
      </c>
      <c r="CR1219">
        <v>0</v>
      </c>
      <c r="CS1219">
        <v>0</v>
      </c>
      <c r="CT1219">
        <v>104618000</v>
      </c>
      <c r="CU1219">
        <v>0</v>
      </c>
      <c r="CV1219">
        <v>0</v>
      </c>
      <c r="CW1219">
        <v>0</v>
      </c>
      <c r="CX1219">
        <v>16546.776137473455</v>
      </c>
      <c r="CY1219">
        <v>883007.10139481944</v>
      </c>
      <c r="CZ1219">
        <v>11060</v>
      </c>
      <c r="DA1219">
        <v>10572.576592433194</v>
      </c>
      <c r="DB1219">
        <v>9507.146723318172</v>
      </c>
      <c r="DC1219">
        <v>8301.9226835722475</v>
      </c>
      <c r="DD1219">
        <v>-512338.08675621788</v>
      </c>
      <c r="DE1219">
        <v>-418022.22881329793</v>
      </c>
      <c r="DF1219">
        <v>-375227.99512324075</v>
      </c>
    </row>
    <row r="1220" spans="1:110" x14ac:dyDescent="0.45">
      <c r="A1220">
        <v>28365</v>
      </c>
      <c r="B1220" t="s">
        <v>1559</v>
      </c>
      <c r="C1220">
        <v>21200</v>
      </c>
      <c r="D1220">
        <v>19444</v>
      </c>
      <c r="E1220">
        <v>17710</v>
      </c>
      <c r="F1220">
        <v>16004</v>
      </c>
      <c r="G1220">
        <v>14311</v>
      </c>
      <c r="H1220">
        <v>12649</v>
      </c>
      <c r="I1220">
        <v>11066</v>
      </c>
      <c r="J1220">
        <v>9373.4642857142862</v>
      </c>
      <c r="K1220">
        <v>2.35</v>
      </c>
      <c r="L1220">
        <v>2.27</v>
      </c>
      <c r="M1220">
        <v>2.2000000000000002</v>
      </c>
      <c r="N1220">
        <v>2.15</v>
      </c>
      <c r="O1220">
        <v>2.12</v>
      </c>
      <c r="P1220">
        <v>2.09</v>
      </c>
      <c r="Q1220">
        <v>2.0708052979398137</v>
      </c>
      <c r="R1220">
        <v>2.0510426518313842</v>
      </c>
      <c r="S1220">
        <v>291316</v>
      </c>
      <c r="T1220">
        <v>11940</v>
      </c>
      <c r="U1220">
        <v>2873</v>
      </c>
      <c r="V1220">
        <v>25.477697067962332</v>
      </c>
      <c r="W1220">
        <v>89.054522877492388</v>
      </c>
      <c r="X1220">
        <v>5073.333383273779</v>
      </c>
      <c r="Y1220">
        <v>349.24394838737618</v>
      </c>
      <c r="Z1220">
        <v>9024</v>
      </c>
      <c r="AA1220">
        <v>8158.9803582480972</v>
      </c>
      <c r="AB1220">
        <v>7234.2699550996913</v>
      </c>
      <c r="AC1220">
        <v>6331.9869866142453</v>
      </c>
      <c r="AD1220">
        <v>5464.5923308138326</v>
      </c>
      <c r="AE1220">
        <v>4669.3551654331641</v>
      </c>
      <c r="AF1220">
        <v>4032.3114724440647</v>
      </c>
      <c r="AG1220">
        <v>3162.3834153010093</v>
      </c>
      <c r="AH1220">
        <v>404</v>
      </c>
      <c r="AI1220">
        <v>375.50973826657616</v>
      </c>
      <c r="AJ1220">
        <v>338.88383646831068</v>
      </c>
      <c r="AK1220">
        <v>288.29259976283367</v>
      </c>
      <c r="AL1220">
        <v>253.67837612865526</v>
      </c>
      <c r="AM1220">
        <v>242.67104546005964</v>
      </c>
      <c r="AN1220">
        <v>337.60667588595049</v>
      </c>
      <c r="AO1220">
        <v>338.1450233183848</v>
      </c>
      <c r="AP1220">
        <v>35.95632268324136</v>
      </c>
      <c r="AQ1220">
        <v>3.4950784252334484</v>
      </c>
      <c r="AR1220">
        <v>0.41173049269928969</v>
      </c>
      <c r="AS1220">
        <v>3.4950784252334484</v>
      </c>
      <c r="AT1220">
        <v>18890</v>
      </c>
      <c r="AU1220">
        <v>193</v>
      </c>
      <c r="AV1220">
        <v>12691.891771679566</v>
      </c>
      <c r="AW1220">
        <v>3154.7665235446848</v>
      </c>
      <c r="AX1220">
        <v>124.33541570376821</v>
      </c>
      <c r="AY1220">
        <v>423.52842842094708</v>
      </c>
      <c r="AZ1220">
        <v>120.00731855563981</v>
      </c>
      <c r="BA1220">
        <v>3.3050666132793682</v>
      </c>
      <c r="BB1220">
        <v>66.061272509003672</v>
      </c>
      <c r="BC1220">
        <v>6310</v>
      </c>
      <c r="BD1220">
        <v>222403.68377621868</v>
      </c>
      <c r="BE1220">
        <v>4247518.8273031591</v>
      </c>
      <c r="BF1220">
        <v>53474</v>
      </c>
      <c r="BG1220">
        <v>46470.034970314264</v>
      </c>
      <c r="BH1220">
        <v>37782.685474861435</v>
      </c>
      <c r="BI1220">
        <v>75552.000000000029</v>
      </c>
      <c r="BJ1220">
        <v>58634.076784982091</v>
      </c>
      <c r="BK1220">
        <v>50602.019081989383</v>
      </c>
      <c r="BL1220">
        <v>-444193.43388402445</v>
      </c>
      <c r="BM1220">
        <v>-446511.95941185101</v>
      </c>
      <c r="BN1220">
        <v>-452805.24829440704</v>
      </c>
      <c r="BO1220">
        <v>65209.920419655275</v>
      </c>
      <c r="BP1220">
        <v>298563.44729551999</v>
      </c>
      <c r="BQ1220">
        <v>436591.55675551947</v>
      </c>
      <c r="BR1220">
        <v>2952379</v>
      </c>
      <c r="BS1220">
        <v>8767932</v>
      </c>
      <c r="BT1220">
        <v>937111</v>
      </c>
      <c r="BU1220">
        <v>81678</v>
      </c>
      <c r="BV1220">
        <v>88734</v>
      </c>
      <c r="BW1220">
        <v>932589</v>
      </c>
      <c r="BX1220">
        <v>42948</v>
      </c>
      <c r="BY1220">
        <v>486.89307151527811</v>
      </c>
      <c r="BZ1220">
        <v>0</v>
      </c>
      <c r="CA1220">
        <v>0.77176211732605726</v>
      </c>
      <c r="CB1220">
        <v>0</v>
      </c>
      <c r="CC1220">
        <v>0</v>
      </c>
      <c r="CD1220">
        <v>22.805645088338263</v>
      </c>
      <c r="CE1220">
        <v>0</v>
      </c>
      <c r="CF1220">
        <v>16.810940355677154</v>
      </c>
      <c r="CG1220">
        <v>406646.27975208289</v>
      </c>
      <c r="CH1220">
        <v>261171.01977285699</v>
      </c>
      <c r="CI1220">
        <v>295453.46857522515</v>
      </c>
      <c r="CJ1220">
        <v>36623.98208309029</v>
      </c>
      <c r="CK1220">
        <v>907434.20525217499</v>
      </c>
      <c r="CL1220">
        <v>13600000</v>
      </c>
      <c r="CM1220">
        <v>540000</v>
      </c>
      <c r="CN1220">
        <v>640000</v>
      </c>
      <c r="CO1220">
        <v>185190000</v>
      </c>
      <c r="CP1220">
        <v>28000</v>
      </c>
      <c r="CQ1220">
        <v>0</v>
      </c>
      <c r="CR1220">
        <v>0</v>
      </c>
      <c r="CS1220">
        <v>0</v>
      </c>
      <c r="CT1220">
        <v>59191000</v>
      </c>
      <c r="CU1220">
        <v>0</v>
      </c>
      <c r="CV1220">
        <v>0</v>
      </c>
      <c r="CW1220">
        <v>0</v>
      </c>
      <c r="CX1220">
        <v>35534.023705265798</v>
      </c>
      <c r="CY1220">
        <v>1878488.8255339067</v>
      </c>
      <c r="CZ1220">
        <v>6310</v>
      </c>
      <c r="DA1220">
        <v>5483.5232199327347</v>
      </c>
      <c r="DB1220">
        <v>4458.4049322357714</v>
      </c>
      <c r="DC1220">
        <v>3366.6273041577674</v>
      </c>
      <c r="DD1220">
        <v>-444193.43388402445</v>
      </c>
      <c r="DE1220">
        <v>-446511.95941185101</v>
      </c>
      <c r="DF1220">
        <v>-452805.24829440704</v>
      </c>
    </row>
    <row r="1221" spans="1:110" x14ac:dyDescent="0.45">
      <c r="A1221">
        <v>28381</v>
      </c>
      <c r="B1221" t="s">
        <v>1560</v>
      </c>
      <c r="C1221">
        <v>31020</v>
      </c>
      <c r="D1221">
        <v>30697</v>
      </c>
      <c r="E1221">
        <v>30062</v>
      </c>
      <c r="F1221">
        <v>29189</v>
      </c>
      <c r="G1221">
        <v>28100</v>
      </c>
      <c r="H1221">
        <v>26918</v>
      </c>
      <c r="I1221">
        <v>25814</v>
      </c>
      <c r="J1221">
        <v>24916.214285714283</v>
      </c>
      <c r="K1221">
        <v>2.35</v>
      </c>
      <c r="L1221">
        <v>2.27</v>
      </c>
      <c r="M1221">
        <v>2.2000000000000002</v>
      </c>
      <c r="N1221">
        <v>2.15</v>
      </c>
      <c r="O1221">
        <v>2.12</v>
      </c>
      <c r="P1221">
        <v>2.09</v>
      </c>
      <c r="Q1221">
        <v>2.0708052979398137</v>
      </c>
      <c r="R1221">
        <v>2.0510426518313842</v>
      </c>
      <c r="S1221">
        <v>279740</v>
      </c>
      <c r="T1221">
        <v>9849</v>
      </c>
      <c r="U1221">
        <v>4009</v>
      </c>
      <c r="V1221">
        <v>42.717092386361671</v>
      </c>
      <c r="W1221">
        <v>148.18851853765827</v>
      </c>
      <c r="X1221">
        <v>3652.1249758517947</v>
      </c>
      <c r="Y1221">
        <v>428.52550674404961</v>
      </c>
      <c r="Z1221">
        <v>14685</v>
      </c>
      <c r="AA1221">
        <v>14046.720937403124</v>
      </c>
      <c r="AB1221">
        <v>13440.967174702917</v>
      </c>
      <c r="AC1221">
        <v>12798.10901433381</v>
      </c>
      <c r="AD1221">
        <v>12126.790898965864</v>
      </c>
      <c r="AE1221">
        <v>11474.312419525979</v>
      </c>
      <c r="AF1221">
        <v>10863.139370917272</v>
      </c>
      <c r="AG1221">
        <v>10221.76035816283</v>
      </c>
      <c r="AH1221">
        <v>685</v>
      </c>
      <c r="AI1221">
        <v>672.64453966142287</v>
      </c>
      <c r="AJ1221">
        <v>665.02643846528008</v>
      </c>
      <c r="AK1221">
        <v>689.04219280924747</v>
      </c>
      <c r="AL1221">
        <v>777.19545027990432</v>
      </c>
      <c r="AM1221">
        <v>892.1188719456062</v>
      </c>
      <c r="AN1221">
        <v>982.46582310323527</v>
      </c>
      <c r="AO1221">
        <v>1067.3247983990445</v>
      </c>
      <c r="AP1221">
        <v>58.249083683269127</v>
      </c>
      <c r="AQ1221">
        <v>7.3700566792966189</v>
      </c>
      <c r="AR1221">
        <v>0.86821429982241527</v>
      </c>
      <c r="AS1221">
        <v>7.3700566792966189</v>
      </c>
      <c r="AT1221">
        <v>25529</v>
      </c>
      <c r="AU1221">
        <v>1360</v>
      </c>
      <c r="AV1221">
        <v>17550.397113365707</v>
      </c>
      <c r="AW1221">
        <v>13152.34616138272</v>
      </c>
      <c r="AX1221">
        <v>796.5994921662824</v>
      </c>
      <c r="AY1221">
        <v>585.65675167301356</v>
      </c>
      <c r="AZ1221">
        <v>500.31524797899868</v>
      </c>
      <c r="BA1221">
        <v>21.175096176835218</v>
      </c>
      <c r="BB1221">
        <v>66.061272509003672</v>
      </c>
      <c r="BC1221">
        <v>11060</v>
      </c>
      <c r="BD1221">
        <v>656355.83515709115</v>
      </c>
      <c r="BE1221">
        <v>5090947.2958640559</v>
      </c>
      <c r="BF1221">
        <v>157650</v>
      </c>
      <c r="BG1221">
        <v>158272.20566967002</v>
      </c>
      <c r="BH1221">
        <v>150148.29354613303</v>
      </c>
      <c r="BI1221">
        <v>91314.000000000015</v>
      </c>
      <c r="BJ1221">
        <v>83197.105697675404</v>
      </c>
      <c r="BK1221">
        <v>78833.045027581276</v>
      </c>
      <c r="BL1221">
        <v>-664154.87402145856</v>
      </c>
      <c r="BM1221">
        <v>-715055.52127255488</v>
      </c>
      <c r="BN1221">
        <v>-747153.77473578311</v>
      </c>
      <c r="BO1221">
        <v>470294.95014635194</v>
      </c>
      <c r="BP1221">
        <v>1073495.0869040727</v>
      </c>
      <c r="BQ1221">
        <v>1579736.5212067207</v>
      </c>
      <c r="BR1221">
        <v>2952379</v>
      </c>
      <c r="BS1221">
        <v>8767932</v>
      </c>
      <c r="BT1221">
        <v>937111</v>
      </c>
      <c r="BU1221">
        <v>81678</v>
      </c>
      <c r="BV1221">
        <v>88734</v>
      </c>
      <c r="BW1221">
        <v>932589</v>
      </c>
      <c r="BX1221">
        <v>42948</v>
      </c>
      <c r="BY1221">
        <v>670.15156234931203</v>
      </c>
      <c r="BZ1221">
        <v>0</v>
      </c>
      <c r="CA1221">
        <v>0</v>
      </c>
      <c r="CB1221">
        <v>0</v>
      </c>
      <c r="CC1221">
        <v>0</v>
      </c>
      <c r="CD1221">
        <v>7.4529075419390818</v>
      </c>
      <c r="CE1221">
        <v>0</v>
      </c>
      <c r="CF1221">
        <v>0</v>
      </c>
      <c r="CG1221">
        <v>320793.32714892185</v>
      </c>
      <c r="CH1221">
        <v>206031.44442607558</v>
      </c>
      <c r="CI1221">
        <v>233076.03172890068</v>
      </c>
      <c r="CJ1221">
        <v>28891.76577009336</v>
      </c>
      <c r="CK1221">
        <v>715852.70139211649</v>
      </c>
      <c r="CL1221">
        <v>15400000</v>
      </c>
      <c r="CM1221">
        <v>440000</v>
      </c>
      <c r="CN1221">
        <v>90000</v>
      </c>
      <c r="CO1221">
        <v>34920000</v>
      </c>
      <c r="CP1221">
        <v>0</v>
      </c>
      <c r="CQ1221">
        <v>0</v>
      </c>
      <c r="CR1221">
        <v>0</v>
      </c>
      <c r="CS1221">
        <v>0</v>
      </c>
      <c r="CT1221">
        <v>0</v>
      </c>
      <c r="CU1221">
        <v>0</v>
      </c>
      <c r="CV1221">
        <v>0</v>
      </c>
      <c r="CW1221">
        <v>0</v>
      </c>
      <c r="CX1221">
        <v>265.88793793357627</v>
      </c>
      <c r="CY1221">
        <v>1775533.103566207</v>
      </c>
      <c r="CZ1221">
        <v>11060</v>
      </c>
      <c r="DA1221">
        <v>11103.651092334605</v>
      </c>
      <c r="DB1221">
        <v>10533.714726420752</v>
      </c>
      <c r="DC1221">
        <v>9935.56149054856</v>
      </c>
      <c r="DD1221">
        <v>-664154.87402145856</v>
      </c>
      <c r="DE1221">
        <v>-715055.52127255488</v>
      </c>
      <c r="DF1221">
        <v>-747153.77473578311</v>
      </c>
    </row>
    <row r="1222" spans="1:110" x14ac:dyDescent="0.45">
      <c r="A1222">
        <v>28382</v>
      </c>
      <c r="B1222" t="s">
        <v>1561</v>
      </c>
      <c r="C1222">
        <v>33739</v>
      </c>
      <c r="D1222">
        <v>33544</v>
      </c>
      <c r="E1222">
        <v>33030</v>
      </c>
      <c r="F1222">
        <v>32302</v>
      </c>
      <c r="G1222">
        <v>31419</v>
      </c>
      <c r="H1222">
        <v>30479</v>
      </c>
      <c r="I1222">
        <v>29555</v>
      </c>
      <c r="J1222">
        <v>28830.249999999996</v>
      </c>
      <c r="K1222">
        <v>2.35</v>
      </c>
      <c r="L1222">
        <v>2.27</v>
      </c>
      <c r="M1222">
        <v>2.2000000000000002</v>
      </c>
      <c r="N1222">
        <v>2.15</v>
      </c>
      <c r="O1222">
        <v>2.12</v>
      </c>
      <c r="P1222">
        <v>2.09</v>
      </c>
      <c r="Q1222">
        <v>2.0708052979398137</v>
      </c>
      <c r="R1222">
        <v>2.0510426518313842</v>
      </c>
      <c r="S1222">
        <v>279740</v>
      </c>
      <c r="T1222">
        <v>9849</v>
      </c>
      <c r="U1222">
        <v>4009</v>
      </c>
      <c r="V1222">
        <v>51.617077352100416</v>
      </c>
      <c r="W1222">
        <v>174.8405067320777</v>
      </c>
      <c r="X1222">
        <v>3287.3376752107993</v>
      </c>
      <c r="Y1222">
        <v>395.03865121648533</v>
      </c>
      <c r="Z1222">
        <v>11118</v>
      </c>
      <c r="AA1222">
        <v>10814.784748090269</v>
      </c>
      <c r="AB1222">
        <v>10520.983057543182</v>
      </c>
      <c r="AC1222">
        <v>10222.436152905213</v>
      </c>
      <c r="AD1222">
        <v>9874.523858782024</v>
      </c>
      <c r="AE1222">
        <v>9467.8630453703754</v>
      </c>
      <c r="AF1222">
        <v>9036.0698378807247</v>
      </c>
      <c r="AG1222">
        <v>8692.0337560742937</v>
      </c>
      <c r="AH1222">
        <v>72</v>
      </c>
      <c r="AI1222">
        <v>63.20347137049265</v>
      </c>
      <c r="AJ1222">
        <v>57.189890649597537</v>
      </c>
      <c r="AK1222">
        <v>54.464835612559867</v>
      </c>
      <c r="AL1222">
        <v>62.50904368506302</v>
      </c>
      <c r="AM1222">
        <v>67.471065754696951</v>
      </c>
      <c r="AN1222">
        <v>54.483442391060066</v>
      </c>
      <c r="AO1222">
        <v>36.817777833405508</v>
      </c>
      <c r="AP1222">
        <v>49.500586680047384</v>
      </c>
      <c r="AQ1222">
        <v>0</v>
      </c>
      <c r="AR1222">
        <v>0</v>
      </c>
      <c r="AS1222">
        <v>0</v>
      </c>
      <c r="AT1222">
        <v>18604</v>
      </c>
      <c r="AU1222">
        <v>264</v>
      </c>
      <c r="AV1222">
        <v>12526.490488610214</v>
      </c>
      <c r="AW1222">
        <v>3704.79943061411</v>
      </c>
      <c r="AX1222">
        <v>164.72567498102995</v>
      </c>
      <c r="AY1222">
        <v>418.00898760492277</v>
      </c>
      <c r="AZ1222">
        <v>140.93057034056076</v>
      </c>
      <c r="BA1222">
        <v>4.3787148307512416</v>
      </c>
      <c r="BB1222">
        <v>66.061272509003672</v>
      </c>
      <c r="BC1222">
        <v>13310</v>
      </c>
      <c r="BD1222">
        <v>836391.70112682611</v>
      </c>
      <c r="BE1222">
        <v>4612858.5334292604</v>
      </c>
      <c r="BF1222">
        <v>220934</v>
      </c>
      <c r="BG1222">
        <v>224628.32370617695</v>
      </c>
      <c r="BH1222">
        <v>218035.89210286684</v>
      </c>
      <c r="BI1222">
        <v>150337.99999999994</v>
      </c>
      <c r="BJ1222">
        <v>142103.6703136272</v>
      </c>
      <c r="BK1222">
        <v>137267.28755685265</v>
      </c>
      <c r="BL1222">
        <v>-366326.16413041682</v>
      </c>
      <c r="BM1222">
        <v>-475442.36686106923</v>
      </c>
      <c r="BN1222">
        <v>-557709.29758978088</v>
      </c>
      <c r="BO1222">
        <v>473053.72225512983</v>
      </c>
      <c r="BP1222">
        <v>1111888.9168438585</v>
      </c>
      <c r="BQ1222">
        <v>1676195.7444238027</v>
      </c>
      <c r="BR1222">
        <v>2952379</v>
      </c>
      <c r="BS1222">
        <v>8767932</v>
      </c>
      <c r="BT1222">
        <v>937111</v>
      </c>
      <c r="BU1222">
        <v>81678</v>
      </c>
      <c r="BV1222">
        <v>88734</v>
      </c>
      <c r="BW1222">
        <v>932589</v>
      </c>
      <c r="BX1222">
        <v>42948</v>
      </c>
      <c r="BY1222">
        <v>114.74802054314708</v>
      </c>
      <c r="BZ1222">
        <v>0</v>
      </c>
      <c r="CA1222">
        <v>0</v>
      </c>
      <c r="CB1222">
        <v>0</v>
      </c>
      <c r="CC1222">
        <v>0</v>
      </c>
      <c r="CD1222">
        <v>37.351971842244652</v>
      </c>
      <c r="CE1222">
        <v>0</v>
      </c>
      <c r="CF1222">
        <v>0</v>
      </c>
      <c r="CG1222">
        <v>249289.73489586418</v>
      </c>
      <c r="CH1222">
        <v>160107.83209759474</v>
      </c>
      <c r="CI1222">
        <v>181124.28546029053</v>
      </c>
      <c r="CJ1222">
        <v>22451.902891846621</v>
      </c>
      <c r="CK1222">
        <v>556291.90214322926</v>
      </c>
      <c r="CL1222">
        <v>450000</v>
      </c>
      <c r="CM1222">
        <v>110000</v>
      </c>
      <c r="CN1222">
        <v>0</v>
      </c>
      <c r="CO1222">
        <v>9130000</v>
      </c>
      <c r="CP1222">
        <v>0</v>
      </c>
      <c r="CQ1222">
        <v>0</v>
      </c>
      <c r="CR1222">
        <v>0</v>
      </c>
      <c r="CS1222">
        <v>0</v>
      </c>
      <c r="CT1222">
        <v>0</v>
      </c>
      <c r="CU1222">
        <v>0</v>
      </c>
      <c r="CV1222">
        <v>0</v>
      </c>
      <c r="CW1222">
        <v>0</v>
      </c>
      <c r="CX1222">
        <v>0</v>
      </c>
      <c r="CY1222">
        <v>1609936.7588645823</v>
      </c>
      <c r="CZ1222">
        <v>13310</v>
      </c>
      <c r="DA1222">
        <v>13532.561708606259</v>
      </c>
      <c r="DB1222">
        <v>13135.405704369439</v>
      </c>
      <c r="DC1222">
        <v>12660.84756409789</v>
      </c>
      <c r="DD1222">
        <v>-366326.16413041682</v>
      </c>
      <c r="DE1222">
        <v>-475442.36686106923</v>
      </c>
      <c r="DF1222">
        <v>-557709.29758978088</v>
      </c>
    </row>
    <row r="1223" spans="1:110" x14ac:dyDescent="0.45">
      <c r="A1223">
        <v>28442</v>
      </c>
      <c r="B1223" t="s">
        <v>1562</v>
      </c>
      <c r="C1223">
        <v>12300</v>
      </c>
      <c r="D1223">
        <v>11305</v>
      </c>
      <c r="E1223">
        <v>10316</v>
      </c>
      <c r="F1223">
        <v>9330</v>
      </c>
      <c r="G1223">
        <v>8365</v>
      </c>
      <c r="H1223">
        <v>7396</v>
      </c>
      <c r="I1223">
        <v>6478</v>
      </c>
      <c r="J1223">
        <v>5505.3214285714284</v>
      </c>
      <c r="K1223">
        <v>2.35</v>
      </c>
      <c r="L1223">
        <v>2.27</v>
      </c>
      <c r="M1223">
        <v>2.2000000000000002</v>
      </c>
      <c r="N1223">
        <v>2.15</v>
      </c>
      <c r="O1223">
        <v>2.12</v>
      </c>
      <c r="P1223">
        <v>2.09</v>
      </c>
      <c r="Q1223">
        <v>2.0708052979398137</v>
      </c>
      <c r="R1223">
        <v>2.0510426518313842</v>
      </c>
      <c r="S1223">
        <v>284980</v>
      </c>
      <c r="T1223">
        <v>10524</v>
      </c>
      <c r="U1223">
        <v>3513</v>
      </c>
      <c r="V1223">
        <v>16.746102503458722</v>
      </c>
      <c r="W1223">
        <v>58.53418244690554</v>
      </c>
      <c r="X1223">
        <v>3947.1678011102886</v>
      </c>
      <c r="Y1223">
        <v>376.95289939768361</v>
      </c>
      <c r="Z1223">
        <v>4047</v>
      </c>
      <c r="AA1223">
        <v>3605.8607271350465</v>
      </c>
      <c r="AB1223">
        <v>3166.1291396010165</v>
      </c>
      <c r="AC1223">
        <v>2756.0393162388359</v>
      </c>
      <c r="AD1223">
        <v>2396.2031413315158</v>
      </c>
      <c r="AE1223">
        <v>2075.149451120873</v>
      </c>
      <c r="AF1223">
        <v>1796.2856126916595</v>
      </c>
      <c r="AG1223">
        <v>1415.6254999837788</v>
      </c>
      <c r="AH1223">
        <v>185</v>
      </c>
      <c r="AI1223">
        <v>181.90823065886332</v>
      </c>
      <c r="AJ1223">
        <v>167.05603512096576</v>
      </c>
      <c r="AK1223">
        <v>163.59199603343708</v>
      </c>
      <c r="AL1223">
        <v>159.14305716109959</v>
      </c>
      <c r="AM1223">
        <v>162.47505283682031</v>
      </c>
      <c r="AN1223">
        <v>174.20597052042095</v>
      </c>
      <c r="AO1223">
        <v>171.65684860078409</v>
      </c>
      <c r="AP1223">
        <v>15.381448367482591</v>
      </c>
      <c r="AQ1223">
        <v>2.8112587333399475</v>
      </c>
      <c r="AR1223">
        <v>0.3311745267363852</v>
      </c>
      <c r="AS1223">
        <v>2.8112587333399475</v>
      </c>
      <c r="AT1223">
        <v>10746</v>
      </c>
      <c r="AU1223">
        <v>141</v>
      </c>
      <c r="AV1223">
        <v>7231.3634060671111</v>
      </c>
      <c r="AW1223">
        <v>2047.0311327106565</v>
      </c>
      <c r="AX1223">
        <v>88.577234463894342</v>
      </c>
      <c r="AY1223">
        <v>241.31059686045947</v>
      </c>
      <c r="AZ1223">
        <v>77.869064288313368</v>
      </c>
      <c r="BA1223">
        <v>2.3545476457064147</v>
      </c>
      <c r="BB1223">
        <v>66.061272509003672</v>
      </c>
      <c r="BC1223">
        <v>13310</v>
      </c>
      <c r="BD1223">
        <v>473901.70336484484</v>
      </c>
      <c r="BE1223">
        <v>1863722.6296396339</v>
      </c>
      <c r="BF1223">
        <v>35902</v>
      </c>
      <c r="BG1223">
        <v>31283.628285488005</v>
      </c>
      <c r="BH1223">
        <v>25510.827695752188</v>
      </c>
      <c r="BI1223">
        <v>19671.999999999989</v>
      </c>
      <c r="BJ1223">
        <v>15035.745840391086</v>
      </c>
      <c r="BK1223">
        <v>13072.636955040147</v>
      </c>
      <c r="BL1223">
        <v>-262692.76510482898</v>
      </c>
      <c r="BM1223">
        <v>-299270.70117510227</v>
      </c>
      <c r="BN1223">
        <v>-313020.84552395827</v>
      </c>
      <c r="BO1223">
        <v>3166.471500470303</v>
      </c>
      <c r="BP1223">
        <v>98799.485215198481</v>
      </c>
      <c r="BQ1223">
        <v>196084.19519298838</v>
      </c>
      <c r="BR1223">
        <v>2952379</v>
      </c>
      <c r="BS1223">
        <v>8767932</v>
      </c>
      <c r="BT1223">
        <v>937111</v>
      </c>
      <c r="BU1223">
        <v>81678</v>
      </c>
      <c r="BV1223">
        <v>88734</v>
      </c>
      <c r="BW1223">
        <v>932589</v>
      </c>
      <c r="BX1223">
        <v>42948</v>
      </c>
      <c r="BY1223">
        <v>137.53719372606872</v>
      </c>
      <c r="BZ1223">
        <v>0</v>
      </c>
      <c r="CA1223">
        <v>0</v>
      </c>
      <c r="CB1223">
        <v>0</v>
      </c>
      <c r="CC1223">
        <v>0</v>
      </c>
      <c r="CD1223">
        <v>13.366541590585975</v>
      </c>
      <c r="CE1223">
        <v>0</v>
      </c>
      <c r="CF1223">
        <v>0</v>
      </c>
      <c r="CG1223">
        <v>157842.96385113744</v>
      </c>
      <c r="CH1223">
        <v>101375.59320130634</v>
      </c>
      <c r="CI1223">
        <v>114682.59635485712</v>
      </c>
      <c r="CJ1223">
        <v>14215.887782252154</v>
      </c>
      <c r="CK1223">
        <v>352227.75072288368</v>
      </c>
      <c r="CL1223">
        <v>8410000</v>
      </c>
      <c r="CM1223">
        <v>460000</v>
      </c>
      <c r="CN1223">
        <v>510000</v>
      </c>
      <c r="CO1223">
        <v>82670000</v>
      </c>
      <c r="CP1223">
        <v>4000</v>
      </c>
      <c r="CQ1223">
        <v>0</v>
      </c>
      <c r="CR1223">
        <v>0</v>
      </c>
      <c r="CS1223">
        <v>0</v>
      </c>
      <c r="CT1223">
        <v>7030000</v>
      </c>
      <c r="CU1223">
        <v>0</v>
      </c>
      <c r="CV1223">
        <v>0</v>
      </c>
      <c r="CW1223">
        <v>0</v>
      </c>
      <c r="CX1223">
        <v>13059.841949863565</v>
      </c>
      <c r="CY1223">
        <v>840223.97919014434</v>
      </c>
      <c r="CZ1223">
        <v>13310</v>
      </c>
      <c r="DA1223">
        <v>11597.824424261751</v>
      </c>
      <c r="DB1223">
        <v>9457.6657743429787</v>
      </c>
      <c r="DC1223">
        <v>7173.669010088407</v>
      </c>
      <c r="DD1223">
        <v>-262692.76510482898</v>
      </c>
      <c r="DE1223">
        <v>-299270.70117510227</v>
      </c>
      <c r="DF1223">
        <v>-313020.84552395827</v>
      </c>
    </row>
    <row r="1224" spans="1:110" x14ac:dyDescent="0.45">
      <c r="A1224">
        <v>28443</v>
      </c>
      <c r="B1224" t="s">
        <v>1563</v>
      </c>
      <c r="C1224">
        <v>19738</v>
      </c>
      <c r="D1224">
        <v>20020</v>
      </c>
      <c r="E1224">
        <v>20056</v>
      </c>
      <c r="F1224">
        <v>19940</v>
      </c>
      <c r="G1224">
        <v>19669</v>
      </c>
      <c r="H1224">
        <v>19267</v>
      </c>
      <c r="I1224">
        <v>18805</v>
      </c>
      <c r="J1224">
        <v>18637.428571428572</v>
      </c>
      <c r="K1224">
        <v>2.35</v>
      </c>
      <c r="L1224">
        <v>2.27</v>
      </c>
      <c r="M1224">
        <v>2.2000000000000002</v>
      </c>
      <c r="N1224">
        <v>2.15</v>
      </c>
      <c r="O1224">
        <v>2.12</v>
      </c>
      <c r="P1224">
        <v>2.09</v>
      </c>
      <c r="Q1224">
        <v>2.0708052979398137</v>
      </c>
      <c r="R1224">
        <v>2.0510426518313842</v>
      </c>
      <c r="S1224">
        <v>284980</v>
      </c>
      <c r="T1224">
        <v>10524</v>
      </c>
      <c r="U1224">
        <v>3513</v>
      </c>
      <c r="V1224">
        <v>27.356621131545879</v>
      </c>
      <c r="W1224">
        <v>95.622097865103086</v>
      </c>
      <c r="X1224">
        <v>3877.3491643963298</v>
      </c>
      <c r="Y1224">
        <v>370.2852483457275</v>
      </c>
      <c r="Z1224">
        <v>12089</v>
      </c>
      <c r="AA1224">
        <v>12101.34881896944</v>
      </c>
      <c r="AB1224">
        <v>12032.905758633213</v>
      </c>
      <c r="AC1224">
        <v>11843.052150977568</v>
      </c>
      <c r="AD1224">
        <v>11569.26055315242</v>
      </c>
      <c r="AE1224">
        <v>11269.345375766125</v>
      </c>
      <c r="AF1224">
        <v>11013.756953022055</v>
      </c>
      <c r="AG1224">
        <v>10798.216989713619</v>
      </c>
      <c r="AH1224">
        <v>266</v>
      </c>
      <c r="AI1224">
        <v>259.1833740707998</v>
      </c>
      <c r="AJ1224">
        <v>272.59079549149988</v>
      </c>
      <c r="AK1224">
        <v>297.43722995061711</v>
      </c>
      <c r="AL1224">
        <v>358.77393256405941</v>
      </c>
      <c r="AM1224">
        <v>434.68185972015965</v>
      </c>
      <c r="AN1224">
        <v>559.80073350595626</v>
      </c>
      <c r="AO1224">
        <v>626.7135483460255</v>
      </c>
      <c r="AP1224">
        <v>54.097524196285718</v>
      </c>
      <c r="AQ1224">
        <v>3.3431184937015592</v>
      </c>
      <c r="AR1224">
        <v>0.39382916692975539</v>
      </c>
      <c r="AS1224">
        <v>3.3431184937015592</v>
      </c>
      <c r="AT1224">
        <v>16132</v>
      </c>
      <c r="AU1224">
        <v>351</v>
      </c>
      <c r="AV1224">
        <v>10906.22636520754</v>
      </c>
      <c r="AW1224">
        <v>4199.7597130390268</v>
      </c>
      <c r="AX1224">
        <v>212.64928308759926</v>
      </c>
      <c r="AY1224">
        <v>363.94077380697559</v>
      </c>
      <c r="AZ1224">
        <v>159.75885948400457</v>
      </c>
      <c r="BA1224">
        <v>5.6526134721349317</v>
      </c>
      <c r="BB1224">
        <v>66.061272509003672</v>
      </c>
      <c r="BC1224">
        <v>7180</v>
      </c>
      <c r="BD1224">
        <v>488702.39080368116</v>
      </c>
      <c r="BE1224">
        <v>4452140.157697252</v>
      </c>
      <c r="BF1224">
        <v>120091.99999999999</v>
      </c>
      <c r="BG1224">
        <v>126288.13673768092</v>
      </c>
      <c r="BH1224">
        <v>125528.88547529027</v>
      </c>
      <c r="BI1224">
        <v>122214</v>
      </c>
      <c r="BJ1224">
        <v>119605.40905247891</v>
      </c>
      <c r="BK1224">
        <v>116840.3316353111</v>
      </c>
      <c r="BL1224">
        <v>-469253.4765895927</v>
      </c>
      <c r="BM1224">
        <v>-482486.17302746791</v>
      </c>
      <c r="BN1224">
        <v>-514196.43823762151</v>
      </c>
      <c r="BO1224">
        <v>540599.21639312059</v>
      </c>
      <c r="BP1224">
        <v>1175120.7165144936</v>
      </c>
      <c r="BQ1224">
        <v>1728864.5726494486</v>
      </c>
      <c r="BR1224">
        <v>2952379</v>
      </c>
      <c r="BS1224">
        <v>8767932</v>
      </c>
      <c r="BT1224">
        <v>937111</v>
      </c>
      <c r="BU1224">
        <v>81678</v>
      </c>
      <c r="BV1224">
        <v>88734</v>
      </c>
      <c r="BW1224">
        <v>932589</v>
      </c>
      <c r="BX1224">
        <v>42948</v>
      </c>
      <c r="BY1224">
        <v>437.44652356917521</v>
      </c>
      <c r="BZ1224">
        <v>0</v>
      </c>
      <c r="CA1224">
        <v>0</v>
      </c>
      <c r="CB1224">
        <v>0</v>
      </c>
      <c r="CC1224">
        <v>0</v>
      </c>
      <c r="CD1224">
        <v>7.2969550652391071</v>
      </c>
      <c r="CE1224">
        <v>0</v>
      </c>
      <c r="CF1224">
        <v>0</v>
      </c>
      <c r="CG1224">
        <v>249046.5253984048</v>
      </c>
      <c r="CH1224">
        <v>159951.6293345727</v>
      </c>
      <c r="CI1224">
        <v>180947.57884032925</v>
      </c>
      <c r="CJ1224">
        <v>22429.998596342379</v>
      </c>
      <c r="CK1224">
        <v>555749.17833626026</v>
      </c>
      <c r="CL1224">
        <v>7030000</v>
      </c>
      <c r="CM1224">
        <v>220000</v>
      </c>
      <c r="CN1224">
        <v>910000</v>
      </c>
      <c r="CO1224">
        <v>45790000</v>
      </c>
      <c r="CP1224">
        <v>4000</v>
      </c>
      <c r="CQ1224">
        <v>0</v>
      </c>
      <c r="CR1224">
        <v>0</v>
      </c>
      <c r="CS1224">
        <v>0</v>
      </c>
      <c r="CT1224">
        <v>7738000</v>
      </c>
      <c r="CU1224">
        <v>0</v>
      </c>
      <c r="CV1224">
        <v>0</v>
      </c>
      <c r="CW1224">
        <v>0</v>
      </c>
      <c r="CX1224">
        <v>5130.5777693576028</v>
      </c>
      <c r="CY1224">
        <v>1496480.9205556647</v>
      </c>
      <c r="CZ1224">
        <v>7180</v>
      </c>
      <c r="DA1224">
        <v>7550.4515019863866</v>
      </c>
      <c r="DB1224">
        <v>7505.0577699812156</v>
      </c>
      <c r="DC1224">
        <v>7397.7138532575882</v>
      </c>
      <c r="DD1224">
        <v>-469253.4765895927</v>
      </c>
      <c r="DE1224">
        <v>-482486.17302746791</v>
      </c>
      <c r="DF1224">
        <v>-514196.43823762151</v>
      </c>
    </row>
    <row r="1225" spans="1:110" x14ac:dyDescent="0.45">
      <c r="A1225">
        <v>28446</v>
      </c>
      <c r="B1225" t="s">
        <v>1564</v>
      </c>
      <c r="C1225">
        <v>11452</v>
      </c>
      <c r="D1225">
        <v>10583</v>
      </c>
      <c r="E1225">
        <v>9724</v>
      </c>
      <c r="F1225">
        <v>8890</v>
      </c>
      <c r="G1225">
        <v>8094</v>
      </c>
      <c r="H1225">
        <v>7313</v>
      </c>
      <c r="I1225">
        <v>6545</v>
      </c>
      <c r="J1225">
        <v>5727.4642857142862</v>
      </c>
      <c r="K1225">
        <v>2.35</v>
      </c>
      <c r="L1225">
        <v>2.27</v>
      </c>
      <c r="M1225">
        <v>2.2000000000000002</v>
      </c>
      <c r="N1225">
        <v>2.15</v>
      </c>
      <c r="O1225">
        <v>2.12</v>
      </c>
      <c r="P1225">
        <v>2.09</v>
      </c>
      <c r="Q1225">
        <v>2.0708052979398137</v>
      </c>
      <c r="R1225">
        <v>2.0510426518313842</v>
      </c>
      <c r="S1225">
        <v>284980</v>
      </c>
      <c r="T1225">
        <v>10524</v>
      </c>
      <c r="U1225">
        <v>3513</v>
      </c>
      <c r="V1225">
        <v>14.651455824755738</v>
      </c>
      <c r="W1225">
        <v>51.212572488547664</v>
      </c>
      <c r="X1225">
        <v>4200.4399710823327</v>
      </c>
      <c r="Y1225">
        <v>401.14028732196937</v>
      </c>
      <c r="Z1225">
        <v>3996</v>
      </c>
      <c r="AA1225">
        <v>3724.7068907102512</v>
      </c>
      <c r="AB1225">
        <v>3413.1096869379921</v>
      </c>
      <c r="AC1225">
        <v>3129.4424345502766</v>
      </c>
      <c r="AD1225">
        <v>2864.0829466023115</v>
      </c>
      <c r="AE1225">
        <v>2605.8989479539055</v>
      </c>
      <c r="AF1225">
        <v>2705.2373649542751</v>
      </c>
      <c r="AG1225">
        <v>2383.5114712843088</v>
      </c>
      <c r="AH1225">
        <v>240</v>
      </c>
      <c r="AI1225">
        <v>255.55131520055699</v>
      </c>
      <c r="AJ1225">
        <v>291.04792032715119</v>
      </c>
      <c r="AK1225">
        <v>344.34411529255391</v>
      </c>
      <c r="AL1225">
        <v>425.83312854671556</v>
      </c>
      <c r="AM1225">
        <v>513.83034109929952</v>
      </c>
      <c r="AN1225">
        <v>923.34847094032068</v>
      </c>
      <c r="AO1225">
        <v>945.18476401311523</v>
      </c>
      <c r="AP1225">
        <v>19.803415943656489</v>
      </c>
      <c r="AQ1225">
        <v>6.9141768847009519</v>
      </c>
      <c r="AR1225">
        <v>0.81451032251381228</v>
      </c>
      <c r="AS1225">
        <v>6.9141768847009519</v>
      </c>
      <c r="AT1225">
        <v>10053</v>
      </c>
      <c r="AU1225">
        <v>83</v>
      </c>
      <c r="AV1225">
        <v>6747.3163117041049</v>
      </c>
      <c r="AW1225">
        <v>1519.5158957519429</v>
      </c>
      <c r="AX1225">
        <v>54.897218296578622</v>
      </c>
      <c r="AY1225">
        <v>225.15794532156596</v>
      </c>
      <c r="AZ1225">
        <v>57.80238467440391</v>
      </c>
      <c r="BA1225">
        <v>1.4592701711490916</v>
      </c>
      <c r="BB1225">
        <v>66.061272509003672</v>
      </c>
      <c r="BC1225">
        <v>7180</v>
      </c>
      <c r="BD1225">
        <v>284103.20851032104</v>
      </c>
      <c r="BE1225">
        <v>2018882.1595053601</v>
      </c>
      <c r="BF1225">
        <v>31296</v>
      </c>
      <c r="BG1225">
        <v>27756.787159749398</v>
      </c>
      <c r="BH1225">
        <v>23488.494500749825</v>
      </c>
      <c r="BI1225">
        <v>41146</v>
      </c>
      <c r="BJ1225">
        <v>34570.247321515315</v>
      </c>
      <c r="BK1225">
        <v>31638.880690133225</v>
      </c>
      <c r="BL1225">
        <v>-201164.31077213993</v>
      </c>
      <c r="BM1225">
        <v>-212155.37205399561</v>
      </c>
      <c r="BN1225">
        <v>-230839.75197850948</v>
      </c>
      <c r="BO1225">
        <v>104723.05139282672</v>
      </c>
      <c r="BP1225">
        <v>316529.06896555505</v>
      </c>
      <c r="BQ1225">
        <v>508197.35621253029</v>
      </c>
      <c r="BR1225">
        <v>2952379</v>
      </c>
      <c r="BS1225">
        <v>8767932</v>
      </c>
      <c r="BT1225">
        <v>937111</v>
      </c>
      <c r="BU1225">
        <v>81678</v>
      </c>
      <c r="BV1225">
        <v>88734</v>
      </c>
      <c r="BW1225">
        <v>932589</v>
      </c>
      <c r="BX1225">
        <v>42948</v>
      </c>
      <c r="BY1225">
        <v>189.85043490328047</v>
      </c>
      <c r="BZ1225">
        <v>0</v>
      </c>
      <c r="CA1225">
        <v>0</v>
      </c>
      <c r="CB1225">
        <v>248.11942816473933</v>
      </c>
      <c r="CC1225">
        <v>0</v>
      </c>
      <c r="CD1225">
        <v>11.867258594098463</v>
      </c>
      <c r="CE1225">
        <v>0</v>
      </c>
      <c r="CF1225">
        <v>0</v>
      </c>
      <c r="CG1225">
        <v>171705.90520632206</v>
      </c>
      <c r="CH1225">
        <v>110279.15069356283</v>
      </c>
      <c r="CI1225">
        <v>124754.87369264889</v>
      </c>
      <c r="CJ1225">
        <v>15464.432625993868</v>
      </c>
      <c r="CK1225">
        <v>383163.00772011693</v>
      </c>
      <c r="CL1225">
        <v>6930000</v>
      </c>
      <c r="CM1225">
        <v>490000</v>
      </c>
      <c r="CN1225">
        <v>390000</v>
      </c>
      <c r="CO1225">
        <v>202230000</v>
      </c>
      <c r="CP1225">
        <v>67000</v>
      </c>
      <c r="CQ1225">
        <v>130</v>
      </c>
      <c r="CR1225">
        <v>0</v>
      </c>
      <c r="CS1225">
        <v>0</v>
      </c>
      <c r="CT1225">
        <v>168880000</v>
      </c>
      <c r="CU1225">
        <v>911040</v>
      </c>
      <c r="CV1225">
        <v>0</v>
      </c>
      <c r="CW1225">
        <v>0</v>
      </c>
      <c r="CX1225">
        <v>36491.286482218107</v>
      </c>
      <c r="CY1225">
        <v>862461.31073014974</v>
      </c>
      <c r="CZ1225">
        <v>7180</v>
      </c>
      <c r="DA1225">
        <v>6368.0256840171487</v>
      </c>
      <c r="DB1225">
        <v>5388.784206140841</v>
      </c>
      <c r="DC1225">
        <v>4300.6015131119348</v>
      </c>
      <c r="DD1225">
        <v>-201164.31077213993</v>
      </c>
      <c r="DE1225">
        <v>-212155.37205399561</v>
      </c>
      <c r="DF1225">
        <v>-230839.75197850948</v>
      </c>
    </row>
    <row r="1226" spans="1:110" x14ac:dyDescent="0.45">
      <c r="A1226">
        <v>28464</v>
      </c>
      <c r="B1226" t="s">
        <v>1524</v>
      </c>
      <c r="C1226">
        <v>33690</v>
      </c>
      <c r="D1226">
        <v>33412</v>
      </c>
      <c r="E1226">
        <v>32706</v>
      </c>
      <c r="F1226">
        <v>31739</v>
      </c>
      <c r="G1226">
        <v>30644</v>
      </c>
      <c r="H1226">
        <v>29536</v>
      </c>
      <c r="I1226">
        <v>28480</v>
      </c>
      <c r="J1226">
        <v>27571.28571428571</v>
      </c>
      <c r="K1226">
        <v>2.35</v>
      </c>
      <c r="L1226">
        <v>2.27</v>
      </c>
      <c r="M1226">
        <v>2.2000000000000002</v>
      </c>
      <c r="N1226">
        <v>2.15</v>
      </c>
      <c r="O1226">
        <v>2.12</v>
      </c>
      <c r="P1226">
        <v>2.09</v>
      </c>
      <c r="Q1226">
        <v>2.0708052979398137</v>
      </c>
      <c r="R1226">
        <v>2.0510426518313842</v>
      </c>
      <c r="S1226">
        <v>295787</v>
      </c>
      <c r="T1226">
        <v>11774</v>
      </c>
      <c r="U1226">
        <v>3212</v>
      </c>
      <c r="V1226">
        <v>47.52228829290047</v>
      </c>
      <c r="W1226">
        <v>163.56681217857388</v>
      </c>
      <c r="X1226">
        <v>4262.2712200579736</v>
      </c>
      <c r="Y1226">
        <v>337.82729963434133</v>
      </c>
      <c r="Z1226">
        <v>9988</v>
      </c>
      <c r="AA1226">
        <v>9808.706579971551</v>
      </c>
      <c r="AB1226">
        <v>9615.1096886898758</v>
      </c>
      <c r="AC1226">
        <v>9248.9051650691927</v>
      </c>
      <c r="AD1226">
        <v>8683.6260757029886</v>
      </c>
      <c r="AE1226">
        <v>8151.9835224020489</v>
      </c>
      <c r="AF1226">
        <v>7692.7475518962619</v>
      </c>
      <c r="AG1226">
        <v>7293.7080299686804</v>
      </c>
      <c r="AH1226">
        <v>174</v>
      </c>
      <c r="AI1226">
        <v>141.69174522019097</v>
      </c>
      <c r="AJ1226">
        <v>132.99024994095936</v>
      </c>
      <c r="AK1226">
        <v>149.28050619210148</v>
      </c>
      <c r="AL1226">
        <v>187.72132749861171</v>
      </c>
      <c r="AM1226">
        <v>211.03581372464416</v>
      </c>
      <c r="AN1226">
        <v>196.219105248999</v>
      </c>
      <c r="AO1226">
        <v>176.61718546926264</v>
      </c>
      <c r="AP1226">
        <v>61.995031036466798</v>
      </c>
      <c r="AQ1226">
        <v>0.45587979459566713</v>
      </c>
      <c r="AR1226">
        <v>5.3703977308602997E-2</v>
      </c>
      <c r="AS1226">
        <v>0.45587979459566713</v>
      </c>
      <c r="AT1226">
        <v>24656</v>
      </c>
      <c r="AU1226">
        <v>280</v>
      </c>
      <c r="AV1226">
        <v>16576.143038746744</v>
      </c>
      <c r="AW1226">
        <v>4344.8778743114362</v>
      </c>
      <c r="AX1226">
        <v>178.35023161258783</v>
      </c>
      <c r="AY1226">
        <v>553.14589320297875</v>
      </c>
      <c r="AZ1226">
        <v>165.27915433880705</v>
      </c>
      <c r="BA1226">
        <v>4.7408808876933843</v>
      </c>
      <c r="BB1226">
        <v>66.061272509003672</v>
      </c>
      <c r="BC1226">
        <v>12460</v>
      </c>
      <c r="BD1226">
        <v>751745.2435296044</v>
      </c>
      <c r="BE1226">
        <v>5615233.9485073946</v>
      </c>
      <c r="BF1226">
        <v>167906.00000000003</v>
      </c>
      <c r="BG1226">
        <v>168400.88886293466</v>
      </c>
      <c r="BH1226">
        <v>161211.11929415961</v>
      </c>
      <c r="BI1226">
        <v>80288</v>
      </c>
      <c r="BJ1226">
        <v>75705.812161752838</v>
      </c>
      <c r="BK1226">
        <v>71078.787471289994</v>
      </c>
      <c r="BL1226">
        <v>-572239.07306611829</v>
      </c>
      <c r="BM1226">
        <v>-617324.2381501944</v>
      </c>
      <c r="BN1226">
        <v>-633847.89255546092</v>
      </c>
      <c r="BO1226">
        <v>651817.28639636049</v>
      </c>
      <c r="BP1226">
        <v>1403142.6366633947</v>
      </c>
      <c r="BQ1226">
        <v>1947865.5722768614</v>
      </c>
      <c r="BR1226">
        <v>2952379</v>
      </c>
      <c r="BS1226">
        <v>8767932</v>
      </c>
      <c r="BT1226">
        <v>937111</v>
      </c>
      <c r="BU1226">
        <v>81678</v>
      </c>
      <c r="BV1226">
        <v>88734</v>
      </c>
      <c r="BW1226">
        <v>932589</v>
      </c>
      <c r="BX1226">
        <v>42948</v>
      </c>
      <c r="BY1226">
        <v>206.2496719953788</v>
      </c>
      <c r="BZ1226">
        <v>0</v>
      </c>
      <c r="CA1226">
        <v>0</v>
      </c>
      <c r="CB1226">
        <v>0</v>
      </c>
      <c r="CC1226">
        <v>0</v>
      </c>
      <c r="CD1226">
        <v>4.2485774298499424</v>
      </c>
      <c r="CE1226">
        <v>0</v>
      </c>
      <c r="CF1226">
        <v>0</v>
      </c>
      <c r="CG1226">
        <v>324684.6791082719</v>
      </c>
      <c r="CH1226">
        <v>208530.68863442828</v>
      </c>
      <c r="CI1226">
        <v>235903.33764828084</v>
      </c>
      <c r="CJ1226">
        <v>29242.234498161208</v>
      </c>
      <c r="CK1226">
        <v>724536.28230362048</v>
      </c>
      <c r="CL1226">
        <v>4360000</v>
      </c>
      <c r="CM1226">
        <v>240000</v>
      </c>
      <c r="CN1226">
        <v>810000</v>
      </c>
      <c r="CO1226">
        <v>22610000</v>
      </c>
      <c r="CP1226">
        <v>0</v>
      </c>
      <c r="CQ1226">
        <v>0</v>
      </c>
      <c r="CR1226">
        <v>0</v>
      </c>
      <c r="CS1226">
        <v>0</v>
      </c>
      <c r="CT1226">
        <v>0</v>
      </c>
      <c r="CU1226">
        <v>0</v>
      </c>
      <c r="CV1226">
        <v>0</v>
      </c>
      <c r="CW1226">
        <v>0</v>
      </c>
      <c r="CX1226">
        <v>1423.3081301670361</v>
      </c>
      <c r="CY1226">
        <v>2113634.2528950013</v>
      </c>
      <c r="CZ1226">
        <v>12460</v>
      </c>
      <c r="DA1226">
        <v>12496.724805737529</v>
      </c>
      <c r="DB1226">
        <v>11963.18503451472</v>
      </c>
      <c r="DC1226">
        <v>11379.515031702531</v>
      </c>
      <c r="DD1226">
        <v>-572239.07306611829</v>
      </c>
      <c r="DE1226">
        <v>-617324.2381501944</v>
      </c>
      <c r="DF1226">
        <v>-633847.89255546092</v>
      </c>
    </row>
    <row r="1227" spans="1:110" x14ac:dyDescent="0.45">
      <c r="A1227">
        <v>28481</v>
      </c>
      <c r="B1227" t="s">
        <v>1565</v>
      </c>
      <c r="C1227">
        <v>15224</v>
      </c>
      <c r="D1227">
        <v>13812</v>
      </c>
      <c r="E1227">
        <v>12413</v>
      </c>
      <c r="F1227">
        <v>11058</v>
      </c>
      <c r="G1227">
        <v>9734</v>
      </c>
      <c r="H1227">
        <v>8457</v>
      </c>
      <c r="I1227">
        <v>7262</v>
      </c>
      <c r="J1227">
        <v>5930.75</v>
      </c>
      <c r="K1227">
        <v>2.35</v>
      </c>
      <c r="L1227">
        <v>2.27</v>
      </c>
      <c r="M1227">
        <v>2.2000000000000002</v>
      </c>
      <c r="N1227">
        <v>2.15</v>
      </c>
      <c r="O1227">
        <v>2.12</v>
      </c>
      <c r="P1227">
        <v>2.09</v>
      </c>
      <c r="Q1227">
        <v>2.0708052979398137</v>
      </c>
      <c r="R1227">
        <v>2.0510426518313842</v>
      </c>
      <c r="S1227">
        <v>295787</v>
      </c>
      <c r="T1227">
        <v>11774</v>
      </c>
      <c r="U1227">
        <v>3212</v>
      </c>
      <c r="V1227">
        <v>21.565923577609027</v>
      </c>
      <c r="W1227">
        <v>75.381343513636423</v>
      </c>
      <c r="X1227">
        <v>4244.2223561320443</v>
      </c>
      <c r="Y1227">
        <v>331.24842507790925</v>
      </c>
      <c r="Z1227">
        <v>5441</v>
      </c>
      <c r="AA1227">
        <v>4741.0816357693084</v>
      </c>
      <c r="AB1227">
        <v>4076.3845252855313</v>
      </c>
      <c r="AC1227">
        <v>3485.6828568034625</v>
      </c>
      <c r="AD1227">
        <v>2939.7118075656658</v>
      </c>
      <c r="AE1227">
        <v>2449.0809317351818</v>
      </c>
      <c r="AF1227">
        <v>2023.5602411635389</v>
      </c>
      <c r="AG1227">
        <v>1449.5495473136084</v>
      </c>
      <c r="AH1227">
        <v>319</v>
      </c>
      <c r="AI1227">
        <v>287.86951468921728</v>
      </c>
      <c r="AJ1227">
        <v>260.19329964444859</v>
      </c>
      <c r="AK1227">
        <v>241.83937568795139</v>
      </c>
      <c r="AL1227">
        <v>236.41763018774014</v>
      </c>
      <c r="AM1227">
        <v>234.49655242860024</v>
      </c>
      <c r="AN1227">
        <v>231.01153746211307</v>
      </c>
      <c r="AO1227">
        <v>201.65217948076651</v>
      </c>
      <c r="AP1227">
        <v>30.746990376777504</v>
      </c>
      <c r="AQ1227">
        <v>6.3063371585733963</v>
      </c>
      <c r="AR1227">
        <v>0.74290501943567488</v>
      </c>
      <c r="AS1227">
        <v>6.3063371585733963</v>
      </c>
      <c r="AT1227">
        <v>12408</v>
      </c>
      <c r="AU1227">
        <v>199</v>
      </c>
      <c r="AV1227">
        <v>8362.8826312100737</v>
      </c>
      <c r="AW1227">
        <v>2656.3139570963222</v>
      </c>
      <c r="AX1227">
        <v>122.97373283081924</v>
      </c>
      <c r="AY1227">
        <v>279.06939340348015</v>
      </c>
      <c r="AZ1227">
        <v>101.04618292794409</v>
      </c>
      <c r="BA1227">
        <v>3.2688705497862411</v>
      </c>
      <c r="BB1227">
        <v>66.061272509003672</v>
      </c>
      <c r="BC1227">
        <v>5120</v>
      </c>
      <c r="BD1227">
        <v>160738.94345886455</v>
      </c>
      <c r="BE1227">
        <v>2004221.4395751522</v>
      </c>
      <c r="BF1227">
        <v>27300</v>
      </c>
      <c r="BG1227">
        <v>23076.50637463884</v>
      </c>
      <c r="BH1227">
        <v>18155.239359159292</v>
      </c>
      <c r="BI1227">
        <v>17735.999999999993</v>
      </c>
      <c r="BJ1227">
        <v>13039.655483222803</v>
      </c>
      <c r="BK1227">
        <v>10997.222284809777</v>
      </c>
      <c r="BL1227">
        <v>-304019.16133206169</v>
      </c>
      <c r="BM1227">
        <v>-314774.3632365074</v>
      </c>
      <c r="BN1227">
        <v>-315506.9200756537</v>
      </c>
      <c r="BO1227">
        <v>-61765.526191550307</v>
      </c>
      <c r="BP1227">
        <v>42831.603162690182</v>
      </c>
      <c r="BQ1227">
        <v>145000.68608235358</v>
      </c>
      <c r="BR1227">
        <v>2952379</v>
      </c>
      <c r="BS1227">
        <v>8767932</v>
      </c>
      <c r="BT1227">
        <v>937111</v>
      </c>
      <c r="BU1227">
        <v>81678</v>
      </c>
      <c r="BV1227">
        <v>88734</v>
      </c>
      <c r="BW1227">
        <v>932589</v>
      </c>
      <c r="BX1227">
        <v>42948</v>
      </c>
      <c r="BY1227">
        <v>297.7368198245702</v>
      </c>
      <c r="BZ1227">
        <v>0</v>
      </c>
      <c r="CA1227">
        <v>0</v>
      </c>
      <c r="CB1227">
        <v>0</v>
      </c>
      <c r="CC1227">
        <v>0</v>
      </c>
      <c r="CD1227">
        <v>18.130792104217768</v>
      </c>
      <c r="CE1227">
        <v>0</v>
      </c>
      <c r="CF1227">
        <v>0</v>
      </c>
      <c r="CG1227">
        <v>183136.75158691293</v>
      </c>
      <c r="CH1227">
        <v>117620.68055559888</v>
      </c>
      <c r="CI1227">
        <v>133060.08483082807</v>
      </c>
      <c r="CJ1227">
        <v>16493.934514693177</v>
      </c>
      <c r="CK1227">
        <v>408671.02664766012</v>
      </c>
      <c r="CL1227">
        <v>8160000</v>
      </c>
      <c r="CM1227">
        <v>890000</v>
      </c>
      <c r="CN1227">
        <v>570000</v>
      </c>
      <c r="CO1227">
        <v>150260000</v>
      </c>
      <c r="CP1227">
        <v>65000</v>
      </c>
      <c r="CQ1227">
        <v>0</v>
      </c>
      <c r="CR1227">
        <v>0</v>
      </c>
      <c r="CS1227">
        <v>0</v>
      </c>
      <c r="CT1227">
        <v>112069000</v>
      </c>
      <c r="CU1227">
        <v>0</v>
      </c>
      <c r="CV1227">
        <v>0</v>
      </c>
      <c r="CW1227">
        <v>0</v>
      </c>
      <c r="CX1227">
        <v>23446.031877758891</v>
      </c>
      <c r="CY1227">
        <v>1078353.347686576</v>
      </c>
      <c r="CZ1227">
        <v>5120</v>
      </c>
      <c r="DA1227">
        <v>4327.9015618370277</v>
      </c>
      <c r="DB1227">
        <v>3404.9386636958084</v>
      </c>
      <c r="DC1227">
        <v>2433.1796429891206</v>
      </c>
      <c r="DD1227">
        <v>-304019.16133206169</v>
      </c>
      <c r="DE1227">
        <v>-314774.3632365074</v>
      </c>
      <c r="DF1227">
        <v>-315506.9200756537</v>
      </c>
    </row>
    <row r="1228" spans="1:110" x14ac:dyDescent="0.45">
      <c r="A1228">
        <v>28501</v>
      </c>
      <c r="B1228" t="s">
        <v>1566</v>
      </c>
      <c r="C1228">
        <v>17510</v>
      </c>
      <c r="D1228">
        <v>15875</v>
      </c>
      <c r="E1228">
        <v>14313</v>
      </c>
      <c r="F1228">
        <v>12817</v>
      </c>
      <c r="G1228">
        <v>11380</v>
      </c>
      <c r="H1228">
        <v>9984</v>
      </c>
      <c r="I1228">
        <v>8620</v>
      </c>
      <c r="J1228">
        <v>7141.9642857142862</v>
      </c>
      <c r="K1228">
        <v>2.35</v>
      </c>
      <c r="L1228">
        <v>2.27</v>
      </c>
      <c r="M1228">
        <v>2.2000000000000002</v>
      </c>
      <c r="N1228">
        <v>2.15</v>
      </c>
      <c r="O1228">
        <v>2.12</v>
      </c>
      <c r="P1228">
        <v>2.09</v>
      </c>
      <c r="Q1228">
        <v>2.0708052979398137</v>
      </c>
      <c r="R1228">
        <v>2.0510426518313842</v>
      </c>
      <c r="S1228">
        <v>295787</v>
      </c>
      <c r="T1228">
        <v>11774</v>
      </c>
      <c r="U1228">
        <v>3212</v>
      </c>
      <c r="V1228">
        <v>22.79648313507564</v>
      </c>
      <c r="W1228">
        <v>79.682630791297399</v>
      </c>
      <c r="X1228">
        <v>4618.0189292583427</v>
      </c>
      <c r="Y1228">
        <v>360.42209124285745</v>
      </c>
      <c r="Z1228">
        <v>8103</v>
      </c>
      <c r="AA1228">
        <v>7124.365359783289</v>
      </c>
      <c r="AB1228">
        <v>6167.7291087512303</v>
      </c>
      <c r="AC1228">
        <v>5293.3978771670572</v>
      </c>
      <c r="AD1228">
        <v>4489.4350596266631</v>
      </c>
      <c r="AE1228">
        <v>3777.6859440243979</v>
      </c>
      <c r="AF1228">
        <v>3178.3737260556795</v>
      </c>
      <c r="AG1228">
        <v>2332.0762231031649</v>
      </c>
      <c r="AH1228">
        <v>707</v>
      </c>
      <c r="AI1228">
        <v>560.90263923564248</v>
      </c>
      <c r="AJ1228">
        <v>459.30024057783982</v>
      </c>
      <c r="AK1228">
        <v>382.1009821404167</v>
      </c>
      <c r="AL1228">
        <v>337.45939644047348</v>
      </c>
      <c r="AM1228">
        <v>306.11809108873558</v>
      </c>
      <c r="AN1228">
        <v>313.27913425664588</v>
      </c>
      <c r="AO1228">
        <v>272.16121517616978</v>
      </c>
      <c r="AP1228">
        <v>45.293354939407109</v>
      </c>
      <c r="AQ1228">
        <v>6.3063371585733963</v>
      </c>
      <c r="AR1228">
        <v>0.74290501943567488</v>
      </c>
      <c r="AS1228">
        <v>6.3063371585733963</v>
      </c>
      <c r="AT1228">
        <v>15768</v>
      </c>
      <c r="AU1228">
        <v>140</v>
      </c>
      <c r="AV1228">
        <v>10586.630992936896</v>
      </c>
      <c r="AW1228">
        <v>2462.7180916951593</v>
      </c>
      <c r="AX1228">
        <v>91.718664585092313</v>
      </c>
      <c r="AY1228">
        <v>353.27587623430423</v>
      </c>
      <c r="AZ1228">
        <v>93.681796208083867</v>
      </c>
      <c r="BA1228">
        <v>2.4380527013878823</v>
      </c>
      <c r="BB1228">
        <v>66.061272509003672</v>
      </c>
      <c r="BC1228">
        <v>5970</v>
      </c>
      <c r="BD1228">
        <v>196370.55692971469</v>
      </c>
      <c r="BE1228">
        <v>2782877.2290892489</v>
      </c>
      <c r="BF1228">
        <v>34356</v>
      </c>
      <c r="BG1228">
        <v>29286.174225672949</v>
      </c>
      <c r="BH1228">
        <v>23467.833781561996</v>
      </c>
      <c r="BI1228">
        <v>27751.999999999993</v>
      </c>
      <c r="BJ1228">
        <v>20619.714243797382</v>
      </c>
      <c r="BK1228">
        <v>17487.986014595546</v>
      </c>
      <c r="BL1228">
        <v>-522669.15000429581</v>
      </c>
      <c r="BM1228">
        <v>-514384.58200859762</v>
      </c>
      <c r="BN1228">
        <v>-507418.26925279043</v>
      </c>
      <c r="BO1228">
        <v>-61281.568484896095</v>
      </c>
      <c r="BP1228">
        <v>88828.964898278471</v>
      </c>
      <c r="BQ1228">
        <v>238043.74730105232</v>
      </c>
      <c r="BR1228">
        <v>2952379</v>
      </c>
      <c r="BS1228">
        <v>8767932</v>
      </c>
      <c r="BT1228">
        <v>937111</v>
      </c>
      <c r="BU1228">
        <v>81678</v>
      </c>
      <c r="BV1228">
        <v>88734</v>
      </c>
      <c r="BW1228">
        <v>932589</v>
      </c>
      <c r="BX1228">
        <v>42948</v>
      </c>
      <c r="BY1228">
        <v>625.79900911767288</v>
      </c>
      <c r="BZ1228">
        <v>0</v>
      </c>
      <c r="CA1228">
        <v>0</v>
      </c>
      <c r="CB1228">
        <v>0</v>
      </c>
      <c r="CC1228">
        <v>36.105853551999999</v>
      </c>
      <c r="CD1228">
        <v>20.181464301892841</v>
      </c>
      <c r="CE1228">
        <v>0</v>
      </c>
      <c r="CF1228">
        <v>0</v>
      </c>
      <c r="CG1228">
        <v>283339.06454017735</v>
      </c>
      <c r="CH1228">
        <v>181976.21892068087</v>
      </c>
      <c r="CI1228">
        <v>205863.21225486678</v>
      </c>
      <c r="CJ1228">
        <v>25518.504262440307</v>
      </c>
      <c r="CK1228">
        <v>632273.23511888983</v>
      </c>
      <c r="CL1228">
        <v>15700000</v>
      </c>
      <c r="CM1228">
        <v>3470000</v>
      </c>
      <c r="CN1228">
        <v>2830000</v>
      </c>
      <c r="CO1228">
        <v>307440000</v>
      </c>
      <c r="CP1228">
        <v>44000</v>
      </c>
      <c r="CQ1228">
        <v>980</v>
      </c>
      <c r="CR1228">
        <v>0</v>
      </c>
      <c r="CS1228">
        <v>0</v>
      </c>
      <c r="CT1228">
        <v>77987000</v>
      </c>
      <c r="CU1228">
        <v>6867840</v>
      </c>
      <c r="CV1228">
        <v>0</v>
      </c>
      <c r="CW1228">
        <v>0</v>
      </c>
      <c r="CX1228">
        <v>51887.187603263592</v>
      </c>
      <c r="CY1228">
        <v>1498763.8062349807</v>
      </c>
      <c r="CZ1228">
        <v>5970</v>
      </c>
      <c r="DA1228">
        <v>5089.0225907342974</v>
      </c>
      <c r="DB1228">
        <v>4077.9767049692955</v>
      </c>
      <c r="DC1228">
        <v>2972.5518366748206</v>
      </c>
      <c r="DD1228">
        <v>-522669.15000429581</v>
      </c>
      <c r="DE1228">
        <v>-514384.58200859762</v>
      </c>
      <c r="DF1228">
        <v>-507418.26925279043</v>
      </c>
    </row>
    <row r="1229" spans="1:110" x14ac:dyDescent="0.45">
      <c r="A1229">
        <v>28585</v>
      </c>
      <c r="B1229" t="s">
        <v>1567</v>
      </c>
      <c r="C1229">
        <v>18070</v>
      </c>
      <c r="D1229">
        <v>16412</v>
      </c>
      <c r="E1229">
        <v>14803</v>
      </c>
      <c r="F1229">
        <v>13282</v>
      </c>
      <c r="G1229">
        <v>11813</v>
      </c>
      <c r="H1229">
        <v>10423</v>
      </c>
      <c r="I1229">
        <v>9077</v>
      </c>
      <c r="J1229">
        <v>7578.8928571428569</v>
      </c>
      <c r="K1229">
        <v>2.35</v>
      </c>
      <c r="L1229">
        <v>2.27</v>
      </c>
      <c r="M1229">
        <v>2.2000000000000002</v>
      </c>
      <c r="N1229">
        <v>2.15</v>
      </c>
      <c r="O1229">
        <v>2.12</v>
      </c>
      <c r="P1229">
        <v>2.09</v>
      </c>
      <c r="Q1229">
        <v>2.0708052979398137</v>
      </c>
      <c r="R1229">
        <v>2.0510426518313842</v>
      </c>
      <c r="S1229">
        <v>327526</v>
      </c>
      <c r="T1229">
        <v>11857</v>
      </c>
      <c r="U1229">
        <v>3741</v>
      </c>
      <c r="V1229">
        <v>23.361141645472443</v>
      </c>
      <c r="W1229">
        <v>81.65633328481421</v>
      </c>
      <c r="X1229">
        <v>4683.3033977068972</v>
      </c>
      <c r="Y1229">
        <v>422.73613282132362</v>
      </c>
      <c r="Z1229">
        <v>7877</v>
      </c>
      <c r="AA1229">
        <v>7067.6751887089149</v>
      </c>
      <c r="AB1229">
        <v>6230.6791437004576</v>
      </c>
      <c r="AC1229">
        <v>5450.3466896151949</v>
      </c>
      <c r="AD1229">
        <v>4720.3010959863213</v>
      </c>
      <c r="AE1229">
        <v>4073.7893940739459</v>
      </c>
      <c r="AF1229">
        <v>3590.069695585084</v>
      </c>
      <c r="AG1229">
        <v>2818.2987615991065</v>
      </c>
      <c r="AH1229">
        <v>1173</v>
      </c>
      <c r="AI1229">
        <v>1058.5441616529411</v>
      </c>
      <c r="AJ1229">
        <v>956.64856342359735</v>
      </c>
      <c r="AK1229">
        <v>856.9702600144044</v>
      </c>
      <c r="AL1229">
        <v>768.98333278578457</v>
      </c>
      <c r="AM1229">
        <v>701.47317527582243</v>
      </c>
      <c r="AN1229">
        <v>760.53491441107155</v>
      </c>
      <c r="AO1229">
        <v>678.51058449469383</v>
      </c>
      <c r="AP1229">
        <v>41.817815675399927</v>
      </c>
      <c r="AQ1229">
        <v>19.906751030677466</v>
      </c>
      <c r="AR1229">
        <v>2.3450736758089974</v>
      </c>
      <c r="AS1229">
        <v>19.906751030677466</v>
      </c>
      <c r="AT1229">
        <v>14495</v>
      </c>
      <c r="AU1229">
        <v>136</v>
      </c>
      <c r="AV1229">
        <v>9734.5824698374272</v>
      </c>
      <c r="AW1229">
        <v>2322.9505148084627</v>
      </c>
      <c r="AX1229">
        <v>88.489982318746911</v>
      </c>
      <c r="AY1229">
        <v>324.84301701847494</v>
      </c>
      <c r="AZ1229">
        <v>88.365037583313907</v>
      </c>
      <c r="BA1229">
        <v>2.352228321399406</v>
      </c>
      <c r="BB1229">
        <v>66.061272509003672</v>
      </c>
      <c r="BC1229">
        <v>6360</v>
      </c>
      <c r="BD1229">
        <v>214733.33809255142</v>
      </c>
      <c r="BE1229">
        <v>4253403.1339633791</v>
      </c>
      <c r="BF1229">
        <v>39514</v>
      </c>
      <c r="BG1229">
        <v>33762.94804028816</v>
      </c>
      <c r="BH1229">
        <v>27255.979635043557</v>
      </c>
      <c r="BI1229">
        <v>38935.999999999993</v>
      </c>
      <c r="BJ1229">
        <v>30026.096706578195</v>
      </c>
      <c r="BK1229">
        <v>26004.257208500425</v>
      </c>
      <c r="BL1229">
        <v>-606003.95604578673</v>
      </c>
      <c r="BM1229">
        <v>-634469.20364733227</v>
      </c>
      <c r="BN1229">
        <v>-659035.34773404081</v>
      </c>
      <c r="BO1229">
        <v>51500.636527239811</v>
      </c>
      <c r="BP1229">
        <v>352759.68998005078</v>
      </c>
      <c r="BQ1229">
        <v>550653.25951130362</v>
      </c>
      <c r="BR1229">
        <v>2952379</v>
      </c>
      <c r="BS1229">
        <v>8767932</v>
      </c>
      <c r="BT1229">
        <v>937111</v>
      </c>
      <c r="BU1229">
        <v>81678</v>
      </c>
      <c r="BV1229">
        <v>88734</v>
      </c>
      <c r="BW1229">
        <v>932589</v>
      </c>
      <c r="BX1229">
        <v>42948</v>
      </c>
      <c r="BY1229">
        <v>54.016042358072461</v>
      </c>
      <c r="BZ1229">
        <v>0</v>
      </c>
      <c r="CA1229">
        <v>0</v>
      </c>
      <c r="CB1229">
        <v>482.82795148688041</v>
      </c>
      <c r="CC1229">
        <v>0</v>
      </c>
      <c r="CD1229">
        <v>2.7935359430029756</v>
      </c>
      <c r="CE1229">
        <v>9.2036962633839572</v>
      </c>
      <c r="CF1229">
        <v>0</v>
      </c>
      <c r="CG1229">
        <v>356545.12327545066</v>
      </c>
      <c r="CH1229">
        <v>228993.25059031602</v>
      </c>
      <c r="CI1229">
        <v>259051.90486320577</v>
      </c>
      <c r="CJ1229">
        <v>32111.697209216727</v>
      </c>
      <c r="CK1229">
        <v>795633.1010165601</v>
      </c>
      <c r="CL1229">
        <v>11600000</v>
      </c>
      <c r="CM1229">
        <v>3640000</v>
      </c>
      <c r="CN1229">
        <v>2830000</v>
      </c>
      <c r="CO1229">
        <v>368770000</v>
      </c>
      <c r="CP1229">
        <v>229000</v>
      </c>
      <c r="CQ1229">
        <v>5660</v>
      </c>
      <c r="CR1229">
        <v>0</v>
      </c>
      <c r="CS1229">
        <v>0</v>
      </c>
      <c r="CT1229">
        <v>491688000</v>
      </c>
      <c r="CU1229">
        <v>39665280</v>
      </c>
      <c r="CV1229">
        <v>0</v>
      </c>
      <c r="CW1229">
        <v>0</v>
      </c>
      <c r="CX1229">
        <v>62185.204376826288</v>
      </c>
      <c r="CY1229">
        <v>2135151.6841296367</v>
      </c>
      <c r="CZ1229">
        <v>6360</v>
      </c>
      <c r="DA1229">
        <v>5434.335919831773</v>
      </c>
      <c r="DB1229">
        <v>4387.0028465576006</v>
      </c>
      <c r="DC1229">
        <v>3250.5177381087356</v>
      </c>
      <c r="DD1229">
        <v>-606003.95604578673</v>
      </c>
      <c r="DE1229">
        <v>-634469.20364733227</v>
      </c>
      <c r="DF1229">
        <v>-659035.34773404081</v>
      </c>
    </row>
    <row r="1230" spans="1:110" x14ac:dyDescent="0.45">
      <c r="A1230">
        <v>28586</v>
      </c>
      <c r="B1230" t="s">
        <v>1568</v>
      </c>
      <c r="C1230">
        <v>14819</v>
      </c>
      <c r="D1230">
        <v>13688</v>
      </c>
      <c r="E1230">
        <v>12557</v>
      </c>
      <c r="F1230">
        <v>11460</v>
      </c>
      <c r="G1230">
        <v>10419</v>
      </c>
      <c r="H1230">
        <v>9376</v>
      </c>
      <c r="I1230">
        <v>8327</v>
      </c>
      <c r="J1230">
        <v>7247.0714285714303</v>
      </c>
      <c r="K1230">
        <v>2.35</v>
      </c>
      <c r="L1230">
        <v>2.27</v>
      </c>
      <c r="M1230">
        <v>2.2000000000000002</v>
      </c>
      <c r="N1230">
        <v>2.15</v>
      </c>
      <c r="O1230">
        <v>2.12</v>
      </c>
      <c r="P1230">
        <v>2.09</v>
      </c>
      <c r="Q1230">
        <v>2.0708052979398137</v>
      </c>
      <c r="R1230">
        <v>2.0510426518313842</v>
      </c>
      <c r="S1230">
        <v>302206</v>
      </c>
      <c r="T1230">
        <v>10348</v>
      </c>
      <c r="U1230">
        <v>4301</v>
      </c>
      <c r="V1230">
        <v>19.955672116196403</v>
      </c>
      <c r="W1230">
        <v>69.752884425424369</v>
      </c>
      <c r="X1230">
        <v>3923.9398570763069</v>
      </c>
      <c r="Y1230">
        <v>466.59443322755573</v>
      </c>
      <c r="Z1230">
        <v>6915</v>
      </c>
      <c r="AA1230">
        <v>6252.3573611415486</v>
      </c>
      <c r="AB1230">
        <v>5615.1301312898149</v>
      </c>
      <c r="AC1230">
        <v>5013.2653448859783</v>
      </c>
      <c r="AD1230">
        <v>4451.0983134276003</v>
      </c>
      <c r="AE1230">
        <v>3930.1229996480465</v>
      </c>
      <c r="AF1230">
        <v>3471.0509358071322</v>
      </c>
      <c r="AG1230">
        <v>2880.2257753291942</v>
      </c>
      <c r="AH1230">
        <v>1156</v>
      </c>
      <c r="AI1230">
        <v>1050.965421110039</v>
      </c>
      <c r="AJ1230">
        <v>954.55312309765475</v>
      </c>
      <c r="AK1230">
        <v>849.57412775041576</v>
      </c>
      <c r="AL1230">
        <v>763.83142868472919</v>
      </c>
      <c r="AM1230">
        <v>699.69767612611327</v>
      </c>
      <c r="AN1230">
        <v>685.25489100326547</v>
      </c>
      <c r="AO1230">
        <v>633.93302582279898</v>
      </c>
      <c r="AP1230">
        <v>35.590476444924811</v>
      </c>
      <c r="AQ1230">
        <v>10.257295378402512</v>
      </c>
      <c r="AR1230">
        <v>1.2083394894435675</v>
      </c>
      <c r="AS1230">
        <v>10.257295378402512</v>
      </c>
      <c r="AT1230">
        <v>11659</v>
      </c>
      <c r="AU1230">
        <v>155</v>
      </c>
      <c r="AV1230">
        <v>7846.4847092702585</v>
      </c>
      <c r="AW1230">
        <v>2237.2891910710787</v>
      </c>
      <c r="AX1230">
        <v>97.258284736541242</v>
      </c>
      <c r="AY1230">
        <v>261.83719474834851</v>
      </c>
      <c r="AZ1230">
        <v>85.106480828343834</v>
      </c>
      <c r="BA1230">
        <v>2.5853061087068765</v>
      </c>
      <c r="BB1230">
        <v>66.061272509003672</v>
      </c>
      <c r="BC1230">
        <v>6360</v>
      </c>
      <c r="BD1230">
        <v>246194.16834997394</v>
      </c>
      <c r="BE1230">
        <v>2569476.030916818</v>
      </c>
      <c r="BF1230">
        <v>31637.999999999996</v>
      </c>
      <c r="BG1230">
        <v>27966.688173650662</v>
      </c>
      <c r="BH1230">
        <v>23537.817700832496</v>
      </c>
      <c r="BI1230">
        <v>31014.000000000011</v>
      </c>
      <c r="BJ1230">
        <v>24867.646301315403</v>
      </c>
      <c r="BK1230">
        <v>22079.090352480955</v>
      </c>
      <c r="BL1230">
        <v>-334123.37209271721</v>
      </c>
      <c r="BM1230">
        <v>-364141.13562928</v>
      </c>
      <c r="BN1230">
        <v>-397300.89967576961</v>
      </c>
      <c r="BO1230">
        <v>73156.28624384664</v>
      </c>
      <c r="BP1230">
        <v>290646.4850929426</v>
      </c>
      <c r="BQ1230">
        <v>483898.49509454251</v>
      </c>
      <c r="BR1230">
        <v>2952379</v>
      </c>
      <c r="BS1230">
        <v>8767932</v>
      </c>
      <c r="BT1230">
        <v>937111</v>
      </c>
      <c r="BU1230">
        <v>81678</v>
      </c>
      <c r="BV1230">
        <v>88734</v>
      </c>
      <c r="BW1230">
        <v>932589</v>
      </c>
      <c r="BX1230">
        <v>42948</v>
      </c>
      <c r="BY1230">
        <v>16.036646516092514</v>
      </c>
      <c r="BZ1230">
        <v>0</v>
      </c>
      <c r="CA1230">
        <v>0</v>
      </c>
      <c r="CB1230">
        <v>40.645475311034716</v>
      </c>
      <c r="CC1230">
        <v>0</v>
      </c>
      <c r="CD1230">
        <v>17.173605232493312</v>
      </c>
      <c r="CE1230">
        <v>61.78682115167797</v>
      </c>
      <c r="CF1230">
        <v>0</v>
      </c>
      <c r="CG1230">
        <v>231535.44158132948</v>
      </c>
      <c r="CH1230">
        <v>148705.03039698556</v>
      </c>
      <c r="CI1230">
        <v>168224.70220311862</v>
      </c>
      <c r="CJ1230">
        <v>20852.889320037055</v>
      </c>
      <c r="CK1230">
        <v>516673.06423449196</v>
      </c>
      <c r="CL1230">
        <v>9760000</v>
      </c>
      <c r="CM1230">
        <v>1830000</v>
      </c>
      <c r="CN1230">
        <v>2160000</v>
      </c>
      <c r="CO1230">
        <v>241010000</v>
      </c>
      <c r="CP1230">
        <v>89000</v>
      </c>
      <c r="CQ1230">
        <v>2740</v>
      </c>
      <c r="CR1230">
        <v>0</v>
      </c>
      <c r="CS1230">
        <v>0</v>
      </c>
      <c r="CT1230">
        <v>179666000</v>
      </c>
      <c r="CU1230">
        <v>19201920</v>
      </c>
      <c r="CV1230">
        <v>0</v>
      </c>
      <c r="CW1230">
        <v>0</v>
      </c>
      <c r="CX1230">
        <v>39857.885167294917</v>
      </c>
      <c r="CY1230">
        <v>1188910.2591652353</v>
      </c>
      <c r="CZ1230">
        <v>6360</v>
      </c>
      <c r="DA1230">
        <v>5621.9778995011757</v>
      </c>
      <c r="DB1230">
        <v>4731.6682652915697</v>
      </c>
      <c r="DC1230">
        <v>3726.7548595346761</v>
      </c>
      <c r="DD1230">
        <v>-334123.37209271721</v>
      </c>
      <c r="DE1230">
        <v>-364141.13562928</v>
      </c>
      <c r="DF1230">
        <v>-397300.89967576961</v>
      </c>
    </row>
    <row r="1231" spans="1:110" x14ac:dyDescent="0.45">
      <c r="A1231">
        <v>29000</v>
      </c>
      <c r="B1231" t="s">
        <v>1569</v>
      </c>
      <c r="C1231">
        <v>1364316</v>
      </c>
      <c r="D1231">
        <v>1320075</v>
      </c>
      <c r="E1231">
        <v>1264574</v>
      </c>
      <c r="F1231">
        <v>1202479</v>
      </c>
      <c r="G1231">
        <v>1135578</v>
      </c>
      <c r="H1231">
        <v>1066267</v>
      </c>
      <c r="I1231">
        <v>998076</v>
      </c>
      <c r="J1231">
        <v>936042.50000000012</v>
      </c>
      <c r="K1231">
        <v>2.52</v>
      </c>
      <c r="L1231">
        <v>2.44</v>
      </c>
      <c r="M1231">
        <v>2.37</v>
      </c>
      <c r="N1231">
        <v>2.3199999999999998</v>
      </c>
      <c r="O1231">
        <v>2.2799999999999998</v>
      </c>
      <c r="P1231">
        <v>2.25</v>
      </c>
      <c r="Q1231">
        <v>2.233775747194537</v>
      </c>
      <c r="R1231">
        <v>2.213345444122985</v>
      </c>
      <c r="S1231">
        <v>302206</v>
      </c>
      <c r="T1231">
        <v>10348</v>
      </c>
      <c r="U1231">
        <v>4301</v>
      </c>
      <c r="V1231">
        <v>3329.1427781753878</v>
      </c>
      <c r="W1231">
        <v>9649.9625127698891</v>
      </c>
      <c r="X1231">
        <v>2019.3875590568775</v>
      </c>
      <c r="Y1231">
        <v>289.56061737643915</v>
      </c>
      <c r="Z1231">
        <v>469988</v>
      </c>
      <c r="AA1231">
        <v>443496.44904937362</v>
      </c>
      <c r="AB1231">
        <v>415052.2485061711</v>
      </c>
      <c r="AC1231">
        <v>385369.82220334921</v>
      </c>
      <c r="AD1231">
        <v>353902.88416583423</v>
      </c>
      <c r="AE1231">
        <v>323273.49393641902</v>
      </c>
      <c r="AF1231">
        <v>295505.62249761116</v>
      </c>
      <c r="AG1231">
        <v>265545.29378977773</v>
      </c>
      <c r="AH1231">
        <v>15490</v>
      </c>
      <c r="AI1231">
        <v>13152.892187717338</v>
      </c>
      <c r="AJ1231">
        <v>11298.166478108345</v>
      </c>
      <c r="AK1231">
        <v>9868.5219792840871</v>
      </c>
      <c r="AL1231">
        <v>8878.8444746860605</v>
      </c>
      <c r="AM1231">
        <v>8179.0095811632218</v>
      </c>
      <c r="AN1231">
        <v>8083.9844762120083</v>
      </c>
      <c r="AO1231">
        <v>7275.0691439936008</v>
      </c>
      <c r="AP1231">
        <v>3038.1185242777779</v>
      </c>
      <c r="AQ1231">
        <v>57.290685228072846</v>
      </c>
      <c r="AR1231">
        <v>12.691938133333332</v>
      </c>
      <c r="AS1231">
        <v>57.290685228072846</v>
      </c>
      <c r="AT1231">
        <v>802175</v>
      </c>
      <c r="AU1231">
        <v>16026</v>
      </c>
      <c r="AV1231">
        <v>495103.73763438757</v>
      </c>
      <c r="AW1231">
        <v>237190.33448136091</v>
      </c>
      <c r="AX1231">
        <v>7319.9542917349336</v>
      </c>
      <c r="AY1231">
        <v>16521.611724859511</v>
      </c>
      <c r="AZ1231">
        <v>9022.7203236709684</v>
      </c>
      <c r="BA1231">
        <v>194.5780001892972</v>
      </c>
      <c r="BB1231">
        <v>66.061272509003672</v>
      </c>
      <c r="BC1231">
        <v>529000</v>
      </c>
      <c r="BD1231">
        <v>27317452.335300636</v>
      </c>
      <c r="BE1231">
        <v>2880150.1658343142</v>
      </c>
      <c r="BF1231">
        <v>31637.999999999996</v>
      </c>
      <c r="BG1231">
        <v>30310.266680537356</v>
      </c>
      <c r="BH1231">
        <v>27713.009587162342</v>
      </c>
      <c r="BI1231">
        <v>31014.000000000011</v>
      </c>
      <c r="BJ1231">
        <v>26949.166541092414</v>
      </c>
      <c r="BK1231">
        <v>24748.662752646422</v>
      </c>
      <c r="BL1231">
        <v>-14449622.267528623</v>
      </c>
      <c r="BM1231">
        <v>-10143400.259170126</v>
      </c>
      <c r="BN1231">
        <v>-6648627.3391183354</v>
      </c>
      <c r="BO1231">
        <v>209521.07368105371</v>
      </c>
      <c r="BP1231">
        <v>532885.46679873811</v>
      </c>
      <c r="BQ1231">
        <v>794572.63001203875</v>
      </c>
      <c r="BR1231">
        <v>819086</v>
      </c>
      <c r="BS1231">
        <v>8767932</v>
      </c>
      <c r="BT1231">
        <v>937111</v>
      </c>
      <c r="BU1231">
        <v>16026</v>
      </c>
      <c r="BV1231">
        <v>88734</v>
      </c>
      <c r="BW1231">
        <v>932589</v>
      </c>
      <c r="BX1231">
        <v>42948</v>
      </c>
      <c r="BY1231">
        <v>16.036646516092514</v>
      </c>
      <c r="BZ1231">
        <v>0</v>
      </c>
      <c r="CA1231">
        <v>0</v>
      </c>
      <c r="CB1231">
        <v>40.645475311034716</v>
      </c>
      <c r="CC1231">
        <v>0</v>
      </c>
      <c r="CD1231">
        <v>17.173605232493312</v>
      </c>
      <c r="CE1231">
        <v>61.78682115167797</v>
      </c>
      <c r="CF1231">
        <v>0</v>
      </c>
      <c r="CG1231">
        <v>267170.18173399696</v>
      </c>
      <c r="CH1231">
        <v>130412.44495890729</v>
      </c>
      <c r="CI1231">
        <v>273181.51082301192</v>
      </c>
      <c r="CJ1231">
        <v>8349.0681791874049</v>
      </c>
      <c r="CK1231">
        <v>444170.42713277001</v>
      </c>
      <c r="CL1231">
        <v>145000000</v>
      </c>
      <c r="CM1231">
        <v>60200000</v>
      </c>
      <c r="CN1231">
        <v>2160000</v>
      </c>
      <c r="CO1231">
        <v>241010000</v>
      </c>
      <c r="CP1231">
        <v>89000</v>
      </c>
      <c r="CQ1231">
        <v>2740</v>
      </c>
      <c r="CR1231">
        <v>0</v>
      </c>
      <c r="CS1231">
        <v>0</v>
      </c>
      <c r="CT1231">
        <v>179666000</v>
      </c>
      <c r="CU1231">
        <v>19201920</v>
      </c>
      <c r="CV1231">
        <v>0</v>
      </c>
      <c r="CW1231">
        <v>0</v>
      </c>
      <c r="CX1231">
        <v>39857.885167294917</v>
      </c>
      <c r="CY1231">
        <v>1188910.2591652353</v>
      </c>
      <c r="CZ1231">
        <v>529000</v>
      </c>
      <c r="DA1231">
        <v>506799.76844314625</v>
      </c>
      <c r="DB1231">
        <v>463372.59218689176</v>
      </c>
      <c r="DC1231">
        <v>413516.89572097576</v>
      </c>
      <c r="DD1231">
        <v>-14449622.267528623</v>
      </c>
      <c r="DE1231">
        <v>-10143400.259170126</v>
      </c>
      <c r="DF1231">
        <v>-6648627.3391183354</v>
      </c>
    </row>
    <row r="1232" spans="1:110" x14ac:dyDescent="0.45">
      <c r="A1232">
        <v>29201</v>
      </c>
      <c r="B1232" t="s">
        <v>1570</v>
      </c>
      <c r="C1232">
        <v>360310</v>
      </c>
      <c r="D1232">
        <v>352289</v>
      </c>
      <c r="E1232">
        <v>341193</v>
      </c>
      <c r="F1232">
        <v>327920</v>
      </c>
      <c r="G1232">
        <v>312876</v>
      </c>
      <c r="H1232">
        <v>296633</v>
      </c>
      <c r="I1232">
        <v>280190</v>
      </c>
      <c r="J1232">
        <v>266618.96428571432</v>
      </c>
      <c r="K1232">
        <v>2.52</v>
      </c>
      <c r="L1232">
        <v>2.44</v>
      </c>
      <c r="M1232">
        <v>2.37</v>
      </c>
      <c r="N1232">
        <v>2.3199999999999998</v>
      </c>
      <c r="O1232">
        <v>2.2799999999999998</v>
      </c>
      <c r="P1232">
        <v>2.25</v>
      </c>
      <c r="Q1232">
        <v>2.233775747194537</v>
      </c>
      <c r="R1232">
        <v>2.213345444122985</v>
      </c>
      <c r="S1232">
        <v>297797</v>
      </c>
      <c r="T1232">
        <v>9439</v>
      </c>
      <c r="U1232">
        <v>4519</v>
      </c>
      <c r="V1232">
        <v>937.42535870198435</v>
      </c>
      <c r="W1232">
        <v>2745.5956445902279</v>
      </c>
      <c r="X1232">
        <v>1727.612387344876</v>
      </c>
      <c r="Y1232">
        <v>282.39875973347267</v>
      </c>
      <c r="Z1232">
        <v>132175</v>
      </c>
      <c r="AA1232">
        <v>126033.96477885527</v>
      </c>
      <c r="AB1232">
        <v>119092.19353942167</v>
      </c>
      <c r="AC1232">
        <v>111807.40042279827</v>
      </c>
      <c r="AD1232">
        <v>103811.64270438979</v>
      </c>
      <c r="AE1232">
        <v>95751.104339204991</v>
      </c>
      <c r="AF1232">
        <v>88279.668727864424</v>
      </c>
      <c r="AG1232">
        <v>80735.35312544246</v>
      </c>
      <c r="AH1232">
        <v>2268</v>
      </c>
      <c r="AI1232">
        <v>1871.0418228042397</v>
      </c>
      <c r="AJ1232">
        <v>1553.5851021997496</v>
      </c>
      <c r="AK1232">
        <v>1357.3596417963668</v>
      </c>
      <c r="AL1232">
        <v>1242.9420039529195</v>
      </c>
      <c r="AM1232">
        <v>1167.8004960799954</v>
      </c>
      <c r="AN1232">
        <v>1171.4438490196483</v>
      </c>
      <c r="AO1232">
        <v>1128.2345081448425</v>
      </c>
      <c r="AP1232">
        <v>979.10835649423086</v>
      </c>
      <c r="AQ1232">
        <v>8.4304331110929986</v>
      </c>
      <c r="AR1232">
        <v>1.8676427949367087</v>
      </c>
      <c r="AS1232">
        <v>8.4304331110929986</v>
      </c>
      <c r="AT1232">
        <v>184433</v>
      </c>
      <c r="AU1232">
        <v>3244</v>
      </c>
      <c r="AV1232">
        <v>113688.58096850038</v>
      </c>
      <c r="AW1232">
        <v>50077.788873556667</v>
      </c>
      <c r="AX1232">
        <v>1496.1191245739885</v>
      </c>
      <c r="AY1232">
        <v>3793.7879469188574</v>
      </c>
      <c r="AZ1232">
        <v>1904.9590887500956</v>
      </c>
      <c r="BA1232">
        <v>39.769629112748326</v>
      </c>
      <c r="BB1232">
        <v>66.061272509003672</v>
      </c>
      <c r="BC1232">
        <v>148080</v>
      </c>
      <c r="BD1232">
        <v>8161611.5417997763</v>
      </c>
      <c r="BE1232">
        <v>45501399.331040859</v>
      </c>
      <c r="BF1232">
        <v>1906582</v>
      </c>
      <c r="BG1232">
        <v>1866492.0844201092</v>
      </c>
      <c r="BH1232">
        <v>1740937.4912966215</v>
      </c>
      <c r="BI1232">
        <v>996439.99999999942</v>
      </c>
      <c r="BJ1232">
        <v>883963.03546251846</v>
      </c>
      <c r="BK1232">
        <v>820747.59322112985</v>
      </c>
      <c r="BL1232">
        <v>-4453993.0656435043</v>
      </c>
      <c r="BM1232">
        <v>-5193225.8156142533</v>
      </c>
      <c r="BN1232">
        <v>-5894813.9476888608</v>
      </c>
      <c r="BO1232">
        <v>3477200.8317222334</v>
      </c>
      <c r="BP1232">
        <v>8876762.9084862098</v>
      </c>
      <c r="BQ1232">
        <v>13670432.475821991</v>
      </c>
      <c r="BR1232">
        <v>819086</v>
      </c>
      <c r="BS1232">
        <v>8767932</v>
      </c>
      <c r="BT1232">
        <v>937111</v>
      </c>
      <c r="BU1232">
        <v>16026</v>
      </c>
      <c r="BV1232">
        <v>88734</v>
      </c>
      <c r="BW1232">
        <v>932589</v>
      </c>
      <c r="BX1232">
        <v>42948</v>
      </c>
      <c r="BY1232">
        <v>1100.6741216169285</v>
      </c>
      <c r="BZ1232">
        <v>0</v>
      </c>
      <c r="CA1232">
        <v>0</v>
      </c>
      <c r="CB1232">
        <v>150.11595737880609</v>
      </c>
      <c r="CC1232">
        <v>0</v>
      </c>
      <c r="CD1232">
        <v>35.931348126333475</v>
      </c>
      <c r="CE1232">
        <v>4.6799999999999994E-2</v>
      </c>
      <c r="CF1232">
        <v>11.737440000000001</v>
      </c>
      <c r="CG1232">
        <v>3171803.9852496153</v>
      </c>
      <c r="CH1232">
        <v>1548236.8202999686</v>
      </c>
      <c r="CI1232">
        <v>3243169.5749177318</v>
      </c>
      <c r="CJ1232">
        <v>99118.874539050477</v>
      </c>
      <c r="CK1232">
        <v>5273124.1254774863</v>
      </c>
      <c r="CL1232">
        <v>20600000</v>
      </c>
      <c r="CM1232">
        <v>6900000</v>
      </c>
      <c r="CN1232">
        <v>4740000</v>
      </c>
      <c r="CO1232">
        <v>276940000</v>
      </c>
      <c r="CP1232">
        <v>66000</v>
      </c>
      <c r="CQ1232">
        <v>1180</v>
      </c>
      <c r="CR1232">
        <v>0</v>
      </c>
      <c r="CS1232">
        <v>0</v>
      </c>
      <c r="CT1232">
        <v>116190000</v>
      </c>
      <c r="CU1232">
        <v>8269440</v>
      </c>
      <c r="CV1232">
        <v>0</v>
      </c>
      <c r="CW1232">
        <v>0</v>
      </c>
      <c r="CX1232">
        <v>34849.602716864938</v>
      </c>
      <c r="CY1232">
        <v>17916302.121423941</v>
      </c>
      <c r="CZ1232">
        <v>148080</v>
      </c>
      <c r="DA1232">
        <v>144966.30507417448</v>
      </c>
      <c r="DB1232">
        <v>135214.75798638805</v>
      </c>
      <c r="DC1232">
        <v>123546.08429147967</v>
      </c>
      <c r="DD1232">
        <v>-4453993.0656435043</v>
      </c>
      <c r="DE1232">
        <v>-5193225.8156142533</v>
      </c>
      <c r="DF1232">
        <v>-5894813.9476888608</v>
      </c>
    </row>
    <row r="1233" spans="1:110" x14ac:dyDescent="0.45">
      <c r="A1233">
        <v>29202</v>
      </c>
      <c r="B1233" t="s">
        <v>1571</v>
      </c>
      <c r="C1233">
        <v>64817</v>
      </c>
      <c r="D1233">
        <v>60451</v>
      </c>
      <c r="E1233">
        <v>55818</v>
      </c>
      <c r="F1233">
        <v>51101</v>
      </c>
      <c r="G1233">
        <v>46367</v>
      </c>
      <c r="H1233">
        <v>41675</v>
      </c>
      <c r="I1233">
        <v>37131</v>
      </c>
      <c r="J1233">
        <v>32485.964285714286</v>
      </c>
      <c r="K1233">
        <v>2.52</v>
      </c>
      <c r="L1233">
        <v>2.44</v>
      </c>
      <c r="M1233">
        <v>2.37</v>
      </c>
      <c r="N1233">
        <v>2.3199999999999998</v>
      </c>
      <c r="O1233">
        <v>2.2799999999999998</v>
      </c>
      <c r="P1233">
        <v>2.25</v>
      </c>
      <c r="Q1233">
        <v>2.233775747194537</v>
      </c>
      <c r="R1233">
        <v>2.213345444122985</v>
      </c>
      <c r="S1233">
        <v>294682</v>
      </c>
      <c r="T1233">
        <v>10612</v>
      </c>
      <c r="U1233">
        <v>4531</v>
      </c>
      <c r="V1233">
        <v>159.46783396745803</v>
      </c>
      <c r="W1233">
        <v>464.46114743598986</v>
      </c>
      <c r="X1233">
        <v>2053.9684933170088</v>
      </c>
      <c r="Y1233">
        <v>301.10245944478572</v>
      </c>
      <c r="Z1233">
        <v>20586</v>
      </c>
      <c r="AA1233">
        <v>18840.945242067286</v>
      </c>
      <c r="AB1233">
        <v>16973.471675207071</v>
      </c>
      <c r="AC1233">
        <v>15118.310375309131</v>
      </c>
      <c r="AD1233">
        <v>13279.097980215594</v>
      </c>
      <c r="AE1233">
        <v>11517.506146034624</v>
      </c>
      <c r="AF1233">
        <v>9914.1837080101122</v>
      </c>
      <c r="AG1233">
        <v>8110.4353615424407</v>
      </c>
      <c r="AH1233">
        <v>212</v>
      </c>
      <c r="AI1233">
        <v>193.1563854521454</v>
      </c>
      <c r="AJ1233">
        <v>179.02557837196099</v>
      </c>
      <c r="AK1233">
        <v>166.84791645135056</v>
      </c>
      <c r="AL1233">
        <v>161.1398662400365</v>
      </c>
      <c r="AM1233">
        <v>148.20084232358613</v>
      </c>
      <c r="AN1233">
        <v>135.12535379998397</v>
      </c>
      <c r="AO1233">
        <v>126.91138636160775</v>
      </c>
      <c r="AP1233">
        <v>133.14721255431965</v>
      </c>
      <c r="AQ1233">
        <v>0</v>
      </c>
      <c r="AR1233">
        <v>0</v>
      </c>
      <c r="AS1233">
        <v>0</v>
      </c>
      <c r="AT1233">
        <v>37656</v>
      </c>
      <c r="AU1233">
        <v>463</v>
      </c>
      <c r="AV1233">
        <v>23146.952542118306</v>
      </c>
      <c r="AW1233">
        <v>8208.6368951462864</v>
      </c>
      <c r="AX1233">
        <v>220.93585624346659</v>
      </c>
      <c r="AY1233">
        <v>772.41380633048789</v>
      </c>
      <c r="AZ1233">
        <v>312.2565474913647</v>
      </c>
      <c r="BA1233">
        <v>5.8728859996439562</v>
      </c>
      <c r="BB1233">
        <v>66.061272509003672</v>
      </c>
      <c r="BC1233">
        <v>25520</v>
      </c>
      <c r="BD1233">
        <v>998758.53461410583</v>
      </c>
      <c r="BE1233">
        <v>8629987.589668585</v>
      </c>
      <c r="BF1233">
        <v>314692</v>
      </c>
      <c r="BG1233">
        <v>279777.9305473399</v>
      </c>
      <c r="BH1233">
        <v>235269.22928579431</v>
      </c>
      <c r="BI1233">
        <v>165942.00000000006</v>
      </c>
      <c r="BJ1233">
        <v>133154.8193610842</v>
      </c>
      <c r="BK1233">
        <v>116955.9196060354</v>
      </c>
      <c r="BL1233">
        <v>-1008254.4374776816</v>
      </c>
      <c r="BM1233">
        <v>-1153332.4098374839</v>
      </c>
      <c r="BN1233">
        <v>-1369788.9752742508</v>
      </c>
      <c r="BO1233">
        <v>229797.71384289023</v>
      </c>
      <c r="BP1233">
        <v>885717.89702485735</v>
      </c>
      <c r="BQ1233">
        <v>1471966.8203225923</v>
      </c>
      <c r="BR1233">
        <v>819086</v>
      </c>
      <c r="BS1233">
        <v>8767932</v>
      </c>
      <c r="BT1233">
        <v>937111</v>
      </c>
      <c r="BU1233">
        <v>16026</v>
      </c>
      <c r="BV1233">
        <v>88734</v>
      </c>
      <c r="BW1233">
        <v>932589</v>
      </c>
      <c r="BX1233">
        <v>42948</v>
      </c>
      <c r="BY1233">
        <v>168.00956626251869</v>
      </c>
      <c r="BZ1233">
        <v>0</v>
      </c>
      <c r="CA1233">
        <v>0</v>
      </c>
      <c r="CB1233">
        <v>0</v>
      </c>
      <c r="CC1233">
        <v>0</v>
      </c>
      <c r="CD1233">
        <v>6.4516482449621231</v>
      </c>
      <c r="CE1233">
        <v>0.61916399999999994</v>
      </c>
      <c r="CF1233">
        <v>25.668551999999998</v>
      </c>
      <c r="CG1233">
        <v>790004.26636680833</v>
      </c>
      <c r="CH1233">
        <v>385620.83252029831</v>
      </c>
      <c r="CI1233">
        <v>807779.3623600615</v>
      </c>
      <c r="CJ1233">
        <v>24687.63332396276</v>
      </c>
      <c r="CK1233">
        <v>1313382.0928348189</v>
      </c>
      <c r="CL1233">
        <v>3560000</v>
      </c>
      <c r="CM1233">
        <v>550000</v>
      </c>
      <c r="CN1233">
        <v>330000</v>
      </c>
      <c r="CO1233">
        <v>16480000</v>
      </c>
      <c r="CP1233">
        <v>0</v>
      </c>
      <c r="CQ1233">
        <v>0</v>
      </c>
      <c r="CR1233">
        <v>0</v>
      </c>
      <c r="CS1233">
        <v>0</v>
      </c>
      <c r="CT1233">
        <v>0</v>
      </c>
      <c r="CU1233">
        <v>0</v>
      </c>
      <c r="CV1233">
        <v>0</v>
      </c>
      <c r="CW1233">
        <v>0</v>
      </c>
      <c r="CX1233">
        <v>0</v>
      </c>
      <c r="CY1233">
        <v>3882865.077894941</v>
      </c>
      <c r="CZ1233">
        <v>25520</v>
      </c>
      <c r="DA1233">
        <v>22688.637739656915</v>
      </c>
      <c r="DB1233">
        <v>19079.19721941922</v>
      </c>
      <c r="DC1233">
        <v>15118.669330476223</v>
      </c>
      <c r="DD1233">
        <v>-1008254.4374776816</v>
      </c>
      <c r="DE1233">
        <v>-1153332.4098374839</v>
      </c>
      <c r="DF1233">
        <v>-1369788.9752742508</v>
      </c>
    </row>
    <row r="1234" spans="1:110" x14ac:dyDescent="0.45">
      <c r="A1234">
        <v>29203</v>
      </c>
      <c r="B1234" t="s">
        <v>1572</v>
      </c>
      <c r="C1234">
        <v>87050</v>
      </c>
      <c r="D1234">
        <v>84332</v>
      </c>
      <c r="E1234">
        <v>80788</v>
      </c>
      <c r="F1234">
        <v>76711</v>
      </c>
      <c r="G1234">
        <v>72243</v>
      </c>
      <c r="H1234">
        <v>67626</v>
      </c>
      <c r="I1234">
        <v>63011</v>
      </c>
      <c r="J1234">
        <v>58936.928571428565</v>
      </c>
      <c r="K1234">
        <v>2.52</v>
      </c>
      <c r="L1234">
        <v>2.44</v>
      </c>
      <c r="M1234">
        <v>2.37</v>
      </c>
      <c r="N1234">
        <v>2.3199999999999998</v>
      </c>
      <c r="O1234">
        <v>2.2799999999999998</v>
      </c>
      <c r="P1234">
        <v>2.25</v>
      </c>
      <c r="Q1234">
        <v>2.233775747194537</v>
      </c>
      <c r="R1234">
        <v>2.213345444122985</v>
      </c>
      <c r="S1234">
        <v>309125</v>
      </c>
      <c r="T1234">
        <v>9623</v>
      </c>
      <c r="U1234">
        <v>4324</v>
      </c>
      <c r="V1234">
        <v>214.12870673024236</v>
      </c>
      <c r="W1234">
        <v>624.17769153005611</v>
      </c>
      <c r="X1234">
        <v>1862.8808252565977</v>
      </c>
      <c r="Y1234">
        <v>287.16196953262028</v>
      </c>
      <c r="Z1234">
        <v>41343</v>
      </c>
      <c r="AA1234">
        <v>39271.328805408586</v>
      </c>
      <c r="AB1234">
        <v>36973.478149402537</v>
      </c>
      <c r="AC1234">
        <v>34297.389741269726</v>
      </c>
      <c r="AD1234">
        <v>31290.982532709859</v>
      </c>
      <c r="AE1234">
        <v>28400.465493182124</v>
      </c>
      <c r="AF1234">
        <v>25754.933485707061</v>
      </c>
      <c r="AG1234">
        <v>23057.077432130805</v>
      </c>
      <c r="AH1234">
        <v>919</v>
      </c>
      <c r="AI1234">
        <v>742.65724535131881</v>
      </c>
      <c r="AJ1234">
        <v>583.48506983954553</v>
      </c>
      <c r="AK1234">
        <v>468.99106768512058</v>
      </c>
      <c r="AL1234">
        <v>391.79385440299745</v>
      </c>
      <c r="AM1234">
        <v>336.11988500171077</v>
      </c>
      <c r="AN1234">
        <v>285.36418923472871</v>
      </c>
      <c r="AO1234">
        <v>246.4618592537831</v>
      </c>
      <c r="AP1234">
        <v>214.98511385322803</v>
      </c>
      <c r="AQ1234">
        <v>1.948971095575263</v>
      </c>
      <c r="AR1234">
        <v>0.43176688270042191</v>
      </c>
      <c r="AS1234">
        <v>1.948971095575263</v>
      </c>
      <c r="AT1234">
        <v>51458</v>
      </c>
      <c r="AU1234">
        <v>2375</v>
      </c>
      <c r="AV1234">
        <v>32199.452805905043</v>
      </c>
      <c r="AW1234">
        <v>28836.978472979521</v>
      </c>
      <c r="AX1234">
        <v>1040.7553108786253</v>
      </c>
      <c r="AY1234">
        <v>1074.4957401330512</v>
      </c>
      <c r="AZ1234">
        <v>1096.9586611121408</v>
      </c>
      <c r="BA1234">
        <v>27.665211968032093</v>
      </c>
      <c r="BB1234">
        <v>66.061272509003672</v>
      </c>
      <c r="BC1234">
        <v>33920</v>
      </c>
      <c r="BD1234">
        <v>1726388.3763095143</v>
      </c>
      <c r="BE1234">
        <v>11070287.37750029</v>
      </c>
      <c r="BF1234">
        <v>353890</v>
      </c>
      <c r="BG1234">
        <v>338559.78979427775</v>
      </c>
      <c r="BH1234">
        <v>307749.17622729216</v>
      </c>
      <c r="BI1234">
        <v>302646.00000000006</v>
      </c>
      <c r="BJ1234">
        <v>264314.14804091764</v>
      </c>
      <c r="BK1234">
        <v>241145.1557068335</v>
      </c>
      <c r="BL1234">
        <v>-1142668.0554481898</v>
      </c>
      <c r="BM1234">
        <v>-1243117.4871376855</v>
      </c>
      <c r="BN1234">
        <v>-1357918.9882210589</v>
      </c>
      <c r="BO1234">
        <v>854773.41101717949</v>
      </c>
      <c r="BP1234">
        <v>2057157.4904977791</v>
      </c>
      <c r="BQ1234">
        <v>3053392.4960812209</v>
      </c>
      <c r="BR1234">
        <v>819086</v>
      </c>
      <c r="BS1234">
        <v>8767932</v>
      </c>
      <c r="BT1234">
        <v>937111</v>
      </c>
      <c r="BU1234">
        <v>16026</v>
      </c>
      <c r="BV1234">
        <v>88734</v>
      </c>
      <c r="BW1234">
        <v>932589</v>
      </c>
      <c r="BX1234">
        <v>42948</v>
      </c>
      <c r="BY1234">
        <v>310.8714898238502</v>
      </c>
      <c r="BZ1234">
        <v>0</v>
      </c>
      <c r="CA1234">
        <v>0</v>
      </c>
      <c r="CB1234">
        <v>0</v>
      </c>
      <c r="CC1234">
        <v>11.141641592640001</v>
      </c>
      <c r="CD1234">
        <v>18.312923925250558</v>
      </c>
      <c r="CE1234">
        <v>3.9171451026441058</v>
      </c>
      <c r="CF1234">
        <v>0</v>
      </c>
      <c r="CG1234">
        <v>862128.98979709949</v>
      </c>
      <c r="CH1234">
        <v>420826.71314470924</v>
      </c>
      <c r="CI1234">
        <v>881526.89206753427</v>
      </c>
      <c r="CJ1234">
        <v>26941.530931159359</v>
      </c>
      <c r="CK1234">
        <v>1433289.445537678</v>
      </c>
      <c r="CL1234">
        <v>9900000</v>
      </c>
      <c r="CM1234">
        <v>1070000</v>
      </c>
      <c r="CN1234">
        <v>1520000</v>
      </c>
      <c r="CO1234">
        <v>42690000</v>
      </c>
      <c r="CP1234">
        <v>1000</v>
      </c>
      <c r="CQ1234">
        <v>0</v>
      </c>
      <c r="CR1234">
        <v>0</v>
      </c>
      <c r="CS1234">
        <v>0</v>
      </c>
      <c r="CT1234">
        <v>774000</v>
      </c>
      <c r="CU1234">
        <v>0</v>
      </c>
      <c r="CV1234">
        <v>0</v>
      </c>
      <c r="CW1234">
        <v>0</v>
      </c>
      <c r="CX1234">
        <v>1023.9844089186562</v>
      </c>
      <c r="CY1234">
        <v>4493056.0069582779</v>
      </c>
      <c r="CZ1234">
        <v>33920</v>
      </c>
      <c r="DA1234">
        <v>32450.614795054684</v>
      </c>
      <c r="DB1234">
        <v>29497.448522506285</v>
      </c>
      <c r="DC1234">
        <v>26133.138384129976</v>
      </c>
      <c r="DD1234">
        <v>-1142668.0554481898</v>
      </c>
      <c r="DE1234">
        <v>-1243117.4871376855</v>
      </c>
      <c r="DF1234">
        <v>-1357918.9882210589</v>
      </c>
    </row>
    <row r="1235" spans="1:110" x14ac:dyDescent="0.45">
      <c r="A1235">
        <v>29204</v>
      </c>
      <c r="B1235" t="s">
        <v>1573</v>
      </c>
      <c r="C1235">
        <v>67398</v>
      </c>
      <c r="D1235">
        <v>64969</v>
      </c>
      <c r="E1235">
        <v>62072</v>
      </c>
      <c r="F1235">
        <v>59040</v>
      </c>
      <c r="G1235">
        <v>55828</v>
      </c>
      <c r="H1235">
        <v>52425</v>
      </c>
      <c r="I1235">
        <v>48998</v>
      </c>
      <c r="J1235">
        <v>45907.571428571428</v>
      </c>
      <c r="K1235">
        <v>2.52</v>
      </c>
      <c r="L1235">
        <v>2.44</v>
      </c>
      <c r="M1235">
        <v>2.37</v>
      </c>
      <c r="N1235">
        <v>2.3199999999999998</v>
      </c>
      <c r="O1235">
        <v>2.2799999999999998</v>
      </c>
      <c r="P1235">
        <v>2.25</v>
      </c>
      <c r="Q1235">
        <v>2.233775747194537</v>
      </c>
      <c r="R1235">
        <v>2.213345444122985</v>
      </c>
      <c r="S1235">
        <v>309125</v>
      </c>
      <c r="T1235">
        <v>9623</v>
      </c>
      <c r="U1235">
        <v>4324</v>
      </c>
      <c r="V1235">
        <v>160.00488542990757</v>
      </c>
      <c r="W1235">
        <v>458.10257334449136</v>
      </c>
      <c r="X1235">
        <v>1930.211759464461</v>
      </c>
      <c r="Y1235">
        <v>302.93584778492976</v>
      </c>
      <c r="Z1235">
        <v>30242</v>
      </c>
      <c r="AA1235">
        <v>29299.702209990737</v>
      </c>
      <c r="AB1235">
        <v>27756.827695061627</v>
      </c>
      <c r="AC1235">
        <v>26016.920667388273</v>
      </c>
      <c r="AD1235">
        <v>24163.069368262826</v>
      </c>
      <c r="AE1235">
        <v>22286.202870606354</v>
      </c>
      <c r="AF1235">
        <v>20486.175168916598</v>
      </c>
      <c r="AG1235">
        <v>18770.334568683811</v>
      </c>
      <c r="AH1235">
        <v>1318</v>
      </c>
      <c r="AI1235">
        <v>1097.0417130601645</v>
      </c>
      <c r="AJ1235">
        <v>917.47203576990387</v>
      </c>
      <c r="AK1235">
        <v>786.79332507034337</v>
      </c>
      <c r="AL1235">
        <v>687.276415281254</v>
      </c>
      <c r="AM1235">
        <v>621.42492802256368</v>
      </c>
      <c r="AN1235">
        <v>596.42348366745091</v>
      </c>
      <c r="AO1235">
        <v>570.55815054709103</v>
      </c>
      <c r="AP1235">
        <v>195.61214531892298</v>
      </c>
      <c r="AQ1235">
        <v>3.7619674635522515</v>
      </c>
      <c r="AR1235">
        <v>0.8334104945147679</v>
      </c>
      <c r="AS1235">
        <v>3.7619674635522515</v>
      </c>
      <c r="AT1235">
        <v>42463</v>
      </c>
      <c r="AU1235">
        <v>1516</v>
      </c>
      <c r="AV1235">
        <v>26426.081587718865</v>
      </c>
      <c r="AW1235">
        <v>19307.659999589097</v>
      </c>
      <c r="AX1235">
        <v>670.61175912383771</v>
      </c>
      <c r="AY1235">
        <v>881.83834258217837</v>
      </c>
      <c r="AZ1235">
        <v>734.46338638436919</v>
      </c>
      <c r="BA1235">
        <v>17.826107895383579</v>
      </c>
      <c r="BB1235">
        <v>66.061272509003672</v>
      </c>
      <c r="BC1235">
        <v>24850</v>
      </c>
      <c r="BD1235">
        <v>1278768.9716990008</v>
      </c>
      <c r="BE1235">
        <v>9210759.5971163455</v>
      </c>
      <c r="BF1235">
        <v>241246</v>
      </c>
      <c r="BG1235">
        <v>230569.64415389622</v>
      </c>
      <c r="BH1235">
        <v>211105.56714740876</v>
      </c>
      <c r="BI1235">
        <v>344344.00000000012</v>
      </c>
      <c r="BJ1235">
        <v>305763.19397663878</v>
      </c>
      <c r="BK1235">
        <v>283975.85405178519</v>
      </c>
      <c r="BL1235">
        <v>-1020317.4420942632</v>
      </c>
      <c r="BM1235">
        <v>-970891.16318588983</v>
      </c>
      <c r="BN1235">
        <v>-957231.19035860663</v>
      </c>
      <c r="BO1235">
        <v>745751.36929965019</v>
      </c>
      <c r="BP1235">
        <v>1810918.3207004815</v>
      </c>
      <c r="BQ1235">
        <v>2769704.150073675</v>
      </c>
      <c r="BR1235">
        <v>819086</v>
      </c>
      <c r="BS1235">
        <v>8767932</v>
      </c>
      <c r="BT1235">
        <v>937111</v>
      </c>
      <c r="BU1235">
        <v>16026</v>
      </c>
      <c r="BV1235">
        <v>88734</v>
      </c>
      <c r="BW1235">
        <v>932589</v>
      </c>
      <c r="BX1235">
        <v>42948</v>
      </c>
      <c r="BY1235">
        <v>767.41711664921536</v>
      </c>
      <c r="BZ1235">
        <v>0</v>
      </c>
      <c r="CA1235">
        <v>0</v>
      </c>
      <c r="CB1235">
        <v>0</v>
      </c>
      <c r="CC1235">
        <v>0</v>
      </c>
      <c r="CD1235">
        <v>57.469138993056752</v>
      </c>
      <c r="CE1235">
        <v>0</v>
      </c>
      <c r="CF1235">
        <v>1.9458291999999999</v>
      </c>
      <c r="CG1235">
        <v>793652.59868040273</v>
      </c>
      <c r="CH1235">
        <v>387401.67473087163</v>
      </c>
      <c r="CI1235">
        <v>811509.78215071186</v>
      </c>
      <c r="CJ1235">
        <v>24801.643708762585</v>
      </c>
      <c r="CK1235">
        <v>1319447.4453061698</v>
      </c>
      <c r="CL1235">
        <v>14400000</v>
      </c>
      <c r="CM1235">
        <v>1990000</v>
      </c>
      <c r="CN1235">
        <v>2480000</v>
      </c>
      <c r="CO1235">
        <v>86420000</v>
      </c>
      <c r="CP1235">
        <v>1000</v>
      </c>
      <c r="CQ1235">
        <v>350</v>
      </c>
      <c r="CR1235">
        <v>0</v>
      </c>
      <c r="CS1235">
        <v>0</v>
      </c>
      <c r="CT1235">
        <v>1984000</v>
      </c>
      <c r="CU1235">
        <v>2452800</v>
      </c>
      <c r="CV1235">
        <v>0</v>
      </c>
      <c r="CW1235">
        <v>0</v>
      </c>
      <c r="CX1235">
        <v>8937.5459691259111</v>
      </c>
      <c r="CY1235">
        <v>3658979.1489376463</v>
      </c>
      <c r="CZ1235">
        <v>24850</v>
      </c>
      <c r="DA1235">
        <v>23750.261795944065</v>
      </c>
      <c r="DB1235">
        <v>21745.327771706507</v>
      </c>
      <c r="DC1235">
        <v>19357.316671802135</v>
      </c>
      <c r="DD1235">
        <v>-1020317.4420942632</v>
      </c>
      <c r="DE1235">
        <v>-970891.16318588983</v>
      </c>
      <c r="DF1235">
        <v>-957231.19035860663</v>
      </c>
    </row>
    <row r="1236" spans="1:110" x14ac:dyDescent="0.45">
      <c r="A1236">
        <v>29205</v>
      </c>
      <c r="B1236" t="s">
        <v>1574</v>
      </c>
      <c r="C1236">
        <v>124111</v>
      </c>
      <c r="D1236">
        <v>121690</v>
      </c>
      <c r="E1236">
        <v>118178</v>
      </c>
      <c r="F1236">
        <v>113859</v>
      </c>
      <c r="G1236">
        <v>109039</v>
      </c>
      <c r="H1236">
        <v>103943</v>
      </c>
      <c r="I1236">
        <v>98773</v>
      </c>
      <c r="J1236">
        <v>94464.178571428565</v>
      </c>
      <c r="K1236">
        <v>2.52</v>
      </c>
      <c r="L1236">
        <v>2.44</v>
      </c>
      <c r="M1236">
        <v>2.37</v>
      </c>
      <c r="N1236">
        <v>2.3199999999999998</v>
      </c>
      <c r="O1236">
        <v>2.2799999999999998</v>
      </c>
      <c r="P1236">
        <v>2.25</v>
      </c>
      <c r="Q1236">
        <v>2.233775747194537</v>
      </c>
      <c r="R1236">
        <v>2.213345444122985</v>
      </c>
      <c r="S1236">
        <v>294682</v>
      </c>
      <c r="T1236">
        <v>10612</v>
      </c>
      <c r="U1236">
        <v>4531</v>
      </c>
      <c r="V1236">
        <v>313.92229846785301</v>
      </c>
      <c r="W1236">
        <v>915.59966608877471</v>
      </c>
      <c r="X1236">
        <v>1997.8646193480224</v>
      </c>
      <c r="Y1236">
        <v>292.46871480737718</v>
      </c>
      <c r="Z1236">
        <v>47023</v>
      </c>
      <c r="AA1236">
        <v>45487.173597061039</v>
      </c>
      <c r="AB1236">
        <v>43532.710555558449</v>
      </c>
      <c r="AC1236">
        <v>41295.613695293163</v>
      </c>
      <c r="AD1236">
        <v>38763.281919959183</v>
      </c>
      <c r="AE1236">
        <v>36118.045056151546</v>
      </c>
      <c r="AF1236">
        <v>33595.972352143464</v>
      </c>
      <c r="AG1236">
        <v>31264.130489657229</v>
      </c>
      <c r="AH1236">
        <v>668</v>
      </c>
      <c r="AI1236">
        <v>592.96699759324031</v>
      </c>
      <c r="AJ1236">
        <v>524.91844153246859</v>
      </c>
      <c r="AK1236">
        <v>485.48813780947046</v>
      </c>
      <c r="AL1236">
        <v>467.2087986617459</v>
      </c>
      <c r="AM1236">
        <v>446.58820092987781</v>
      </c>
      <c r="AN1236">
        <v>424.84859059301596</v>
      </c>
      <c r="AO1236">
        <v>406.93898715598721</v>
      </c>
      <c r="AP1236">
        <v>324.08594636792435</v>
      </c>
      <c r="AQ1236">
        <v>2.1302707323729617</v>
      </c>
      <c r="AR1236">
        <v>0.47193124388185653</v>
      </c>
      <c r="AS1236">
        <v>2.1302707323729617</v>
      </c>
      <c r="AT1236">
        <v>71610</v>
      </c>
      <c r="AU1236">
        <v>1104</v>
      </c>
      <c r="AV1236">
        <v>44091.234394853826</v>
      </c>
      <c r="AW1236">
        <v>17870.684829860482</v>
      </c>
      <c r="AX1236">
        <v>514.9365283903627</v>
      </c>
      <c r="AY1236">
        <v>1471.324491756272</v>
      </c>
      <c r="AZ1236">
        <v>679.80085092789272</v>
      </c>
      <c r="BA1236">
        <v>13.687970706558648</v>
      </c>
      <c r="BB1236">
        <v>66.061272509003672</v>
      </c>
      <c r="BC1236">
        <v>49050</v>
      </c>
      <c r="BD1236">
        <v>2772929.5345570436</v>
      </c>
      <c r="BE1236">
        <v>18329840.769649569</v>
      </c>
      <c r="BF1236">
        <v>682100</v>
      </c>
      <c r="BG1236">
        <v>671216.09996854654</v>
      </c>
      <c r="BH1236">
        <v>631823.41115219914</v>
      </c>
      <c r="BI1236">
        <v>269028</v>
      </c>
      <c r="BJ1236">
        <v>244237.56155153009</v>
      </c>
      <c r="BK1236">
        <v>229260.41307250113</v>
      </c>
      <c r="BL1236">
        <v>-1604075.7990505318</v>
      </c>
      <c r="BM1236">
        <v>-1882334.0611383189</v>
      </c>
      <c r="BN1236">
        <v>-2095691.8187533775</v>
      </c>
      <c r="BO1236">
        <v>1669170.9907602901</v>
      </c>
      <c r="BP1236">
        <v>3924457.268802451</v>
      </c>
      <c r="BQ1236">
        <v>5848785.4003911167</v>
      </c>
      <c r="BR1236">
        <v>819086</v>
      </c>
      <c r="BS1236">
        <v>8767932</v>
      </c>
      <c r="BT1236">
        <v>937111</v>
      </c>
      <c r="BU1236">
        <v>16026</v>
      </c>
      <c r="BV1236">
        <v>88734</v>
      </c>
      <c r="BW1236">
        <v>932589</v>
      </c>
      <c r="BX1236">
        <v>42948</v>
      </c>
      <c r="BY1236">
        <v>305.47937433406628</v>
      </c>
      <c r="BZ1236">
        <v>0</v>
      </c>
      <c r="CA1236">
        <v>0</v>
      </c>
      <c r="CB1236">
        <v>0</v>
      </c>
      <c r="CC1236">
        <v>138.740316888</v>
      </c>
      <c r="CD1236">
        <v>13.46464640137533</v>
      </c>
      <c r="CE1236">
        <v>0</v>
      </c>
      <c r="CF1236">
        <v>0</v>
      </c>
      <c r="CG1236">
        <v>1289264.5114348552</v>
      </c>
      <c r="CH1236">
        <v>629322.23964413872</v>
      </c>
      <c r="CI1236">
        <v>1318272.9629421395</v>
      </c>
      <c r="CJ1236">
        <v>40289.515982339224</v>
      </c>
      <c r="CK1236">
        <v>2143402.2502604472</v>
      </c>
      <c r="CL1236">
        <v>8440000</v>
      </c>
      <c r="CM1236">
        <v>1230000</v>
      </c>
      <c r="CN1236">
        <v>1320000</v>
      </c>
      <c r="CO1236">
        <v>39560000</v>
      </c>
      <c r="CP1236">
        <v>0</v>
      </c>
      <c r="CQ1236">
        <v>0</v>
      </c>
      <c r="CR1236">
        <v>0</v>
      </c>
      <c r="CS1236">
        <v>0</v>
      </c>
      <c r="CT1236">
        <v>0</v>
      </c>
      <c r="CU1236">
        <v>0</v>
      </c>
      <c r="CV1236">
        <v>0</v>
      </c>
      <c r="CW1236">
        <v>0</v>
      </c>
      <c r="CX1236">
        <v>559.25302333249692</v>
      </c>
      <c r="CY1236">
        <v>6890131.9823354147</v>
      </c>
      <c r="CZ1236">
        <v>49050</v>
      </c>
      <c r="DA1236">
        <v>48267.335732967607</v>
      </c>
      <c r="DB1236">
        <v>45434.596565042324</v>
      </c>
      <c r="DC1236">
        <v>41975.1153624707</v>
      </c>
      <c r="DD1236">
        <v>-1604075.7990505318</v>
      </c>
      <c r="DE1236">
        <v>-1882334.0611383189</v>
      </c>
      <c r="DF1236">
        <v>-2095691.8187533775</v>
      </c>
    </row>
    <row r="1237" spans="1:110" x14ac:dyDescent="0.45">
      <c r="A1237">
        <v>29206</v>
      </c>
      <c r="B1237" t="s">
        <v>1575</v>
      </c>
      <c r="C1237">
        <v>57244</v>
      </c>
      <c r="D1237">
        <v>54162</v>
      </c>
      <c r="E1237">
        <v>50868</v>
      </c>
      <c r="F1237">
        <v>47429</v>
      </c>
      <c r="G1237">
        <v>43895</v>
      </c>
      <c r="H1237">
        <v>40294</v>
      </c>
      <c r="I1237">
        <v>36749</v>
      </c>
      <c r="J1237">
        <v>33313.5</v>
      </c>
      <c r="K1237">
        <v>2.52</v>
      </c>
      <c r="L1237">
        <v>2.44</v>
      </c>
      <c r="M1237">
        <v>2.37</v>
      </c>
      <c r="N1237">
        <v>2.3199999999999998</v>
      </c>
      <c r="O1237">
        <v>2.2799999999999998</v>
      </c>
      <c r="P1237">
        <v>2.25</v>
      </c>
      <c r="Q1237">
        <v>2.233775747194537</v>
      </c>
      <c r="R1237">
        <v>2.213345444122985</v>
      </c>
      <c r="S1237">
        <v>294682</v>
      </c>
      <c r="T1237">
        <v>10612</v>
      </c>
      <c r="U1237">
        <v>4531</v>
      </c>
      <c r="V1237">
        <v>135.88104543965295</v>
      </c>
      <c r="W1237">
        <v>389.0301404397884</v>
      </c>
      <c r="X1237">
        <v>2128.8695005058989</v>
      </c>
      <c r="Y1237">
        <v>317.48374206245069</v>
      </c>
      <c r="Z1237">
        <v>18413</v>
      </c>
      <c r="AA1237">
        <v>17085.897948082889</v>
      </c>
      <c r="AB1237">
        <v>15677.491157232711</v>
      </c>
      <c r="AC1237">
        <v>14296.331541097146</v>
      </c>
      <c r="AD1237">
        <v>12914.684208248738</v>
      </c>
      <c r="AE1237">
        <v>11597.347730491238</v>
      </c>
      <c r="AF1237">
        <v>10419.093158718319</v>
      </c>
      <c r="AG1237">
        <v>9038.5402596619806</v>
      </c>
      <c r="AH1237">
        <v>638</v>
      </c>
      <c r="AI1237">
        <v>553.66875275277448</v>
      </c>
      <c r="AJ1237">
        <v>475.33387838169818</v>
      </c>
      <c r="AK1237">
        <v>412.8359104475511</v>
      </c>
      <c r="AL1237">
        <v>371.51353044465986</v>
      </c>
      <c r="AM1237">
        <v>348.36770209623336</v>
      </c>
      <c r="AN1237">
        <v>385.49513973199976</v>
      </c>
      <c r="AO1237">
        <v>360.08976003705027</v>
      </c>
      <c r="AP1237">
        <v>121.62328365854373</v>
      </c>
      <c r="AQ1237">
        <v>2.1755956415723867</v>
      </c>
      <c r="AR1237">
        <v>0.48197233417721513</v>
      </c>
      <c r="AS1237">
        <v>2.1755956415723867</v>
      </c>
      <c r="AT1237">
        <v>38636</v>
      </c>
      <c r="AU1237">
        <v>766</v>
      </c>
      <c r="AV1237">
        <v>23844.285541119989</v>
      </c>
      <c r="AW1237">
        <v>11364.613377653928</v>
      </c>
      <c r="AX1237">
        <v>350.06641298269096</v>
      </c>
      <c r="AY1237">
        <v>795.68380850717404</v>
      </c>
      <c r="AZ1237">
        <v>432.30989288595538</v>
      </c>
      <c r="BA1237">
        <v>9.3054163806080741</v>
      </c>
      <c r="BB1237">
        <v>66.061272509003672</v>
      </c>
      <c r="BC1237">
        <v>21840</v>
      </c>
      <c r="BD1237">
        <v>978285.83389675396</v>
      </c>
      <c r="BE1237">
        <v>9504177.4124363549</v>
      </c>
      <c r="BF1237">
        <v>258214</v>
      </c>
      <c r="BG1237">
        <v>237810.43210279761</v>
      </c>
      <c r="BH1237">
        <v>208320.87109076063</v>
      </c>
      <c r="BI1237">
        <v>153754.00000000009</v>
      </c>
      <c r="BJ1237">
        <v>128651.01772520479</v>
      </c>
      <c r="BK1237">
        <v>116217.7347534655</v>
      </c>
      <c r="BL1237">
        <v>-909939.24243067997</v>
      </c>
      <c r="BM1237">
        <v>-1017731.2094175871</v>
      </c>
      <c r="BN1237">
        <v>-1144093.1977025666</v>
      </c>
      <c r="BO1237">
        <v>481472.95838040393</v>
      </c>
      <c r="BP1237">
        <v>1407073.5112444586</v>
      </c>
      <c r="BQ1237">
        <v>2224206.4359109127</v>
      </c>
      <c r="BR1237">
        <v>819086</v>
      </c>
      <c r="BS1237">
        <v>8767932</v>
      </c>
      <c r="BT1237">
        <v>937111</v>
      </c>
      <c r="BU1237">
        <v>16026</v>
      </c>
      <c r="BV1237">
        <v>88734</v>
      </c>
      <c r="BW1237">
        <v>932589</v>
      </c>
      <c r="BX1237">
        <v>42948</v>
      </c>
      <c r="BY1237">
        <v>237.43321651701734</v>
      </c>
      <c r="BZ1237">
        <v>0</v>
      </c>
      <c r="CA1237">
        <v>0</v>
      </c>
      <c r="CB1237">
        <v>8.8968429291931539</v>
      </c>
      <c r="CC1237">
        <v>26.247633879999995</v>
      </c>
      <c r="CD1237">
        <v>44.823239676572072</v>
      </c>
      <c r="CE1237">
        <v>0</v>
      </c>
      <c r="CF1237">
        <v>36.262506000000002</v>
      </c>
      <c r="CG1237">
        <v>859603.22127230326</v>
      </c>
      <c r="CH1237">
        <v>419593.82238354307</v>
      </c>
      <c r="CI1237">
        <v>878944.29375093011</v>
      </c>
      <c r="CJ1237">
        <v>26862.600664759477</v>
      </c>
      <c r="CK1237">
        <v>1429090.3553652044</v>
      </c>
      <c r="CL1237">
        <v>8020000</v>
      </c>
      <c r="CM1237">
        <v>2940000</v>
      </c>
      <c r="CN1237">
        <v>2620000</v>
      </c>
      <c r="CO1237">
        <v>98910000</v>
      </c>
      <c r="CP1237">
        <v>18000</v>
      </c>
      <c r="CQ1237">
        <v>690</v>
      </c>
      <c r="CR1237">
        <v>0</v>
      </c>
      <c r="CS1237">
        <v>0</v>
      </c>
      <c r="CT1237">
        <v>36156000</v>
      </c>
      <c r="CU1237">
        <v>4835520</v>
      </c>
      <c r="CV1237">
        <v>0</v>
      </c>
      <c r="CW1237">
        <v>0</v>
      </c>
      <c r="CX1237">
        <v>15577.691020806124</v>
      </c>
      <c r="CY1237">
        <v>4055221.212982751</v>
      </c>
      <c r="CZ1237">
        <v>21840</v>
      </c>
      <c r="DA1237">
        <v>20114.245692042645</v>
      </c>
      <c r="DB1237">
        <v>17619.988941816526</v>
      </c>
      <c r="DC1237">
        <v>14808.764602035491</v>
      </c>
      <c r="DD1237">
        <v>-909939.24243067997</v>
      </c>
      <c r="DE1237">
        <v>-1017731.2094175871</v>
      </c>
      <c r="DF1237">
        <v>-1144093.1977025666</v>
      </c>
    </row>
    <row r="1238" spans="1:110" x14ac:dyDescent="0.45">
      <c r="A1238">
        <v>29207</v>
      </c>
      <c r="B1238" t="s">
        <v>1576</v>
      </c>
      <c r="C1238">
        <v>30997</v>
      </c>
      <c r="D1238">
        <v>27594</v>
      </c>
      <c r="E1238">
        <v>24360</v>
      </c>
      <c r="F1238">
        <v>21358</v>
      </c>
      <c r="G1238">
        <v>18572</v>
      </c>
      <c r="H1238">
        <v>15938</v>
      </c>
      <c r="I1238">
        <v>13475</v>
      </c>
      <c r="J1238">
        <v>10558.357142857143</v>
      </c>
      <c r="K1238">
        <v>2.52</v>
      </c>
      <c r="L1238">
        <v>2.44</v>
      </c>
      <c r="M1238">
        <v>2.37</v>
      </c>
      <c r="N1238">
        <v>2.3199999999999998</v>
      </c>
      <c r="O1238">
        <v>2.2799999999999998</v>
      </c>
      <c r="P1238">
        <v>2.25</v>
      </c>
      <c r="Q1238">
        <v>2.233775747194537</v>
      </c>
      <c r="R1238">
        <v>2.213345444122985</v>
      </c>
      <c r="S1238">
        <v>296025</v>
      </c>
      <c r="T1238">
        <v>12401</v>
      </c>
      <c r="U1238">
        <v>3634</v>
      </c>
      <c r="V1238">
        <v>68.894455197866677</v>
      </c>
      <c r="W1238">
        <v>195.93711627692423</v>
      </c>
      <c r="X1238">
        <v>2656.8852995845045</v>
      </c>
      <c r="Y1238">
        <v>273.75910953175378</v>
      </c>
      <c r="Z1238">
        <v>14850</v>
      </c>
      <c r="AA1238">
        <v>12915.502974824203</v>
      </c>
      <c r="AB1238">
        <v>10993.689115733418</v>
      </c>
      <c r="AC1238">
        <v>9236.7927594093635</v>
      </c>
      <c r="AD1238">
        <v>7666.2433464056376</v>
      </c>
      <c r="AE1238">
        <v>6310.0491453452196</v>
      </c>
      <c r="AF1238">
        <v>5203.4692875302608</v>
      </c>
      <c r="AG1238">
        <v>3544.3046344114782</v>
      </c>
      <c r="AH1238">
        <v>2372</v>
      </c>
      <c r="AI1238">
        <v>2104.2134811757201</v>
      </c>
      <c r="AJ1238">
        <v>1833.2283908293632</v>
      </c>
      <c r="AK1238">
        <v>1575.2545423309648</v>
      </c>
      <c r="AL1238">
        <v>1350.9524766497052</v>
      </c>
      <c r="AM1238">
        <v>1163.1856451807239</v>
      </c>
      <c r="AN1238">
        <v>1065.6770786440886</v>
      </c>
      <c r="AO1238">
        <v>845.36143003535847</v>
      </c>
      <c r="AP1238">
        <v>70.281233968769527</v>
      </c>
      <c r="AQ1238">
        <v>3.8979421911505261</v>
      </c>
      <c r="AR1238">
        <v>0.86353376540084381</v>
      </c>
      <c r="AS1238">
        <v>3.8979421911505261</v>
      </c>
      <c r="AT1238">
        <v>28021</v>
      </c>
      <c r="AU1238">
        <v>476</v>
      </c>
      <c r="AV1238">
        <v>17267.262280459367</v>
      </c>
      <c r="AW1238">
        <v>7437.8148504197943</v>
      </c>
      <c r="AX1238">
        <v>220.15538326921933</v>
      </c>
      <c r="AY1238">
        <v>576.20854229892905</v>
      </c>
      <c r="AZ1238">
        <v>282.93447690996896</v>
      </c>
      <c r="BA1238">
        <v>5.8521395763087316</v>
      </c>
      <c r="BB1238">
        <v>66.061272509003672</v>
      </c>
      <c r="BC1238">
        <v>10860</v>
      </c>
      <c r="BD1238">
        <v>302621.00825316703</v>
      </c>
      <c r="BE1238">
        <v>4238672.7160135536</v>
      </c>
      <c r="BF1238">
        <v>62838</v>
      </c>
      <c r="BG1238">
        <v>51152.883212992325</v>
      </c>
      <c r="BH1238">
        <v>39359.432201203155</v>
      </c>
      <c r="BI1238">
        <v>158848.00000000003</v>
      </c>
      <c r="BJ1238">
        <v>113603.47785964797</v>
      </c>
      <c r="BK1238">
        <v>94287.262792908645</v>
      </c>
      <c r="BL1238">
        <v>-682284.55919896683</v>
      </c>
      <c r="BM1238">
        <v>-707310.80235119478</v>
      </c>
      <c r="BN1238">
        <v>-761708.88856318931</v>
      </c>
      <c r="BO1238">
        <v>-194710.81827696925</v>
      </c>
      <c r="BP1238">
        <v>-53865.087777444161</v>
      </c>
      <c r="BQ1238">
        <v>124750.80442798347</v>
      </c>
      <c r="BR1238">
        <v>819086</v>
      </c>
      <c r="BS1238">
        <v>8767932</v>
      </c>
      <c r="BT1238">
        <v>937111</v>
      </c>
      <c r="BU1238">
        <v>16026</v>
      </c>
      <c r="BV1238">
        <v>88734</v>
      </c>
      <c r="BW1238">
        <v>932589</v>
      </c>
      <c r="BX1238">
        <v>42948</v>
      </c>
      <c r="BY1238">
        <v>492.23412666836651</v>
      </c>
      <c r="BZ1238">
        <v>0</v>
      </c>
      <c r="CA1238">
        <v>0</v>
      </c>
      <c r="CB1238">
        <v>0</v>
      </c>
      <c r="CC1238">
        <v>0</v>
      </c>
      <c r="CD1238">
        <v>12.46342099403924</v>
      </c>
      <c r="CE1238">
        <v>0</v>
      </c>
      <c r="CF1238">
        <v>32.585094626666667</v>
      </c>
      <c r="CG1238">
        <v>518343.8294776181</v>
      </c>
      <c r="CH1238">
        <v>253016.58176376234</v>
      </c>
      <c r="CI1238">
        <v>530006.56564086454</v>
      </c>
      <c r="CJ1238">
        <v>16198.244671175566</v>
      </c>
      <c r="CK1238">
        <v>861746.61650654022</v>
      </c>
      <c r="CL1238">
        <v>8420000</v>
      </c>
      <c r="CM1238">
        <v>20200000</v>
      </c>
      <c r="CN1238">
        <v>2760000</v>
      </c>
      <c r="CO1238">
        <v>292020000</v>
      </c>
      <c r="CP1238">
        <v>79000</v>
      </c>
      <c r="CQ1238">
        <v>9880</v>
      </c>
      <c r="CR1238">
        <v>0</v>
      </c>
      <c r="CS1238">
        <v>0</v>
      </c>
      <c r="CT1238">
        <v>177374000</v>
      </c>
      <c r="CU1238">
        <v>69239040</v>
      </c>
      <c r="CV1238">
        <v>0</v>
      </c>
      <c r="CW1238">
        <v>0</v>
      </c>
      <c r="CX1238">
        <v>85476.544584631294</v>
      </c>
      <c r="CY1238">
        <v>2340979.9867377048</v>
      </c>
      <c r="CZ1238">
        <v>10860</v>
      </c>
      <c r="DA1238">
        <v>8840.5154793770762</v>
      </c>
      <c r="DB1238">
        <v>6802.3080573071429</v>
      </c>
      <c r="DC1238">
        <v>4580.9140024046919</v>
      </c>
      <c r="DD1238">
        <v>-682284.55919896683</v>
      </c>
      <c r="DE1238">
        <v>-707310.80235119478</v>
      </c>
      <c r="DF1238">
        <v>-761708.88856318931</v>
      </c>
    </row>
    <row r="1239" spans="1:110" x14ac:dyDescent="0.45">
      <c r="A1239">
        <v>29208</v>
      </c>
      <c r="B1239" t="s">
        <v>1577</v>
      </c>
      <c r="C1239">
        <v>26868</v>
      </c>
      <c r="D1239">
        <v>24771</v>
      </c>
      <c r="E1239">
        <v>22548</v>
      </c>
      <c r="F1239">
        <v>20272</v>
      </c>
      <c r="G1239">
        <v>18044</v>
      </c>
      <c r="H1239">
        <v>15865</v>
      </c>
      <c r="I1239">
        <v>13830</v>
      </c>
      <c r="J1239">
        <v>11636.071428571429</v>
      </c>
      <c r="K1239">
        <v>2.52</v>
      </c>
      <c r="L1239">
        <v>2.44</v>
      </c>
      <c r="M1239">
        <v>2.37</v>
      </c>
      <c r="N1239">
        <v>2.3199999999999998</v>
      </c>
      <c r="O1239">
        <v>2.2799999999999998</v>
      </c>
      <c r="P1239">
        <v>2.25</v>
      </c>
      <c r="Q1239">
        <v>2.233775747194537</v>
      </c>
      <c r="R1239">
        <v>2.213345444122985</v>
      </c>
      <c r="S1239">
        <v>296025</v>
      </c>
      <c r="T1239">
        <v>12401</v>
      </c>
      <c r="U1239">
        <v>3634</v>
      </c>
      <c r="V1239">
        <v>63.704691710292238</v>
      </c>
      <c r="W1239">
        <v>181.99788951404756</v>
      </c>
      <c r="X1239">
        <v>2490.584804403401</v>
      </c>
      <c r="Y1239">
        <v>255.46688706038867</v>
      </c>
      <c r="Z1239">
        <v>10401</v>
      </c>
      <c r="AA1239">
        <v>9267.777493438447</v>
      </c>
      <c r="AB1239">
        <v>8148.2179031262076</v>
      </c>
      <c r="AC1239">
        <v>7086.2542527283094</v>
      </c>
      <c r="AD1239">
        <v>6079.929804482972</v>
      </c>
      <c r="AE1239">
        <v>5175.2217252098862</v>
      </c>
      <c r="AF1239">
        <v>4382.2744652028414</v>
      </c>
      <c r="AG1239">
        <v>3367.2172127988397</v>
      </c>
      <c r="AH1239">
        <v>542</v>
      </c>
      <c r="AI1239">
        <v>425.33537552334718</v>
      </c>
      <c r="AJ1239">
        <v>319.83909458836973</v>
      </c>
      <c r="AK1239">
        <v>241.82167212047514</v>
      </c>
      <c r="AL1239">
        <v>183.91143325169969</v>
      </c>
      <c r="AM1239">
        <v>142.2823519809028</v>
      </c>
      <c r="AN1239">
        <v>113.49885676591009</v>
      </c>
      <c r="AO1239">
        <v>82.419006869072135</v>
      </c>
      <c r="AP1239">
        <v>55.147892684472922</v>
      </c>
      <c r="AQ1239">
        <v>2.4475450967689349</v>
      </c>
      <c r="AR1239">
        <v>0.54221887594936702</v>
      </c>
      <c r="AS1239">
        <v>2.4475450967689349</v>
      </c>
      <c r="AT1239">
        <v>20511</v>
      </c>
      <c r="AU1239">
        <v>486</v>
      </c>
      <c r="AV1239">
        <v>12684.294817419252</v>
      </c>
      <c r="AW1239">
        <v>6835.6541819083777</v>
      </c>
      <c r="AX1239">
        <v>219.49070760861497</v>
      </c>
      <c r="AY1239">
        <v>423.27491805728044</v>
      </c>
      <c r="AZ1239">
        <v>260.02828507979467</v>
      </c>
      <c r="BA1239">
        <v>5.8344712609531388</v>
      </c>
      <c r="BB1239">
        <v>66.061272509003672</v>
      </c>
      <c r="BC1239">
        <v>10180</v>
      </c>
      <c r="BD1239">
        <v>348255.65528470639</v>
      </c>
      <c r="BE1239">
        <v>3881583.2224658616</v>
      </c>
      <c r="BF1239">
        <v>59462</v>
      </c>
      <c r="BG1239">
        <v>51179.308329122352</v>
      </c>
      <c r="BH1239">
        <v>41299.363452783044</v>
      </c>
      <c r="BI1239">
        <v>69638</v>
      </c>
      <c r="BJ1239">
        <v>53246.053220512775</v>
      </c>
      <c r="BK1239">
        <v>45684.540012354279</v>
      </c>
      <c r="BL1239">
        <v>-571305.11840862012</v>
      </c>
      <c r="BM1239">
        <v>-574702.34617245395</v>
      </c>
      <c r="BN1239">
        <v>-630027.71537354949</v>
      </c>
      <c r="BO1239">
        <v>394.31359080411494</v>
      </c>
      <c r="BP1239">
        <v>211699.55491075199</v>
      </c>
      <c r="BQ1239">
        <v>402514.97804596717</v>
      </c>
      <c r="BR1239">
        <v>819086</v>
      </c>
      <c r="BS1239">
        <v>8767932</v>
      </c>
      <c r="BT1239">
        <v>937111</v>
      </c>
      <c r="BU1239">
        <v>16026</v>
      </c>
      <c r="BV1239">
        <v>88734</v>
      </c>
      <c r="BW1239">
        <v>932589</v>
      </c>
      <c r="BX1239">
        <v>42948</v>
      </c>
      <c r="BY1239">
        <v>310.5580828559772</v>
      </c>
      <c r="BZ1239">
        <v>0</v>
      </c>
      <c r="CA1239">
        <v>0</v>
      </c>
      <c r="CB1239">
        <v>0</v>
      </c>
      <c r="CC1239">
        <v>68.781571920000005</v>
      </c>
      <c r="CD1239">
        <v>18.43042589276245</v>
      </c>
      <c r="CE1239">
        <v>0</v>
      </c>
      <c r="CF1239">
        <v>0</v>
      </c>
      <c r="CG1239">
        <v>399632.70881219715</v>
      </c>
      <c r="CH1239">
        <v>195070.71598895374</v>
      </c>
      <c r="CI1239">
        <v>408624.44476047158</v>
      </c>
      <c r="CJ1239">
        <v>12488.522150381161</v>
      </c>
      <c r="CK1239">
        <v>664389.37840027781</v>
      </c>
      <c r="CL1239">
        <v>9110000</v>
      </c>
      <c r="CM1239">
        <v>1120000</v>
      </c>
      <c r="CN1239">
        <v>1550000</v>
      </c>
      <c r="CO1239">
        <v>60580000</v>
      </c>
      <c r="CP1239">
        <v>7000</v>
      </c>
      <c r="CQ1239">
        <v>80</v>
      </c>
      <c r="CR1239">
        <v>0</v>
      </c>
      <c r="CS1239">
        <v>0</v>
      </c>
      <c r="CT1239">
        <v>15337000</v>
      </c>
      <c r="CU1239">
        <v>560640</v>
      </c>
      <c r="CV1239">
        <v>0</v>
      </c>
      <c r="CW1239">
        <v>0</v>
      </c>
      <c r="CX1239">
        <v>8228.6336860283827</v>
      </c>
      <c r="CY1239">
        <v>1817250.0937920013</v>
      </c>
      <c r="CZ1239">
        <v>10180</v>
      </c>
      <c r="DA1239">
        <v>8761.9884765138322</v>
      </c>
      <c r="DB1239">
        <v>7070.5243676521386</v>
      </c>
      <c r="DC1239">
        <v>5271.7067361553118</v>
      </c>
      <c r="DD1239">
        <v>-571305.11840862012</v>
      </c>
      <c r="DE1239">
        <v>-574702.34617245395</v>
      </c>
      <c r="DF1239">
        <v>-630027.71537354949</v>
      </c>
    </row>
    <row r="1240" spans="1:110" x14ac:dyDescent="0.45">
      <c r="A1240">
        <v>29209</v>
      </c>
      <c r="B1240" t="s">
        <v>1578</v>
      </c>
      <c r="C1240">
        <v>118233</v>
      </c>
      <c r="D1240">
        <v>117138</v>
      </c>
      <c r="E1240">
        <v>114500</v>
      </c>
      <c r="F1240">
        <v>110719</v>
      </c>
      <c r="G1240">
        <v>106254</v>
      </c>
      <c r="H1240">
        <v>101594</v>
      </c>
      <c r="I1240">
        <v>97098</v>
      </c>
      <c r="J1240">
        <v>93428.750000000015</v>
      </c>
      <c r="K1240">
        <v>2.52</v>
      </c>
      <c r="L1240">
        <v>2.44</v>
      </c>
      <c r="M1240">
        <v>2.37</v>
      </c>
      <c r="N1240">
        <v>2.3199999999999998</v>
      </c>
      <c r="O1240">
        <v>2.2799999999999998</v>
      </c>
      <c r="P1240">
        <v>2.25</v>
      </c>
      <c r="Q1240">
        <v>2.233775747194537</v>
      </c>
      <c r="R1240">
        <v>2.213345444122985</v>
      </c>
      <c r="S1240">
        <v>309125</v>
      </c>
      <c r="T1240">
        <v>9623</v>
      </c>
      <c r="U1240">
        <v>4324</v>
      </c>
      <c r="V1240">
        <v>288.55081852901617</v>
      </c>
      <c r="W1240">
        <v>842.99282924352815</v>
      </c>
      <c r="X1240">
        <v>1877.6195122398374</v>
      </c>
      <c r="Y1240">
        <v>288.78938076059109</v>
      </c>
      <c r="Z1240">
        <v>28649</v>
      </c>
      <c r="AA1240">
        <v>27733.888057400265</v>
      </c>
      <c r="AB1240">
        <v>26572.362538239198</v>
      </c>
      <c r="AC1240">
        <v>25208.639298644695</v>
      </c>
      <c r="AD1240">
        <v>23582.147929819381</v>
      </c>
      <c r="AE1240">
        <v>21967.533444085326</v>
      </c>
      <c r="AF1240">
        <v>20486.754192917302</v>
      </c>
      <c r="AG1240">
        <v>19067.551299425522</v>
      </c>
      <c r="AH1240">
        <v>392</v>
      </c>
      <c r="AI1240">
        <v>348.8520506208128</v>
      </c>
      <c r="AJ1240">
        <v>315.74147896194353</v>
      </c>
      <c r="AK1240">
        <v>299.243371263754</v>
      </c>
      <c r="AL1240">
        <v>301.8166496047786</v>
      </c>
      <c r="AM1240">
        <v>291.43591704253464</v>
      </c>
      <c r="AN1240">
        <v>266.59409523296159</v>
      </c>
      <c r="AO1240">
        <v>245.21938634762336</v>
      </c>
      <c r="AP1240">
        <v>197.17540555975623</v>
      </c>
      <c r="AQ1240">
        <v>1.1331227299856179</v>
      </c>
      <c r="AR1240">
        <v>0.25102725738396625</v>
      </c>
      <c r="AS1240">
        <v>1.1331227299856179</v>
      </c>
      <c r="AT1240">
        <v>54172</v>
      </c>
      <c r="AU1240">
        <v>877</v>
      </c>
      <c r="AV1240">
        <v>33368.075941039438</v>
      </c>
      <c r="AW1240">
        <v>13942.043758658378</v>
      </c>
      <c r="AX1240">
        <v>407.28477654601204</v>
      </c>
      <c r="AY1240">
        <v>1113.4926941524861</v>
      </c>
      <c r="AZ1240">
        <v>530.35534457936467</v>
      </c>
      <c r="BA1240">
        <v>10.826386910277376</v>
      </c>
      <c r="BB1240">
        <v>66.061272509003672</v>
      </c>
      <c r="BC1240">
        <v>45850</v>
      </c>
      <c r="BD1240">
        <v>2663235.8860370638</v>
      </c>
      <c r="BE1240">
        <v>11455999.295116201</v>
      </c>
      <c r="BF1240">
        <v>516376</v>
      </c>
      <c r="BG1240">
        <v>513324.79271192657</v>
      </c>
      <c r="BH1240">
        <v>485672.61087818543</v>
      </c>
      <c r="BI1240">
        <v>231658.00000000012</v>
      </c>
      <c r="BJ1240">
        <v>210564.8854772528</v>
      </c>
      <c r="BK1240">
        <v>196978.98880313698</v>
      </c>
      <c r="BL1240">
        <v>-1555816.840295454</v>
      </c>
      <c r="BM1240">
        <v>-1480914.6894344599</v>
      </c>
      <c r="BN1240">
        <v>-1540202.0121893026</v>
      </c>
      <c r="BO1240">
        <v>1035050.9961773958</v>
      </c>
      <c r="BP1240">
        <v>2457218.1872482682</v>
      </c>
      <c r="BQ1240">
        <v>3677986.2284889752</v>
      </c>
      <c r="BR1240">
        <v>819086</v>
      </c>
      <c r="BS1240">
        <v>8767932</v>
      </c>
      <c r="BT1240">
        <v>937111</v>
      </c>
      <c r="BU1240">
        <v>16026</v>
      </c>
      <c r="BV1240">
        <v>88734</v>
      </c>
      <c r="BW1240">
        <v>932589</v>
      </c>
      <c r="BX1240">
        <v>42948</v>
      </c>
      <c r="BY1240">
        <v>326.70603280739488</v>
      </c>
      <c r="BZ1240">
        <v>0</v>
      </c>
      <c r="CA1240">
        <v>0</v>
      </c>
      <c r="CB1240">
        <v>2.5142769245719245</v>
      </c>
      <c r="CC1240">
        <v>0</v>
      </c>
      <c r="CD1240">
        <v>9.9040949737893715</v>
      </c>
      <c r="CE1240">
        <v>2.2393725513220528</v>
      </c>
      <c r="CF1240">
        <v>0</v>
      </c>
      <c r="CG1240">
        <v>749872.61091726879</v>
      </c>
      <c r="CH1240">
        <v>366031.56820399186</v>
      </c>
      <c r="CI1240">
        <v>766744.74466290732</v>
      </c>
      <c r="CJ1240">
        <v>23433.51909116465</v>
      </c>
      <c r="CK1240">
        <v>1246663.2156499596</v>
      </c>
      <c r="CL1240">
        <v>3540000</v>
      </c>
      <c r="CM1240">
        <v>320000</v>
      </c>
      <c r="CN1240">
        <v>980000</v>
      </c>
      <c r="CO1240">
        <v>53150000</v>
      </c>
      <c r="CP1240">
        <v>4000</v>
      </c>
      <c r="CQ1240">
        <v>0</v>
      </c>
      <c r="CR1240">
        <v>0</v>
      </c>
      <c r="CS1240">
        <v>0</v>
      </c>
      <c r="CT1240">
        <v>6911000</v>
      </c>
      <c r="CU1240">
        <v>0</v>
      </c>
      <c r="CV1240">
        <v>0</v>
      </c>
      <c r="CW1240">
        <v>0</v>
      </c>
      <c r="CX1240">
        <v>5056.9076194290556</v>
      </c>
      <c r="CY1240">
        <v>4379428.2824349133</v>
      </c>
      <c r="CZ1240">
        <v>45850</v>
      </c>
      <c r="DA1240">
        <v>45579.077543963765</v>
      </c>
      <c r="DB1240">
        <v>43123.788109371468</v>
      </c>
      <c r="DC1240">
        <v>40314.631930138552</v>
      </c>
      <c r="DD1240">
        <v>-1555816.840295454</v>
      </c>
      <c r="DE1240">
        <v>-1480914.6894344599</v>
      </c>
      <c r="DF1240">
        <v>-1540202.0121893026</v>
      </c>
    </row>
    <row r="1241" spans="1:110" x14ac:dyDescent="0.45">
      <c r="A1241">
        <v>29210</v>
      </c>
      <c r="B1241" t="s">
        <v>1579</v>
      </c>
      <c r="C1241">
        <v>77561</v>
      </c>
      <c r="D1241">
        <v>78897</v>
      </c>
      <c r="E1241">
        <v>79086</v>
      </c>
      <c r="F1241">
        <v>78428</v>
      </c>
      <c r="G1241">
        <v>77240</v>
      </c>
      <c r="H1241">
        <v>75671</v>
      </c>
      <c r="I1241">
        <v>73769</v>
      </c>
      <c r="J1241">
        <v>73066.357142857159</v>
      </c>
      <c r="K1241">
        <v>2.52</v>
      </c>
      <c r="L1241">
        <v>2.44</v>
      </c>
      <c r="M1241">
        <v>2.37</v>
      </c>
      <c r="N1241">
        <v>2.3199999999999998</v>
      </c>
      <c r="O1241">
        <v>2.2799999999999998</v>
      </c>
      <c r="P1241">
        <v>2.25</v>
      </c>
      <c r="Q1241">
        <v>2.233775747194537</v>
      </c>
      <c r="R1241">
        <v>2.213345444122985</v>
      </c>
      <c r="S1241">
        <v>294682</v>
      </c>
      <c r="T1241">
        <v>10612</v>
      </c>
      <c r="U1241">
        <v>4531</v>
      </c>
      <c r="V1241">
        <v>178.76932829385314</v>
      </c>
      <c r="W1241">
        <v>520.68257990385632</v>
      </c>
      <c r="X1241">
        <v>2192.4431355607621</v>
      </c>
      <c r="Y1241">
        <v>321.3994425995229</v>
      </c>
      <c r="Z1241">
        <v>17515</v>
      </c>
      <c r="AA1241">
        <v>18156.823359379949</v>
      </c>
      <c r="AB1241">
        <v>18216.025455455419</v>
      </c>
      <c r="AC1241">
        <v>17912.812367765109</v>
      </c>
      <c r="AD1241">
        <v>17148.162791946597</v>
      </c>
      <c r="AE1241">
        <v>16270.491172919692</v>
      </c>
      <c r="AF1241">
        <v>15404.890679745278</v>
      </c>
      <c r="AG1241">
        <v>14930.070759960641</v>
      </c>
      <c r="AH1241">
        <v>158</v>
      </c>
      <c r="AI1241">
        <v>195.26540600249692</v>
      </c>
      <c r="AJ1241">
        <v>258.99106587360848</v>
      </c>
      <c r="AK1241">
        <v>323.04021310427021</v>
      </c>
      <c r="AL1241">
        <v>381.49882246039454</v>
      </c>
      <c r="AM1241">
        <v>434.23869786715414</v>
      </c>
      <c r="AN1241">
        <v>463.70100885828816</v>
      </c>
      <c r="AO1241">
        <v>463.787656301433</v>
      </c>
      <c r="AP1241">
        <v>117.10537971644978</v>
      </c>
      <c r="AQ1241">
        <v>0.99714800238734391</v>
      </c>
      <c r="AR1241">
        <v>0.22090398649789025</v>
      </c>
      <c r="AS1241">
        <v>0.99714800238734391</v>
      </c>
      <c r="AT1241">
        <v>41692</v>
      </c>
      <c r="AU1241">
        <v>340</v>
      </c>
      <c r="AV1241">
        <v>25571.536922036394</v>
      </c>
      <c r="AW1241">
        <v>7342.7123242692351</v>
      </c>
      <c r="AX1241">
        <v>171.41254769728675</v>
      </c>
      <c r="AY1241">
        <v>853.32218708835433</v>
      </c>
      <c r="AZ1241">
        <v>279.31677681520171</v>
      </c>
      <c r="BA1241">
        <v>4.556464345132599</v>
      </c>
      <c r="BB1241">
        <v>66.061272509003672</v>
      </c>
      <c r="BC1241">
        <v>28440</v>
      </c>
      <c r="BD1241">
        <v>1918112.6874443521</v>
      </c>
      <c r="BE1241">
        <v>9520979.8388795182</v>
      </c>
      <c r="BF1241">
        <v>474997.99999999994</v>
      </c>
      <c r="BG1241">
        <v>496597.20722391008</v>
      </c>
      <c r="BH1241">
        <v>494046.77955939737</v>
      </c>
      <c r="BI1241">
        <v>139748.00000000003</v>
      </c>
      <c r="BJ1241">
        <v>137869.91552557162</v>
      </c>
      <c r="BK1241">
        <v>131984.62123116621</v>
      </c>
      <c r="BL1241">
        <v>-1305777.9415584484</v>
      </c>
      <c r="BM1241">
        <v>-1414392.7708227769</v>
      </c>
      <c r="BN1241">
        <v>-1480384.0732813324</v>
      </c>
      <c r="BO1241">
        <v>1239532.0643442101</v>
      </c>
      <c r="BP1241">
        <v>2619128.1398565765</v>
      </c>
      <c r="BQ1241">
        <v>3658743.4400577112</v>
      </c>
      <c r="BR1241">
        <v>819086</v>
      </c>
      <c r="BS1241">
        <v>8767932</v>
      </c>
      <c r="BT1241">
        <v>937111</v>
      </c>
      <c r="BU1241">
        <v>16026</v>
      </c>
      <c r="BV1241">
        <v>88734</v>
      </c>
      <c r="BW1241">
        <v>932589</v>
      </c>
      <c r="BX1241">
        <v>42948</v>
      </c>
      <c r="BY1241">
        <v>242.44781510886855</v>
      </c>
      <c r="BZ1241">
        <v>0</v>
      </c>
      <c r="CA1241">
        <v>0</v>
      </c>
      <c r="CB1241">
        <v>0</v>
      </c>
      <c r="CC1241">
        <v>0</v>
      </c>
      <c r="CD1241">
        <v>22.160596819150964</v>
      </c>
      <c r="CE1241">
        <v>0</v>
      </c>
      <c r="CF1241">
        <v>0</v>
      </c>
      <c r="CG1241">
        <v>564368.94481834862</v>
      </c>
      <c r="CH1241">
        <v>275482.59118945646</v>
      </c>
      <c r="CI1241">
        <v>577067.24607676151</v>
      </c>
      <c r="CJ1241">
        <v>17636.529525573394</v>
      </c>
      <c r="CK1241">
        <v>938263.37076050474</v>
      </c>
      <c r="CL1241">
        <v>1990000</v>
      </c>
      <c r="CM1241">
        <v>220000</v>
      </c>
      <c r="CN1241">
        <v>520000</v>
      </c>
      <c r="CO1241">
        <v>24260000</v>
      </c>
      <c r="CP1241">
        <v>0</v>
      </c>
      <c r="CQ1241">
        <v>0</v>
      </c>
      <c r="CR1241">
        <v>0</v>
      </c>
      <c r="CS1241">
        <v>0</v>
      </c>
      <c r="CT1241">
        <v>0</v>
      </c>
      <c r="CU1241">
        <v>0</v>
      </c>
      <c r="CV1241">
        <v>0</v>
      </c>
      <c r="CW1241">
        <v>0</v>
      </c>
      <c r="CX1241">
        <v>1570.1094270086064</v>
      </c>
      <c r="CY1241">
        <v>3241388.2427412663</v>
      </c>
      <c r="CZ1241">
        <v>28440</v>
      </c>
      <c r="DA1241">
        <v>29733.229557699193</v>
      </c>
      <c r="DB1241">
        <v>29580.525414147556</v>
      </c>
      <c r="DC1241">
        <v>29035.357851802313</v>
      </c>
      <c r="DD1241">
        <v>-1305777.9415584484</v>
      </c>
      <c r="DE1241">
        <v>-1414392.7708227769</v>
      </c>
      <c r="DF1241">
        <v>-1480384.0732813324</v>
      </c>
    </row>
    <row r="1242" spans="1:110" x14ac:dyDescent="0.45">
      <c r="A1242">
        <v>29211</v>
      </c>
      <c r="B1242" t="s">
        <v>1580</v>
      </c>
      <c r="C1242">
        <v>36635</v>
      </c>
      <c r="D1242">
        <v>36918</v>
      </c>
      <c r="E1242">
        <v>36829</v>
      </c>
      <c r="F1242">
        <v>36423</v>
      </c>
      <c r="G1242">
        <v>35744</v>
      </c>
      <c r="H1242">
        <v>34822</v>
      </c>
      <c r="I1242">
        <v>33884</v>
      </c>
      <c r="J1242">
        <v>33400.785714285717</v>
      </c>
      <c r="K1242">
        <v>2.52</v>
      </c>
      <c r="L1242">
        <v>2.44</v>
      </c>
      <c r="M1242">
        <v>2.37</v>
      </c>
      <c r="N1242">
        <v>2.3199999999999998</v>
      </c>
      <c r="O1242">
        <v>2.2799999999999998</v>
      </c>
      <c r="P1242">
        <v>2.25</v>
      </c>
      <c r="Q1242">
        <v>2.233775747194537</v>
      </c>
      <c r="R1242">
        <v>2.213345444122985</v>
      </c>
      <c r="S1242">
        <v>294682</v>
      </c>
      <c r="T1242">
        <v>10612</v>
      </c>
      <c r="U1242">
        <v>4531</v>
      </c>
      <c r="V1242">
        <v>80.491104086669878</v>
      </c>
      <c r="W1242">
        <v>230.72747015438404</v>
      </c>
      <c r="X1242">
        <v>2299.9916421487605</v>
      </c>
      <c r="Y1242">
        <v>342.58761540892272</v>
      </c>
      <c r="Z1242">
        <v>12234</v>
      </c>
      <c r="AA1242">
        <v>12072.424317912983</v>
      </c>
      <c r="AB1242">
        <v>11853.177483430096</v>
      </c>
      <c r="AC1242">
        <v>11571.515305358353</v>
      </c>
      <c r="AD1242">
        <v>11221.401870460821</v>
      </c>
      <c r="AE1242">
        <v>10796.645442130353</v>
      </c>
      <c r="AF1242">
        <v>10361.859856562183</v>
      </c>
      <c r="AG1242">
        <v>10045.365798064384</v>
      </c>
      <c r="AH1242">
        <v>549</v>
      </c>
      <c r="AI1242">
        <v>486.54533080750053</v>
      </c>
      <c r="AJ1242">
        <v>418.24375404516229</v>
      </c>
      <c r="AK1242">
        <v>390.00300785312839</v>
      </c>
      <c r="AL1242">
        <v>377.14757718117346</v>
      </c>
      <c r="AM1242">
        <v>363.0806293939869</v>
      </c>
      <c r="AN1242">
        <v>354.93110297621018</v>
      </c>
      <c r="AO1242">
        <v>352.80357789763241</v>
      </c>
      <c r="AP1242">
        <v>54.48493938862218</v>
      </c>
      <c r="AQ1242">
        <v>0.49857400119367196</v>
      </c>
      <c r="AR1242">
        <v>0.11045199324894513</v>
      </c>
      <c r="AS1242">
        <v>0.49857400119367196</v>
      </c>
      <c r="AT1242">
        <v>24028</v>
      </c>
      <c r="AU1242">
        <v>559</v>
      </c>
      <c r="AV1242">
        <v>14855.885983363713</v>
      </c>
      <c r="AW1242">
        <v>7903.2510822376562</v>
      </c>
      <c r="AX1242">
        <v>252.74434195783482</v>
      </c>
      <c r="AY1242">
        <v>495.74091526484705</v>
      </c>
      <c r="AZ1242">
        <v>300.63967116832049</v>
      </c>
      <c r="BA1242">
        <v>6.7184147137152914</v>
      </c>
      <c r="BB1242">
        <v>66.061272509003672</v>
      </c>
      <c r="BC1242">
        <v>13070</v>
      </c>
      <c r="BD1242">
        <v>861155.67061915912</v>
      </c>
      <c r="BE1242">
        <v>5699117.3441387275</v>
      </c>
      <c r="BF1242">
        <v>256292</v>
      </c>
      <c r="BG1242">
        <v>265934.35146858555</v>
      </c>
      <c r="BH1242">
        <v>262154.85440477694</v>
      </c>
      <c r="BI1242">
        <v>102602</v>
      </c>
      <c r="BJ1242">
        <v>98344.837962556412</v>
      </c>
      <c r="BK1242">
        <v>95369.268375091255</v>
      </c>
      <c r="BL1242">
        <v>-754340.20604789944</v>
      </c>
      <c r="BM1242">
        <v>-843901.78219398449</v>
      </c>
      <c r="BN1242">
        <v>-941914.73843307502</v>
      </c>
      <c r="BO1242">
        <v>634861.4991500685</v>
      </c>
      <c r="BP1242">
        <v>1419650.9418711611</v>
      </c>
      <c r="BQ1242">
        <v>2101554.8929874459</v>
      </c>
      <c r="BR1242">
        <v>819086</v>
      </c>
      <c r="BS1242">
        <v>8767932</v>
      </c>
      <c r="BT1242">
        <v>937111</v>
      </c>
      <c r="BU1242">
        <v>16026</v>
      </c>
      <c r="BV1242">
        <v>88734</v>
      </c>
      <c r="BW1242">
        <v>932589</v>
      </c>
      <c r="BX1242">
        <v>42948</v>
      </c>
      <c r="BY1242">
        <v>188.0458357355825</v>
      </c>
      <c r="BZ1242">
        <v>0</v>
      </c>
      <c r="CA1242">
        <v>0</v>
      </c>
      <c r="CB1242">
        <v>0</v>
      </c>
      <c r="CC1242">
        <v>0</v>
      </c>
      <c r="CD1242">
        <v>18.981172357282929</v>
      </c>
      <c r="CE1242">
        <v>0</v>
      </c>
      <c r="CF1242">
        <v>0</v>
      </c>
      <c r="CG1242">
        <v>420119.49795776623</v>
      </c>
      <c r="CH1242">
        <v>205070.82994063466</v>
      </c>
      <c r="CI1242">
        <v>429572.18666181597</v>
      </c>
      <c r="CJ1242">
        <v>13128.734311180195</v>
      </c>
      <c r="CK1242">
        <v>698448.66535478644</v>
      </c>
      <c r="CL1242">
        <v>6630000</v>
      </c>
      <c r="CM1242">
        <v>520000</v>
      </c>
      <c r="CN1242">
        <v>890000</v>
      </c>
      <c r="CO1242">
        <v>33720000</v>
      </c>
      <c r="CP1242">
        <v>21000</v>
      </c>
      <c r="CQ1242">
        <v>60</v>
      </c>
      <c r="CR1242">
        <v>0</v>
      </c>
      <c r="CS1242">
        <v>0</v>
      </c>
      <c r="CT1242">
        <v>42848000</v>
      </c>
      <c r="CU1242">
        <v>420480</v>
      </c>
      <c r="CV1242">
        <v>0</v>
      </c>
      <c r="CW1242">
        <v>0</v>
      </c>
      <c r="CX1242">
        <v>3492.049394517469</v>
      </c>
      <c r="CY1242">
        <v>1852855.5087662665</v>
      </c>
      <c r="CZ1242">
        <v>13070</v>
      </c>
      <c r="DA1242">
        <v>13561.72636560803</v>
      </c>
      <c r="DB1242">
        <v>13368.985169534886</v>
      </c>
      <c r="DC1242">
        <v>13035.711210403793</v>
      </c>
      <c r="DD1242">
        <v>-754340.20604789944</v>
      </c>
      <c r="DE1242">
        <v>-843901.78219398449</v>
      </c>
      <c r="DF1242">
        <v>-941914.73843307502</v>
      </c>
    </row>
    <row r="1243" spans="1:110" x14ac:dyDescent="0.45">
      <c r="A1243">
        <v>29212</v>
      </c>
      <c r="B1243" t="s">
        <v>1581</v>
      </c>
      <c r="C1243">
        <v>31105</v>
      </c>
      <c r="D1243">
        <v>28078</v>
      </c>
      <c r="E1243">
        <v>25128</v>
      </c>
      <c r="F1243">
        <v>22251</v>
      </c>
      <c r="G1243">
        <v>19420</v>
      </c>
      <c r="H1243">
        <v>16675</v>
      </c>
      <c r="I1243">
        <v>14149</v>
      </c>
      <c r="J1243">
        <v>11313.928571428571</v>
      </c>
      <c r="K1243">
        <v>2.52</v>
      </c>
      <c r="L1243">
        <v>2.44</v>
      </c>
      <c r="M1243">
        <v>2.37</v>
      </c>
      <c r="N1243">
        <v>2.3199999999999998</v>
      </c>
      <c r="O1243">
        <v>2.2799999999999998</v>
      </c>
      <c r="P1243">
        <v>2.25</v>
      </c>
      <c r="Q1243">
        <v>2.233775747194537</v>
      </c>
      <c r="R1243">
        <v>2.213345444122985</v>
      </c>
      <c r="S1243">
        <v>296025</v>
      </c>
      <c r="T1243">
        <v>12401</v>
      </c>
      <c r="U1243">
        <v>3634</v>
      </c>
      <c r="V1243">
        <v>68.320923158646835</v>
      </c>
      <c r="W1243">
        <v>191.52594138975505</v>
      </c>
      <c r="X1243">
        <v>2688.5238439453628</v>
      </c>
      <c r="Y1243">
        <v>281.04005919085984</v>
      </c>
      <c r="Z1243">
        <v>10098</v>
      </c>
      <c r="AA1243">
        <v>8913.6497769112411</v>
      </c>
      <c r="AB1243">
        <v>7706.8749701846664</v>
      </c>
      <c r="AC1243">
        <v>6584.3354918680579</v>
      </c>
      <c r="AD1243">
        <v>5535.9976837798195</v>
      </c>
      <c r="AE1243">
        <v>4631.9320747258835</v>
      </c>
      <c r="AF1243">
        <v>3914.3144561733429</v>
      </c>
      <c r="AG1243">
        <v>2813.0135896455454</v>
      </c>
      <c r="AH1243">
        <v>1218</v>
      </c>
      <c r="AI1243">
        <v>1045.9104611546602</v>
      </c>
      <c r="AJ1243">
        <v>880.60143267272042</v>
      </c>
      <c r="AK1243">
        <v>744.6408566554868</v>
      </c>
      <c r="AL1243">
        <v>646.2431282298445</v>
      </c>
      <c r="AM1243">
        <v>584.77442958463257</v>
      </c>
      <c r="AN1243">
        <v>612.09717852601761</v>
      </c>
      <c r="AO1243">
        <v>497.31928603016581</v>
      </c>
      <c r="AP1243">
        <v>56.211891801270419</v>
      </c>
      <c r="AQ1243">
        <v>3.082093825560881</v>
      </c>
      <c r="AR1243">
        <v>0.6827941400843881</v>
      </c>
      <c r="AS1243">
        <v>3.082093825560881</v>
      </c>
      <c r="AT1243">
        <v>24533</v>
      </c>
      <c r="AU1243">
        <v>439</v>
      </c>
      <c r="AV1243">
        <v>15125.127087692295</v>
      </c>
      <c r="AW1243">
        <v>6736.9973615539893</v>
      </c>
      <c r="AX1243">
        <v>202.18688320222336</v>
      </c>
      <c r="AY1243">
        <v>504.72549091629185</v>
      </c>
      <c r="AZ1243">
        <v>256.27537963351375</v>
      </c>
      <c r="BA1243">
        <v>5.3745034231178535</v>
      </c>
      <c r="BB1243">
        <v>66.061272509003672</v>
      </c>
      <c r="BC1243">
        <v>10970</v>
      </c>
      <c r="BD1243">
        <v>321915.17585206189</v>
      </c>
      <c r="BE1243">
        <v>4391146.529115811</v>
      </c>
      <c r="BF1243">
        <v>50295.999999999993</v>
      </c>
      <c r="BG1243">
        <v>41919.746995438807</v>
      </c>
      <c r="BH1243">
        <v>32392.198747932343</v>
      </c>
      <c r="BI1243">
        <v>35573.999999999985</v>
      </c>
      <c r="BJ1243">
        <v>26277.805012536628</v>
      </c>
      <c r="BK1243">
        <v>22093.933072500193</v>
      </c>
      <c r="BL1243">
        <v>-763596.12631141418</v>
      </c>
      <c r="BM1243">
        <v>-760032.47320178733</v>
      </c>
      <c r="BN1243">
        <v>-813103.86059238971</v>
      </c>
      <c r="BO1243">
        <v>-98478.7060252144</v>
      </c>
      <c r="BP1243">
        <v>100314.1150500006</v>
      </c>
      <c r="BQ1243">
        <v>290028.13804600947</v>
      </c>
      <c r="BR1243">
        <v>819086</v>
      </c>
      <c r="BS1243">
        <v>8767932</v>
      </c>
      <c r="BT1243">
        <v>937111</v>
      </c>
      <c r="BU1243">
        <v>16026</v>
      </c>
      <c r="BV1243">
        <v>88734</v>
      </c>
      <c r="BW1243">
        <v>932589</v>
      </c>
      <c r="BX1243">
        <v>42948</v>
      </c>
      <c r="BY1243">
        <v>290.7717201619094</v>
      </c>
      <c r="BZ1243">
        <v>0</v>
      </c>
      <c r="CA1243">
        <v>0</v>
      </c>
      <c r="CB1243">
        <v>41.17996470340325</v>
      </c>
      <c r="CC1243">
        <v>0</v>
      </c>
      <c r="CD1243">
        <v>19.926662466241183</v>
      </c>
      <c r="CE1243">
        <v>0</v>
      </c>
      <c r="CF1243">
        <v>0</v>
      </c>
      <c r="CG1243">
        <v>504031.14117043966</v>
      </c>
      <c r="CH1243">
        <v>246030.20078382088</v>
      </c>
      <c r="CI1243">
        <v>515371.84184677457</v>
      </c>
      <c r="CJ1243">
        <v>15750.973161576239</v>
      </c>
      <c r="CK1243">
        <v>837951.77219585609</v>
      </c>
      <c r="CL1243">
        <v>12700000</v>
      </c>
      <c r="CM1243">
        <v>5790000</v>
      </c>
      <c r="CN1243">
        <v>5050000</v>
      </c>
      <c r="CO1243">
        <v>247500000</v>
      </c>
      <c r="CP1243">
        <v>169000</v>
      </c>
      <c r="CQ1243">
        <v>2380</v>
      </c>
      <c r="CR1243">
        <v>0</v>
      </c>
      <c r="CS1243">
        <v>0</v>
      </c>
      <c r="CT1243">
        <v>377937000</v>
      </c>
      <c r="CU1243">
        <v>16679040</v>
      </c>
      <c r="CV1243">
        <v>0</v>
      </c>
      <c r="CW1243">
        <v>0</v>
      </c>
      <c r="CX1243">
        <v>48022.243177236473</v>
      </c>
      <c r="CY1243">
        <v>2343770.7562345956</v>
      </c>
      <c r="CZ1243">
        <v>10970</v>
      </c>
      <c r="DA1243">
        <v>9143.065542785982</v>
      </c>
      <c r="DB1243">
        <v>7065.0234663754145</v>
      </c>
      <c r="DC1243">
        <v>4872.9787305896534</v>
      </c>
      <c r="DD1243">
        <v>-763596.12631141418</v>
      </c>
      <c r="DE1243">
        <v>-760032.47320178733</v>
      </c>
      <c r="DF1243">
        <v>-813103.86059238971</v>
      </c>
    </row>
    <row r="1244" spans="1:110" x14ac:dyDescent="0.45">
      <c r="A1244">
        <v>29322</v>
      </c>
      <c r="B1244" t="s">
        <v>1582</v>
      </c>
      <c r="C1244">
        <v>3674</v>
      </c>
      <c r="D1244">
        <v>3278</v>
      </c>
      <c r="E1244">
        <v>2894</v>
      </c>
      <c r="F1244">
        <v>2547</v>
      </c>
      <c r="G1244">
        <v>2215</v>
      </c>
      <c r="H1244">
        <v>1881</v>
      </c>
      <c r="I1244">
        <v>1578</v>
      </c>
      <c r="J1244">
        <v>1229.3928571428573</v>
      </c>
      <c r="K1244">
        <v>2.52</v>
      </c>
      <c r="L1244">
        <v>2.44</v>
      </c>
      <c r="M1244">
        <v>2.37</v>
      </c>
      <c r="N1244">
        <v>2.3199999999999998</v>
      </c>
      <c r="O1244">
        <v>2.2799999999999998</v>
      </c>
      <c r="P1244">
        <v>2.25</v>
      </c>
      <c r="Q1244">
        <v>2.233775747194537</v>
      </c>
      <c r="R1244">
        <v>2.213345444122985</v>
      </c>
      <c r="S1244">
        <v>296025</v>
      </c>
      <c r="T1244">
        <v>12401</v>
      </c>
      <c r="U1244">
        <v>3634</v>
      </c>
      <c r="V1244">
        <v>7.0582455564569706</v>
      </c>
      <c r="W1244">
        <v>19.786575799355042</v>
      </c>
      <c r="X1244">
        <v>3073.8296915806695</v>
      </c>
      <c r="Y1244">
        <v>321.31732080781558</v>
      </c>
      <c r="Z1244">
        <v>1665</v>
      </c>
      <c r="AA1244">
        <v>1460.4228518815273</v>
      </c>
      <c r="AB1244">
        <v>1253.5690060545185</v>
      </c>
      <c r="AC1244">
        <v>1051.0788343976265</v>
      </c>
      <c r="AD1244">
        <v>873.28843100063864</v>
      </c>
      <c r="AE1244">
        <v>729.21440846116616</v>
      </c>
      <c r="AF1244">
        <v>618.79525883541498</v>
      </c>
      <c r="AG1244">
        <v>440.3191854164395</v>
      </c>
      <c r="AH1244">
        <v>377</v>
      </c>
      <c r="AI1244">
        <v>333.00114838755263</v>
      </c>
      <c r="AJ1244">
        <v>284.19557991830322</v>
      </c>
      <c r="AK1244">
        <v>227.33841386003508</v>
      </c>
      <c r="AL1244">
        <v>191.09582366771642</v>
      </c>
      <c r="AM1244">
        <v>167.1853074086697</v>
      </c>
      <c r="AN1244">
        <v>151.03750099203444</v>
      </c>
      <c r="AO1244">
        <v>119.0311050248969</v>
      </c>
      <c r="AP1244">
        <v>7.5380245120806713</v>
      </c>
      <c r="AQ1244">
        <v>2.2662454599712358</v>
      </c>
      <c r="AR1244">
        <v>0.5020545147679325</v>
      </c>
      <c r="AS1244">
        <v>2.2662454599712358</v>
      </c>
      <c r="AT1244">
        <v>4287</v>
      </c>
      <c r="AU1244">
        <v>12</v>
      </c>
      <c r="AV1244">
        <v>2621.9139541903924</v>
      </c>
      <c r="AW1244">
        <v>522.81951712761577</v>
      </c>
      <c r="AX1244">
        <v>7.8888580273986815</v>
      </c>
      <c r="AY1244">
        <v>87.493268651333395</v>
      </c>
      <c r="AZ1244">
        <v>19.888054431534503</v>
      </c>
      <c r="BA1244">
        <v>0.20970051964418795</v>
      </c>
      <c r="BB1244">
        <v>66.061272509003672</v>
      </c>
      <c r="BC1244">
        <v>10970</v>
      </c>
      <c r="BD1244">
        <v>299623.53547016776</v>
      </c>
      <c r="BE1244">
        <v>519366.47373628983</v>
      </c>
      <c r="BF1244">
        <v>2592.5</v>
      </c>
      <c r="BG1244">
        <v>2118.5591903178979</v>
      </c>
      <c r="BH1244">
        <v>1613.2657718120804</v>
      </c>
      <c r="BI1244">
        <v>23712.5</v>
      </c>
      <c r="BJ1244">
        <v>17066.089337443194</v>
      </c>
      <c r="BK1244">
        <v>14179.353529988801</v>
      </c>
      <c r="BL1244">
        <v>-569048.47191089671</v>
      </c>
      <c r="BM1244">
        <v>-545683.69308755966</v>
      </c>
      <c r="BN1244">
        <v>-586659.74219304288</v>
      </c>
      <c r="BO1244">
        <v>-16683.328833009989</v>
      </c>
      <c r="BP1244">
        <v>-1635.4926224951632</v>
      </c>
      <c r="BQ1244">
        <v>15285.215224506683</v>
      </c>
      <c r="BR1244">
        <v>819086</v>
      </c>
      <c r="BS1244">
        <v>8767932</v>
      </c>
      <c r="BT1244">
        <v>937111</v>
      </c>
      <c r="BU1244">
        <v>16026</v>
      </c>
      <c r="BV1244">
        <v>88734</v>
      </c>
      <c r="BW1244">
        <v>932589</v>
      </c>
      <c r="BX1244">
        <v>42948</v>
      </c>
      <c r="BY1244">
        <v>73.808647522340408</v>
      </c>
      <c r="BZ1244">
        <v>0</v>
      </c>
      <c r="CA1244">
        <v>0</v>
      </c>
      <c r="CB1244">
        <v>2.7428475540784625</v>
      </c>
      <c r="CC1244">
        <v>0</v>
      </c>
      <c r="CD1244">
        <v>1.9217077323189686</v>
      </c>
      <c r="CE1244">
        <v>0</v>
      </c>
      <c r="CF1244">
        <v>0</v>
      </c>
      <c r="CG1244">
        <v>78018.183321482313</v>
      </c>
      <c r="CH1244">
        <v>38082.625733798559</v>
      </c>
      <c r="CI1244">
        <v>79773.592446215669</v>
      </c>
      <c r="CJ1244">
        <v>2438.0682287963223</v>
      </c>
      <c r="CK1244">
        <v>129705.22977196435</v>
      </c>
      <c r="CL1244">
        <v>2710000</v>
      </c>
      <c r="CM1244">
        <v>3030000</v>
      </c>
      <c r="CN1244">
        <v>2550000</v>
      </c>
      <c r="CO1244">
        <v>66520000</v>
      </c>
      <c r="CP1244">
        <v>16000</v>
      </c>
      <c r="CQ1244">
        <v>1630</v>
      </c>
      <c r="CR1244">
        <v>0</v>
      </c>
      <c r="CS1244">
        <v>0</v>
      </c>
      <c r="CT1244">
        <v>28421000</v>
      </c>
      <c r="CU1244">
        <v>11423040</v>
      </c>
      <c r="CV1244">
        <v>0</v>
      </c>
      <c r="CW1244">
        <v>0</v>
      </c>
      <c r="CX1244">
        <v>10838.4811282467</v>
      </c>
      <c r="CY1244">
        <v>280003.1829624261</v>
      </c>
      <c r="CZ1244">
        <v>10970</v>
      </c>
      <c r="DA1244">
        <v>8964.5493993393793</v>
      </c>
      <c r="DB1244">
        <v>6826.432214765101</v>
      </c>
      <c r="DC1244">
        <v>4535.5398721593083</v>
      </c>
      <c r="DD1244">
        <v>-569048.47191089671</v>
      </c>
      <c r="DE1244">
        <v>-545683.69308755966</v>
      </c>
      <c r="DF1244">
        <v>-586659.74219304288</v>
      </c>
    </row>
    <row r="1245" spans="1:110" x14ac:dyDescent="0.45">
      <c r="A1245">
        <v>29342</v>
      </c>
      <c r="B1245" t="s">
        <v>1583</v>
      </c>
      <c r="C1245">
        <v>18883</v>
      </c>
      <c r="D1245">
        <v>17913</v>
      </c>
      <c r="E1245">
        <v>16728</v>
      </c>
      <c r="F1245">
        <v>15368</v>
      </c>
      <c r="G1245">
        <v>13929</v>
      </c>
      <c r="H1245">
        <v>12545</v>
      </c>
      <c r="I1245">
        <v>11287</v>
      </c>
      <c r="J1245">
        <v>9989.75</v>
      </c>
      <c r="K1245">
        <v>2.52</v>
      </c>
      <c r="L1245">
        <v>2.44</v>
      </c>
      <c r="M1245">
        <v>2.37</v>
      </c>
      <c r="N1245">
        <v>2.3199999999999998</v>
      </c>
      <c r="O1245">
        <v>2.2799999999999998</v>
      </c>
      <c r="P1245">
        <v>2.25</v>
      </c>
      <c r="Q1245">
        <v>2.233775747194537</v>
      </c>
      <c r="R1245">
        <v>2.213345444122985</v>
      </c>
      <c r="S1245">
        <v>309125</v>
      </c>
      <c r="T1245">
        <v>9623</v>
      </c>
      <c r="U1245">
        <v>4324</v>
      </c>
      <c r="V1245">
        <v>44.885407003849807</v>
      </c>
      <c r="W1245">
        <v>125.82850807083425</v>
      </c>
      <c r="X1245">
        <v>1927.7779862035775</v>
      </c>
      <c r="Y1245">
        <v>308.99989824713185</v>
      </c>
      <c r="Z1245">
        <v>3972</v>
      </c>
      <c r="AA1245">
        <v>3654.0228298635338</v>
      </c>
      <c r="AB1245">
        <v>3325.5537456972202</v>
      </c>
      <c r="AC1245">
        <v>2968.7414426998557</v>
      </c>
      <c r="AD1245">
        <v>2596.0342511324652</v>
      </c>
      <c r="AE1245">
        <v>2262.7625626274667</v>
      </c>
      <c r="AF1245">
        <v>1979.230412931023</v>
      </c>
      <c r="AG1245">
        <v>1637.0535777806708</v>
      </c>
      <c r="AH1245">
        <v>507</v>
      </c>
      <c r="AI1245">
        <v>445.18919226399703</v>
      </c>
      <c r="AJ1245">
        <v>385.69523051093074</v>
      </c>
      <c r="AK1245">
        <v>326.40109318603754</v>
      </c>
      <c r="AL1245">
        <v>282.79790058615316</v>
      </c>
      <c r="AM1245">
        <v>245.59906234202708</v>
      </c>
      <c r="AN1245">
        <v>217.83361261510996</v>
      </c>
      <c r="AO1245">
        <v>180.83776115850918</v>
      </c>
      <c r="AP1245">
        <v>24.136410734121498</v>
      </c>
      <c r="AQ1245">
        <v>2.4022201875695099</v>
      </c>
      <c r="AR1245">
        <v>0.53217778565400842</v>
      </c>
      <c r="AS1245">
        <v>2.4022201875695099</v>
      </c>
      <c r="AT1245">
        <v>10821</v>
      </c>
      <c r="AU1245">
        <v>116</v>
      </c>
      <c r="AV1245">
        <v>6646.0508662003585</v>
      </c>
      <c r="AW1245">
        <v>2186.4488642111319</v>
      </c>
      <c r="AX1245">
        <v>56.258985348981021</v>
      </c>
      <c r="AY1245">
        <v>221.77871740510594</v>
      </c>
      <c r="AZ1245">
        <v>83.17251479459145</v>
      </c>
      <c r="BA1245">
        <v>1.4954684722886649</v>
      </c>
      <c r="BB1245">
        <v>66.061272509003672</v>
      </c>
      <c r="BC1245">
        <v>7530</v>
      </c>
      <c r="BD1245">
        <v>305822.07492952462</v>
      </c>
      <c r="BE1245">
        <v>1549415.6716331865</v>
      </c>
      <c r="BF1245">
        <v>80694</v>
      </c>
      <c r="BG1245">
        <v>72810.181116777065</v>
      </c>
      <c r="BH1245">
        <v>61284.534539161505</v>
      </c>
      <c r="BI1245">
        <v>30647.999999999993</v>
      </c>
      <c r="BJ1245">
        <v>24900.224211041175</v>
      </c>
      <c r="BK1245">
        <v>21774.154523188681</v>
      </c>
      <c r="BL1245">
        <v>-384841.65233555873</v>
      </c>
      <c r="BM1245">
        <v>-414714.9415536772</v>
      </c>
      <c r="BN1245">
        <v>-420245.6110529445</v>
      </c>
      <c r="BO1245">
        <v>63647.379356930032</v>
      </c>
      <c r="BP1245">
        <v>188993.68560357962</v>
      </c>
      <c r="BQ1245">
        <v>292116.42333718971</v>
      </c>
      <c r="BR1245">
        <v>819086</v>
      </c>
      <c r="BS1245">
        <v>8767932</v>
      </c>
      <c r="BT1245">
        <v>937111</v>
      </c>
      <c r="BU1245">
        <v>16026</v>
      </c>
      <c r="BV1245">
        <v>88734</v>
      </c>
      <c r="BW1245">
        <v>932589</v>
      </c>
      <c r="BX1245">
        <v>42948</v>
      </c>
      <c r="BY1245">
        <v>57.701463124275897</v>
      </c>
      <c r="BZ1245">
        <v>0</v>
      </c>
      <c r="CA1245">
        <v>0</v>
      </c>
      <c r="CB1245">
        <v>0</v>
      </c>
      <c r="CC1245">
        <v>0</v>
      </c>
      <c r="CD1245">
        <v>10.675981175255421</v>
      </c>
      <c r="CE1245">
        <v>0</v>
      </c>
      <c r="CF1245">
        <v>0</v>
      </c>
      <c r="CG1245">
        <v>141723.67833578622</v>
      </c>
      <c r="CH1245">
        <v>69178.870487655644</v>
      </c>
      <c r="CI1245">
        <v>144912.46109834139</v>
      </c>
      <c r="CJ1245">
        <v>4428.8649479933192</v>
      </c>
      <c r="CK1245">
        <v>235615.61523324461</v>
      </c>
      <c r="CL1245">
        <v>2030000</v>
      </c>
      <c r="CM1245">
        <v>970000</v>
      </c>
      <c r="CN1245">
        <v>670000</v>
      </c>
      <c r="CO1245">
        <v>23900000</v>
      </c>
      <c r="CP1245">
        <v>4000</v>
      </c>
      <c r="CQ1245">
        <v>0</v>
      </c>
      <c r="CR1245">
        <v>0</v>
      </c>
      <c r="CS1245">
        <v>0</v>
      </c>
      <c r="CT1245">
        <v>8658000</v>
      </c>
      <c r="CU1245">
        <v>0</v>
      </c>
      <c r="CV1245">
        <v>0</v>
      </c>
      <c r="CW1245">
        <v>0</v>
      </c>
      <c r="CX1245">
        <v>2977.4315890096314</v>
      </c>
      <c r="CY1245">
        <v>700204.77110238117</v>
      </c>
      <c r="CZ1245">
        <v>7530</v>
      </c>
      <c r="DA1245">
        <v>6794.3175925016894</v>
      </c>
      <c r="DB1245">
        <v>5718.796255977968</v>
      </c>
      <c r="DC1245">
        <v>4629.3700274672019</v>
      </c>
      <c r="DD1245">
        <v>-384841.65233555873</v>
      </c>
      <c r="DE1245">
        <v>-414714.9415536772</v>
      </c>
      <c r="DF1245">
        <v>-420245.6110529445</v>
      </c>
    </row>
    <row r="1246" spans="1:110" x14ac:dyDescent="0.45">
      <c r="A1246">
        <v>29343</v>
      </c>
      <c r="B1246" t="s">
        <v>1584</v>
      </c>
      <c r="C1246">
        <v>23571</v>
      </c>
      <c r="D1246">
        <v>23530</v>
      </c>
      <c r="E1246">
        <v>23307</v>
      </c>
      <c r="F1246">
        <v>22908</v>
      </c>
      <c r="G1246">
        <v>22376</v>
      </c>
      <c r="H1246">
        <v>21734</v>
      </c>
      <c r="I1246">
        <v>21026</v>
      </c>
      <c r="J1246">
        <v>20591.785714285721</v>
      </c>
      <c r="K1246">
        <v>2.52</v>
      </c>
      <c r="L1246">
        <v>2.44</v>
      </c>
      <c r="M1246">
        <v>2.37</v>
      </c>
      <c r="N1246">
        <v>2.3199999999999998</v>
      </c>
      <c r="O1246">
        <v>2.2799999999999998</v>
      </c>
      <c r="P1246">
        <v>2.25</v>
      </c>
      <c r="Q1246">
        <v>2.233775747194537</v>
      </c>
      <c r="R1246">
        <v>2.213345444122985</v>
      </c>
      <c r="S1246">
        <v>309125</v>
      </c>
      <c r="T1246">
        <v>9623</v>
      </c>
      <c r="U1246">
        <v>4324</v>
      </c>
      <c r="V1246">
        <v>57.567239608300206</v>
      </c>
      <c r="W1246">
        <v>169.17139098328289</v>
      </c>
      <c r="X1246">
        <v>1876.2633428926488</v>
      </c>
      <c r="Y1246">
        <v>286.89136588920894</v>
      </c>
      <c r="Z1246">
        <v>4604</v>
      </c>
      <c r="AA1246">
        <v>4534.0572070919261</v>
      </c>
      <c r="AB1246">
        <v>4451.2984581385908</v>
      </c>
      <c r="AC1246">
        <v>4324.1677647956822</v>
      </c>
      <c r="AD1246">
        <v>4139.1074061418376</v>
      </c>
      <c r="AE1246">
        <v>3932.9886267369989</v>
      </c>
      <c r="AF1246">
        <v>3737.1036309445171</v>
      </c>
      <c r="AG1246">
        <v>3588.4733130676168</v>
      </c>
      <c r="AH1246">
        <v>83</v>
      </c>
      <c r="AI1246">
        <v>94.884559488576556</v>
      </c>
      <c r="AJ1246">
        <v>94.749746203279642</v>
      </c>
      <c r="AK1246">
        <v>96.771465804136042</v>
      </c>
      <c r="AL1246">
        <v>102.20359185896106</v>
      </c>
      <c r="AM1246">
        <v>111.44337982511649</v>
      </c>
      <c r="AN1246">
        <v>124.28950467160715</v>
      </c>
      <c r="AO1246">
        <v>149.49669972501624</v>
      </c>
      <c r="AP1246">
        <v>37.231784479321362</v>
      </c>
      <c r="AQ1246">
        <v>4.5324909199424716E-2</v>
      </c>
      <c r="AR1246">
        <v>1.004109029535865E-2</v>
      </c>
      <c r="AS1246">
        <v>4.5324909199424716E-2</v>
      </c>
      <c r="AT1246">
        <v>11300</v>
      </c>
      <c r="AU1246">
        <v>92</v>
      </c>
      <c r="AV1246">
        <v>6930.7373091819454</v>
      </c>
      <c r="AW1246">
        <v>1988.5967106985818</v>
      </c>
      <c r="AX1246">
        <v>46.394390749073622</v>
      </c>
      <c r="AY1246">
        <v>231.2787040074015</v>
      </c>
      <c r="AZ1246">
        <v>75.646218874974039</v>
      </c>
      <c r="BA1246">
        <v>1.2332491996771702</v>
      </c>
      <c r="BB1246">
        <v>66.061272509003672</v>
      </c>
      <c r="BC1246">
        <v>9170</v>
      </c>
      <c r="BD1246">
        <v>584425.26044939144</v>
      </c>
      <c r="BE1246">
        <v>2313309.1775675137</v>
      </c>
      <c r="BF1246">
        <v>110524</v>
      </c>
      <c r="BG1246">
        <v>113168.01098524261</v>
      </c>
      <c r="BH1246">
        <v>110708.67116286536</v>
      </c>
      <c r="BI1246">
        <v>62046</v>
      </c>
      <c r="BJ1246">
        <v>59173.782085249564</v>
      </c>
      <c r="BK1246">
        <v>56641.336090726938</v>
      </c>
      <c r="BL1246">
        <v>-304949.94824984286</v>
      </c>
      <c r="BM1246">
        <v>-335951.59690544207</v>
      </c>
      <c r="BN1246">
        <v>-360415.48687758809</v>
      </c>
      <c r="BO1246">
        <v>257957.18157131982</v>
      </c>
      <c r="BP1246">
        <v>580920.93776827946</v>
      </c>
      <c r="BQ1246">
        <v>851276.01051609055</v>
      </c>
      <c r="BR1246">
        <v>819086</v>
      </c>
      <c r="BS1246">
        <v>8767932</v>
      </c>
      <c r="BT1246">
        <v>937111</v>
      </c>
      <c r="BU1246">
        <v>16026</v>
      </c>
      <c r="BV1246">
        <v>88734</v>
      </c>
      <c r="BW1246">
        <v>932589</v>
      </c>
      <c r="BX1246">
        <v>42948</v>
      </c>
      <c r="BY1246">
        <v>50.532474722418272</v>
      </c>
      <c r="BZ1246">
        <v>0</v>
      </c>
      <c r="CA1246">
        <v>0</v>
      </c>
      <c r="CB1246">
        <v>0</v>
      </c>
      <c r="CC1246">
        <v>0</v>
      </c>
      <c r="CD1246">
        <v>12.978918376738884</v>
      </c>
      <c r="CE1246">
        <v>0</v>
      </c>
      <c r="CF1246">
        <v>1.1015999999999999</v>
      </c>
      <c r="CG1246">
        <v>144249.44686058239</v>
      </c>
      <c r="CH1246">
        <v>70411.761248821786</v>
      </c>
      <c r="CI1246">
        <v>147495.05941494551</v>
      </c>
      <c r="CJ1246">
        <v>4507.7952143931998</v>
      </c>
      <c r="CK1246">
        <v>239814.70540571827</v>
      </c>
      <c r="CL1246">
        <v>290000</v>
      </c>
      <c r="CM1246">
        <v>160000</v>
      </c>
      <c r="CN1246">
        <v>20000</v>
      </c>
      <c r="CO1246">
        <v>8790000</v>
      </c>
      <c r="CP1246">
        <v>0</v>
      </c>
      <c r="CQ1246">
        <v>0</v>
      </c>
      <c r="CR1246">
        <v>0</v>
      </c>
      <c r="CS1246">
        <v>0</v>
      </c>
      <c r="CT1246">
        <v>0</v>
      </c>
      <c r="CU1246">
        <v>0</v>
      </c>
      <c r="CV1246">
        <v>0</v>
      </c>
      <c r="CW1246">
        <v>0</v>
      </c>
      <c r="CX1246">
        <v>727.29149043709685</v>
      </c>
      <c r="CY1246">
        <v>835680.90337142278</v>
      </c>
      <c r="CZ1246">
        <v>9170</v>
      </c>
      <c r="DA1246">
        <v>9389.3693743863314</v>
      </c>
      <c r="DB1246">
        <v>9185.3218718420922</v>
      </c>
      <c r="DC1246">
        <v>8846.7151517515576</v>
      </c>
      <c r="DD1246">
        <v>-304949.94824984286</v>
      </c>
      <c r="DE1246">
        <v>-335951.59690544207</v>
      </c>
      <c r="DF1246">
        <v>-360415.48687758809</v>
      </c>
    </row>
    <row r="1247" spans="1:110" x14ac:dyDescent="0.45">
      <c r="A1247">
        <v>29344</v>
      </c>
      <c r="B1247" t="s">
        <v>1585</v>
      </c>
      <c r="C1247">
        <v>27303</v>
      </c>
      <c r="D1247">
        <v>26532</v>
      </c>
      <c r="E1247">
        <v>25508</v>
      </c>
      <c r="F1247">
        <v>24277</v>
      </c>
      <c r="G1247">
        <v>22921</v>
      </c>
      <c r="H1247">
        <v>21603</v>
      </c>
      <c r="I1247">
        <v>20417</v>
      </c>
      <c r="J1247">
        <v>19234.75</v>
      </c>
      <c r="K1247">
        <v>2.52</v>
      </c>
      <c r="L1247">
        <v>2.44</v>
      </c>
      <c r="M1247">
        <v>2.37</v>
      </c>
      <c r="N1247">
        <v>2.3199999999999998</v>
      </c>
      <c r="O1247">
        <v>2.2799999999999998</v>
      </c>
      <c r="P1247">
        <v>2.25</v>
      </c>
      <c r="Q1247">
        <v>2.233775747194537</v>
      </c>
      <c r="R1247">
        <v>2.213345444122985</v>
      </c>
      <c r="S1247">
        <v>309125</v>
      </c>
      <c r="T1247">
        <v>9623</v>
      </c>
      <c r="U1247">
        <v>4324</v>
      </c>
      <c r="V1247">
        <v>65.629894733911541</v>
      </c>
      <c r="W1247">
        <v>192.21884971655265</v>
      </c>
      <c r="X1247">
        <v>1906.3377695501665</v>
      </c>
      <c r="Y1247">
        <v>292.46963669669697</v>
      </c>
      <c r="Z1247">
        <v>6258</v>
      </c>
      <c r="AA1247">
        <v>5884.4709402622148</v>
      </c>
      <c r="AB1247">
        <v>5546.6591178688941</v>
      </c>
      <c r="AC1247">
        <v>5218.2540488041495</v>
      </c>
      <c r="AD1247">
        <v>4880.9605626538942</v>
      </c>
      <c r="AE1247">
        <v>4540.6636017464134</v>
      </c>
      <c r="AF1247">
        <v>4202.3141606942263</v>
      </c>
      <c r="AG1247">
        <v>3861.7776196537088</v>
      </c>
      <c r="AH1247">
        <v>209</v>
      </c>
      <c r="AI1247">
        <v>189.81826418786326</v>
      </c>
      <c r="AJ1247">
        <v>175.5789231733726</v>
      </c>
      <c r="AK1247">
        <v>174.69508745384024</v>
      </c>
      <c r="AL1247">
        <v>178.66877188097826</v>
      </c>
      <c r="AM1247">
        <v>188.33749063630921</v>
      </c>
      <c r="AN1247">
        <v>193.47989958143194</v>
      </c>
      <c r="AO1247">
        <v>198.60623043373693</v>
      </c>
      <c r="AP1247">
        <v>37.207230653549118</v>
      </c>
      <c r="AQ1247">
        <v>0</v>
      </c>
      <c r="AR1247">
        <v>0</v>
      </c>
      <c r="AS1247">
        <v>0</v>
      </c>
      <c r="AT1247">
        <v>14595</v>
      </c>
      <c r="AU1247">
        <v>210</v>
      </c>
      <c r="AV1247">
        <v>8981.4395239753285</v>
      </c>
      <c r="AW1247">
        <v>3490.4835207839342</v>
      </c>
      <c r="AX1247">
        <v>98.585762556096469</v>
      </c>
      <c r="AY1247">
        <v>299.71063691505668</v>
      </c>
      <c r="AZ1247">
        <v>132.77799313062087</v>
      </c>
      <c r="BA1247">
        <v>2.6205929382593984</v>
      </c>
      <c r="BB1247">
        <v>66.061272509003672</v>
      </c>
      <c r="BC1247">
        <v>10450</v>
      </c>
      <c r="BD1247">
        <v>551722.13515043794</v>
      </c>
      <c r="BE1247">
        <v>3351616.1068365513</v>
      </c>
      <c r="BF1247">
        <v>180858</v>
      </c>
      <c r="BG1247">
        <v>174046.21980614169</v>
      </c>
      <c r="BH1247">
        <v>159694.18752299109</v>
      </c>
      <c r="BI1247">
        <v>49494.000000000015</v>
      </c>
      <c r="BJ1247">
        <v>43890.482001429329</v>
      </c>
      <c r="BK1247">
        <v>41053.522829909169</v>
      </c>
      <c r="BL1247">
        <v>-413890.42364234687</v>
      </c>
      <c r="BM1247">
        <v>-519356.05218608468</v>
      </c>
      <c r="BN1247">
        <v>-614125.07648121566</v>
      </c>
      <c r="BO1247">
        <v>247058.75271770894</v>
      </c>
      <c r="BP1247">
        <v>644064.47255281941</v>
      </c>
      <c r="BQ1247">
        <v>1010250.1909625034</v>
      </c>
      <c r="BR1247">
        <v>819086</v>
      </c>
      <c r="BS1247">
        <v>8767932</v>
      </c>
      <c r="BT1247">
        <v>937111</v>
      </c>
      <c r="BU1247">
        <v>16026</v>
      </c>
      <c r="BV1247">
        <v>88734</v>
      </c>
      <c r="BW1247">
        <v>932589</v>
      </c>
      <c r="BX1247">
        <v>42948</v>
      </c>
      <c r="BY1247">
        <v>62.928774282982609</v>
      </c>
      <c r="BZ1247">
        <v>0</v>
      </c>
      <c r="CA1247">
        <v>0</v>
      </c>
      <c r="CB1247">
        <v>0</v>
      </c>
      <c r="CC1247">
        <v>0</v>
      </c>
      <c r="CD1247">
        <v>14.99710050533621</v>
      </c>
      <c r="CE1247">
        <v>0</v>
      </c>
      <c r="CF1247">
        <v>0</v>
      </c>
      <c r="CG1247">
        <v>250893.00679642154</v>
      </c>
      <c r="CH1247">
        <v>122467.14894250326</v>
      </c>
      <c r="CI1247">
        <v>256538.09944934101</v>
      </c>
      <c r="CJ1247">
        <v>7840.4064623881732</v>
      </c>
      <c r="CK1247">
        <v>417109.62379905087</v>
      </c>
      <c r="CL1247">
        <v>2340000</v>
      </c>
      <c r="CM1247">
        <v>530000</v>
      </c>
      <c r="CN1247">
        <v>280000</v>
      </c>
      <c r="CO1247">
        <v>14270000</v>
      </c>
      <c r="CP1247">
        <v>0</v>
      </c>
      <c r="CQ1247">
        <v>0</v>
      </c>
      <c r="CR1247">
        <v>0</v>
      </c>
      <c r="CS1247">
        <v>0</v>
      </c>
      <c r="CT1247">
        <v>310000</v>
      </c>
      <c r="CU1247">
        <v>0</v>
      </c>
      <c r="CV1247">
        <v>0</v>
      </c>
      <c r="CW1247">
        <v>0</v>
      </c>
      <c r="CX1247">
        <v>908.45796278424382</v>
      </c>
      <c r="CY1247">
        <v>1314988.7539184266</v>
      </c>
      <c r="CZ1247">
        <v>10450</v>
      </c>
      <c r="DA1247">
        <v>10056.414407845827</v>
      </c>
      <c r="DB1247">
        <v>9227.15201768933</v>
      </c>
      <c r="DC1247">
        <v>8351.6728363844668</v>
      </c>
      <c r="DD1247">
        <v>-413890.42364234687</v>
      </c>
      <c r="DE1247">
        <v>-519356.05218608468</v>
      </c>
      <c r="DF1247">
        <v>-614125.07648121566</v>
      </c>
    </row>
    <row r="1248" spans="1:110" x14ac:dyDescent="0.45">
      <c r="A1248">
        <v>29345</v>
      </c>
      <c r="B1248" t="s">
        <v>1586</v>
      </c>
      <c r="C1248">
        <v>7443</v>
      </c>
      <c r="D1248">
        <v>6982</v>
      </c>
      <c r="E1248">
        <v>6490</v>
      </c>
      <c r="F1248">
        <v>5967</v>
      </c>
      <c r="G1248">
        <v>5417</v>
      </c>
      <c r="H1248">
        <v>4853</v>
      </c>
      <c r="I1248">
        <v>4304</v>
      </c>
      <c r="J1248">
        <v>3777.2857142857142</v>
      </c>
      <c r="K1248">
        <v>2.52</v>
      </c>
      <c r="L1248">
        <v>2.44</v>
      </c>
      <c r="M1248">
        <v>2.37</v>
      </c>
      <c r="N1248">
        <v>2.3199999999999998</v>
      </c>
      <c r="O1248">
        <v>2.2799999999999998</v>
      </c>
      <c r="P1248">
        <v>2.25</v>
      </c>
      <c r="Q1248">
        <v>2.233775747194537</v>
      </c>
      <c r="R1248">
        <v>2.213345444122985</v>
      </c>
      <c r="S1248">
        <v>309125</v>
      </c>
      <c r="T1248">
        <v>9623</v>
      </c>
      <c r="U1248">
        <v>4324</v>
      </c>
      <c r="V1248">
        <v>17.959281065513672</v>
      </c>
      <c r="W1248">
        <v>50.345751399882516</v>
      </c>
      <c r="X1248">
        <v>1899.1106216420199</v>
      </c>
      <c r="Y1248">
        <v>304.4048604388729</v>
      </c>
      <c r="Z1248">
        <v>2195</v>
      </c>
      <c r="AA1248">
        <v>1976.2730192780891</v>
      </c>
      <c r="AB1248">
        <v>1758.6459837726527</v>
      </c>
      <c r="AC1248">
        <v>1551.0914019387967</v>
      </c>
      <c r="AD1248">
        <v>1342.4809064993885</v>
      </c>
      <c r="AE1248">
        <v>1150.4928207618791</v>
      </c>
      <c r="AF1248">
        <v>982.75298529734482</v>
      </c>
      <c r="AG1248">
        <v>779.02203821114301</v>
      </c>
      <c r="AH1248">
        <v>80</v>
      </c>
      <c r="AI1248">
        <v>63.590045801060185</v>
      </c>
      <c r="AJ1248">
        <v>53.919739817929305</v>
      </c>
      <c r="AK1248">
        <v>43.090885022660757</v>
      </c>
      <c r="AL1248">
        <v>31.353587014514314</v>
      </c>
      <c r="AM1248">
        <v>24.857850530142112</v>
      </c>
      <c r="AN1248">
        <v>22.937933717359495</v>
      </c>
      <c r="AO1248">
        <v>17.249370527368853</v>
      </c>
      <c r="AP1248">
        <v>7.3579631230841738</v>
      </c>
      <c r="AQ1248">
        <v>4.5324909199424716E-2</v>
      </c>
      <c r="AR1248">
        <v>1.004109029535865E-2</v>
      </c>
      <c r="AS1248">
        <v>4.5324909199424716E-2</v>
      </c>
      <c r="AT1248">
        <v>4613</v>
      </c>
      <c r="AU1248">
        <v>54</v>
      </c>
      <c r="AV1248">
        <v>2834.700509920769</v>
      </c>
      <c r="AW1248">
        <v>978.08938136771496</v>
      </c>
      <c r="AX1248">
        <v>25.912348334649163</v>
      </c>
      <c r="AY1248">
        <v>94.593956016056055</v>
      </c>
      <c r="AZ1248">
        <v>37.206520067227871</v>
      </c>
      <c r="BA1248">
        <v>0.68879841570287725</v>
      </c>
      <c r="BB1248">
        <v>66.061272509003672</v>
      </c>
      <c r="BC1248">
        <v>10450</v>
      </c>
      <c r="BD1248">
        <v>411721.78078652784</v>
      </c>
      <c r="BE1248">
        <v>668571.81934639753</v>
      </c>
      <c r="BF1248">
        <v>22632</v>
      </c>
      <c r="BG1248">
        <v>20342.342832307706</v>
      </c>
      <c r="BH1248">
        <v>17059.279686813712</v>
      </c>
      <c r="BI1248">
        <v>20138</v>
      </c>
      <c r="BJ1248">
        <v>15805.447095388479</v>
      </c>
      <c r="BK1248">
        <v>13679.729587645856</v>
      </c>
      <c r="BL1248">
        <v>-201460.71913501178</v>
      </c>
      <c r="BM1248">
        <v>-214247.79111732356</v>
      </c>
      <c r="BN1248">
        <v>-221852.55403511453</v>
      </c>
      <c r="BO1248">
        <v>11914.497417581617</v>
      </c>
      <c r="BP1248">
        <v>56954.024541072722</v>
      </c>
      <c r="BQ1248">
        <v>91727.037536832504</v>
      </c>
      <c r="BR1248">
        <v>819086</v>
      </c>
      <c r="BS1248">
        <v>8767932</v>
      </c>
      <c r="BT1248">
        <v>937111</v>
      </c>
      <c r="BU1248">
        <v>16026</v>
      </c>
      <c r="BV1248">
        <v>88734</v>
      </c>
      <c r="BW1248">
        <v>932589</v>
      </c>
      <c r="BX1248">
        <v>42948</v>
      </c>
      <c r="BY1248">
        <v>48.84871799952078</v>
      </c>
      <c r="BZ1248">
        <v>0</v>
      </c>
      <c r="CA1248">
        <v>0</v>
      </c>
      <c r="CB1248">
        <v>0</v>
      </c>
      <c r="CC1248">
        <v>0</v>
      </c>
      <c r="CD1248">
        <v>4.4175937263591516</v>
      </c>
      <c r="CE1248">
        <v>0</v>
      </c>
      <c r="CF1248">
        <v>0</v>
      </c>
      <c r="CG1248">
        <v>60337.803647908979</v>
      </c>
      <c r="CH1248">
        <v>29452.390405635575</v>
      </c>
      <c r="CI1248">
        <v>61695.404229986932</v>
      </c>
      <c r="CJ1248">
        <v>1885.5563639971556</v>
      </c>
      <c r="CK1248">
        <v>100311.5985646487</v>
      </c>
      <c r="CL1248">
        <v>1400000</v>
      </c>
      <c r="CM1248">
        <v>120000</v>
      </c>
      <c r="CN1248">
        <v>20000</v>
      </c>
      <c r="CO1248">
        <v>4310000</v>
      </c>
      <c r="CP1248">
        <v>0</v>
      </c>
      <c r="CQ1248">
        <v>0</v>
      </c>
      <c r="CR1248">
        <v>0</v>
      </c>
      <c r="CS1248">
        <v>0</v>
      </c>
      <c r="CT1248">
        <v>0</v>
      </c>
      <c r="CU1248">
        <v>0</v>
      </c>
      <c r="CV1248">
        <v>0</v>
      </c>
      <c r="CW1248">
        <v>0</v>
      </c>
      <c r="CX1248">
        <v>0</v>
      </c>
      <c r="CY1248">
        <v>300051.3196226944</v>
      </c>
      <c r="CZ1248">
        <v>10450</v>
      </c>
      <c r="DA1248">
        <v>9392.7837839172662</v>
      </c>
      <c r="DB1248">
        <v>7876.8766669849456</v>
      </c>
      <c r="DC1248">
        <v>6232.4227970391148</v>
      </c>
      <c r="DD1248">
        <v>-201460.71913501178</v>
      </c>
      <c r="DE1248">
        <v>-214247.79111732356</v>
      </c>
      <c r="DF1248">
        <v>-221852.55403511453</v>
      </c>
    </row>
    <row r="1249" spans="1:110" x14ac:dyDescent="0.45">
      <c r="A1249">
        <v>29361</v>
      </c>
      <c r="B1249" t="s">
        <v>703</v>
      </c>
      <c r="C1249">
        <v>8485</v>
      </c>
      <c r="D1249">
        <v>8220</v>
      </c>
      <c r="E1249">
        <v>7714</v>
      </c>
      <c r="F1249">
        <v>7166</v>
      </c>
      <c r="G1249">
        <v>6591</v>
      </c>
      <c r="H1249">
        <v>6024</v>
      </c>
      <c r="I1249">
        <v>5502</v>
      </c>
      <c r="J1249">
        <v>4985.4285714285716</v>
      </c>
      <c r="K1249">
        <v>2.52</v>
      </c>
      <c r="L1249">
        <v>2.44</v>
      </c>
      <c r="M1249">
        <v>2.37</v>
      </c>
      <c r="N1249">
        <v>2.3199999999999998</v>
      </c>
      <c r="O1249">
        <v>2.2799999999999998</v>
      </c>
      <c r="P1249">
        <v>2.25</v>
      </c>
      <c r="Q1249">
        <v>2.233775747194537</v>
      </c>
      <c r="R1249">
        <v>2.213345444122985</v>
      </c>
      <c r="S1249">
        <v>294682</v>
      </c>
      <c r="T1249">
        <v>10612</v>
      </c>
      <c r="U1249">
        <v>4531</v>
      </c>
      <c r="V1249">
        <v>20.504233781732456</v>
      </c>
      <c r="W1249">
        <v>57.480088031054436</v>
      </c>
      <c r="X1249">
        <v>2091.1551140981237</v>
      </c>
      <c r="Y1249">
        <v>318.49981873995711</v>
      </c>
      <c r="Z1249">
        <v>3997</v>
      </c>
      <c r="AA1249">
        <v>3780.2184773304484</v>
      </c>
      <c r="AB1249">
        <v>3475.1347660075721</v>
      </c>
      <c r="AC1249">
        <v>3174.354513742685</v>
      </c>
      <c r="AD1249">
        <v>2855.1203715224574</v>
      </c>
      <c r="AE1249">
        <v>2546.1769304792556</v>
      </c>
      <c r="AF1249">
        <v>2270.0889218426282</v>
      </c>
      <c r="AG1249">
        <v>1974.6518448691584</v>
      </c>
      <c r="AH1249">
        <v>63</v>
      </c>
      <c r="AI1249">
        <v>60.762517969380426</v>
      </c>
      <c r="AJ1249">
        <v>69.034305435138663</v>
      </c>
      <c r="AK1249">
        <v>52.448900635162524</v>
      </c>
      <c r="AL1249">
        <v>34.87080373260288</v>
      </c>
      <c r="AM1249">
        <v>25.403628734935118</v>
      </c>
      <c r="AN1249">
        <v>22.621670742194354</v>
      </c>
      <c r="AO1249">
        <v>13.031206823539051</v>
      </c>
      <c r="AP1249">
        <v>10.255314564209645</v>
      </c>
      <c r="AQ1249">
        <v>0</v>
      </c>
      <c r="AR1249">
        <v>0</v>
      </c>
      <c r="AS1249">
        <v>0</v>
      </c>
      <c r="AT1249">
        <v>5494</v>
      </c>
      <c r="AU1249">
        <v>137</v>
      </c>
      <c r="AV1249">
        <v>3399.7937752398066</v>
      </c>
      <c r="AW1249">
        <v>1899.9614086942302</v>
      </c>
      <c r="AX1249">
        <v>61.684843306389993</v>
      </c>
      <c r="AY1249">
        <v>113.45111827975234</v>
      </c>
      <c r="AZ1249">
        <v>72.274531986728519</v>
      </c>
      <c r="BA1249">
        <v>1.639697868892396</v>
      </c>
      <c r="BB1249">
        <v>66.061272509003672</v>
      </c>
      <c r="BC1249">
        <v>10450</v>
      </c>
      <c r="BD1249">
        <v>461566.76670351939</v>
      </c>
      <c r="BE1249">
        <v>1263287.5356941244</v>
      </c>
      <c r="BF1249">
        <v>29630</v>
      </c>
      <c r="BG1249">
        <v>27166.799605671622</v>
      </c>
      <c r="BH1249">
        <v>23547.89579886456</v>
      </c>
      <c r="BI1249">
        <v>47041.999999999985</v>
      </c>
      <c r="BJ1249">
        <v>39502.474772552625</v>
      </c>
      <c r="BK1249">
        <v>35529.843929022893</v>
      </c>
      <c r="BL1249">
        <v>-196007.02237426711</v>
      </c>
      <c r="BM1249">
        <v>-199791.52971830976</v>
      </c>
      <c r="BN1249">
        <v>-192318.64100353781</v>
      </c>
      <c r="BO1249">
        <v>71546.705423648586</v>
      </c>
      <c r="BP1249">
        <v>194152.08427958947</v>
      </c>
      <c r="BQ1249">
        <v>290214.11938518903</v>
      </c>
      <c r="BR1249">
        <v>819086</v>
      </c>
      <c r="BS1249">
        <v>8767932</v>
      </c>
      <c r="BT1249">
        <v>937111</v>
      </c>
      <c r="BU1249">
        <v>16026</v>
      </c>
      <c r="BV1249">
        <v>88734</v>
      </c>
      <c r="BW1249">
        <v>932589</v>
      </c>
      <c r="BX1249">
        <v>42948</v>
      </c>
      <c r="BY1249">
        <v>56.054726401752525</v>
      </c>
      <c r="BZ1249">
        <v>0</v>
      </c>
      <c r="CA1249">
        <v>0</v>
      </c>
      <c r="CB1249">
        <v>0</v>
      </c>
      <c r="CC1249">
        <v>0</v>
      </c>
      <c r="CD1249">
        <v>4.8455043550131736</v>
      </c>
      <c r="CE1249">
        <v>0</v>
      </c>
      <c r="CF1249">
        <v>0</v>
      </c>
      <c r="CG1249">
        <v>107485.48277743786</v>
      </c>
      <c r="CH1249">
        <v>52466.351280736861</v>
      </c>
      <c r="CI1249">
        <v>109903.90613993022</v>
      </c>
      <c r="CJ1249">
        <v>3358.9213367949333</v>
      </c>
      <c r="CK1249">
        <v>178694.61511749047</v>
      </c>
      <c r="CL1249">
        <v>1860000</v>
      </c>
      <c r="CM1249">
        <v>230000</v>
      </c>
      <c r="CN1249">
        <v>150000</v>
      </c>
      <c r="CO1249">
        <v>5930000</v>
      </c>
      <c r="CP1249">
        <v>0</v>
      </c>
      <c r="CQ1249">
        <v>0</v>
      </c>
      <c r="CR1249">
        <v>0</v>
      </c>
      <c r="CS1249">
        <v>0</v>
      </c>
      <c r="CT1249">
        <v>0</v>
      </c>
      <c r="CU1249">
        <v>0</v>
      </c>
      <c r="CV1249">
        <v>0</v>
      </c>
      <c r="CW1249">
        <v>0</v>
      </c>
      <c r="CX1249">
        <v>0</v>
      </c>
      <c r="CY1249">
        <v>523534.30121706007</v>
      </c>
      <c r="CZ1249">
        <v>10450</v>
      </c>
      <c r="DA1249">
        <v>9581.2708700394342</v>
      </c>
      <c r="DB1249">
        <v>8304.9446877534465</v>
      </c>
      <c r="DC1249">
        <v>6986.9493755302883</v>
      </c>
      <c r="DD1249">
        <v>-196007.02237426711</v>
      </c>
      <c r="DE1249">
        <v>-199791.52971830976</v>
      </c>
      <c r="DF1249">
        <v>-192318.64100353781</v>
      </c>
    </row>
    <row r="1250" spans="1:110" x14ac:dyDescent="0.45">
      <c r="A1250">
        <v>29362</v>
      </c>
      <c r="B1250" t="s">
        <v>1587</v>
      </c>
      <c r="C1250">
        <v>6836</v>
      </c>
      <c r="D1250">
        <v>6253</v>
      </c>
      <c r="E1250">
        <v>5650</v>
      </c>
      <c r="F1250">
        <v>5054</v>
      </c>
      <c r="G1250">
        <v>4478</v>
      </c>
      <c r="H1250">
        <v>3937</v>
      </c>
      <c r="I1250">
        <v>3442</v>
      </c>
      <c r="J1250">
        <v>2871.071428571428</v>
      </c>
      <c r="K1250">
        <v>2.52</v>
      </c>
      <c r="L1250">
        <v>2.44</v>
      </c>
      <c r="M1250">
        <v>2.37</v>
      </c>
      <c r="N1250">
        <v>2.3199999999999998</v>
      </c>
      <c r="O1250">
        <v>2.2799999999999998</v>
      </c>
      <c r="P1250">
        <v>2.25</v>
      </c>
      <c r="Q1250">
        <v>2.233775747194537</v>
      </c>
      <c r="R1250">
        <v>2.213345444122985</v>
      </c>
      <c r="S1250">
        <v>294682</v>
      </c>
      <c r="T1250">
        <v>10612</v>
      </c>
      <c r="U1250">
        <v>4531</v>
      </c>
      <c r="V1250">
        <v>16.55225707964879</v>
      </c>
      <c r="W1250">
        <v>46.401401982574754</v>
      </c>
      <c r="X1250">
        <v>2087.0015793277926</v>
      </c>
      <c r="Y1250">
        <v>317.86720183719279</v>
      </c>
      <c r="Z1250">
        <v>1714</v>
      </c>
      <c r="AA1250">
        <v>1514.5827425263085</v>
      </c>
      <c r="AB1250">
        <v>1325.8431469099125</v>
      </c>
      <c r="AC1250">
        <v>1155.142139469931</v>
      </c>
      <c r="AD1250">
        <v>993.09560990197247</v>
      </c>
      <c r="AE1250">
        <v>844.6923015595537</v>
      </c>
      <c r="AF1250">
        <v>714.84027471577087</v>
      </c>
      <c r="AG1250">
        <v>548.17239217740575</v>
      </c>
      <c r="AH1250">
        <v>54</v>
      </c>
      <c r="AI1250">
        <v>39.58410256705254</v>
      </c>
      <c r="AJ1250">
        <v>24.147887907645188</v>
      </c>
      <c r="AK1250">
        <v>16.080392021478538</v>
      </c>
      <c r="AL1250">
        <v>9.8232205857222858</v>
      </c>
      <c r="AM1250">
        <v>6.5099177264954111</v>
      </c>
      <c r="AN1250">
        <v>5.302094764826105</v>
      </c>
      <c r="AO1250">
        <v>2.7127055082419429</v>
      </c>
      <c r="AP1250">
        <v>6.2939640062866848</v>
      </c>
      <c r="AQ1250">
        <v>0</v>
      </c>
      <c r="AR1250">
        <v>0</v>
      </c>
      <c r="AS1250">
        <v>0</v>
      </c>
      <c r="AT1250">
        <v>4664</v>
      </c>
      <c r="AU1250">
        <v>185</v>
      </c>
      <c r="AV1250">
        <v>2908.5883295698372</v>
      </c>
      <c r="AW1250">
        <v>2307.6525400576779</v>
      </c>
      <c r="AX1250">
        <v>81.497637890743178</v>
      </c>
      <c r="AY1250">
        <v>97.059592557745461</v>
      </c>
      <c r="AZ1250">
        <v>87.783102623794065</v>
      </c>
      <c r="BA1250">
        <v>2.1663588007424308</v>
      </c>
      <c r="BB1250">
        <v>66.061272509003672</v>
      </c>
      <c r="BC1250">
        <v>10450</v>
      </c>
      <c r="BD1250">
        <v>349429.38149609382</v>
      </c>
      <c r="BE1250">
        <v>805102.46055465913</v>
      </c>
      <c r="BF1250">
        <v>31658</v>
      </c>
      <c r="BG1250">
        <v>26911.141829852713</v>
      </c>
      <c r="BH1250">
        <v>21615.623593297445</v>
      </c>
      <c r="BI1250">
        <v>11729.999999999991</v>
      </c>
      <c r="BJ1250">
        <v>8946.2377429319731</v>
      </c>
      <c r="BK1250">
        <v>7691.2348048543699</v>
      </c>
      <c r="BL1250">
        <v>-244156.55195337906</v>
      </c>
      <c r="BM1250">
        <v>-278844.73567496293</v>
      </c>
      <c r="BN1250">
        <v>-304296.0962295772</v>
      </c>
      <c r="BO1250">
        <v>3589.0836789133609</v>
      </c>
      <c r="BP1250">
        <v>55054.96985018166</v>
      </c>
      <c r="BQ1250">
        <v>92060.811585928604</v>
      </c>
      <c r="BR1250">
        <v>819086</v>
      </c>
      <c r="BS1250">
        <v>8767932</v>
      </c>
      <c r="BT1250">
        <v>937111</v>
      </c>
      <c r="BU1250">
        <v>16026</v>
      </c>
      <c r="BV1250">
        <v>88734</v>
      </c>
      <c r="BW1250">
        <v>932589</v>
      </c>
      <c r="BX1250">
        <v>42948</v>
      </c>
      <c r="BY1250">
        <v>37.580700944475893</v>
      </c>
      <c r="BZ1250">
        <v>0</v>
      </c>
      <c r="CA1250">
        <v>0</v>
      </c>
      <c r="CB1250">
        <v>0</v>
      </c>
      <c r="CC1250">
        <v>0</v>
      </c>
      <c r="CD1250">
        <v>4.125058460224766</v>
      </c>
      <c r="CE1250">
        <v>0</v>
      </c>
      <c r="CF1250">
        <v>0</v>
      </c>
      <c r="CG1250">
        <v>76053.696691085279</v>
      </c>
      <c r="CH1250">
        <v>37123.710697336006</v>
      </c>
      <c r="CI1250">
        <v>77764.904866634693</v>
      </c>
      <c r="CJ1250">
        <v>2376.678021596415</v>
      </c>
      <c r="CK1250">
        <v>126439.27074892928</v>
      </c>
      <c r="CL1250">
        <v>1300000</v>
      </c>
      <c r="CM1250">
        <v>190000</v>
      </c>
      <c r="CN1250">
        <v>130000</v>
      </c>
      <c r="CO1250">
        <v>4059999.9999999995</v>
      </c>
      <c r="CP1250">
        <v>0</v>
      </c>
      <c r="CQ1250">
        <v>0</v>
      </c>
      <c r="CR1250">
        <v>0</v>
      </c>
      <c r="CS1250">
        <v>0</v>
      </c>
      <c r="CT1250">
        <v>0</v>
      </c>
      <c r="CU1250">
        <v>0</v>
      </c>
      <c r="CV1250">
        <v>0</v>
      </c>
      <c r="CW1250">
        <v>0</v>
      </c>
      <c r="CX1250">
        <v>0</v>
      </c>
      <c r="CY1250">
        <v>369103.09877951612</v>
      </c>
      <c r="CZ1250">
        <v>10450</v>
      </c>
      <c r="DA1250">
        <v>8883.1079702432507</v>
      </c>
      <c r="DB1250">
        <v>7135.1085523393231</v>
      </c>
      <c r="DC1250">
        <v>5289.4739720381431</v>
      </c>
      <c r="DD1250">
        <v>-244156.55195337906</v>
      </c>
      <c r="DE1250">
        <v>-278844.73567496293</v>
      </c>
      <c r="DF1250">
        <v>-304296.0962295772</v>
      </c>
    </row>
    <row r="1251" spans="1:110" x14ac:dyDescent="0.45">
      <c r="A1251">
        <v>29363</v>
      </c>
      <c r="B1251" t="s">
        <v>1588</v>
      </c>
      <c r="C1251">
        <v>31691</v>
      </c>
      <c r="D1251">
        <v>30970</v>
      </c>
      <c r="E1251">
        <v>29995</v>
      </c>
      <c r="F1251">
        <v>28808</v>
      </c>
      <c r="G1251">
        <v>27432</v>
      </c>
      <c r="H1251">
        <v>25928</v>
      </c>
      <c r="I1251">
        <v>24409</v>
      </c>
      <c r="J1251">
        <v>23177.107142857145</v>
      </c>
      <c r="K1251">
        <v>2.52</v>
      </c>
      <c r="L1251">
        <v>2.44</v>
      </c>
      <c r="M1251">
        <v>2.37</v>
      </c>
      <c r="N1251">
        <v>2.3199999999999998</v>
      </c>
      <c r="O1251">
        <v>2.2799999999999998</v>
      </c>
      <c r="P1251">
        <v>2.25</v>
      </c>
      <c r="Q1251">
        <v>2.233775747194537</v>
      </c>
      <c r="R1251">
        <v>2.213345444122985</v>
      </c>
      <c r="S1251">
        <v>294682</v>
      </c>
      <c r="T1251">
        <v>10612</v>
      </c>
      <c r="U1251">
        <v>4531</v>
      </c>
      <c r="V1251">
        <v>72.717882454652141</v>
      </c>
      <c r="W1251">
        <v>203.85205950242096</v>
      </c>
      <c r="X1251">
        <v>2202.2806668845915</v>
      </c>
      <c r="Y1251">
        <v>335.4251382350306</v>
      </c>
      <c r="Z1251">
        <v>12234</v>
      </c>
      <c r="AA1251">
        <v>11663.04421826084</v>
      </c>
      <c r="AB1251">
        <v>11060.243161680524</v>
      </c>
      <c r="AC1251">
        <v>10441.999451328304</v>
      </c>
      <c r="AD1251">
        <v>9760.4049846514081</v>
      </c>
      <c r="AE1251">
        <v>9081.6071155018562</v>
      </c>
      <c r="AF1251">
        <v>8456.9078398230504</v>
      </c>
      <c r="AG1251">
        <v>7816.8248055034483</v>
      </c>
      <c r="AH1251">
        <v>511</v>
      </c>
      <c r="AI1251">
        <v>432.76261778785374</v>
      </c>
      <c r="AJ1251">
        <v>364.46433829077768</v>
      </c>
      <c r="AK1251">
        <v>308.48422656442517</v>
      </c>
      <c r="AL1251">
        <v>272.6011071393018</v>
      </c>
      <c r="AM1251">
        <v>249.60435701255776</v>
      </c>
      <c r="AN1251">
        <v>236.77194447047498</v>
      </c>
      <c r="AO1251">
        <v>228.50896782714082</v>
      </c>
      <c r="AP1251">
        <v>69.102650331701525</v>
      </c>
      <c r="AQ1251">
        <v>3.2633934623585796</v>
      </c>
      <c r="AR1251">
        <v>0.72295850126582273</v>
      </c>
      <c r="AS1251">
        <v>3.2633934623585796</v>
      </c>
      <c r="AT1251">
        <v>22653</v>
      </c>
      <c r="AU1251">
        <v>840</v>
      </c>
      <c r="AV1251">
        <v>14107.882007187796</v>
      </c>
      <c r="AW1251">
        <v>10616.205386759533</v>
      </c>
      <c r="AX1251">
        <v>371.00735043217844</v>
      </c>
      <c r="AY1251">
        <v>470.78002257985673</v>
      </c>
      <c r="AZ1251">
        <v>403.84045291233258</v>
      </c>
      <c r="BA1251">
        <v>9.8620654481591057</v>
      </c>
      <c r="BB1251">
        <v>66.061272509003672</v>
      </c>
      <c r="BC1251">
        <v>11410</v>
      </c>
      <c r="BD1251">
        <v>621858.00305626472</v>
      </c>
      <c r="BE1251">
        <v>4730986.685323053</v>
      </c>
      <c r="BF1251">
        <v>179468</v>
      </c>
      <c r="BG1251">
        <v>175574.227998174</v>
      </c>
      <c r="BH1251">
        <v>162937.91097850967</v>
      </c>
      <c r="BI1251">
        <v>80134.000000000015</v>
      </c>
      <c r="BJ1251">
        <v>71744.49212175906</v>
      </c>
      <c r="BK1251">
        <v>67061.418820264633</v>
      </c>
      <c r="BL1251">
        <v>-580800.50420272583</v>
      </c>
      <c r="BM1251">
        <v>-613234.80738025345</v>
      </c>
      <c r="BN1251">
        <v>-691630.21764911059</v>
      </c>
      <c r="BO1251">
        <v>388962.61125666415</v>
      </c>
      <c r="BP1251">
        <v>958716.57663278119</v>
      </c>
      <c r="BQ1251">
        <v>1447084.1111191048</v>
      </c>
      <c r="BR1251">
        <v>819086</v>
      </c>
      <c r="BS1251">
        <v>8767932</v>
      </c>
      <c r="BT1251">
        <v>937111</v>
      </c>
      <c r="BU1251">
        <v>16026</v>
      </c>
      <c r="BV1251">
        <v>88734</v>
      </c>
      <c r="BW1251">
        <v>932589</v>
      </c>
      <c r="BX1251">
        <v>42948</v>
      </c>
      <c r="BY1251">
        <v>161.22184031157269</v>
      </c>
      <c r="BZ1251">
        <v>0</v>
      </c>
      <c r="CA1251">
        <v>0</v>
      </c>
      <c r="CB1251">
        <v>0</v>
      </c>
      <c r="CC1251">
        <v>0</v>
      </c>
      <c r="CD1251">
        <v>11.136474417155693</v>
      </c>
      <c r="CE1251">
        <v>0</v>
      </c>
      <c r="CF1251">
        <v>28.298321999999999</v>
      </c>
      <c r="CG1251">
        <v>374936.30545863439</v>
      </c>
      <c r="CH1251">
        <v>183015.78410199593</v>
      </c>
      <c r="CI1251">
        <v>383372.37233145366</v>
      </c>
      <c r="CJ1251">
        <v>11716.759545582325</v>
      </c>
      <c r="CK1251">
        <v>623331.60782497982</v>
      </c>
      <c r="CL1251">
        <v>7950000</v>
      </c>
      <c r="CM1251">
        <v>850000</v>
      </c>
      <c r="CN1251">
        <v>620000</v>
      </c>
      <c r="CO1251">
        <v>21090000</v>
      </c>
      <c r="CP1251">
        <v>0</v>
      </c>
      <c r="CQ1251">
        <v>0</v>
      </c>
      <c r="CR1251">
        <v>0</v>
      </c>
      <c r="CS1251">
        <v>0</v>
      </c>
      <c r="CT1251">
        <v>0</v>
      </c>
      <c r="CU1251">
        <v>0</v>
      </c>
      <c r="CV1251">
        <v>0</v>
      </c>
      <c r="CW1251">
        <v>0</v>
      </c>
      <c r="CX1251">
        <v>0</v>
      </c>
      <c r="CY1251">
        <v>1832081.4389838281</v>
      </c>
      <c r="CZ1251">
        <v>11410</v>
      </c>
      <c r="DA1251">
        <v>11162.446460980038</v>
      </c>
      <c r="DB1251">
        <v>10359.069941520467</v>
      </c>
      <c r="DC1251">
        <v>9413.3518692288289</v>
      </c>
      <c r="DD1251">
        <v>-580800.50420272583</v>
      </c>
      <c r="DE1251">
        <v>-613234.80738025345</v>
      </c>
      <c r="DF1251">
        <v>-691630.21764911059</v>
      </c>
    </row>
    <row r="1252" spans="1:110" x14ac:dyDescent="0.45">
      <c r="A1252">
        <v>29385</v>
      </c>
      <c r="B1252" t="s">
        <v>1589</v>
      </c>
      <c r="C1252">
        <v>1549</v>
      </c>
      <c r="D1252">
        <v>1330</v>
      </c>
      <c r="E1252">
        <v>1140</v>
      </c>
      <c r="F1252">
        <v>975</v>
      </c>
      <c r="G1252">
        <v>814</v>
      </c>
      <c r="H1252">
        <v>665</v>
      </c>
      <c r="I1252">
        <v>528</v>
      </c>
      <c r="J1252">
        <v>359.46428571428572</v>
      </c>
      <c r="K1252">
        <v>2.52</v>
      </c>
      <c r="L1252">
        <v>2.44</v>
      </c>
      <c r="M1252">
        <v>2.37</v>
      </c>
      <c r="N1252">
        <v>2.3199999999999998</v>
      </c>
      <c r="O1252">
        <v>2.2799999999999998</v>
      </c>
      <c r="P1252">
        <v>2.25</v>
      </c>
      <c r="Q1252">
        <v>2.233775747194537</v>
      </c>
      <c r="R1252">
        <v>2.213345444122985</v>
      </c>
      <c r="S1252">
        <v>296025</v>
      </c>
      <c r="T1252">
        <v>12401</v>
      </c>
      <c r="U1252">
        <v>3634</v>
      </c>
      <c r="V1252">
        <v>3.8404678980370792</v>
      </c>
      <c r="W1252">
        <v>10.766090321125773</v>
      </c>
      <c r="X1252">
        <v>2381.796711332775</v>
      </c>
      <c r="Y1252">
        <v>248.97688381712624</v>
      </c>
      <c r="Z1252">
        <v>624</v>
      </c>
      <c r="AA1252">
        <v>0</v>
      </c>
      <c r="AB1252">
        <v>0</v>
      </c>
      <c r="AC1252">
        <v>0</v>
      </c>
      <c r="AD1252">
        <v>0</v>
      </c>
      <c r="AE1252">
        <v>0</v>
      </c>
      <c r="AF1252">
        <v>0</v>
      </c>
      <c r="AG1252">
        <v>0</v>
      </c>
      <c r="AH1252">
        <v>140</v>
      </c>
      <c r="AI1252">
        <v>0</v>
      </c>
      <c r="AJ1252">
        <v>0</v>
      </c>
      <c r="AK1252">
        <v>0</v>
      </c>
      <c r="AL1252">
        <v>0</v>
      </c>
      <c r="AM1252">
        <v>0</v>
      </c>
      <c r="AN1252">
        <v>0</v>
      </c>
      <c r="AO1252">
        <v>0</v>
      </c>
      <c r="AP1252">
        <v>3.7321815173819619</v>
      </c>
      <c r="AQ1252">
        <v>0.49857400119367196</v>
      </c>
      <c r="AR1252">
        <v>0.11045199324894513</v>
      </c>
      <c r="AS1252">
        <v>0.49857400119367196</v>
      </c>
      <c r="AT1252">
        <v>1719</v>
      </c>
      <c r="AU1252">
        <v>32</v>
      </c>
      <c r="AV1252">
        <v>1060.2053291335035</v>
      </c>
      <c r="AW1252">
        <v>484.59143526968762</v>
      </c>
      <c r="AX1252">
        <v>14.692743020813856</v>
      </c>
      <c r="AY1252">
        <v>35.379051833185009</v>
      </c>
      <c r="AZ1252">
        <v>18.433858197658914</v>
      </c>
      <c r="BA1252">
        <v>0.39056043799525098</v>
      </c>
      <c r="BB1252">
        <v>66.061272509003672</v>
      </c>
      <c r="BC1252">
        <v>11410</v>
      </c>
      <c r="BD1252">
        <v>224583.22384092779</v>
      </c>
      <c r="BE1252" t="e">
        <v>#DIV/0!</v>
      </c>
      <c r="BF1252">
        <v>2462.5</v>
      </c>
      <c r="BG1252">
        <v>1898.5894153487163</v>
      </c>
      <c r="BH1252">
        <v>1335.2222222222217</v>
      </c>
      <c r="BI1252">
        <v>807.5</v>
      </c>
      <c r="BJ1252" t="e">
        <v>#DIV/0!</v>
      </c>
      <c r="BK1252" t="e">
        <v>#DIV/0!</v>
      </c>
      <c r="BL1252">
        <v>-329932.44644820341</v>
      </c>
      <c r="BM1252">
        <v>-342386.65444189234</v>
      </c>
      <c r="BN1252">
        <v>-400210.39752533461</v>
      </c>
      <c r="BO1252" t="e">
        <v>#DIV/0!</v>
      </c>
      <c r="BP1252" t="e">
        <v>#DIV/0!</v>
      </c>
      <c r="BQ1252" t="e">
        <v>#DIV/0!</v>
      </c>
      <c r="BR1252">
        <v>819086</v>
      </c>
      <c r="BS1252">
        <v>8767932</v>
      </c>
      <c r="BT1252">
        <v>937111</v>
      </c>
      <c r="BU1252">
        <v>16026</v>
      </c>
      <c r="BV1252">
        <v>88734</v>
      </c>
      <c r="BW1252">
        <v>932589</v>
      </c>
      <c r="BX1252">
        <v>42948</v>
      </c>
      <c r="BY1252">
        <v>4.0971994296393515</v>
      </c>
      <c r="BZ1252">
        <v>0</v>
      </c>
      <c r="CA1252">
        <v>0</v>
      </c>
      <c r="CB1252">
        <v>0</v>
      </c>
      <c r="CC1252">
        <v>0</v>
      </c>
      <c r="CD1252">
        <v>1.1265719823473146</v>
      </c>
      <c r="CE1252">
        <v>0.76188472246427852</v>
      </c>
      <c r="CF1252">
        <v>0</v>
      </c>
      <c r="CG1252">
        <v>48550.883865526761</v>
      </c>
      <c r="CH1252">
        <v>23698.900186860254</v>
      </c>
      <c r="CI1252">
        <v>49643.278752501115</v>
      </c>
      <c r="CJ1252">
        <v>1517.2151207977113</v>
      </c>
      <c r="CK1252">
        <v>80715.844426438256</v>
      </c>
      <c r="CL1252">
        <v>870000</v>
      </c>
      <c r="CM1252">
        <v>340000</v>
      </c>
      <c r="CN1252">
        <v>330000</v>
      </c>
      <c r="CO1252">
        <v>47760000</v>
      </c>
      <c r="CP1252">
        <v>83000</v>
      </c>
      <c r="CQ1252">
        <v>0</v>
      </c>
      <c r="CR1252">
        <v>0</v>
      </c>
      <c r="CS1252">
        <v>0</v>
      </c>
      <c r="CT1252">
        <v>203714000</v>
      </c>
      <c r="CU1252">
        <v>0</v>
      </c>
      <c r="CV1252">
        <v>0</v>
      </c>
      <c r="CW1252">
        <v>0</v>
      </c>
      <c r="CX1252">
        <v>10848.983532440738</v>
      </c>
      <c r="CY1252">
        <v>183775.22677758266</v>
      </c>
      <c r="CZ1252">
        <v>11410</v>
      </c>
      <c r="DA1252">
        <v>8797.1188747731394</v>
      </c>
      <c r="DB1252">
        <v>6186.7555555555546</v>
      </c>
      <c r="DC1252">
        <v>3399.6200089896652</v>
      </c>
      <c r="DD1252">
        <v>-329932.44644820341</v>
      </c>
      <c r="DE1252">
        <v>-342386.65444189234</v>
      </c>
      <c r="DF1252">
        <v>-400210.39752533461</v>
      </c>
    </row>
    <row r="1253" spans="1:110" x14ac:dyDescent="0.45">
      <c r="A1253">
        <v>29386</v>
      </c>
      <c r="B1253" t="s">
        <v>1590</v>
      </c>
      <c r="C1253">
        <v>1759</v>
      </c>
      <c r="D1253">
        <v>1494</v>
      </c>
      <c r="E1253">
        <v>1259</v>
      </c>
      <c r="F1253">
        <v>1040</v>
      </c>
      <c r="G1253">
        <v>859</v>
      </c>
      <c r="H1253">
        <v>696</v>
      </c>
      <c r="I1253">
        <v>550</v>
      </c>
      <c r="J1253">
        <v>349.17857142857139</v>
      </c>
      <c r="K1253">
        <v>2.52</v>
      </c>
      <c r="L1253">
        <v>2.44</v>
      </c>
      <c r="M1253">
        <v>2.37</v>
      </c>
      <c r="N1253">
        <v>2.3199999999999998</v>
      </c>
      <c r="O1253">
        <v>2.2799999999999998</v>
      </c>
      <c r="P1253">
        <v>2.25</v>
      </c>
      <c r="Q1253">
        <v>2.233775747194537</v>
      </c>
      <c r="R1253">
        <v>2.213345444122985</v>
      </c>
      <c r="S1253">
        <v>296025</v>
      </c>
      <c r="T1253">
        <v>12401</v>
      </c>
      <c r="U1253">
        <v>3634</v>
      </c>
      <c r="V1253">
        <v>4.5047391461058632</v>
      </c>
      <c r="W1253">
        <v>12.62826035985745</v>
      </c>
      <c r="X1253">
        <v>2305.8635522776399</v>
      </c>
      <c r="Y1253">
        <v>241.0393460625466</v>
      </c>
      <c r="Z1253">
        <v>726</v>
      </c>
      <c r="AA1253">
        <v>608.13780576832914</v>
      </c>
      <c r="AB1253">
        <v>492.47335592274231</v>
      </c>
      <c r="AC1253">
        <v>382.15788242545227</v>
      </c>
      <c r="AD1253">
        <v>295.69564568475352</v>
      </c>
      <c r="AE1253">
        <v>227.02903151305043</v>
      </c>
      <c r="AF1253">
        <v>181.2924500494621</v>
      </c>
      <c r="AG1253">
        <v>81.594428531501649</v>
      </c>
      <c r="AH1253">
        <v>180</v>
      </c>
      <c r="AI1253">
        <v>133.30644875540537</v>
      </c>
      <c r="AJ1253">
        <v>97.684120304862361</v>
      </c>
      <c r="AK1253">
        <v>64.413895487508015</v>
      </c>
      <c r="AL1253">
        <v>44.967748071728394</v>
      </c>
      <c r="AM1253">
        <v>30.087419544876717</v>
      </c>
      <c r="AN1253">
        <v>25.268970312606935</v>
      </c>
      <c r="AO1253">
        <v>13.635023772443756</v>
      </c>
      <c r="AP1253">
        <v>3.4047971737519647</v>
      </c>
      <c r="AQ1253">
        <v>0.77052345639022024</v>
      </c>
      <c r="AR1253">
        <v>0.17069853502109703</v>
      </c>
      <c r="AS1253">
        <v>0.77052345639022024</v>
      </c>
      <c r="AT1253">
        <v>1742</v>
      </c>
      <c r="AU1253">
        <v>7</v>
      </c>
      <c r="AV1253">
        <v>1066.0939837792716</v>
      </c>
      <c r="AW1253">
        <v>233.92334098026456</v>
      </c>
      <c r="AX1253">
        <v>4.1062433374526739</v>
      </c>
      <c r="AY1253">
        <v>35.575556238714292</v>
      </c>
      <c r="AZ1253">
        <v>8.8984438908892649</v>
      </c>
      <c r="BA1253">
        <v>0.10915158552209973</v>
      </c>
      <c r="BB1253">
        <v>66.061272509003672</v>
      </c>
      <c r="BC1253">
        <v>11410</v>
      </c>
      <c r="BD1253">
        <v>194209.37525397885</v>
      </c>
      <c r="BE1253">
        <v>294573.51824865554</v>
      </c>
      <c r="BF1253">
        <v>2312.5</v>
      </c>
      <c r="BG1253">
        <v>1693.0365138715783</v>
      </c>
      <c r="BH1253">
        <v>1168.2820169567158</v>
      </c>
      <c r="BI1253">
        <v>662.5</v>
      </c>
      <c r="BJ1253">
        <v>416.3194504689472</v>
      </c>
      <c r="BK1253">
        <v>322.12824693351979</v>
      </c>
      <c r="BL1253">
        <v>-359086.24921602826</v>
      </c>
      <c r="BM1253">
        <v>-369934.65198192734</v>
      </c>
      <c r="BN1253">
        <v>-430061.75300554093</v>
      </c>
      <c r="BO1253">
        <v>-39709.251681669557</v>
      </c>
      <c r="BP1253">
        <v>-57760.274358246417</v>
      </c>
      <c r="BQ1253">
        <v>-60684.480837046052</v>
      </c>
      <c r="BR1253">
        <v>819086</v>
      </c>
      <c r="BS1253">
        <v>8767932</v>
      </c>
      <c r="BT1253">
        <v>937111</v>
      </c>
      <c r="BU1253">
        <v>16026</v>
      </c>
      <c r="BV1253">
        <v>88734</v>
      </c>
      <c r="BW1253">
        <v>932589</v>
      </c>
      <c r="BX1253">
        <v>42948</v>
      </c>
      <c r="BY1253">
        <v>20.100553614889911</v>
      </c>
      <c r="BZ1253">
        <v>0</v>
      </c>
      <c r="CA1253">
        <v>0</v>
      </c>
      <c r="CB1253">
        <v>0</v>
      </c>
      <c r="CC1253">
        <v>0</v>
      </c>
      <c r="CD1253">
        <v>0.82817084802163199</v>
      </c>
      <c r="CE1253">
        <v>0</v>
      </c>
      <c r="CF1253">
        <v>0</v>
      </c>
      <c r="CG1253">
        <v>51357.293337522526</v>
      </c>
      <c r="CH1253">
        <v>25068.778810378186</v>
      </c>
      <c r="CI1253">
        <v>52512.832437616788</v>
      </c>
      <c r="CJ1253">
        <v>1604.9154167975789</v>
      </c>
      <c r="CK1253">
        <v>85381.500173631212</v>
      </c>
      <c r="CL1253">
        <v>1420000</v>
      </c>
      <c r="CM1253">
        <v>770000</v>
      </c>
      <c r="CN1253">
        <v>320000</v>
      </c>
      <c r="CO1253">
        <v>79580000</v>
      </c>
      <c r="CP1253">
        <v>62000</v>
      </c>
      <c r="CQ1253">
        <v>0</v>
      </c>
      <c r="CR1253">
        <v>0</v>
      </c>
      <c r="CS1253">
        <v>0</v>
      </c>
      <c r="CT1253">
        <v>155085000</v>
      </c>
      <c r="CU1253">
        <v>0</v>
      </c>
      <c r="CV1253">
        <v>0</v>
      </c>
      <c r="CW1253">
        <v>0</v>
      </c>
      <c r="CX1253">
        <v>18408.088951099227</v>
      </c>
      <c r="CY1253">
        <v>193386.55763756449</v>
      </c>
      <c r="CZ1253">
        <v>11410</v>
      </c>
      <c r="DA1253">
        <v>8353.5336749296021</v>
      </c>
      <c r="DB1253">
        <v>5764.3666220437299</v>
      </c>
      <c r="DC1253">
        <v>2939.8370312577545</v>
      </c>
      <c r="DD1253">
        <v>-359086.24921602826</v>
      </c>
      <c r="DE1253">
        <v>-369934.65198192734</v>
      </c>
      <c r="DF1253">
        <v>-430061.75300554093</v>
      </c>
    </row>
    <row r="1254" spans="1:110" x14ac:dyDescent="0.45">
      <c r="A1254">
        <v>29401</v>
      </c>
      <c r="B1254" t="s">
        <v>1591</v>
      </c>
      <c r="C1254">
        <v>7195</v>
      </c>
      <c r="D1254">
        <v>6705</v>
      </c>
      <c r="E1254">
        <v>6204</v>
      </c>
      <c r="F1254">
        <v>5687</v>
      </c>
      <c r="G1254">
        <v>5163</v>
      </c>
      <c r="H1254">
        <v>4623</v>
      </c>
      <c r="I1254">
        <v>4114</v>
      </c>
      <c r="J1254">
        <v>3598.0000000000005</v>
      </c>
      <c r="K1254">
        <v>2.52</v>
      </c>
      <c r="L1254">
        <v>2.44</v>
      </c>
      <c r="M1254">
        <v>2.37</v>
      </c>
      <c r="N1254">
        <v>2.3199999999999998</v>
      </c>
      <c r="O1254">
        <v>2.2799999999999998</v>
      </c>
      <c r="P1254">
        <v>2.25</v>
      </c>
      <c r="Q1254">
        <v>2.233775747194537</v>
      </c>
      <c r="R1254">
        <v>2.213345444122985</v>
      </c>
      <c r="S1254">
        <v>296025</v>
      </c>
      <c r="T1254">
        <v>12401</v>
      </c>
      <c r="U1254">
        <v>3634</v>
      </c>
      <c r="V1254">
        <v>14.66096471304124</v>
      </c>
      <c r="W1254">
        <v>41.099489563788538</v>
      </c>
      <c r="X1254">
        <v>2898.048588674656</v>
      </c>
      <c r="Y1254">
        <v>302.94235579621841</v>
      </c>
      <c r="Z1254">
        <v>2360</v>
      </c>
      <c r="AA1254">
        <v>2127.291248751043</v>
      </c>
      <c r="AB1254">
        <v>1903.3073626141274</v>
      </c>
      <c r="AC1254">
        <v>1682.9600139067413</v>
      </c>
      <c r="AD1254">
        <v>1482.2290351725612</v>
      </c>
      <c r="AE1254">
        <v>1278.8288756364766</v>
      </c>
      <c r="AF1254">
        <v>1102.2259631151078</v>
      </c>
      <c r="AG1254">
        <v>892.03282057590366</v>
      </c>
      <c r="AH1254">
        <v>119</v>
      </c>
      <c r="AI1254">
        <v>121.04279321776207</v>
      </c>
      <c r="AJ1254">
        <v>109.60768595290818</v>
      </c>
      <c r="AK1254">
        <v>91.716600531307506</v>
      </c>
      <c r="AL1254">
        <v>80.535966599032236</v>
      </c>
      <c r="AM1254">
        <v>76.389830145283739</v>
      </c>
      <c r="AN1254">
        <v>79.684773541584306</v>
      </c>
      <c r="AO1254">
        <v>74.833995561078495</v>
      </c>
      <c r="AP1254">
        <v>14.151188253406604</v>
      </c>
      <c r="AQ1254">
        <v>0.22662454599712359</v>
      </c>
      <c r="AR1254">
        <v>5.0205451476793242E-2</v>
      </c>
      <c r="AS1254">
        <v>0.22662454599712359</v>
      </c>
      <c r="AT1254">
        <v>4930</v>
      </c>
      <c r="AU1254">
        <v>41</v>
      </c>
      <c r="AV1254">
        <v>3024.0453914853119</v>
      </c>
      <c r="AW1254">
        <v>876.30807308854014</v>
      </c>
      <c r="AX1254">
        <v>20.606610581329363</v>
      </c>
      <c r="AY1254">
        <v>100.91239471386486</v>
      </c>
      <c r="AZ1254">
        <v>33.334759100288068</v>
      </c>
      <c r="BA1254">
        <v>0.5477620375474157</v>
      </c>
      <c r="BB1254">
        <v>66.061272509003672</v>
      </c>
      <c r="BC1254">
        <v>11410</v>
      </c>
      <c r="BD1254">
        <v>445898.05877750582</v>
      </c>
      <c r="BE1254">
        <v>1278628.2970785294</v>
      </c>
      <c r="BF1254">
        <v>17384</v>
      </c>
      <c r="BG1254">
        <v>15507.293291162025</v>
      </c>
      <c r="BH1254">
        <v>12998.167608252548</v>
      </c>
      <c r="BI1254">
        <v>19978</v>
      </c>
      <c r="BJ1254">
        <v>15805.158403941559</v>
      </c>
      <c r="BK1254">
        <v>13920.036422874846</v>
      </c>
      <c r="BL1254">
        <v>-253616.49675313162</v>
      </c>
      <c r="BM1254">
        <v>-216029.57054915105</v>
      </c>
      <c r="BN1254">
        <v>-219088.71185060026</v>
      </c>
      <c r="BO1254">
        <v>25645.699248144287</v>
      </c>
      <c r="BP1254">
        <v>110260.83703387727</v>
      </c>
      <c r="BQ1254">
        <v>197493.16276912123</v>
      </c>
      <c r="BR1254">
        <v>819086</v>
      </c>
      <c r="BS1254">
        <v>8767932</v>
      </c>
      <c r="BT1254">
        <v>937111</v>
      </c>
      <c r="BU1254">
        <v>16026</v>
      </c>
      <c r="BV1254">
        <v>88734</v>
      </c>
      <c r="BW1254">
        <v>932589</v>
      </c>
      <c r="BX1254">
        <v>42948</v>
      </c>
      <c r="BY1254">
        <v>65.256156377090093</v>
      </c>
      <c r="BZ1254">
        <v>0</v>
      </c>
      <c r="CA1254">
        <v>0</v>
      </c>
      <c r="CB1254">
        <v>0</v>
      </c>
      <c r="CC1254">
        <v>0</v>
      </c>
      <c r="CD1254">
        <v>1.6881633717207081</v>
      </c>
      <c r="CE1254">
        <v>0</v>
      </c>
      <c r="CF1254">
        <v>0</v>
      </c>
      <c r="CG1254">
        <v>130778.68139500273</v>
      </c>
      <c r="CH1254">
        <v>63836.343855935709</v>
      </c>
      <c r="CI1254">
        <v>133721.20172639028</v>
      </c>
      <c r="CJ1254">
        <v>4086.8337935938353</v>
      </c>
      <c r="CK1254">
        <v>217419.55781919204</v>
      </c>
      <c r="CL1254">
        <v>2280000</v>
      </c>
      <c r="CM1254">
        <v>540000</v>
      </c>
      <c r="CN1254">
        <v>900000</v>
      </c>
      <c r="CO1254">
        <v>25790000</v>
      </c>
      <c r="CP1254">
        <v>0</v>
      </c>
      <c r="CQ1254">
        <v>0</v>
      </c>
      <c r="CR1254">
        <v>0</v>
      </c>
      <c r="CS1254">
        <v>0</v>
      </c>
      <c r="CT1254">
        <v>0</v>
      </c>
      <c r="CU1254">
        <v>0</v>
      </c>
      <c r="CV1254">
        <v>0</v>
      </c>
      <c r="CW1254">
        <v>0</v>
      </c>
      <c r="CX1254">
        <v>4432.0145698838251</v>
      </c>
      <c r="CY1254">
        <v>554581.03537271277</v>
      </c>
      <c r="CZ1254">
        <v>11410</v>
      </c>
      <c r="DA1254">
        <v>10178.222299364859</v>
      </c>
      <c r="DB1254">
        <v>8531.3559830971917</v>
      </c>
      <c r="DC1254">
        <v>6749.7649052511542</v>
      </c>
      <c r="DD1254">
        <v>-253616.49675313162</v>
      </c>
      <c r="DE1254">
        <v>-216029.57054915105</v>
      </c>
      <c r="DF1254">
        <v>-219088.71185060026</v>
      </c>
    </row>
    <row r="1255" spans="1:110" x14ac:dyDescent="0.45">
      <c r="A1255">
        <v>29402</v>
      </c>
      <c r="B1255" t="s">
        <v>1592</v>
      </c>
      <c r="C1255">
        <v>5523</v>
      </c>
      <c r="D1255">
        <v>5108</v>
      </c>
      <c r="E1255">
        <v>4718</v>
      </c>
      <c r="F1255">
        <v>4329</v>
      </c>
      <c r="G1255">
        <v>3926</v>
      </c>
      <c r="H1255">
        <v>3511</v>
      </c>
      <c r="I1255">
        <v>3111</v>
      </c>
      <c r="J1255">
        <v>2710.2142857142858</v>
      </c>
      <c r="K1255">
        <v>2.52</v>
      </c>
      <c r="L1255">
        <v>2.44</v>
      </c>
      <c r="M1255">
        <v>2.37</v>
      </c>
      <c r="N1255">
        <v>2.3199999999999998</v>
      </c>
      <c r="O1255">
        <v>2.2799999999999998</v>
      </c>
      <c r="P1255">
        <v>2.25</v>
      </c>
      <c r="Q1255">
        <v>2.233775747194537</v>
      </c>
      <c r="R1255">
        <v>2.213345444122985</v>
      </c>
      <c r="S1255">
        <v>296025</v>
      </c>
      <c r="T1255">
        <v>12401</v>
      </c>
      <c r="U1255">
        <v>3634</v>
      </c>
      <c r="V1255">
        <v>10.958922848597686</v>
      </c>
      <c r="W1255">
        <v>30.721452787186536</v>
      </c>
      <c r="X1255">
        <v>2976.079898598191</v>
      </c>
      <c r="Y1255">
        <v>311.09922002081419</v>
      </c>
      <c r="Z1255">
        <v>1981</v>
      </c>
      <c r="AA1255">
        <v>1773.1796896731321</v>
      </c>
      <c r="AB1255">
        <v>1575.626181913309</v>
      </c>
      <c r="AC1255">
        <v>1398.8753836096275</v>
      </c>
      <c r="AD1255">
        <v>1229.4135395371516</v>
      </c>
      <c r="AE1255">
        <v>1076.7168748893628</v>
      </c>
      <c r="AF1255">
        <v>944.1562837547541</v>
      </c>
      <c r="AG1255">
        <v>766.8433578162302</v>
      </c>
      <c r="AH1255">
        <v>296</v>
      </c>
      <c r="AI1255">
        <v>261.56836137116261</v>
      </c>
      <c r="AJ1255">
        <v>223.88910981600603</v>
      </c>
      <c r="AK1255">
        <v>182.8056213082549</v>
      </c>
      <c r="AL1255">
        <v>151.85383777918091</v>
      </c>
      <c r="AM1255">
        <v>130.5352607316546</v>
      </c>
      <c r="AN1255">
        <v>115.77495703038552</v>
      </c>
      <c r="AO1255">
        <v>86.49377747535209</v>
      </c>
      <c r="AP1255">
        <v>10.852790991334388</v>
      </c>
      <c r="AQ1255">
        <v>0.99714800238734391</v>
      </c>
      <c r="AR1255">
        <v>0.22090398649789025</v>
      </c>
      <c r="AS1255">
        <v>0.99714800238734391</v>
      </c>
      <c r="AT1255">
        <v>4322</v>
      </c>
      <c r="AU1255">
        <v>39</v>
      </c>
      <c r="AV1255">
        <v>2652.0974855100358</v>
      </c>
      <c r="AW1255">
        <v>799.14489933837024</v>
      </c>
      <c r="AX1255">
        <v>19.361363202700446</v>
      </c>
      <c r="AY1255">
        <v>88.500493091469892</v>
      </c>
      <c r="AZ1255">
        <v>30.399471970831605</v>
      </c>
      <c r="BA1255">
        <v>0.51466104606333485</v>
      </c>
      <c r="BB1255">
        <v>66.061272509003672</v>
      </c>
      <c r="BC1255">
        <v>11410</v>
      </c>
      <c r="BD1255">
        <v>440885.63253189076</v>
      </c>
      <c r="BE1255">
        <v>1014694.4840781683</v>
      </c>
      <c r="BF1255">
        <v>23028</v>
      </c>
      <c r="BG1255">
        <v>20525.547930224391</v>
      </c>
      <c r="BH1255">
        <v>17164.986645784389</v>
      </c>
      <c r="BI1255">
        <v>3910</v>
      </c>
      <c r="BJ1255">
        <v>3084.6297088604201</v>
      </c>
      <c r="BK1255">
        <v>2710.9530791413399</v>
      </c>
      <c r="BL1255">
        <v>-259798.67530568084</v>
      </c>
      <c r="BM1255">
        <v>-228434.77776492934</v>
      </c>
      <c r="BN1255">
        <v>-238930.2117728095</v>
      </c>
      <c r="BO1255">
        <v>17965.549058793113</v>
      </c>
      <c r="BP1255">
        <v>98241.328630095173</v>
      </c>
      <c r="BQ1255">
        <v>164553.36951860174</v>
      </c>
      <c r="BR1255">
        <v>819086</v>
      </c>
      <c r="BS1255">
        <v>8767932</v>
      </c>
      <c r="BT1255">
        <v>937111</v>
      </c>
      <c r="BU1255">
        <v>16026</v>
      </c>
      <c r="BV1255">
        <v>88734</v>
      </c>
      <c r="BW1255">
        <v>932589</v>
      </c>
      <c r="BX1255">
        <v>42948</v>
      </c>
      <c r="BY1255">
        <v>0.42377012192944802</v>
      </c>
      <c r="BZ1255">
        <v>0</v>
      </c>
      <c r="CA1255">
        <v>0</v>
      </c>
      <c r="CB1255">
        <v>0</v>
      </c>
      <c r="CC1255">
        <v>0</v>
      </c>
      <c r="CD1255">
        <v>3.2778450521792504</v>
      </c>
      <c r="CE1255">
        <v>0</v>
      </c>
      <c r="CF1255">
        <v>0</v>
      </c>
      <c r="CG1255">
        <v>108046.76467183701</v>
      </c>
      <c r="CH1255">
        <v>52740.327005440449</v>
      </c>
      <c r="CI1255">
        <v>110477.81687695335</v>
      </c>
      <c r="CJ1255">
        <v>3376.4613959949065</v>
      </c>
      <c r="CK1255">
        <v>179627.74626692905</v>
      </c>
      <c r="CL1255">
        <v>2720000</v>
      </c>
      <c r="CM1255">
        <v>1000000</v>
      </c>
      <c r="CN1255">
        <v>950000</v>
      </c>
      <c r="CO1255">
        <v>24100000</v>
      </c>
      <c r="CP1255">
        <v>1000</v>
      </c>
      <c r="CQ1255">
        <v>0</v>
      </c>
      <c r="CR1255">
        <v>0</v>
      </c>
      <c r="CS1255">
        <v>0</v>
      </c>
      <c r="CT1255">
        <v>1618000</v>
      </c>
      <c r="CU1255">
        <v>0</v>
      </c>
      <c r="CV1255">
        <v>0</v>
      </c>
      <c r="CW1255">
        <v>0</v>
      </c>
      <c r="CX1255">
        <v>3544.5614154876562</v>
      </c>
      <c r="CY1255">
        <v>458680.95869447547</v>
      </c>
      <c r="CZ1255">
        <v>11410</v>
      </c>
      <c r="DA1255">
        <v>10170.075641994978</v>
      </c>
      <c r="DB1255">
        <v>8504.9721047594194</v>
      </c>
      <c r="DC1255">
        <v>6673.8894936030974</v>
      </c>
      <c r="DD1255">
        <v>-259798.67530568084</v>
      </c>
      <c r="DE1255">
        <v>-228434.77776492934</v>
      </c>
      <c r="DF1255">
        <v>-238930.2117728095</v>
      </c>
    </row>
    <row r="1256" spans="1:110" x14ac:dyDescent="0.45">
      <c r="A1256">
        <v>29424</v>
      </c>
      <c r="B1256" t="s">
        <v>1593</v>
      </c>
      <c r="C1256">
        <v>22054</v>
      </c>
      <c r="D1256">
        <v>20084</v>
      </c>
      <c r="E1256">
        <v>18150</v>
      </c>
      <c r="F1256">
        <v>16236</v>
      </c>
      <c r="G1256">
        <v>14335</v>
      </c>
      <c r="H1256">
        <v>12486</v>
      </c>
      <c r="I1256">
        <v>10739</v>
      </c>
      <c r="J1256">
        <v>8847.7142857142862</v>
      </c>
      <c r="K1256">
        <v>2.52</v>
      </c>
      <c r="L1256">
        <v>2.44</v>
      </c>
      <c r="M1256">
        <v>2.37</v>
      </c>
      <c r="N1256">
        <v>2.3199999999999998</v>
      </c>
      <c r="O1256">
        <v>2.2799999999999998</v>
      </c>
      <c r="P1256">
        <v>2.25</v>
      </c>
      <c r="Q1256">
        <v>2.233775747194537</v>
      </c>
      <c r="R1256">
        <v>2.213345444122985</v>
      </c>
      <c r="S1256">
        <v>294682</v>
      </c>
      <c r="T1256">
        <v>10612</v>
      </c>
      <c r="U1256">
        <v>4531</v>
      </c>
      <c r="V1256">
        <v>50.494109188288334</v>
      </c>
      <c r="W1256">
        <v>146.6194192428884</v>
      </c>
      <c r="X1256">
        <v>2207.1131687413217</v>
      </c>
      <c r="Y1256">
        <v>324.54180163790608</v>
      </c>
      <c r="Z1256">
        <v>5832</v>
      </c>
      <c r="AA1256">
        <v>5156.7269310853007</v>
      </c>
      <c r="AB1256">
        <v>4364.8285113158408</v>
      </c>
      <c r="AC1256">
        <v>3582.6974730353327</v>
      </c>
      <c r="AD1256">
        <v>2840.6186372957959</v>
      </c>
      <c r="AE1256">
        <v>2237.3630757367418</v>
      </c>
      <c r="AF1256">
        <v>1751.9702233641431</v>
      </c>
      <c r="AG1256">
        <v>1034.0900371233142</v>
      </c>
      <c r="AH1256">
        <v>49</v>
      </c>
      <c r="AI1256">
        <v>29.062928125237516</v>
      </c>
      <c r="AJ1256">
        <v>15.547984597323666</v>
      </c>
      <c r="AK1256">
        <v>7.9195221088629664</v>
      </c>
      <c r="AL1256">
        <v>4.5344564621656911</v>
      </c>
      <c r="AM1256">
        <v>3.2021625625557744</v>
      </c>
      <c r="AN1256">
        <v>1.996897183104652</v>
      </c>
      <c r="AO1256">
        <v>1.5326621496736055</v>
      </c>
      <c r="AP1256">
        <v>42.519041628945807</v>
      </c>
      <c r="AQ1256">
        <v>0</v>
      </c>
      <c r="AR1256">
        <v>0</v>
      </c>
      <c r="AS1256">
        <v>0</v>
      </c>
      <c r="AT1256">
        <v>11904</v>
      </c>
      <c r="AU1256">
        <v>138</v>
      </c>
      <c r="AV1256">
        <v>7314.5989034642334</v>
      </c>
      <c r="AW1256">
        <v>2510.3519753345654</v>
      </c>
      <c r="AX1256">
        <v>66.295705105011649</v>
      </c>
      <c r="AY1256">
        <v>244.08816540860147</v>
      </c>
      <c r="AZ1256">
        <v>95.493789141726865</v>
      </c>
      <c r="BA1256">
        <v>1.762263151702705</v>
      </c>
      <c r="BB1256">
        <v>66.061272509003672</v>
      </c>
      <c r="BC1256">
        <v>8610</v>
      </c>
      <c r="BD1256">
        <v>276230.47416840418</v>
      </c>
      <c r="BE1256">
        <v>1264386.8118067165</v>
      </c>
      <c r="BF1256">
        <v>104366</v>
      </c>
      <c r="BG1256">
        <v>88733.928651388327</v>
      </c>
      <c r="BH1256">
        <v>70362.208888003704</v>
      </c>
      <c r="BI1256">
        <v>19703.999999999996</v>
      </c>
      <c r="BJ1256">
        <v>13689.588755057632</v>
      </c>
      <c r="BK1256">
        <v>10854.084456532664</v>
      </c>
      <c r="BL1256">
        <v>-320946.73890591779</v>
      </c>
      <c r="BM1256">
        <v>-385433.20275085833</v>
      </c>
      <c r="BN1256">
        <v>-444648.01572152815</v>
      </c>
      <c r="BO1256">
        <v>-80815.505833098898</v>
      </c>
      <c r="BP1256">
        <v>-72078.525611939142</v>
      </c>
      <c r="BQ1256">
        <v>-58161.70440503268</v>
      </c>
      <c r="BR1256">
        <v>819086</v>
      </c>
      <c r="BS1256">
        <v>8767932</v>
      </c>
      <c r="BT1256">
        <v>937111</v>
      </c>
      <c r="BU1256">
        <v>16026</v>
      </c>
      <c r="BV1256">
        <v>88734</v>
      </c>
      <c r="BW1256">
        <v>932589</v>
      </c>
      <c r="BX1256">
        <v>42948</v>
      </c>
      <c r="BY1256">
        <v>52.948530605657133</v>
      </c>
      <c r="BZ1256">
        <v>0</v>
      </c>
      <c r="CA1256">
        <v>0</v>
      </c>
      <c r="CB1256">
        <v>0</v>
      </c>
      <c r="CC1256">
        <v>0</v>
      </c>
      <c r="CD1256">
        <v>5.9547886043847118</v>
      </c>
      <c r="CE1256">
        <v>0</v>
      </c>
      <c r="CF1256">
        <v>0</v>
      </c>
      <c r="CG1256">
        <v>130217.39950060357</v>
      </c>
      <c r="CH1256">
        <v>63562.368131232121</v>
      </c>
      <c r="CI1256">
        <v>133147.29098936715</v>
      </c>
      <c r="CJ1256">
        <v>4069.2937343938615</v>
      </c>
      <c r="CK1256">
        <v>216486.42666975345</v>
      </c>
      <c r="CL1256">
        <v>570000</v>
      </c>
      <c r="CM1256">
        <v>160000</v>
      </c>
      <c r="CN1256">
        <v>170000</v>
      </c>
      <c r="CO1256">
        <v>6140000</v>
      </c>
      <c r="CP1256">
        <v>0</v>
      </c>
      <c r="CQ1256">
        <v>0</v>
      </c>
      <c r="CR1256">
        <v>0</v>
      </c>
      <c r="CS1256">
        <v>0</v>
      </c>
      <c r="CT1256">
        <v>0</v>
      </c>
      <c r="CU1256">
        <v>0</v>
      </c>
      <c r="CV1256">
        <v>0</v>
      </c>
      <c r="CW1256">
        <v>0</v>
      </c>
      <c r="CX1256">
        <v>267.81130694795627</v>
      </c>
      <c r="CY1256">
        <v>746961.31421659456</v>
      </c>
      <c r="CZ1256">
        <v>8610</v>
      </c>
      <c r="DA1256">
        <v>7320.3833210859229</v>
      </c>
      <c r="DB1256">
        <v>5804.7507667795253</v>
      </c>
      <c r="DC1256">
        <v>4181.4282964463937</v>
      </c>
      <c r="DD1256">
        <v>-320946.73890591779</v>
      </c>
      <c r="DE1256">
        <v>-385433.20275085833</v>
      </c>
      <c r="DF1256">
        <v>-444648.01572152815</v>
      </c>
    </row>
    <row r="1257" spans="1:110" x14ac:dyDescent="0.45">
      <c r="A1257">
        <v>29425</v>
      </c>
      <c r="B1257" t="s">
        <v>1594</v>
      </c>
      <c r="C1257">
        <v>23025</v>
      </c>
      <c r="D1257">
        <v>23233</v>
      </c>
      <c r="E1257">
        <v>22138</v>
      </c>
      <c r="F1257">
        <v>21018</v>
      </c>
      <c r="G1257">
        <v>19763</v>
      </c>
      <c r="H1257">
        <v>18491</v>
      </c>
      <c r="I1257">
        <v>17353</v>
      </c>
      <c r="J1257">
        <v>16321.750000000002</v>
      </c>
      <c r="K1257">
        <v>2.52</v>
      </c>
      <c r="L1257">
        <v>2.44</v>
      </c>
      <c r="M1257">
        <v>2.37</v>
      </c>
      <c r="N1257">
        <v>2.3199999999999998</v>
      </c>
      <c r="O1257">
        <v>2.2799999999999998</v>
      </c>
      <c r="P1257">
        <v>2.25</v>
      </c>
      <c r="Q1257">
        <v>2.233775747194537</v>
      </c>
      <c r="R1257">
        <v>2.213345444122985</v>
      </c>
      <c r="S1257">
        <v>294682</v>
      </c>
      <c r="T1257">
        <v>10612</v>
      </c>
      <c r="U1257">
        <v>4531</v>
      </c>
      <c r="V1257">
        <v>60.588113436529547</v>
      </c>
      <c r="W1257">
        <v>176.70973394288578</v>
      </c>
      <c r="X1257">
        <v>1920.3931827632862</v>
      </c>
      <c r="Y1257">
        <v>281.13436347250308</v>
      </c>
      <c r="Z1257">
        <v>6734</v>
      </c>
      <c r="AA1257">
        <v>6656.8283713557539</v>
      </c>
      <c r="AB1257">
        <v>6208.02499240621</v>
      </c>
      <c r="AC1257">
        <v>5830.8133195659802</v>
      </c>
      <c r="AD1257">
        <v>5440.5163440066272</v>
      </c>
      <c r="AE1257">
        <v>4984.4631858573221</v>
      </c>
      <c r="AF1257">
        <v>4532.8813888111463</v>
      </c>
      <c r="AG1257">
        <v>4146.8988407351344</v>
      </c>
      <c r="AH1257">
        <v>34</v>
      </c>
      <c r="AI1257">
        <v>23.83704881743623</v>
      </c>
      <c r="AJ1257">
        <v>14.515258376978176</v>
      </c>
      <c r="AK1257">
        <v>8.4749093666458357</v>
      </c>
      <c r="AL1257">
        <v>3.4241062973084708</v>
      </c>
      <c r="AM1257">
        <v>0.85663982830021279</v>
      </c>
      <c r="AN1257">
        <v>0.15532957648512677</v>
      </c>
      <c r="AO1257">
        <v>4.3413270281720651E-2</v>
      </c>
      <c r="AP1257">
        <v>55.508015462465927</v>
      </c>
      <c r="AQ1257">
        <v>0</v>
      </c>
      <c r="AR1257">
        <v>0</v>
      </c>
      <c r="AS1257">
        <v>0</v>
      </c>
      <c r="AT1257">
        <v>11215</v>
      </c>
      <c r="AU1257">
        <v>249</v>
      </c>
      <c r="AV1257">
        <v>6930.0555630926774</v>
      </c>
      <c r="AW1257">
        <v>3568.3587243882794</v>
      </c>
      <c r="AX1257">
        <v>112.91643301102685</v>
      </c>
      <c r="AY1257">
        <v>231.25595414040265</v>
      </c>
      <c r="AZ1257">
        <v>135.74036587573013</v>
      </c>
      <c r="BA1257">
        <v>3.0015288139984944</v>
      </c>
      <c r="BB1257">
        <v>66.061272509003672</v>
      </c>
      <c r="BC1257">
        <v>9700</v>
      </c>
      <c r="BD1257">
        <v>496273.086760165</v>
      </c>
      <c r="BE1257">
        <v>3553552.9754847493</v>
      </c>
      <c r="BF1257">
        <v>164006</v>
      </c>
      <c r="BG1257">
        <v>156044.21519034309</v>
      </c>
      <c r="BH1257">
        <v>141554.00160193595</v>
      </c>
      <c r="BI1257">
        <v>58911.999999999935</v>
      </c>
      <c r="BJ1257">
        <v>51601.882325878745</v>
      </c>
      <c r="BK1257">
        <v>48147.808682776886</v>
      </c>
      <c r="BL1257">
        <v>-342997.52015306032</v>
      </c>
      <c r="BM1257">
        <v>-416691.11920604936</v>
      </c>
      <c r="BN1257">
        <v>-530628.70850990526</v>
      </c>
      <c r="BO1257">
        <v>224430.56183613348</v>
      </c>
      <c r="BP1257">
        <v>652723.84899757011</v>
      </c>
      <c r="BQ1257">
        <v>1043501.7664360586</v>
      </c>
      <c r="BR1257">
        <v>819086</v>
      </c>
      <c r="BS1257">
        <v>8767932</v>
      </c>
      <c r="BT1257">
        <v>937111</v>
      </c>
      <c r="BU1257">
        <v>16026</v>
      </c>
      <c r="BV1257">
        <v>88734</v>
      </c>
      <c r="BW1257">
        <v>932589</v>
      </c>
      <c r="BX1257">
        <v>42948</v>
      </c>
      <c r="BY1257">
        <v>62.028883403300568</v>
      </c>
      <c r="BZ1257">
        <v>0</v>
      </c>
      <c r="CA1257">
        <v>0</v>
      </c>
      <c r="CB1257">
        <v>0</v>
      </c>
      <c r="CC1257">
        <v>0</v>
      </c>
      <c r="CD1257">
        <v>15.284596884323475</v>
      </c>
      <c r="CE1257">
        <v>0</v>
      </c>
      <c r="CF1257">
        <v>0</v>
      </c>
      <c r="CG1257">
        <v>239106.08701403931</v>
      </c>
      <c r="CH1257">
        <v>116713.65872372795</v>
      </c>
      <c r="CI1257">
        <v>244485.97397185519</v>
      </c>
      <c r="CJ1257">
        <v>7472.0652191887284</v>
      </c>
      <c r="CK1257">
        <v>397513.86966084037</v>
      </c>
      <c r="CL1257">
        <v>330000</v>
      </c>
      <c r="CM1257">
        <v>70000</v>
      </c>
      <c r="CN1257">
        <v>80000</v>
      </c>
      <c r="CO1257">
        <v>7010000</v>
      </c>
      <c r="CP1257">
        <v>0</v>
      </c>
      <c r="CQ1257">
        <v>0</v>
      </c>
      <c r="CR1257">
        <v>0</v>
      </c>
      <c r="CS1257">
        <v>0</v>
      </c>
      <c r="CT1257">
        <v>0</v>
      </c>
      <c r="CU1257">
        <v>0</v>
      </c>
      <c r="CV1257">
        <v>0</v>
      </c>
      <c r="CW1257">
        <v>0</v>
      </c>
      <c r="CX1257">
        <v>459.48018348914064</v>
      </c>
      <c r="CY1257">
        <v>1386319.767597626</v>
      </c>
      <c r="CZ1257">
        <v>9700</v>
      </c>
      <c r="DA1257">
        <v>9229.1067847903614</v>
      </c>
      <c r="DB1257">
        <v>8372.0950181016469</v>
      </c>
      <c r="DC1257">
        <v>7512.3149753515054</v>
      </c>
      <c r="DD1257">
        <v>-342997.52015306032</v>
      </c>
      <c r="DE1257">
        <v>-416691.11920604936</v>
      </c>
      <c r="DF1257">
        <v>-530628.70850990526</v>
      </c>
    </row>
    <row r="1258" spans="1:110" x14ac:dyDescent="0.45">
      <c r="A1258">
        <v>29426</v>
      </c>
      <c r="B1258" t="s">
        <v>1595</v>
      </c>
      <c r="C1258">
        <v>33487</v>
      </c>
      <c r="D1258">
        <v>33466</v>
      </c>
      <c r="E1258">
        <v>33178</v>
      </c>
      <c r="F1258">
        <v>32695</v>
      </c>
      <c r="G1258">
        <v>31948</v>
      </c>
      <c r="H1258">
        <v>30943</v>
      </c>
      <c r="I1258">
        <v>29798</v>
      </c>
      <c r="J1258">
        <v>29178.607142857145</v>
      </c>
      <c r="K1258">
        <v>2.52</v>
      </c>
      <c r="L1258">
        <v>2.44</v>
      </c>
      <c r="M1258">
        <v>2.37</v>
      </c>
      <c r="N1258">
        <v>2.3199999999999998</v>
      </c>
      <c r="O1258">
        <v>2.2799999999999998</v>
      </c>
      <c r="P1258">
        <v>2.25</v>
      </c>
      <c r="Q1258">
        <v>2.233775747194537</v>
      </c>
      <c r="R1258">
        <v>2.213345444122985</v>
      </c>
      <c r="S1258">
        <v>294682</v>
      </c>
      <c r="T1258">
        <v>10612</v>
      </c>
      <c r="U1258">
        <v>4531</v>
      </c>
      <c r="V1258">
        <v>71.085898376583529</v>
      </c>
      <c r="W1258">
        <v>205.75024742241914</v>
      </c>
      <c r="X1258">
        <v>2380.5139584347794</v>
      </c>
      <c r="Y1258">
        <v>351.16453055475762</v>
      </c>
      <c r="Z1258">
        <v>9768</v>
      </c>
      <c r="AA1258">
        <v>9609.9927651206217</v>
      </c>
      <c r="AB1258">
        <v>9345.9057955717271</v>
      </c>
      <c r="AC1258">
        <v>8996.9480085476098</v>
      </c>
      <c r="AD1258">
        <v>8616.3481604875851</v>
      </c>
      <c r="AE1258">
        <v>8223.7470920998021</v>
      </c>
      <c r="AF1258">
        <v>7835.2030330597736</v>
      </c>
      <c r="AG1258">
        <v>7501.6159541406978</v>
      </c>
      <c r="AH1258">
        <v>259</v>
      </c>
      <c r="AI1258">
        <v>245.92500920545282</v>
      </c>
      <c r="AJ1258">
        <v>230.84338326653599</v>
      </c>
      <c r="AK1258">
        <v>214.82229616783022</v>
      </c>
      <c r="AL1258">
        <v>206.86613049283301</v>
      </c>
      <c r="AM1258">
        <v>211.38235898965252</v>
      </c>
      <c r="AN1258">
        <v>226.53690653480029</v>
      </c>
      <c r="AO1258">
        <v>238.59250886783786</v>
      </c>
      <c r="AP1258">
        <v>50.916450043055221</v>
      </c>
      <c r="AQ1258">
        <v>0.77052345639022024</v>
      </c>
      <c r="AR1258">
        <v>0.17069853502109703</v>
      </c>
      <c r="AS1258">
        <v>0.77052345639022024</v>
      </c>
      <c r="AT1258">
        <v>21006</v>
      </c>
      <c r="AU1258">
        <v>378</v>
      </c>
      <c r="AV1258">
        <v>12951.344477970249</v>
      </c>
      <c r="AW1258">
        <v>5789.8185394313823</v>
      </c>
      <c r="AX1258">
        <v>174.01544799476625</v>
      </c>
      <c r="AY1258">
        <v>432.18636522986719</v>
      </c>
      <c r="AZ1258">
        <v>220.24469723996978</v>
      </c>
      <c r="BA1258">
        <v>4.6256542764341573</v>
      </c>
      <c r="BB1258">
        <v>66.061272509003672</v>
      </c>
      <c r="BC1258">
        <v>11410</v>
      </c>
      <c r="BD1258">
        <v>724492.60157235386</v>
      </c>
      <c r="BE1258">
        <v>5034161.2403725069</v>
      </c>
      <c r="BF1258">
        <v>235254</v>
      </c>
      <c r="BG1258">
        <v>241722.11906783422</v>
      </c>
      <c r="BH1258">
        <v>235886.41783939922</v>
      </c>
      <c r="BI1258">
        <v>69931.999999999898</v>
      </c>
      <c r="BJ1258">
        <v>65470.868034087776</v>
      </c>
      <c r="BK1258">
        <v>62701.239666506015</v>
      </c>
      <c r="BL1258">
        <v>-696961.53029977961</v>
      </c>
      <c r="BM1258">
        <v>-731705.04765765311</v>
      </c>
      <c r="BN1258">
        <v>-810275.58426645235</v>
      </c>
      <c r="BO1258">
        <v>526295.38387059327</v>
      </c>
      <c r="BP1258">
        <v>1167625.0270761054</v>
      </c>
      <c r="BQ1258">
        <v>1712647.9373738198</v>
      </c>
      <c r="BR1258">
        <v>819086</v>
      </c>
      <c r="BS1258">
        <v>8767932</v>
      </c>
      <c r="BT1258">
        <v>937111</v>
      </c>
      <c r="BU1258">
        <v>16026</v>
      </c>
      <c r="BV1258">
        <v>88734</v>
      </c>
      <c r="BW1258">
        <v>932589</v>
      </c>
      <c r="BX1258">
        <v>42948</v>
      </c>
      <c r="BY1258">
        <v>143.76259839396269</v>
      </c>
      <c r="BZ1258">
        <v>0</v>
      </c>
      <c r="CA1258">
        <v>0</v>
      </c>
      <c r="CB1258">
        <v>0</v>
      </c>
      <c r="CC1258">
        <v>0</v>
      </c>
      <c r="CD1258">
        <v>10.362308980923164</v>
      </c>
      <c r="CE1258">
        <v>0</v>
      </c>
      <c r="CF1258">
        <v>0</v>
      </c>
      <c r="CG1258">
        <v>386161.94334661745</v>
      </c>
      <c r="CH1258">
        <v>188495.29859606767</v>
      </c>
      <c r="CI1258">
        <v>394850.58707191638</v>
      </c>
      <c r="CJ1258">
        <v>12067.560729581795</v>
      </c>
      <c r="CK1258">
        <v>641994.23081375158</v>
      </c>
      <c r="CL1258">
        <v>4580000</v>
      </c>
      <c r="CM1258">
        <v>610000</v>
      </c>
      <c r="CN1258">
        <v>490000</v>
      </c>
      <c r="CO1258">
        <v>16300000</v>
      </c>
      <c r="CP1258">
        <v>0</v>
      </c>
      <c r="CQ1258">
        <v>0</v>
      </c>
      <c r="CR1258">
        <v>0</v>
      </c>
      <c r="CS1258">
        <v>0</v>
      </c>
      <c r="CT1258">
        <v>0</v>
      </c>
      <c r="CU1258">
        <v>0</v>
      </c>
      <c r="CV1258">
        <v>0</v>
      </c>
      <c r="CW1258">
        <v>0</v>
      </c>
      <c r="CX1258">
        <v>60.388824115715629</v>
      </c>
      <c r="CY1258">
        <v>1698373.2328088889</v>
      </c>
      <c r="CZ1258">
        <v>11410</v>
      </c>
      <c r="DA1258">
        <v>11723.708751239035</v>
      </c>
      <c r="DB1258">
        <v>11440.672751781245</v>
      </c>
      <c r="DC1258">
        <v>10966.97920061426</v>
      </c>
      <c r="DD1258">
        <v>-696961.53029977961</v>
      </c>
      <c r="DE1258">
        <v>-731705.04765765311</v>
      </c>
      <c r="DF1258">
        <v>-810275.58426645235</v>
      </c>
    </row>
    <row r="1259" spans="1:110" x14ac:dyDescent="0.45">
      <c r="A1259">
        <v>29427</v>
      </c>
      <c r="B1259" t="s">
        <v>1596</v>
      </c>
      <c r="C1259">
        <v>17941</v>
      </c>
      <c r="D1259">
        <v>17037</v>
      </c>
      <c r="E1259">
        <v>15993</v>
      </c>
      <c r="F1259">
        <v>14810</v>
      </c>
      <c r="G1259">
        <v>13538</v>
      </c>
      <c r="H1259">
        <v>12284</v>
      </c>
      <c r="I1259">
        <v>11145</v>
      </c>
      <c r="J1259">
        <v>9989.6785714285725</v>
      </c>
      <c r="K1259">
        <v>2.52</v>
      </c>
      <c r="L1259">
        <v>2.44</v>
      </c>
      <c r="M1259">
        <v>2.37</v>
      </c>
      <c r="N1259">
        <v>2.3199999999999998</v>
      </c>
      <c r="O1259">
        <v>2.2799999999999998</v>
      </c>
      <c r="P1259">
        <v>2.25</v>
      </c>
      <c r="Q1259">
        <v>2.233775747194537</v>
      </c>
      <c r="R1259">
        <v>2.213345444122985</v>
      </c>
      <c r="S1259">
        <v>294682</v>
      </c>
      <c r="T1259">
        <v>10612</v>
      </c>
      <c r="U1259">
        <v>4531</v>
      </c>
      <c r="V1259">
        <v>41.383904563162538</v>
      </c>
      <c r="W1259">
        <v>119.11303368627391</v>
      </c>
      <c r="X1259">
        <v>2190.7515564404976</v>
      </c>
      <c r="Y1259">
        <v>324.98411076733487</v>
      </c>
      <c r="Z1259">
        <v>4679</v>
      </c>
      <c r="AA1259">
        <v>4265.1913669081287</v>
      </c>
      <c r="AB1259">
        <v>3899.2420028885749</v>
      </c>
      <c r="AC1259">
        <v>3511.9378295792812</v>
      </c>
      <c r="AD1259">
        <v>3095.521893113314</v>
      </c>
      <c r="AE1259">
        <v>2705.644679661018</v>
      </c>
      <c r="AF1259">
        <v>2365.6448693387956</v>
      </c>
      <c r="AG1259">
        <v>1970.9220055295968</v>
      </c>
      <c r="AH1259">
        <v>78</v>
      </c>
      <c r="AI1259">
        <v>62.09850147772417</v>
      </c>
      <c r="AJ1259">
        <v>47.199830222225458</v>
      </c>
      <c r="AK1259">
        <v>41.325770918427558</v>
      </c>
      <c r="AL1259">
        <v>41.416007977391097</v>
      </c>
      <c r="AM1259">
        <v>37.375768482567388</v>
      </c>
      <c r="AN1259">
        <v>42.143170264214362</v>
      </c>
      <c r="AO1259">
        <v>40.659861089861067</v>
      </c>
      <c r="AP1259">
        <v>31.608958377476174</v>
      </c>
      <c r="AQ1259">
        <v>0</v>
      </c>
      <c r="AR1259">
        <v>0</v>
      </c>
      <c r="AS1259">
        <v>0</v>
      </c>
      <c r="AT1259">
        <v>10046</v>
      </c>
      <c r="AU1259">
        <v>257</v>
      </c>
      <c r="AV1259">
        <v>6218.7772456201064</v>
      </c>
      <c r="AW1259">
        <v>3539.7883378077822</v>
      </c>
      <c r="AX1259">
        <v>115.54536791833399</v>
      </c>
      <c r="AY1259">
        <v>207.52059668634294</v>
      </c>
      <c r="AZ1259">
        <v>134.65354837020803</v>
      </c>
      <c r="BA1259">
        <v>3.0714107936536461</v>
      </c>
      <c r="BB1259">
        <v>66.061272509003672</v>
      </c>
      <c r="BC1259">
        <v>6660</v>
      </c>
      <c r="BD1259">
        <v>284393.83701434976</v>
      </c>
      <c r="BE1259">
        <v>1692802.9131252852</v>
      </c>
      <c r="BF1259">
        <v>71166</v>
      </c>
      <c r="BG1259">
        <v>65063.336855080131</v>
      </c>
      <c r="BH1259">
        <v>55645.051524720708</v>
      </c>
      <c r="BI1259">
        <v>18902.000000000007</v>
      </c>
      <c r="BJ1259">
        <v>15563.81487821235</v>
      </c>
      <c r="BK1259">
        <v>13718.38911557288</v>
      </c>
      <c r="BL1259">
        <v>-284879.95479866164</v>
      </c>
      <c r="BM1259">
        <v>-316477.73627289967</v>
      </c>
      <c r="BN1259">
        <v>-336579.08621779201</v>
      </c>
      <c r="BO1259">
        <v>77031.278202530579</v>
      </c>
      <c r="BP1259">
        <v>228051.6717534312</v>
      </c>
      <c r="BQ1259">
        <v>353513.01758139208</v>
      </c>
      <c r="BR1259">
        <v>819086</v>
      </c>
      <c r="BS1259">
        <v>8767932</v>
      </c>
      <c r="BT1259">
        <v>937111</v>
      </c>
      <c r="BU1259">
        <v>16026</v>
      </c>
      <c r="BV1259">
        <v>88734</v>
      </c>
      <c r="BW1259">
        <v>932589</v>
      </c>
      <c r="BX1259">
        <v>42948</v>
      </c>
      <c r="BY1259">
        <v>56.867075868785214</v>
      </c>
      <c r="BZ1259">
        <v>0</v>
      </c>
      <c r="CA1259">
        <v>0</v>
      </c>
      <c r="CB1259">
        <v>0</v>
      </c>
      <c r="CC1259">
        <v>0</v>
      </c>
      <c r="CD1259">
        <v>14.500499947363881</v>
      </c>
      <c r="CE1259">
        <v>0</v>
      </c>
      <c r="CF1259">
        <v>0</v>
      </c>
      <c r="CG1259">
        <v>134146.37276139765</v>
      </c>
      <c r="CH1259">
        <v>65480.198204157226</v>
      </c>
      <c r="CI1259">
        <v>137164.6661485291</v>
      </c>
      <c r="CJ1259">
        <v>4192.0741487936766</v>
      </c>
      <c r="CK1259">
        <v>223018.34471582359</v>
      </c>
      <c r="CL1259">
        <v>1080000</v>
      </c>
      <c r="CM1259">
        <v>320000</v>
      </c>
      <c r="CN1259">
        <v>280000</v>
      </c>
      <c r="CO1259">
        <v>8230000</v>
      </c>
      <c r="CP1259">
        <v>0</v>
      </c>
      <c r="CQ1259">
        <v>0</v>
      </c>
      <c r="CR1259">
        <v>0</v>
      </c>
      <c r="CS1259">
        <v>0</v>
      </c>
      <c r="CT1259">
        <v>0</v>
      </c>
      <c r="CU1259">
        <v>0</v>
      </c>
      <c r="CV1259">
        <v>0</v>
      </c>
      <c r="CW1259">
        <v>0</v>
      </c>
      <c r="CX1259">
        <v>102.39844089186562</v>
      </c>
      <c r="CY1259">
        <v>765170.47969187121</v>
      </c>
      <c r="CZ1259">
        <v>6660</v>
      </c>
      <c r="DA1259">
        <v>6088.8882816911673</v>
      </c>
      <c r="DB1259">
        <v>5207.4873275811469</v>
      </c>
      <c r="DC1259">
        <v>4305.0008910377701</v>
      </c>
      <c r="DD1259">
        <v>-284879.95479866164</v>
      </c>
      <c r="DE1259">
        <v>-316477.73627289967</v>
      </c>
      <c r="DF1259">
        <v>-336579.08621779201</v>
      </c>
    </row>
    <row r="1260" spans="1:110" x14ac:dyDescent="0.45">
      <c r="A1260">
        <v>29441</v>
      </c>
      <c r="B1260" t="s">
        <v>1597</v>
      </c>
      <c r="C1260">
        <v>7399</v>
      </c>
      <c r="D1260">
        <v>6311</v>
      </c>
      <c r="E1260">
        <v>5336</v>
      </c>
      <c r="F1260">
        <v>4463</v>
      </c>
      <c r="G1260">
        <v>3677</v>
      </c>
      <c r="H1260">
        <v>2966</v>
      </c>
      <c r="I1260">
        <v>2337</v>
      </c>
      <c r="J1260">
        <v>1496.4642857142858</v>
      </c>
      <c r="K1260">
        <v>2.52</v>
      </c>
      <c r="L1260">
        <v>2.44</v>
      </c>
      <c r="M1260">
        <v>2.37</v>
      </c>
      <c r="N1260">
        <v>2.3199999999999998</v>
      </c>
      <c r="O1260">
        <v>2.2799999999999998</v>
      </c>
      <c r="P1260">
        <v>2.25</v>
      </c>
      <c r="Q1260">
        <v>2.233775747194537</v>
      </c>
      <c r="R1260">
        <v>2.213345444122985</v>
      </c>
      <c r="S1260">
        <v>296025</v>
      </c>
      <c r="T1260">
        <v>12401</v>
      </c>
      <c r="U1260">
        <v>3634</v>
      </c>
      <c r="V1260">
        <v>17.462150627833672</v>
      </c>
      <c r="W1260">
        <v>48.952131836969556</v>
      </c>
      <c r="X1260">
        <v>2502.1463620307309</v>
      </c>
      <c r="Y1260">
        <v>261.55742054248338</v>
      </c>
      <c r="Z1260">
        <v>3382</v>
      </c>
      <c r="AA1260">
        <v>2772.5064840952773</v>
      </c>
      <c r="AB1260">
        <v>2191.7715786092249</v>
      </c>
      <c r="AC1260">
        <v>1705.2660010640598</v>
      </c>
      <c r="AD1260">
        <v>1303.4803436040397</v>
      </c>
      <c r="AE1260">
        <v>985.82722057453964</v>
      </c>
      <c r="AF1260">
        <v>764.16121478548894</v>
      </c>
      <c r="AG1260">
        <v>282.26402288105868</v>
      </c>
      <c r="AH1260">
        <v>194</v>
      </c>
      <c r="AI1260">
        <v>164.75906552304625</v>
      </c>
      <c r="AJ1260">
        <v>138.73710205651147</v>
      </c>
      <c r="AK1260">
        <v>113.60851998925872</v>
      </c>
      <c r="AL1260">
        <v>90.715509871200396</v>
      </c>
      <c r="AM1260">
        <v>73.717727562630628</v>
      </c>
      <c r="AN1260">
        <v>92.811292986216188</v>
      </c>
      <c r="AO1260">
        <v>44.362237954939239</v>
      </c>
      <c r="AP1260">
        <v>22.19665849811377</v>
      </c>
      <c r="AQ1260">
        <v>1.9942960047746878</v>
      </c>
      <c r="AR1260">
        <v>0.44180797299578051</v>
      </c>
      <c r="AS1260">
        <v>1.9942960047746878</v>
      </c>
      <c r="AT1260">
        <v>6514</v>
      </c>
      <c r="AU1260">
        <v>42</v>
      </c>
      <c r="AV1260">
        <v>3991.6937474049992</v>
      </c>
      <c r="AW1260">
        <v>1034.7579033471038</v>
      </c>
      <c r="AX1260">
        <v>22.065288116027581</v>
      </c>
      <c r="AY1260">
        <v>133.2028203509048</v>
      </c>
      <c r="AZ1260">
        <v>39.362190643323828</v>
      </c>
      <c r="BA1260">
        <v>0.58653639955990899</v>
      </c>
      <c r="BB1260">
        <v>66.061272509003672</v>
      </c>
      <c r="BC1260">
        <v>6660</v>
      </c>
      <c r="BD1260">
        <v>115008.50707920923</v>
      </c>
      <c r="BE1260">
        <v>1843548.9586743901</v>
      </c>
      <c r="BF1260">
        <v>5641.9999999999991</v>
      </c>
      <c r="BG1260">
        <v>4196.2719881542344</v>
      </c>
      <c r="BH1260">
        <v>2875.4998982376451</v>
      </c>
      <c r="BI1260">
        <v>13010</v>
      </c>
      <c r="BJ1260">
        <v>8001.968904712221</v>
      </c>
      <c r="BK1260">
        <v>6116.5877762851733</v>
      </c>
      <c r="BL1260">
        <v>-154751.73772174405</v>
      </c>
      <c r="BM1260">
        <v>-195546.42384449817</v>
      </c>
      <c r="BN1260">
        <v>-239552.17165952371</v>
      </c>
      <c r="BO1260">
        <v>-341217.64041413274</v>
      </c>
      <c r="BP1260">
        <v>-420852.87310484517</v>
      </c>
      <c r="BQ1260">
        <v>-432223.82008429989</v>
      </c>
      <c r="BR1260">
        <v>819086</v>
      </c>
      <c r="BS1260">
        <v>8767932</v>
      </c>
      <c r="BT1260">
        <v>937111</v>
      </c>
      <c r="BU1260">
        <v>16026</v>
      </c>
      <c r="BV1260">
        <v>88734</v>
      </c>
      <c r="BW1260">
        <v>932589</v>
      </c>
      <c r="BX1260">
        <v>42948</v>
      </c>
      <c r="BY1260">
        <v>96.806168601799612</v>
      </c>
      <c r="BZ1260">
        <v>0</v>
      </c>
      <c r="CA1260">
        <v>0</v>
      </c>
      <c r="CB1260">
        <v>327.10136325653616</v>
      </c>
      <c r="CC1260">
        <v>10.700683392</v>
      </c>
      <c r="CD1260">
        <v>2.4225429716394449</v>
      </c>
      <c r="CE1260">
        <v>0</v>
      </c>
      <c r="CF1260">
        <v>164.65070900000001</v>
      </c>
      <c r="CG1260">
        <v>304495.42771154066</v>
      </c>
      <c r="CH1260">
        <v>148631.83065169581</v>
      </c>
      <c r="CI1260">
        <v>311346.57483505033</v>
      </c>
      <c r="CJ1260">
        <v>9515.4821159856456</v>
      </c>
      <c r="CK1260">
        <v>506223.6485704364</v>
      </c>
      <c r="CL1260">
        <v>1220000</v>
      </c>
      <c r="CM1260">
        <v>880000</v>
      </c>
      <c r="CN1260">
        <v>820000</v>
      </c>
      <c r="CO1260">
        <v>95650000</v>
      </c>
      <c r="CP1260">
        <v>17000</v>
      </c>
      <c r="CQ1260">
        <v>3530</v>
      </c>
      <c r="CR1260">
        <v>0</v>
      </c>
      <c r="CS1260">
        <v>0</v>
      </c>
      <c r="CT1260">
        <v>30815000</v>
      </c>
      <c r="CU1260">
        <v>24738240</v>
      </c>
      <c r="CV1260">
        <v>0</v>
      </c>
      <c r="CW1260">
        <v>0</v>
      </c>
      <c r="CX1260">
        <v>31100.620682201527</v>
      </c>
      <c r="CY1260">
        <v>1229288.5487913783</v>
      </c>
      <c r="CZ1260">
        <v>6660</v>
      </c>
      <c r="DA1260">
        <v>4953.4157109371163</v>
      </c>
      <c r="DB1260">
        <v>3394.3334495325626</v>
      </c>
      <c r="DC1260">
        <v>1740.936901624691</v>
      </c>
      <c r="DD1260">
        <v>-154751.73772174405</v>
      </c>
      <c r="DE1260">
        <v>-195546.42384449817</v>
      </c>
      <c r="DF1260">
        <v>-239552.17165952371</v>
      </c>
    </row>
    <row r="1261" spans="1:110" x14ac:dyDescent="0.45">
      <c r="A1261">
        <v>29442</v>
      </c>
      <c r="B1261" t="s">
        <v>1598</v>
      </c>
      <c r="C1261">
        <v>18069</v>
      </c>
      <c r="D1261">
        <v>16840</v>
      </c>
      <c r="E1261">
        <v>15540</v>
      </c>
      <c r="F1261">
        <v>14215</v>
      </c>
      <c r="G1261">
        <v>12897</v>
      </c>
      <c r="H1261">
        <v>11574</v>
      </c>
      <c r="I1261">
        <v>10250</v>
      </c>
      <c r="J1261">
        <v>8941.7142857142844</v>
      </c>
      <c r="K1261">
        <v>2.52</v>
      </c>
      <c r="L1261">
        <v>2.44</v>
      </c>
      <c r="M1261">
        <v>2.37</v>
      </c>
      <c r="N1261">
        <v>2.3199999999999998</v>
      </c>
      <c r="O1261">
        <v>2.2799999999999998</v>
      </c>
      <c r="P1261">
        <v>2.25</v>
      </c>
      <c r="Q1261">
        <v>2.233775747194537</v>
      </c>
      <c r="R1261">
        <v>2.213345444122985</v>
      </c>
      <c r="S1261">
        <v>296025</v>
      </c>
      <c r="T1261">
        <v>12401</v>
      </c>
      <c r="U1261">
        <v>3634</v>
      </c>
      <c r="V1261">
        <v>40.01091423002886</v>
      </c>
      <c r="W1261">
        <v>112.16370709711589</v>
      </c>
      <c r="X1261">
        <v>2666.8160224835779</v>
      </c>
      <c r="Y1261">
        <v>278.77087067603077</v>
      </c>
      <c r="Z1261">
        <v>6396</v>
      </c>
      <c r="AA1261">
        <v>5812.3954473495733</v>
      </c>
      <c r="AB1261">
        <v>5202.6165575094228</v>
      </c>
      <c r="AC1261">
        <v>4609.2247088386475</v>
      </c>
      <c r="AD1261">
        <v>4034.2371957542391</v>
      </c>
      <c r="AE1261">
        <v>3512.2483889679652</v>
      </c>
      <c r="AF1261">
        <v>3091.2656212629054</v>
      </c>
      <c r="AG1261">
        <v>2507.141338404926</v>
      </c>
      <c r="AH1261">
        <v>291</v>
      </c>
      <c r="AI1261">
        <v>312.36510654917794</v>
      </c>
      <c r="AJ1261">
        <v>332.22775551348906</v>
      </c>
      <c r="AK1261">
        <v>345.82116897104686</v>
      </c>
      <c r="AL1261">
        <v>351.29654608608695</v>
      </c>
      <c r="AM1261">
        <v>356.19410382165876</v>
      </c>
      <c r="AN1261">
        <v>421.94088027005211</v>
      </c>
      <c r="AO1261">
        <v>411.52613090010107</v>
      </c>
      <c r="AP1261">
        <v>42.690918409351561</v>
      </c>
      <c r="AQ1261">
        <v>3.1274187347603055</v>
      </c>
      <c r="AR1261">
        <v>0.69283523037974681</v>
      </c>
      <c r="AS1261">
        <v>3.1274187347603055</v>
      </c>
      <c r="AT1261">
        <v>14628</v>
      </c>
      <c r="AU1261">
        <v>290</v>
      </c>
      <c r="AV1261">
        <v>9027.6946504780553</v>
      </c>
      <c r="AW1261">
        <v>4302.6041996543681</v>
      </c>
      <c r="AX1261">
        <v>132.53218915216311</v>
      </c>
      <c r="AY1261">
        <v>301.25417048645272</v>
      </c>
      <c r="AZ1261">
        <v>163.67106375485216</v>
      </c>
      <c r="BA1261">
        <v>3.5229520975363191</v>
      </c>
      <c r="BB1261">
        <v>66.061272509003672</v>
      </c>
      <c r="BC1261">
        <v>6180</v>
      </c>
      <c r="BD1261">
        <v>238976.24733923716</v>
      </c>
      <c r="BE1261">
        <v>2486128.0351140727</v>
      </c>
      <c r="BF1261">
        <v>43448</v>
      </c>
      <c r="BG1261">
        <v>38572.377467442064</v>
      </c>
      <c r="BH1261">
        <v>32383.105064133015</v>
      </c>
      <c r="BI1261">
        <v>24250</v>
      </c>
      <c r="BJ1261">
        <v>19230.229636269072</v>
      </c>
      <c r="BK1261">
        <v>16831.31385041093</v>
      </c>
      <c r="BL1261">
        <v>-358908.01231635985</v>
      </c>
      <c r="BM1261">
        <v>-331946.18126881548</v>
      </c>
      <c r="BN1261">
        <v>-349476.29699305817</v>
      </c>
      <c r="BO1261">
        <v>56059.975265501533</v>
      </c>
      <c r="BP1261">
        <v>248668.69690481154</v>
      </c>
      <c r="BQ1261">
        <v>425961.04704318475</v>
      </c>
      <c r="BR1261">
        <v>819086</v>
      </c>
      <c r="BS1261">
        <v>8767932</v>
      </c>
      <c r="BT1261">
        <v>937111</v>
      </c>
      <c r="BU1261">
        <v>16026</v>
      </c>
      <c r="BV1261">
        <v>88734</v>
      </c>
      <c r="BW1261">
        <v>932589</v>
      </c>
      <c r="BX1261">
        <v>42948</v>
      </c>
      <c r="BY1261">
        <v>234.52753846412469</v>
      </c>
      <c r="BZ1261">
        <v>0</v>
      </c>
      <c r="CA1261">
        <v>0</v>
      </c>
      <c r="CB1261">
        <v>0</v>
      </c>
      <c r="CC1261">
        <v>437.41535759999999</v>
      </c>
      <c r="CD1261">
        <v>2.3676771516743043</v>
      </c>
      <c r="CE1261">
        <v>0</v>
      </c>
      <c r="CF1261">
        <v>1.5146999999999999</v>
      </c>
      <c r="CG1261">
        <v>272502.35973078891</v>
      </c>
      <c r="CH1261">
        <v>133015.21434359136</v>
      </c>
      <c r="CI1261">
        <v>278633.66282473167</v>
      </c>
      <c r="CJ1261">
        <v>8515.6987415871536</v>
      </c>
      <c r="CK1261">
        <v>453035.17305243667</v>
      </c>
      <c r="CL1261">
        <v>1570000</v>
      </c>
      <c r="CM1261">
        <v>940000</v>
      </c>
      <c r="CN1261">
        <v>1010000</v>
      </c>
      <c r="CO1261">
        <v>38100000</v>
      </c>
      <c r="CP1261">
        <v>0</v>
      </c>
      <c r="CQ1261">
        <v>0</v>
      </c>
      <c r="CR1261">
        <v>0</v>
      </c>
      <c r="CS1261">
        <v>0</v>
      </c>
      <c r="CT1261">
        <v>0</v>
      </c>
      <c r="CU1261">
        <v>0</v>
      </c>
      <c r="CV1261">
        <v>0</v>
      </c>
      <c r="CW1261">
        <v>0</v>
      </c>
      <c r="CX1261">
        <v>7774.1715962087555</v>
      </c>
      <c r="CY1261">
        <v>1175246.1068469882</v>
      </c>
      <c r="CZ1261">
        <v>6180</v>
      </c>
      <c r="DA1261">
        <v>5486.4963346711447</v>
      </c>
      <c r="DB1261">
        <v>4606.1404275534442</v>
      </c>
      <c r="DC1261">
        <v>3617.4938547643997</v>
      </c>
      <c r="DD1261">
        <v>-358908.01231635985</v>
      </c>
      <c r="DE1261">
        <v>-331946.18126881548</v>
      </c>
      <c r="DF1261">
        <v>-349476.29699305817</v>
      </c>
    </row>
    <row r="1262" spans="1:110" x14ac:dyDescent="0.45">
      <c r="A1262">
        <v>29443</v>
      </c>
      <c r="B1262" t="s">
        <v>1599</v>
      </c>
      <c r="C1262">
        <v>5664</v>
      </c>
      <c r="D1262">
        <v>4764</v>
      </c>
      <c r="E1262">
        <v>3967</v>
      </c>
      <c r="F1262">
        <v>3282</v>
      </c>
      <c r="G1262">
        <v>2685</v>
      </c>
      <c r="H1262">
        <v>2169</v>
      </c>
      <c r="I1262">
        <v>1727</v>
      </c>
      <c r="J1262">
        <v>1074.0357142857142</v>
      </c>
      <c r="K1262">
        <v>2.52</v>
      </c>
      <c r="L1262">
        <v>2.44</v>
      </c>
      <c r="M1262">
        <v>2.37</v>
      </c>
      <c r="N1262">
        <v>2.3199999999999998</v>
      </c>
      <c r="O1262">
        <v>2.2799999999999998</v>
      </c>
      <c r="P1262">
        <v>2.25</v>
      </c>
      <c r="Q1262">
        <v>2.233775747194537</v>
      </c>
      <c r="R1262">
        <v>2.213345444122985</v>
      </c>
      <c r="S1262">
        <v>296025</v>
      </c>
      <c r="T1262">
        <v>12401</v>
      </c>
      <c r="U1262">
        <v>3634</v>
      </c>
      <c r="V1262">
        <v>13.325252035130838</v>
      </c>
      <c r="W1262">
        <v>37.355049116621615</v>
      </c>
      <c r="X1262">
        <v>2510.0664875416869</v>
      </c>
      <c r="Y1262">
        <v>262.38533677890081</v>
      </c>
      <c r="Z1262">
        <v>2264</v>
      </c>
      <c r="AA1262">
        <v>1890.9444208826837</v>
      </c>
      <c r="AB1262">
        <v>1526.6918609528161</v>
      </c>
      <c r="AC1262">
        <v>1220.1698015776587</v>
      </c>
      <c r="AD1262">
        <v>956.23531143694572</v>
      </c>
      <c r="AE1262">
        <v>747.20086843216836</v>
      </c>
      <c r="AF1262">
        <v>597.47230133106245</v>
      </c>
      <c r="AG1262">
        <v>299.89699795108061</v>
      </c>
      <c r="AH1262">
        <v>271</v>
      </c>
      <c r="AI1262">
        <v>225.68281800016672</v>
      </c>
      <c r="AJ1262">
        <v>184.3775046888241</v>
      </c>
      <c r="AK1262">
        <v>149.80703715192703</v>
      </c>
      <c r="AL1262">
        <v>121.36506037021742</v>
      </c>
      <c r="AM1262">
        <v>100.92133032512979</v>
      </c>
      <c r="AN1262">
        <v>102.25670982659169</v>
      </c>
      <c r="AO1262">
        <v>67.699444712211175</v>
      </c>
      <c r="AP1262">
        <v>11.63032880745563</v>
      </c>
      <c r="AQ1262">
        <v>1.4503970943815909</v>
      </c>
      <c r="AR1262">
        <v>0.32131488945147679</v>
      </c>
      <c r="AS1262">
        <v>1.4503970943815909</v>
      </c>
      <c r="AT1262">
        <v>4879</v>
      </c>
      <c r="AU1262">
        <v>60</v>
      </c>
      <c r="AV1262">
        <v>2999.0999155277455</v>
      </c>
      <c r="AW1262">
        <v>1063.6767751248969</v>
      </c>
      <c r="AX1262">
        <v>28.630456180607876</v>
      </c>
      <c r="AY1262">
        <v>100.07996418116086</v>
      </c>
      <c r="AZ1262">
        <v>40.462264525751081</v>
      </c>
      <c r="BA1262">
        <v>0.76105077792905329</v>
      </c>
      <c r="BB1262">
        <v>66.061272509003672</v>
      </c>
      <c r="BC1262">
        <v>6180</v>
      </c>
      <c r="BD1262">
        <v>101466.57607504835</v>
      </c>
      <c r="BE1262">
        <v>897081.28077468125</v>
      </c>
      <c r="BF1262">
        <v>5020</v>
      </c>
      <c r="BG1262">
        <v>3637.2435507686964</v>
      </c>
      <c r="BH1262">
        <v>2478.5565071368596</v>
      </c>
      <c r="BI1262">
        <v>1345.9999999999991</v>
      </c>
      <c r="BJ1262">
        <v>868.53348770393109</v>
      </c>
      <c r="BK1262">
        <v>680.66132191940324</v>
      </c>
      <c r="BL1262">
        <v>-217010.67527807236</v>
      </c>
      <c r="BM1262">
        <v>-224552.54022916977</v>
      </c>
      <c r="BN1262">
        <v>-261314.34578357742</v>
      </c>
      <c r="BO1262">
        <v>-121155.85196470167</v>
      </c>
      <c r="BP1262">
        <v>-136682.64464355086</v>
      </c>
      <c r="BQ1262">
        <v>-132128.55367105175</v>
      </c>
      <c r="BR1262">
        <v>819086</v>
      </c>
      <c r="BS1262">
        <v>8767932</v>
      </c>
      <c r="BT1262">
        <v>937111</v>
      </c>
      <c r="BU1262">
        <v>16026</v>
      </c>
      <c r="BV1262">
        <v>88734</v>
      </c>
      <c r="BW1262">
        <v>932589</v>
      </c>
      <c r="BX1262">
        <v>42948</v>
      </c>
      <c r="BY1262">
        <v>59.679899050151249</v>
      </c>
      <c r="BZ1262">
        <v>0</v>
      </c>
      <c r="CA1262">
        <v>0</v>
      </c>
      <c r="CB1262">
        <v>0</v>
      </c>
      <c r="CC1262">
        <v>0</v>
      </c>
      <c r="CD1262">
        <v>4.0488125663918684</v>
      </c>
      <c r="CE1262">
        <v>0</v>
      </c>
      <c r="CF1262">
        <v>23.667083999999999</v>
      </c>
      <c r="CG1262">
        <v>141723.67833578622</v>
      </c>
      <c r="CH1262">
        <v>69178.870487655644</v>
      </c>
      <c r="CI1262">
        <v>144912.46109834139</v>
      </c>
      <c r="CJ1262">
        <v>4428.8649479933192</v>
      </c>
      <c r="CK1262">
        <v>235615.61523324461</v>
      </c>
      <c r="CL1262">
        <v>780000</v>
      </c>
      <c r="CM1262">
        <v>3500000</v>
      </c>
      <c r="CN1262">
        <v>870000</v>
      </c>
      <c r="CO1262">
        <v>61990000</v>
      </c>
      <c r="CP1262">
        <v>2000</v>
      </c>
      <c r="CQ1262">
        <v>100</v>
      </c>
      <c r="CR1262">
        <v>0</v>
      </c>
      <c r="CS1262">
        <v>0</v>
      </c>
      <c r="CT1262">
        <v>2919000</v>
      </c>
      <c r="CU1262">
        <v>700800</v>
      </c>
      <c r="CV1262">
        <v>0</v>
      </c>
      <c r="CW1262">
        <v>0</v>
      </c>
      <c r="CX1262">
        <v>19215.108337997754</v>
      </c>
      <c r="CY1262">
        <v>556764.33864962473</v>
      </c>
      <c r="CZ1262">
        <v>6180</v>
      </c>
      <c r="DA1262">
        <v>4477.7221401893512</v>
      </c>
      <c r="DB1262">
        <v>3051.2906801007557</v>
      </c>
      <c r="DC1262">
        <v>1535.946436109283</v>
      </c>
      <c r="DD1262">
        <v>-217010.67527807236</v>
      </c>
      <c r="DE1262">
        <v>-224552.54022916977</v>
      </c>
      <c r="DF1262">
        <v>-261314.34578357742</v>
      </c>
    </row>
    <row r="1263" spans="1:110" x14ac:dyDescent="0.45">
      <c r="A1263">
        <v>29444</v>
      </c>
      <c r="B1263" t="s">
        <v>1600</v>
      </c>
      <c r="C1263">
        <v>660</v>
      </c>
      <c r="D1263">
        <v>543</v>
      </c>
      <c r="E1263">
        <v>456</v>
      </c>
      <c r="F1263">
        <v>375</v>
      </c>
      <c r="G1263">
        <v>303</v>
      </c>
      <c r="H1263">
        <v>235</v>
      </c>
      <c r="I1263">
        <v>181</v>
      </c>
      <c r="J1263">
        <v>102.21428571428572</v>
      </c>
      <c r="K1263">
        <v>2.52</v>
      </c>
      <c r="L1263">
        <v>2.44</v>
      </c>
      <c r="M1263">
        <v>2.37</v>
      </c>
      <c r="N1263">
        <v>2.3199999999999998</v>
      </c>
      <c r="O1263">
        <v>2.2799999999999998</v>
      </c>
      <c r="P1263">
        <v>2.25</v>
      </c>
      <c r="Q1263">
        <v>2.233775747194537</v>
      </c>
      <c r="R1263">
        <v>2.213345444122985</v>
      </c>
      <c r="S1263">
        <v>296025</v>
      </c>
      <c r="T1263">
        <v>12401</v>
      </c>
      <c r="U1263">
        <v>3634</v>
      </c>
      <c r="V1263">
        <v>1.8752284658384171</v>
      </c>
      <c r="W1263">
        <v>5.2568800396121933</v>
      </c>
      <c r="X1263">
        <v>2078.3905608613859</v>
      </c>
      <c r="Y1263">
        <v>217.26086140602536</v>
      </c>
      <c r="Z1263">
        <v>300</v>
      </c>
      <c r="AA1263">
        <v>0</v>
      </c>
      <c r="AB1263">
        <v>0</v>
      </c>
      <c r="AC1263">
        <v>0</v>
      </c>
      <c r="AD1263">
        <v>0</v>
      </c>
      <c r="AE1263">
        <v>0</v>
      </c>
      <c r="AF1263">
        <v>0</v>
      </c>
      <c r="AG1263">
        <v>0</v>
      </c>
      <c r="AH1263">
        <v>36</v>
      </c>
      <c r="AI1263">
        <v>0</v>
      </c>
      <c r="AJ1263">
        <v>0</v>
      </c>
      <c r="AK1263">
        <v>0</v>
      </c>
      <c r="AL1263">
        <v>0</v>
      </c>
      <c r="AM1263">
        <v>0</v>
      </c>
      <c r="AN1263">
        <v>0</v>
      </c>
      <c r="AO1263">
        <v>0</v>
      </c>
      <c r="AP1263">
        <v>1.7596908470112316</v>
      </c>
      <c r="AQ1263">
        <v>0.63454872879194613</v>
      </c>
      <c r="AR1263">
        <v>0.14057526413502108</v>
      </c>
      <c r="AS1263">
        <v>0.63454872879194613</v>
      </c>
      <c r="AT1263">
        <v>811</v>
      </c>
      <c r="AU1263">
        <v>5</v>
      </c>
      <c r="AV1263">
        <v>496.89542768911105</v>
      </c>
      <c r="AW1263">
        <v>126.51216518879491</v>
      </c>
      <c r="AX1263">
        <v>2.6500229962776993</v>
      </c>
      <c r="AY1263">
        <v>16.581400421985634</v>
      </c>
      <c r="AZ1263">
        <v>4.8125227637817583</v>
      </c>
      <c r="BA1263">
        <v>7.0442540283834329E-2</v>
      </c>
      <c r="BB1263">
        <v>66.061272509003672</v>
      </c>
      <c r="BC1263">
        <v>6180</v>
      </c>
      <c r="BD1263">
        <v>84720.362233508029</v>
      </c>
      <c r="BE1263" t="e">
        <v>#DIV/0!</v>
      </c>
      <c r="BF1263">
        <v>2407.5</v>
      </c>
      <c r="BG1263">
        <v>1748.6366450752525</v>
      </c>
      <c r="BH1263">
        <v>1129.9042357274402</v>
      </c>
      <c r="BI1263">
        <v>570</v>
      </c>
      <c r="BJ1263" t="e">
        <v>#DIV/0!</v>
      </c>
      <c r="BK1263" t="e">
        <v>#DIV/0!</v>
      </c>
      <c r="BL1263">
        <v>-213672.16219341161</v>
      </c>
      <c r="BM1263">
        <v>-230016.85203026401</v>
      </c>
      <c r="BN1263">
        <v>-272210.80044801487</v>
      </c>
      <c r="BO1263" t="e">
        <v>#DIV/0!</v>
      </c>
      <c r="BP1263" t="e">
        <v>#DIV/0!</v>
      </c>
      <c r="BQ1263" t="e">
        <v>#DIV/0!</v>
      </c>
      <c r="BR1263">
        <v>819086</v>
      </c>
      <c r="BS1263">
        <v>8767932</v>
      </c>
      <c r="BT1263">
        <v>937111</v>
      </c>
      <c r="BU1263">
        <v>16026</v>
      </c>
      <c r="BV1263">
        <v>88734</v>
      </c>
      <c r="BW1263">
        <v>932589</v>
      </c>
      <c r="BX1263">
        <v>42948</v>
      </c>
      <c r="BY1263">
        <v>0.58317388824617766</v>
      </c>
      <c r="BZ1263">
        <v>0</v>
      </c>
      <c r="CA1263">
        <v>0</v>
      </c>
      <c r="CB1263">
        <v>0</v>
      </c>
      <c r="CC1263">
        <v>0</v>
      </c>
      <c r="CD1263">
        <v>0.6426439623058573</v>
      </c>
      <c r="CE1263">
        <v>0</v>
      </c>
      <c r="CF1263">
        <v>0</v>
      </c>
      <c r="CG1263">
        <v>31431.786086352586</v>
      </c>
      <c r="CH1263">
        <v>15342.640583400856</v>
      </c>
      <c r="CI1263">
        <v>32139.001273295518</v>
      </c>
      <c r="CJ1263">
        <v>982.2433151985183</v>
      </c>
      <c r="CK1263">
        <v>52255.344368561178</v>
      </c>
      <c r="CL1263">
        <v>40000</v>
      </c>
      <c r="CM1263">
        <v>240000</v>
      </c>
      <c r="CN1263">
        <v>0</v>
      </c>
      <c r="CO1263">
        <v>47700000</v>
      </c>
      <c r="CP1263">
        <v>17000</v>
      </c>
      <c r="CQ1263">
        <v>440</v>
      </c>
      <c r="CR1263">
        <v>0</v>
      </c>
      <c r="CS1263">
        <v>0</v>
      </c>
      <c r="CT1263">
        <v>33324000</v>
      </c>
      <c r="CU1263">
        <v>3083520</v>
      </c>
      <c r="CV1263">
        <v>0</v>
      </c>
      <c r="CW1263">
        <v>0</v>
      </c>
      <c r="CX1263">
        <v>18176.453833241118</v>
      </c>
      <c r="CY1263">
        <v>104193.59577463004</v>
      </c>
      <c r="CZ1263">
        <v>6180</v>
      </c>
      <c r="DA1263">
        <v>4488.7121356448852</v>
      </c>
      <c r="DB1263">
        <v>2900.4395334561082</v>
      </c>
      <c r="DC1263">
        <v>1282.4512610162219</v>
      </c>
      <c r="DD1263">
        <v>-213672.16219341161</v>
      </c>
      <c r="DE1263">
        <v>-230016.85203026401</v>
      </c>
      <c r="DF1263">
        <v>-272210.80044801487</v>
      </c>
    </row>
    <row r="1264" spans="1:110" x14ac:dyDescent="0.45">
      <c r="A1264">
        <v>29446</v>
      </c>
      <c r="B1264" t="s">
        <v>1601</v>
      </c>
      <c r="C1264">
        <v>1354</v>
      </c>
      <c r="D1264">
        <v>1130</v>
      </c>
      <c r="E1264">
        <v>944</v>
      </c>
      <c r="F1264">
        <v>793</v>
      </c>
      <c r="G1264">
        <v>657</v>
      </c>
      <c r="H1264">
        <v>534</v>
      </c>
      <c r="I1264">
        <v>419</v>
      </c>
      <c r="J1264">
        <v>266</v>
      </c>
      <c r="K1264">
        <v>2.52</v>
      </c>
      <c r="L1264">
        <v>2.44</v>
      </c>
      <c r="M1264">
        <v>2.37</v>
      </c>
      <c r="N1264">
        <v>2.3199999999999998</v>
      </c>
      <c r="O1264">
        <v>2.2799999999999998</v>
      </c>
      <c r="P1264">
        <v>2.25</v>
      </c>
      <c r="Q1264">
        <v>2.233775747194537</v>
      </c>
      <c r="R1264">
        <v>2.213345444122985</v>
      </c>
      <c r="S1264">
        <v>296025</v>
      </c>
      <c r="T1264">
        <v>12401</v>
      </c>
      <c r="U1264">
        <v>3634</v>
      </c>
      <c r="V1264">
        <v>3.6654201669003084</v>
      </c>
      <c r="W1264">
        <v>10.275374154772752</v>
      </c>
      <c r="X1264">
        <v>2181.3849482129094</v>
      </c>
      <c r="Y1264">
        <v>228.02719653925638</v>
      </c>
      <c r="Z1264">
        <v>747</v>
      </c>
      <c r="AA1264">
        <v>642.2388644144869</v>
      </c>
      <c r="AB1264">
        <v>519.53752092594118</v>
      </c>
      <c r="AC1264">
        <v>406.22075205040204</v>
      </c>
      <c r="AD1264">
        <v>313.41353462164898</v>
      </c>
      <c r="AE1264">
        <v>238.58805377525772</v>
      </c>
      <c r="AF1264">
        <v>184.65188023439052</v>
      </c>
      <c r="AG1264">
        <v>86.669212615399857</v>
      </c>
      <c r="AH1264">
        <v>46</v>
      </c>
      <c r="AI1264">
        <v>34.604746213353124</v>
      </c>
      <c r="AJ1264">
        <v>23.217322572112653</v>
      </c>
      <c r="AK1264">
        <v>16.198117807100076</v>
      </c>
      <c r="AL1264">
        <v>9.6458160268825583</v>
      </c>
      <c r="AM1264">
        <v>6.3967178019744448</v>
      </c>
      <c r="AN1264">
        <v>5.4635978872825559</v>
      </c>
      <c r="AO1264">
        <v>2.1410612614490647</v>
      </c>
      <c r="AP1264">
        <v>6.7768559131409303</v>
      </c>
      <c r="AQ1264">
        <v>0.49857400119367196</v>
      </c>
      <c r="AR1264">
        <v>0.11045199324894513</v>
      </c>
      <c r="AS1264">
        <v>0.49857400119367196</v>
      </c>
      <c r="AT1264">
        <v>1499</v>
      </c>
      <c r="AU1264">
        <v>8</v>
      </c>
      <c r="AV1264">
        <v>918.02426613891714</v>
      </c>
      <c r="AW1264">
        <v>221.27998322194111</v>
      </c>
      <c r="AX1264">
        <v>4.3715846412789192</v>
      </c>
      <c r="AY1264">
        <v>30.634469761055662</v>
      </c>
      <c r="AZ1264">
        <v>8.417490561762639</v>
      </c>
      <c r="BA1264">
        <v>0.11620485091262646</v>
      </c>
      <c r="BB1264">
        <v>66.061272509003672</v>
      </c>
      <c r="BC1264">
        <v>6180</v>
      </c>
      <c r="BD1264">
        <v>105944.69831973931</v>
      </c>
      <c r="BE1264">
        <v>575783.2197939622</v>
      </c>
      <c r="BF1264">
        <v>2467.5</v>
      </c>
      <c r="BG1264">
        <v>1821.1836664632287</v>
      </c>
      <c r="BH1264">
        <v>1264.5246017699114</v>
      </c>
      <c r="BI1264">
        <v>2745</v>
      </c>
      <c r="BJ1264">
        <v>1736.2324614143999</v>
      </c>
      <c r="BK1264">
        <v>1339.5641407045009</v>
      </c>
      <c r="BL1264">
        <v>-208939.39708692324</v>
      </c>
      <c r="BM1264">
        <v>-212535.00099005931</v>
      </c>
      <c r="BN1264">
        <v>-251253.63174921408</v>
      </c>
      <c r="BO1264">
        <v>-75780.849723790947</v>
      </c>
      <c r="BP1264">
        <v>-93975.963000096031</v>
      </c>
      <c r="BQ1264">
        <v>-104452.94897128665</v>
      </c>
      <c r="BR1264">
        <v>819086</v>
      </c>
      <c r="BS1264">
        <v>8767932</v>
      </c>
      <c r="BT1264">
        <v>937111</v>
      </c>
      <c r="BU1264">
        <v>16026</v>
      </c>
      <c r="BV1264">
        <v>88734</v>
      </c>
      <c r="BW1264">
        <v>932589</v>
      </c>
      <c r="BX1264">
        <v>42948</v>
      </c>
      <c r="BY1264">
        <v>0.15740033100236642</v>
      </c>
      <c r="BZ1264">
        <v>0</v>
      </c>
      <c r="CA1264">
        <v>0</v>
      </c>
      <c r="CB1264">
        <v>18.96788847848287</v>
      </c>
      <c r="CC1264">
        <v>0</v>
      </c>
      <c r="CD1264">
        <v>1.2090420307788174</v>
      </c>
      <c r="CE1264">
        <v>0</v>
      </c>
      <c r="CF1264">
        <v>2.4300000000000002</v>
      </c>
      <c r="CG1264">
        <v>89524.462156664958</v>
      </c>
      <c r="CH1264">
        <v>43699.128090222082</v>
      </c>
      <c r="CI1264">
        <v>91538.762555189911</v>
      </c>
      <c r="CJ1264">
        <v>2797.63944239578</v>
      </c>
      <c r="CK1264">
        <v>148834.4183354555</v>
      </c>
      <c r="CL1264">
        <v>70000</v>
      </c>
      <c r="CM1264">
        <v>250000</v>
      </c>
      <c r="CN1264">
        <v>110000</v>
      </c>
      <c r="CO1264">
        <v>175660000</v>
      </c>
      <c r="CP1264">
        <v>69000</v>
      </c>
      <c r="CQ1264">
        <v>2710</v>
      </c>
      <c r="CR1264">
        <v>0</v>
      </c>
      <c r="CS1264">
        <v>0</v>
      </c>
      <c r="CT1264">
        <v>146899000</v>
      </c>
      <c r="CU1264">
        <v>18991680</v>
      </c>
      <c r="CV1264">
        <v>0</v>
      </c>
      <c r="CW1264">
        <v>0</v>
      </c>
      <c r="CX1264">
        <v>36787.955068539464</v>
      </c>
      <c r="CY1264">
        <v>404371.84266714461</v>
      </c>
      <c r="CZ1264">
        <v>6180</v>
      </c>
      <c r="DA1264">
        <v>4561.2624351541044</v>
      </c>
      <c r="DB1264">
        <v>3167.0768141592921</v>
      </c>
      <c r="DC1264">
        <v>1603.7338412653164</v>
      </c>
      <c r="DD1264">
        <v>-208939.39708692324</v>
      </c>
      <c r="DE1264">
        <v>-212535.00099005931</v>
      </c>
      <c r="DF1264">
        <v>-251253.63174921408</v>
      </c>
    </row>
    <row r="1265" spans="1:110" x14ac:dyDescent="0.45">
      <c r="A1265">
        <v>29447</v>
      </c>
      <c r="B1265" t="s">
        <v>1602</v>
      </c>
      <c r="C1265">
        <v>449</v>
      </c>
      <c r="D1265">
        <v>358</v>
      </c>
      <c r="E1265">
        <v>290</v>
      </c>
      <c r="F1265">
        <v>232</v>
      </c>
      <c r="G1265">
        <v>190</v>
      </c>
      <c r="H1265">
        <v>154</v>
      </c>
      <c r="I1265">
        <v>123</v>
      </c>
      <c r="J1265">
        <v>69.928571428571431</v>
      </c>
      <c r="K1265">
        <v>2.52</v>
      </c>
      <c r="L1265">
        <v>2.44</v>
      </c>
      <c r="M1265">
        <v>2.37</v>
      </c>
      <c r="N1265">
        <v>2.3199999999999998</v>
      </c>
      <c r="O1265">
        <v>2.2799999999999998</v>
      </c>
      <c r="P1265">
        <v>2.25</v>
      </c>
      <c r="Q1265">
        <v>2.233775747194537</v>
      </c>
      <c r="R1265">
        <v>2.213345444122985</v>
      </c>
      <c r="S1265">
        <v>296025</v>
      </c>
      <c r="T1265">
        <v>12401</v>
      </c>
      <c r="U1265">
        <v>3634</v>
      </c>
      <c r="V1265">
        <v>1.2907882744371664</v>
      </c>
      <c r="W1265">
        <v>3.6185026192103962</v>
      </c>
      <c r="X1265">
        <v>2054.1338632147399</v>
      </c>
      <c r="Y1265">
        <v>214.72523065172118</v>
      </c>
      <c r="Z1265">
        <v>255</v>
      </c>
      <c r="AA1265">
        <v>0</v>
      </c>
      <c r="AB1265">
        <v>0</v>
      </c>
      <c r="AC1265">
        <v>0</v>
      </c>
      <c r="AD1265">
        <v>0</v>
      </c>
      <c r="AE1265">
        <v>0</v>
      </c>
      <c r="AF1265">
        <v>0</v>
      </c>
      <c r="AG1265">
        <v>0</v>
      </c>
      <c r="AH1265">
        <v>30</v>
      </c>
      <c r="AI1265">
        <v>0</v>
      </c>
      <c r="AJ1265">
        <v>0</v>
      </c>
      <c r="AK1265">
        <v>0</v>
      </c>
      <c r="AL1265">
        <v>0</v>
      </c>
      <c r="AM1265">
        <v>0</v>
      </c>
      <c r="AN1265">
        <v>0</v>
      </c>
      <c r="AO1265">
        <v>0</v>
      </c>
      <c r="AP1265">
        <v>1.3013527659292365</v>
      </c>
      <c r="AQ1265">
        <v>1.6316967311792898</v>
      </c>
      <c r="AR1265">
        <v>0.36147925063291136</v>
      </c>
      <c r="AS1265">
        <v>1.6316967311792898</v>
      </c>
      <c r="AT1265">
        <v>515</v>
      </c>
      <c r="AU1265">
        <v>4</v>
      </c>
      <c r="AV1265">
        <v>315.80693971979809</v>
      </c>
      <c r="AW1265">
        <v>88.679754834856681</v>
      </c>
      <c r="AX1265">
        <v>2.0326246434968884</v>
      </c>
      <c r="AY1265">
        <v>10.538477578449662</v>
      </c>
      <c r="AZ1265">
        <v>3.3733778739179479</v>
      </c>
      <c r="BA1265">
        <v>5.40309437059842E-2</v>
      </c>
      <c r="BB1265">
        <v>66.061272509003672</v>
      </c>
      <c r="BC1265">
        <v>6180</v>
      </c>
      <c r="BD1265">
        <v>87911.899719003719</v>
      </c>
      <c r="BE1265" t="e">
        <v>#DIV/0!</v>
      </c>
      <c r="BF1265">
        <v>2027.5</v>
      </c>
      <c r="BG1265">
        <v>1381.8715083798884</v>
      </c>
      <c r="BH1265">
        <v>945.81427684667915</v>
      </c>
      <c r="BI1265">
        <v>3640</v>
      </c>
      <c r="BJ1265" t="e">
        <v>#DIV/0!</v>
      </c>
      <c r="BK1265" t="e">
        <v>#DIV/0!</v>
      </c>
      <c r="BL1265">
        <v>-231567.68930413696</v>
      </c>
      <c r="BM1265">
        <v>-230427.06082699422</v>
      </c>
      <c r="BN1265">
        <v>-268088.4078669431</v>
      </c>
      <c r="BO1265" t="e">
        <v>#DIV/0!</v>
      </c>
      <c r="BP1265" t="e">
        <v>#DIV/0!</v>
      </c>
      <c r="BQ1265" t="e">
        <v>#DIV/0!</v>
      </c>
      <c r="BR1265">
        <v>819086</v>
      </c>
      <c r="BS1265">
        <v>8767932</v>
      </c>
      <c r="BT1265">
        <v>937111</v>
      </c>
      <c r="BU1265">
        <v>16026</v>
      </c>
      <c r="BV1265">
        <v>88734</v>
      </c>
      <c r="BW1265">
        <v>932589</v>
      </c>
      <c r="BX1265">
        <v>42948</v>
      </c>
      <c r="BY1265">
        <v>0.13318489546354079</v>
      </c>
      <c r="BZ1265">
        <v>0</v>
      </c>
      <c r="CA1265">
        <v>1.1576431759890859</v>
      </c>
      <c r="CB1265">
        <v>500.38533154094887</v>
      </c>
      <c r="CC1265">
        <v>0</v>
      </c>
      <c r="CD1265">
        <v>0.52127294763308041</v>
      </c>
      <c r="CE1265">
        <v>0</v>
      </c>
      <c r="CF1265">
        <v>0</v>
      </c>
      <c r="CG1265">
        <v>18522.302515172058</v>
      </c>
      <c r="CH1265">
        <v>9041.1989152183614</v>
      </c>
      <c r="CI1265">
        <v>18939.054321763429</v>
      </c>
      <c r="CJ1265">
        <v>578.8219535991268</v>
      </c>
      <c r="CK1265">
        <v>30793.327931473552</v>
      </c>
      <c r="CL1265">
        <v>60000</v>
      </c>
      <c r="CM1265">
        <v>100000</v>
      </c>
      <c r="CN1265">
        <v>0</v>
      </c>
      <c r="CO1265">
        <v>154900000</v>
      </c>
      <c r="CP1265">
        <v>119000</v>
      </c>
      <c r="CQ1265">
        <v>2080</v>
      </c>
      <c r="CR1265">
        <v>0</v>
      </c>
      <c r="CS1265">
        <v>0</v>
      </c>
      <c r="CT1265">
        <v>282592000</v>
      </c>
      <c r="CU1265">
        <v>14576640</v>
      </c>
      <c r="CV1265">
        <v>0</v>
      </c>
      <c r="CW1265">
        <v>0</v>
      </c>
      <c r="CX1265">
        <v>32263.221805513971</v>
      </c>
      <c r="CY1265">
        <v>77220.960826377006</v>
      </c>
      <c r="CZ1265">
        <v>6180</v>
      </c>
      <c r="DA1265">
        <v>4212.0670391061449</v>
      </c>
      <c r="DB1265">
        <v>2882.9258845437616</v>
      </c>
      <c r="DC1265">
        <v>1330.7630383144976</v>
      </c>
      <c r="DD1265">
        <v>-231567.68930413696</v>
      </c>
      <c r="DE1265">
        <v>-230427.06082699422</v>
      </c>
      <c r="DF1265">
        <v>-268088.4078669431</v>
      </c>
    </row>
    <row r="1266" spans="1:110" x14ac:dyDescent="0.45">
      <c r="A1266">
        <v>29449</v>
      </c>
      <c r="B1266" t="s">
        <v>1603</v>
      </c>
      <c r="C1266">
        <v>3508</v>
      </c>
      <c r="D1266">
        <v>3027</v>
      </c>
      <c r="E1266">
        <v>2609</v>
      </c>
      <c r="F1266">
        <v>2286</v>
      </c>
      <c r="G1266">
        <v>1986</v>
      </c>
      <c r="H1266">
        <v>1718</v>
      </c>
      <c r="I1266">
        <v>1471</v>
      </c>
      <c r="J1266">
        <v>1137</v>
      </c>
      <c r="K1266">
        <v>2.52</v>
      </c>
      <c r="L1266">
        <v>2.44</v>
      </c>
      <c r="M1266">
        <v>2.37</v>
      </c>
      <c r="N1266">
        <v>2.3199999999999998</v>
      </c>
      <c r="O1266">
        <v>2.2799999999999998</v>
      </c>
      <c r="P1266">
        <v>2.25</v>
      </c>
      <c r="Q1266">
        <v>2.233775747194537</v>
      </c>
      <c r="R1266">
        <v>2.213345444122985</v>
      </c>
      <c r="S1266">
        <v>296025</v>
      </c>
      <c r="T1266">
        <v>12401</v>
      </c>
      <c r="U1266">
        <v>3634</v>
      </c>
      <c r="V1266">
        <v>9.5223421993696213</v>
      </c>
      <c r="W1266">
        <v>26.694246354585985</v>
      </c>
      <c r="X1266">
        <v>2175.4705727196624</v>
      </c>
      <c r="Y1266">
        <v>227.4089478142387</v>
      </c>
      <c r="Z1266">
        <v>1684</v>
      </c>
      <c r="AA1266">
        <v>1545.0032047738357</v>
      </c>
      <c r="AB1266">
        <v>1332.26919192638</v>
      </c>
      <c r="AC1266">
        <v>1138.27871643457</v>
      </c>
      <c r="AD1266">
        <v>971.72007324032586</v>
      </c>
      <c r="AE1266">
        <v>830.40930638216719</v>
      </c>
      <c r="AF1266">
        <v>738.89459657529324</v>
      </c>
      <c r="AG1266">
        <v>543.04054420177761</v>
      </c>
      <c r="AH1266">
        <v>118</v>
      </c>
      <c r="AI1266">
        <v>112.94931967774156</v>
      </c>
      <c r="AJ1266">
        <v>95.057926514304043</v>
      </c>
      <c r="AK1266">
        <v>82.4664043199747</v>
      </c>
      <c r="AL1266">
        <v>70.990014504403277</v>
      </c>
      <c r="AM1266">
        <v>59.066035022949251</v>
      </c>
      <c r="AN1266">
        <v>81.492219692326998</v>
      </c>
      <c r="AO1266">
        <v>47.454279787413327</v>
      </c>
      <c r="AP1266">
        <v>9.2322384903659049</v>
      </c>
      <c r="AQ1266">
        <v>1.3597472759827416</v>
      </c>
      <c r="AR1266">
        <v>0.30123270886075948</v>
      </c>
      <c r="AS1266">
        <v>1.3597472759827416</v>
      </c>
      <c r="AT1266">
        <v>3595</v>
      </c>
      <c r="AU1266">
        <v>106</v>
      </c>
      <c r="AV1266">
        <v>2229.9917654852611</v>
      </c>
      <c r="AW1266">
        <v>1408.6263807702499</v>
      </c>
      <c r="AX1266">
        <v>47.298591114604868</v>
      </c>
      <c r="AY1266">
        <v>74.414825214243166</v>
      </c>
      <c r="AZ1266">
        <v>53.584147524500302</v>
      </c>
      <c r="BA1266">
        <v>1.2572845272056707</v>
      </c>
      <c r="BB1266">
        <v>66.061272509003672</v>
      </c>
      <c r="BC1266">
        <v>6180</v>
      </c>
      <c r="BD1266">
        <v>169053.46598431692</v>
      </c>
      <c r="BE1266">
        <v>638827.57727727655</v>
      </c>
      <c r="BF1266">
        <v>5642</v>
      </c>
      <c r="BG1266">
        <v>4481.2454119818185</v>
      </c>
      <c r="BH1266">
        <v>3472.5709562089341</v>
      </c>
      <c r="BI1266">
        <v>8563.9999999999982</v>
      </c>
      <c r="BJ1266">
        <v>6309.5137262013923</v>
      </c>
      <c r="BK1266">
        <v>5386.2740747183962</v>
      </c>
      <c r="BL1266">
        <v>-189170.96482921403</v>
      </c>
      <c r="BM1266">
        <v>-176313.27147468118</v>
      </c>
      <c r="BN1266">
        <v>-196187.47218459405</v>
      </c>
      <c r="BO1266">
        <v>-12835.78742583323</v>
      </c>
      <c r="BP1266">
        <v>24296.491703655862</v>
      </c>
      <c r="BQ1266">
        <v>57511.096512180637</v>
      </c>
      <c r="BR1266">
        <v>819086</v>
      </c>
      <c r="BS1266">
        <v>8767932</v>
      </c>
      <c r="BT1266">
        <v>937111</v>
      </c>
      <c r="BU1266">
        <v>16026</v>
      </c>
      <c r="BV1266">
        <v>88734</v>
      </c>
      <c r="BW1266">
        <v>932589</v>
      </c>
      <c r="BX1266">
        <v>42948</v>
      </c>
      <c r="BY1266">
        <v>6.4437448180581383</v>
      </c>
      <c r="BZ1266">
        <v>0</v>
      </c>
      <c r="CA1266">
        <v>0</v>
      </c>
      <c r="CB1266">
        <v>671.56978706811572</v>
      </c>
      <c r="CC1266">
        <v>0</v>
      </c>
      <c r="CD1266">
        <v>0.61806376548761666</v>
      </c>
      <c r="CE1266">
        <v>30.061803661483637</v>
      </c>
      <c r="CF1266">
        <v>0.61199999999999999</v>
      </c>
      <c r="CG1266">
        <v>89243.821209465372</v>
      </c>
      <c r="CH1266">
        <v>43562.140227870288</v>
      </c>
      <c r="CI1266">
        <v>91251.807186678343</v>
      </c>
      <c r="CJ1266">
        <v>2788.8694127957929</v>
      </c>
      <c r="CK1266">
        <v>148367.85276073622</v>
      </c>
      <c r="CL1266">
        <v>300000</v>
      </c>
      <c r="CM1266">
        <v>760000</v>
      </c>
      <c r="CN1266">
        <v>340000</v>
      </c>
      <c r="CO1266">
        <v>672380000</v>
      </c>
      <c r="CP1266">
        <v>180000</v>
      </c>
      <c r="CQ1266">
        <v>24900</v>
      </c>
      <c r="CR1266">
        <v>0</v>
      </c>
      <c r="CS1266">
        <v>0</v>
      </c>
      <c r="CT1266">
        <v>442910000</v>
      </c>
      <c r="CU1266">
        <v>174499200</v>
      </c>
      <c r="CV1266">
        <v>0</v>
      </c>
      <c r="CW1266">
        <v>0</v>
      </c>
      <c r="CX1266">
        <v>138862.57785179463</v>
      </c>
      <c r="CY1266">
        <v>340594.67542048416</v>
      </c>
      <c r="CZ1266">
        <v>6180</v>
      </c>
      <c r="DA1266">
        <v>4908.560199583063</v>
      </c>
      <c r="DB1266">
        <v>3803.7023235326506</v>
      </c>
      <c r="DC1266">
        <v>2559.0404114797539</v>
      </c>
      <c r="DD1266">
        <v>-189170.96482921403</v>
      </c>
      <c r="DE1266">
        <v>-176313.27147468118</v>
      </c>
      <c r="DF1266">
        <v>-196187.47218459405</v>
      </c>
    </row>
    <row r="1267" spans="1:110" x14ac:dyDescent="0.45">
      <c r="A1267">
        <v>29450</v>
      </c>
      <c r="B1267" t="s">
        <v>1604</v>
      </c>
      <c r="C1267">
        <v>895</v>
      </c>
      <c r="D1267">
        <v>775</v>
      </c>
      <c r="E1267">
        <v>670</v>
      </c>
      <c r="F1267">
        <v>584</v>
      </c>
      <c r="G1267">
        <v>504</v>
      </c>
      <c r="H1267">
        <v>439</v>
      </c>
      <c r="I1267">
        <v>376</v>
      </c>
      <c r="J1267">
        <v>290.46428571428572</v>
      </c>
      <c r="K1267">
        <v>2.52</v>
      </c>
      <c r="L1267">
        <v>2.44</v>
      </c>
      <c r="M1267">
        <v>2.37</v>
      </c>
      <c r="N1267">
        <v>2.3199999999999998</v>
      </c>
      <c r="O1267">
        <v>2.2799999999999998</v>
      </c>
      <c r="P1267">
        <v>2.25</v>
      </c>
      <c r="Q1267">
        <v>2.233775747194537</v>
      </c>
      <c r="R1267">
        <v>2.213345444122985</v>
      </c>
      <c r="S1267">
        <v>296025</v>
      </c>
      <c r="T1267">
        <v>12401</v>
      </c>
      <c r="U1267">
        <v>3634</v>
      </c>
      <c r="V1267">
        <v>3.0604677390316652</v>
      </c>
      <c r="W1267">
        <v>8.5794942121889264</v>
      </c>
      <c r="X1267">
        <v>1726.9216818832842</v>
      </c>
      <c r="Y1267">
        <v>180.5206871374582</v>
      </c>
      <c r="Z1267">
        <v>466</v>
      </c>
      <c r="AA1267">
        <v>0</v>
      </c>
      <c r="AB1267">
        <v>0</v>
      </c>
      <c r="AC1267">
        <v>0</v>
      </c>
      <c r="AD1267">
        <v>0</v>
      </c>
      <c r="AE1267">
        <v>0</v>
      </c>
      <c r="AF1267">
        <v>0</v>
      </c>
      <c r="AG1267">
        <v>0</v>
      </c>
      <c r="AH1267">
        <v>42</v>
      </c>
      <c r="AI1267">
        <v>0</v>
      </c>
      <c r="AJ1267">
        <v>0</v>
      </c>
      <c r="AK1267">
        <v>0</v>
      </c>
      <c r="AL1267">
        <v>0</v>
      </c>
      <c r="AM1267">
        <v>0</v>
      </c>
      <c r="AN1267">
        <v>0</v>
      </c>
      <c r="AO1267">
        <v>0</v>
      </c>
      <c r="AP1267">
        <v>3.1265204816664673</v>
      </c>
      <c r="AQ1267">
        <v>1.4503970943815909</v>
      </c>
      <c r="AR1267">
        <v>0.32131488945147679</v>
      </c>
      <c r="AS1267">
        <v>1.4503970943815909</v>
      </c>
      <c r="AT1267">
        <v>1130</v>
      </c>
      <c r="AU1267">
        <v>8</v>
      </c>
      <c r="AV1267">
        <v>692.68219216866248</v>
      </c>
      <c r="AW1267">
        <v>186.72421618404763</v>
      </c>
      <c r="AX1267">
        <v>4.1305659936643826</v>
      </c>
      <c r="AY1267">
        <v>23.114804752668263</v>
      </c>
      <c r="AZ1267">
        <v>7.1029891836411716</v>
      </c>
      <c r="BA1267">
        <v>0.10979812696434751</v>
      </c>
      <c r="BB1267">
        <v>66.061272509003672</v>
      </c>
      <c r="BC1267">
        <v>6180</v>
      </c>
      <c r="BD1267">
        <v>168681.35226099528</v>
      </c>
      <c r="BE1267" t="e">
        <v>#DIV/0!</v>
      </c>
      <c r="BF1267">
        <v>632.5</v>
      </c>
      <c r="BG1267">
        <v>501.27208008898776</v>
      </c>
      <c r="BH1267">
        <v>388.53545519713259</v>
      </c>
      <c r="BI1267">
        <v>9515</v>
      </c>
      <c r="BJ1267" t="e">
        <v>#DIV/0!</v>
      </c>
      <c r="BK1267" t="e">
        <v>#DIV/0!</v>
      </c>
      <c r="BL1267">
        <v>-184871.98867726268</v>
      </c>
      <c r="BM1267">
        <v>-167813.91602079474</v>
      </c>
      <c r="BN1267">
        <v>-184486.07707501107</v>
      </c>
      <c r="BO1267" t="e">
        <v>#DIV/0!</v>
      </c>
      <c r="BP1267" t="e">
        <v>#DIV/0!</v>
      </c>
      <c r="BQ1267" t="e">
        <v>#DIV/0!</v>
      </c>
      <c r="BR1267">
        <v>819086</v>
      </c>
      <c r="BS1267">
        <v>8767932</v>
      </c>
      <c r="BT1267">
        <v>937111</v>
      </c>
      <c r="BU1267">
        <v>16026</v>
      </c>
      <c r="BV1267">
        <v>88734</v>
      </c>
      <c r="BW1267">
        <v>932589</v>
      </c>
      <c r="BX1267">
        <v>42948</v>
      </c>
      <c r="BY1267">
        <v>2.6745861446749641</v>
      </c>
      <c r="BZ1267">
        <v>0</v>
      </c>
      <c r="CA1267">
        <v>0</v>
      </c>
      <c r="CB1267">
        <v>4.4258406449793357</v>
      </c>
      <c r="CC1267">
        <v>0</v>
      </c>
      <c r="CD1267">
        <v>0.96785604008291393</v>
      </c>
      <c r="CE1267">
        <v>0</v>
      </c>
      <c r="CF1267">
        <v>0</v>
      </c>
      <c r="CG1267">
        <v>31151.14513915301</v>
      </c>
      <c r="CH1267">
        <v>15205.652721049064</v>
      </c>
      <c r="CI1267">
        <v>31852.04590478395</v>
      </c>
      <c r="CJ1267">
        <v>973.47328559853156</v>
      </c>
      <c r="CK1267">
        <v>51788.778793841884</v>
      </c>
      <c r="CL1267">
        <v>90000</v>
      </c>
      <c r="CM1267">
        <v>120000</v>
      </c>
      <c r="CN1267">
        <v>40000</v>
      </c>
      <c r="CO1267">
        <v>133390000</v>
      </c>
      <c r="CP1267">
        <v>10000</v>
      </c>
      <c r="CQ1267">
        <v>3890</v>
      </c>
      <c r="CR1267">
        <v>0</v>
      </c>
      <c r="CS1267">
        <v>0</v>
      </c>
      <c r="CT1267">
        <v>20807000</v>
      </c>
      <c r="CU1267">
        <v>27261120</v>
      </c>
      <c r="CV1267">
        <v>0</v>
      </c>
      <c r="CW1267">
        <v>0</v>
      </c>
      <c r="CX1267">
        <v>26164.200101140726</v>
      </c>
      <c r="CY1267">
        <v>124562.81889635226</v>
      </c>
      <c r="CZ1267">
        <v>6180</v>
      </c>
      <c r="DA1267">
        <v>4897.8046718576197</v>
      </c>
      <c r="DB1267">
        <v>3796.2831827956988</v>
      </c>
      <c r="DC1267">
        <v>2553.4075541461184</v>
      </c>
      <c r="DD1267">
        <v>-184871.98867726268</v>
      </c>
      <c r="DE1267">
        <v>-167813.91602079474</v>
      </c>
      <c r="DF1267">
        <v>-184486.07707501107</v>
      </c>
    </row>
    <row r="1268" spans="1:110" x14ac:dyDescent="0.45">
      <c r="A1268">
        <v>29451</v>
      </c>
      <c r="B1268" t="s">
        <v>1605</v>
      </c>
      <c r="C1268">
        <v>512</v>
      </c>
      <c r="D1268">
        <v>419</v>
      </c>
      <c r="E1268">
        <v>341</v>
      </c>
      <c r="F1268">
        <v>268</v>
      </c>
      <c r="G1268">
        <v>213</v>
      </c>
      <c r="H1268">
        <v>163</v>
      </c>
      <c r="I1268">
        <v>122</v>
      </c>
      <c r="J1268">
        <v>0</v>
      </c>
      <c r="K1268">
        <v>2.52</v>
      </c>
      <c r="L1268">
        <v>2.44</v>
      </c>
      <c r="M1268">
        <v>2.37</v>
      </c>
      <c r="N1268">
        <v>2.3199999999999998</v>
      </c>
      <c r="O1268">
        <v>2.2799999999999998</v>
      </c>
      <c r="P1268">
        <v>2.25</v>
      </c>
      <c r="Q1268">
        <v>2.233775747194537</v>
      </c>
      <c r="R1268">
        <v>2.213345444122985</v>
      </c>
      <c r="S1268">
        <v>296025</v>
      </c>
      <c r="T1268">
        <v>12401</v>
      </c>
      <c r="U1268">
        <v>3634</v>
      </c>
      <c r="V1268">
        <v>1.5260619128355728</v>
      </c>
      <c r="W1268">
        <v>4.2780517440635872</v>
      </c>
      <c r="X1268">
        <v>1981.2314817188369</v>
      </c>
      <c r="Y1268">
        <v>207.10450983985115</v>
      </c>
      <c r="Z1268">
        <v>312</v>
      </c>
      <c r="AA1268">
        <v>0</v>
      </c>
      <c r="AB1268">
        <v>0</v>
      </c>
      <c r="AC1268">
        <v>0</v>
      </c>
      <c r="AD1268">
        <v>0</v>
      </c>
      <c r="AE1268">
        <v>0</v>
      </c>
      <c r="AF1268">
        <v>0</v>
      </c>
      <c r="AG1268">
        <v>0</v>
      </c>
      <c r="AH1268">
        <v>24</v>
      </c>
      <c r="AI1268">
        <v>0</v>
      </c>
      <c r="AJ1268">
        <v>0</v>
      </c>
      <c r="AK1268">
        <v>0</v>
      </c>
      <c r="AL1268">
        <v>0</v>
      </c>
      <c r="AM1268">
        <v>0</v>
      </c>
      <c r="AN1268">
        <v>0</v>
      </c>
      <c r="AO1268">
        <v>0</v>
      </c>
      <c r="AP1268">
        <v>2.0215983219152291</v>
      </c>
      <c r="AQ1268">
        <v>1.1331227299856179</v>
      </c>
      <c r="AR1268">
        <v>0.25102725738396625</v>
      </c>
      <c r="AS1268">
        <v>1.1331227299856179</v>
      </c>
      <c r="AT1268">
        <v>578</v>
      </c>
      <c r="AU1268">
        <v>15</v>
      </c>
      <c r="AV1268">
        <v>357.86908194315339</v>
      </c>
      <c r="AW1268">
        <v>205.82118972548403</v>
      </c>
      <c r="AX1268">
        <v>6.7384440800933545</v>
      </c>
      <c r="AY1268">
        <v>11.942091264443029</v>
      </c>
      <c r="AZ1268">
        <v>7.8294380571574118</v>
      </c>
      <c r="BA1268">
        <v>0.17912037715487034</v>
      </c>
      <c r="BB1268">
        <v>66.061272509003672</v>
      </c>
      <c r="BC1268">
        <v>6180</v>
      </c>
      <c r="BD1268">
        <v>0</v>
      </c>
      <c r="BE1268" t="e">
        <v>#DIV/0!</v>
      </c>
      <c r="BF1268">
        <v>1276.6666666666667</v>
      </c>
      <c r="BG1268" t="e">
        <v>#DIV/0!</v>
      </c>
      <c r="BH1268" t="e">
        <v>#DIV/0!</v>
      </c>
      <c r="BI1268">
        <v>1880</v>
      </c>
      <c r="BJ1268" t="e">
        <v>#DIV/0!</v>
      </c>
      <c r="BK1268" t="e">
        <v>#DIV/0!</v>
      </c>
      <c r="BL1268" t="e">
        <v>#DIV/0!</v>
      </c>
      <c r="BM1268" t="e">
        <v>#DIV/0!</v>
      </c>
      <c r="BN1268" t="e">
        <v>#DIV/0!</v>
      </c>
      <c r="BO1268" t="e">
        <v>#DIV/0!</v>
      </c>
      <c r="BP1268" t="e">
        <v>#DIV/0!</v>
      </c>
      <c r="BQ1268" t="e">
        <v>#DIV/0!</v>
      </c>
      <c r="BR1268">
        <v>819086</v>
      </c>
      <c r="BS1268">
        <v>8767932</v>
      </c>
      <c r="BT1268">
        <v>937111</v>
      </c>
      <c r="BU1268">
        <v>16026</v>
      </c>
      <c r="BV1268">
        <v>88734</v>
      </c>
      <c r="BW1268">
        <v>932589</v>
      </c>
      <c r="BX1268">
        <v>42948</v>
      </c>
      <c r="BY1268">
        <v>0.22403633167575335</v>
      </c>
      <c r="BZ1268">
        <v>0</v>
      </c>
      <c r="CA1268">
        <v>0</v>
      </c>
      <c r="CB1268">
        <v>154.3824293718873</v>
      </c>
      <c r="CC1268">
        <v>0</v>
      </c>
      <c r="CD1268">
        <v>0.58040241631981837</v>
      </c>
      <c r="CE1268">
        <v>0</v>
      </c>
      <c r="CF1268">
        <v>0</v>
      </c>
      <c r="CG1268">
        <v>30870.504191953431</v>
      </c>
      <c r="CH1268">
        <v>15068.66485869727</v>
      </c>
      <c r="CI1268">
        <v>31565.090536272386</v>
      </c>
      <c r="CJ1268">
        <v>964.70325599854471</v>
      </c>
      <c r="CK1268">
        <v>51322.21321912259</v>
      </c>
      <c r="CL1268">
        <v>0</v>
      </c>
      <c r="CM1268">
        <v>20000</v>
      </c>
      <c r="CN1268">
        <v>0</v>
      </c>
      <c r="CO1268">
        <v>274220000</v>
      </c>
      <c r="CP1268">
        <v>41000</v>
      </c>
      <c r="CQ1268">
        <v>6950</v>
      </c>
      <c r="CR1268">
        <v>0</v>
      </c>
      <c r="CS1268">
        <v>0</v>
      </c>
      <c r="CT1268">
        <v>92459000</v>
      </c>
      <c r="CU1268">
        <v>48705600</v>
      </c>
      <c r="CV1268">
        <v>0</v>
      </c>
      <c r="CW1268">
        <v>0</v>
      </c>
      <c r="CX1268">
        <v>57266.626462213608</v>
      </c>
      <c r="CY1268">
        <v>108459.12042833951</v>
      </c>
      <c r="CZ1268">
        <v>6180</v>
      </c>
      <c r="DA1268" t="e">
        <v>#DIV/0!</v>
      </c>
      <c r="DB1268" t="e">
        <v>#DIV/0!</v>
      </c>
      <c r="DC1268">
        <v>0</v>
      </c>
      <c r="DD1268" t="e">
        <v>#DIV/0!</v>
      </c>
      <c r="DE1268" t="e">
        <v>#DIV/0!</v>
      </c>
      <c r="DF1268" t="e">
        <v>#DIV/0!</v>
      </c>
    </row>
    <row r="1269" spans="1:110" x14ac:dyDescent="0.45">
      <c r="A1269">
        <v>29452</v>
      </c>
      <c r="B1269" t="s">
        <v>1224</v>
      </c>
      <c r="C1269">
        <v>1313</v>
      </c>
      <c r="D1269">
        <v>1048</v>
      </c>
      <c r="E1269">
        <v>822</v>
      </c>
      <c r="F1269">
        <v>646</v>
      </c>
      <c r="G1269">
        <v>494</v>
      </c>
      <c r="H1269">
        <v>373</v>
      </c>
      <c r="I1269">
        <v>270</v>
      </c>
      <c r="J1269">
        <v>98.321428571428569</v>
      </c>
      <c r="K1269">
        <v>2.52</v>
      </c>
      <c r="L1269">
        <v>2.44</v>
      </c>
      <c r="M1269">
        <v>2.37</v>
      </c>
      <c r="N1269">
        <v>2.3199999999999998</v>
      </c>
      <c r="O1269">
        <v>2.2799999999999998</v>
      </c>
      <c r="P1269">
        <v>2.25</v>
      </c>
      <c r="Q1269">
        <v>2.233775747194537</v>
      </c>
      <c r="R1269">
        <v>2.213345444122985</v>
      </c>
      <c r="S1269">
        <v>296025</v>
      </c>
      <c r="T1269">
        <v>12401</v>
      </c>
      <c r="U1269">
        <v>3634</v>
      </c>
      <c r="V1269">
        <v>4.0081814441713535</v>
      </c>
      <c r="W1269">
        <v>11.236246362966607</v>
      </c>
      <c r="X1269">
        <v>1934.4377810846795</v>
      </c>
      <c r="Y1269">
        <v>202.21301355440835</v>
      </c>
      <c r="Z1269">
        <v>623</v>
      </c>
      <c r="AA1269">
        <v>502.88729161404484</v>
      </c>
      <c r="AB1269">
        <v>349.95326572015824</v>
      </c>
      <c r="AC1269">
        <v>252.27405189879386</v>
      </c>
      <c r="AD1269">
        <v>174.65768012727781</v>
      </c>
      <c r="AE1269">
        <v>126.69548932682851</v>
      </c>
      <c r="AF1269">
        <v>92.041323419334802</v>
      </c>
      <c r="AG1269">
        <v>0.59607615528851887</v>
      </c>
      <c r="AH1269">
        <v>63</v>
      </c>
      <c r="AI1269">
        <v>43.495569135486562</v>
      </c>
      <c r="AJ1269">
        <v>22.330138637019164</v>
      </c>
      <c r="AK1269">
        <v>13.372144079473353</v>
      </c>
      <c r="AL1269">
        <v>6.3956860421334243</v>
      </c>
      <c r="AM1269">
        <v>4.2498339466690629</v>
      </c>
      <c r="AN1269">
        <v>4.2947809630945164</v>
      </c>
      <c r="AO1269">
        <v>-9.2428052479323106E-2</v>
      </c>
      <c r="AP1269">
        <v>3.5193816940224631</v>
      </c>
      <c r="AQ1269">
        <v>1.6316967311792898</v>
      </c>
      <c r="AR1269">
        <v>0.36147925063291136</v>
      </c>
      <c r="AS1269">
        <v>1.6316967311792898</v>
      </c>
      <c r="AT1269">
        <v>1560</v>
      </c>
      <c r="AU1269">
        <v>15</v>
      </c>
      <c r="AV1269">
        <v>957.55991294258445</v>
      </c>
      <c r="AW1269">
        <v>297.7826076962466</v>
      </c>
      <c r="AX1269">
        <v>7.3798541395987058</v>
      </c>
      <c r="AY1269">
        <v>31.953774294894039</v>
      </c>
      <c r="AZ1269">
        <v>11.32765039676522</v>
      </c>
      <c r="BA1269">
        <v>0.19617024955923326</v>
      </c>
      <c r="BB1269">
        <v>66.061272509003672</v>
      </c>
      <c r="BC1269">
        <v>6180</v>
      </c>
      <c r="BD1269">
        <v>42224.34612241487</v>
      </c>
      <c r="BE1269">
        <v>277112.9252509051</v>
      </c>
      <c r="BF1269">
        <v>1648</v>
      </c>
      <c r="BG1269">
        <v>1068.3911555672548</v>
      </c>
      <c r="BH1269">
        <v>636.08047497879556</v>
      </c>
      <c r="BI1269">
        <v>1259.9999999999995</v>
      </c>
      <c r="BJ1269">
        <v>632.08060870314239</v>
      </c>
      <c r="BK1269">
        <v>437.61033661051016</v>
      </c>
      <c r="BL1269">
        <v>-244770.40052270365</v>
      </c>
      <c r="BM1269">
        <v>-262607.76197417232</v>
      </c>
      <c r="BN1269">
        <v>-312773.24730885139</v>
      </c>
      <c r="BO1269">
        <v>-141732.43164963077</v>
      </c>
      <c r="BP1269">
        <v>-171835.1368011309</v>
      </c>
      <c r="BQ1269">
        <v>-185535.57854369844</v>
      </c>
      <c r="BR1269">
        <v>819086</v>
      </c>
      <c r="BS1269">
        <v>8767932</v>
      </c>
      <c r="BT1269">
        <v>937111</v>
      </c>
      <c r="BU1269">
        <v>16026</v>
      </c>
      <c r="BV1269">
        <v>88734</v>
      </c>
      <c r="BW1269">
        <v>932589</v>
      </c>
      <c r="BX1269">
        <v>42948</v>
      </c>
      <c r="BY1269">
        <v>1.3503154018808432</v>
      </c>
      <c r="BZ1269">
        <v>0</v>
      </c>
      <c r="CA1269">
        <v>0</v>
      </c>
      <c r="CB1269">
        <v>0</v>
      </c>
      <c r="CC1269">
        <v>0</v>
      </c>
      <c r="CD1269">
        <v>1.3942106300872839</v>
      </c>
      <c r="CE1269">
        <v>0</v>
      </c>
      <c r="CF1269">
        <v>0</v>
      </c>
      <c r="CG1269">
        <v>61741.008383906861</v>
      </c>
      <c r="CH1269">
        <v>30137.329717394539</v>
      </c>
      <c r="CI1269">
        <v>63130.181072544772</v>
      </c>
      <c r="CJ1269">
        <v>1929.4065119970894</v>
      </c>
      <c r="CK1269">
        <v>102644.42643824518</v>
      </c>
      <c r="CL1269">
        <v>0</v>
      </c>
      <c r="CM1269">
        <v>270000</v>
      </c>
      <c r="CN1269">
        <v>0</v>
      </c>
      <c r="CO1269">
        <v>269260000</v>
      </c>
      <c r="CP1269">
        <v>113000</v>
      </c>
      <c r="CQ1269">
        <v>12810</v>
      </c>
      <c r="CR1269">
        <v>0</v>
      </c>
      <c r="CS1269">
        <v>0</v>
      </c>
      <c r="CT1269">
        <v>285387000</v>
      </c>
      <c r="CU1269">
        <v>89772480</v>
      </c>
      <c r="CV1269">
        <v>0</v>
      </c>
      <c r="CW1269">
        <v>0</v>
      </c>
      <c r="CX1269">
        <v>100627.52374303207</v>
      </c>
      <c r="CY1269">
        <v>249793.67040400524</v>
      </c>
      <c r="CZ1269">
        <v>6180</v>
      </c>
      <c r="DA1269">
        <v>4006.4668333772051</v>
      </c>
      <c r="DB1269">
        <v>2385.3017811704831</v>
      </c>
      <c r="DC1269">
        <v>639.16943344771323</v>
      </c>
      <c r="DD1269">
        <v>-244770.40052270365</v>
      </c>
      <c r="DE1269">
        <v>-262607.76197417232</v>
      </c>
      <c r="DF1269">
        <v>-312773.24730885139</v>
      </c>
    </row>
    <row r="1270" spans="1:110" x14ac:dyDescent="0.45">
      <c r="A1270">
        <v>29453</v>
      </c>
      <c r="B1270" t="s">
        <v>1606</v>
      </c>
      <c r="C1270">
        <v>1745</v>
      </c>
      <c r="D1270">
        <v>1436</v>
      </c>
      <c r="E1270">
        <v>1165</v>
      </c>
      <c r="F1270">
        <v>939</v>
      </c>
      <c r="G1270">
        <v>745</v>
      </c>
      <c r="H1270">
        <v>577</v>
      </c>
      <c r="I1270">
        <v>440</v>
      </c>
      <c r="J1270">
        <v>223.82142857142856</v>
      </c>
      <c r="K1270">
        <v>2.52</v>
      </c>
      <c r="L1270">
        <v>2.44</v>
      </c>
      <c r="M1270">
        <v>2.37</v>
      </c>
      <c r="N1270">
        <v>2.3199999999999998</v>
      </c>
      <c r="O1270">
        <v>2.2799999999999998</v>
      </c>
      <c r="P1270">
        <v>2.25</v>
      </c>
      <c r="Q1270">
        <v>2.233775747194537</v>
      </c>
      <c r="R1270">
        <v>2.213345444122985</v>
      </c>
      <c r="S1270">
        <v>296025</v>
      </c>
      <c r="T1270">
        <v>12401</v>
      </c>
      <c r="U1270">
        <v>3634</v>
      </c>
      <c r="V1270">
        <v>4.8178694552362646</v>
      </c>
      <c r="W1270">
        <v>13.506067252112171</v>
      </c>
      <c r="X1270">
        <v>2138.8376276968143</v>
      </c>
      <c r="Y1270">
        <v>223.5795880483798</v>
      </c>
      <c r="Z1270">
        <v>687</v>
      </c>
      <c r="AA1270">
        <v>586.95430975367867</v>
      </c>
      <c r="AB1270">
        <v>446.53270371170714</v>
      </c>
      <c r="AC1270">
        <v>334.852744708351</v>
      </c>
      <c r="AD1270">
        <v>251.66210756669003</v>
      </c>
      <c r="AE1270">
        <v>187.58878560455483</v>
      </c>
      <c r="AF1270">
        <v>158.13832393433219</v>
      </c>
      <c r="AG1270">
        <v>41.998845011129589</v>
      </c>
      <c r="AH1270">
        <v>82</v>
      </c>
      <c r="AI1270">
        <v>65.947000896430694</v>
      </c>
      <c r="AJ1270">
        <v>50.680281265375044</v>
      </c>
      <c r="AK1270">
        <v>38.139843940415993</v>
      </c>
      <c r="AL1270">
        <v>27.978225278334051</v>
      </c>
      <c r="AM1270">
        <v>22.193672677164081</v>
      </c>
      <c r="AN1270">
        <v>34.689901537919013</v>
      </c>
      <c r="AO1270">
        <v>10.608133233340439</v>
      </c>
      <c r="AP1270">
        <v>3.0774128301219679</v>
      </c>
      <c r="AQ1270">
        <v>0.58922381959252135</v>
      </c>
      <c r="AR1270">
        <v>0.13053417383966245</v>
      </c>
      <c r="AS1270">
        <v>0.58922381959252135</v>
      </c>
      <c r="AT1270">
        <v>1836</v>
      </c>
      <c r="AU1270">
        <v>34</v>
      </c>
      <c r="AV1270">
        <v>1132.3078196090644</v>
      </c>
      <c r="AW1270">
        <v>515.77390003447636</v>
      </c>
      <c r="AX1270">
        <v>15.617285369690096</v>
      </c>
      <c r="AY1270">
        <v>37.785111940354476</v>
      </c>
      <c r="AZ1270">
        <v>19.620039157311478</v>
      </c>
      <c r="BA1270">
        <v>0.41513649327715041</v>
      </c>
      <c r="BB1270">
        <v>66.061272509003672</v>
      </c>
      <c r="BC1270">
        <v>6180</v>
      </c>
      <c r="BD1270">
        <v>70149.286635985452</v>
      </c>
      <c r="BE1270">
        <v>340954.52500605554</v>
      </c>
      <c r="BF1270">
        <v>1560</v>
      </c>
      <c r="BG1270">
        <v>1072.8465085006244</v>
      </c>
      <c r="BH1270">
        <v>679.75636025998142</v>
      </c>
      <c r="BI1270">
        <v>9922.5</v>
      </c>
      <c r="BJ1270">
        <v>5660.7069820527695</v>
      </c>
      <c r="BK1270">
        <v>4254.363961273958</v>
      </c>
      <c r="BL1270">
        <v>-228586.18347324082</v>
      </c>
      <c r="BM1270">
        <v>-242205.14500341704</v>
      </c>
      <c r="BN1270">
        <v>-284808.43803349533</v>
      </c>
      <c r="BO1270">
        <v>-90267.948323942372</v>
      </c>
      <c r="BP1270">
        <v>-118706.28451029706</v>
      </c>
      <c r="BQ1270">
        <v>-120285.44950769487</v>
      </c>
      <c r="BR1270">
        <v>819086</v>
      </c>
      <c r="BS1270">
        <v>8767932</v>
      </c>
      <c r="BT1270">
        <v>937111</v>
      </c>
      <c r="BU1270">
        <v>16026</v>
      </c>
      <c r="BV1270">
        <v>88734</v>
      </c>
      <c r="BW1270">
        <v>932589</v>
      </c>
      <c r="BX1270">
        <v>42948</v>
      </c>
      <c r="BY1270">
        <v>9.3099639058461108</v>
      </c>
      <c r="BZ1270">
        <v>0</v>
      </c>
      <c r="CA1270">
        <v>0</v>
      </c>
      <c r="CB1270">
        <v>5.9180159999999997</v>
      </c>
      <c r="CC1270">
        <v>0</v>
      </c>
      <c r="CD1270">
        <v>1.6089439637391205</v>
      </c>
      <c r="CE1270">
        <v>0</v>
      </c>
      <c r="CF1270">
        <v>0</v>
      </c>
      <c r="CG1270">
        <v>63144.213119904751</v>
      </c>
      <c r="CH1270">
        <v>30822.269029153507</v>
      </c>
      <c r="CI1270">
        <v>64564.957915102605</v>
      </c>
      <c r="CJ1270">
        <v>1973.2566599970235</v>
      </c>
      <c r="CK1270">
        <v>104977.25431184165</v>
      </c>
      <c r="CL1270">
        <v>100000</v>
      </c>
      <c r="CM1270">
        <v>340000</v>
      </c>
      <c r="CN1270">
        <v>0</v>
      </c>
      <c r="CO1270">
        <v>131650000</v>
      </c>
      <c r="CP1270">
        <v>121000</v>
      </c>
      <c r="CQ1270">
        <v>4180</v>
      </c>
      <c r="CR1270">
        <v>0</v>
      </c>
      <c r="CS1270">
        <v>0</v>
      </c>
      <c r="CT1270">
        <v>282586000</v>
      </c>
      <c r="CU1270">
        <v>29293440</v>
      </c>
      <c r="CV1270">
        <v>0</v>
      </c>
      <c r="CW1270">
        <v>0</v>
      </c>
      <c r="CX1270">
        <v>49580.015412663328</v>
      </c>
      <c r="CY1270">
        <v>238804.15377898619</v>
      </c>
      <c r="CZ1270">
        <v>6180</v>
      </c>
      <c r="DA1270">
        <v>4250.1227067524733</v>
      </c>
      <c r="DB1270">
        <v>2692.8809656453109</v>
      </c>
      <c r="DC1270">
        <v>1061.8821583617635</v>
      </c>
      <c r="DD1270">
        <v>-228586.18347324082</v>
      </c>
      <c r="DE1270">
        <v>-242205.14500341704</v>
      </c>
      <c r="DF1270">
        <v>-284808.43803349533</v>
      </c>
    </row>
    <row r="1271" spans="1:110" x14ac:dyDescent="0.45">
      <c r="A1271">
        <v>30000</v>
      </c>
      <c r="B1271" t="s">
        <v>1607</v>
      </c>
      <c r="C1271">
        <v>963579</v>
      </c>
      <c r="D1271">
        <v>921152</v>
      </c>
      <c r="E1271">
        <v>875553</v>
      </c>
      <c r="F1271">
        <v>829087</v>
      </c>
      <c r="G1271">
        <v>781816</v>
      </c>
      <c r="H1271">
        <v>734325</v>
      </c>
      <c r="I1271">
        <v>688031</v>
      </c>
      <c r="J1271">
        <v>641815.46428571432</v>
      </c>
      <c r="K1271">
        <v>2.4</v>
      </c>
      <c r="L1271">
        <v>2.3199999999999998</v>
      </c>
      <c r="M1271">
        <v>2.25</v>
      </c>
      <c r="N1271">
        <v>2.2000000000000002</v>
      </c>
      <c r="O1271">
        <v>2.16</v>
      </c>
      <c r="P1271">
        <v>2.13</v>
      </c>
      <c r="Q1271">
        <v>2.1137757471945373</v>
      </c>
      <c r="R1271">
        <v>2.0933454441229853</v>
      </c>
      <c r="S1271">
        <v>257155</v>
      </c>
      <c r="T1271">
        <v>12068</v>
      </c>
      <c r="U1271">
        <v>2880</v>
      </c>
      <c r="V1271">
        <v>2524.0858406306011</v>
      </c>
      <c r="W1271">
        <v>6509.4949794829599</v>
      </c>
      <c r="X1271">
        <v>2303.5015657579256</v>
      </c>
      <c r="Y1271">
        <v>213.15843462102362</v>
      </c>
      <c r="Z1271">
        <v>431403</v>
      </c>
      <c r="AA1271">
        <v>407618.33503993746</v>
      </c>
      <c r="AB1271">
        <v>381926.99040693755</v>
      </c>
      <c r="AC1271">
        <v>356130.42182354862</v>
      </c>
      <c r="AD1271">
        <v>329970.95609834266</v>
      </c>
      <c r="AE1271">
        <v>304860.44623995578</v>
      </c>
      <c r="AF1271">
        <v>282360.69080083322</v>
      </c>
      <c r="AG1271">
        <v>256496.00673179017</v>
      </c>
      <c r="AH1271">
        <v>38917</v>
      </c>
      <c r="AI1271">
        <v>34082.634406437806</v>
      </c>
      <c r="AJ1271">
        <v>29521.561808319537</v>
      </c>
      <c r="AK1271">
        <v>25500.794986610814</v>
      </c>
      <c r="AL1271">
        <v>22218.086441963846</v>
      </c>
      <c r="AM1271">
        <v>19647.327169034688</v>
      </c>
      <c r="AN1271">
        <v>18556.665383946744</v>
      </c>
      <c r="AO1271">
        <v>16411.477456228989</v>
      </c>
      <c r="AP1271">
        <v>2250.3284668749998</v>
      </c>
      <c r="AQ1271">
        <v>400.69180797102388</v>
      </c>
      <c r="AR1271">
        <v>18.243372363888888</v>
      </c>
      <c r="AS1271">
        <v>400.69180797102388</v>
      </c>
      <c r="AT1271">
        <v>719135</v>
      </c>
      <c r="AU1271">
        <v>14494</v>
      </c>
      <c r="AV1271">
        <v>429746.69722205336</v>
      </c>
      <c r="AW1271">
        <v>194005.61288405297</v>
      </c>
      <c r="AX1271">
        <v>8765.9378896250819</v>
      </c>
      <c r="AY1271">
        <v>14340.64728629992</v>
      </c>
      <c r="AZ1271">
        <v>7379.9735141093752</v>
      </c>
      <c r="BA1271">
        <v>233.01493375070939</v>
      </c>
      <c r="BB1271">
        <v>66.061272509003672</v>
      </c>
      <c r="BC1271">
        <v>383900</v>
      </c>
      <c r="BD1271">
        <v>19583531.376103289</v>
      </c>
      <c r="BE1271">
        <v>193359979.15164161</v>
      </c>
      <c r="BF1271">
        <v>1930351.9999999998</v>
      </c>
      <c r="BG1271">
        <v>1832190.4709871588</v>
      </c>
      <c r="BH1271">
        <v>1676107.6409894088</v>
      </c>
      <c r="BI1271">
        <v>1387058.0000000007</v>
      </c>
      <c r="BJ1271">
        <v>1211853.1188871316</v>
      </c>
      <c r="BK1271">
        <v>1122836.7693004094</v>
      </c>
      <c r="BL1271">
        <v>-10936022.916012641</v>
      </c>
      <c r="BM1271">
        <v>-9995804.9266737103</v>
      </c>
      <c r="BN1271">
        <v>-9720212.5787304156</v>
      </c>
      <c r="BO1271">
        <v>13644573.715743035</v>
      </c>
      <c r="BP1271">
        <v>35627292.363000304</v>
      </c>
      <c r="BQ1271">
        <v>55332913.685315318</v>
      </c>
      <c r="BR1271">
        <v>740295</v>
      </c>
      <c r="BS1271">
        <v>8767932</v>
      </c>
      <c r="BT1271">
        <v>937111</v>
      </c>
      <c r="BU1271">
        <v>14494</v>
      </c>
      <c r="BV1271">
        <v>88734</v>
      </c>
      <c r="BW1271">
        <v>932589</v>
      </c>
      <c r="BX1271">
        <v>42948</v>
      </c>
      <c r="BY1271">
        <v>8391.835723181146</v>
      </c>
      <c r="BZ1271">
        <v>0</v>
      </c>
      <c r="CA1271">
        <v>1650.9293028863676</v>
      </c>
      <c r="CB1271">
        <v>257.98114802651344</v>
      </c>
      <c r="CC1271">
        <v>295.24600567199997</v>
      </c>
      <c r="CD1271">
        <v>417.99612900176231</v>
      </c>
      <c r="CE1271">
        <v>265.17594257966698</v>
      </c>
      <c r="CF1271">
        <v>348.70265305882356</v>
      </c>
      <c r="CG1271">
        <v>11722144.83155258</v>
      </c>
      <c r="CH1271">
        <v>6389196.7733415132</v>
      </c>
      <c r="CI1271">
        <v>3951699.7384250979</v>
      </c>
      <c r="CJ1271">
        <v>1351702.9011809211</v>
      </c>
      <c r="CK1271">
        <v>22927244.837516826</v>
      </c>
      <c r="CL1271">
        <v>95200000</v>
      </c>
      <c r="CM1271">
        <v>229000000</v>
      </c>
      <c r="CN1271">
        <v>46580000</v>
      </c>
      <c r="CO1271">
        <v>4724680000.000001</v>
      </c>
      <c r="CP1271">
        <v>121000</v>
      </c>
      <c r="CQ1271">
        <v>4180</v>
      </c>
      <c r="CR1271">
        <v>0</v>
      </c>
      <c r="CS1271">
        <v>0</v>
      </c>
      <c r="CT1271">
        <v>282586000</v>
      </c>
      <c r="CU1271">
        <v>29293440</v>
      </c>
      <c r="CV1271">
        <v>0</v>
      </c>
      <c r="CW1271">
        <v>0</v>
      </c>
      <c r="CX1271">
        <v>49580.015412663328</v>
      </c>
      <c r="CY1271">
        <v>78169892.678172022</v>
      </c>
      <c r="CZ1271">
        <v>383900</v>
      </c>
      <c r="DA1271">
        <v>364378.06255645101</v>
      </c>
      <c r="DB1271">
        <v>333336.98899259517</v>
      </c>
      <c r="DC1271">
        <v>296444.96135665866</v>
      </c>
      <c r="DD1271">
        <v>-10936022.916012641</v>
      </c>
      <c r="DE1271">
        <v>-9995804.9266737103</v>
      </c>
      <c r="DF1271">
        <v>-9720212.5787304156</v>
      </c>
    </row>
    <row r="1272" spans="1:110" x14ac:dyDescent="0.45">
      <c r="A1272">
        <v>30201</v>
      </c>
      <c r="B1272" t="s">
        <v>1608</v>
      </c>
      <c r="C1272">
        <v>364154</v>
      </c>
      <c r="D1272">
        <v>355564</v>
      </c>
      <c r="E1272">
        <v>344850</v>
      </c>
      <c r="F1272">
        <v>333188</v>
      </c>
      <c r="G1272">
        <v>320952</v>
      </c>
      <c r="H1272">
        <v>308663</v>
      </c>
      <c r="I1272">
        <v>296577</v>
      </c>
      <c r="J1272">
        <v>285133.03571428574</v>
      </c>
      <c r="K1272">
        <v>2.4</v>
      </c>
      <c r="L1272">
        <v>2.3199999999999998</v>
      </c>
      <c r="M1272">
        <v>2.25</v>
      </c>
      <c r="N1272">
        <v>2.2000000000000002</v>
      </c>
      <c r="O1272">
        <v>2.16</v>
      </c>
      <c r="P1272">
        <v>2.13</v>
      </c>
      <c r="Q1272">
        <v>2.1137757471945373</v>
      </c>
      <c r="R1272">
        <v>2.0933454441229853</v>
      </c>
      <c r="S1272">
        <v>252303</v>
      </c>
      <c r="T1272">
        <v>11657</v>
      </c>
      <c r="U1272">
        <v>2924</v>
      </c>
      <c r="V1272">
        <v>990.66687282973976</v>
      </c>
      <c r="W1272">
        <v>2114.1792237165137</v>
      </c>
      <c r="X1272">
        <v>2142.4675107358489</v>
      </c>
      <c r="Y1272">
        <v>251.82025347127697</v>
      </c>
      <c r="Z1272">
        <v>175432</v>
      </c>
      <c r="AA1272">
        <v>169268.92012557245</v>
      </c>
      <c r="AB1272">
        <v>162643.15675145254</v>
      </c>
      <c r="AC1272">
        <v>155705.23748188774</v>
      </c>
      <c r="AD1272">
        <v>148124.38861654294</v>
      </c>
      <c r="AE1272">
        <v>140355.8595758325</v>
      </c>
      <c r="AF1272">
        <v>132956.17079704438</v>
      </c>
      <c r="AG1272">
        <v>125699.41945991617</v>
      </c>
      <c r="AH1272">
        <v>3005</v>
      </c>
      <c r="AI1272">
        <v>2568.1315906193367</v>
      </c>
      <c r="AJ1272">
        <v>2235.7765005828292</v>
      </c>
      <c r="AK1272">
        <v>2015.1205031494576</v>
      </c>
      <c r="AL1272">
        <v>1899.5928926814784</v>
      </c>
      <c r="AM1272">
        <v>1821.3668845596919</v>
      </c>
      <c r="AN1272">
        <v>1794.7554870311887</v>
      </c>
      <c r="AO1272">
        <v>1732.5639127838456</v>
      </c>
      <c r="AP1272">
        <v>944.17261878801969</v>
      </c>
      <c r="AQ1272">
        <v>53.754684710691777</v>
      </c>
      <c r="AR1272">
        <v>2.4474339379344436</v>
      </c>
      <c r="AS1272">
        <v>53.754684710691777</v>
      </c>
      <c r="AT1272">
        <v>244032</v>
      </c>
      <c r="AU1272">
        <v>6660</v>
      </c>
      <c r="AV1272">
        <v>146303.02681003488</v>
      </c>
      <c r="AW1272">
        <v>82757.200838800549</v>
      </c>
      <c r="AX1272">
        <v>3978.6947746846822</v>
      </c>
      <c r="AY1272">
        <v>4882.1320046508636</v>
      </c>
      <c r="AZ1272">
        <v>3148.0839199079728</v>
      </c>
      <c r="BA1272">
        <v>105.76110748339978</v>
      </c>
      <c r="BB1272">
        <v>66.061272509003672</v>
      </c>
      <c r="BC1272">
        <v>149370</v>
      </c>
      <c r="BD1272">
        <v>8769748.8071203362</v>
      </c>
      <c r="BE1272">
        <v>72736773.108719364</v>
      </c>
      <c r="BF1272">
        <v>2282130</v>
      </c>
      <c r="BG1272">
        <v>2255159.4427455068</v>
      </c>
      <c r="BH1272">
        <v>2157821.6749933171</v>
      </c>
      <c r="BI1272">
        <v>1478871.9999999984</v>
      </c>
      <c r="BJ1272">
        <v>1360368.5531548806</v>
      </c>
      <c r="BK1272">
        <v>1294136.0450555014</v>
      </c>
      <c r="BL1272">
        <v>-4247026.1125078239</v>
      </c>
      <c r="BM1272">
        <v>-5274444.7041384857</v>
      </c>
      <c r="BN1272">
        <v>-6298587.221297957</v>
      </c>
      <c r="BO1272">
        <v>6696782.8081877232</v>
      </c>
      <c r="BP1272">
        <v>16111579.251319334</v>
      </c>
      <c r="BQ1272">
        <v>24583253.771912806</v>
      </c>
      <c r="BR1272">
        <v>740295</v>
      </c>
      <c r="BS1272">
        <v>8767932</v>
      </c>
      <c r="BT1272">
        <v>937111</v>
      </c>
      <c r="BU1272">
        <v>14494</v>
      </c>
      <c r="BV1272">
        <v>88734</v>
      </c>
      <c r="BW1272">
        <v>932589</v>
      </c>
      <c r="BX1272">
        <v>42948</v>
      </c>
      <c r="BY1272">
        <v>2225.1044382814193</v>
      </c>
      <c r="BZ1272">
        <v>0</v>
      </c>
      <c r="CA1272">
        <v>0</v>
      </c>
      <c r="CB1272">
        <v>0</v>
      </c>
      <c r="CC1272">
        <v>206.95398688799997</v>
      </c>
      <c r="CD1272">
        <v>95.12498587303277</v>
      </c>
      <c r="CE1272">
        <v>1.017315</v>
      </c>
      <c r="CF1272">
        <v>19.995000000000001</v>
      </c>
      <c r="CG1272">
        <v>3720422.843924135</v>
      </c>
      <c r="CH1272">
        <v>2027829.7164425813</v>
      </c>
      <c r="CI1272">
        <v>1254206.8188402094</v>
      </c>
      <c r="CJ1272">
        <v>429009.06139767903</v>
      </c>
      <c r="CK1272">
        <v>7276743.8610841297</v>
      </c>
      <c r="CL1272">
        <v>18900000</v>
      </c>
      <c r="CM1272">
        <v>8600000</v>
      </c>
      <c r="CN1272">
        <v>3320000</v>
      </c>
      <c r="CO1272">
        <v>208840000</v>
      </c>
      <c r="CP1272">
        <v>73000</v>
      </c>
      <c r="CQ1272">
        <v>0</v>
      </c>
      <c r="CR1272">
        <v>0</v>
      </c>
      <c r="CS1272">
        <v>0</v>
      </c>
      <c r="CT1272">
        <v>156121000</v>
      </c>
      <c r="CU1272">
        <v>0</v>
      </c>
      <c r="CV1272">
        <v>0</v>
      </c>
      <c r="CW1272">
        <v>0</v>
      </c>
      <c r="CX1272">
        <v>17706.076338313687</v>
      </c>
      <c r="CY1272">
        <v>26689047.420315087</v>
      </c>
      <c r="CZ1272">
        <v>149370</v>
      </c>
      <c r="DA1272">
        <v>147604.72276465248</v>
      </c>
      <c r="DB1272">
        <v>141233.77002789141</v>
      </c>
      <c r="DC1272">
        <v>132751.73901509517</v>
      </c>
      <c r="DD1272">
        <v>-4247026.1125078239</v>
      </c>
      <c r="DE1272">
        <v>-5274444.7041384857</v>
      </c>
      <c r="DF1272">
        <v>-6298587.221297957</v>
      </c>
    </row>
    <row r="1273" spans="1:110" x14ac:dyDescent="0.45">
      <c r="A1273">
        <v>30202</v>
      </c>
      <c r="B1273" t="s">
        <v>1609</v>
      </c>
      <c r="C1273">
        <v>51860</v>
      </c>
      <c r="D1273">
        <v>48765</v>
      </c>
      <c r="E1273">
        <v>45571</v>
      </c>
      <c r="F1273">
        <v>42385</v>
      </c>
      <c r="G1273">
        <v>39178</v>
      </c>
      <c r="H1273">
        <v>36057</v>
      </c>
      <c r="I1273">
        <v>33116</v>
      </c>
      <c r="J1273">
        <v>29971.678571428572</v>
      </c>
      <c r="K1273">
        <v>2.4</v>
      </c>
      <c r="L1273">
        <v>2.3199999999999998</v>
      </c>
      <c r="M1273">
        <v>2.25</v>
      </c>
      <c r="N1273">
        <v>2.2000000000000002</v>
      </c>
      <c r="O1273">
        <v>2.16</v>
      </c>
      <c r="P1273">
        <v>2.13</v>
      </c>
      <c r="Q1273">
        <v>2.1137757471945373</v>
      </c>
      <c r="R1273">
        <v>2.0933454441229853</v>
      </c>
      <c r="S1273">
        <v>254046</v>
      </c>
      <c r="T1273">
        <v>11755</v>
      </c>
      <c r="U1273">
        <v>2779</v>
      </c>
      <c r="V1273">
        <v>131.20296436260435</v>
      </c>
      <c r="W1273">
        <v>337.30349160943484</v>
      </c>
      <c r="X1273">
        <v>2323.1727383659372</v>
      </c>
      <c r="Y1273">
        <v>213.63392847245703</v>
      </c>
      <c r="Z1273">
        <v>22752</v>
      </c>
      <c r="AA1273">
        <v>21051.69329396226</v>
      </c>
      <c r="AB1273">
        <v>19386.800794627699</v>
      </c>
      <c r="AC1273">
        <v>17723.640223693918</v>
      </c>
      <c r="AD1273">
        <v>16115.178956291151</v>
      </c>
      <c r="AE1273">
        <v>14610.025685655639</v>
      </c>
      <c r="AF1273">
        <v>13228.189664515085</v>
      </c>
      <c r="AG1273">
        <v>11616.387101048895</v>
      </c>
      <c r="AH1273">
        <v>2191</v>
      </c>
      <c r="AI1273">
        <v>1839.7215790979835</v>
      </c>
      <c r="AJ1273">
        <v>1511.7095058007972</v>
      </c>
      <c r="AK1273">
        <v>1217.8292992544236</v>
      </c>
      <c r="AL1273">
        <v>972.80727634225286</v>
      </c>
      <c r="AM1273">
        <v>787.58011525580537</v>
      </c>
      <c r="AN1273">
        <v>643.59222620202445</v>
      </c>
      <c r="AO1273">
        <v>516.88845848509754</v>
      </c>
      <c r="AP1273">
        <v>106.59023971791237</v>
      </c>
      <c r="AQ1273">
        <v>3.428232443283914</v>
      </c>
      <c r="AR1273">
        <v>0.15608634808255381</v>
      </c>
      <c r="AS1273">
        <v>3.428232443283914</v>
      </c>
      <c r="AT1273">
        <v>38142</v>
      </c>
      <c r="AU1273">
        <v>592</v>
      </c>
      <c r="AV1273">
        <v>22745.279271381725</v>
      </c>
      <c r="AW1273">
        <v>8572.3858582453813</v>
      </c>
      <c r="AX1273">
        <v>363.03911749597683</v>
      </c>
      <c r="AY1273">
        <v>759.00996928600819</v>
      </c>
      <c r="AZ1273">
        <v>326.09355804765426</v>
      </c>
      <c r="BA1273">
        <v>9.6502549958016068</v>
      </c>
      <c r="BB1273">
        <v>66.061272509003672</v>
      </c>
      <c r="BC1273">
        <v>20180</v>
      </c>
      <c r="BD1273">
        <v>908067.26098246954</v>
      </c>
      <c r="BE1273">
        <v>11249676.428922325</v>
      </c>
      <c r="BF1273">
        <v>233304</v>
      </c>
      <c r="BG1273">
        <v>213841.23200134226</v>
      </c>
      <c r="BH1273">
        <v>187893.57410634222</v>
      </c>
      <c r="BI1273">
        <v>247746</v>
      </c>
      <c r="BJ1273">
        <v>208579.94221864446</v>
      </c>
      <c r="BK1273">
        <v>189650.83093103819</v>
      </c>
      <c r="BL1273">
        <v>-720039.92905335454</v>
      </c>
      <c r="BM1273">
        <v>-852704.29604771431</v>
      </c>
      <c r="BN1273">
        <v>-1012220.0835789965</v>
      </c>
      <c r="BO1273">
        <v>624562.78338864446</v>
      </c>
      <c r="BP1273">
        <v>1735839.8031889973</v>
      </c>
      <c r="BQ1273">
        <v>2735229.8883982985</v>
      </c>
      <c r="BR1273">
        <v>740295</v>
      </c>
      <c r="BS1273">
        <v>8767932</v>
      </c>
      <c r="BT1273">
        <v>937111</v>
      </c>
      <c r="BU1273">
        <v>14494</v>
      </c>
      <c r="BV1273">
        <v>88734</v>
      </c>
      <c r="BW1273">
        <v>932589</v>
      </c>
      <c r="BX1273">
        <v>42948</v>
      </c>
      <c r="BY1273">
        <v>280.33718400902211</v>
      </c>
      <c r="BZ1273">
        <v>0</v>
      </c>
      <c r="CA1273">
        <v>0</v>
      </c>
      <c r="CB1273">
        <v>0</v>
      </c>
      <c r="CC1273">
        <v>0</v>
      </c>
      <c r="CD1273">
        <v>5.5892228078713009</v>
      </c>
      <c r="CE1273">
        <v>0</v>
      </c>
      <c r="CF1273">
        <v>0</v>
      </c>
      <c r="CG1273">
        <v>687402.52032104705</v>
      </c>
      <c r="CH1273">
        <v>374671.19097523985</v>
      </c>
      <c r="CI1273">
        <v>231733.04875347205</v>
      </c>
      <c r="CJ1273">
        <v>79265.697050253046</v>
      </c>
      <c r="CK1273">
        <v>1344484.8286556583</v>
      </c>
      <c r="CL1273">
        <v>3910000</v>
      </c>
      <c r="CM1273">
        <v>19100000</v>
      </c>
      <c r="CN1273">
        <v>3980000</v>
      </c>
      <c r="CO1273">
        <v>101060000</v>
      </c>
      <c r="CP1273">
        <v>14000</v>
      </c>
      <c r="CQ1273">
        <v>0</v>
      </c>
      <c r="CR1273">
        <v>0</v>
      </c>
      <c r="CS1273">
        <v>0</v>
      </c>
      <c r="CT1273">
        <v>29932000</v>
      </c>
      <c r="CU1273">
        <v>0</v>
      </c>
      <c r="CV1273">
        <v>0</v>
      </c>
      <c r="CW1273">
        <v>0</v>
      </c>
      <c r="CX1273">
        <v>11279.788482495063</v>
      </c>
      <c r="CY1273">
        <v>4679794.1049963199</v>
      </c>
      <c r="CZ1273">
        <v>20180</v>
      </c>
      <c r="DA1273">
        <v>18496.536972306887</v>
      </c>
      <c r="DB1273">
        <v>16252.153094100337</v>
      </c>
      <c r="DC1273">
        <v>13745.833625271245</v>
      </c>
      <c r="DD1273">
        <v>-720039.92905335454</v>
      </c>
      <c r="DE1273">
        <v>-852704.29604771431</v>
      </c>
      <c r="DF1273">
        <v>-1012220.0835789965</v>
      </c>
    </row>
    <row r="1274" spans="1:110" x14ac:dyDescent="0.45">
      <c r="A1274">
        <v>30203</v>
      </c>
      <c r="B1274" t="s">
        <v>1610</v>
      </c>
      <c r="C1274">
        <v>63621</v>
      </c>
      <c r="D1274">
        <v>60483</v>
      </c>
      <c r="E1274">
        <v>57068</v>
      </c>
      <c r="F1274">
        <v>53457</v>
      </c>
      <c r="G1274">
        <v>49624</v>
      </c>
      <c r="H1274">
        <v>45617</v>
      </c>
      <c r="I1274">
        <v>41620</v>
      </c>
      <c r="J1274">
        <v>37935.03571428571</v>
      </c>
      <c r="K1274">
        <v>2.4</v>
      </c>
      <c r="L1274">
        <v>2.3199999999999998</v>
      </c>
      <c r="M1274">
        <v>2.25</v>
      </c>
      <c r="N1274">
        <v>2.2000000000000002</v>
      </c>
      <c r="O1274">
        <v>2.16</v>
      </c>
      <c r="P1274">
        <v>2.13</v>
      </c>
      <c r="Q1274">
        <v>2.1137757471945373</v>
      </c>
      <c r="R1274">
        <v>2.0933454441229853</v>
      </c>
      <c r="S1274">
        <v>278352</v>
      </c>
      <c r="T1274">
        <v>12977</v>
      </c>
      <c r="U1274">
        <v>3032</v>
      </c>
      <c r="V1274">
        <v>152.549543209966</v>
      </c>
      <c r="W1274">
        <v>446.9225153297208</v>
      </c>
      <c r="X1274">
        <v>2706.0379848651792</v>
      </c>
      <c r="Y1274">
        <v>215.80795930328915</v>
      </c>
      <c r="Z1274">
        <v>20926</v>
      </c>
      <c r="AA1274">
        <v>19390.572085916214</v>
      </c>
      <c r="AB1274">
        <v>17765.771995376726</v>
      </c>
      <c r="AC1274">
        <v>16134.226644259528</v>
      </c>
      <c r="AD1274">
        <v>14567.791929322764</v>
      </c>
      <c r="AE1274">
        <v>13104.677573938639</v>
      </c>
      <c r="AF1274">
        <v>11749.431182086515</v>
      </c>
      <c r="AG1274">
        <v>10185.287811584722</v>
      </c>
      <c r="AH1274">
        <v>1636</v>
      </c>
      <c r="AI1274">
        <v>1425.8266406498917</v>
      </c>
      <c r="AJ1274">
        <v>1230.2651864445156</v>
      </c>
      <c r="AK1274">
        <v>1040.0508677740067</v>
      </c>
      <c r="AL1274">
        <v>911.68506267179214</v>
      </c>
      <c r="AM1274">
        <v>810.26461216703092</v>
      </c>
      <c r="AN1274">
        <v>761.46166330196843</v>
      </c>
      <c r="AO1274">
        <v>708.47204917060412</v>
      </c>
      <c r="AP1274">
        <v>128.23693177162201</v>
      </c>
      <c r="AQ1274">
        <v>8.6391457570754646</v>
      </c>
      <c r="AR1274">
        <v>0.39333759716803557</v>
      </c>
      <c r="AS1274">
        <v>8.6391457570754646</v>
      </c>
      <c r="AT1274">
        <v>43999</v>
      </c>
      <c r="AU1274">
        <v>602</v>
      </c>
      <c r="AV1274">
        <v>26216.05033033064</v>
      </c>
      <c r="AW1274">
        <v>9102.5722593141691</v>
      </c>
      <c r="AX1274">
        <v>372.14300368156711</v>
      </c>
      <c r="AY1274">
        <v>874.82959952313331</v>
      </c>
      <c r="AZ1274">
        <v>346.26184874431095</v>
      </c>
      <c r="BA1274">
        <v>9.8922532238429035</v>
      </c>
      <c r="BB1274">
        <v>66.061272509003672</v>
      </c>
      <c r="BC1274">
        <v>23590</v>
      </c>
      <c r="BD1274">
        <v>1083251.0836970489</v>
      </c>
      <c r="BE1274">
        <v>9923513.9711035807</v>
      </c>
      <c r="BF1274">
        <v>238646.00000000003</v>
      </c>
      <c r="BG1274">
        <v>222428.64783222333</v>
      </c>
      <c r="BH1274">
        <v>196045.07525251148</v>
      </c>
      <c r="BI1274">
        <v>351290</v>
      </c>
      <c r="BJ1274">
        <v>292296.30011682684</v>
      </c>
      <c r="BK1274">
        <v>263917.92899028276</v>
      </c>
      <c r="BL1274">
        <v>-1137386.0870168628</v>
      </c>
      <c r="BM1274">
        <v>-1105870.6370418351</v>
      </c>
      <c r="BN1274">
        <v>-1167779.9818174574</v>
      </c>
      <c r="BO1274">
        <v>475718.43483706843</v>
      </c>
      <c r="BP1274">
        <v>1395496.5402609846</v>
      </c>
      <c r="BQ1274">
        <v>2238058.9526021481</v>
      </c>
      <c r="BR1274">
        <v>740295</v>
      </c>
      <c r="BS1274">
        <v>8767932</v>
      </c>
      <c r="BT1274">
        <v>937111</v>
      </c>
      <c r="BU1274">
        <v>14494</v>
      </c>
      <c r="BV1274">
        <v>88734</v>
      </c>
      <c r="BW1274">
        <v>932589</v>
      </c>
      <c r="BX1274">
        <v>42948</v>
      </c>
      <c r="BY1274">
        <v>358.53031168077962</v>
      </c>
      <c r="BZ1274">
        <v>0</v>
      </c>
      <c r="CA1274">
        <v>0</v>
      </c>
      <c r="CB1274">
        <v>0</v>
      </c>
      <c r="CC1274">
        <v>17.837051967999997</v>
      </c>
      <c r="CD1274">
        <v>13.014857872028413</v>
      </c>
      <c r="CE1274">
        <v>0</v>
      </c>
      <c r="CF1274">
        <v>1.224</v>
      </c>
      <c r="CG1274">
        <v>614373.96349879866</v>
      </c>
      <c r="CH1274">
        <v>334866.71608472645</v>
      </c>
      <c r="CI1274">
        <v>207114.09607552443</v>
      </c>
      <c r="CJ1274">
        <v>70844.634732375649</v>
      </c>
      <c r="CK1274">
        <v>1201648.8863895847</v>
      </c>
      <c r="CL1274">
        <v>6020000</v>
      </c>
      <c r="CM1274">
        <v>8290000</v>
      </c>
      <c r="CN1274">
        <v>2390000</v>
      </c>
      <c r="CO1274">
        <v>130550000.00000001</v>
      </c>
      <c r="CP1274">
        <v>18000</v>
      </c>
      <c r="CQ1274">
        <v>1050</v>
      </c>
      <c r="CR1274">
        <v>0</v>
      </c>
      <c r="CS1274">
        <v>0</v>
      </c>
      <c r="CT1274">
        <v>32740000</v>
      </c>
      <c r="CU1274">
        <v>7358400</v>
      </c>
      <c r="CV1274">
        <v>0</v>
      </c>
      <c r="CW1274">
        <v>0</v>
      </c>
      <c r="CX1274">
        <v>20820.022534220432</v>
      </c>
      <c r="CY1274">
        <v>4297502.9690237781</v>
      </c>
      <c r="CZ1274">
        <v>23590</v>
      </c>
      <c r="DA1274">
        <v>21986.925414053232</v>
      </c>
      <c r="DB1274">
        <v>19378.926632781382</v>
      </c>
      <c r="DC1274">
        <v>16397.67207859052</v>
      </c>
      <c r="DD1274">
        <v>-1137386.0870168628</v>
      </c>
      <c r="DE1274">
        <v>-1105870.6370418351</v>
      </c>
      <c r="DF1274">
        <v>-1167779.9818174574</v>
      </c>
    </row>
    <row r="1275" spans="1:110" x14ac:dyDescent="0.45">
      <c r="A1275">
        <v>30204</v>
      </c>
      <c r="B1275" t="s">
        <v>1611</v>
      </c>
      <c r="C1275">
        <v>28470</v>
      </c>
      <c r="D1275">
        <v>26320</v>
      </c>
      <c r="E1275">
        <v>24131</v>
      </c>
      <c r="F1275">
        <v>21970</v>
      </c>
      <c r="G1275">
        <v>19854</v>
      </c>
      <c r="H1275">
        <v>17794</v>
      </c>
      <c r="I1275">
        <v>15855</v>
      </c>
      <c r="J1275">
        <v>13741.642857142857</v>
      </c>
      <c r="K1275">
        <v>2.4</v>
      </c>
      <c r="L1275">
        <v>2.3199999999999998</v>
      </c>
      <c r="M1275">
        <v>2.25</v>
      </c>
      <c r="N1275">
        <v>2.2000000000000002</v>
      </c>
      <c r="O1275">
        <v>2.16</v>
      </c>
      <c r="P1275">
        <v>2.13</v>
      </c>
      <c r="Q1275">
        <v>2.1137757471945373</v>
      </c>
      <c r="R1275">
        <v>2.0933454441229853</v>
      </c>
      <c r="S1275">
        <v>298820</v>
      </c>
      <c r="T1275">
        <v>10201</v>
      </c>
      <c r="U1275">
        <v>4399</v>
      </c>
      <c r="V1275">
        <v>67.334986498103959</v>
      </c>
      <c r="W1275">
        <v>197.27047949272009</v>
      </c>
      <c r="X1275">
        <v>2156.5495524988173</v>
      </c>
      <c r="Y1275">
        <v>317.43099708089306</v>
      </c>
      <c r="Z1275">
        <v>12302</v>
      </c>
      <c r="AA1275">
        <v>11220.695178148982</v>
      </c>
      <c r="AB1275">
        <v>10127.397036847153</v>
      </c>
      <c r="AC1275">
        <v>9037.7038582885307</v>
      </c>
      <c r="AD1275">
        <v>7959.8658468583862</v>
      </c>
      <c r="AE1275">
        <v>6968.8841231241659</v>
      </c>
      <c r="AF1275">
        <v>6077.725861328684</v>
      </c>
      <c r="AG1275">
        <v>5024.6737777119388</v>
      </c>
      <c r="AH1275">
        <v>1976</v>
      </c>
      <c r="AI1275">
        <v>1706.5349830808234</v>
      </c>
      <c r="AJ1275">
        <v>1441.914110336802</v>
      </c>
      <c r="AK1275">
        <v>1202.3563369763183</v>
      </c>
      <c r="AL1275">
        <v>1001.2391197855598</v>
      </c>
      <c r="AM1275">
        <v>823.31898126933652</v>
      </c>
      <c r="AN1275">
        <v>676.66619365259999</v>
      </c>
      <c r="AO1275">
        <v>549.56043031776881</v>
      </c>
      <c r="AP1275">
        <v>57.410474437993088</v>
      </c>
      <c r="AQ1275">
        <v>20.020877468778057</v>
      </c>
      <c r="AR1275">
        <v>0.91154427280211414</v>
      </c>
      <c r="AS1275">
        <v>20.020877468778057</v>
      </c>
      <c r="AT1275">
        <v>22234</v>
      </c>
      <c r="AU1275">
        <v>470</v>
      </c>
      <c r="AV1275">
        <v>13292.713237257547</v>
      </c>
      <c r="AW1275">
        <v>6210.805379778727</v>
      </c>
      <c r="AX1275">
        <v>283.63611386919155</v>
      </c>
      <c r="AY1275">
        <v>443.5778407272843</v>
      </c>
      <c r="AZ1275">
        <v>236.25903664678276</v>
      </c>
      <c r="BA1275">
        <v>7.5395754698149089</v>
      </c>
      <c r="BB1275">
        <v>66.061272509003672</v>
      </c>
      <c r="BC1275">
        <v>10350</v>
      </c>
      <c r="BD1275">
        <v>395628.1090940843</v>
      </c>
      <c r="BE1275">
        <v>6423279.7369713858</v>
      </c>
      <c r="BF1275">
        <v>86970</v>
      </c>
      <c r="BG1275">
        <v>76555.94929538545</v>
      </c>
      <c r="BH1275">
        <v>64042.098291878938</v>
      </c>
      <c r="BI1275">
        <v>101378</v>
      </c>
      <c r="BJ1275">
        <v>81654.864266326069</v>
      </c>
      <c r="BK1275">
        <v>71916.692059709661</v>
      </c>
      <c r="BL1275">
        <v>-500917.73141346464</v>
      </c>
      <c r="BM1275">
        <v>-526481.56839477655</v>
      </c>
      <c r="BN1275">
        <v>-584291.55591935059</v>
      </c>
      <c r="BO1275">
        <v>229855.4134340086</v>
      </c>
      <c r="BP1275">
        <v>761026.74385979306</v>
      </c>
      <c r="BQ1275">
        <v>1191748.2180145425</v>
      </c>
      <c r="BR1275">
        <v>740295</v>
      </c>
      <c r="BS1275">
        <v>8767932</v>
      </c>
      <c r="BT1275">
        <v>937111</v>
      </c>
      <c r="BU1275">
        <v>14494</v>
      </c>
      <c r="BV1275">
        <v>88734</v>
      </c>
      <c r="BW1275">
        <v>932589</v>
      </c>
      <c r="BX1275">
        <v>42948</v>
      </c>
      <c r="BY1275">
        <v>567.31330515876402</v>
      </c>
      <c r="BZ1275">
        <v>0</v>
      </c>
      <c r="CA1275">
        <v>32.511924566639998</v>
      </c>
      <c r="CB1275">
        <v>0</v>
      </c>
      <c r="CC1275">
        <v>0</v>
      </c>
      <c r="CD1275">
        <v>21.255454541157892</v>
      </c>
      <c r="CE1275">
        <v>0</v>
      </c>
      <c r="CF1275">
        <v>0</v>
      </c>
      <c r="CG1275">
        <v>448998.24906702113</v>
      </c>
      <c r="CH1275">
        <v>244728.09416696487</v>
      </c>
      <c r="CI1275">
        <v>151363.61893563723</v>
      </c>
      <c r="CJ1275">
        <v>51774.845355554418</v>
      </c>
      <c r="CK1275">
        <v>878191.91247891204</v>
      </c>
      <c r="CL1275">
        <v>260000</v>
      </c>
      <c r="CM1275">
        <v>11900000</v>
      </c>
      <c r="CN1275">
        <v>1050000</v>
      </c>
      <c r="CO1275">
        <v>36890000</v>
      </c>
      <c r="CP1275">
        <v>4000</v>
      </c>
      <c r="CQ1275">
        <v>0</v>
      </c>
      <c r="CR1275">
        <v>0</v>
      </c>
      <c r="CS1275">
        <v>0</v>
      </c>
      <c r="CT1275">
        <v>8107000</v>
      </c>
      <c r="CU1275">
        <v>0</v>
      </c>
      <c r="CV1275">
        <v>0</v>
      </c>
      <c r="CW1275">
        <v>0</v>
      </c>
      <c r="CX1275">
        <v>1459.9960517352665</v>
      </c>
      <c r="CY1275">
        <v>3018903.0963136763</v>
      </c>
      <c r="CZ1275">
        <v>10350</v>
      </c>
      <c r="DA1275">
        <v>9110.6597126277957</v>
      </c>
      <c r="DB1275">
        <v>7621.4294276296087</v>
      </c>
      <c r="DC1275">
        <v>5988.8054539089153</v>
      </c>
      <c r="DD1275">
        <v>-500917.73141346464</v>
      </c>
      <c r="DE1275">
        <v>-526481.56839477655</v>
      </c>
      <c r="DF1275">
        <v>-584291.55591935059</v>
      </c>
    </row>
    <row r="1276" spans="1:110" x14ac:dyDescent="0.45">
      <c r="A1276">
        <v>30205</v>
      </c>
      <c r="B1276" t="s">
        <v>1612</v>
      </c>
      <c r="C1276">
        <v>24801</v>
      </c>
      <c r="D1276">
        <v>23311</v>
      </c>
      <c r="E1276">
        <v>21813</v>
      </c>
      <c r="F1276">
        <v>20474</v>
      </c>
      <c r="G1276">
        <v>19157</v>
      </c>
      <c r="H1276">
        <v>17856</v>
      </c>
      <c r="I1276">
        <v>16625</v>
      </c>
      <c r="J1276">
        <v>15264.500000000002</v>
      </c>
      <c r="K1276">
        <v>2.4</v>
      </c>
      <c r="L1276">
        <v>2.3199999999999998</v>
      </c>
      <c r="M1276">
        <v>2.25</v>
      </c>
      <c r="N1276">
        <v>2.2000000000000002</v>
      </c>
      <c r="O1276">
        <v>2.16</v>
      </c>
      <c r="P1276">
        <v>2.13</v>
      </c>
      <c r="Q1276">
        <v>2.1137757471945373</v>
      </c>
      <c r="R1276">
        <v>2.0933454441229853</v>
      </c>
      <c r="S1276">
        <v>298820</v>
      </c>
      <c r="T1276">
        <v>10201</v>
      </c>
      <c r="U1276">
        <v>4399</v>
      </c>
      <c r="V1276">
        <v>64.471313413070419</v>
      </c>
      <c r="W1276">
        <v>188.88081177353416</v>
      </c>
      <c r="X1276">
        <v>1962.0741970855345</v>
      </c>
      <c r="Y1276">
        <v>288.80540584188384</v>
      </c>
      <c r="Z1276">
        <v>14037</v>
      </c>
      <c r="AA1276">
        <v>13221.164825809708</v>
      </c>
      <c r="AB1276">
        <v>12348.771445121813</v>
      </c>
      <c r="AC1276">
        <v>11429.003654542306</v>
      </c>
      <c r="AD1276">
        <v>10477.917363205333</v>
      </c>
      <c r="AE1276">
        <v>9600.0990400141909</v>
      </c>
      <c r="AF1276">
        <v>8824.9246882927309</v>
      </c>
      <c r="AG1276">
        <v>7926.0531122141356</v>
      </c>
      <c r="AH1276">
        <v>1401</v>
      </c>
      <c r="AI1276">
        <v>1262.1659305880989</v>
      </c>
      <c r="AJ1276">
        <v>1147.489804309083</v>
      </c>
      <c r="AK1276">
        <v>1063.2142353263137</v>
      </c>
      <c r="AL1276">
        <v>995.43094289927387</v>
      </c>
      <c r="AM1276">
        <v>936.91931591566936</v>
      </c>
      <c r="AN1276">
        <v>907.06855920776422</v>
      </c>
      <c r="AO1276">
        <v>857.51888074011038</v>
      </c>
      <c r="AP1276">
        <v>80.904876710862169</v>
      </c>
      <c r="AQ1276">
        <v>7.9534992684186809</v>
      </c>
      <c r="AR1276">
        <v>0.36212032755152479</v>
      </c>
      <c r="AS1276">
        <v>7.9534992684186809</v>
      </c>
      <c r="AT1276">
        <v>19312</v>
      </c>
      <c r="AU1276">
        <v>264</v>
      </c>
      <c r="AV1276">
        <v>11506.662150403678</v>
      </c>
      <c r="AW1276">
        <v>3993.0646109610107</v>
      </c>
      <c r="AX1276">
        <v>163.20847768430841</v>
      </c>
      <c r="AY1276">
        <v>383.97731595897068</v>
      </c>
      <c r="AZ1276">
        <v>151.89617780095685</v>
      </c>
      <c r="BA1276">
        <v>4.3383849046174108</v>
      </c>
      <c r="BB1276">
        <v>66.061272509003672</v>
      </c>
      <c r="BC1276">
        <v>9320</v>
      </c>
      <c r="BD1276">
        <v>446818.97666633205</v>
      </c>
      <c r="BE1276">
        <v>7119002.6625144882</v>
      </c>
      <c r="BF1276">
        <v>82210</v>
      </c>
      <c r="BG1276">
        <v>76143.309104948494</v>
      </c>
      <c r="BH1276">
        <v>68589.289249287482</v>
      </c>
      <c r="BI1276">
        <v>104199.99999999997</v>
      </c>
      <c r="BJ1276">
        <v>90075.435598419223</v>
      </c>
      <c r="BK1276">
        <v>82579.636789236538</v>
      </c>
      <c r="BL1276">
        <v>-349522.60529501864</v>
      </c>
      <c r="BM1276">
        <v>-366384.16081476642</v>
      </c>
      <c r="BN1276">
        <v>-391535.29546461458</v>
      </c>
      <c r="BO1276">
        <v>465740.13051352371</v>
      </c>
      <c r="BP1276">
        <v>1239562.2242274303</v>
      </c>
      <c r="BQ1276">
        <v>1940653.3127166387</v>
      </c>
      <c r="BR1276">
        <v>740295</v>
      </c>
      <c r="BS1276">
        <v>8767932</v>
      </c>
      <c r="BT1276">
        <v>937111</v>
      </c>
      <c r="BU1276">
        <v>14494</v>
      </c>
      <c r="BV1276">
        <v>88734</v>
      </c>
      <c r="BW1276">
        <v>932589</v>
      </c>
      <c r="BX1276">
        <v>42948</v>
      </c>
      <c r="BY1276">
        <v>253.61182016417493</v>
      </c>
      <c r="BZ1276">
        <v>0</v>
      </c>
      <c r="CA1276">
        <v>0.19294052933151432</v>
      </c>
      <c r="CB1276">
        <v>0</v>
      </c>
      <c r="CC1276">
        <v>0</v>
      </c>
      <c r="CD1276">
        <v>8.1869864231439937</v>
      </c>
      <c r="CE1276">
        <v>0</v>
      </c>
      <c r="CF1276">
        <v>17.32368211764706</v>
      </c>
      <c r="CG1276">
        <v>453031.80307755229</v>
      </c>
      <c r="CH1276">
        <v>246926.59714056883</v>
      </c>
      <c r="CI1276">
        <v>152723.38667075644</v>
      </c>
      <c r="CJ1276">
        <v>52239.962169623228</v>
      </c>
      <c r="CK1276">
        <v>886081.10696453822</v>
      </c>
      <c r="CL1276">
        <v>4340000</v>
      </c>
      <c r="CM1276">
        <v>3930000</v>
      </c>
      <c r="CN1276">
        <v>1510000</v>
      </c>
      <c r="CO1276">
        <v>43910000</v>
      </c>
      <c r="CP1276">
        <v>28000</v>
      </c>
      <c r="CQ1276">
        <v>0</v>
      </c>
      <c r="CR1276">
        <v>0</v>
      </c>
      <c r="CS1276">
        <v>0</v>
      </c>
      <c r="CT1276">
        <v>66858000</v>
      </c>
      <c r="CU1276">
        <v>0</v>
      </c>
      <c r="CV1276">
        <v>0</v>
      </c>
      <c r="CW1276">
        <v>0</v>
      </c>
      <c r="CX1276">
        <v>3419.8105716321561</v>
      </c>
      <c r="CY1276">
        <v>2977432.6756893005</v>
      </c>
      <c r="CZ1276">
        <v>9320</v>
      </c>
      <c r="DA1276">
        <v>8632.2301527565978</v>
      </c>
      <c r="DB1276">
        <v>7775.8444934115005</v>
      </c>
      <c r="DC1276">
        <v>6763.7052647666433</v>
      </c>
      <c r="DD1276">
        <v>-349522.60529501864</v>
      </c>
      <c r="DE1276">
        <v>-366384.16081476642</v>
      </c>
      <c r="DF1276">
        <v>-391535.29546461458</v>
      </c>
    </row>
    <row r="1277" spans="1:110" x14ac:dyDescent="0.45">
      <c r="A1277">
        <v>30206</v>
      </c>
      <c r="B1277" t="s">
        <v>1613</v>
      </c>
      <c r="C1277">
        <v>74770</v>
      </c>
      <c r="D1277">
        <v>70455</v>
      </c>
      <c r="E1277">
        <v>66008</v>
      </c>
      <c r="F1277">
        <v>61554</v>
      </c>
      <c r="G1277">
        <v>57137</v>
      </c>
      <c r="H1277">
        <v>52767</v>
      </c>
      <c r="I1277">
        <v>48493</v>
      </c>
      <c r="J1277">
        <v>44097.357142857138</v>
      </c>
      <c r="K1277">
        <v>2.4</v>
      </c>
      <c r="L1277">
        <v>2.3199999999999998</v>
      </c>
      <c r="M1277">
        <v>2.25</v>
      </c>
      <c r="N1277">
        <v>2.2000000000000002</v>
      </c>
      <c r="O1277">
        <v>2.16</v>
      </c>
      <c r="P1277">
        <v>2.13</v>
      </c>
      <c r="Q1277">
        <v>2.1137757471945373</v>
      </c>
      <c r="R1277">
        <v>2.0933454441229853</v>
      </c>
      <c r="S1277">
        <v>298820</v>
      </c>
      <c r="T1277">
        <v>10201</v>
      </c>
      <c r="U1277">
        <v>4399</v>
      </c>
      <c r="V1277">
        <v>204.31416397636499</v>
      </c>
      <c r="W1277">
        <v>598.57668636952474</v>
      </c>
      <c r="X1277">
        <v>1866.5587229875855</v>
      </c>
      <c r="Y1277">
        <v>274.74610813437948</v>
      </c>
      <c r="Z1277">
        <v>36480</v>
      </c>
      <c r="AA1277">
        <v>34338.377230362894</v>
      </c>
      <c r="AB1277">
        <v>31634.806322325068</v>
      </c>
      <c r="AC1277">
        <v>28949.49635169372</v>
      </c>
      <c r="AD1277">
        <v>26247.861311450521</v>
      </c>
      <c r="AE1277">
        <v>23653.586384352573</v>
      </c>
      <c r="AF1277">
        <v>21489.331903559061</v>
      </c>
      <c r="AG1277">
        <v>18782.671877941353</v>
      </c>
      <c r="AH1277">
        <v>4359</v>
      </c>
      <c r="AI1277">
        <v>3899.8039792868667</v>
      </c>
      <c r="AJ1277">
        <v>3451.8814749429694</v>
      </c>
      <c r="AK1277">
        <v>3071.8790428201014</v>
      </c>
      <c r="AL1277">
        <v>2750.3511007542443</v>
      </c>
      <c r="AM1277">
        <v>2477.3560626370208</v>
      </c>
      <c r="AN1277">
        <v>2488.8302080227195</v>
      </c>
      <c r="AO1277">
        <v>2215.5628277381907</v>
      </c>
      <c r="AP1277">
        <v>210.90188027227634</v>
      </c>
      <c r="AQ1277">
        <v>59.651244513140107</v>
      </c>
      <c r="AR1277">
        <v>2.715902456636436</v>
      </c>
      <c r="AS1277">
        <v>59.651244513140107</v>
      </c>
      <c r="AT1277">
        <v>59876</v>
      </c>
      <c r="AU1277">
        <v>920</v>
      </c>
      <c r="AV1277">
        <v>35703.418853000461</v>
      </c>
      <c r="AW1277">
        <v>13366.403711612462</v>
      </c>
      <c r="AX1277">
        <v>564.52516224756789</v>
      </c>
      <c r="AY1277">
        <v>1191.4230871246252</v>
      </c>
      <c r="AZ1277">
        <v>508.45799718973802</v>
      </c>
      <c r="BA1277">
        <v>15.006128829342137</v>
      </c>
      <c r="BB1277">
        <v>66.061272509003672</v>
      </c>
      <c r="BC1277">
        <v>32060</v>
      </c>
      <c r="BD1277">
        <v>1469123.4099428146</v>
      </c>
      <c r="BE1277">
        <v>18664679.86090887</v>
      </c>
      <c r="BF1277">
        <v>276976</v>
      </c>
      <c r="BG1277">
        <v>255183.09709795419</v>
      </c>
      <c r="BH1277">
        <v>225944.15183560376</v>
      </c>
      <c r="BI1277">
        <v>148914.00000000006</v>
      </c>
      <c r="BJ1277">
        <v>125544.23497637604</v>
      </c>
      <c r="BK1277">
        <v>113828.15189872141</v>
      </c>
      <c r="BL1277">
        <v>-878614.8239035774</v>
      </c>
      <c r="BM1277">
        <v>-982813.04976270325</v>
      </c>
      <c r="BN1277">
        <v>-1164238.210623397</v>
      </c>
      <c r="BO1277">
        <v>1025610.9843580443</v>
      </c>
      <c r="BP1277">
        <v>2936380.9681366524</v>
      </c>
      <c r="BQ1277">
        <v>4591325.8218786316</v>
      </c>
      <c r="BR1277">
        <v>740295</v>
      </c>
      <c r="BS1277">
        <v>8767932</v>
      </c>
      <c r="BT1277">
        <v>937111</v>
      </c>
      <c r="BU1277">
        <v>14494</v>
      </c>
      <c r="BV1277">
        <v>88734</v>
      </c>
      <c r="BW1277">
        <v>932589</v>
      </c>
      <c r="BX1277">
        <v>42948</v>
      </c>
      <c r="BY1277">
        <v>397.89447572247292</v>
      </c>
      <c r="BZ1277">
        <v>0</v>
      </c>
      <c r="CA1277">
        <v>0.31570339199999997</v>
      </c>
      <c r="CB1277">
        <v>184.39679901708897</v>
      </c>
      <c r="CC1277">
        <v>0</v>
      </c>
      <c r="CD1277">
        <v>44.785844564163646</v>
      </c>
      <c r="CE1277">
        <v>70.545089905134247</v>
      </c>
      <c r="CF1277">
        <v>186.08106317647059</v>
      </c>
      <c r="CG1277">
        <v>1225775.8345687848</v>
      </c>
      <c r="CH1277">
        <v>668113.48260995524</v>
      </c>
      <c r="CI1277">
        <v>413226.25803043472</v>
      </c>
      <c r="CJ1277">
        <v>141346.55181227953</v>
      </c>
      <c r="CK1277">
        <v>2397484.6821055501</v>
      </c>
      <c r="CL1277">
        <v>5100000</v>
      </c>
      <c r="CM1277">
        <v>30300000</v>
      </c>
      <c r="CN1277">
        <v>2900000</v>
      </c>
      <c r="CO1277">
        <v>1026910000.0000001</v>
      </c>
      <c r="CP1277">
        <v>235000</v>
      </c>
      <c r="CQ1277">
        <v>15190</v>
      </c>
      <c r="CR1277">
        <v>0</v>
      </c>
      <c r="CS1277">
        <v>0</v>
      </c>
      <c r="CT1277">
        <v>518969000</v>
      </c>
      <c r="CU1277">
        <v>106451520</v>
      </c>
      <c r="CV1277">
        <v>0</v>
      </c>
      <c r="CW1277">
        <v>23300</v>
      </c>
      <c r="CX1277">
        <v>234928.41439342345</v>
      </c>
      <c r="CY1277">
        <v>8036112.2044124734</v>
      </c>
      <c r="CZ1277">
        <v>32060</v>
      </c>
      <c r="DA1277">
        <v>29537.469286004602</v>
      </c>
      <c r="DB1277">
        <v>26153.058416070187</v>
      </c>
      <c r="DC1277">
        <v>22238.799740688977</v>
      </c>
      <c r="DD1277">
        <v>-878614.8239035774</v>
      </c>
      <c r="DE1277">
        <v>-982813.04976270325</v>
      </c>
      <c r="DF1277">
        <v>-1164238.210623397</v>
      </c>
    </row>
    <row r="1278" spans="1:110" x14ac:dyDescent="0.45">
      <c r="A1278">
        <v>30207</v>
      </c>
      <c r="B1278" t="s">
        <v>1614</v>
      </c>
      <c r="C1278">
        <v>29331</v>
      </c>
      <c r="D1278">
        <v>27150</v>
      </c>
      <c r="E1278">
        <v>24960</v>
      </c>
      <c r="F1278">
        <v>22785</v>
      </c>
      <c r="G1278">
        <v>20643</v>
      </c>
      <c r="H1278">
        <v>18562</v>
      </c>
      <c r="I1278">
        <v>16580</v>
      </c>
      <c r="J1278">
        <v>14446.214285714286</v>
      </c>
      <c r="K1278">
        <v>2.4</v>
      </c>
      <c r="L1278">
        <v>2.3199999999999998</v>
      </c>
      <c r="M1278">
        <v>2.25</v>
      </c>
      <c r="N1278">
        <v>2.2000000000000002</v>
      </c>
      <c r="O1278">
        <v>2.16</v>
      </c>
      <c r="P1278">
        <v>2.13</v>
      </c>
      <c r="Q1278">
        <v>2.1137757471945373</v>
      </c>
      <c r="R1278">
        <v>2.0933454441229853</v>
      </c>
      <c r="S1278">
        <v>298820</v>
      </c>
      <c r="T1278">
        <v>10201</v>
      </c>
      <c r="U1278">
        <v>4399</v>
      </c>
      <c r="V1278">
        <v>84.569886810836962</v>
      </c>
      <c r="W1278">
        <v>196.52738452462927</v>
      </c>
      <c r="X1278">
        <v>1768.9838681542328</v>
      </c>
      <c r="Y1278">
        <v>328.26740485072202</v>
      </c>
      <c r="Z1278">
        <v>14556</v>
      </c>
      <c r="AA1278">
        <v>13336.57512896263</v>
      </c>
      <c r="AB1278">
        <v>11902.750038573824</v>
      </c>
      <c r="AC1278">
        <v>10553.478847100952</v>
      </c>
      <c r="AD1278">
        <v>9284.1174016880577</v>
      </c>
      <c r="AE1278">
        <v>8125.6220210679903</v>
      </c>
      <c r="AF1278">
        <v>7206.3368916976715</v>
      </c>
      <c r="AG1278">
        <v>5876.8273651871286</v>
      </c>
      <c r="AH1278">
        <v>222</v>
      </c>
      <c r="AI1278">
        <v>205.07119586922568</v>
      </c>
      <c r="AJ1278">
        <v>192.74929466690878</v>
      </c>
      <c r="AK1278">
        <v>186.46183276870559</v>
      </c>
      <c r="AL1278">
        <v>185.68357639731477</v>
      </c>
      <c r="AM1278">
        <v>185.88395295437257</v>
      </c>
      <c r="AN1278">
        <v>306.21514083577222</v>
      </c>
      <c r="AO1278">
        <v>277.47156164697066</v>
      </c>
      <c r="AP1278">
        <v>97.534268683297</v>
      </c>
      <c r="AQ1278">
        <v>7.5421113752246107</v>
      </c>
      <c r="AR1278">
        <v>0.34338996578161834</v>
      </c>
      <c r="AS1278">
        <v>7.5421113752246107</v>
      </c>
      <c r="AT1278">
        <v>21608</v>
      </c>
      <c r="AU1278">
        <v>440</v>
      </c>
      <c r="AV1278">
        <v>12913.908357778746</v>
      </c>
      <c r="AW1278">
        <v>5873.0127020790842</v>
      </c>
      <c r="AX1278">
        <v>265.98383434375285</v>
      </c>
      <c r="AY1278">
        <v>430.93712189907671</v>
      </c>
      <c r="AZ1278">
        <v>223.40940318708834</v>
      </c>
      <c r="BA1278">
        <v>7.0703450467888311</v>
      </c>
      <c r="BB1278">
        <v>66.061272509003672</v>
      </c>
      <c r="BC1278">
        <v>13140</v>
      </c>
      <c r="BD1278">
        <v>511886.41306314874</v>
      </c>
      <c r="BE1278">
        <v>8222125.7990623638</v>
      </c>
      <c r="BF1278">
        <v>87964</v>
      </c>
      <c r="BG1278">
        <v>77848.360904068279</v>
      </c>
      <c r="BH1278">
        <v>65504.070098479147</v>
      </c>
      <c r="BI1278">
        <v>117851.99999999999</v>
      </c>
      <c r="BJ1278">
        <v>93258.469814152719</v>
      </c>
      <c r="BK1278">
        <v>82041.438183601203</v>
      </c>
      <c r="BL1278">
        <v>-249716.28704993566</v>
      </c>
      <c r="BM1278">
        <v>-329626.98270913935</v>
      </c>
      <c r="BN1278">
        <v>-429881.19279173983</v>
      </c>
      <c r="BO1278">
        <v>151346.43676725496</v>
      </c>
      <c r="BP1278">
        <v>815150.04488281161</v>
      </c>
      <c r="BQ1278">
        <v>1448452.4957410563</v>
      </c>
      <c r="BR1278">
        <v>740295</v>
      </c>
      <c r="BS1278">
        <v>8767932</v>
      </c>
      <c r="BT1278">
        <v>937111</v>
      </c>
      <c r="BU1278">
        <v>14494</v>
      </c>
      <c r="BV1278">
        <v>88734</v>
      </c>
      <c r="BW1278">
        <v>932589</v>
      </c>
      <c r="BX1278">
        <v>42948</v>
      </c>
      <c r="BY1278">
        <v>149.06441637886581</v>
      </c>
      <c r="BZ1278">
        <v>0</v>
      </c>
      <c r="CA1278">
        <v>0</v>
      </c>
      <c r="CB1278">
        <v>24.703416661262214</v>
      </c>
      <c r="CC1278">
        <v>0</v>
      </c>
      <c r="CD1278">
        <v>15.124445318033828</v>
      </c>
      <c r="CE1278">
        <v>0</v>
      </c>
      <c r="CF1278">
        <v>1.7373999999999998</v>
      </c>
      <c r="CG1278">
        <v>593144.73186442419</v>
      </c>
      <c r="CH1278">
        <v>323295.6478026004</v>
      </c>
      <c r="CI1278">
        <v>199957.42378542339</v>
      </c>
      <c r="CJ1278">
        <v>68396.651500434527</v>
      </c>
      <c r="CK1278">
        <v>1160126.8101494471</v>
      </c>
      <c r="CL1278">
        <v>1230000</v>
      </c>
      <c r="CM1278">
        <v>420000</v>
      </c>
      <c r="CN1278">
        <v>530000</v>
      </c>
      <c r="CO1278">
        <v>255230000</v>
      </c>
      <c r="CP1278">
        <v>111000</v>
      </c>
      <c r="CQ1278">
        <v>4700</v>
      </c>
      <c r="CR1278">
        <v>0</v>
      </c>
      <c r="CS1278">
        <v>0</v>
      </c>
      <c r="CT1278">
        <v>249469000</v>
      </c>
      <c r="CU1278">
        <v>32937600</v>
      </c>
      <c r="CV1278">
        <v>0</v>
      </c>
      <c r="CW1278">
        <v>0</v>
      </c>
      <c r="CX1278">
        <v>60128.272939960101</v>
      </c>
      <c r="CY1278">
        <v>3945785.3666133839</v>
      </c>
      <c r="CZ1278">
        <v>13140</v>
      </c>
      <c r="DA1278">
        <v>11628.932998493216</v>
      </c>
      <c r="DB1278">
        <v>9784.9515835343554</v>
      </c>
      <c r="DC1278">
        <v>7748.661108418436</v>
      </c>
      <c r="DD1278">
        <v>-249716.28704993566</v>
      </c>
      <c r="DE1278">
        <v>-329626.98270913935</v>
      </c>
      <c r="DF1278">
        <v>-429881.19279173983</v>
      </c>
    </row>
    <row r="1279" spans="1:110" x14ac:dyDescent="0.45">
      <c r="A1279">
        <v>30208</v>
      </c>
      <c r="B1279" t="s">
        <v>1615</v>
      </c>
      <c r="C1279">
        <v>62616</v>
      </c>
      <c r="D1279">
        <v>59167</v>
      </c>
      <c r="E1279">
        <v>55592</v>
      </c>
      <c r="F1279">
        <v>51953</v>
      </c>
      <c r="G1279">
        <v>48188</v>
      </c>
      <c r="H1279">
        <v>44328</v>
      </c>
      <c r="I1279">
        <v>40505</v>
      </c>
      <c r="J1279">
        <v>36811.607142857138</v>
      </c>
      <c r="K1279">
        <v>2.4</v>
      </c>
      <c r="L1279">
        <v>2.3199999999999998</v>
      </c>
      <c r="M1279">
        <v>2.25</v>
      </c>
      <c r="N1279">
        <v>2.2000000000000002</v>
      </c>
      <c r="O1279">
        <v>2.16</v>
      </c>
      <c r="P1279">
        <v>2.13</v>
      </c>
      <c r="Q1279">
        <v>2.1137757471945373</v>
      </c>
      <c r="R1279">
        <v>2.0933454441229853</v>
      </c>
      <c r="S1279">
        <v>254046</v>
      </c>
      <c r="T1279">
        <v>11755</v>
      </c>
      <c r="U1279">
        <v>2779</v>
      </c>
      <c r="V1279">
        <v>151.54358940462834</v>
      </c>
      <c r="W1279">
        <v>443.97538487277666</v>
      </c>
      <c r="X1279">
        <v>2428.5127562694515</v>
      </c>
      <c r="Y1279">
        <v>195.96791841271042</v>
      </c>
      <c r="Z1279">
        <v>26203</v>
      </c>
      <c r="AA1279">
        <v>24465.045410190025</v>
      </c>
      <c r="AB1279">
        <v>22522.24749053863</v>
      </c>
      <c r="AC1279">
        <v>20569.556269240675</v>
      </c>
      <c r="AD1279">
        <v>18655.524929865463</v>
      </c>
      <c r="AE1279">
        <v>16872.444157836158</v>
      </c>
      <c r="AF1279">
        <v>15181.278871915194</v>
      </c>
      <c r="AG1279">
        <v>13305.43551164816</v>
      </c>
      <c r="AH1279">
        <v>5874</v>
      </c>
      <c r="AI1279">
        <v>5177.1180867941002</v>
      </c>
      <c r="AJ1279">
        <v>4490.3016170107794</v>
      </c>
      <c r="AK1279">
        <v>3811.6193662459027</v>
      </c>
      <c r="AL1279">
        <v>3212.9901936136685</v>
      </c>
      <c r="AM1279">
        <v>2746.2999065100889</v>
      </c>
      <c r="AN1279">
        <v>2379.4102549409868</v>
      </c>
      <c r="AO1279">
        <v>2086.6801033950387</v>
      </c>
      <c r="AP1279">
        <v>99.900506276212624</v>
      </c>
      <c r="AQ1279">
        <v>47.035349121855297</v>
      </c>
      <c r="AR1279">
        <v>2.141504695692638</v>
      </c>
      <c r="AS1279">
        <v>47.035349121855297</v>
      </c>
      <c r="AT1279">
        <v>54513</v>
      </c>
      <c r="AU1279">
        <v>1232</v>
      </c>
      <c r="AV1279">
        <v>32612.487538915004</v>
      </c>
      <c r="AW1279">
        <v>16001.631208909663</v>
      </c>
      <c r="AX1279">
        <v>741.3405204782199</v>
      </c>
      <c r="AY1279">
        <v>1088.2787091735936</v>
      </c>
      <c r="AZ1279">
        <v>608.70205118692354</v>
      </c>
      <c r="BA1279">
        <v>19.706209927679176</v>
      </c>
      <c r="BB1279">
        <v>66.061272509003672</v>
      </c>
      <c r="BC1279">
        <v>23150</v>
      </c>
      <c r="BD1279">
        <v>1054508.8838747423</v>
      </c>
      <c r="BE1279">
        <v>8686068.7261206266</v>
      </c>
      <c r="BF1279">
        <v>232190</v>
      </c>
      <c r="BG1279">
        <v>215000.7114100765</v>
      </c>
      <c r="BH1279">
        <v>189474.37393846063</v>
      </c>
      <c r="BI1279">
        <v>255747.99999999994</v>
      </c>
      <c r="BJ1279">
        <v>215026.08266382542</v>
      </c>
      <c r="BK1279">
        <v>195017.54890575426</v>
      </c>
      <c r="BL1279">
        <v>-1324592.4703088251</v>
      </c>
      <c r="BM1279">
        <v>-1309296.5921311164</v>
      </c>
      <c r="BN1279">
        <v>-1338017.841353748</v>
      </c>
      <c r="BO1279">
        <v>447550.99504261091</v>
      </c>
      <c r="BP1279">
        <v>1309086.8683057809</v>
      </c>
      <c r="BQ1279">
        <v>2118723.8213614007</v>
      </c>
      <c r="BR1279">
        <v>740295</v>
      </c>
      <c r="BS1279">
        <v>8767932</v>
      </c>
      <c r="BT1279">
        <v>937111</v>
      </c>
      <c r="BU1279">
        <v>14494</v>
      </c>
      <c r="BV1279">
        <v>88734</v>
      </c>
      <c r="BW1279">
        <v>932589</v>
      </c>
      <c r="BX1279">
        <v>42948</v>
      </c>
      <c r="BY1279">
        <v>847.34021966508487</v>
      </c>
      <c r="BZ1279">
        <v>0</v>
      </c>
      <c r="CA1279">
        <v>0</v>
      </c>
      <c r="CB1279">
        <v>1.0057107698287697</v>
      </c>
      <c r="CC1279">
        <v>70.45496681600001</v>
      </c>
      <c r="CD1279">
        <v>29.830368586889126</v>
      </c>
      <c r="CE1279">
        <v>0</v>
      </c>
      <c r="CF1279">
        <v>0</v>
      </c>
      <c r="CG1279">
        <v>588262.00858851802</v>
      </c>
      <c r="CH1279">
        <v>320634.30209771142</v>
      </c>
      <c r="CI1279">
        <v>198311.38915870016</v>
      </c>
      <c r="CJ1279">
        <v>67833.615357088085</v>
      </c>
      <c r="CK1279">
        <v>1150576.7326142152</v>
      </c>
      <c r="CL1279">
        <v>13300000</v>
      </c>
      <c r="CM1279">
        <v>33300000</v>
      </c>
      <c r="CN1279">
        <v>7340000</v>
      </c>
      <c r="CO1279">
        <v>228210000</v>
      </c>
      <c r="CP1279">
        <v>71000</v>
      </c>
      <c r="CQ1279">
        <v>1300</v>
      </c>
      <c r="CR1279">
        <v>0</v>
      </c>
      <c r="CS1279">
        <v>0</v>
      </c>
      <c r="CT1279">
        <v>134675000</v>
      </c>
      <c r="CU1279">
        <v>9110400</v>
      </c>
      <c r="CV1279">
        <v>0</v>
      </c>
      <c r="CW1279">
        <v>0</v>
      </c>
      <c r="CX1279">
        <v>31030.200689035617</v>
      </c>
      <c r="CY1279">
        <v>3761100.7833321784</v>
      </c>
      <c r="CZ1279">
        <v>23150</v>
      </c>
      <c r="DA1279">
        <v>21436.17928913076</v>
      </c>
      <c r="DB1279">
        <v>18891.131214416484</v>
      </c>
      <c r="DC1279">
        <v>15962.588121974497</v>
      </c>
      <c r="DD1279">
        <v>-1324592.4703088251</v>
      </c>
      <c r="DE1279">
        <v>-1309296.5921311164</v>
      </c>
      <c r="DF1279">
        <v>-1338017.841353748</v>
      </c>
    </row>
    <row r="1280" spans="1:110" x14ac:dyDescent="0.45">
      <c r="A1280">
        <v>30209</v>
      </c>
      <c r="B1280" t="s">
        <v>1616</v>
      </c>
      <c r="C1280">
        <v>53452</v>
      </c>
      <c r="D1280">
        <v>54072</v>
      </c>
      <c r="E1280">
        <v>53971</v>
      </c>
      <c r="F1280">
        <v>53471</v>
      </c>
      <c r="G1280">
        <v>52670</v>
      </c>
      <c r="H1280">
        <v>51535</v>
      </c>
      <c r="I1280">
        <v>50143</v>
      </c>
      <c r="J1280">
        <v>49560.785714285725</v>
      </c>
      <c r="K1280">
        <v>2.4</v>
      </c>
      <c r="L1280">
        <v>2.3199999999999998</v>
      </c>
      <c r="M1280">
        <v>2.25</v>
      </c>
      <c r="N1280">
        <v>2.2000000000000002</v>
      </c>
      <c r="O1280">
        <v>2.16</v>
      </c>
      <c r="P1280">
        <v>2.13</v>
      </c>
      <c r="Q1280">
        <v>2.1137757471945373</v>
      </c>
      <c r="R1280">
        <v>2.0933454441229853</v>
      </c>
      <c r="S1280">
        <v>254046</v>
      </c>
      <c r="T1280">
        <v>11755</v>
      </c>
      <c r="U1280">
        <v>2779</v>
      </c>
      <c r="V1280">
        <v>138.73092667229412</v>
      </c>
      <c r="W1280">
        <v>406.43828488602242</v>
      </c>
      <c r="X1280">
        <v>2264.5572803107466</v>
      </c>
      <c r="Y1280">
        <v>182.73759328757131</v>
      </c>
      <c r="Z1280">
        <v>15747</v>
      </c>
      <c r="AA1280">
        <v>15930.36453637307</v>
      </c>
      <c r="AB1280">
        <v>15744.552633183104</v>
      </c>
      <c r="AC1280">
        <v>15311.690525882392</v>
      </c>
      <c r="AD1280">
        <v>14712.981999526719</v>
      </c>
      <c r="AE1280">
        <v>14024.086447003952</v>
      </c>
      <c r="AF1280">
        <v>13323.346120245538</v>
      </c>
      <c r="AG1280">
        <v>12866.968306584751</v>
      </c>
      <c r="AH1280">
        <v>638</v>
      </c>
      <c r="AI1280">
        <v>573.81968799542688</v>
      </c>
      <c r="AJ1280">
        <v>505.13206759313812</v>
      </c>
      <c r="AK1280">
        <v>451.57111283535556</v>
      </c>
      <c r="AL1280">
        <v>416.78308523780083</v>
      </c>
      <c r="AM1280">
        <v>396.13183666978193</v>
      </c>
      <c r="AN1280">
        <v>388.08333094065199</v>
      </c>
      <c r="AO1280">
        <v>387.84630159502774</v>
      </c>
      <c r="AP1280">
        <v>86.740135466231266</v>
      </c>
      <c r="AQ1280">
        <v>2.1940687637017051</v>
      </c>
      <c r="AR1280">
        <v>9.9895262772834434E-2</v>
      </c>
      <c r="AS1280">
        <v>2.1940687637017051</v>
      </c>
      <c r="AT1280">
        <v>39828</v>
      </c>
      <c r="AU1280">
        <v>556</v>
      </c>
      <c r="AV1280">
        <v>23733.833299296934</v>
      </c>
      <c r="AW1280">
        <v>8347.2201024248116</v>
      </c>
      <c r="AX1280">
        <v>343.24569092205479</v>
      </c>
      <c r="AY1280">
        <v>791.99801719753862</v>
      </c>
      <c r="AZ1280">
        <v>317.5282526962398</v>
      </c>
      <c r="BA1280">
        <v>9.124108901693333</v>
      </c>
      <c r="BB1280">
        <v>66.061272509003672</v>
      </c>
      <c r="BC1280">
        <v>21600</v>
      </c>
      <c r="BD1280">
        <v>1449484.3109048745</v>
      </c>
      <c r="BE1280">
        <v>6231116.5400958695</v>
      </c>
      <c r="BF1280">
        <v>349144</v>
      </c>
      <c r="BG1280">
        <v>364095.87613552291</v>
      </c>
      <c r="BH1280">
        <v>362445.58301329392</v>
      </c>
      <c r="BI1280">
        <v>248966.00000000006</v>
      </c>
      <c r="BJ1280">
        <v>239297.11933225795</v>
      </c>
      <c r="BK1280">
        <v>229940.26710001117</v>
      </c>
      <c r="BL1280">
        <v>-794714.22417074209</v>
      </c>
      <c r="BM1280">
        <v>-766310.37175208051</v>
      </c>
      <c r="BN1280">
        <v>-819620.53950204607</v>
      </c>
      <c r="BO1280">
        <v>712272.55300451163</v>
      </c>
      <c r="BP1280">
        <v>1583945.6053722447</v>
      </c>
      <c r="BQ1280">
        <v>2359490.8274809248</v>
      </c>
      <c r="BR1280">
        <v>740295</v>
      </c>
      <c r="BS1280">
        <v>8767932</v>
      </c>
      <c r="BT1280">
        <v>937111</v>
      </c>
      <c r="BU1280">
        <v>14494</v>
      </c>
      <c r="BV1280">
        <v>88734</v>
      </c>
      <c r="BW1280">
        <v>932589</v>
      </c>
      <c r="BX1280">
        <v>42948</v>
      </c>
      <c r="BY1280">
        <v>498.34176553182346</v>
      </c>
      <c r="BZ1280">
        <v>0</v>
      </c>
      <c r="CA1280">
        <v>0</v>
      </c>
      <c r="CB1280">
        <v>0</v>
      </c>
      <c r="CC1280">
        <v>0</v>
      </c>
      <c r="CD1280">
        <v>9.2981670370104474</v>
      </c>
      <c r="CE1280">
        <v>0</v>
      </c>
      <c r="CF1280">
        <v>3.0599999999999999E-2</v>
      </c>
      <c r="CG1280">
        <v>315041.79745411791</v>
      </c>
      <c r="CH1280">
        <v>171714.65330674982</v>
      </c>
      <c r="CI1280">
        <v>106205.01678509961</v>
      </c>
      <c r="CJ1280">
        <v>36328.071162006032</v>
      </c>
      <c r="CK1280">
        <v>616187.61140364327</v>
      </c>
      <c r="CL1280">
        <v>4890000</v>
      </c>
      <c r="CM1280">
        <v>420000</v>
      </c>
      <c r="CN1280">
        <v>600000</v>
      </c>
      <c r="CO1280">
        <v>38510000</v>
      </c>
      <c r="CP1280">
        <v>7000</v>
      </c>
      <c r="CQ1280">
        <v>0</v>
      </c>
      <c r="CR1280">
        <v>0</v>
      </c>
      <c r="CS1280">
        <v>0</v>
      </c>
      <c r="CT1280">
        <v>11543000</v>
      </c>
      <c r="CU1280">
        <v>0</v>
      </c>
      <c r="CV1280">
        <v>0</v>
      </c>
      <c r="CW1280">
        <v>0</v>
      </c>
      <c r="CX1280">
        <v>4275.5660141397293</v>
      </c>
      <c r="CY1280">
        <v>2243992.0818832899</v>
      </c>
      <c r="CZ1280">
        <v>21600</v>
      </c>
      <c r="DA1280">
        <v>22525.00665778961</v>
      </c>
      <c r="DB1280">
        <v>22422.910298006405</v>
      </c>
      <c r="DC1280">
        <v>21941.513625964748</v>
      </c>
      <c r="DD1280">
        <v>-794714.22417074209</v>
      </c>
      <c r="DE1280">
        <v>-766310.37175208051</v>
      </c>
      <c r="DF1280">
        <v>-819620.53950204607</v>
      </c>
    </row>
    <row r="1281" spans="1:110" x14ac:dyDescent="0.45">
      <c r="A1281">
        <v>30304</v>
      </c>
      <c r="B1281" t="s">
        <v>1617</v>
      </c>
      <c r="C1281">
        <v>9206</v>
      </c>
      <c r="D1281">
        <v>8092</v>
      </c>
      <c r="E1281">
        <v>7059</v>
      </c>
      <c r="F1281">
        <v>6127</v>
      </c>
      <c r="G1281">
        <v>5248</v>
      </c>
      <c r="H1281">
        <v>4408</v>
      </c>
      <c r="I1281">
        <v>3654</v>
      </c>
      <c r="J1281">
        <v>2731.3214285714284</v>
      </c>
      <c r="K1281">
        <v>2.4</v>
      </c>
      <c r="L1281">
        <v>2.3199999999999998</v>
      </c>
      <c r="M1281">
        <v>2.25</v>
      </c>
      <c r="N1281">
        <v>2.2000000000000002</v>
      </c>
      <c r="O1281">
        <v>2.16</v>
      </c>
      <c r="P1281">
        <v>2.13</v>
      </c>
      <c r="Q1281">
        <v>2.1137757471945373</v>
      </c>
      <c r="R1281">
        <v>2.0933454441229853</v>
      </c>
      <c r="S1281">
        <v>254046</v>
      </c>
      <c r="T1281">
        <v>11755</v>
      </c>
      <c r="U1281">
        <v>2779</v>
      </c>
      <c r="V1281">
        <v>23.329641117834672</v>
      </c>
      <c r="W1281">
        <v>68.348561855550614</v>
      </c>
      <c r="X1281">
        <v>2319.2926426389035</v>
      </c>
      <c r="Y1281">
        <v>187.15444264993232</v>
      </c>
      <c r="Z1281">
        <v>3720</v>
      </c>
      <c r="AA1281">
        <v>3182.1316701575593</v>
      </c>
      <c r="AB1281">
        <v>2697.4710856352417</v>
      </c>
      <c r="AC1281">
        <v>2239.5486486135164</v>
      </c>
      <c r="AD1281">
        <v>1832.3833998853772</v>
      </c>
      <c r="AE1281">
        <v>1489.3602468008726</v>
      </c>
      <c r="AF1281">
        <v>1227.0874666926802</v>
      </c>
      <c r="AG1281">
        <v>791.07146045427726</v>
      </c>
      <c r="AH1281">
        <v>598</v>
      </c>
      <c r="AI1281">
        <v>487.67804976279757</v>
      </c>
      <c r="AJ1281">
        <v>405.31136846873028</v>
      </c>
      <c r="AK1281">
        <v>326.14772384769026</v>
      </c>
      <c r="AL1281">
        <v>264.86892181108351</v>
      </c>
      <c r="AM1281">
        <v>221.68246947038645</v>
      </c>
      <c r="AN1281">
        <v>211.69039667031711</v>
      </c>
      <c r="AO1281">
        <v>156.51014513739156</v>
      </c>
      <c r="AP1281">
        <v>16.782759223827519</v>
      </c>
      <c r="AQ1281">
        <v>9.4619215434636033</v>
      </c>
      <c r="AR1281">
        <v>0.43079832070784846</v>
      </c>
      <c r="AS1281">
        <v>9.4619215434636033</v>
      </c>
      <c r="AT1281">
        <v>7965</v>
      </c>
      <c r="AU1281">
        <v>146</v>
      </c>
      <c r="AV1281">
        <v>4755.8496921294427</v>
      </c>
      <c r="AW1281">
        <v>2007.5531872788511</v>
      </c>
      <c r="AX1281">
        <v>88.711497966241467</v>
      </c>
      <c r="AY1281">
        <v>158.70270422635949</v>
      </c>
      <c r="AZ1281">
        <v>76.367323244087487</v>
      </c>
      <c r="BA1281">
        <v>2.3581166193289156</v>
      </c>
      <c r="BB1281">
        <v>66.061272509003672</v>
      </c>
      <c r="BC1281">
        <v>21600</v>
      </c>
      <c r="BD1281">
        <v>533782.96214995428</v>
      </c>
      <c r="BE1281">
        <v>1565851.3613799</v>
      </c>
      <c r="BF1281">
        <v>20846</v>
      </c>
      <c r="BG1281">
        <v>16644.856055363322</v>
      </c>
      <c r="BH1281">
        <v>12368.494111149015</v>
      </c>
      <c r="BI1281">
        <v>9786</v>
      </c>
      <c r="BJ1281">
        <v>6887.2772553269979</v>
      </c>
      <c r="BK1281">
        <v>5635.1231847016679</v>
      </c>
      <c r="BL1281">
        <v>-506179.75397093478</v>
      </c>
      <c r="BM1281">
        <v>-492895.5543572813</v>
      </c>
      <c r="BN1281">
        <v>-532836.15327466151</v>
      </c>
      <c r="BO1281">
        <v>-85396.047767096083</v>
      </c>
      <c r="BP1281">
        <v>-61601.085293999407</v>
      </c>
      <c r="BQ1281">
        <v>-28527.813225939288</v>
      </c>
      <c r="BR1281">
        <v>740295</v>
      </c>
      <c r="BS1281">
        <v>8767932</v>
      </c>
      <c r="BT1281">
        <v>937111</v>
      </c>
      <c r="BU1281">
        <v>14494</v>
      </c>
      <c r="BV1281">
        <v>88734</v>
      </c>
      <c r="BW1281">
        <v>932589</v>
      </c>
      <c r="BX1281">
        <v>42948</v>
      </c>
      <c r="BY1281">
        <v>73.026763957984286</v>
      </c>
      <c r="BZ1281">
        <v>0</v>
      </c>
      <c r="CA1281">
        <v>0</v>
      </c>
      <c r="CB1281">
        <v>0</v>
      </c>
      <c r="CC1281">
        <v>0</v>
      </c>
      <c r="CD1281">
        <v>3.1070982851752582</v>
      </c>
      <c r="CE1281">
        <v>0</v>
      </c>
      <c r="CF1281">
        <v>0</v>
      </c>
      <c r="CG1281">
        <v>161554.45273759012</v>
      </c>
      <c r="CH1281">
        <v>88055.829626978855</v>
      </c>
      <c r="CI1281">
        <v>54462.276127669007</v>
      </c>
      <c r="CJ1281">
        <v>18629.152395071826</v>
      </c>
      <c r="CK1281">
        <v>315983.00018744782</v>
      </c>
      <c r="CL1281">
        <v>1940000</v>
      </c>
      <c r="CM1281">
        <v>5730000</v>
      </c>
      <c r="CN1281">
        <v>2080000</v>
      </c>
      <c r="CO1281">
        <v>128340000</v>
      </c>
      <c r="CP1281">
        <v>17000</v>
      </c>
      <c r="CQ1281">
        <v>1540</v>
      </c>
      <c r="CR1281">
        <v>0</v>
      </c>
      <c r="CS1281">
        <v>0</v>
      </c>
      <c r="CT1281">
        <v>33374000</v>
      </c>
      <c r="CU1281">
        <v>10792320</v>
      </c>
      <c r="CV1281">
        <v>0</v>
      </c>
      <c r="CW1281">
        <v>0</v>
      </c>
      <c r="CX1281">
        <v>27772.489664139641</v>
      </c>
      <c r="CY1281">
        <v>901858.45814028953</v>
      </c>
      <c r="CZ1281">
        <v>21600</v>
      </c>
      <c r="DA1281">
        <v>17246.900642609984</v>
      </c>
      <c r="DB1281">
        <v>12815.862649948131</v>
      </c>
      <c r="DC1281">
        <v>8080.1192873964628</v>
      </c>
      <c r="DD1281">
        <v>-506179.75397093478</v>
      </c>
      <c r="DE1281">
        <v>-492895.5543572813</v>
      </c>
      <c r="DF1281">
        <v>-532836.15327466151</v>
      </c>
    </row>
    <row r="1282" spans="1:110" x14ac:dyDescent="0.45">
      <c r="A1282">
        <v>30341</v>
      </c>
      <c r="B1282" t="s">
        <v>1618</v>
      </c>
      <c r="C1282">
        <v>16992</v>
      </c>
      <c r="D1282">
        <v>15670</v>
      </c>
      <c r="E1282">
        <v>14355</v>
      </c>
      <c r="F1282">
        <v>13102</v>
      </c>
      <c r="G1282">
        <v>11873</v>
      </c>
      <c r="H1282">
        <v>10669</v>
      </c>
      <c r="I1282">
        <v>9554</v>
      </c>
      <c r="J1282">
        <v>8311.2142857142844</v>
      </c>
      <c r="K1282">
        <v>2.4</v>
      </c>
      <c r="L1282">
        <v>2.3199999999999998</v>
      </c>
      <c r="M1282">
        <v>2.25</v>
      </c>
      <c r="N1282">
        <v>2.2000000000000002</v>
      </c>
      <c r="O1282">
        <v>2.16</v>
      </c>
      <c r="P1282">
        <v>2.13</v>
      </c>
      <c r="Q1282">
        <v>2.1137757471945373</v>
      </c>
      <c r="R1282">
        <v>2.0933454441229853</v>
      </c>
      <c r="S1282">
        <v>278352</v>
      </c>
      <c r="T1282">
        <v>12977</v>
      </c>
      <c r="U1282">
        <v>3032</v>
      </c>
      <c r="V1282">
        <v>40.224776371869126</v>
      </c>
      <c r="W1282">
        <v>117.84603123948797</v>
      </c>
      <c r="X1282">
        <v>2740.912490867302</v>
      </c>
      <c r="Y1282">
        <v>218.5892195864493</v>
      </c>
      <c r="Z1282">
        <v>8188</v>
      </c>
      <c r="AA1282">
        <v>7382.3733996909923</v>
      </c>
      <c r="AB1282">
        <v>6561.0592585241366</v>
      </c>
      <c r="AC1282">
        <v>5849.0854608929076</v>
      </c>
      <c r="AD1282">
        <v>5178.3901088207358</v>
      </c>
      <c r="AE1282">
        <v>4601.3755399297252</v>
      </c>
      <c r="AF1282">
        <v>4101.8958666705239</v>
      </c>
      <c r="AG1282">
        <v>3402.9916994343475</v>
      </c>
      <c r="AH1282">
        <v>2054</v>
      </c>
      <c r="AI1282">
        <v>1749.8424565361711</v>
      </c>
      <c r="AJ1282">
        <v>1444.1895025521437</v>
      </c>
      <c r="AK1282">
        <v>1171.7717022676468</v>
      </c>
      <c r="AL1282">
        <v>953.94594250654779</v>
      </c>
      <c r="AM1282">
        <v>802.03623691590167</v>
      </c>
      <c r="AN1282">
        <v>709.48775601256284</v>
      </c>
      <c r="AO1282">
        <v>580.00136201863995</v>
      </c>
      <c r="AP1282">
        <v>31.966117111702804</v>
      </c>
      <c r="AQ1282">
        <v>7.1307234820305405</v>
      </c>
      <c r="AR1282">
        <v>0.3246596040117119</v>
      </c>
      <c r="AS1282">
        <v>7.1307234820305405</v>
      </c>
      <c r="AT1282">
        <v>15234</v>
      </c>
      <c r="AU1282">
        <v>317</v>
      </c>
      <c r="AV1282">
        <v>9106.3628227684894</v>
      </c>
      <c r="AW1282">
        <v>4206.576546513541</v>
      </c>
      <c r="AX1282">
        <v>191.43910648220145</v>
      </c>
      <c r="AY1282">
        <v>303.87932739578451</v>
      </c>
      <c r="AZ1282">
        <v>160.01817182937509</v>
      </c>
      <c r="BA1282">
        <v>5.0888075270349722</v>
      </c>
      <c r="BB1282">
        <v>66.061272509003672</v>
      </c>
      <c r="BC1282">
        <v>5860</v>
      </c>
      <c r="BD1282">
        <v>227555.38516206545</v>
      </c>
      <c r="BE1282">
        <v>2900364.153094376</v>
      </c>
      <c r="BF1282">
        <v>62662</v>
      </c>
      <c r="BG1282">
        <v>55250.74710448453</v>
      </c>
      <c r="BH1282">
        <v>46469.430746230202</v>
      </c>
      <c r="BI1282">
        <v>65525.999999999993</v>
      </c>
      <c r="BJ1282">
        <v>51916.525101061838</v>
      </c>
      <c r="BK1282">
        <v>45963.428276980761</v>
      </c>
      <c r="BL1282">
        <v>-392575.99982555234</v>
      </c>
      <c r="BM1282">
        <v>-406608.0093833931</v>
      </c>
      <c r="BN1282">
        <v>-440175.14681590017</v>
      </c>
      <c r="BO1282">
        <v>34397.902305142023</v>
      </c>
      <c r="BP1282">
        <v>271562.34921110957</v>
      </c>
      <c r="BQ1282">
        <v>494344.8739852407</v>
      </c>
      <c r="BR1282">
        <v>740295</v>
      </c>
      <c r="BS1282">
        <v>8767932</v>
      </c>
      <c r="BT1282">
        <v>937111</v>
      </c>
      <c r="BU1282">
        <v>14494</v>
      </c>
      <c r="BV1282">
        <v>88734</v>
      </c>
      <c r="BW1282">
        <v>932589</v>
      </c>
      <c r="BX1282">
        <v>42948</v>
      </c>
      <c r="BY1282">
        <v>169.55340183416459</v>
      </c>
      <c r="BZ1282">
        <v>0</v>
      </c>
      <c r="CA1282">
        <v>0</v>
      </c>
      <c r="CB1282">
        <v>0</v>
      </c>
      <c r="CC1282">
        <v>0</v>
      </c>
      <c r="CD1282">
        <v>18.487130978321009</v>
      </c>
      <c r="CE1282">
        <v>0</v>
      </c>
      <c r="CF1282">
        <v>0.47175</v>
      </c>
      <c r="CG1282">
        <v>220359.42436480755</v>
      </c>
      <c r="CH1282">
        <v>120107.68876846787</v>
      </c>
      <c r="CI1282">
        <v>74286.258371248914</v>
      </c>
      <c r="CJ1282">
        <v>25410.065947548694</v>
      </c>
      <c r="CK1282">
        <v>430999.15137262922</v>
      </c>
      <c r="CL1282">
        <v>2410000</v>
      </c>
      <c r="CM1282">
        <v>14800000</v>
      </c>
      <c r="CN1282">
        <v>3430000</v>
      </c>
      <c r="CO1282">
        <v>151690000</v>
      </c>
      <c r="CP1282">
        <v>32000</v>
      </c>
      <c r="CQ1282">
        <v>1480</v>
      </c>
      <c r="CR1282">
        <v>0</v>
      </c>
      <c r="CS1282">
        <v>0</v>
      </c>
      <c r="CT1282">
        <v>62655000</v>
      </c>
      <c r="CU1282">
        <v>10371840</v>
      </c>
      <c r="CV1282">
        <v>0</v>
      </c>
      <c r="CW1282">
        <v>0</v>
      </c>
      <c r="CX1282">
        <v>28781.718763644047</v>
      </c>
      <c r="CY1282">
        <v>1326911.1809477203</v>
      </c>
      <c r="CZ1282">
        <v>5860</v>
      </c>
      <c r="DA1282">
        <v>5166.9173986192482</v>
      </c>
      <c r="DB1282">
        <v>4345.7097471020552</v>
      </c>
      <c r="DC1282">
        <v>3444.6109879438259</v>
      </c>
      <c r="DD1282">
        <v>-392575.99982555234</v>
      </c>
      <c r="DE1282">
        <v>-406608.0093833931</v>
      </c>
      <c r="DF1282">
        <v>-440175.14681590017</v>
      </c>
    </row>
    <row r="1283" spans="1:110" x14ac:dyDescent="0.45">
      <c r="A1283">
        <v>30343</v>
      </c>
      <c r="B1283" t="s">
        <v>1619</v>
      </c>
      <c r="C1283">
        <v>4377</v>
      </c>
      <c r="D1283">
        <v>3788</v>
      </c>
      <c r="E1283">
        <v>3253</v>
      </c>
      <c r="F1283">
        <v>2767</v>
      </c>
      <c r="G1283">
        <v>2315</v>
      </c>
      <c r="H1283">
        <v>1917</v>
      </c>
      <c r="I1283">
        <v>1570</v>
      </c>
      <c r="J1283">
        <v>1102.1071428571429</v>
      </c>
      <c r="K1283">
        <v>2.4</v>
      </c>
      <c r="L1283">
        <v>2.3199999999999998</v>
      </c>
      <c r="M1283">
        <v>2.25</v>
      </c>
      <c r="N1283">
        <v>2.2000000000000002</v>
      </c>
      <c r="O1283">
        <v>2.16</v>
      </c>
      <c r="P1283">
        <v>2.13</v>
      </c>
      <c r="Q1283">
        <v>2.1137757471945373</v>
      </c>
      <c r="R1283">
        <v>2.0933454441229853</v>
      </c>
      <c r="S1283">
        <v>278352</v>
      </c>
      <c r="T1283">
        <v>12977</v>
      </c>
      <c r="U1283">
        <v>3032</v>
      </c>
      <c r="V1283">
        <v>10.2143385578959</v>
      </c>
      <c r="W1283">
        <v>29.924821698357977</v>
      </c>
      <c r="X1283">
        <v>2780.421300804257</v>
      </c>
      <c r="Y1283">
        <v>221.74006805741811</v>
      </c>
      <c r="Z1283">
        <v>1597</v>
      </c>
      <c r="AA1283">
        <v>1375.4465557059284</v>
      </c>
      <c r="AB1283">
        <v>1161.3534493168843</v>
      </c>
      <c r="AC1283">
        <v>972.39761039017799</v>
      </c>
      <c r="AD1283">
        <v>796.23959712008923</v>
      </c>
      <c r="AE1283">
        <v>647.84727324138646</v>
      </c>
      <c r="AF1283">
        <v>523.99551082664539</v>
      </c>
      <c r="AG1283">
        <v>342.79984608085186</v>
      </c>
      <c r="AH1283">
        <v>457</v>
      </c>
      <c r="AI1283">
        <v>352.01552368583634</v>
      </c>
      <c r="AJ1283">
        <v>269.77468082216416</v>
      </c>
      <c r="AK1283">
        <v>202.50482353999024</v>
      </c>
      <c r="AL1283">
        <v>150.67477540306589</v>
      </c>
      <c r="AM1283">
        <v>114.89374492949018</v>
      </c>
      <c r="AN1283">
        <v>88.759142080796167</v>
      </c>
      <c r="AO1283">
        <v>55.335899189281847</v>
      </c>
      <c r="AP1283">
        <v>7.2374736252450269</v>
      </c>
      <c r="AQ1283">
        <v>1.9198101682389919</v>
      </c>
      <c r="AR1283">
        <v>8.7408354926230128E-2</v>
      </c>
      <c r="AS1283">
        <v>1.9198101682389919</v>
      </c>
      <c r="AT1283">
        <v>3765</v>
      </c>
      <c r="AU1283">
        <v>36</v>
      </c>
      <c r="AV1283">
        <v>2239.1033181427838</v>
      </c>
      <c r="AW1283">
        <v>628.16548025474754</v>
      </c>
      <c r="AX1283">
        <v>22.900731094417228</v>
      </c>
      <c r="AY1283">
        <v>74.718877726424694</v>
      </c>
      <c r="AZ1283">
        <v>23.895414868890594</v>
      </c>
      <c r="BA1283">
        <v>0.60874402784944559</v>
      </c>
      <c r="BB1283">
        <v>66.061272509003672</v>
      </c>
      <c r="BC1283">
        <v>5860</v>
      </c>
      <c r="BD1283">
        <v>124826.12279155653</v>
      </c>
      <c r="BE1283">
        <v>534766.7241739647</v>
      </c>
      <c r="BF1283">
        <v>10468</v>
      </c>
      <c r="BG1283">
        <v>8063.5857156570955</v>
      </c>
      <c r="BH1283">
        <v>5770.1119324181618</v>
      </c>
      <c r="BI1283">
        <v>7883.9999999999982</v>
      </c>
      <c r="BJ1283">
        <v>5573.7409269104601</v>
      </c>
      <c r="BK1283">
        <v>4564.0108353558799</v>
      </c>
      <c r="BL1283">
        <v>-252820.36552085477</v>
      </c>
      <c r="BM1283">
        <v>-276252.14020696131</v>
      </c>
      <c r="BN1283">
        <v>-310256.45698376955</v>
      </c>
      <c r="BO1283">
        <v>-34377.907039824233</v>
      </c>
      <c r="BP1283">
        <v>-19242.590011539229</v>
      </c>
      <c r="BQ1283">
        <v>-2663.9662504524167</v>
      </c>
      <c r="BR1283">
        <v>740295</v>
      </c>
      <c r="BS1283">
        <v>8767932</v>
      </c>
      <c r="BT1283">
        <v>937111</v>
      </c>
      <c r="BU1283">
        <v>14494</v>
      </c>
      <c r="BV1283">
        <v>88734</v>
      </c>
      <c r="BW1283">
        <v>932589</v>
      </c>
      <c r="BX1283">
        <v>42948</v>
      </c>
      <c r="BY1283">
        <v>55.684494342776532</v>
      </c>
      <c r="BZ1283">
        <v>0</v>
      </c>
      <c r="CA1283">
        <v>0</v>
      </c>
      <c r="CB1283">
        <v>0</v>
      </c>
      <c r="CC1283">
        <v>0</v>
      </c>
      <c r="CD1283">
        <v>2.985887759276399</v>
      </c>
      <c r="CE1283">
        <v>0</v>
      </c>
      <c r="CF1283">
        <v>0</v>
      </c>
      <c r="CG1283">
        <v>55196.002249373756</v>
      </c>
      <c r="CH1283">
        <v>30084.777533527598</v>
      </c>
      <c r="CI1283">
        <v>18607.347954262736</v>
      </c>
      <c r="CJ1283">
        <v>6364.7564030468784</v>
      </c>
      <c r="CK1283">
        <v>107957.39822435798</v>
      </c>
      <c r="CL1283">
        <v>360000</v>
      </c>
      <c r="CM1283">
        <v>4060000</v>
      </c>
      <c r="CN1283">
        <v>600000</v>
      </c>
      <c r="CO1283">
        <v>44150000</v>
      </c>
      <c r="CP1283">
        <v>13000</v>
      </c>
      <c r="CQ1283">
        <v>1830</v>
      </c>
      <c r="CR1283">
        <v>0</v>
      </c>
      <c r="CS1283">
        <v>0</v>
      </c>
      <c r="CT1283">
        <v>24528000</v>
      </c>
      <c r="CU1283">
        <v>12824640</v>
      </c>
      <c r="CV1283">
        <v>0</v>
      </c>
      <c r="CW1283">
        <v>0</v>
      </c>
      <c r="CX1283">
        <v>9453.9751543318289</v>
      </c>
      <c r="CY1283">
        <v>303959.61060233926</v>
      </c>
      <c r="CZ1283">
        <v>5860</v>
      </c>
      <c r="DA1283">
        <v>4514.0057598156845</v>
      </c>
      <c r="DB1283">
        <v>3230.1161562829984</v>
      </c>
      <c r="DC1283">
        <v>1889.550686062604</v>
      </c>
      <c r="DD1283">
        <v>-252820.36552085477</v>
      </c>
      <c r="DE1283">
        <v>-276252.14020696131</v>
      </c>
      <c r="DF1283">
        <v>-310256.45698376955</v>
      </c>
    </row>
    <row r="1284" spans="1:110" x14ac:dyDescent="0.45">
      <c r="A1284">
        <v>30344</v>
      </c>
      <c r="B1284" t="s">
        <v>1620</v>
      </c>
      <c r="C1284">
        <v>3352</v>
      </c>
      <c r="D1284">
        <v>2858</v>
      </c>
      <c r="E1284">
        <v>2440</v>
      </c>
      <c r="F1284">
        <v>2082</v>
      </c>
      <c r="G1284">
        <v>1750</v>
      </c>
      <c r="H1284">
        <v>1455</v>
      </c>
      <c r="I1284">
        <v>1206</v>
      </c>
      <c r="J1284">
        <v>851.21428571428567</v>
      </c>
      <c r="K1284">
        <v>2.4</v>
      </c>
      <c r="L1284">
        <v>2.3199999999999998</v>
      </c>
      <c r="M1284">
        <v>2.25</v>
      </c>
      <c r="N1284">
        <v>2.2000000000000002</v>
      </c>
      <c r="O1284">
        <v>2.16</v>
      </c>
      <c r="P1284">
        <v>2.13</v>
      </c>
      <c r="Q1284">
        <v>2.1137757471945373</v>
      </c>
      <c r="R1284">
        <v>2.0933454441229853</v>
      </c>
      <c r="S1284">
        <v>278352</v>
      </c>
      <c r="T1284">
        <v>12977</v>
      </c>
      <c r="U1284">
        <v>3032</v>
      </c>
      <c r="V1284">
        <v>9.0803148195410799</v>
      </c>
      <c r="W1284">
        <v>26.602486338155874</v>
      </c>
      <c r="X1284">
        <v>2395.2310500506655</v>
      </c>
      <c r="Y1284">
        <v>191.02094200538801</v>
      </c>
      <c r="Z1284">
        <v>2229</v>
      </c>
      <c r="AA1284">
        <v>1911.8654540246225</v>
      </c>
      <c r="AB1284">
        <v>1605.367915531393</v>
      </c>
      <c r="AC1284">
        <v>1343.6300621221708</v>
      </c>
      <c r="AD1284">
        <v>1124.6087133852659</v>
      </c>
      <c r="AE1284">
        <v>923.66116729501357</v>
      </c>
      <c r="AF1284">
        <v>757.91097573844286</v>
      </c>
      <c r="AG1284">
        <v>506.13424783436869</v>
      </c>
      <c r="AH1284">
        <v>74</v>
      </c>
      <c r="AI1284">
        <v>58.095920606767613</v>
      </c>
      <c r="AJ1284">
        <v>43.990602185389633</v>
      </c>
      <c r="AK1284">
        <v>33.054435568503408</v>
      </c>
      <c r="AL1284">
        <v>24.325197912806242</v>
      </c>
      <c r="AM1284">
        <v>18.239445641063305</v>
      </c>
      <c r="AN1284">
        <v>19.624707067018001</v>
      </c>
      <c r="AO1284">
        <v>12.096865549702427</v>
      </c>
      <c r="AP1284">
        <v>16.030529371758661</v>
      </c>
      <c r="AQ1284">
        <v>4.1138789319406968</v>
      </c>
      <c r="AR1284">
        <v>0.18730361769906453</v>
      </c>
      <c r="AS1284">
        <v>4.1138789319406968</v>
      </c>
      <c r="AT1284">
        <v>2667</v>
      </c>
      <c r="AU1284">
        <v>51</v>
      </c>
      <c r="AV1284">
        <v>1593.0215319992601</v>
      </c>
      <c r="AW1284">
        <v>692.74470092870649</v>
      </c>
      <c r="AX1284">
        <v>30.92254015113426</v>
      </c>
      <c r="AY1284">
        <v>53.159128522815308</v>
      </c>
      <c r="AZ1284">
        <v>26.352008423327995</v>
      </c>
      <c r="BA1284">
        <v>0.82197863314182984</v>
      </c>
      <c r="BB1284">
        <v>66.061272509003672</v>
      </c>
      <c r="BC1284">
        <v>5860</v>
      </c>
      <c r="BD1284">
        <v>127781.59758955185</v>
      </c>
      <c r="BE1284">
        <v>1081868.5430799269</v>
      </c>
      <c r="BF1284">
        <v>3720</v>
      </c>
      <c r="BG1284">
        <v>2857.766524588078</v>
      </c>
      <c r="BH1284">
        <v>2062.7760967484405</v>
      </c>
      <c r="BI1284">
        <v>4814</v>
      </c>
      <c r="BJ1284">
        <v>3383.2062321331255</v>
      </c>
      <c r="BK1284">
        <v>2831.719321482622</v>
      </c>
      <c r="BL1284">
        <v>-246881.96403939626</v>
      </c>
      <c r="BM1284">
        <v>-263022.63121774863</v>
      </c>
      <c r="BN1284">
        <v>-291639.82715903549</v>
      </c>
      <c r="BO1284">
        <v>-76598.825295678456</v>
      </c>
      <c r="BP1284">
        <v>-43536.671088599251</v>
      </c>
      <c r="BQ1284">
        <v>27028.578841623152</v>
      </c>
      <c r="BR1284">
        <v>740295</v>
      </c>
      <c r="BS1284">
        <v>8767932</v>
      </c>
      <c r="BT1284">
        <v>937111</v>
      </c>
      <c r="BU1284">
        <v>14494</v>
      </c>
      <c r="BV1284">
        <v>88734</v>
      </c>
      <c r="BW1284">
        <v>932589</v>
      </c>
      <c r="BX1284">
        <v>42948</v>
      </c>
      <c r="BY1284">
        <v>17.97690300374494</v>
      </c>
      <c r="BZ1284">
        <v>0</v>
      </c>
      <c r="CA1284">
        <v>0</v>
      </c>
      <c r="CB1284">
        <v>0</v>
      </c>
      <c r="CC1284">
        <v>0</v>
      </c>
      <c r="CD1284">
        <v>5.2707990448830122</v>
      </c>
      <c r="CE1284">
        <v>0</v>
      </c>
      <c r="CF1284">
        <v>0</v>
      </c>
      <c r="CG1284">
        <v>110604.29681509126</v>
      </c>
      <c r="CH1284">
        <v>60285.265749876453</v>
      </c>
      <c r="CI1284">
        <v>37286.262631426478</v>
      </c>
      <c r="CJ1284">
        <v>12753.992638413169</v>
      </c>
      <c r="CK1284">
        <v>216330.01721111735</v>
      </c>
      <c r="CL1284">
        <v>320000</v>
      </c>
      <c r="CM1284">
        <v>430000</v>
      </c>
      <c r="CN1284">
        <v>370000</v>
      </c>
      <c r="CO1284">
        <v>137030000</v>
      </c>
      <c r="CP1284">
        <v>98000</v>
      </c>
      <c r="CQ1284">
        <v>1050</v>
      </c>
      <c r="CR1284">
        <v>0</v>
      </c>
      <c r="CS1284">
        <v>0</v>
      </c>
      <c r="CT1284">
        <v>201704000</v>
      </c>
      <c r="CU1284">
        <v>7358400</v>
      </c>
      <c r="CV1284">
        <v>0</v>
      </c>
      <c r="CW1284">
        <v>0</v>
      </c>
      <c r="CX1284">
        <v>37209.213038992762</v>
      </c>
      <c r="CY1284">
        <v>612150.89394666126</v>
      </c>
      <c r="CZ1284">
        <v>5860</v>
      </c>
      <c r="DA1284">
        <v>4501.7504930339073</v>
      </c>
      <c r="DB1284">
        <v>3249.4268620822209</v>
      </c>
      <c r="DC1284">
        <v>1934.2890734073605</v>
      </c>
      <c r="DD1284">
        <v>-246881.96403939626</v>
      </c>
      <c r="DE1284">
        <v>-263022.63121774863</v>
      </c>
      <c r="DF1284">
        <v>-291639.82715903549</v>
      </c>
    </row>
    <row r="1285" spans="1:110" x14ac:dyDescent="0.45">
      <c r="A1285">
        <v>30361</v>
      </c>
      <c r="B1285" t="s">
        <v>1621</v>
      </c>
      <c r="C1285">
        <v>12200</v>
      </c>
      <c r="D1285">
        <v>11136</v>
      </c>
      <c r="E1285">
        <v>10116</v>
      </c>
      <c r="F1285">
        <v>9128</v>
      </c>
      <c r="G1285">
        <v>8175</v>
      </c>
      <c r="H1285">
        <v>7235</v>
      </c>
      <c r="I1285">
        <v>6372</v>
      </c>
      <c r="J1285">
        <v>5399.6071428571431</v>
      </c>
      <c r="K1285">
        <v>2.4</v>
      </c>
      <c r="L1285">
        <v>2.3199999999999998</v>
      </c>
      <c r="M1285">
        <v>2.25</v>
      </c>
      <c r="N1285">
        <v>2.2000000000000002</v>
      </c>
      <c r="O1285">
        <v>2.16</v>
      </c>
      <c r="P1285">
        <v>2.13</v>
      </c>
      <c r="Q1285">
        <v>2.1137757471945373</v>
      </c>
      <c r="R1285">
        <v>2.0933454441229853</v>
      </c>
      <c r="S1285">
        <v>298820</v>
      </c>
      <c r="T1285">
        <v>10201</v>
      </c>
      <c r="U1285">
        <v>4399</v>
      </c>
      <c r="V1285">
        <v>29.715751088794981</v>
      </c>
      <c r="W1285">
        <v>87.057869476783381</v>
      </c>
      <c r="X1285">
        <v>2094.0443273353376</v>
      </c>
      <c r="Y1285">
        <v>308.23060754037948</v>
      </c>
      <c r="Z1285">
        <v>5801</v>
      </c>
      <c r="AA1285">
        <v>5170.3602512486277</v>
      </c>
      <c r="AB1285">
        <v>4585.6146163875328</v>
      </c>
      <c r="AC1285">
        <v>4043.9447008707984</v>
      </c>
      <c r="AD1285">
        <v>3504.7089943089945</v>
      </c>
      <c r="AE1285">
        <v>3022.7345668916614</v>
      </c>
      <c r="AF1285">
        <v>2598.9223827575747</v>
      </c>
      <c r="AG1285">
        <v>2063.0494879339858</v>
      </c>
      <c r="AH1285">
        <v>917</v>
      </c>
      <c r="AI1285">
        <v>814.23756602892206</v>
      </c>
      <c r="AJ1285">
        <v>705.04220753058189</v>
      </c>
      <c r="AK1285">
        <v>604.09604042282706</v>
      </c>
      <c r="AL1285">
        <v>508.64402221417691</v>
      </c>
      <c r="AM1285">
        <v>427.04818324554128</v>
      </c>
      <c r="AN1285">
        <v>355.98701848622198</v>
      </c>
      <c r="AO1285">
        <v>282.26848225848659</v>
      </c>
      <c r="AP1285">
        <v>32.718346963771666</v>
      </c>
      <c r="AQ1285">
        <v>6.5822062911051145</v>
      </c>
      <c r="AR1285">
        <v>0.29968578831850329</v>
      </c>
      <c r="AS1285">
        <v>6.5822062911051145</v>
      </c>
      <c r="AT1285">
        <v>9587</v>
      </c>
      <c r="AU1285">
        <v>132</v>
      </c>
      <c r="AV1285">
        <v>5712.4746530998382</v>
      </c>
      <c r="AW1285">
        <v>1991.4310431458953</v>
      </c>
      <c r="AX1285">
        <v>81.56490587354034</v>
      </c>
      <c r="AY1285">
        <v>190.62527917394158</v>
      </c>
      <c r="AZ1285">
        <v>75.754036881269855</v>
      </c>
      <c r="BA1285">
        <v>2.1681469088436272</v>
      </c>
      <c r="BB1285">
        <v>66.061272509003672</v>
      </c>
      <c r="BC1285">
        <v>5860</v>
      </c>
      <c r="BD1285">
        <v>208029.33237168993</v>
      </c>
      <c r="BE1285">
        <v>2866278.7126366324</v>
      </c>
      <c r="BF1285">
        <v>34702</v>
      </c>
      <c r="BG1285">
        <v>29996.198484848486</v>
      </c>
      <c r="BH1285">
        <v>24556.824139280128</v>
      </c>
      <c r="BI1285">
        <v>16724.000000000011</v>
      </c>
      <c r="BJ1285">
        <v>13080.506558712343</v>
      </c>
      <c r="BK1285">
        <v>11336.299672091291</v>
      </c>
      <c r="BL1285">
        <v>-240631.96351660625</v>
      </c>
      <c r="BM1285">
        <v>-261860.0509419624</v>
      </c>
      <c r="BN1285">
        <v>-292006.57237968955</v>
      </c>
      <c r="BO1285">
        <v>27700.297799791675</v>
      </c>
      <c r="BP1285">
        <v>244184.93137885351</v>
      </c>
      <c r="BQ1285">
        <v>428746.70738476911</v>
      </c>
      <c r="BR1285">
        <v>740295</v>
      </c>
      <c r="BS1285">
        <v>8767932</v>
      </c>
      <c r="BT1285">
        <v>937111</v>
      </c>
      <c r="BU1285">
        <v>14494</v>
      </c>
      <c r="BV1285">
        <v>88734</v>
      </c>
      <c r="BW1285">
        <v>932589</v>
      </c>
      <c r="BX1285">
        <v>42948</v>
      </c>
      <c r="BY1285">
        <v>51.713450163056798</v>
      </c>
      <c r="BZ1285">
        <v>0</v>
      </c>
      <c r="CA1285">
        <v>0</v>
      </c>
      <c r="CB1285">
        <v>0</v>
      </c>
      <c r="CC1285">
        <v>0</v>
      </c>
      <c r="CD1285">
        <v>14.489078184681075</v>
      </c>
      <c r="CE1285">
        <v>0</v>
      </c>
      <c r="CF1285">
        <v>0</v>
      </c>
      <c r="CG1285">
        <v>227577.36312049488</v>
      </c>
      <c r="CH1285">
        <v>124041.85198439071</v>
      </c>
      <c r="CI1285">
        <v>76719.526949883279</v>
      </c>
      <c r="CJ1285">
        <v>26242.380246408669</v>
      </c>
      <c r="CK1285">
        <v>445116.657294276</v>
      </c>
      <c r="CL1285">
        <v>300000</v>
      </c>
      <c r="CM1285">
        <v>5580000</v>
      </c>
      <c r="CN1285">
        <v>380000</v>
      </c>
      <c r="CO1285">
        <v>20790000</v>
      </c>
      <c r="CP1285">
        <v>5000</v>
      </c>
      <c r="CQ1285">
        <v>0</v>
      </c>
      <c r="CR1285">
        <v>0</v>
      </c>
      <c r="CS1285">
        <v>0</v>
      </c>
      <c r="CT1285">
        <v>12054000</v>
      </c>
      <c r="CU1285">
        <v>0</v>
      </c>
      <c r="CV1285">
        <v>0</v>
      </c>
      <c r="CW1285">
        <v>0</v>
      </c>
      <c r="CX1285">
        <v>1663.869374274876</v>
      </c>
      <c r="CY1285">
        <v>1433372.0083335517</v>
      </c>
      <c r="CZ1285">
        <v>5860</v>
      </c>
      <c r="DA1285">
        <v>5065.348484848485</v>
      </c>
      <c r="DB1285">
        <v>4146.8212050078255</v>
      </c>
      <c r="DC1285">
        <v>3149.0361064924541</v>
      </c>
      <c r="DD1285">
        <v>-240631.96351660625</v>
      </c>
      <c r="DE1285">
        <v>-261860.0509419624</v>
      </c>
      <c r="DF1285">
        <v>-292006.57237968955</v>
      </c>
    </row>
    <row r="1286" spans="1:110" x14ac:dyDescent="0.45">
      <c r="A1286">
        <v>30362</v>
      </c>
      <c r="B1286" t="s">
        <v>1622</v>
      </c>
      <c r="C1286">
        <v>7224</v>
      </c>
      <c r="D1286">
        <v>6731</v>
      </c>
      <c r="E1286">
        <v>6228</v>
      </c>
      <c r="F1286">
        <v>5703</v>
      </c>
      <c r="G1286">
        <v>5173</v>
      </c>
      <c r="H1286">
        <v>4644</v>
      </c>
      <c r="I1286">
        <v>4120</v>
      </c>
      <c r="J1286">
        <v>3600.678571428572</v>
      </c>
      <c r="K1286">
        <v>2.4</v>
      </c>
      <c r="L1286">
        <v>2.3199999999999998</v>
      </c>
      <c r="M1286">
        <v>2.25</v>
      </c>
      <c r="N1286">
        <v>2.2000000000000002</v>
      </c>
      <c r="O1286">
        <v>2.16</v>
      </c>
      <c r="P1286">
        <v>2.13</v>
      </c>
      <c r="Q1286">
        <v>2.1137757471945373</v>
      </c>
      <c r="R1286">
        <v>2.0933454441229853</v>
      </c>
      <c r="S1286">
        <v>298820</v>
      </c>
      <c r="T1286">
        <v>10201</v>
      </c>
      <c r="U1286">
        <v>4399</v>
      </c>
      <c r="V1286">
        <v>16.054374392229398</v>
      </c>
      <c r="W1286">
        <v>47.034302656315504</v>
      </c>
      <c r="X1286">
        <v>2295.0761642779507</v>
      </c>
      <c r="Y1286">
        <v>337.82127304201646</v>
      </c>
      <c r="Z1286">
        <v>2812</v>
      </c>
      <c r="AA1286">
        <v>2582.7311999278459</v>
      </c>
      <c r="AB1286">
        <v>2306.6243540711694</v>
      </c>
      <c r="AC1286">
        <v>2072.4923914366364</v>
      </c>
      <c r="AD1286">
        <v>1824.1888904882576</v>
      </c>
      <c r="AE1286">
        <v>1608.8714035218118</v>
      </c>
      <c r="AF1286">
        <v>1398.4424032981863</v>
      </c>
      <c r="AG1286">
        <v>1155.5898074369509</v>
      </c>
      <c r="AH1286">
        <v>840</v>
      </c>
      <c r="AI1286">
        <v>746.95046215658908</v>
      </c>
      <c r="AJ1286">
        <v>634.38941068106919</v>
      </c>
      <c r="AK1286">
        <v>542.87657430697971</v>
      </c>
      <c r="AL1286">
        <v>454.79771845057826</v>
      </c>
      <c r="AM1286">
        <v>384.75934565269324</v>
      </c>
      <c r="AN1286">
        <v>331.18786920564372</v>
      </c>
      <c r="AO1286">
        <v>273.56704941628152</v>
      </c>
      <c r="AP1286">
        <v>9.5671952059243033</v>
      </c>
      <c r="AQ1286">
        <v>11.518861009433952</v>
      </c>
      <c r="AR1286">
        <v>0.5244501295573808</v>
      </c>
      <c r="AS1286">
        <v>11.518861009433952</v>
      </c>
      <c r="AT1286">
        <v>5883</v>
      </c>
      <c r="AU1286">
        <v>77</v>
      </c>
      <c r="AV1286">
        <v>3504.3376827498741</v>
      </c>
      <c r="AW1286">
        <v>1183.1513231887102</v>
      </c>
      <c r="AX1286">
        <v>47.745173428111748</v>
      </c>
      <c r="AY1286">
        <v>116.9397484733633</v>
      </c>
      <c r="AZ1286">
        <v>45.007076334098535</v>
      </c>
      <c r="BA1286">
        <v>1.2691555157417869</v>
      </c>
      <c r="BB1286">
        <v>66.061272509003672</v>
      </c>
      <c r="BC1286">
        <v>5860</v>
      </c>
      <c r="BD1286">
        <v>229507.24405269331</v>
      </c>
      <c r="BE1286">
        <v>1106814.4922955737</v>
      </c>
      <c r="BF1286">
        <v>24392</v>
      </c>
      <c r="BG1286">
        <v>21793.97741251468</v>
      </c>
      <c r="BH1286">
        <v>18330.251060366056</v>
      </c>
      <c r="BI1286">
        <v>22530</v>
      </c>
      <c r="BJ1286">
        <v>18079.021765939829</v>
      </c>
      <c r="BK1286">
        <v>15912.989978921782</v>
      </c>
      <c r="BL1286">
        <v>-219058.8106908467</v>
      </c>
      <c r="BM1286">
        <v>-226377.49175820797</v>
      </c>
      <c r="BN1286">
        <v>-245789.86654743826</v>
      </c>
      <c r="BO1286">
        <v>24852.316496675368</v>
      </c>
      <c r="BP1286">
        <v>126440.35379477288</v>
      </c>
      <c r="BQ1286">
        <v>200374.29837790667</v>
      </c>
      <c r="BR1286">
        <v>740295</v>
      </c>
      <c r="BS1286">
        <v>8767932</v>
      </c>
      <c r="BT1286">
        <v>937111</v>
      </c>
      <c r="BU1286">
        <v>14494</v>
      </c>
      <c r="BV1286">
        <v>88734</v>
      </c>
      <c r="BW1286">
        <v>932589</v>
      </c>
      <c r="BX1286">
        <v>42948</v>
      </c>
      <c r="BY1286">
        <v>101.73615357119415</v>
      </c>
      <c r="BZ1286">
        <v>0</v>
      </c>
      <c r="CA1286">
        <v>353.2129614854</v>
      </c>
      <c r="CB1286">
        <v>0</v>
      </c>
      <c r="CC1286">
        <v>0</v>
      </c>
      <c r="CD1286">
        <v>7.0745586327374363</v>
      </c>
      <c r="CE1286">
        <v>0</v>
      </c>
      <c r="CF1286">
        <v>0</v>
      </c>
      <c r="CG1286">
        <v>87252.142017279286</v>
      </c>
      <c r="CH1286">
        <v>47557.090639537855</v>
      </c>
      <c r="CI1286">
        <v>29413.923112315322</v>
      </c>
      <c r="CJ1286">
        <v>10061.211083277951</v>
      </c>
      <c r="CK1286">
        <v>170655.73334696589</v>
      </c>
      <c r="CL1286">
        <v>1440000</v>
      </c>
      <c r="CM1286">
        <v>5150000</v>
      </c>
      <c r="CN1286">
        <v>750000</v>
      </c>
      <c r="CO1286">
        <v>65330000</v>
      </c>
      <c r="CP1286">
        <v>51000</v>
      </c>
      <c r="CQ1286">
        <v>0</v>
      </c>
      <c r="CR1286">
        <v>0</v>
      </c>
      <c r="CS1286">
        <v>0</v>
      </c>
      <c r="CT1286">
        <v>129744000</v>
      </c>
      <c r="CU1286">
        <v>0</v>
      </c>
      <c r="CV1286">
        <v>0</v>
      </c>
      <c r="CW1286">
        <v>0</v>
      </c>
      <c r="CX1286">
        <v>10592.644027004217</v>
      </c>
      <c r="CY1286">
        <v>531410.37287606834</v>
      </c>
      <c r="CZ1286">
        <v>5860</v>
      </c>
      <c r="DA1286">
        <v>5235.8440323604473</v>
      </c>
      <c r="DB1286">
        <v>4403.7090527117534</v>
      </c>
      <c r="DC1286">
        <v>3474.1571776627998</v>
      </c>
      <c r="DD1286">
        <v>-219058.8106908467</v>
      </c>
      <c r="DE1286">
        <v>-226377.49175820797</v>
      </c>
      <c r="DF1286">
        <v>-245789.86654743826</v>
      </c>
    </row>
    <row r="1287" spans="1:110" x14ac:dyDescent="0.45">
      <c r="A1287">
        <v>30366</v>
      </c>
      <c r="B1287" t="s">
        <v>1623</v>
      </c>
      <c r="C1287">
        <v>26361</v>
      </c>
      <c r="D1287">
        <v>25613</v>
      </c>
      <c r="E1287">
        <v>24833</v>
      </c>
      <c r="F1287">
        <v>24083</v>
      </c>
      <c r="G1287">
        <v>23341</v>
      </c>
      <c r="H1287">
        <v>22571</v>
      </c>
      <c r="I1287">
        <v>21735</v>
      </c>
      <c r="J1287">
        <v>20968.785714285717</v>
      </c>
      <c r="K1287">
        <v>2.4</v>
      </c>
      <c r="L1287">
        <v>2.3199999999999998</v>
      </c>
      <c r="M1287">
        <v>2.25</v>
      </c>
      <c r="N1287">
        <v>2.2000000000000002</v>
      </c>
      <c r="O1287">
        <v>2.16</v>
      </c>
      <c r="P1287">
        <v>2.13</v>
      </c>
      <c r="Q1287">
        <v>2.1137757471945373</v>
      </c>
      <c r="R1287">
        <v>2.0933454441229853</v>
      </c>
      <c r="S1287">
        <v>298820</v>
      </c>
      <c r="T1287">
        <v>10201</v>
      </c>
      <c r="U1287">
        <v>4399</v>
      </c>
      <c r="V1287">
        <v>61.337772595820908</v>
      </c>
      <c r="W1287">
        <v>179.70051588758747</v>
      </c>
      <c r="X1287">
        <v>2192.0306983752566</v>
      </c>
      <c r="Y1287">
        <v>322.65360627161641</v>
      </c>
      <c r="Z1287">
        <v>13121</v>
      </c>
      <c r="AA1287">
        <v>12781.752360674127</v>
      </c>
      <c r="AB1287">
        <v>12299.217582096149</v>
      </c>
      <c r="AC1287">
        <v>11791.701860748844</v>
      </c>
      <c r="AD1287">
        <v>11295.898117179815</v>
      </c>
      <c r="AE1287">
        <v>10822.110672381712</v>
      </c>
      <c r="AF1287">
        <v>10428.337304642866</v>
      </c>
      <c r="AG1287">
        <v>9946.3317807703061</v>
      </c>
      <c r="AH1287">
        <v>3722</v>
      </c>
      <c r="AI1287">
        <v>3289.4163731129738</v>
      </c>
      <c r="AJ1287">
        <v>2854.04816327452</v>
      </c>
      <c r="AK1287">
        <v>2453.6078696572799</v>
      </c>
      <c r="AL1287">
        <v>2106.6212242632437</v>
      </c>
      <c r="AM1287">
        <v>1829.3256197411729</v>
      </c>
      <c r="AN1287">
        <v>1689.9423715132004</v>
      </c>
      <c r="AO1287">
        <v>1525.4380649326931</v>
      </c>
      <c r="AP1287">
        <v>52.970127350052657</v>
      </c>
      <c r="AQ1287">
        <v>18.37532589600178</v>
      </c>
      <c r="AR1287">
        <v>0.83662282572248836</v>
      </c>
      <c r="AS1287">
        <v>18.37532589600178</v>
      </c>
      <c r="AT1287">
        <v>24816</v>
      </c>
      <c r="AU1287">
        <v>573</v>
      </c>
      <c r="AV1287">
        <v>14849.50760932712</v>
      </c>
      <c r="AW1287">
        <v>7402.5527942904491</v>
      </c>
      <c r="AX1287">
        <v>344.48895019085256</v>
      </c>
      <c r="AY1287">
        <v>495.52806892324594</v>
      </c>
      <c r="AZ1287">
        <v>281.59310829480864</v>
      </c>
      <c r="BA1287">
        <v>9.1571570455202185</v>
      </c>
      <c r="BB1287">
        <v>66.061272509003672</v>
      </c>
      <c r="BC1287">
        <v>9430</v>
      </c>
      <c r="BD1287">
        <v>565221.33065860893</v>
      </c>
      <c r="BE1287">
        <v>5891791.959913536</v>
      </c>
      <c r="BF1287">
        <v>160348</v>
      </c>
      <c r="BG1287">
        <v>158993.36009909736</v>
      </c>
      <c r="BH1287">
        <v>153908.38467188299</v>
      </c>
      <c r="BI1287">
        <v>67711.999999999985</v>
      </c>
      <c r="BJ1287">
        <v>62467.155822201734</v>
      </c>
      <c r="BK1287">
        <v>59840.609622806005</v>
      </c>
      <c r="BL1287">
        <v>-522760.85664805048</v>
      </c>
      <c r="BM1287">
        <v>-595340.826838815</v>
      </c>
      <c r="BN1287">
        <v>-673739.59733926237</v>
      </c>
      <c r="BO1287">
        <v>543479.17737252545</v>
      </c>
      <c r="BP1287">
        <v>1326938.638815579</v>
      </c>
      <c r="BQ1287">
        <v>2067814.2302656577</v>
      </c>
      <c r="BR1287">
        <v>740295</v>
      </c>
      <c r="BS1287">
        <v>8767932</v>
      </c>
      <c r="BT1287">
        <v>937111</v>
      </c>
      <c r="BU1287">
        <v>14494</v>
      </c>
      <c r="BV1287">
        <v>88734</v>
      </c>
      <c r="BW1287">
        <v>932589</v>
      </c>
      <c r="BX1287">
        <v>42948</v>
      </c>
      <c r="BY1287">
        <v>485.54840980485136</v>
      </c>
      <c r="BZ1287">
        <v>0</v>
      </c>
      <c r="CA1287">
        <v>270.24826085462485</v>
      </c>
      <c r="CB1287">
        <v>33.075179054536598</v>
      </c>
      <c r="CC1287">
        <v>0</v>
      </c>
      <c r="CD1287">
        <v>25.83983945404534</v>
      </c>
      <c r="CE1287">
        <v>0</v>
      </c>
      <c r="CF1287">
        <v>0</v>
      </c>
      <c r="CG1287">
        <v>393589.95450130361</v>
      </c>
      <c r="CH1287">
        <v>214527.60595061604</v>
      </c>
      <c r="CI1287">
        <v>132684.7042584735</v>
      </c>
      <c r="CJ1287">
        <v>45385.609120188128</v>
      </c>
      <c r="CK1287">
        <v>769819.2934921527</v>
      </c>
      <c r="CL1287">
        <v>3040000</v>
      </c>
      <c r="CM1287">
        <v>27500000</v>
      </c>
      <c r="CN1287">
        <v>3140000</v>
      </c>
      <c r="CO1287">
        <v>351840000</v>
      </c>
      <c r="CP1287">
        <v>112000</v>
      </c>
      <c r="CQ1287">
        <v>1650</v>
      </c>
      <c r="CR1287">
        <v>0</v>
      </c>
      <c r="CS1287">
        <v>0</v>
      </c>
      <c r="CT1287">
        <v>251047000</v>
      </c>
      <c r="CU1287">
        <v>11563200</v>
      </c>
      <c r="CV1287">
        <v>0</v>
      </c>
      <c r="CW1287">
        <v>0</v>
      </c>
      <c r="CX1287">
        <v>59013.654223293357</v>
      </c>
      <c r="CY1287">
        <v>2278390.3834432978</v>
      </c>
      <c r="CZ1287">
        <v>9430</v>
      </c>
      <c r="DA1287">
        <v>9350.3341839903715</v>
      </c>
      <c r="DB1287">
        <v>9051.2888683105284</v>
      </c>
      <c r="DC1287">
        <v>8556.0163949547496</v>
      </c>
      <c r="DD1287">
        <v>-522760.85664805048</v>
      </c>
      <c r="DE1287">
        <v>-595340.826838815</v>
      </c>
      <c r="DF1287">
        <v>-673739.59733926237</v>
      </c>
    </row>
    <row r="1288" spans="1:110" x14ac:dyDescent="0.45">
      <c r="A1288">
        <v>30381</v>
      </c>
      <c r="B1288" t="s">
        <v>1172</v>
      </c>
      <c r="C1288">
        <v>7480</v>
      </c>
      <c r="D1288">
        <v>6922</v>
      </c>
      <c r="E1288">
        <v>6393</v>
      </c>
      <c r="F1288">
        <v>5884</v>
      </c>
      <c r="G1288">
        <v>5375</v>
      </c>
      <c r="H1288">
        <v>4876</v>
      </c>
      <c r="I1288">
        <v>4385</v>
      </c>
      <c r="J1288">
        <v>3870.8928571428573</v>
      </c>
      <c r="K1288">
        <v>2.4</v>
      </c>
      <c r="L1288">
        <v>2.3199999999999998</v>
      </c>
      <c r="M1288">
        <v>2.25</v>
      </c>
      <c r="N1288">
        <v>2.2000000000000002</v>
      </c>
      <c r="O1288">
        <v>2.16</v>
      </c>
      <c r="P1288">
        <v>2.13</v>
      </c>
      <c r="Q1288">
        <v>2.1137757471945373</v>
      </c>
      <c r="R1288">
        <v>2.0933454441229853</v>
      </c>
      <c r="S1288">
        <v>298820</v>
      </c>
      <c r="T1288">
        <v>10201</v>
      </c>
      <c r="U1288">
        <v>4399</v>
      </c>
      <c r="V1288">
        <v>18.918839390701102</v>
      </c>
      <c r="W1288">
        <v>55.426290434534465</v>
      </c>
      <c r="X1288">
        <v>2016.6004484795283</v>
      </c>
      <c r="Y1288">
        <v>296.83133890102613</v>
      </c>
      <c r="Z1288">
        <v>2251</v>
      </c>
      <c r="AA1288">
        <v>2046.4799750521177</v>
      </c>
      <c r="AB1288">
        <v>1838.4430709994301</v>
      </c>
      <c r="AC1288">
        <v>1638.3771076354883</v>
      </c>
      <c r="AD1288">
        <v>1449.0257278756103</v>
      </c>
      <c r="AE1288">
        <v>1281.0536140520855</v>
      </c>
      <c r="AF1288">
        <v>1135.4275183339473</v>
      </c>
      <c r="AG1288">
        <v>944.88544013135993</v>
      </c>
      <c r="AH1288">
        <v>210</v>
      </c>
      <c r="AI1288">
        <v>164.23467326160218</v>
      </c>
      <c r="AJ1288">
        <v>125.95086070079135</v>
      </c>
      <c r="AK1288">
        <v>92.784966348476715</v>
      </c>
      <c r="AL1288">
        <v>70.198171511592008</v>
      </c>
      <c r="AM1288">
        <v>54.626256923230414</v>
      </c>
      <c r="AN1288">
        <v>48.774633773288585</v>
      </c>
      <c r="AO1288">
        <v>40.06827319911833</v>
      </c>
      <c r="AP1288">
        <v>13.233402834454076</v>
      </c>
      <c r="AQ1288">
        <v>2.4683273591644181</v>
      </c>
      <c r="AR1288">
        <v>0.11238217061943873</v>
      </c>
      <c r="AS1288">
        <v>2.4683273591644181</v>
      </c>
      <c r="AT1288">
        <v>5274</v>
      </c>
      <c r="AU1288">
        <v>27</v>
      </c>
      <c r="AV1288">
        <v>3130.1745647726707</v>
      </c>
      <c r="AW1288">
        <v>652.27437157334748</v>
      </c>
      <c r="AX1288">
        <v>18.572296238872617</v>
      </c>
      <c r="AY1288">
        <v>104.45392522646401</v>
      </c>
      <c r="AZ1288">
        <v>24.81251709465014</v>
      </c>
      <c r="BA1288">
        <v>0.49368617850023855</v>
      </c>
      <c r="BB1288">
        <v>66.061272509003672</v>
      </c>
      <c r="BC1288">
        <v>9430</v>
      </c>
      <c r="BD1288">
        <v>386087.07830344141</v>
      </c>
      <c r="BE1288">
        <v>1320100.4910420899</v>
      </c>
      <c r="BF1288">
        <v>25842</v>
      </c>
      <c r="BG1288">
        <v>23165.010175724303</v>
      </c>
      <c r="BH1288">
        <v>19827.438231236596</v>
      </c>
      <c r="BI1288">
        <v>5198.0000000000018</v>
      </c>
      <c r="BJ1288">
        <v>4161.4305096107219</v>
      </c>
      <c r="BK1288">
        <v>3680.4834766612394</v>
      </c>
      <c r="BL1288">
        <v>-272594.20482038159</v>
      </c>
      <c r="BM1288">
        <v>-293094.67856480984</v>
      </c>
      <c r="BN1288">
        <v>-316446.58933041035</v>
      </c>
      <c r="BO1288">
        <v>38090.235701472266</v>
      </c>
      <c r="BP1288">
        <v>151136.34996573906</v>
      </c>
      <c r="BQ1288">
        <v>252232.24721004529</v>
      </c>
      <c r="BR1288">
        <v>740295</v>
      </c>
      <c r="BS1288">
        <v>8767932</v>
      </c>
      <c r="BT1288">
        <v>937111</v>
      </c>
      <c r="BU1288">
        <v>14494</v>
      </c>
      <c r="BV1288">
        <v>88734</v>
      </c>
      <c r="BW1288">
        <v>932589</v>
      </c>
      <c r="BX1288">
        <v>42948</v>
      </c>
      <c r="BY1288">
        <v>107.53898487404946</v>
      </c>
      <c r="BZ1288">
        <v>0</v>
      </c>
      <c r="CA1288">
        <v>0</v>
      </c>
      <c r="CB1288">
        <v>0</v>
      </c>
      <c r="CC1288">
        <v>0</v>
      </c>
      <c r="CD1288">
        <v>3.4798126938076908</v>
      </c>
      <c r="CE1288">
        <v>0</v>
      </c>
      <c r="CF1288">
        <v>5.78</v>
      </c>
      <c r="CG1288">
        <v>88525.895915341753</v>
      </c>
      <c r="CH1288">
        <v>48251.354736465415</v>
      </c>
      <c r="CI1288">
        <v>29843.323449721385</v>
      </c>
      <c r="CJ1288">
        <v>10208.090077194416</v>
      </c>
      <c r="CK1288">
        <v>173147.05792137416</v>
      </c>
      <c r="CL1288">
        <v>1620000</v>
      </c>
      <c r="CM1288">
        <v>410000</v>
      </c>
      <c r="CN1288">
        <v>210000</v>
      </c>
      <c r="CO1288">
        <v>12770000</v>
      </c>
      <c r="CP1288">
        <v>3000</v>
      </c>
      <c r="CQ1288">
        <v>0</v>
      </c>
      <c r="CR1288">
        <v>0</v>
      </c>
      <c r="CS1288">
        <v>0</v>
      </c>
      <c r="CT1288">
        <v>8469000</v>
      </c>
      <c r="CU1288">
        <v>0</v>
      </c>
      <c r="CV1288">
        <v>0</v>
      </c>
      <c r="CW1288">
        <v>0</v>
      </c>
      <c r="CX1288">
        <v>1299.9664544729926</v>
      </c>
      <c r="CY1288">
        <v>633288.06738763466</v>
      </c>
      <c r="CZ1288">
        <v>9430</v>
      </c>
      <c r="DA1288">
        <v>8453.1400803761389</v>
      </c>
      <c r="DB1288">
        <v>7235.2272471388087</v>
      </c>
      <c r="DC1288">
        <v>5844.378463203544</v>
      </c>
      <c r="DD1288">
        <v>-272594.20482038159</v>
      </c>
      <c r="DE1288">
        <v>-293094.67856480984</v>
      </c>
      <c r="DF1288">
        <v>-316446.58933041035</v>
      </c>
    </row>
    <row r="1289" spans="1:110" x14ac:dyDescent="0.45">
      <c r="A1289">
        <v>30382</v>
      </c>
      <c r="B1289" t="s">
        <v>500</v>
      </c>
      <c r="C1289">
        <v>7641</v>
      </c>
      <c r="D1289">
        <v>7666</v>
      </c>
      <c r="E1289">
        <v>7645</v>
      </c>
      <c r="F1289">
        <v>7592</v>
      </c>
      <c r="G1289">
        <v>7504</v>
      </c>
      <c r="H1289">
        <v>7365</v>
      </c>
      <c r="I1289">
        <v>7198</v>
      </c>
      <c r="J1289">
        <v>7124</v>
      </c>
      <c r="K1289">
        <v>2.4</v>
      </c>
      <c r="L1289">
        <v>2.3199999999999998</v>
      </c>
      <c r="M1289">
        <v>2.25</v>
      </c>
      <c r="N1289">
        <v>2.2000000000000002</v>
      </c>
      <c r="O1289">
        <v>2.16</v>
      </c>
      <c r="P1289">
        <v>2.13</v>
      </c>
      <c r="Q1289">
        <v>2.1137757471945373</v>
      </c>
      <c r="R1289">
        <v>2.0933454441229853</v>
      </c>
      <c r="S1289">
        <v>298820</v>
      </c>
      <c r="T1289">
        <v>10201</v>
      </c>
      <c r="U1289">
        <v>4399</v>
      </c>
      <c r="V1289">
        <v>18.280321714651635</v>
      </c>
      <c r="W1289">
        <v>53.555633073930366</v>
      </c>
      <c r="X1289">
        <v>2131.9603182236829</v>
      </c>
      <c r="Y1289">
        <v>313.81161112967879</v>
      </c>
      <c r="Z1289">
        <v>2055</v>
      </c>
      <c r="AA1289">
        <v>2068.791436183416</v>
      </c>
      <c r="AB1289">
        <v>2078.4083481372836</v>
      </c>
      <c r="AC1289">
        <v>2053.6339288216709</v>
      </c>
      <c r="AD1289">
        <v>2020.5211834563045</v>
      </c>
      <c r="AE1289">
        <v>1986.2999257848667</v>
      </c>
      <c r="AF1289">
        <v>1938.4524328183904</v>
      </c>
      <c r="AG1289">
        <v>1917.9739420069718</v>
      </c>
      <c r="AH1289">
        <v>505</v>
      </c>
      <c r="AI1289">
        <v>426.86779625587587</v>
      </c>
      <c r="AJ1289">
        <v>349.04968037872601</v>
      </c>
      <c r="AK1289">
        <v>277.88651161953192</v>
      </c>
      <c r="AL1289">
        <v>228.04327460063314</v>
      </c>
      <c r="AM1289">
        <v>188.89899123528781</v>
      </c>
      <c r="AN1289">
        <v>154.71118260916083</v>
      </c>
      <c r="AO1289">
        <v>130.73746714426264</v>
      </c>
      <c r="AP1289">
        <v>9.3700087398480019</v>
      </c>
      <c r="AQ1289">
        <v>10.010438734389028</v>
      </c>
      <c r="AR1289">
        <v>0.45577213640105707</v>
      </c>
      <c r="AS1289">
        <v>10.010438734389028</v>
      </c>
      <c r="AT1289">
        <v>5907</v>
      </c>
      <c r="AU1289">
        <v>50</v>
      </c>
      <c r="AV1289">
        <v>3511.225788939455</v>
      </c>
      <c r="AW1289">
        <v>922.56518130757991</v>
      </c>
      <c r="AX1289">
        <v>32.192965127155773</v>
      </c>
      <c r="AY1289">
        <v>117.16960457690961</v>
      </c>
      <c r="AZ1289">
        <v>35.094379496940341</v>
      </c>
      <c r="BA1289">
        <v>0.85574889199493698</v>
      </c>
      <c r="BB1289">
        <v>66.061272509003672</v>
      </c>
      <c r="BC1289">
        <v>9430</v>
      </c>
      <c r="BD1289">
        <v>641594.75798311993</v>
      </c>
      <c r="BE1289">
        <v>1411861.6246315632</v>
      </c>
      <c r="BF1289">
        <v>58467.999999999993</v>
      </c>
      <c r="BG1289">
        <v>61061.98621540211</v>
      </c>
      <c r="BH1289">
        <v>61182.970129674461</v>
      </c>
      <c r="BI1289">
        <v>7536.0000000000036</v>
      </c>
      <c r="BJ1289">
        <v>7480.7856494955176</v>
      </c>
      <c r="BK1289">
        <v>7360.1656369079947</v>
      </c>
      <c r="BL1289">
        <v>-213049.50376974291</v>
      </c>
      <c r="BM1289">
        <v>-189701.03715649608</v>
      </c>
      <c r="BN1289">
        <v>-172817.41758884746</v>
      </c>
      <c r="BO1289">
        <v>185586.48834191455</v>
      </c>
      <c r="BP1289">
        <v>395995.75284352916</v>
      </c>
      <c r="BQ1289">
        <v>576844.66640571749</v>
      </c>
      <c r="BR1289">
        <v>740295</v>
      </c>
      <c r="BS1289">
        <v>8767932</v>
      </c>
      <c r="BT1289">
        <v>937111</v>
      </c>
      <c r="BU1289">
        <v>14494</v>
      </c>
      <c r="BV1289">
        <v>88734</v>
      </c>
      <c r="BW1289">
        <v>932589</v>
      </c>
      <c r="BX1289">
        <v>42948</v>
      </c>
      <c r="BY1289">
        <v>80.899442307329693</v>
      </c>
      <c r="BZ1289">
        <v>0</v>
      </c>
      <c r="CA1289">
        <v>32.511924566639998</v>
      </c>
      <c r="CB1289">
        <v>0</v>
      </c>
      <c r="CC1289">
        <v>0</v>
      </c>
      <c r="CD1289">
        <v>6.9677940465404422</v>
      </c>
      <c r="CE1289">
        <v>0</v>
      </c>
      <c r="CF1289">
        <v>0</v>
      </c>
      <c r="CG1289">
        <v>71542.510607842138</v>
      </c>
      <c r="CH1289">
        <v>38994.500110764617</v>
      </c>
      <c r="CI1289">
        <v>24117.985617640545</v>
      </c>
      <c r="CJ1289">
        <v>8249.7034916415305</v>
      </c>
      <c r="CK1289">
        <v>139929.39692926401</v>
      </c>
      <c r="CL1289">
        <v>4600000</v>
      </c>
      <c r="CM1289">
        <v>750000</v>
      </c>
      <c r="CN1289">
        <v>960000</v>
      </c>
      <c r="CO1289">
        <v>46190000</v>
      </c>
      <c r="CP1289">
        <v>22000</v>
      </c>
      <c r="CQ1289">
        <v>0</v>
      </c>
      <c r="CR1289">
        <v>0</v>
      </c>
      <c r="CS1289">
        <v>0</v>
      </c>
      <c r="CT1289">
        <v>61714000</v>
      </c>
      <c r="CU1289">
        <v>0</v>
      </c>
      <c r="CV1289">
        <v>0</v>
      </c>
      <c r="CW1289">
        <v>0</v>
      </c>
      <c r="CX1289">
        <v>7067.608514706455</v>
      </c>
      <c r="CY1289">
        <v>491645.34021586773</v>
      </c>
      <c r="CZ1289">
        <v>9430</v>
      </c>
      <c r="DA1289">
        <v>9848.3705618670374</v>
      </c>
      <c r="DB1289">
        <v>9867.8834289325823</v>
      </c>
      <c r="DC1289">
        <v>9712.1162462572192</v>
      </c>
      <c r="DD1289">
        <v>-213049.50376974291</v>
      </c>
      <c r="DE1289">
        <v>-189701.03715649608</v>
      </c>
      <c r="DF1289">
        <v>-172817.41758884746</v>
      </c>
    </row>
    <row r="1290" spans="1:110" x14ac:dyDescent="0.45">
      <c r="A1290">
        <v>30383</v>
      </c>
      <c r="B1290" t="s">
        <v>1624</v>
      </c>
      <c r="C1290">
        <v>5837</v>
      </c>
      <c r="D1290">
        <v>5152</v>
      </c>
      <c r="E1290">
        <v>4535</v>
      </c>
      <c r="F1290">
        <v>3959</v>
      </c>
      <c r="G1290">
        <v>3422</v>
      </c>
      <c r="H1290">
        <v>2917</v>
      </c>
      <c r="I1290">
        <v>2459</v>
      </c>
      <c r="J1290">
        <v>1897.6785714285713</v>
      </c>
      <c r="K1290">
        <v>2.4</v>
      </c>
      <c r="L1290">
        <v>2.3199999999999998</v>
      </c>
      <c r="M1290">
        <v>2.25</v>
      </c>
      <c r="N1290">
        <v>2.2000000000000002</v>
      </c>
      <c r="O1290">
        <v>2.16</v>
      </c>
      <c r="P1290">
        <v>2.13</v>
      </c>
      <c r="Q1290">
        <v>2.1137757471945373</v>
      </c>
      <c r="R1290">
        <v>2.0933454441229853</v>
      </c>
      <c r="S1290">
        <v>298820</v>
      </c>
      <c r="T1290">
        <v>10201</v>
      </c>
      <c r="U1290">
        <v>4399</v>
      </c>
      <c r="V1290">
        <v>15.023778951452753</v>
      </c>
      <c r="W1290">
        <v>44.014979903934105</v>
      </c>
      <c r="X1290">
        <v>1981.6331560922745</v>
      </c>
      <c r="Y1290">
        <v>291.68436582320203</v>
      </c>
      <c r="Z1290">
        <v>2465</v>
      </c>
      <c r="AA1290">
        <v>2132.0578759195687</v>
      </c>
      <c r="AB1290">
        <v>1844.7783130425232</v>
      </c>
      <c r="AC1290">
        <v>1580.7004262488617</v>
      </c>
      <c r="AD1290">
        <v>1337.1823326680997</v>
      </c>
      <c r="AE1290">
        <v>1114.124629781269</v>
      </c>
      <c r="AF1290">
        <v>920.10403912273125</v>
      </c>
      <c r="AG1290">
        <v>662.92623521227245</v>
      </c>
      <c r="AH1290">
        <v>438</v>
      </c>
      <c r="AI1290">
        <v>358.52262209198972</v>
      </c>
      <c r="AJ1290">
        <v>281.3837947998183</v>
      </c>
      <c r="AK1290">
        <v>216.94492559163353</v>
      </c>
      <c r="AL1290">
        <v>166.1342795160142</v>
      </c>
      <c r="AM1290">
        <v>129.55689130280808</v>
      </c>
      <c r="AN1290">
        <v>92.52698631122594</v>
      </c>
      <c r="AO1290">
        <v>63.574366223828342</v>
      </c>
      <c r="AP1290">
        <v>11.743549535210901</v>
      </c>
      <c r="AQ1290">
        <v>3.7024910387466274</v>
      </c>
      <c r="AR1290">
        <v>0.16857325592915812</v>
      </c>
      <c r="AS1290">
        <v>3.7024910387466274</v>
      </c>
      <c r="AT1290">
        <v>4469</v>
      </c>
      <c r="AU1290">
        <v>75</v>
      </c>
      <c r="AV1290">
        <v>2666.5346593376971</v>
      </c>
      <c r="AW1290">
        <v>1059.1783003318169</v>
      </c>
      <c r="AX1290">
        <v>45.786103753519441</v>
      </c>
      <c r="AY1290">
        <v>88.982261582098943</v>
      </c>
      <c r="AZ1290">
        <v>40.291142544622318</v>
      </c>
      <c r="BA1290">
        <v>1.2170797999215286</v>
      </c>
      <c r="BB1290">
        <v>66.061272509003672</v>
      </c>
      <c r="BC1290">
        <v>9430</v>
      </c>
      <c r="BD1290">
        <v>254303.601229694</v>
      </c>
      <c r="BE1290">
        <v>1265806.2827165958</v>
      </c>
      <c r="BF1290">
        <v>21490</v>
      </c>
      <c r="BG1290">
        <v>17414.51432806324</v>
      </c>
      <c r="BH1290">
        <v>13252.730659318229</v>
      </c>
      <c r="BI1290">
        <v>6821.9999999999982</v>
      </c>
      <c r="BJ1290">
        <v>5057.8074965337091</v>
      </c>
      <c r="BK1290">
        <v>4278.6164374301015</v>
      </c>
      <c r="BL1290">
        <v>-321850.85126702074</v>
      </c>
      <c r="BM1290">
        <v>-376786.84253496741</v>
      </c>
      <c r="BN1290">
        <v>-431552.86298457836</v>
      </c>
      <c r="BO1290">
        <v>-21876.814332602778</v>
      </c>
      <c r="BP1290">
        <v>36618.83804881887</v>
      </c>
      <c r="BQ1290">
        <v>84605.255491315969</v>
      </c>
      <c r="BR1290">
        <v>740295</v>
      </c>
      <c r="BS1290">
        <v>8767932</v>
      </c>
      <c r="BT1290">
        <v>937111</v>
      </c>
      <c r="BU1290">
        <v>14494</v>
      </c>
      <c r="BV1290">
        <v>88734</v>
      </c>
      <c r="BW1290">
        <v>932589</v>
      </c>
      <c r="BX1290">
        <v>42948</v>
      </c>
      <c r="BY1290">
        <v>64.819971498853761</v>
      </c>
      <c r="BZ1290">
        <v>0</v>
      </c>
      <c r="CA1290">
        <v>211.512168</v>
      </c>
      <c r="CB1290">
        <v>0</v>
      </c>
      <c r="CC1290">
        <v>0</v>
      </c>
      <c r="CD1290">
        <v>7.1391793033303479</v>
      </c>
      <c r="CE1290">
        <v>0</v>
      </c>
      <c r="CF1290">
        <v>0</v>
      </c>
      <c r="CG1290">
        <v>96805.296252747823</v>
      </c>
      <c r="CH1290">
        <v>52764.071366494558</v>
      </c>
      <c r="CI1290">
        <v>32634.425642860795</v>
      </c>
      <c r="CJ1290">
        <v>11162.803537651449</v>
      </c>
      <c r="CK1290">
        <v>189340.66765502785</v>
      </c>
      <c r="CL1290">
        <v>1100000</v>
      </c>
      <c r="CM1290">
        <v>2520000</v>
      </c>
      <c r="CN1290">
        <v>760000</v>
      </c>
      <c r="CO1290">
        <v>30940000</v>
      </c>
      <c r="CP1290">
        <v>10000</v>
      </c>
      <c r="CQ1290">
        <v>0</v>
      </c>
      <c r="CR1290">
        <v>0</v>
      </c>
      <c r="CS1290">
        <v>0</v>
      </c>
      <c r="CT1290">
        <v>22756000</v>
      </c>
      <c r="CU1290">
        <v>0</v>
      </c>
      <c r="CV1290">
        <v>0</v>
      </c>
      <c r="CW1290">
        <v>0</v>
      </c>
      <c r="CX1290">
        <v>4097.196127166987</v>
      </c>
      <c r="CY1290">
        <v>663976.06203754945</v>
      </c>
      <c r="CZ1290">
        <v>9430</v>
      </c>
      <c r="DA1290">
        <v>7641.6412337662332</v>
      </c>
      <c r="DB1290">
        <v>5815.4141515761239</v>
      </c>
      <c r="DC1290">
        <v>3849.5110913135113</v>
      </c>
      <c r="DD1290">
        <v>-321850.85126702074</v>
      </c>
      <c r="DE1290">
        <v>-376786.84253496741</v>
      </c>
      <c r="DF1290">
        <v>-431552.86298457836</v>
      </c>
    </row>
    <row r="1291" spans="1:110" x14ac:dyDescent="0.45">
      <c r="A1291">
        <v>30390</v>
      </c>
      <c r="B1291" t="s">
        <v>1625</v>
      </c>
      <c r="C1291">
        <v>8068</v>
      </c>
      <c r="D1291">
        <v>7510</v>
      </c>
      <c r="E1291">
        <v>6956</v>
      </c>
      <c r="F1291">
        <v>6411</v>
      </c>
      <c r="G1291">
        <v>5872</v>
      </c>
      <c r="H1291">
        <v>5330</v>
      </c>
      <c r="I1291">
        <v>4831</v>
      </c>
      <c r="J1291">
        <v>4289.7499999999991</v>
      </c>
      <c r="K1291">
        <v>2.4</v>
      </c>
      <c r="L1291">
        <v>2.3199999999999998</v>
      </c>
      <c r="M1291">
        <v>2.25</v>
      </c>
      <c r="N1291">
        <v>2.2000000000000002</v>
      </c>
      <c r="O1291">
        <v>2.16</v>
      </c>
      <c r="P1291">
        <v>2.13</v>
      </c>
      <c r="Q1291">
        <v>2.1137757471945373</v>
      </c>
      <c r="R1291">
        <v>2.0933454441229853</v>
      </c>
      <c r="S1291">
        <v>298820</v>
      </c>
      <c r="T1291">
        <v>10201</v>
      </c>
      <c r="U1291">
        <v>4399</v>
      </c>
      <c r="V1291">
        <v>18.643836493194325</v>
      </c>
      <c r="W1291">
        <v>54.620617837353848</v>
      </c>
      <c r="X1291">
        <v>2207.20847959708</v>
      </c>
      <c r="Y1291">
        <v>324.88768349054078</v>
      </c>
      <c r="Z1291">
        <v>3878</v>
      </c>
      <c r="AA1291">
        <v>3593.0582415208232</v>
      </c>
      <c r="AB1291">
        <v>3292.0098564571258</v>
      </c>
      <c r="AC1291">
        <v>3004.4060985810911</v>
      </c>
      <c r="AD1291">
        <v>2714.5255775260907</v>
      </c>
      <c r="AE1291">
        <v>2454.756496072232</v>
      </c>
      <c r="AF1291">
        <v>2228.5076069623437</v>
      </c>
      <c r="AG1291">
        <v>1933.9867086755585</v>
      </c>
      <c r="AH1291">
        <v>1382</v>
      </c>
      <c r="AI1291">
        <v>1282.9479233099992</v>
      </c>
      <c r="AJ1291">
        <v>1175.5810105515659</v>
      </c>
      <c r="AK1291">
        <v>1074.6336023807626</v>
      </c>
      <c r="AL1291">
        <v>993.50177706337229</v>
      </c>
      <c r="AM1291">
        <v>936.0442738249244</v>
      </c>
      <c r="AN1291">
        <v>901.95353636524771</v>
      </c>
      <c r="AO1291">
        <v>827.67857908086194</v>
      </c>
      <c r="AP1291">
        <v>10.78683001461847</v>
      </c>
      <c r="AQ1291">
        <v>6.5822062911051145</v>
      </c>
      <c r="AR1291">
        <v>0.29968578831850329</v>
      </c>
      <c r="AS1291">
        <v>6.5822062911051145</v>
      </c>
      <c r="AT1291">
        <v>7560</v>
      </c>
      <c r="AU1291">
        <v>82</v>
      </c>
      <c r="AV1291">
        <v>4498.6824548235654</v>
      </c>
      <c r="AW1291">
        <v>1355.719453987391</v>
      </c>
      <c r="AX1291">
        <v>51.583707677135145</v>
      </c>
      <c r="AY1291">
        <v>150.12103351746237</v>
      </c>
      <c r="AZ1291">
        <v>51.571568029680357</v>
      </c>
      <c r="BA1291">
        <v>1.3711908957545318</v>
      </c>
      <c r="BB1291">
        <v>66.061272509003672</v>
      </c>
      <c r="BC1291">
        <v>9430</v>
      </c>
      <c r="BD1291">
        <v>394364.44861284166</v>
      </c>
      <c r="BE1291">
        <v>1394902.8035987178</v>
      </c>
      <c r="BF1291">
        <v>40700</v>
      </c>
      <c r="BG1291">
        <v>36639.163781624506</v>
      </c>
      <c r="BH1291">
        <v>31462.270650087834</v>
      </c>
      <c r="BI1291">
        <v>41976</v>
      </c>
      <c r="BJ1291">
        <v>35099.055433251327</v>
      </c>
      <c r="BK1291">
        <v>31712.518412728554</v>
      </c>
      <c r="BL1291">
        <v>-285075.11379093048</v>
      </c>
      <c r="BM1291">
        <v>-317830.85372032516</v>
      </c>
      <c r="BN1291">
        <v>-348136.20504576154</v>
      </c>
      <c r="BO1291">
        <v>64950.606307365</v>
      </c>
      <c r="BP1291">
        <v>208698.92609018006</v>
      </c>
      <c r="BQ1291">
        <v>338143.33350197558</v>
      </c>
      <c r="BR1291">
        <v>740295</v>
      </c>
      <c r="BS1291">
        <v>8767932</v>
      </c>
      <c r="BT1291">
        <v>937111</v>
      </c>
      <c r="BU1291">
        <v>14494</v>
      </c>
      <c r="BV1291">
        <v>88734</v>
      </c>
      <c r="BW1291">
        <v>932589</v>
      </c>
      <c r="BX1291">
        <v>42948</v>
      </c>
      <c r="BY1291">
        <v>171.75029140260705</v>
      </c>
      <c r="BZ1291">
        <v>0</v>
      </c>
      <c r="CA1291">
        <v>424.77891393600004</v>
      </c>
      <c r="CB1291">
        <v>0</v>
      </c>
      <c r="CC1291">
        <v>0</v>
      </c>
      <c r="CD1291">
        <v>3.7719810678205552</v>
      </c>
      <c r="CE1291">
        <v>0</v>
      </c>
      <c r="CF1291">
        <v>0.41644800000000004</v>
      </c>
      <c r="CG1291">
        <v>111453.46608046624</v>
      </c>
      <c r="CH1291">
        <v>60748.108481161493</v>
      </c>
      <c r="CI1291">
        <v>37572.52952303052</v>
      </c>
      <c r="CJ1291">
        <v>12851.911967690812</v>
      </c>
      <c r="CK1291">
        <v>217990.90026072285</v>
      </c>
      <c r="CL1291">
        <v>2790000</v>
      </c>
      <c r="CM1291">
        <v>6540000</v>
      </c>
      <c r="CN1291">
        <v>1520000</v>
      </c>
      <c r="CO1291">
        <v>113620000</v>
      </c>
      <c r="CP1291">
        <v>42000</v>
      </c>
      <c r="CQ1291">
        <v>120</v>
      </c>
      <c r="CR1291">
        <v>0</v>
      </c>
      <c r="CS1291">
        <v>0</v>
      </c>
      <c r="CT1291">
        <v>87046000</v>
      </c>
      <c r="CU1291">
        <v>840960</v>
      </c>
      <c r="CV1291">
        <v>0</v>
      </c>
      <c r="CW1291">
        <v>0</v>
      </c>
      <c r="CX1291">
        <v>17793.975903806546</v>
      </c>
      <c r="CY1291">
        <v>631067.85642288171</v>
      </c>
      <c r="CZ1291">
        <v>9430</v>
      </c>
      <c r="DA1291">
        <v>8489.1232054230732</v>
      </c>
      <c r="DB1291">
        <v>7289.6612341604005</v>
      </c>
      <c r="DC1291">
        <v>5969.6768414367534</v>
      </c>
      <c r="DD1291">
        <v>-285075.11379093048</v>
      </c>
      <c r="DE1291">
        <v>-317830.85372032516</v>
      </c>
      <c r="DF1291">
        <v>-348136.20504576154</v>
      </c>
    </row>
    <row r="1292" spans="1:110" x14ac:dyDescent="0.45">
      <c r="A1292">
        <v>30391</v>
      </c>
      <c r="B1292" t="s">
        <v>1626</v>
      </c>
      <c r="C1292">
        <v>12742</v>
      </c>
      <c r="D1292">
        <v>11887</v>
      </c>
      <c r="E1292">
        <v>11041</v>
      </c>
      <c r="F1292">
        <v>10268</v>
      </c>
      <c r="G1292">
        <v>9514</v>
      </c>
      <c r="H1292">
        <v>8731</v>
      </c>
      <c r="I1292">
        <v>7949</v>
      </c>
      <c r="J1292">
        <v>7155.5000000000009</v>
      </c>
      <c r="K1292">
        <v>2.4</v>
      </c>
      <c r="L1292">
        <v>2.3199999999999998</v>
      </c>
      <c r="M1292">
        <v>2.25</v>
      </c>
      <c r="N1292">
        <v>2.2000000000000002</v>
      </c>
      <c r="O1292">
        <v>2.16</v>
      </c>
      <c r="P1292">
        <v>2.13</v>
      </c>
      <c r="Q1292">
        <v>2.1137757471945373</v>
      </c>
      <c r="R1292">
        <v>2.0933454441229853</v>
      </c>
      <c r="S1292">
        <v>298820</v>
      </c>
      <c r="T1292">
        <v>10201</v>
      </c>
      <c r="U1292">
        <v>4399</v>
      </c>
      <c r="V1292">
        <v>28.593425016046368</v>
      </c>
      <c r="W1292">
        <v>83.769804623238997</v>
      </c>
      <c r="X1292">
        <v>2272.9201193465942</v>
      </c>
      <c r="Y1292">
        <v>334.56003778508466</v>
      </c>
      <c r="Z1292">
        <v>7446</v>
      </c>
      <c r="AA1292">
        <v>7036.5227937920372</v>
      </c>
      <c r="AB1292">
        <v>6570.1862732044556</v>
      </c>
      <c r="AC1292">
        <v>6051.7775814419538</v>
      </c>
      <c r="AD1292">
        <v>5509.6779914680037</v>
      </c>
      <c r="AE1292">
        <v>4982.408157924775</v>
      </c>
      <c r="AF1292">
        <v>4503.2105711567656</v>
      </c>
      <c r="AG1292">
        <v>3989.8044822843226</v>
      </c>
      <c r="AH1292">
        <v>2668</v>
      </c>
      <c r="AI1292">
        <v>2407.8138803911324</v>
      </c>
      <c r="AJ1292">
        <v>2129.8812943673215</v>
      </c>
      <c r="AK1292">
        <v>1852.7496951932249</v>
      </c>
      <c r="AL1292">
        <v>1591.7970377692452</v>
      </c>
      <c r="AM1292">
        <v>1371.9941967741202</v>
      </c>
      <c r="AN1292">
        <v>1200.8067408698039</v>
      </c>
      <c r="AO1292">
        <v>1022.5205625620852</v>
      </c>
      <c r="AP1292">
        <v>20.529302079277265</v>
      </c>
      <c r="AQ1292">
        <v>5.4851719092542632</v>
      </c>
      <c r="AR1292">
        <v>0.24973815693208609</v>
      </c>
      <c r="AS1292">
        <v>5.4851719092542632</v>
      </c>
      <c r="AT1292">
        <v>12390</v>
      </c>
      <c r="AU1292">
        <v>168</v>
      </c>
      <c r="AV1292">
        <v>7381.9565500524213</v>
      </c>
      <c r="AW1292">
        <v>2548.4745760688361</v>
      </c>
      <c r="AX1292">
        <v>103.91725557945705</v>
      </c>
      <c r="AY1292">
        <v>246.33589007524927</v>
      </c>
      <c r="AZ1292">
        <v>96.943972873658524</v>
      </c>
      <c r="BA1292">
        <v>2.7623139393973464</v>
      </c>
      <c r="BB1292">
        <v>66.061272509003672</v>
      </c>
      <c r="BC1292">
        <v>9430</v>
      </c>
      <c r="BD1292">
        <v>415597.98616076022</v>
      </c>
      <c r="BE1292">
        <v>2896275.6111406377</v>
      </c>
      <c r="BF1292">
        <v>38666</v>
      </c>
      <c r="BG1292">
        <v>35221.524360454889</v>
      </c>
      <c r="BH1292">
        <v>30933.520807636545</v>
      </c>
      <c r="BI1292">
        <v>21526.000000000004</v>
      </c>
      <c r="BJ1292">
        <v>18513.485713860056</v>
      </c>
      <c r="BK1292">
        <v>16855.104704411126</v>
      </c>
      <c r="BL1292">
        <v>-276380.42207790073</v>
      </c>
      <c r="BM1292">
        <v>-297565.65866352402</v>
      </c>
      <c r="BN1292">
        <v>-322922.27823422203</v>
      </c>
      <c r="BO1292">
        <v>206738.96470414195</v>
      </c>
      <c r="BP1292">
        <v>503276.16479979991</v>
      </c>
      <c r="BQ1292">
        <v>743479.70635722601</v>
      </c>
      <c r="BR1292">
        <v>740295</v>
      </c>
      <c r="BS1292">
        <v>8767932</v>
      </c>
      <c r="BT1292">
        <v>937111</v>
      </c>
      <c r="BU1292">
        <v>14494</v>
      </c>
      <c r="BV1292">
        <v>88734</v>
      </c>
      <c r="BW1292">
        <v>932589</v>
      </c>
      <c r="BX1292">
        <v>42948</v>
      </c>
      <c r="BY1292">
        <v>98.54589960237935</v>
      </c>
      <c r="BZ1292">
        <v>0</v>
      </c>
      <c r="CA1292">
        <v>0</v>
      </c>
      <c r="CB1292">
        <v>6.3999776261830803</v>
      </c>
      <c r="CC1292">
        <v>0</v>
      </c>
      <c r="CD1292">
        <v>12.249831468917879</v>
      </c>
      <c r="CE1292">
        <v>0</v>
      </c>
      <c r="CF1292">
        <v>0.58225000000000005</v>
      </c>
      <c r="CG1292">
        <v>213566.0702418077</v>
      </c>
      <c r="CH1292">
        <v>116404.94691818755</v>
      </c>
      <c r="CI1292">
        <v>71996.123238416578</v>
      </c>
      <c r="CJ1292">
        <v>24626.711313327538</v>
      </c>
      <c r="CK1292">
        <v>417712.08697578515</v>
      </c>
      <c r="CL1292">
        <v>1910000</v>
      </c>
      <c r="CM1292">
        <v>22200000</v>
      </c>
      <c r="CN1292">
        <v>740000</v>
      </c>
      <c r="CO1292">
        <v>120280000</v>
      </c>
      <c r="CP1292">
        <v>46000</v>
      </c>
      <c r="CQ1292">
        <v>370</v>
      </c>
      <c r="CR1292">
        <v>0</v>
      </c>
      <c r="CS1292">
        <v>0</v>
      </c>
      <c r="CT1292">
        <v>92216000</v>
      </c>
      <c r="CU1292">
        <v>2592960</v>
      </c>
      <c r="CV1292">
        <v>0</v>
      </c>
      <c r="CW1292">
        <v>0</v>
      </c>
      <c r="CX1292">
        <v>17807.129021389745</v>
      </c>
      <c r="CY1292">
        <v>1199319.9257839527</v>
      </c>
      <c r="CZ1292">
        <v>9430</v>
      </c>
      <c r="DA1292">
        <v>8589.949172893228</v>
      </c>
      <c r="DB1292">
        <v>7544.1757931002076</v>
      </c>
      <c r="DC1292">
        <v>6291.0987084621665</v>
      </c>
      <c r="DD1292">
        <v>-276380.42207790073</v>
      </c>
      <c r="DE1292">
        <v>-297565.65866352402</v>
      </c>
      <c r="DF1292">
        <v>-322922.27823422203</v>
      </c>
    </row>
    <row r="1293" spans="1:110" x14ac:dyDescent="0.45">
      <c r="A1293">
        <v>30392</v>
      </c>
      <c r="B1293" t="s">
        <v>1627</v>
      </c>
      <c r="C1293">
        <v>9776</v>
      </c>
      <c r="D1293">
        <v>9001</v>
      </c>
      <c r="E1293">
        <v>8266</v>
      </c>
      <c r="F1293">
        <v>7578</v>
      </c>
      <c r="G1293">
        <v>6907</v>
      </c>
      <c r="H1293">
        <v>6238</v>
      </c>
      <c r="I1293">
        <v>5588</v>
      </c>
      <c r="J1293">
        <v>4893.3928571428578</v>
      </c>
      <c r="K1293">
        <v>2.4</v>
      </c>
      <c r="L1293">
        <v>2.3199999999999998</v>
      </c>
      <c r="M1293">
        <v>2.25</v>
      </c>
      <c r="N1293">
        <v>2.2000000000000002</v>
      </c>
      <c r="O1293">
        <v>2.16</v>
      </c>
      <c r="P1293">
        <v>2.13</v>
      </c>
      <c r="Q1293">
        <v>2.1137757471945373</v>
      </c>
      <c r="R1293">
        <v>2.0933454441229853</v>
      </c>
      <c r="S1293">
        <v>298820</v>
      </c>
      <c r="T1293">
        <v>10201</v>
      </c>
      <c r="U1293">
        <v>4399</v>
      </c>
      <c r="V1293">
        <v>23.59780146478565</v>
      </c>
      <c r="W1293">
        <v>69.134187916757924</v>
      </c>
      <c r="X1293">
        <v>2113.0141328804893</v>
      </c>
      <c r="Y1293">
        <v>311.02284771016895</v>
      </c>
      <c r="Z1293">
        <v>4391</v>
      </c>
      <c r="AA1293">
        <v>4147.0354256042247</v>
      </c>
      <c r="AB1293">
        <v>3771.62102125312</v>
      </c>
      <c r="AC1293">
        <v>3406.7189013650241</v>
      </c>
      <c r="AD1293">
        <v>3048.702889656051</v>
      </c>
      <c r="AE1293">
        <v>2710.2354936382753</v>
      </c>
      <c r="AF1293">
        <v>2572.0319474155731</v>
      </c>
      <c r="AG1293">
        <v>2182.0232162570528</v>
      </c>
      <c r="AH1293">
        <v>1279</v>
      </c>
      <c r="AI1293">
        <v>1187.7302567433308</v>
      </c>
      <c r="AJ1293">
        <v>1058.706173112902</v>
      </c>
      <c r="AK1293">
        <v>951.05630625194556</v>
      </c>
      <c r="AL1293">
        <v>864.5195873584762</v>
      </c>
      <c r="AM1293">
        <v>792.43063218230316</v>
      </c>
      <c r="AN1293">
        <v>898.77959103388935</v>
      </c>
      <c r="AO1293">
        <v>807.13343995824425</v>
      </c>
      <c r="AP1293">
        <v>13.094641987955935</v>
      </c>
      <c r="AQ1293">
        <v>17.826808705076353</v>
      </c>
      <c r="AR1293">
        <v>0.8116490100292798</v>
      </c>
      <c r="AS1293">
        <v>17.826808705076353</v>
      </c>
      <c r="AT1293">
        <v>9258</v>
      </c>
      <c r="AU1293">
        <v>113</v>
      </c>
      <c r="AV1293">
        <v>5512.5133977074402</v>
      </c>
      <c r="AW1293">
        <v>1782.4835815521847</v>
      </c>
      <c r="AX1293">
        <v>70.42358774340714</v>
      </c>
      <c r="AY1293">
        <v>183.95257208149727</v>
      </c>
      <c r="AZ1293">
        <v>67.805675442245104</v>
      </c>
      <c r="BA1293">
        <v>1.8719899500929649</v>
      </c>
      <c r="BB1293">
        <v>66.061272509003672</v>
      </c>
      <c r="BC1293">
        <v>9430</v>
      </c>
      <c r="BD1293">
        <v>375340.15854234278</v>
      </c>
      <c r="BE1293">
        <v>1542495.9514160461</v>
      </c>
      <c r="BF1293">
        <v>37998</v>
      </c>
      <c r="BG1293">
        <v>33735.712096635718</v>
      </c>
      <c r="BH1293">
        <v>28682.944236242918</v>
      </c>
      <c r="BI1293">
        <v>21060</v>
      </c>
      <c r="BJ1293">
        <v>17300.430958410263</v>
      </c>
      <c r="BK1293">
        <v>15482.308749943133</v>
      </c>
      <c r="BL1293">
        <v>-290095.62836932507</v>
      </c>
      <c r="BM1293">
        <v>-323547.48046869406</v>
      </c>
      <c r="BN1293">
        <v>-358775.71701742668</v>
      </c>
      <c r="BO1293">
        <v>69083.854224494193</v>
      </c>
      <c r="BP1293">
        <v>215310.62257767061</v>
      </c>
      <c r="BQ1293">
        <v>337464.53019398608</v>
      </c>
      <c r="BR1293">
        <v>740295</v>
      </c>
      <c r="BS1293">
        <v>8767932</v>
      </c>
      <c r="BT1293">
        <v>937111</v>
      </c>
      <c r="BU1293">
        <v>14494</v>
      </c>
      <c r="BV1293">
        <v>88734</v>
      </c>
      <c r="BW1293">
        <v>932589</v>
      </c>
      <c r="BX1293">
        <v>42948</v>
      </c>
      <c r="BY1293">
        <v>285.79267565079482</v>
      </c>
      <c r="BZ1293">
        <v>0</v>
      </c>
      <c r="CA1293">
        <v>325.11924566639999</v>
      </c>
      <c r="CB1293">
        <v>0</v>
      </c>
      <c r="CC1293">
        <v>0</v>
      </c>
      <c r="CD1293">
        <v>5.9292521396511555</v>
      </c>
      <c r="CE1293">
        <v>0</v>
      </c>
      <c r="CF1293">
        <v>6.1977480000000007</v>
      </c>
      <c r="CG1293">
        <v>122280.37421399725</v>
      </c>
      <c r="CH1293">
        <v>66649.353305045763</v>
      </c>
      <c r="CI1293">
        <v>41222.43239098206</v>
      </c>
      <c r="CJ1293">
        <v>14100.383415980777</v>
      </c>
      <c r="CK1293">
        <v>239167.15914319307</v>
      </c>
      <c r="CL1293">
        <v>3400000</v>
      </c>
      <c r="CM1293">
        <v>6760000</v>
      </c>
      <c r="CN1293">
        <v>1930000</v>
      </c>
      <c r="CO1293">
        <v>331590000</v>
      </c>
      <c r="CP1293">
        <v>77000</v>
      </c>
      <c r="CQ1293">
        <v>4140</v>
      </c>
      <c r="CR1293">
        <v>0</v>
      </c>
      <c r="CS1293">
        <v>0</v>
      </c>
      <c r="CT1293">
        <v>185587000</v>
      </c>
      <c r="CU1293">
        <v>29013120</v>
      </c>
      <c r="CV1293">
        <v>0</v>
      </c>
      <c r="CW1293">
        <v>0</v>
      </c>
      <c r="CX1293">
        <v>63413.372054873966</v>
      </c>
      <c r="CY1293">
        <v>722585.07720809244</v>
      </c>
      <c r="CZ1293">
        <v>9430</v>
      </c>
      <c r="DA1293">
        <v>8372.2239347143222</v>
      </c>
      <c r="DB1293">
        <v>7118.2737025046245</v>
      </c>
      <c r="DC1293">
        <v>5681.6973740732383</v>
      </c>
      <c r="DD1293">
        <v>-290095.62836932507</v>
      </c>
      <c r="DE1293">
        <v>-323547.48046869406</v>
      </c>
      <c r="DF1293">
        <v>-358775.71701742668</v>
      </c>
    </row>
    <row r="1294" spans="1:110" x14ac:dyDescent="0.45">
      <c r="A1294">
        <v>30401</v>
      </c>
      <c r="B1294" t="s">
        <v>1628</v>
      </c>
      <c r="C1294">
        <v>21533</v>
      </c>
      <c r="D1294">
        <v>20388</v>
      </c>
      <c r="E1294">
        <v>19198</v>
      </c>
      <c r="F1294">
        <v>17973</v>
      </c>
      <c r="G1294">
        <v>16716</v>
      </c>
      <c r="H1294">
        <v>15436</v>
      </c>
      <c r="I1294">
        <v>14183</v>
      </c>
      <c r="J1294">
        <v>12953.142857142855</v>
      </c>
      <c r="K1294">
        <v>2.4</v>
      </c>
      <c r="L1294">
        <v>2.3199999999999998</v>
      </c>
      <c r="M1294">
        <v>2.25</v>
      </c>
      <c r="N1294">
        <v>2.2000000000000002</v>
      </c>
      <c r="O1294">
        <v>2.16</v>
      </c>
      <c r="P1294">
        <v>2.13</v>
      </c>
      <c r="Q1294">
        <v>2.1137757471945373</v>
      </c>
      <c r="R1294">
        <v>2.0933454441229853</v>
      </c>
      <c r="S1294">
        <v>298820</v>
      </c>
      <c r="T1294">
        <v>10201</v>
      </c>
      <c r="U1294">
        <v>4399</v>
      </c>
      <c r="V1294">
        <v>60.663934540397221</v>
      </c>
      <c r="W1294">
        <v>177.72638084714134</v>
      </c>
      <c r="X1294">
        <v>1810.4507617596551</v>
      </c>
      <c r="Y1294">
        <v>266.4873569936413</v>
      </c>
      <c r="Z1294">
        <v>10336</v>
      </c>
      <c r="AA1294">
        <v>9568.2486197512244</v>
      </c>
      <c r="AB1294">
        <v>8813.088187419833</v>
      </c>
      <c r="AC1294">
        <v>8084.7555473640514</v>
      </c>
      <c r="AD1294">
        <v>7356.6941908115659</v>
      </c>
      <c r="AE1294">
        <v>6647.2170590720534</v>
      </c>
      <c r="AF1294">
        <v>5974.7658328337975</v>
      </c>
      <c r="AG1294">
        <v>5237.5337663350574</v>
      </c>
      <c r="AH1294">
        <v>540</v>
      </c>
      <c r="AI1294">
        <v>430.15719068437653</v>
      </c>
      <c r="AJ1294">
        <v>345.68970792761218</v>
      </c>
      <c r="AK1294">
        <v>278.4335657304789</v>
      </c>
      <c r="AL1294">
        <v>229.87884285106247</v>
      </c>
      <c r="AM1294">
        <v>191.99678304662649</v>
      </c>
      <c r="AN1294">
        <v>166.98293702666396</v>
      </c>
      <c r="AO1294">
        <v>138.00454720654704</v>
      </c>
      <c r="AP1294">
        <v>63.618196518172986</v>
      </c>
      <c r="AQ1294">
        <v>16.318386430031431</v>
      </c>
      <c r="AR1294">
        <v>0.74297101687295608</v>
      </c>
      <c r="AS1294">
        <v>16.318386430031431</v>
      </c>
      <c r="AT1294">
        <v>16668</v>
      </c>
      <c r="AU1294">
        <v>237</v>
      </c>
      <c r="AV1294">
        <v>9933.768601982596</v>
      </c>
      <c r="AW1294">
        <v>3535.2296588082995</v>
      </c>
      <c r="AX1294">
        <v>146.13539459694974</v>
      </c>
      <c r="AY1294">
        <v>331.48985824815924</v>
      </c>
      <c r="AZ1294">
        <v>134.48013622106771</v>
      </c>
      <c r="BA1294">
        <v>3.8845506002208743</v>
      </c>
      <c r="BB1294">
        <v>66.061272509003672</v>
      </c>
      <c r="BC1294">
        <v>9360</v>
      </c>
      <c r="BD1294">
        <v>435381.92725283036</v>
      </c>
      <c r="BE1294">
        <v>3590894.5820394279</v>
      </c>
      <c r="BF1294">
        <v>117221.99999999999</v>
      </c>
      <c r="BG1294">
        <v>108973.36967199955</v>
      </c>
      <c r="BH1294">
        <v>96666.869249240772</v>
      </c>
      <c r="BI1294">
        <v>69980.000000000058</v>
      </c>
      <c r="BJ1294">
        <v>59130.068175344597</v>
      </c>
      <c r="BK1294">
        <v>53805.192562646764</v>
      </c>
      <c r="BL1294">
        <v>-326296.62571113673</v>
      </c>
      <c r="BM1294">
        <v>-380017.46867860941</v>
      </c>
      <c r="BN1294">
        <v>-452480.34944512078</v>
      </c>
      <c r="BO1294">
        <v>207945.91926895455</v>
      </c>
      <c r="BP1294">
        <v>593312.12934473413</v>
      </c>
      <c r="BQ1294">
        <v>904846.50084126112</v>
      </c>
      <c r="BR1294">
        <v>740295</v>
      </c>
      <c r="BS1294">
        <v>8767932</v>
      </c>
      <c r="BT1294">
        <v>937111</v>
      </c>
      <c r="BU1294">
        <v>14494</v>
      </c>
      <c r="BV1294">
        <v>88734</v>
      </c>
      <c r="BW1294">
        <v>932589</v>
      </c>
      <c r="BX1294">
        <v>42948</v>
      </c>
      <c r="BY1294">
        <v>157.11617062351641</v>
      </c>
      <c r="BZ1294">
        <v>0</v>
      </c>
      <c r="CA1294">
        <v>0</v>
      </c>
      <c r="CB1294">
        <v>0</v>
      </c>
      <c r="CC1294">
        <v>0</v>
      </c>
      <c r="CD1294">
        <v>11.785263413076764</v>
      </c>
      <c r="CE1294">
        <v>106.54784153964688</v>
      </c>
      <c r="CF1294">
        <v>0</v>
      </c>
      <c r="CG1294">
        <v>249443.47170390064</v>
      </c>
      <c r="CH1294">
        <v>135960.05231498048</v>
      </c>
      <c r="CI1294">
        <v>84090.899408687357</v>
      </c>
      <c r="CJ1294">
        <v>28763.802975308008</v>
      </c>
      <c r="CK1294">
        <v>487884.3958216178</v>
      </c>
      <c r="CL1294">
        <v>3910000</v>
      </c>
      <c r="CM1294">
        <v>2810000</v>
      </c>
      <c r="CN1294">
        <v>960000</v>
      </c>
      <c r="CO1294">
        <v>200960000</v>
      </c>
      <c r="CP1294">
        <v>69000</v>
      </c>
      <c r="CQ1294">
        <v>320</v>
      </c>
      <c r="CR1294">
        <v>0</v>
      </c>
      <c r="CS1294">
        <v>0</v>
      </c>
      <c r="CT1294">
        <v>143140000</v>
      </c>
      <c r="CU1294">
        <v>2242560</v>
      </c>
      <c r="CV1294">
        <v>0</v>
      </c>
      <c r="CW1294">
        <v>0</v>
      </c>
      <c r="CX1294">
        <v>42328.576983559906</v>
      </c>
      <c r="CY1294">
        <v>1501923.740849664</v>
      </c>
      <c r="CZ1294">
        <v>9360</v>
      </c>
      <c r="DA1294">
        <v>8701.3593022633631</v>
      </c>
      <c r="DB1294">
        <v>7718.7037942783245</v>
      </c>
      <c r="DC1294">
        <v>6590.5773642717968</v>
      </c>
      <c r="DD1294">
        <v>-326296.62571113673</v>
      </c>
      <c r="DE1294">
        <v>-380017.46867860941</v>
      </c>
      <c r="DF1294">
        <v>-452480.34944512078</v>
      </c>
    </row>
    <row r="1295" spans="1:110" x14ac:dyDescent="0.45">
      <c r="A1295">
        <v>30404</v>
      </c>
      <c r="B1295" t="s">
        <v>1629</v>
      </c>
      <c r="C1295">
        <v>14989</v>
      </c>
      <c r="D1295">
        <v>14871</v>
      </c>
      <c r="E1295">
        <v>14649</v>
      </c>
      <c r="F1295">
        <v>14310</v>
      </c>
      <c r="G1295">
        <v>13906</v>
      </c>
      <c r="H1295">
        <v>13381</v>
      </c>
      <c r="I1295">
        <v>12794</v>
      </c>
      <c r="J1295">
        <v>12425.857142857139</v>
      </c>
      <c r="K1295">
        <v>2.4</v>
      </c>
      <c r="L1295">
        <v>2.3199999999999998</v>
      </c>
      <c r="M1295">
        <v>2.25</v>
      </c>
      <c r="N1295">
        <v>2.2000000000000002</v>
      </c>
      <c r="O1295">
        <v>2.16</v>
      </c>
      <c r="P1295">
        <v>2.13</v>
      </c>
      <c r="Q1295">
        <v>2.1137757471945373</v>
      </c>
      <c r="R1295">
        <v>2.0933454441229853</v>
      </c>
      <c r="S1295">
        <v>298820</v>
      </c>
      <c r="T1295">
        <v>10201</v>
      </c>
      <c r="U1295">
        <v>4399</v>
      </c>
      <c r="V1295">
        <v>41.145130171013534</v>
      </c>
      <c r="W1295">
        <v>120.54238041400329</v>
      </c>
      <c r="X1295">
        <v>1858.0909619739029</v>
      </c>
      <c r="Y1295">
        <v>273.49970513914047</v>
      </c>
      <c r="Z1295">
        <v>5889</v>
      </c>
      <c r="AA1295">
        <v>5860.7492327225063</v>
      </c>
      <c r="AB1295">
        <v>5725.8421036542304</v>
      </c>
      <c r="AC1295">
        <v>5534.9629054814704</v>
      </c>
      <c r="AD1295">
        <v>5263.4932371832447</v>
      </c>
      <c r="AE1295">
        <v>4965.3401892539487</v>
      </c>
      <c r="AF1295">
        <v>4682.4337644804755</v>
      </c>
      <c r="AG1295">
        <v>4458.9731264998081</v>
      </c>
      <c r="AH1295">
        <v>530</v>
      </c>
      <c r="AI1295">
        <v>501.91724112336919</v>
      </c>
      <c r="AJ1295">
        <v>468.89517315437951</v>
      </c>
      <c r="AK1295">
        <v>451.13454185668161</v>
      </c>
      <c r="AL1295">
        <v>430.17857599170111</v>
      </c>
      <c r="AM1295">
        <v>415.23648367115936</v>
      </c>
      <c r="AN1295">
        <v>428.36352695302321</v>
      </c>
      <c r="AO1295">
        <v>419.5293758280813</v>
      </c>
      <c r="AP1295">
        <v>26.34265122730455</v>
      </c>
      <c r="AQ1295">
        <v>2.7425859546271316</v>
      </c>
      <c r="AR1295">
        <v>0.12486907846604305</v>
      </c>
      <c r="AS1295">
        <v>2.7425859546271316</v>
      </c>
      <c r="AT1295">
        <v>12684</v>
      </c>
      <c r="AU1295">
        <v>316</v>
      </c>
      <c r="AV1295">
        <v>7596.1803554973903</v>
      </c>
      <c r="AW1295">
        <v>4008.3345788142833</v>
      </c>
      <c r="AX1295">
        <v>189.4089823527988</v>
      </c>
      <c r="AY1295">
        <v>253.48453846294791</v>
      </c>
      <c r="AZ1295">
        <v>152.47704737809534</v>
      </c>
      <c r="BA1295">
        <v>5.034843051644569</v>
      </c>
      <c r="BB1295">
        <v>66.061272509003672</v>
      </c>
      <c r="BC1295">
        <v>9360</v>
      </c>
      <c r="BD1295">
        <v>572606.20486554014</v>
      </c>
      <c r="BE1295">
        <v>2241662.407422923</v>
      </c>
      <c r="BF1295">
        <v>124590</v>
      </c>
      <c r="BG1295">
        <v>126429.36306783796</v>
      </c>
      <c r="BH1295">
        <v>122106.83214612807</v>
      </c>
      <c r="BI1295">
        <v>55572.000000000007</v>
      </c>
      <c r="BJ1295">
        <v>52482.873156565911</v>
      </c>
      <c r="BK1295">
        <v>49908.780355864219</v>
      </c>
      <c r="BL1295">
        <v>5788.2254995792173</v>
      </c>
      <c r="BM1295">
        <v>-69794.107494113036</v>
      </c>
      <c r="BN1295">
        <v>-171180.1921251365</v>
      </c>
      <c r="BO1295">
        <v>243693.21144478396</v>
      </c>
      <c r="BP1295">
        <v>549456.53837796475</v>
      </c>
      <c r="BQ1295">
        <v>799158.79128248827</v>
      </c>
      <c r="BR1295">
        <v>740295</v>
      </c>
      <c r="BS1295">
        <v>8767932</v>
      </c>
      <c r="BT1295">
        <v>937111</v>
      </c>
      <c r="BU1295">
        <v>14494</v>
      </c>
      <c r="BV1295">
        <v>88734</v>
      </c>
      <c r="BW1295">
        <v>932589</v>
      </c>
      <c r="BX1295">
        <v>42948</v>
      </c>
      <c r="BY1295">
        <v>442.64530061706967</v>
      </c>
      <c r="BZ1295">
        <v>0</v>
      </c>
      <c r="CA1295">
        <v>0</v>
      </c>
      <c r="CB1295">
        <v>0</v>
      </c>
      <c r="CC1295">
        <v>0</v>
      </c>
      <c r="CD1295">
        <v>2.1884534938078901</v>
      </c>
      <c r="CE1295">
        <v>2.992530021034765</v>
      </c>
      <c r="CF1295">
        <v>39.060900000000011</v>
      </c>
      <c r="CG1295">
        <v>134168.74392924696</v>
      </c>
      <c r="CH1295">
        <v>73129.151543036322</v>
      </c>
      <c r="CI1295">
        <v>45230.168873438648</v>
      </c>
      <c r="CJ1295">
        <v>15471.254025867798</v>
      </c>
      <c r="CK1295">
        <v>262419.52183767018</v>
      </c>
      <c r="CL1295">
        <v>2100000</v>
      </c>
      <c r="CM1295">
        <v>4480000</v>
      </c>
      <c r="CN1295">
        <v>410000</v>
      </c>
      <c r="CO1295">
        <v>57370000</v>
      </c>
      <c r="CP1295">
        <v>6000</v>
      </c>
      <c r="CQ1295">
        <v>0</v>
      </c>
      <c r="CR1295">
        <v>0</v>
      </c>
      <c r="CS1295">
        <v>0</v>
      </c>
      <c r="CT1295">
        <v>10767000</v>
      </c>
      <c r="CU1295">
        <v>0</v>
      </c>
      <c r="CV1295">
        <v>0</v>
      </c>
      <c r="CW1295">
        <v>0</v>
      </c>
      <c r="CX1295">
        <v>9502.0150999166926</v>
      </c>
      <c r="CY1295">
        <v>823185.05690276285</v>
      </c>
      <c r="CZ1295">
        <v>9360</v>
      </c>
      <c r="DA1295">
        <v>9498.1847525079302</v>
      </c>
      <c r="DB1295">
        <v>9173.4485021892506</v>
      </c>
      <c r="DC1295">
        <v>8667.8046473824452</v>
      </c>
      <c r="DD1295">
        <v>5788.2254995792173</v>
      </c>
      <c r="DE1295">
        <v>-69794.107494113036</v>
      </c>
      <c r="DF1295">
        <v>-171180.1921251365</v>
      </c>
    </row>
    <row r="1296" spans="1:110" x14ac:dyDescent="0.45">
      <c r="A1296">
        <v>30406</v>
      </c>
      <c r="B1296" t="s">
        <v>1630</v>
      </c>
      <c r="C1296">
        <v>4127</v>
      </c>
      <c r="D1296">
        <v>3618</v>
      </c>
      <c r="E1296">
        <v>3146</v>
      </c>
      <c r="F1296">
        <v>2729</v>
      </c>
      <c r="G1296">
        <v>2351</v>
      </c>
      <c r="H1296">
        <v>2006</v>
      </c>
      <c r="I1296">
        <v>1689</v>
      </c>
      <c r="J1296">
        <v>1284.2500000000002</v>
      </c>
      <c r="K1296">
        <v>2.4</v>
      </c>
      <c r="L1296">
        <v>2.3199999999999998</v>
      </c>
      <c r="M1296">
        <v>2.25</v>
      </c>
      <c r="N1296">
        <v>2.2000000000000002</v>
      </c>
      <c r="O1296">
        <v>2.16</v>
      </c>
      <c r="P1296">
        <v>2.13</v>
      </c>
      <c r="Q1296">
        <v>2.1137757471945373</v>
      </c>
      <c r="R1296">
        <v>2.0933454441229853</v>
      </c>
      <c r="S1296">
        <v>298820</v>
      </c>
      <c r="T1296">
        <v>10201</v>
      </c>
      <c r="U1296">
        <v>4399</v>
      </c>
      <c r="V1296">
        <v>11.809271897786342</v>
      </c>
      <c r="W1296">
        <v>34.597478233723479</v>
      </c>
      <c r="X1296">
        <v>1782.4776736613035</v>
      </c>
      <c r="Y1296">
        <v>262.36988831029817</v>
      </c>
      <c r="Z1296">
        <v>1692</v>
      </c>
      <c r="AA1296">
        <v>1448.6718138925328</v>
      </c>
      <c r="AB1296">
        <v>1224.0340704286884</v>
      </c>
      <c r="AC1296">
        <v>1030.8587214559934</v>
      </c>
      <c r="AD1296">
        <v>854.37580461519121</v>
      </c>
      <c r="AE1296">
        <v>703.6002594012009</v>
      </c>
      <c r="AF1296">
        <v>591.91065592463292</v>
      </c>
      <c r="AG1296">
        <v>402.35122121736435</v>
      </c>
      <c r="AH1296">
        <v>211</v>
      </c>
      <c r="AI1296">
        <v>168.83256556705831</v>
      </c>
      <c r="AJ1296">
        <v>129.33953479626607</v>
      </c>
      <c r="AK1296">
        <v>102.17902010124052</v>
      </c>
      <c r="AL1296">
        <v>78.833202209390706</v>
      </c>
      <c r="AM1296">
        <v>65.757412892942426</v>
      </c>
      <c r="AN1296">
        <v>65.923611954871632</v>
      </c>
      <c r="AO1296">
        <v>50.239451829561126</v>
      </c>
      <c r="AP1296">
        <v>8.5739596730955192</v>
      </c>
      <c r="AQ1296">
        <v>2.3311980614330614</v>
      </c>
      <c r="AR1296">
        <v>0.10613871669613659</v>
      </c>
      <c r="AS1296">
        <v>2.3311980614330614</v>
      </c>
      <c r="AT1296">
        <v>3262</v>
      </c>
      <c r="AU1296">
        <v>20</v>
      </c>
      <c r="AV1296">
        <v>1936.9264714325689</v>
      </c>
      <c r="AW1296">
        <v>435.50513181696215</v>
      </c>
      <c r="AX1296">
        <v>13.38976873749399</v>
      </c>
      <c r="AY1296">
        <v>64.635236351704819</v>
      </c>
      <c r="AZ1296">
        <v>16.566615214317242</v>
      </c>
      <c r="BA1296">
        <v>0.35592495801244201</v>
      </c>
      <c r="BB1296">
        <v>66.061272509003672</v>
      </c>
      <c r="BC1296">
        <v>9360</v>
      </c>
      <c r="BD1296">
        <v>243248.89661909718</v>
      </c>
      <c r="BE1296">
        <v>796548.87500336021</v>
      </c>
      <c r="BF1296">
        <v>4618</v>
      </c>
      <c r="BG1296">
        <v>3673.2814513292119</v>
      </c>
      <c r="BH1296">
        <v>2788.8469182517251</v>
      </c>
      <c r="BI1296">
        <v>3117.9999999999991</v>
      </c>
      <c r="BJ1296">
        <v>2218.7340587950639</v>
      </c>
      <c r="BK1296">
        <v>1838.8869951381448</v>
      </c>
      <c r="BL1296">
        <v>-9862.8345744981198</v>
      </c>
      <c r="BM1296">
        <v>-59659.183684599411</v>
      </c>
      <c r="BN1296">
        <v>-138491.43352719452</v>
      </c>
      <c r="BO1296">
        <v>-43142.500027901493</v>
      </c>
      <c r="BP1296">
        <v>-10005.973700709932</v>
      </c>
      <c r="BQ1296">
        <v>21960.969316724746</v>
      </c>
      <c r="BR1296">
        <v>740295</v>
      </c>
      <c r="BS1296">
        <v>8767932</v>
      </c>
      <c r="BT1296">
        <v>937111</v>
      </c>
      <c r="BU1296">
        <v>14494</v>
      </c>
      <c r="BV1296">
        <v>88734</v>
      </c>
      <c r="BW1296">
        <v>932589</v>
      </c>
      <c r="BX1296">
        <v>42948</v>
      </c>
      <c r="BY1296">
        <v>183.96500512609697</v>
      </c>
      <c r="BZ1296">
        <v>0</v>
      </c>
      <c r="CA1296">
        <v>0</v>
      </c>
      <c r="CB1296">
        <v>0</v>
      </c>
      <c r="CC1296">
        <v>0</v>
      </c>
      <c r="CD1296">
        <v>6.3974463886986239</v>
      </c>
      <c r="CE1296">
        <v>0</v>
      </c>
      <c r="CF1296">
        <v>63.383929411764711</v>
      </c>
      <c r="CG1296">
        <v>82157.126425029404</v>
      </c>
      <c r="CH1296">
        <v>44780.034251827616</v>
      </c>
      <c r="CI1296">
        <v>27696.32176269107</v>
      </c>
      <c r="CJ1296">
        <v>9473.695107612084</v>
      </c>
      <c r="CK1296">
        <v>160690.43504933285</v>
      </c>
      <c r="CL1296">
        <v>1310000</v>
      </c>
      <c r="CM1296">
        <v>690000</v>
      </c>
      <c r="CN1296">
        <v>440000</v>
      </c>
      <c r="CO1296">
        <v>174460000</v>
      </c>
      <c r="CP1296">
        <v>165000</v>
      </c>
      <c r="CQ1296">
        <v>980</v>
      </c>
      <c r="CR1296">
        <v>0</v>
      </c>
      <c r="CS1296">
        <v>0</v>
      </c>
      <c r="CT1296">
        <v>423200000</v>
      </c>
      <c r="CU1296">
        <v>6867840</v>
      </c>
      <c r="CV1296">
        <v>0</v>
      </c>
      <c r="CW1296">
        <v>0</v>
      </c>
      <c r="CX1296">
        <v>42068.461596209323</v>
      </c>
      <c r="CY1296">
        <v>436861.19433353719</v>
      </c>
      <c r="CZ1296">
        <v>9360</v>
      </c>
      <c r="DA1296">
        <v>7445.1958389868823</v>
      </c>
      <c r="DB1296">
        <v>5652.5784224417812</v>
      </c>
      <c r="DC1296">
        <v>3682.1709207303588</v>
      </c>
      <c r="DD1296">
        <v>-9862.8345744981198</v>
      </c>
      <c r="DE1296">
        <v>-59659.183684599411</v>
      </c>
      <c r="DF1296">
        <v>-138491.43352719452</v>
      </c>
    </row>
    <row r="1297" spans="1:110" x14ac:dyDescent="0.45">
      <c r="A1297">
        <v>30421</v>
      </c>
      <c r="B1297" t="s">
        <v>1631</v>
      </c>
      <c r="C1297">
        <v>15682</v>
      </c>
      <c r="D1297">
        <v>14247</v>
      </c>
      <c r="E1297">
        <v>12832</v>
      </c>
      <c r="F1297">
        <v>11487</v>
      </c>
      <c r="G1297">
        <v>10182</v>
      </c>
      <c r="H1297">
        <v>8958</v>
      </c>
      <c r="I1297">
        <v>7839</v>
      </c>
      <c r="J1297">
        <v>6526.2500000000009</v>
      </c>
      <c r="K1297">
        <v>2.4</v>
      </c>
      <c r="L1297">
        <v>2.3199999999999998</v>
      </c>
      <c r="M1297">
        <v>2.25</v>
      </c>
      <c r="N1297">
        <v>2.2000000000000002</v>
      </c>
      <c r="O1297">
        <v>2.16</v>
      </c>
      <c r="P1297">
        <v>2.13</v>
      </c>
      <c r="Q1297">
        <v>2.1137757471945373</v>
      </c>
      <c r="R1297">
        <v>2.0933454441229853</v>
      </c>
      <c r="S1297">
        <v>298820</v>
      </c>
      <c r="T1297">
        <v>10201</v>
      </c>
      <c r="U1297">
        <v>4399</v>
      </c>
      <c r="V1297">
        <v>45.219755975878179</v>
      </c>
      <c r="W1297">
        <v>132.47976138164771</v>
      </c>
      <c r="X1297">
        <v>1768.8295585378078</v>
      </c>
      <c r="Y1297">
        <v>260.36096865115746</v>
      </c>
      <c r="Z1297">
        <v>6452</v>
      </c>
      <c r="AA1297">
        <v>5674.60957514444</v>
      </c>
      <c r="AB1297">
        <v>4959.0934431338501</v>
      </c>
      <c r="AC1297">
        <v>4319.8998431406226</v>
      </c>
      <c r="AD1297">
        <v>3744.5956312316998</v>
      </c>
      <c r="AE1297">
        <v>3221.7771450452619</v>
      </c>
      <c r="AF1297">
        <v>2766.8772346677752</v>
      </c>
      <c r="AG1297">
        <v>2144.0528852947009</v>
      </c>
      <c r="AH1297">
        <v>344</v>
      </c>
      <c r="AI1297">
        <v>259.122847795464</v>
      </c>
      <c r="AJ1297">
        <v>201.13255299124481</v>
      </c>
      <c r="AK1297">
        <v>155.4838492926927</v>
      </c>
      <c r="AL1297">
        <v>123.25837153189768</v>
      </c>
      <c r="AM1297">
        <v>99.727901114483032</v>
      </c>
      <c r="AN1297">
        <v>96.077597389976461</v>
      </c>
      <c r="AO1297">
        <v>72.956798975779421</v>
      </c>
      <c r="AP1297">
        <v>43.183836070710235</v>
      </c>
      <c r="AQ1297">
        <v>14.261446964061081</v>
      </c>
      <c r="AR1297">
        <v>0.6493192080234238</v>
      </c>
      <c r="AS1297">
        <v>14.261446964061081</v>
      </c>
      <c r="AT1297">
        <v>11524</v>
      </c>
      <c r="AU1297">
        <v>206</v>
      </c>
      <c r="AV1297">
        <v>6879.4850422365225</v>
      </c>
      <c r="AW1297">
        <v>2853.6981398657445</v>
      </c>
      <c r="AX1297">
        <v>125.3311462720781</v>
      </c>
      <c r="AY1297">
        <v>229.56841585943275</v>
      </c>
      <c r="AZ1297">
        <v>108.55467724049292</v>
      </c>
      <c r="BA1297">
        <v>3.3315349838439028</v>
      </c>
      <c r="BB1297">
        <v>66.061272509003672</v>
      </c>
      <c r="BC1297">
        <v>7160</v>
      </c>
      <c r="BD1297">
        <v>240130.49858209118</v>
      </c>
      <c r="BE1297">
        <v>3326365.4196251296</v>
      </c>
      <c r="BF1297">
        <v>31604</v>
      </c>
      <c r="BG1297">
        <v>26871.416099083057</v>
      </c>
      <c r="BH1297">
        <v>21644.027067719719</v>
      </c>
      <c r="BI1297">
        <v>68356.000000000029</v>
      </c>
      <c r="BJ1297">
        <v>52037.249394413928</v>
      </c>
      <c r="BK1297">
        <v>45107.170031509857</v>
      </c>
      <c r="BL1297">
        <v>-163667.30101201084</v>
      </c>
      <c r="BM1297">
        <v>-203307.0764721281</v>
      </c>
      <c r="BN1297">
        <v>-263213.80238543189</v>
      </c>
      <c r="BO1297">
        <v>-37632.012895104475</v>
      </c>
      <c r="BP1297">
        <v>184756.16612149146</v>
      </c>
      <c r="BQ1297">
        <v>428614.30842742184</v>
      </c>
      <c r="BR1297">
        <v>740295</v>
      </c>
      <c r="BS1297">
        <v>8767932</v>
      </c>
      <c r="BT1297">
        <v>937111</v>
      </c>
      <c r="BU1297">
        <v>14494</v>
      </c>
      <c r="BV1297">
        <v>88734</v>
      </c>
      <c r="BW1297">
        <v>932589</v>
      </c>
      <c r="BX1297">
        <v>42948</v>
      </c>
      <c r="BY1297">
        <v>85.154884108380514</v>
      </c>
      <c r="BZ1297">
        <v>0</v>
      </c>
      <c r="CA1297">
        <v>0</v>
      </c>
      <c r="CB1297">
        <v>8.4000648976138415</v>
      </c>
      <c r="CC1297">
        <v>0</v>
      </c>
      <c r="CD1297">
        <v>22.226701089589298</v>
      </c>
      <c r="CE1297">
        <v>84.07316611385113</v>
      </c>
      <c r="CF1297">
        <v>0</v>
      </c>
      <c r="CG1297">
        <v>278739.81135933747</v>
      </c>
      <c r="CH1297">
        <v>151928.12654431438</v>
      </c>
      <c r="CI1297">
        <v>93967.107169026815</v>
      </c>
      <c r="CJ1297">
        <v>32142.019835386738</v>
      </c>
      <c r="CK1297">
        <v>545184.86103300785</v>
      </c>
      <c r="CL1297">
        <v>2550000</v>
      </c>
      <c r="CM1297">
        <v>730000</v>
      </c>
      <c r="CN1297">
        <v>1450000</v>
      </c>
      <c r="CO1297">
        <v>183310000</v>
      </c>
      <c r="CP1297">
        <v>117000</v>
      </c>
      <c r="CQ1297">
        <v>370</v>
      </c>
      <c r="CR1297">
        <v>0</v>
      </c>
      <c r="CS1297">
        <v>0</v>
      </c>
      <c r="CT1297">
        <v>267877000</v>
      </c>
      <c r="CU1297">
        <v>2592960</v>
      </c>
      <c r="CV1297">
        <v>0</v>
      </c>
      <c r="CW1297">
        <v>0</v>
      </c>
      <c r="CX1297">
        <v>41748.519669768117</v>
      </c>
      <c r="CY1297">
        <v>1694168.630048329</v>
      </c>
      <c r="CZ1297">
        <v>7160</v>
      </c>
      <c r="DA1297">
        <v>6087.816076111716</v>
      </c>
      <c r="DB1297">
        <v>4903.5322682215283</v>
      </c>
      <c r="DC1297">
        <v>3634.9662890517761</v>
      </c>
      <c r="DD1297">
        <v>-163667.30101201084</v>
      </c>
      <c r="DE1297">
        <v>-203307.0764721281</v>
      </c>
      <c r="DF1297">
        <v>-263213.80238543189</v>
      </c>
    </row>
    <row r="1298" spans="1:110" x14ac:dyDescent="0.45">
      <c r="A1298">
        <v>30422</v>
      </c>
      <c r="B1298" t="s">
        <v>1632</v>
      </c>
      <c r="C1298">
        <v>3087</v>
      </c>
      <c r="D1298">
        <v>2826</v>
      </c>
      <c r="E1298">
        <v>2599</v>
      </c>
      <c r="F1298">
        <v>2375</v>
      </c>
      <c r="G1298">
        <v>2173</v>
      </c>
      <c r="H1298">
        <v>1974</v>
      </c>
      <c r="I1298">
        <v>1786</v>
      </c>
      <c r="J1298">
        <v>1570.5357142857144</v>
      </c>
      <c r="K1298">
        <v>2.4</v>
      </c>
      <c r="L1298">
        <v>2.3199999999999998</v>
      </c>
      <c r="M1298">
        <v>2.25</v>
      </c>
      <c r="N1298">
        <v>2.2000000000000002</v>
      </c>
      <c r="O1298">
        <v>2.16</v>
      </c>
      <c r="P1298">
        <v>2.13</v>
      </c>
      <c r="Q1298">
        <v>2.1137757471945373</v>
      </c>
      <c r="R1298">
        <v>2.0933454441229853</v>
      </c>
      <c r="S1298">
        <v>298820</v>
      </c>
      <c r="T1298">
        <v>10201</v>
      </c>
      <c r="U1298">
        <v>4399</v>
      </c>
      <c r="V1298">
        <v>8.7570360835056</v>
      </c>
      <c r="W1298">
        <v>25.655380612229649</v>
      </c>
      <c r="X1298">
        <v>1798.0105768499809</v>
      </c>
      <c r="Y1298">
        <v>264.65623732603473</v>
      </c>
      <c r="Z1298">
        <v>916</v>
      </c>
      <c r="AA1298">
        <v>824.46706273408654</v>
      </c>
      <c r="AB1298">
        <v>747.46495389305358</v>
      </c>
      <c r="AC1298">
        <v>672.18257447427857</v>
      </c>
      <c r="AD1298">
        <v>606.27508816361853</v>
      </c>
      <c r="AE1298">
        <v>545.34756699046</v>
      </c>
      <c r="AF1298">
        <v>488.17192589776499</v>
      </c>
      <c r="AG1298">
        <v>417.35360162907244</v>
      </c>
      <c r="AH1298">
        <v>83</v>
      </c>
      <c r="AI1298">
        <v>62.979785303570651</v>
      </c>
      <c r="AJ1298">
        <v>55.649611710082795</v>
      </c>
      <c r="AK1298">
        <v>42.71852086189449</v>
      </c>
      <c r="AL1298">
        <v>32.873914845822789</v>
      </c>
      <c r="AM1298">
        <v>21.416657600592007</v>
      </c>
      <c r="AN1298">
        <v>14.067494170256648</v>
      </c>
      <c r="AO1298">
        <v>7.4654654684635675</v>
      </c>
      <c r="AP1298">
        <v>5.813349148027287</v>
      </c>
      <c r="AQ1298">
        <v>2.3311980614330614</v>
      </c>
      <c r="AR1298">
        <v>0.10613871669613659</v>
      </c>
      <c r="AS1298">
        <v>2.3311980614330614</v>
      </c>
      <c r="AT1298">
        <v>2071</v>
      </c>
      <c r="AU1298">
        <v>3</v>
      </c>
      <c r="AV1298">
        <v>1227.0984321458013</v>
      </c>
      <c r="AW1298">
        <v>182.26296737620231</v>
      </c>
      <c r="AX1298">
        <v>2.9101023607189931</v>
      </c>
      <c r="AY1298">
        <v>40.948274680705381</v>
      </c>
      <c r="AZ1298">
        <v>6.9332832789907357</v>
      </c>
      <c r="BA1298">
        <v>7.735593353830178E-2</v>
      </c>
      <c r="BB1298">
        <v>66.061272509003672</v>
      </c>
      <c r="BC1298">
        <v>7160</v>
      </c>
      <c r="BD1298">
        <v>291328.31700979458</v>
      </c>
      <c r="BE1298">
        <v>605358.79104501626</v>
      </c>
      <c r="BF1298">
        <v>11872</v>
      </c>
      <c r="BG1298">
        <v>10521.572412018269</v>
      </c>
      <c r="BH1298">
        <v>9032.4852326983855</v>
      </c>
      <c r="BI1298">
        <v>6008.0000000000018</v>
      </c>
      <c r="BJ1298">
        <v>4898.2828908278489</v>
      </c>
      <c r="BK1298">
        <v>4418.0063635384167</v>
      </c>
      <c r="BL1298">
        <v>-17443.947517343622</v>
      </c>
      <c r="BM1298">
        <v>-39743.391861120355</v>
      </c>
      <c r="BN1298">
        <v>-86463.258435642289</v>
      </c>
      <c r="BO1298">
        <v>24737.233202323667</v>
      </c>
      <c r="BP1298">
        <v>79334.491506010934</v>
      </c>
      <c r="BQ1298">
        <v>131849.80993255822</v>
      </c>
      <c r="BR1298">
        <v>740295</v>
      </c>
      <c r="BS1298">
        <v>8767932</v>
      </c>
      <c r="BT1298">
        <v>937111</v>
      </c>
      <c r="BU1298">
        <v>14494</v>
      </c>
      <c r="BV1298">
        <v>88734</v>
      </c>
      <c r="BW1298">
        <v>932589</v>
      </c>
      <c r="BX1298">
        <v>42948</v>
      </c>
      <c r="BY1298">
        <v>15.394734784001576</v>
      </c>
      <c r="BZ1298">
        <v>0</v>
      </c>
      <c r="CA1298">
        <v>0.19294052933151432</v>
      </c>
      <c r="CB1298">
        <v>0</v>
      </c>
      <c r="CC1298">
        <v>0</v>
      </c>
      <c r="CD1298">
        <v>4.1244845404521646</v>
      </c>
      <c r="CE1298">
        <v>0</v>
      </c>
      <c r="CF1298">
        <v>0</v>
      </c>
      <c r="CG1298">
        <v>40547.832421655337</v>
      </c>
      <c r="CH1298">
        <v>22100.74041886066</v>
      </c>
      <c r="CI1298">
        <v>13669.244074093009</v>
      </c>
      <c r="CJ1298">
        <v>4675.6479730075143</v>
      </c>
      <c r="CK1298">
        <v>79307.165618662984</v>
      </c>
      <c r="CL1298">
        <v>10000</v>
      </c>
      <c r="CM1298">
        <v>140000</v>
      </c>
      <c r="CN1298">
        <v>80000</v>
      </c>
      <c r="CO1298">
        <v>5810000</v>
      </c>
      <c r="CP1298">
        <v>0</v>
      </c>
      <c r="CQ1298">
        <v>0</v>
      </c>
      <c r="CR1298">
        <v>0</v>
      </c>
      <c r="CS1298">
        <v>0</v>
      </c>
      <c r="CT1298">
        <v>0</v>
      </c>
      <c r="CU1298">
        <v>0</v>
      </c>
      <c r="CV1298">
        <v>0</v>
      </c>
      <c r="CW1298">
        <v>0</v>
      </c>
      <c r="CX1298">
        <v>866.18423987743176</v>
      </c>
      <c r="CY1298">
        <v>282154.45242110966</v>
      </c>
      <c r="CZ1298">
        <v>7160</v>
      </c>
      <c r="DA1298">
        <v>6345.5574856848734</v>
      </c>
      <c r="DB1298">
        <v>5447.4894092082577</v>
      </c>
      <c r="DC1298">
        <v>4409.9713182195919</v>
      </c>
      <c r="DD1298">
        <v>-17443.947517343622</v>
      </c>
      <c r="DE1298">
        <v>-39743.391861120355</v>
      </c>
      <c r="DF1298">
        <v>-86463.258435642289</v>
      </c>
    </row>
    <row r="1299" spans="1:110" x14ac:dyDescent="0.45">
      <c r="A1299">
        <v>30424</v>
      </c>
      <c r="B1299" t="s">
        <v>1633</v>
      </c>
      <c r="C1299">
        <v>2826</v>
      </c>
      <c r="D1299">
        <v>2528</v>
      </c>
      <c r="E1299">
        <v>2246</v>
      </c>
      <c r="F1299">
        <v>1988</v>
      </c>
      <c r="G1299">
        <v>1743</v>
      </c>
      <c r="H1299">
        <v>1511</v>
      </c>
      <c r="I1299">
        <v>1297</v>
      </c>
      <c r="J1299">
        <v>1042.5714285714287</v>
      </c>
      <c r="K1299">
        <v>2.4</v>
      </c>
      <c r="L1299">
        <v>2.3199999999999998</v>
      </c>
      <c r="M1299">
        <v>2.25</v>
      </c>
      <c r="N1299">
        <v>2.2000000000000002</v>
      </c>
      <c r="O1299">
        <v>2.16</v>
      </c>
      <c r="P1299">
        <v>2.13</v>
      </c>
      <c r="Q1299">
        <v>2.1137757471945373</v>
      </c>
      <c r="R1299">
        <v>2.0933454441229853</v>
      </c>
      <c r="S1299">
        <v>298820</v>
      </c>
      <c r="T1299">
        <v>10201</v>
      </c>
      <c r="U1299">
        <v>4399</v>
      </c>
      <c r="V1299">
        <v>8.5010641533278957</v>
      </c>
      <c r="W1299">
        <v>24.905462805321726</v>
      </c>
      <c r="X1299">
        <v>1695.553961248178</v>
      </c>
      <c r="Y1299">
        <v>249.5752457437502</v>
      </c>
      <c r="Z1299">
        <v>947</v>
      </c>
      <c r="AA1299">
        <v>878.56389918495768</v>
      </c>
      <c r="AB1299">
        <v>782.3763229725497</v>
      </c>
      <c r="AC1299">
        <v>695.82709842849647</v>
      </c>
      <c r="AD1299">
        <v>612.14652469269572</v>
      </c>
      <c r="AE1299">
        <v>545.34995764757662</v>
      </c>
      <c r="AF1299">
        <v>622.56140125154195</v>
      </c>
      <c r="AG1299">
        <v>476.16242798940766</v>
      </c>
      <c r="AH1299">
        <v>164</v>
      </c>
      <c r="AI1299">
        <v>180.26271525803662</v>
      </c>
      <c r="AJ1299">
        <v>199.71762196474117</v>
      </c>
      <c r="AK1299">
        <v>214.30243625195706</v>
      </c>
      <c r="AL1299">
        <v>225.19136723176538</v>
      </c>
      <c r="AM1299">
        <v>238.5401974911407</v>
      </c>
      <c r="AN1299">
        <v>374.73892604559524</v>
      </c>
      <c r="AO1299">
        <v>305.92142467642213</v>
      </c>
      <c r="AP1299">
        <v>4.6959591735949058</v>
      </c>
      <c r="AQ1299">
        <v>10.4218266275831</v>
      </c>
      <c r="AR1299">
        <v>0.47450249817096357</v>
      </c>
      <c r="AS1299">
        <v>10.4218266275831</v>
      </c>
      <c r="AT1299">
        <v>2304</v>
      </c>
      <c r="AU1299">
        <v>4</v>
      </c>
      <c r="AV1299">
        <v>1365.3340876729339</v>
      </c>
      <c r="AW1299">
        <v>209.20602450602476</v>
      </c>
      <c r="AX1299">
        <v>3.6194368049286059</v>
      </c>
      <c r="AY1299">
        <v>45.561198505645798</v>
      </c>
      <c r="AZ1299">
        <v>7.9581971722091822</v>
      </c>
      <c r="BA1299">
        <v>9.6211362427459521E-2</v>
      </c>
      <c r="BB1299">
        <v>66.061272509003672</v>
      </c>
      <c r="BC1299">
        <v>7160</v>
      </c>
      <c r="BD1299">
        <v>216190.09386090058</v>
      </c>
      <c r="BE1299">
        <v>551576.71540067962</v>
      </c>
      <c r="BF1299">
        <v>4630</v>
      </c>
      <c r="BG1299">
        <v>3839.5966628308388</v>
      </c>
      <c r="BH1299">
        <v>3014.2326320793954</v>
      </c>
      <c r="BI1299">
        <v>2874.0000000000009</v>
      </c>
      <c r="BJ1299">
        <v>2276.2226887978409</v>
      </c>
      <c r="BK1299">
        <v>2002.4828172417692</v>
      </c>
      <c r="BL1299">
        <v>-37146.086969106284</v>
      </c>
      <c r="BM1299">
        <v>-77754.852648555185</v>
      </c>
      <c r="BN1299">
        <v>-141659.2532347299</v>
      </c>
      <c r="BO1299">
        <v>11014.139692197612</v>
      </c>
      <c r="BP1299">
        <v>57792.135927848634</v>
      </c>
      <c r="BQ1299">
        <v>95941.028050557565</v>
      </c>
      <c r="BR1299">
        <v>740295</v>
      </c>
      <c r="BS1299">
        <v>8767932</v>
      </c>
      <c r="BT1299">
        <v>937111</v>
      </c>
      <c r="BU1299">
        <v>14494</v>
      </c>
      <c r="BV1299">
        <v>88734</v>
      </c>
      <c r="BW1299">
        <v>932589</v>
      </c>
      <c r="BX1299">
        <v>42948</v>
      </c>
      <c r="BY1299">
        <v>30.902031559337857</v>
      </c>
      <c r="BZ1299">
        <v>0</v>
      </c>
      <c r="CA1299">
        <v>0</v>
      </c>
      <c r="CB1299">
        <v>0</v>
      </c>
      <c r="CC1299">
        <v>0</v>
      </c>
      <c r="CD1299">
        <v>4.4532070821639538</v>
      </c>
      <c r="CE1299">
        <v>0</v>
      </c>
      <c r="CF1299">
        <v>0</v>
      </c>
      <c r="CG1299">
        <v>45430.555697561475</v>
      </c>
      <c r="CH1299">
        <v>24762.086123749639</v>
      </c>
      <c r="CI1299">
        <v>15315.27870081625</v>
      </c>
      <c r="CJ1299">
        <v>5238.6841163539693</v>
      </c>
      <c r="CK1299">
        <v>88857.243153894655</v>
      </c>
      <c r="CL1299">
        <v>920000</v>
      </c>
      <c r="CM1299">
        <v>440000</v>
      </c>
      <c r="CN1299">
        <v>1120000</v>
      </c>
      <c r="CO1299">
        <v>294230000</v>
      </c>
      <c r="CP1299">
        <v>177000</v>
      </c>
      <c r="CQ1299">
        <v>3480</v>
      </c>
      <c r="CR1299">
        <v>0</v>
      </c>
      <c r="CS1299">
        <v>0</v>
      </c>
      <c r="CT1299">
        <v>404394000</v>
      </c>
      <c r="CU1299">
        <v>24387840</v>
      </c>
      <c r="CV1299">
        <v>0</v>
      </c>
      <c r="CW1299">
        <v>0</v>
      </c>
      <c r="CX1299">
        <v>73110.631922627552</v>
      </c>
      <c r="CY1299">
        <v>282460.51933588675</v>
      </c>
      <c r="CZ1299">
        <v>7160</v>
      </c>
      <c r="DA1299">
        <v>5937.6915995396994</v>
      </c>
      <c r="DB1299">
        <v>4661.3187139715928</v>
      </c>
      <c r="DC1299">
        <v>3272.5693231451974</v>
      </c>
      <c r="DD1299">
        <v>-37146.086969106284</v>
      </c>
      <c r="DE1299">
        <v>-77754.852648555185</v>
      </c>
      <c r="DF1299">
        <v>-141659.2532347299</v>
      </c>
    </row>
    <row r="1300" spans="1:110" x14ac:dyDescent="0.45">
      <c r="A1300">
        <v>30427</v>
      </c>
      <c r="B1300" t="s">
        <v>1634</v>
      </c>
      <c r="C1300">
        <v>446</v>
      </c>
      <c r="D1300">
        <v>390</v>
      </c>
      <c r="E1300">
        <v>340</v>
      </c>
      <c r="F1300">
        <v>298</v>
      </c>
      <c r="G1300">
        <v>265</v>
      </c>
      <c r="H1300">
        <v>237</v>
      </c>
      <c r="I1300">
        <v>212</v>
      </c>
      <c r="J1300">
        <v>173.32142857142856</v>
      </c>
      <c r="K1300">
        <v>2.4</v>
      </c>
      <c r="L1300">
        <v>2.3199999999999998</v>
      </c>
      <c r="M1300">
        <v>2.25</v>
      </c>
      <c r="N1300">
        <v>2.2000000000000002</v>
      </c>
      <c r="O1300">
        <v>2.16</v>
      </c>
      <c r="P1300">
        <v>2.13</v>
      </c>
      <c r="Q1300">
        <v>2.1137757471945373</v>
      </c>
      <c r="R1300">
        <v>2.0933454441229853</v>
      </c>
      <c r="S1300">
        <v>298820</v>
      </c>
      <c r="T1300">
        <v>10201</v>
      </c>
      <c r="U1300">
        <v>4399</v>
      </c>
      <c r="V1300">
        <v>1.5250981838221942</v>
      </c>
      <c r="W1300">
        <v>4.4680613399180293</v>
      </c>
      <c r="X1300">
        <v>1491.5911802470637</v>
      </c>
      <c r="Y1300">
        <v>219.55316307676225</v>
      </c>
      <c r="Z1300">
        <v>216</v>
      </c>
      <c r="AA1300">
        <v>0</v>
      </c>
      <c r="AB1300">
        <v>0</v>
      </c>
      <c r="AC1300">
        <v>0</v>
      </c>
      <c r="AD1300">
        <v>0</v>
      </c>
      <c r="AE1300">
        <v>0</v>
      </c>
      <c r="AF1300">
        <v>0</v>
      </c>
      <c r="AG1300">
        <v>0</v>
      </c>
      <c r="AH1300">
        <v>20</v>
      </c>
      <c r="AI1300">
        <v>0</v>
      </c>
      <c r="AJ1300">
        <v>0</v>
      </c>
      <c r="AK1300">
        <v>0</v>
      </c>
      <c r="AL1300">
        <v>0</v>
      </c>
      <c r="AM1300">
        <v>0</v>
      </c>
      <c r="AN1300">
        <v>0</v>
      </c>
      <c r="AO1300">
        <v>0</v>
      </c>
      <c r="AP1300">
        <v>1.1246931768796509</v>
      </c>
      <c r="AQ1300">
        <v>1.3712929773135658</v>
      </c>
      <c r="AR1300">
        <v>6.2434539233021523E-2</v>
      </c>
      <c r="AS1300">
        <v>1.3712929773135658</v>
      </c>
      <c r="AT1300">
        <v>407</v>
      </c>
      <c r="AU1300">
        <v>1</v>
      </c>
      <c r="AV1300">
        <v>241.2648938713063</v>
      </c>
      <c r="AW1300">
        <v>39.807109973621195</v>
      </c>
      <c r="AX1300">
        <v>0.80852193027935571</v>
      </c>
      <c r="AY1300">
        <v>8.0510095084854907</v>
      </c>
      <c r="AZ1300">
        <v>1.5142624633965502</v>
      </c>
      <c r="BA1300">
        <v>2.1492016757615594E-2</v>
      </c>
      <c r="BB1300">
        <v>66.061272509003672</v>
      </c>
      <c r="BC1300">
        <v>7160</v>
      </c>
      <c r="BD1300">
        <v>232967.15367062017</v>
      </c>
      <c r="BE1300" t="e">
        <v>#DIV/0!</v>
      </c>
      <c r="BF1300">
        <v>2470</v>
      </c>
      <c r="BG1300">
        <v>1990.2787878787874</v>
      </c>
      <c r="BH1300">
        <v>1634.8920187793424</v>
      </c>
      <c r="BI1300">
        <v>2613.9999999999991</v>
      </c>
      <c r="BJ1300" t="e">
        <v>#DIV/0!</v>
      </c>
      <c r="BK1300" t="e">
        <v>#DIV/0!</v>
      </c>
      <c r="BL1300">
        <v>-46104.229345399363</v>
      </c>
      <c r="BM1300">
        <v>-68600.521570096491</v>
      </c>
      <c r="BN1300">
        <v>-119493.53493675822</v>
      </c>
      <c r="BO1300" t="e">
        <v>#DIV/0!</v>
      </c>
      <c r="BP1300" t="e">
        <v>#DIV/0!</v>
      </c>
      <c r="BQ1300" t="e">
        <v>#DIV/0!</v>
      </c>
      <c r="BR1300">
        <v>740295</v>
      </c>
      <c r="BS1300">
        <v>8767932</v>
      </c>
      <c r="BT1300">
        <v>937111</v>
      </c>
      <c r="BU1300">
        <v>14494</v>
      </c>
      <c r="BV1300">
        <v>88734</v>
      </c>
      <c r="BW1300">
        <v>932589</v>
      </c>
      <c r="BX1300">
        <v>42948</v>
      </c>
      <c r="BY1300">
        <v>1.2403057158390434</v>
      </c>
      <c r="BZ1300">
        <v>0</v>
      </c>
      <c r="CA1300">
        <v>0</v>
      </c>
      <c r="CB1300">
        <v>0</v>
      </c>
      <c r="CC1300">
        <v>0</v>
      </c>
      <c r="CD1300">
        <v>0.8428783120815051</v>
      </c>
      <c r="CE1300">
        <v>0</v>
      </c>
      <c r="CF1300">
        <v>6.4178823529411773</v>
      </c>
      <c r="CG1300">
        <v>10190.03118449977</v>
      </c>
      <c r="CH1300">
        <v>5554.1127754204799</v>
      </c>
      <c r="CI1300">
        <v>3435.2026992485048</v>
      </c>
      <c r="CJ1300">
        <v>1175.0319513317315</v>
      </c>
      <c r="CK1300">
        <v>19930.596595266088</v>
      </c>
      <c r="CL1300">
        <v>40000</v>
      </c>
      <c r="CM1300">
        <v>110000</v>
      </c>
      <c r="CN1300">
        <v>0</v>
      </c>
      <c r="CO1300">
        <v>48200000</v>
      </c>
      <c r="CP1300">
        <v>4000</v>
      </c>
      <c r="CQ1300">
        <v>200</v>
      </c>
      <c r="CR1300">
        <v>0</v>
      </c>
      <c r="CS1300">
        <v>0</v>
      </c>
      <c r="CT1300">
        <v>7642000</v>
      </c>
      <c r="CU1300">
        <v>1401600</v>
      </c>
      <c r="CV1300">
        <v>0</v>
      </c>
      <c r="CW1300">
        <v>0</v>
      </c>
      <c r="CX1300">
        <v>11569.932429353803</v>
      </c>
      <c r="CY1300">
        <v>45924.17080922376</v>
      </c>
      <c r="CZ1300">
        <v>7160</v>
      </c>
      <c r="DA1300">
        <v>5769.3911421911407</v>
      </c>
      <c r="DB1300">
        <v>4739.2011556518592</v>
      </c>
      <c r="DC1300">
        <v>3526.5314279083627</v>
      </c>
      <c r="DD1300">
        <v>-46104.229345399363</v>
      </c>
      <c r="DE1300">
        <v>-68600.521570096491</v>
      </c>
      <c r="DF1300">
        <v>-119493.53493675822</v>
      </c>
    </row>
    <row r="1301" spans="1:110" x14ac:dyDescent="0.45">
      <c r="A1301">
        <v>30428</v>
      </c>
      <c r="B1301" t="s">
        <v>1635</v>
      </c>
      <c r="C1301">
        <v>16558</v>
      </c>
      <c r="D1301">
        <v>14971</v>
      </c>
      <c r="E1301">
        <v>13459</v>
      </c>
      <c r="F1301">
        <v>12006</v>
      </c>
      <c r="G1301">
        <v>10608</v>
      </c>
      <c r="H1301">
        <v>9287</v>
      </c>
      <c r="I1301">
        <v>8096</v>
      </c>
      <c r="J1301">
        <v>6681.5357142857147</v>
      </c>
      <c r="K1301">
        <v>2.4</v>
      </c>
      <c r="L1301">
        <v>2.3199999999999998</v>
      </c>
      <c r="M1301">
        <v>2.25</v>
      </c>
      <c r="N1301">
        <v>2.2000000000000002</v>
      </c>
      <c r="O1301">
        <v>2.16</v>
      </c>
      <c r="P1301">
        <v>2.13</v>
      </c>
      <c r="Q1301">
        <v>2.1137757471945373</v>
      </c>
      <c r="R1301">
        <v>2.0933454441229853</v>
      </c>
      <c r="S1301">
        <v>298820</v>
      </c>
      <c r="T1301">
        <v>10201</v>
      </c>
      <c r="U1301">
        <v>4399</v>
      </c>
      <c r="V1301">
        <v>48.726861650946901</v>
      </c>
      <c r="W1301">
        <v>142.75448562432541</v>
      </c>
      <c r="X1301">
        <v>1733.2140043203217</v>
      </c>
      <c r="Y1301">
        <v>255.11857536891392</v>
      </c>
      <c r="Z1301">
        <v>6566</v>
      </c>
      <c r="AA1301">
        <v>5729.0103817076088</v>
      </c>
      <c r="AB1301">
        <v>4986.681672732353</v>
      </c>
      <c r="AC1301">
        <v>4329.4864974447673</v>
      </c>
      <c r="AD1301">
        <v>3751.6937430545768</v>
      </c>
      <c r="AE1301">
        <v>3271.6898664038499</v>
      </c>
      <c r="AF1301">
        <v>2862.9079786557099</v>
      </c>
      <c r="AG1301">
        <v>2236.287024474886</v>
      </c>
      <c r="AH1301">
        <v>579</v>
      </c>
      <c r="AI1301">
        <v>494.81488278018321</v>
      </c>
      <c r="AJ1301">
        <v>436.61929466166498</v>
      </c>
      <c r="AK1301">
        <v>396.32527836878995</v>
      </c>
      <c r="AL1301">
        <v>373.23698653797726</v>
      </c>
      <c r="AM1301">
        <v>357.99377744002277</v>
      </c>
      <c r="AN1301">
        <v>360.19629427230325</v>
      </c>
      <c r="AO1301">
        <v>307.8653097006046</v>
      </c>
      <c r="AP1301">
        <v>38.553605719140762</v>
      </c>
      <c r="AQ1301">
        <v>35.516488112421349</v>
      </c>
      <c r="AR1301">
        <v>1.6170545661352571</v>
      </c>
      <c r="AS1301">
        <v>35.516488112421349</v>
      </c>
      <c r="AT1301">
        <v>11820</v>
      </c>
      <c r="AU1301">
        <v>124</v>
      </c>
      <c r="AV1301">
        <v>7032.5134864464508</v>
      </c>
      <c r="AW1301">
        <v>2078.7832786420486</v>
      </c>
      <c r="AX1301">
        <v>78.225696586689494</v>
      </c>
      <c r="AY1301">
        <v>234.67497504271805</v>
      </c>
      <c r="AZ1301">
        <v>79.076915919543524</v>
      </c>
      <c r="BA1301">
        <v>2.079384515069858</v>
      </c>
      <c r="BB1301">
        <v>66.061272509003672</v>
      </c>
      <c r="BC1301">
        <v>7550</v>
      </c>
      <c r="BD1301">
        <v>246698.46871589415</v>
      </c>
      <c r="BE1301">
        <v>3318552.7549239132</v>
      </c>
      <c r="BF1301">
        <v>47147.999999999993</v>
      </c>
      <c r="BG1301">
        <v>39872.742458449953</v>
      </c>
      <c r="BH1301">
        <v>31856.370338523015</v>
      </c>
      <c r="BI1301">
        <v>46024.000000000015</v>
      </c>
      <c r="BJ1301">
        <v>34780.926073135481</v>
      </c>
      <c r="BK1301">
        <v>30139.228475071792</v>
      </c>
      <c r="BL1301">
        <v>-283212.93863417482</v>
      </c>
      <c r="BM1301">
        <v>-320708.02696112287</v>
      </c>
      <c r="BN1301">
        <v>-381139.80258287955</v>
      </c>
      <c r="BO1301">
        <v>-50188.579881567042</v>
      </c>
      <c r="BP1301">
        <v>167813.22777606105</v>
      </c>
      <c r="BQ1301">
        <v>410412.49349539611</v>
      </c>
      <c r="BR1301">
        <v>740295</v>
      </c>
      <c r="BS1301">
        <v>8767932</v>
      </c>
      <c r="BT1301">
        <v>937111</v>
      </c>
      <c r="BU1301">
        <v>14494</v>
      </c>
      <c r="BV1301">
        <v>88734</v>
      </c>
      <c r="BW1301">
        <v>932589</v>
      </c>
      <c r="BX1301">
        <v>42948</v>
      </c>
      <c r="BY1301">
        <v>133.29251204070925</v>
      </c>
      <c r="BZ1301">
        <v>0</v>
      </c>
      <c r="CA1301">
        <v>0.33231936000000001</v>
      </c>
      <c r="CB1301">
        <v>0</v>
      </c>
      <c r="CC1301">
        <v>0</v>
      </c>
      <c r="CD1301">
        <v>6.9751185993730287</v>
      </c>
      <c r="CE1301">
        <v>0</v>
      </c>
      <c r="CF1301">
        <v>0</v>
      </c>
      <c r="CG1301">
        <v>274706.25734880631</v>
      </c>
      <c r="CH1301">
        <v>149729.62357071042</v>
      </c>
      <c r="CI1301">
        <v>92607.339433907604</v>
      </c>
      <c r="CJ1301">
        <v>31676.903021317929</v>
      </c>
      <c r="CK1301">
        <v>537295.66654738167</v>
      </c>
      <c r="CL1301">
        <v>1230000</v>
      </c>
      <c r="CM1301">
        <v>1120000</v>
      </c>
      <c r="CN1301">
        <v>1630000</v>
      </c>
      <c r="CO1301">
        <v>135670000</v>
      </c>
      <c r="CP1301">
        <v>122000</v>
      </c>
      <c r="CQ1301">
        <v>0</v>
      </c>
      <c r="CR1301">
        <v>0</v>
      </c>
      <c r="CS1301">
        <v>0</v>
      </c>
      <c r="CT1301">
        <v>252965000</v>
      </c>
      <c r="CU1301">
        <v>0</v>
      </c>
      <c r="CV1301">
        <v>0</v>
      </c>
      <c r="CW1301">
        <v>0</v>
      </c>
      <c r="CX1301">
        <v>29580.321849507971</v>
      </c>
      <c r="CY1301">
        <v>1723608.9735461066</v>
      </c>
      <c r="CZ1301">
        <v>7550</v>
      </c>
      <c r="DA1301">
        <v>6384.9835743042595</v>
      </c>
      <c r="DB1301">
        <v>5101.2894726361419</v>
      </c>
      <c r="DC1301">
        <v>3734.3886871429995</v>
      </c>
      <c r="DD1301">
        <v>-283212.93863417482</v>
      </c>
      <c r="DE1301">
        <v>-320708.02696112287</v>
      </c>
      <c r="DF1301">
        <v>-381139.80258287955</v>
      </c>
    </row>
    <row r="1302" spans="1:110" x14ac:dyDescent="0.45">
      <c r="A1302">
        <v>31000</v>
      </c>
      <c r="B1302" t="s">
        <v>1636</v>
      </c>
      <c r="C1302">
        <v>573441</v>
      </c>
      <c r="D1302">
        <v>556367</v>
      </c>
      <c r="E1302">
        <v>536747</v>
      </c>
      <c r="F1302">
        <v>516255</v>
      </c>
      <c r="G1302">
        <v>494893</v>
      </c>
      <c r="H1302">
        <v>472156</v>
      </c>
      <c r="I1302">
        <v>448529</v>
      </c>
      <c r="J1302">
        <v>427635.71428571438</v>
      </c>
      <c r="K1302">
        <v>2.57</v>
      </c>
      <c r="L1302">
        <v>2.4900000000000002</v>
      </c>
      <c r="M1302">
        <v>2.42</v>
      </c>
      <c r="N1302">
        <v>2.37</v>
      </c>
      <c r="O1302">
        <v>2.31</v>
      </c>
      <c r="P1302">
        <v>2.27</v>
      </c>
      <c r="Q1302">
        <v>2.2618870949587073</v>
      </c>
      <c r="R1302">
        <v>2.2394538209977877</v>
      </c>
      <c r="S1302">
        <v>266045</v>
      </c>
      <c r="T1302">
        <v>10957</v>
      </c>
      <c r="U1302">
        <v>3653</v>
      </c>
      <c r="V1302">
        <v>1243.6899011612736</v>
      </c>
      <c r="W1302">
        <v>3465.4541944109292</v>
      </c>
      <c r="X1302">
        <v>2358.9374082099444</v>
      </c>
      <c r="Y1302">
        <v>282.24507539779142</v>
      </c>
      <c r="Z1302">
        <v>280367</v>
      </c>
      <c r="AA1302">
        <v>269686.49392334832</v>
      </c>
      <c r="AB1302">
        <v>256465.38933457554</v>
      </c>
      <c r="AC1302">
        <v>243679.21873701227</v>
      </c>
      <c r="AD1302">
        <v>230421.4227610392</v>
      </c>
      <c r="AE1302">
        <v>217112.77103639703</v>
      </c>
      <c r="AF1302">
        <v>206487.79065905829</v>
      </c>
      <c r="AG1302">
        <v>192813.76549902218</v>
      </c>
      <c r="AH1302">
        <v>24771</v>
      </c>
      <c r="AI1302">
        <v>22027.483644713655</v>
      </c>
      <c r="AJ1302">
        <v>19575.672881206581</v>
      </c>
      <c r="AK1302">
        <v>17760.796713367254</v>
      </c>
      <c r="AL1302">
        <v>16727.796939643893</v>
      </c>
      <c r="AM1302">
        <v>16428.037392040311</v>
      </c>
      <c r="AN1302">
        <v>18990.742192222238</v>
      </c>
      <c r="AO1302">
        <v>18674.567069927045</v>
      </c>
      <c r="AP1302">
        <v>1362.0549473583335</v>
      </c>
      <c r="AQ1302">
        <v>719.7030367714749</v>
      </c>
      <c r="AR1302">
        <v>23.094377824999999</v>
      </c>
      <c r="AS1302">
        <v>719.7030367714749</v>
      </c>
      <c r="AT1302">
        <v>453977</v>
      </c>
      <c r="AU1302">
        <v>8029</v>
      </c>
      <c r="AV1302">
        <v>280418.19238045835</v>
      </c>
      <c r="AW1302">
        <v>130945.0917165438</v>
      </c>
      <c r="AX1302">
        <v>3065.6087372546285</v>
      </c>
      <c r="AY1302">
        <v>9357.5550797358937</v>
      </c>
      <c r="AZ1302">
        <v>4981.1512888973266</v>
      </c>
      <c r="BA1302">
        <v>81.489582268479325</v>
      </c>
      <c r="BB1302">
        <v>66.061272509003672</v>
      </c>
      <c r="BC1302">
        <v>215600</v>
      </c>
      <c r="BD1302">
        <v>12172100.600152398</v>
      </c>
      <c r="BE1302">
        <v>4329767.8658426329</v>
      </c>
      <c r="BF1302">
        <v>47147.999999999993</v>
      </c>
      <c r="BG1302">
        <v>45963.933136931082</v>
      </c>
      <c r="BH1302">
        <v>43889.528477356187</v>
      </c>
      <c r="BI1302">
        <v>46024.000000000015</v>
      </c>
      <c r="BJ1302">
        <v>41585.665637152255</v>
      </c>
      <c r="BK1302">
        <v>39323.124443036642</v>
      </c>
      <c r="BL1302">
        <v>-8193292.4961822107</v>
      </c>
      <c r="BM1302">
        <v>-5725628.3786731474</v>
      </c>
      <c r="BN1302">
        <v>-4051183.230777612</v>
      </c>
      <c r="BO1302">
        <v>358003.5839138641</v>
      </c>
      <c r="BP1302">
        <v>917065.56001094612</v>
      </c>
      <c r="BQ1302">
        <v>1421627.6044141161</v>
      </c>
      <c r="BR1302">
        <v>458794</v>
      </c>
      <c r="BS1302">
        <v>8767932</v>
      </c>
      <c r="BT1302">
        <v>937111</v>
      </c>
      <c r="BU1302">
        <v>8029</v>
      </c>
      <c r="BV1302">
        <v>88734</v>
      </c>
      <c r="BW1302">
        <v>932589</v>
      </c>
      <c r="BX1302">
        <v>42948</v>
      </c>
      <c r="BY1302">
        <v>133.29251204070925</v>
      </c>
      <c r="BZ1302">
        <v>0</v>
      </c>
      <c r="CA1302">
        <v>0.33231936000000001</v>
      </c>
      <c r="CB1302">
        <v>0</v>
      </c>
      <c r="CC1302">
        <v>0</v>
      </c>
      <c r="CD1302">
        <v>6.9751185993730287</v>
      </c>
      <c r="CE1302">
        <v>0</v>
      </c>
      <c r="CF1302">
        <v>0</v>
      </c>
      <c r="CG1302">
        <v>336201.15701455559</v>
      </c>
      <c r="CH1302">
        <v>294954.25580675132</v>
      </c>
      <c r="CI1302">
        <v>88460.335294724893</v>
      </c>
      <c r="CJ1302">
        <v>23347.302570455249</v>
      </c>
      <c r="CK1302">
        <v>630377.16940229177</v>
      </c>
      <c r="CL1302">
        <v>234000000</v>
      </c>
      <c r="CM1302">
        <v>110000000</v>
      </c>
      <c r="CN1302">
        <v>1630000</v>
      </c>
      <c r="CO1302">
        <v>135670000</v>
      </c>
      <c r="CP1302">
        <v>122000</v>
      </c>
      <c r="CQ1302">
        <v>0</v>
      </c>
      <c r="CR1302">
        <v>0</v>
      </c>
      <c r="CS1302">
        <v>0</v>
      </c>
      <c r="CT1302">
        <v>252965000</v>
      </c>
      <c r="CU1302">
        <v>0</v>
      </c>
      <c r="CV1302">
        <v>0</v>
      </c>
      <c r="CW1302">
        <v>0</v>
      </c>
      <c r="CX1302">
        <v>29580.321849507971</v>
      </c>
      <c r="CY1302">
        <v>1723608.9735461066</v>
      </c>
      <c r="CZ1302">
        <v>215600</v>
      </c>
      <c r="DA1302">
        <v>210185.45822351621</v>
      </c>
      <c r="DB1302">
        <v>200699.54907351313</v>
      </c>
      <c r="DC1302">
        <v>184254.70987549366</v>
      </c>
      <c r="DD1302">
        <v>-8193292.4961822107</v>
      </c>
      <c r="DE1302">
        <v>-5725628.3786731474</v>
      </c>
      <c r="DF1302">
        <v>-4051183.230777612</v>
      </c>
    </row>
    <row r="1303" spans="1:110" x14ac:dyDescent="0.45">
      <c r="A1303">
        <v>31201</v>
      </c>
      <c r="B1303" t="s">
        <v>1637</v>
      </c>
      <c r="C1303">
        <v>193717</v>
      </c>
      <c r="D1303">
        <v>189395</v>
      </c>
      <c r="E1303">
        <v>184011</v>
      </c>
      <c r="F1303">
        <v>178157</v>
      </c>
      <c r="G1303">
        <v>171892</v>
      </c>
      <c r="H1303">
        <v>164941</v>
      </c>
      <c r="I1303">
        <v>157404</v>
      </c>
      <c r="J1303">
        <v>151333.78571428571</v>
      </c>
      <c r="K1303">
        <v>2.57</v>
      </c>
      <c r="L1303">
        <v>2.4900000000000002</v>
      </c>
      <c r="M1303">
        <v>2.42</v>
      </c>
      <c r="N1303">
        <v>2.37</v>
      </c>
      <c r="O1303">
        <v>2.31</v>
      </c>
      <c r="P1303">
        <v>2.27</v>
      </c>
      <c r="Q1303">
        <v>2.2618870949587073</v>
      </c>
      <c r="R1303">
        <v>2.2394538209977877</v>
      </c>
      <c r="S1303">
        <v>252303</v>
      </c>
      <c r="T1303">
        <v>11657</v>
      </c>
      <c r="U1303">
        <v>2924</v>
      </c>
      <c r="V1303">
        <v>437.98353652957741</v>
      </c>
      <c r="W1303">
        <v>971.41449026909413</v>
      </c>
      <c r="X1303">
        <v>2407.3812179460565</v>
      </c>
      <c r="Y1303">
        <v>272.26301424140712</v>
      </c>
      <c r="Z1303">
        <v>98718</v>
      </c>
      <c r="AA1303">
        <v>95259.481045204491</v>
      </c>
      <c r="AB1303">
        <v>90647.76427112252</v>
      </c>
      <c r="AC1303">
        <v>86218.991711624258</v>
      </c>
      <c r="AD1303">
        <v>81661.951263081675</v>
      </c>
      <c r="AE1303">
        <v>77059.808137577143</v>
      </c>
      <c r="AF1303">
        <v>73222.860587034491</v>
      </c>
      <c r="AG1303">
        <v>68694.58779741358</v>
      </c>
      <c r="AH1303">
        <v>5184</v>
      </c>
      <c r="AI1303">
        <v>4563.8109157919453</v>
      </c>
      <c r="AJ1303">
        <v>4058.2875834262968</v>
      </c>
      <c r="AK1303">
        <v>3728.2633107391043</v>
      </c>
      <c r="AL1303">
        <v>3649.4032986726679</v>
      </c>
      <c r="AM1303">
        <v>3728.1872978364258</v>
      </c>
      <c r="AN1303">
        <v>4642.10517483279</v>
      </c>
      <c r="AO1303">
        <v>5028.2839762659005</v>
      </c>
      <c r="AP1303">
        <v>506.67374478328503</v>
      </c>
      <c r="AQ1303">
        <v>172.87482022252513</v>
      </c>
      <c r="AR1303">
        <v>5.5473385697490842</v>
      </c>
      <c r="AS1303">
        <v>172.87482022252513</v>
      </c>
      <c r="AT1303">
        <v>146018</v>
      </c>
      <c r="AU1303">
        <v>2816</v>
      </c>
      <c r="AV1303">
        <v>90283.637561622963</v>
      </c>
      <c r="AW1303">
        <v>44742.210469969519</v>
      </c>
      <c r="AX1303">
        <v>1065.9003037678567</v>
      </c>
      <c r="AY1303">
        <v>3012.7649854313581</v>
      </c>
      <c r="AZ1303">
        <v>1701.9936862776406</v>
      </c>
      <c r="BA1303">
        <v>28.333612648714642</v>
      </c>
      <c r="BB1303">
        <v>66.061272509003672</v>
      </c>
      <c r="BC1303">
        <v>76720</v>
      </c>
      <c r="BD1303">
        <v>4502774.0210532406</v>
      </c>
      <c r="BE1303">
        <v>35551808.171366051</v>
      </c>
      <c r="BF1303">
        <v>966372</v>
      </c>
      <c r="BG1303">
        <v>955057.94243107887</v>
      </c>
      <c r="BH1303">
        <v>923162.0475015447</v>
      </c>
      <c r="BI1303">
        <v>1011986.0000000002</v>
      </c>
      <c r="BJ1303">
        <v>915944.65547082922</v>
      </c>
      <c r="BK1303">
        <v>867533.08441502636</v>
      </c>
      <c r="BL1303">
        <v>-3170744.0248164972</v>
      </c>
      <c r="BM1303">
        <v>-3238271.8434927743</v>
      </c>
      <c r="BN1303">
        <v>-3452217.9154099943</v>
      </c>
      <c r="BO1303">
        <v>2987654.6744792443</v>
      </c>
      <c r="BP1303">
        <v>7527768.3067499734</v>
      </c>
      <c r="BQ1303">
        <v>11627744.344902115</v>
      </c>
      <c r="BR1303">
        <v>458794</v>
      </c>
      <c r="BS1303">
        <v>8767932</v>
      </c>
      <c r="BT1303">
        <v>937111</v>
      </c>
      <c r="BU1303">
        <v>8029</v>
      </c>
      <c r="BV1303">
        <v>88734</v>
      </c>
      <c r="BW1303">
        <v>932589</v>
      </c>
      <c r="BX1303">
        <v>42948</v>
      </c>
      <c r="BY1303">
        <v>534.13670471052023</v>
      </c>
      <c r="BZ1303">
        <v>0</v>
      </c>
      <c r="CA1303">
        <v>42.725799359999996</v>
      </c>
      <c r="CB1303">
        <v>740.39467279644828</v>
      </c>
      <c r="CC1303">
        <v>406.262886534779</v>
      </c>
      <c r="CD1303">
        <v>85.145147235897909</v>
      </c>
      <c r="CE1303">
        <v>74.597254768718614</v>
      </c>
      <c r="CF1303">
        <v>492.02208000000002</v>
      </c>
      <c r="CG1303">
        <v>2330024.7110560546</v>
      </c>
      <c r="CH1303">
        <v>2044165.197894085</v>
      </c>
      <c r="CI1303">
        <v>613069.7735108909</v>
      </c>
      <c r="CJ1303">
        <v>161807.27160111489</v>
      </c>
      <c r="CK1303">
        <v>4368796.3332301024</v>
      </c>
      <c r="CL1303">
        <v>54200000</v>
      </c>
      <c r="CM1303">
        <v>15300000</v>
      </c>
      <c r="CN1303">
        <v>9100000</v>
      </c>
      <c r="CO1303">
        <v>765310000</v>
      </c>
      <c r="CP1303">
        <v>219000</v>
      </c>
      <c r="CQ1303">
        <v>16030.000000000002</v>
      </c>
      <c r="CR1303">
        <v>0</v>
      </c>
      <c r="CS1303">
        <v>0</v>
      </c>
      <c r="CT1303">
        <v>462661000</v>
      </c>
      <c r="CU1303">
        <v>112338240.00000003</v>
      </c>
      <c r="CV1303">
        <v>0</v>
      </c>
      <c r="CW1303">
        <v>0</v>
      </c>
      <c r="CX1303">
        <v>115294.92274258116</v>
      </c>
      <c r="CY1303">
        <v>13434070.041217828</v>
      </c>
      <c r="CZ1303">
        <v>76720</v>
      </c>
      <c r="DA1303">
        <v>75821.780166760189</v>
      </c>
      <c r="DB1303">
        <v>73289.574081532279</v>
      </c>
      <c r="DC1303">
        <v>68160.570483100295</v>
      </c>
      <c r="DD1303">
        <v>-3170744.0248164972</v>
      </c>
      <c r="DE1303">
        <v>-3238271.8434927743</v>
      </c>
      <c r="DF1303">
        <v>-3452217.9154099943</v>
      </c>
    </row>
    <row r="1304" spans="1:110" x14ac:dyDescent="0.45">
      <c r="A1304">
        <v>31202</v>
      </c>
      <c r="B1304" t="s">
        <v>1638</v>
      </c>
      <c r="C1304">
        <v>149313</v>
      </c>
      <c r="D1304">
        <v>149513</v>
      </c>
      <c r="E1304">
        <v>148758</v>
      </c>
      <c r="F1304">
        <v>147297</v>
      </c>
      <c r="G1304">
        <v>145170</v>
      </c>
      <c r="H1304">
        <v>142368</v>
      </c>
      <c r="I1304">
        <v>139073</v>
      </c>
      <c r="J1304">
        <v>137337.35714285716</v>
      </c>
      <c r="K1304">
        <v>2.57</v>
      </c>
      <c r="L1304">
        <v>2.4900000000000002</v>
      </c>
      <c r="M1304">
        <v>2.42</v>
      </c>
      <c r="N1304">
        <v>2.37</v>
      </c>
      <c r="O1304">
        <v>2.31</v>
      </c>
      <c r="P1304">
        <v>2.27</v>
      </c>
      <c r="Q1304">
        <v>2.2618870949587073</v>
      </c>
      <c r="R1304">
        <v>2.2394538209977877</v>
      </c>
      <c r="S1304">
        <v>262493</v>
      </c>
      <c r="T1304">
        <v>10708</v>
      </c>
      <c r="U1304">
        <v>3905</v>
      </c>
      <c r="V1304">
        <v>347.31557122653015</v>
      </c>
      <c r="W1304">
        <v>776.76143017659194</v>
      </c>
      <c r="X1304">
        <v>2149.4623980899783</v>
      </c>
      <c r="Y1304">
        <v>350.49282319912788</v>
      </c>
      <c r="Z1304">
        <v>75947</v>
      </c>
      <c r="AA1304">
        <v>75895.335218331093</v>
      </c>
      <c r="AB1304">
        <v>74828.132502792345</v>
      </c>
      <c r="AC1304">
        <v>73502.807794888242</v>
      </c>
      <c r="AD1304">
        <v>71563.192720115214</v>
      </c>
      <c r="AE1304">
        <v>69099.099848327227</v>
      </c>
      <c r="AF1304">
        <v>66435.67048589472</v>
      </c>
      <c r="AG1304">
        <v>64675.487247835823</v>
      </c>
      <c r="AH1304">
        <v>2330</v>
      </c>
      <c r="AI1304">
        <v>1978.2177891226777</v>
      </c>
      <c r="AJ1304">
        <v>1733.8919171461803</v>
      </c>
      <c r="AK1304">
        <v>1638.3631550461891</v>
      </c>
      <c r="AL1304">
        <v>1678.1041377437045</v>
      </c>
      <c r="AM1304">
        <v>1828.5940059656662</v>
      </c>
      <c r="AN1304">
        <v>2052.3365174910064</v>
      </c>
      <c r="AO1304">
        <v>2275.0452642600117</v>
      </c>
      <c r="AP1304">
        <v>405.22835133681718</v>
      </c>
      <c r="AQ1304">
        <v>48.494227738478294</v>
      </c>
      <c r="AR1304">
        <v>1.5561196222652944</v>
      </c>
      <c r="AS1304">
        <v>48.494227738478294</v>
      </c>
      <c r="AT1304">
        <v>115269</v>
      </c>
      <c r="AU1304">
        <v>2359</v>
      </c>
      <c r="AV1304">
        <v>71323.452320582845</v>
      </c>
      <c r="AW1304">
        <v>36848.811825234516</v>
      </c>
      <c r="AX1304">
        <v>887.95373563613634</v>
      </c>
      <c r="AY1304">
        <v>2380.0636039378496</v>
      </c>
      <c r="AZ1304">
        <v>1401.7288018319209</v>
      </c>
      <c r="BA1304">
        <v>23.603461887156787</v>
      </c>
      <c r="BB1304">
        <v>66.061272509003672</v>
      </c>
      <c r="BC1304">
        <v>60170</v>
      </c>
      <c r="BD1304">
        <v>4059699.7248086566</v>
      </c>
      <c r="BE1304">
        <v>28065074.377689917</v>
      </c>
      <c r="BF1304">
        <v>872580</v>
      </c>
      <c r="BG1304">
        <v>903173.53121065546</v>
      </c>
      <c r="BH1304">
        <v>911406.60733021284</v>
      </c>
      <c r="BI1304">
        <v>466135.99999999977</v>
      </c>
      <c r="BJ1304">
        <v>451441.5110719821</v>
      </c>
      <c r="BK1304">
        <v>439528.73132216651</v>
      </c>
      <c r="BL1304">
        <v>-1997001.9512732564</v>
      </c>
      <c r="BM1304">
        <v>-2075450.4482412776</v>
      </c>
      <c r="BN1304">
        <v>-2375978.8594753081</v>
      </c>
      <c r="BO1304">
        <v>3105809.3578340597</v>
      </c>
      <c r="BP1304">
        <v>7232920.5910914186</v>
      </c>
      <c r="BQ1304">
        <v>10912896.16965932</v>
      </c>
      <c r="BR1304">
        <v>458794</v>
      </c>
      <c r="BS1304">
        <v>8767932</v>
      </c>
      <c r="BT1304">
        <v>937111</v>
      </c>
      <c r="BU1304">
        <v>8029</v>
      </c>
      <c r="BV1304">
        <v>88734</v>
      </c>
      <c r="BW1304">
        <v>932589</v>
      </c>
      <c r="BX1304">
        <v>42948</v>
      </c>
      <c r="BY1304">
        <v>1270.5928495404667</v>
      </c>
      <c r="BZ1304">
        <v>0</v>
      </c>
      <c r="CA1304">
        <v>0</v>
      </c>
      <c r="CB1304">
        <v>0</v>
      </c>
      <c r="CC1304">
        <v>169.62441281599996</v>
      </c>
      <c r="CD1304">
        <v>29.146111336418326</v>
      </c>
      <c r="CE1304">
        <v>86.722098836856119</v>
      </c>
      <c r="CF1304">
        <v>296.16052352941176</v>
      </c>
      <c r="CG1304">
        <v>1666715.9368225457</v>
      </c>
      <c r="CH1304">
        <v>1462234.5834623724</v>
      </c>
      <c r="CI1304">
        <v>438541.7704139569</v>
      </c>
      <c r="CJ1304">
        <v>115744.16227934345</v>
      </c>
      <c r="CK1304">
        <v>3125092.3815422733</v>
      </c>
      <c r="CL1304">
        <v>19300000</v>
      </c>
      <c r="CM1304">
        <v>10400000</v>
      </c>
      <c r="CN1304">
        <v>4850000</v>
      </c>
      <c r="CO1304">
        <v>132420000</v>
      </c>
      <c r="CP1304">
        <v>6000</v>
      </c>
      <c r="CQ1304">
        <v>830</v>
      </c>
      <c r="CR1304">
        <v>0</v>
      </c>
      <c r="CS1304">
        <v>0</v>
      </c>
      <c r="CT1304">
        <v>11193000</v>
      </c>
      <c r="CU1304">
        <v>5816640</v>
      </c>
      <c r="CV1304">
        <v>0</v>
      </c>
      <c r="CW1304">
        <v>0</v>
      </c>
      <c r="CX1304">
        <v>3410.950886569015</v>
      </c>
      <c r="CY1304">
        <v>9622465.8544437476</v>
      </c>
      <c r="CZ1304">
        <v>60170</v>
      </c>
      <c r="DA1304">
        <v>62279.620634148327</v>
      </c>
      <c r="DB1304">
        <v>62847.344155331215</v>
      </c>
      <c r="DC1304">
        <v>61453.550175790951</v>
      </c>
      <c r="DD1304">
        <v>-1997001.9512732564</v>
      </c>
      <c r="DE1304">
        <v>-2075450.4482412776</v>
      </c>
      <c r="DF1304">
        <v>-2375978.8594753081</v>
      </c>
    </row>
    <row r="1305" spans="1:110" x14ac:dyDescent="0.45">
      <c r="A1305">
        <v>31203</v>
      </c>
      <c r="B1305" t="s">
        <v>1639</v>
      </c>
      <c r="C1305">
        <v>49044</v>
      </c>
      <c r="D1305">
        <v>47262</v>
      </c>
      <c r="E1305">
        <v>45270</v>
      </c>
      <c r="F1305">
        <v>43149</v>
      </c>
      <c r="G1305">
        <v>41013</v>
      </c>
      <c r="H1305">
        <v>38795</v>
      </c>
      <c r="I1305">
        <v>36502</v>
      </c>
      <c r="J1305">
        <v>34401.392857142862</v>
      </c>
      <c r="K1305">
        <v>2.57</v>
      </c>
      <c r="L1305">
        <v>2.4900000000000002</v>
      </c>
      <c r="M1305">
        <v>2.42</v>
      </c>
      <c r="N1305">
        <v>2.37</v>
      </c>
      <c r="O1305">
        <v>2.31</v>
      </c>
      <c r="P1305">
        <v>2.27</v>
      </c>
      <c r="Q1305">
        <v>2.2618870949587073</v>
      </c>
      <c r="R1305">
        <v>2.2394538209977877</v>
      </c>
      <c r="S1305">
        <v>267773</v>
      </c>
      <c r="T1305">
        <v>11887</v>
      </c>
      <c r="U1305">
        <v>3419</v>
      </c>
      <c r="V1305">
        <v>105.08106992832766</v>
      </c>
      <c r="W1305">
        <v>393.36563625648341</v>
      </c>
      <c r="X1305">
        <v>2590.4891825644777</v>
      </c>
      <c r="Y1305">
        <v>199.03831629794695</v>
      </c>
      <c r="Z1305">
        <v>28585</v>
      </c>
      <c r="AA1305">
        <v>26975.770568101769</v>
      </c>
      <c r="AB1305">
        <v>25241.161218918922</v>
      </c>
      <c r="AC1305">
        <v>23666.495836585531</v>
      </c>
      <c r="AD1305">
        <v>22112.932084683751</v>
      </c>
      <c r="AE1305">
        <v>20593.035852163637</v>
      </c>
      <c r="AF1305">
        <v>19325.197584714824</v>
      </c>
      <c r="AG1305">
        <v>17690.906762493203</v>
      </c>
      <c r="AH1305">
        <v>2314</v>
      </c>
      <c r="AI1305">
        <v>2030.1974551385952</v>
      </c>
      <c r="AJ1305">
        <v>1772.5516968370662</v>
      </c>
      <c r="AK1305">
        <v>1584.364401478171</v>
      </c>
      <c r="AL1305">
        <v>1472.7168488367934</v>
      </c>
      <c r="AM1305">
        <v>1421.9012288811748</v>
      </c>
      <c r="AN1305">
        <v>1612.8881505230502</v>
      </c>
      <c r="AO1305">
        <v>1576.3435228626859</v>
      </c>
      <c r="AP1305">
        <v>143.58959591160891</v>
      </c>
      <c r="AQ1305">
        <v>48.697132457049335</v>
      </c>
      <c r="AR1305">
        <v>1.5626305830279108</v>
      </c>
      <c r="AS1305">
        <v>48.697132457049335</v>
      </c>
      <c r="AT1305">
        <v>39779</v>
      </c>
      <c r="AU1305">
        <v>635</v>
      </c>
      <c r="AV1305">
        <v>24544.953508567225</v>
      </c>
      <c r="AW1305">
        <v>10703.646426437694</v>
      </c>
      <c r="AX1305">
        <v>245.18168365248886</v>
      </c>
      <c r="AY1305">
        <v>819.06509858088828</v>
      </c>
      <c r="AZ1305">
        <v>407.16671006168986</v>
      </c>
      <c r="BA1305">
        <v>6.5173851894147479</v>
      </c>
      <c r="BB1305">
        <v>66.061272509003672</v>
      </c>
      <c r="BC1305">
        <v>18380</v>
      </c>
      <c r="BD1305">
        <v>982683.37497957877</v>
      </c>
      <c r="BE1305">
        <v>10410428.41373492</v>
      </c>
      <c r="BF1305">
        <v>222646</v>
      </c>
      <c r="BG1305">
        <v>213562.27447479684</v>
      </c>
      <c r="BH1305">
        <v>200471.22646985951</v>
      </c>
      <c r="BI1305">
        <v>217206.0000000002</v>
      </c>
      <c r="BJ1305">
        <v>190560.07618777466</v>
      </c>
      <c r="BK1305">
        <v>178050.94813733824</v>
      </c>
      <c r="BL1305">
        <v>-1136025.8216753928</v>
      </c>
      <c r="BM1305">
        <v>-1094814.972619771</v>
      </c>
      <c r="BN1305">
        <v>-1167511.0411199396</v>
      </c>
      <c r="BO1305">
        <v>693135.59992792178</v>
      </c>
      <c r="BP1305">
        <v>1942806.0233504176</v>
      </c>
      <c r="BQ1305">
        <v>3109057.4849061901</v>
      </c>
      <c r="BR1305">
        <v>458794</v>
      </c>
      <c r="BS1305">
        <v>8767932</v>
      </c>
      <c r="BT1305">
        <v>937111</v>
      </c>
      <c r="BU1305">
        <v>8029</v>
      </c>
      <c r="BV1305">
        <v>88734</v>
      </c>
      <c r="BW1305">
        <v>932589</v>
      </c>
      <c r="BX1305">
        <v>42948</v>
      </c>
      <c r="BY1305">
        <v>184.94166568144962</v>
      </c>
      <c r="BZ1305">
        <v>0</v>
      </c>
      <c r="CA1305">
        <v>0</v>
      </c>
      <c r="CB1305">
        <v>8.1788188622211671</v>
      </c>
      <c r="CC1305">
        <v>0</v>
      </c>
      <c r="CD1305">
        <v>33.543482654055602</v>
      </c>
      <c r="CE1305">
        <v>8.971461019398518</v>
      </c>
      <c r="CF1305">
        <v>68.827855999999997</v>
      </c>
      <c r="CG1305">
        <v>750346.94084855996</v>
      </c>
      <c r="CH1305">
        <v>658290.48745741718</v>
      </c>
      <c r="CI1305">
        <v>197429.24909672758</v>
      </c>
      <c r="CJ1305">
        <v>52107.426447816659</v>
      </c>
      <c r="CK1305">
        <v>1406900.5140910498</v>
      </c>
      <c r="CL1305">
        <v>26400000</v>
      </c>
      <c r="CM1305">
        <v>12400000</v>
      </c>
      <c r="CN1305">
        <v>3320000</v>
      </c>
      <c r="CO1305">
        <v>272060000</v>
      </c>
      <c r="CP1305">
        <v>77000</v>
      </c>
      <c r="CQ1305">
        <v>3650</v>
      </c>
      <c r="CR1305">
        <v>0</v>
      </c>
      <c r="CS1305">
        <v>0</v>
      </c>
      <c r="CT1305">
        <v>139059000</v>
      </c>
      <c r="CU1305">
        <v>25579200</v>
      </c>
      <c r="CV1305">
        <v>0</v>
      </c>
      <c r="CW1305">
        <v>16190.000000000002</v>
      </c>
      <c r="CX1305">
        <v>31081.37727798424</v>
      </c>
      <c r="CY1305">
        <v>4179004.7711181981</v>
      </c>
      <c r="CZ1305">
        <v>18380</v>
      </c>
      <c r="DA1305">
        <v>17630.115092329375</v>
      </c>
      <c r="DB1305">
        <v>16549.415406142569</v>
      </c>
      <c r="DC1305">
        <v>14875.332212918638</v>
      </c>
      <c r="DD1305">
        <v>-1136025.8216753928</v>
      </c>
      <c r="DE1305">
        <v>-1094814.972619771</v>
      </c>
      <c r="DF1305">
        <v>-1167511.0411199396</v>
      </c>
    </row>
    <row r="1306" spans="1:110" x14ac:dyDescent="0.45">
      <c r="A1306">
        <v>31204</v>
      </c>
      <c r="B1306" t="s">
        <v>1640</v>
      </c>
      <c r="C1306">
        <v>34174</v>
      </c>
      <c r="D1306">
        <v>32876</v>
      </c>
      <c r="E1306">
        <v>31473</v>
      </c>
      <c r="F1306">
        <v>30015</v>
      </c>
      <c r="G1306">
        <v>28534</v>
      </c>
      <c r="H1306">
        <v>27076</v>
      </c>
      <c r="I1306">
        <v>25655</v>
      </c>
      <c r="J1306">
        <v>24223</v>
      </c>
      <c r="K1306">
        <v>2.57</v>
      </c>
      <c r="L1306">
        <v>2.4900000000000002</v>
      </c>
      <c r="M1306">
        <v>2.42</v>
      </c>
      <c r="N1306">
        <v>2.37</v>
      </c>
      <c r="O1306">
        <v>2.31</v>
      </c>
      <c r="P1306">
        <v>2.27</v>
      </c>
      <c r="Q1306">
        <v>2.2618870949587073</v>
      </c>
      <c r="R1306">
        <v>2.2394538209977877</v>
      </c>
      <c r="S1306">
        <v>262493</v>
      </c>
      <c r="T1306">
        <v>10708</v>
      </c>
      <c r="U1306">
        <v>3905</v>
      </c>
      <c r="V1306">
        <v>73.932296238405087</v>
      </c>
      <c r="W1306">
        <v>276.76178753755744</v>
      </c>
      <c r="X1306">
        <v>2311.0966354746643</v>
      </c>
      <c r="Y1306">
        <v>225.14320755866521</v>
      </c>
      <c r="Z1306">
        <v>16386</v>
      </c>
      <c r="AA1306">
        <v>15415.298609127405</v>
      </c>
      <c r="AB1306">
        <v>14468.119058992661</v>
      </c>
      <c r="AC1306">
        <v>13591.303258908303</v>
      </c>
      <c r="AD1306">
        <v>12728.704532426493</v>
      </c>
      <c r="AE1306">
        <v>11878.570603087905</v>
      </c>
      <c r="AF1306">
        <v>11065.366855232904</v>
      </c>
      <c r="AG1306">
        <v>10174.342911256366</v>
      </c>
      <c r="AH1306">
        <v>847</v>
      </c>
      <c r="AI1306">
        <v>754.23196050768206</v>
      </c>
      <c r="AJ1306">
        <v>685.89949372230296</v>
      </c>
      <c r="AK1306">
        <v>635.32932788250218</v>
      </c>
      <c r="AL1306">
        <v>604.67093213197677</v>
      </c>
      <c r="AM1306">
        <v>586.94943613550322</v>
      </c>
      <c r="AN1306">
        <v>582.12520637858302</v>
      </c>
      <c r="AO1306">
        <v>558.93684037939033</v>
      </c>
      <c r="AP1306">
        <v>72.422492657616118</v>
      </c>
      <c r="AQ1306">
        <v>109.97435746550306</v>
      </c>
      <c r="AR1306">
        <v>3.5289407333380325</v>
      </c>
      <c r="AS1306">
        <v>109.97435746550306</v>
      </c>
      <c r="AT1306">
        <v>26904</v>
      </c>
      <c r="AU1306">
        <v>743</v>
      </c>
      <c r="AV1306">
        <v>16720.691635774456</v>
      </c>
      <c r="AW1306">
        <v>10763.070822237834</v>
      </c>
      <c r="AX1306">
        <v>273.0545334162714</v>
      </c>
      <c r="AY1306">
        <v>557.96947988579348</v>
      </c>
      <c r="AZ1306">
        <v>409.4272140779272</v>
      </c>
      <c r="BA1306">
        <v>7.258297379636649</v>
      </c>
      <c r="BB1306">
        <v>66.061272509003672</v>
      </c>
      <c r="BC1306">
        <v>12770</v>
      </c>
      <c r="BD1306">
        <v>691104.98467864224</v>
      </c>
      <c r="BE1306">
        <v>5458168.3795039309</v>
      </c>
      <c r="BF1306">
        <v>154080</v>
      </c>
      <c r="BG1306">
        <v>147793.94672116631</v>
      </c>
      <c r="BH1306">
        <v>139195.53140273984</v>
      </c>
      <c r="BI1306">
        <v>293158.00000000012</v>
      </c>
      <c r="BJ1306">
        <v>258470.45729077715</v>
      </c>
      <c r="BK1306">
        <v>242066.12261845203</v>
      </c>
      <c r="BL1306">
        <v>-562455.73848355177</v>
      </c>
      <c r="BM1306">
        <v>-564039.21545021364</v>
      </c>
      <c r="BN1306">
        <v>-629989.41064814536</v>
      </c>
      <c r="BO1306">
        <v>383443.47805651277</v>
      </c>
      <c r="BP1306">
        <v>1034288.2710246998</v>
      </c>
      <c r="BQ1306">
        <v>1641919.2387464659</v>
      </c>
      <c r="BR1306">
        <v>458794</v>
      </c>
      <c r="BS1306">
        <v>8767932</v>
      </c>
      <c r="BT1306">
        <v>937111</v>
      </c>
      <c r="BU1306">
        <v>8029</v>
      </c>
      <c r="BV1306">
        <v>88734</v>
      </c>
      <c r="BW1306">
        <v>932589</v>
      </c>
      <c r="BX1306">
        <v>42948</v>
      </c>
      <c r="BY1306">
        <v>234.18744714350402</v>
      </c>
      <c r="BZ1306">
        <v>0</v>
      </c>
      <c r="CA1306">
        <v>0</v>
      </c>
      <c r="CB1306">
        <v>0</v>
      </c>
      <c r="CC1306">
        <v>383.57962127999997</v>
      </c>
      <c r="CD1306">
        <v>4.3174037064554724</v>
      </c>
      <c r="CE1306">
        <v>0</v>
      </c>
      <c r="CF1306">
        <v>324</v>
      </c>
      <c r="CG1306">
        <v>407650.39826571697</v>
      </c>
      <c r="CH1306">
        <v>357637.73366367299</v>
      </c>
      <c r="CI1306">
        <v>107259.86559306287</v>
      </c>
      <c r="CJ1306">
        <v>28309.05543511923</v>
      </c>
      <c r="CK1306">
        <v>764344.49674821924</v>
      </c>
      <c r="CL1306">
        <v>600000</v>
      </c>
      <c r="CM1306">
        <v>3120000</v>
      </c>
      <c r="CN1306">
        <v>1750000</v>
      </c>
      <c r="CO1306">
        <v>29020000</v>
      </c>
      <c r="CP1306">
        <v>0</v>
      </c>
      <c r="CQ1306">
        <v>0</v>
      </c>
      <c r="CR1306">
        <v>0</v>
      </c>
      <c r="CS1306">
        <v>0</v>
      </c>
      <c r="CT1306">
        <v>0</v>
      </c>
      <c r="CU1306">
        <v>0</v>
      </c>
      <c r="CV1306">
        <v>0</v>
      </c>
      <c r="CW1306">
        <v>0</v>
      </c>
      <c r="CX1306">
        <v>64.357563897528578</v>
      </c>
      <c r="CY1306">
        <v>2178662.8763146847</v>
      </c>
      <c r="CZ1306">
        <v>12770</v>
      </c>
      <c r="DA1306">
        <v>12249.018040169351</v>
      </c>
      <c r="DB1306">
        <v>11536.389771631542</v>
      </c>
      <c r="DC1306">
        <v>10461.575419765788</v>
      </c>
      <c r="DD1306">
        <v>-562455.73848355177</v>
      </c>
      <c r="DE1306">
        <v>-564039.21545021364</v>
      </c>
      <c r="DF1306">
        <v>-629989.41064814536</v>
      </c>
    </row>
    <row r="1307" spans="1:110" x14ac:dyDescent="0.45">
      <c r="A1307">
        <v>31302</v>
      </c>
      <c r="B1307" t="s">
        <v>1641</v>
      </c>
      <c r="C1307">
        <v>11485</v>
      </c>
      <c r="D1307">
        <v>10582</v>
      </c>
      <c r="E1307">
        <v>9689</v>
      </c>
      <c r="F1307">
        <v>8851</v>
      </c>
      <c r="G1307">
        <v>8013</v>
      </c>
      <c r="H1307">
        <v>7158</v>
      </c>
      <c r="I1307">
        <v>6314</v>
      </c>
      <c r="J1307">
        <v>5455.5357142857138</v>
      </c>
      <c r="K1307">
        <v>2.57</v>
      </c>
      <c r="L1307">
        <v>2.4900000000000002</v>
      </c>
      <c r="M1307">
        <v>2.42</v>
      </c>
      <c r="N1307">
        <v>2.37</v>
      </c>
      <c r="O1307">
        <v>2.31</v>
      </c>
      <c r="P1307">
        <v>2.27</v>
      </c>
      <c r="Q1307">
        <v>2.2618870949587073</v>
      </c>
      <c r="R1307">
        <v>2.2394538209977877</v>
      </c>
      <c r="S1307">
        <v>268176</v>
      </c>
      <c r="T1307">
        <v>10760</v>
      </c>
      <c r="U1307">
        <v>3415</v>
      </c>
      <c r="V1307">
        <v>22.828865429596995</v>
      </c>
      <c r="W1307">
        <v>85.458695660903402</v>
      </c>
      <c r="X1307">
        <v>2527.5925436093448</v>
      </c>
      <c r="Y1307">
        <v>214.29575604959302</v>
      </c>
      <c r="Z1307">
        <v>3994</v>
      </c>
      <c r="AA1307">
        <v>3561.545847345802</v>
      </c>
      <c r="AB1307">
        <v>3153.8546026901386</v>
      </c>
      <c r="AC1307">
        <v>2777.7436244729261</v>
      </c>
      <c r="AD1307">
        <v>2421.9816883994022</v>
      </c>
      <c r="AE1307">
        <v>2110.22844555858</v>
      </c>
      <c r="AF1307">
        <v>1841.5672546036108</v>
      </c>
      <c r="AG1307">
        <v>1478.5082191563363</v>
      </c>
      <c r="AH1307">
        <v>622</v>
      </c>
      <c r="AI1307">
        <v>586.86700660334009</v>
      </c>
      <c r="AJ1307">
        <v>545.08727392008575</v>
      </c>
      <c r="AK1307">
        <v>501.23711005114546</v>
      </c>
      <c r="AL1307">
        <v>457.78876925863108</v>
      </c>
      <c r="AM1307">
        <v>431.51266695675838</v>
      </c>
      <c r="AN1307">
        <v>419.55523695233836</v>
      </c>
      <c r="AO1307">
        <v>375.06742038991263</v>
      </c>
      <c r="AP1307">
        <v>14.646209708939116</v>
      </c>
      <c r="AQ1307">
        <v>46.262275834196863</v>
      </c>
      <c r="AR1307">
        <v>1.4844990538765153</v>
      </c>
      <c r="AS1307">
        <v>46.262275834196863</v>
      </c>
      <c r="AT1307">
        <v>9223</v>
      </c>
      <c r="AU1307">
        <v>106</v>
      </c>
      <c r="AV1307">
        <v>5675.1099941205557</v>
      </c>
      <c r="AW1307">
        <v>2018.3262515653651</v>
      </c>
      <c r="AX1307">
        <v>42.746255982464533</v>
      </c>
      <c r="AY1307">
        <v>189.37842050380291</v>
      </c>
      <c r="AZ1307">
        <v>76.777130609546489</v>
      </c>
      <c r="BA1307">
        <v>1.1362749920500348</v>
      </c>
      <c r="BB1307">
        <v>66.061272509003672</v>
      </c>
      <c r="BC1307">
        <v>12770</v>
      </c>
      <c r="BD1307">
        <v>483575.97261386598</v>
      </c>
      <c r="BE1307">
        <v>1413792.104359603</v>
      </c>
      <c r="BF1307">
        <v>46458</v>
      </c>
      <c r="BG1307">
        <v>40825.93072305731</v>
      </c>
      <c r="BH1307">
        <v>34471.32177573588</v>
      </c>
      <c r="BI1307">
        <v>25087.999999999985</v>
      </c>
      <c r="BJ1307">
        <v>19566.793476128034</v>
      </c>
      <c r="BK1307">
        <v>17060.759345228365</v>
      </c>
      <c r="BL1307">
        <v>-381844.47173887247</v>
      </c>
      <c r="BM1307">
        <v>-373013.83355484926</v>
      </c>
      <c r="BN1307">
        <v>-416576.25508780847</v>
      </c>
      <c r="BO1307">
        <v>23685.225493390346</v>
      </c>
      <c r="BP1307">
        <v>127748.00256980071</v>
      </c>
      <c r="BQ1307">
        <v>210004.79404634843</v>
      </c>
      <c r="BR1307">
        <v>458794</v>
      </c>
      <c r="BS1307">
        <v>8767932</v>
      </c>
      <c r="BT1307">
        <v>937111</v>
      </c>
      <c r="BU1307">
        <v>8029</v>
      </c>
      <c r="BV1307">
        <v>88734</v>
      </c>
      <c r="BW1307">
        <v>932589</v>
      </c>
      <c r="BX1307">
        <v>42948</v>
      </c>
      <c r="BY1307">
        <v>53.954386076783166</v>
      </c>
      <c r="BZ1307">
        <v>0</v>
      </c>
      <c r="CA1307">
        <v>0</v>
      </c>
      <c r="CB1307">
        <v>0</v>
      </c>
      <c r="CC1307">
        <v>0</v>
      </c>
      <c r="CD1307">
        <v>3.966803041675385</v>
      </c>
      <c r="CE1307">
        <v>15.231271045396719</v>
      </c>
      <c r="CF1307">
        <v>2.3712451436388506</v>
      </c>
      <c r="CG1307">
        <v>128089.00340662745</v>
      </c>
      <c r="CH1307">
        <v>112374.38030349954</v>
      </c>
      <c r="CI1307">
        <v>33702.430680293182</v>
      </c>
      <c r="CJ1307">
        <v>8895.0696810157933</v>
      </c>
      <c r="CK1307">
        <v>240166.88138742646</v>
      </c>
      <c r="CL1307">
        <v>7750000</v>
      </c>
      <c r="CM1307">
        <v>920000</v>
      </c>
      <c r="CN1307">
        <v>820000</v>
      </c>
      <c r="CO1307">
        <v>122320000</v>
      </c>
      <c r="CP1307">
        <v>27000</v>
      </c>
      <c r="CQ1307">
        <v>420</v>
      </c>
      <c r="CR1307">
        <v>0</v>
      </c>
      <c r="CS1307">
        <v>0</v>
      </c>
      <c r="CT1307">
        <v>53374000</v>
      </c>
      <c r="CU1307">
        <v>2943360</v>
      </c>
      <c r="CV1307">
        <v>0</v>
      </c>
      <c r="CW1307">
        <v>0</v>
      </c>
      <c r="CX1307">
        <v>21037.888470131864</v>
      </c>
      <c r="CY1307">
        <v>692815.01745576225</v>
      </c>
      <c r="CZ1307">
        <v>12770</v>
      </c>
      <c r="DA1307">
        <v>11221.902262978212</v>
      </c>
      <c r="DB1307">
        <v>9475.1986541854403</v>
      </c>
      <c r="DC1307">
        <v>7320.1128928898252</v>
      </c>
      <c r="DD1307">
        <v>-381844.47173887247</v>
      </c>
      <c r="DE1307">
        <v>-373013.83355484926</v>
      </c>
      <c r="DF1307">
        <v>-416576.25508780847</v>
      </c>
    </row>
    <row r="1308" spans="1:110" x14ac:dyDescent="0.45">
      <c r="A1308">
        <v>31325</v>
      </c>
      <c r="B1308" t="s">
        <v>1642</v>
      </c>
      <c r="C1308">
        <v>3269</v>
      </c>
      <c r="D1308">
        <v>2837</v>
      </c>
      <c r="E1308">
        <v>2452</v>
      </c>
      <c r="F1308">
        <v>2104</v>
      </c>
      <c r="G1308">
        <v>1801</v>
      </c>
      <c r="H1308">
        <v>1523</v>
      </c>
      <c r="I1308">
        <v>1266</v>
      </c>
      <c r="J1308">
        <v>934.28571428571433</v>
      </c>
      <c r="K1308">
        <v>2.57</v>
      </c>
      <c r="L1308">
        <v>2.4900000000000002</v>
      </c>
      <c r="M1308">
        <v>2.42</v>
      </c>
      <c r="N1308">
        <v>2.37</v>
      </c>
      <c r="O1308">
        <v>2.31</v>
      </c>
      <c r="P1308">
        <v>2.27</v>
      </c>
      <c r="Q1308">
        <v>2.2618870949587073</v>
      </c>
      <c r="R1308">
        <v>2.2394538209977877</v>
      </c>
      <c r="S1308">
        <v>268176</v>
      </c>
      <c r="T1308">
        <v>10760</v>
      </c>
      <c r="U1308">
        <v>3415</v>
      </c>
      <c r="V1308">
        <v>6.9871801727578253</v>
      </c>
      <c r="W1308">
        <v>26.156153303066297</v>
      </c>
      <c r="X1308">
        <v>2350.5709927238058</v>
      </c>
      <c r="Y1308">
        <v>199.28741652113493</v>
      </c>
      <c r="Z1308">
        <v>1228</v>
      </c>
      <c r="AA1308">
        <v>1069.2962815462508</v>
      </c>
      <c r="AB1308">
        <v>908.33870794897837</v>
      </c>
      <c r="AC1308">
        <v>763.01612480786196</v>
      </c>
      <c r="AD1308">
        <v>639.86099593257518</v>
      </c>
      <c r="AE1308">
        <v>527.46629141063465</v>
      </c>
      <c r="AF1308">
        <v>455.58189060575654</v>
      </c>
      <c r="AG1308">
        <v>301.61122531099244</v>
      </c>
      <c r="AH1308">
        <v>188</v>
      </c>
      <c r="AI1308">
        <v>149.65641568096308</v>
      </c>
      <c r="AJ1308">
        <v>119.99454243269219</v>
      </c>
      <c r="AK1308">
        <v>94.23262272686064</v>
      </c>
      <c r="AL1308">
        <v>88.563064240077964</v>
      </c>
      <c r="AM1308">
        <v>81.824776471584968</v>
      </c>
      <c r="AN1308">
        <v>93.609797900489639</v>
      </c>
      <c r="AO1308">
        <v>58.612233854970199</v>
      </c>
      <c r="AP1308">
        <v>4.950631659486441</v>
      </c>
      <c r="AQ1308">
        <v>3.8551896528497385</v>
      </c>
      <c r="AR1308">
        <v>0.1237082544897096</v>
      </c>
      <c r="AS1308">
        <v>3.8551896528497385</v>
      </c>
      <c r="AT1308">
        <v>2618</v>
      </c>
      <c r="AU1308">
        <v>6</v>
      </c>
      <c r="AV1308">
        <v>1601.6889825806491</v>
      </c>
      <c r="AW1308">
        <v>302.17415650194135</v>
      </c>
      <c r="AX1308">
        <v>3.895184771200249</v>
      </c>
      <c r="AY1308">
        <v>53.448361348716261</v>
      </c>
      <c r="AZ1308">
        <v>11.49470491333385</v>
      </c>
      <c r="BA1308">
        <v>0.10354125626217707</v>
      </c>
      <c r="BB1308">
        <v>66.061272509003672</v>
      </c>
      <c r="BC1308">
        <v>12770</v>
      </c>
      <c r="BD1308">
        <v>308898.24473155726</v>
      </c>
      <c r="BE1308">
        <v>547818.78000200714</v>
      </c>
      <c r="BF1308">
        <v>6100</v>
      </c>
      <c r="BG1308">
        <v>4752.9936686551591</v>
      </c>
      <c r="BH1308">
        <v>3592.0625653145426</v>
      </c>
      <c r="BI1308">
        <v>4783.9999999999982</v>
      </c>
      <c r="BJ1308">
        <v>3413.7116195731614</v>
      </c>
      <c r="BK1308">
        <v>2862.7192082955307</v>
      </c>
      <c r="BL1308">
        <v>-425502.05726407957</v>
      </c>
      <c r="BM1308">
        <v>-425760.54729169596</v>
      </c>
      <c r="BN1308">
        <v>-483943.78670529363</v>
      </c>
      <c r="BO1308">
        <v>-32355.819336815795</v>
      </c>
      <c r="BP1308">
        <v>-13768.487736283103</v>
      </c>
      <c r="BQ1308">
        <v>15644.279789972643</v>
      </c>
      <c r="BR1308">
        <v>458794</v>
      </c>
      <c r="BS1308">
        <v>8767932</v>
      </c>
      <c r="BT1308">
        <v>937111</v>
      </c>
      <c r="BU1308">
        <v>8029</v>
      </c>
      <c r="BV1308">
        <v>88734</v>
      </c>
      <c r="BW1308">
        <v>932589</v>
      </c>
      <c r="BX1308">
        <v>42948</v>
      </c>
      <c r="BY1308">
        <v>0.66647192589964532</v>
      </c>
      <c r="BZ1308">
        <v>0</v>
      </c>
      <c r="CA1308">
        <v>0</v>
      </c>
      <c r="CB1308">
        <v>209.27063168140813</v>
      </c>
      <c r="CC1308">
        <v>0</v>
      </c>
      <c r="CD1308">
        <v>3.3831485303568387</v>
      </c>
      <c r="CE1308">
        <v>0</v>
      </c>
      <c r="CF1308">
        <v>31.96</v>
      </c>
      <c r="CG1308">
        <v>56379.946732734599</v>
      </c>
      <c r="CH1308">
        <v>49462.962527098178</v>
      </c>
      <c r="CI1308">
        <v>14834.538453597606</v>
      </c>
      <c r="CJ1308">
        <v>3915.2740786621243</v>
      </c>
      <c r="CK1308">
        <v>105712.40012387736</v>
      </c>
      <c r="CL1308">
        <v>2320000</v>
      </c>
      <c r="CM1308">
        <v>760000</v>
      </c>
      <c r="CN1308">
        <v>460000</v>
      </c>
      <c r="CO1308">
        <v>199180000</v>
      </c>
      <c r="CP1308">
        <v>28000</v>
      </c>
      <c r="CQ1308">
        <v>14860</v>
      </c>
      <c r="CR1308">
        <v>0</v>
      </c>
      <c r="CS1308">
        <v>0</v>
      </c>
      <c r="CT1308">
        <v>61892000</v>
      </c>
      <c r="CU1308">
        <v>104138880</v>
      </c>
      <c r="CV1308">
        <v>0</v>
      </c>
      <c r="CW1308">
        <v>0</v>
      </c>
      <c r="CX1308">
        <v>39264.222806883881</v>
      </c>
      <c r="CY1308">
        <v>333731.28052952036</v>
      </c>
      <c r="CZ1308">
        <v>12770</v>
      </c>
      <c r="DA1308">
        <v>9950.1195325780918</v>
      </c>
      <c r="DB1308">
        <v>7519.7768785355256</v>
      </c>
      <c r="DC1308">
        <v>4675.9354308450038</v>
      </c>
      <c r="DD1308">
        <v>-425502.05726407957</v>
      </c>
      <c r="DE1308">
        <v>-425760.54729169596</v>
      </c>
      <c r="DF1308">
        <v>-483943.78670529363</v>
      </c>
    </row>
    <row r="1309" spans="1:110" x14ac:dyDescent="0.45">
      <c r="A1309">
        <v>31328</v>
      </c>
      <c r="B1309" t="s">
        <v>1643</v>
      </c>
      <c r="C1309">
        <v>7154</v>
      </c>
      <c r="D1309">
        <v>6527</v>
      </c>
      <c r="E1309">
        <v>5785</v>
      </c>
      <c r="F1309">
        <v>5097</v>
      </c>
      <c r="G1309">
        <v>4462</v>
      </c>
      <c r="H1309">
        <v>3877</v>
      </c>
      <c r="I1309">
        <v>3310</v>
      </c>
      <c r="J1309">
        <v>2661.6071428571427</v>
      </c>
      <c r="K1309">
        <v>2.57</v>
      </c>
      <c r="L1309">
        <v>2.4900000000000002</v>
      </c>
      <c r="M1309">
        <v>2.42</v>
      </c>
      <c r="N1309">
        <v>2.37</v>
      </c>
      <c r="O1309">
        <v>2.31</v>
      </c>
      <c r="P1309">
        <v>2.27</v>
      </c>
      <c r="Q1309">
        <v>2.2618870949587073</v>
      </c>
      <c r="R1309">
        <v>2.2394538209977877</v>
      </c>
      <c r="S1309">
        <v>268176</v>
      </c>
      <c r="T1309">
        <v>10760</v>
      </c>
      <c r="U1309">
        <v>3415</v>
      </c>
      <c r="V1309">
        <v>14.080587960266849</v>
      </c>
      <c r="W1309">
        <v>52.709964274570062</v>
      </c>
      <c r="X1309">
        <v>2552.6339434015263</v>
      </c>
      <c r="Y1309">
        <v>216.41882992658066</v>
      </c>
      <c r="Z1309">
        <v>2910</v>
      </c>
      <c r="AA1309">
        <v>2682.5359319401855</v>
      </c>
      <c r="AB1309">
        <v>2349.4727526212614</v>
      </c>
      <c r="AC1309">
        <v>2086.8570379726561</v>
      </c>
      <c r="AD1309">
        <v>1864.8473398787985</v>
      </c>
      <c r="AE1309">
        <v>1659.2309687289144</v>
      </c>
      <c r="AF1309">
        <v>1835.8452614867158</v>
      </c>
      <c r="AG1309">
        <v>1545.9289571396409</v>
      </c>
      <c r="AH1309">
        <v>396</v>
      </c>
      <c r="AI1309">
        <v>395.92460620176701</v>
      </c>
      <c r="AJ1309">
        <v>397.21180280630898</v>
      </c>
      <c r="AK1309">
        <v>430.12562192780354</v>
      </c>
      <c r="AL1309">
        <v>459.45788141203462</v>
      </c>
      <c r="AM1309">
        <v>503.01275843389112</v>
      </c>
      <c r="AN1309">
        <v>894.57733907313445</v>
      </c>
      <c r="AO1309">
        <v>865.5432592349556</v>
      </c>
      <c r="AP1309">
        <v>11.929745632172198</v>
      </c>
      <c r="AQ1309">
        <v>2.8406660599945441</v>
      </c>
      <c r="AR1309">
        <v>9.1153450676628126E-2</v>
      </c>
      <c r="AS1309">
        <v>2.8406660599945441</v>
      </c>
      <c r="AT1309">
        <v>5875</v>
      </c>
      <c r="AU1309">
        <v>28</v>
      </c>
      <c r="AV1309">
        <v>3599.8824323752337</v>
      </c>
      <c r="AW1309">
        <v>841.47130695847795</v>
      </c>
      <c r="AX1309">
        <v>13.712401518512054</v>
      </c>
      <c r="AY1309">
        <v>120.12807676836154</v>
      </c>
      <c r="AZ1309">
        <v>32.009568516700497</v>
      </c>
      <c r="BA1309">
        <v>0.36450113742887486</v>
      </c>
      <c r="BB1309">
        <v>66.061272509003672</v>
      </c>
      <c r="BC1309">
        <v>12770</v>
      </c>
      <c r="BD1309">
        <v>382494.68843962776</v>
      </c>
      <c r="BE1309">
        <v>1179233.7151114296</v>
      </c>
      <c r="BF1309">
        <v>8222</v>
      </c>
      <c r="BG1309">
        <v>6745.7383875741089</v>
      </c>
      <c r="BH1309">
        <v>5357.141906644646</v>
      </c>
      <c r="BI1309">
        <v>15407.999999999996</v>
      </c>
      <c r="BJ1309">
        <v>11986.528440581444</v>
      </c>
      <c r="BK1309">
        <v>10711.344989168711</v>
      </c>
      <c r="BL1309">
        <v>-392808.14032916818</v>
      </c>
      <c r="BM1309">
        <v>-376982.11006995628</v>
      </c>
      <c r="BN1309">
        <v>-416227.16705747216</v>
      </c>
      <c r="BO1309">
        <v>-7603.5715124227572</v>
      </c>
      <c r="BP1309">
        <v>88823.491042000358</v>
      </c>
      <c r="BQ1309">
        <v>191233.18952538597</v>
      </c>
      <c r="BR1309">
        <v>458794</v>
      </c>
      <c r="BS1309">
        <v>8767932</v>
      </c>
      <c r="BT1309">
        <v>937111</v>
      </c>
      <c r="BU1309">
        <v>8029</v>
      </c>
      <c r="BV1309">
        <v>88734</v>
      </c>
      <c r="BW1309">
        <v>932589</v>
      </c>
      <c r="BX1309">
        <v>42948</v>
      </c>
      <c r="BY1309">
        <v>2.5720195028277359</v>
      </c>
      <c r="BZ1309">
        <v>0</v>
      </c>
      <c r="CA1309">
        <v>0</v>
      </c>
      <c r="CB1309">
        <v>91.662008322540558</v>
      </c>
      <c r="CC1309">
        <v>0</v>
      </c>
      <c r="CD1309">
        <v>9.0679646530335312</v>
      </c>
      <c r="CE1309">
        <v>0</v>
      </c>
      <c r="CF1309">
        <v>2.1037499999999998</v>
      </c>
      <c r="CG1309">
        <v>106004.6924744503</v>
      </c>
      <c r="CH1309">
        <v>92999.487147723761</v>
      </c>
      <c r="CI1309">
        <v>27891.666769897805</v>
      </c>
      <c r="CJ1309">
        <v>7361.4369773923818</v>
      </c>
      <c r="CK1309">
        <v>198758.7983895943</v>
      </c>
      <c r="CL1309">
        <v>4870000</v>
      </c>
      <c r="CM1309">
        <v>500000</v>
      </c>
      <c r="CN1309">
        <v>730000</v>
      </c>
      <c r="CO1309">
        <v>224700000</v>
      </c>
      <c r="CP1309">
        <v>16000</v>
      </c>
      <c r="CQ1309">
        <v>6700</v>
      </c>
      <c r="CR1309">
        <v>0</v>
      </c>
      <c r="CS1309">
        <v>0</v>
      </c>
      <c r="CT1309">
        <v>39593000</v>
      </c>
      <c r="CU1309">
        <v>46953600</v>
      </c>
      <c r="CV1309">
        <v>0</v>
      </c>
      <c r="CW1309">
        <v>0</v>
      </c>
      <c r="CX1309">
        <v>44087.967643564989</v>
      </c>
      <c r="CY1309">
        <v>596078.04737167421</v>
      </c>
      <c r="CZ1309">
        <v>12770</v>
      </c>
      <c r="DA1309">
        <v>10477.144150975599</v>
      </c>
      <c r="DB1309">
        <v>8320.4454083984601</v>
      </c>
      <c r="DC1309">
        <v>5789.9987982746852</v>
      </c>
      <c r="DD1309">
        <v>-392808.14032916818</v>
      </c>
      <c r="DE1309">
        <v>-376982.11006995628</v>
      </c>
      <c r="DF1309">
        <v>-416227.16705747216</v>
      </c>
    </row>
    <row r="1310" spans="1:110" x14ac:dyDescent="0.45">
      <c r="A1310">
        <v>31329</v>
      </c>
      <c r="B1310" t="s">
        <v>1644</v>
      </c>
      <c r="C1310">
        <v>16985</v>
      </c>
      <c r="D1310">
        <v>15589</v>
      </c>
      <c r="E1310">
        <v>14204</v>
      </c>
      <c r="F1310">
        <v>12882</v>
      </c>
      <c r="G1310">
        <v>11605</v>
      </c>
      <c r="H1310">
        <v>10315</v>
      </c>
      <c r="I1310">
        <v>9067</v>
      </c>
      <c r="J1310">
        <v>7749.1071428571422</v>
      </c>
      <c r="K1310">
        <v>2.57</v>
      </c>
      <c r="L1310">
        <v>2.4900000000000002</v>
      </c>
      <c r="M1310">
        <v>2.42</v>
      </c>
      <c r="N1310">
        <v>2.37</v>
      </c>
      <c r="O1310">
        <v>2.31</v>
      </c>
      <c r="P1310">
        <v>2.27</v>
      </c>
      <c r="Q1310">
        <v>2.2618870949587073</v>
      </c>
      <c r="R1310">
        <v>2.2394538209977877</v>
      </c>
      <c r="S1310">
        <v>268176</v>
      </c>
      <c r="T1310">
        <v>10760</v>
      </c>
      <c r="U1310">
        <v>3415</v>
      </c>
      <c r="V1310">
        <v>30.587605485263172</v>
      </c>
      <c r="W1310">
        <v>114.50314411034793</v>
      </c>
      <c r="X1310">
        <v>2789.8475055501403</v>
      </c>
      <c r="Y1310">
        <v>236.53040201298379</v>
      </c>
      <c r="Z1310">
        <v>5693</v>
      </c>
      <c r="AA1310">
        <v>5282.5715767079346</v>
      </c>
      <c r="AB1310">
        <v>4791.1387617540813</v>
      </c>
      <c r="AC1310">
        <v>4305.2989530568811</v>
      </c>
      <c r="AD1310">
        <v>3819.0141465736997</v>
      </c>
      <c r="AE1310">
        <v>3371.7447524502518</v>
      </c>
      <c r="AF1310">
        <v>3145.4164758074226</v>
      </c>
      <c r="AG1310">
        <v>2664.2499587153343</v>
      </c>
      <c r="AH1310">
        <v>1552</v>
      </c>
      <c r="AI1310">
        <v>1412.6424195129769</v>
      </c>
      <c r="AJ1310">
        <v>1251.4408502638335</v>
      </c>
      <c r="AK1310">
        <v>1100.4881432694037</v>
      </c>
      <c r="AL1310">
        <v>991.70724044259964</v>
      </c>
      <c r="AM1310">
        <v>932.51293977839703</v>
      </c>
      <c r="AN1310">
        <v>1073.5554277860244</v>
      </c>
      <c r="AO1310">
        <v>1015.394637866382</v>
      </c>
      <c r="AP1310">
        <v>20.206804581485493</v>
      </c>
      <c r="AQ1310">
        <v>48.291323019907253</v>
      </c>
      <c r="AR1310">
        <v>1.5496086615026781</v>
      </c>
      <c r="AS1310">
        <v>48.291323019907253</v>
      </c>
      <c r="AT1310">
        <v>14460</v>
      </c>
      <c r="AU1310">
        <v>108</v>
      </c>
      <c r="AV1310">
        <v>8875.2702592752175</v>
      </c>
      <c r="AW1310">
        <v>2510.3716509952847</v>
      </c>
      <c r="AX1310">
        <v>47.117227414754439</v>
      </c>
      <c r="AY1310">
        <v>296.16776855201397</v>
      </c>
      <c r="AZ1310">
        <v>95.494537603860621</v>
      </c>
      <c r="BA1310">
        <v>1.2524635427271646</v>
      </c>
      <c r="BB1310">
        <v>66.061272509003672</v>
      </c>
      <c r="BC1310">
        <v>5240</v>
      </c>
      <c r="BD1310">
        <v>191323.74196937677</v>
      </c>
      <c r="BE1310">
        <v>1796225.9211596211</v>
      </c>
      <c r="BF1310">
        <v>50288</v>
      </c>
      <c r="BG1310">
        <v>43659.665349877512</v>
      </c>
      <c r="BH1310">
        <v>36499.66083053594</v>
      </c>
      <c r="BI1310">
        <v>28885.999999999993</v>
      </c>
      <c r="BJ1310">
        <v>23542.107049972656</v>
      </c>
      <c r="BK1310">
        <v>20883.019006185645</v>
      </c>
      <c r="BL1310">
        <v>-483134.62472905149</v>
      </c>
      <c r="BM1310">
        <v>-483240.64859582996</v>
      </c>
      <c r="BN1310">
        <v>-514126.33418702707</v>
      </c>
      <c r="BO1310">
        <v>63581.299370933324</v>
      </c>
      <c r="BP1310">
        <v>221286.49073955347</v>
      </c>
      <c r="BQ1310">
        <v>361578.99353496102</v>
      </c>
      <c r="BR1310">
        <v>458794</v>
      </c>
      <c r="BS1310">
        <v>8767932</v>
      </c>
      <c r="BT1310">
        <v>937111</v>
      </c>
      <c r="BU1310">
        <v>8029</v>
      </c>
      <c r="BV1310">
        <v>88734</v>
      </c>
      <c r="BW1310">
        <v>932589</v>
      </c>
      <c r="BX1310">
        <v>42948</v>
      </c>
      <c r="BY1310">
        <v>21.804383505655647</v>
      </c>
      <c r="BZ1310">
        <v>0</v>
      </c>
      <c r="CA1310">
        <v>0</v>
      </c>
      <c r="CB1310">
        <v>428.7021855306042</v>
      </c>
      <c r="CC1310">
        <v>0</v>
      </c>
      <c r="CD1310">
        <v>8.9342799581902224</v>
      </c>
      <c r="CE1310">
        <v>0</v>
      </c>
      <c r="CF1310">
        <v>0.4239</v>
      </c>
      <c r="CG1310">
        <v>159786.48497986994</v>
      </c>
      <c r="CH1310">
        <v>140183.05048002477</v>
      </c>
      <c r="CI1310">
        <v>42042.585939919481</v>
      </c>
      <c r="CJ1310">
        <v>11096.283679157634</v>
      </c>
      <c r="CK1310">
        <v>299599.6593372561</v>
      </c>
      <c r="CL1310">
        <v>13700000</v>
      </c>
      <c r="CM1310">
        <v>4000000</v>
      </c>
      <c r="CN1310">
        <v>1760000</v>
      </c>
      <c r="CO1310">
        <v>206710000</v>
      </c>
      <c r="CP1310">
        <v>17000</v>
      </c>
      <c r="CQ1310">
        <v>9800</v>
      </c>
      <c r="CR1310">
        <v>0</v>
      </c>
      <c r="CS1310">
        <v>0</v>
      </c>
      <c r="CT1310">
        <v>32469000</v>
      </c>
      <c r="CU1310">
        <v>68678400</v>
      </c>
      <c r="CV1310">
        <v>0</v>
      </c>
      <c r="CW1310">
        <v>0</v>
      </c>
      <c r="CX1310">
        <v>35023.56800540597</v>
      </c>
      <c r="CY1310">
        <v>808475.73186889314</v>
      </c>
      <c r="CZ1310">
        <v>5240</v>
      </c>
      <c r="DA1310">
        <v>4549.3287948090638</v>
      </c>
      <c r="DB1310">
        <v>3803.2576907414955</v>
      </c>
      <c r="DC1310">
        <v>2896.1558671656035</v>
      </c>
      <c r="DD1310">
        <v>-483134.62472905149</v>
      </c>
      <c r="DE1310">
        <v>-483240.64859582996</v>
      </c>
      <c r="DF1310">
        <v>-514126.33418702707</v>
      </c>
    </row>
    <row r="1311" spans="1:110" x14ac:dyDescent="0.45">
      <c r="A1311">
        <v>31364</v>
      </c>
      <c r="B1311" t="s">
        <v>1645</v>
      </c>
      <c r="C1311">
        <v>6490</v>
      </c>
      <c r="D1311">
        <v>5965</v>
      </c>
      <c r="E1311">
        <v>5431</v>
      </c>
      <c r="F1311">
        <v>4936</v>
      </c>
      <c r="G1311">
        <v>4483</v>
      </c>
      <c r="H1311">
        <v>4024</v>
      </c>
      <c r="I1311">
        <v>3582</v>
      </c>
      <c r="J1311">
        <v>3097.9285714285716</v>
      </c>
      <c r="K1311">
        <v>2.57</v>
      </c>
      <c r="L1311">
        <v>2.4900000000000002</v>
      </c>
      <c r="M1311">
        <v>2.42</v>
      </c>
      <c r="N1311">
        <v>2.37</v>
      </c>
      <c r="O1311">
        <v>2.31</v>
      </c>
      <c r="P1311">
        <v>2.27</v>
      </c>
      <c r="Q1311">
        <v>2.2618870949587073</v>
      </c>
      <c r="R1311">
        <v>2.2394538209977877</v>
      </c>
      <c r="S1311">
        <v>267773</v>
      </c>
      <c r="T1311">
        <v>11887</v>
      </c>
      <c r="U1311">
        <v>3419</v>
      </c>
      <c r="V1311">
        <v>12.879702971946642</v>
      </c>
      <c r="W1311">
        <v>48.214512450339143</v>
      </c>
      <c r="X1311">
        <v>2796.7859849800229</v>
      </c>
      <c r="Y1311">
        <v>214.88897820644084</v>
      </c>
      <c r="Z1311">
        <v>2738</v>
      </c>
      <c r="AA1311">
        <v>2448.8407571923944</v>
      </c>
      <c r="AB1311">
        <v>2182.5544464225195</v>
      </c>
      <c r="AC1311">
        <v>1949.3008729369149</v>
      </c>
      <c r="AD1311">
        <v>1731.2786752701886</v>
      </c>
      <c r="AE1311">
        <v>1526.1464242531551</v>
      </c>
      <c r="AF1311">
        <v>1343.3300124791119</v>
      </c>
      <c r="AG1311">
        <v>1109.3999334190746</v>
      </c>
      <c r="AH1311">
        <v>485</v>
      </c>
      <c r="AI1311">
        <v>390.04911545090579</v>
      </c>
      <c r="AJ1311">
        <v>293.68441543520106</v>
      </c>
      <c r="AK1311">
        <v>213.70920160434045</v>
      </c>
      <c r="AL1311">
        <v>154.85898226667749</v>
      </c>
      <c r="AM1311">
        <v>114.93479220466685</v>
      </c>
      <c r="AN1311">
        <v>87.806465008314348</v>
      </c>
      <c r="AO1311">
        <v>63.914014345484382</v>
      </c>
      <c r="AP1311">
        <v>15.277450708501139</v>
      </c>
      <c r="AQ1311">
        <v>2.0290471857103891</v>
      </c>
      <c r="AR1311">
        <v>6.5109607626162955E-2</v>
      </c>
      <c r="AS1311">
        <v>2.0290471857103891</v>
      </c>
      <c r="AT1311">
        <v>5192</v>
      </c>
      <c r="AU1311">
        <v>40</v>
      </c>
      <c r="AV1311">
        <v>3187.2175700366088</v>
      </c>
      <c r="AW1311">
        <v>915.1023416195751</v>
      </c>
      <c r="AX1311">
        <v>17.335678640349077</v>
      </c>
      <c r="AY1311">
        <v>106.35745031212163</v>
      </c>
      <c r="AZ1311">
        <v>34.810493075208633</v>
      </c>
      <c r="BA1311">
        <v>0.46081458262274955</v>
      </c>
      <c r="BB1311">
        <v>66.061272509003672</v>
      </c>
      <c r="BC1311">
        <v>5240</v>
      </c>
      <c r="BD1311">
        <v>199892.45863757413</v>
      </c>
      <c r="BE1311">
        <v>833225.5026700492</v>
      </c>
      <c r="BF1311">
        <v>17428</v>
      </c>
      <c r="BG1311">
        <v>15151.766027565864</v>
      </c>
      <c r="BH1311">
        <v>12896.402087064413</v>
      </c>
      <c r="BI1311">
        <v>1800.0000000000023</v>
      </c>
      <c r="BJ1311">
        <v>1432.8173691903253</v>
      </c>
      <c r="BK1311">
        <v>1272.5619688963343</v>
      </c>
      <c r="BL1311">
        <v>-332024.03206986294</v>
      </c>
      <c r="BM1311">
        <v>-310499.63022122614</v>
      </c>
      <c r="BN1311">
        <v>-322139.44945304643</v>
      </c>
      <c r="BO1311">
        <v>21304.731913723808</v>
      </c>
      <c r="BP1311">
        <v>94342.375178037502</v>
      </c>
      <c r="BQ1311">
        <v>153101.06739787722</v>
      </c>
      <c r="BR1311">
        <v>458794</v>
      </c>
      <c r="BS1311">
        <v>8767932</v>
      </c>
      <c r="BT1311">
        <v>937111</v>
      </c>
      <c r="BU1311">
        <v>8029</v>
      </c>
      <c r="BV1311">
        <v>88734</v>
      </c>
      <c r="BW1311">
        <v>932589</v>
      </c>
      <c r="BX1311">
        <v>42948</v>
      </c>
      <c r="BY1311">
        <v>45.680403357344836</v>
      </c>
      <c r="BZ1311">
        <v>0</v>
      </c>
      <c r="CA1311">
        <v>0</v>
      </c>
      <c r="CB1311">
        <v>79.657681331182772</v>
      </c>
      <c r="CC1311">
        <v>0</v>
      </c>
      <c r="CD1311">
        <v>10.576450349246892</v>
      </c>
      <c r="CE1311">
        <v>19.123294732757991</v>
      </c>
      <c r="CF1311">
        <v>0</v>
      </c>
      <c r="CG1311">
        <v>60017.362650975541</v>
      </c>
      <c r="CH1311">
        <v>52654.121399814183</v>
      </c>
      <c r="CI1311">
        <v>15791.605450603904</v>
      </c>
      <c r="CJ1311">
        <v>4167.8724063177451</v>
      </c>
      <c r="CK1311">
        <v>112532.55497057913</v>
      </c>
      <c r="CL1311">
        <v>5820000</v>
      </c>
      <c r="CM1311">
        <v>2150000</v>
      </c>
      <c r="CN1311">
        <v>720000</v>
      </c>
      <c r="CO1311">
        <v>233520000</v>
      </c>
      <c r="CP1311">
        <v>55000</v>
      </c>
      <c r="CQ1311">
        <v>6870</v>
      </c>
      <c r="CR1311">
        <v>0</v>
      </c>
      <c r="CS1311">
        <v>20</v>
      </c>
      <c r="CT1311">
        <v>115929000</v>
      </c>
      <c r="CU1311">
        <v>48144960</v>
      </c>
      <c r="CV1311">
        <v>0</v>
      </c>
      <c r="CW1311">
        <v>143490</v>
      </c>
      <c r="CX1311">
        <v>34885.674339238685</v>
      </c>
      <c r="CY1311">
        <v>389609.88297037105</v>
      </c>
      <c r="CZ1311">
        <v>5240</v>
      </c>
      <c r="DA1311">
        <v>4555.6147569683917</v>
      </c>
      <c r="DB1311">
        <v>3877.5044145178745</v>
      </c>
      <c r="DC1311">
        <v>3025.8644898239017</v>
      </c>
      <c r="DD1311">
        <v>-332024.03206986294</v>
      </c>
      <c r="DE1311">
        <v>-310499.63022122614</v>
      </c>
      <c r="DF1311">
        <v>-322139.44945304643</v>
      </c>
    </row>
    <row r="1312" spans="1:110" x14ac:dyDescent="0.45">
      <c r="A1312">
        <v>31370</v>
      </c>
      <c r="B1312" t="s">
        <v>1646</v>
      </c>
      <c r="C1312">
        <v>16550</v>
      </c>
      <c r="D1312">
        <v>16026</v>
      </c>
      <c r="E1312">
        <v>15456</v>
      </c>
      <c r="F1312">
        <v>14871</v>
      </c>
      <c r="G1312">
        <v>14283</v>
      </c>
      <c r="H1312">
        <v>13655</v>
      </c>
      <c r="I1312">
        <v>13016</v>
      </c>
      <c r="J1312">
        <v>12426.107142857145</v>
      </c>
      <c r="K1312">
        <v>2.57</v>
      </c>
      <c r="L1312">
        <v>2.4900000000000002</v>
      </c>
      <c r="M1312">
        <v>2.42</v>
      </c>
      <c r="N1312">
        <v>2.37</v>
      </c>
      <c r="O1312">
        <v>2.31</v>
      </c>
      <c r="P1312">
        <v>2.27</v>
      </c>
      <c r="Q1312">
        <v>2.2618870949587073</v>
      </c>
      <c r="R1312">
        <v>2.2394538209977877</v>
      </c>
      <c r="S1312">
        <v>267773</v>
      </c>
      <c r="T1312">
        <v>11887</v>
      </c>
      <c r="U1312">
        <v>3419</v>
      </c>
      <c r="V1312">
        <v>31.333313453252984</v>
      </c>
      <c r="W1312">
        <v>117.29466392918796</v>
      </c>
      <c r="X1312">
        <v>2931.6495957853367</v>
      </c>
      <c r="Y1312">
        <v>225.25112378312215</v>
      </c>
      <c r="Z1312">
        <v>5740</v>
      </c>
      <c r="AA1312">
        <v>5470.6669424321435</v>
      </c>
      <c r="AB1312">
        <v>5236.0153507892028</v>
      </c>
      <c r="AC1312">
        <v>4996.7021641539295</v>
      </c>
      <c r="AD1312">
        <v>4735.8925519876429</v>
      </c>
      <c r="AE1312">
        <v>4474.0969987004501</v>
      </c>
      <c r="AF1312">
        <v>4232.1400025962048</v>
      </c>
      <c r="AG1312">
        <v>3981.3861068209249</v>
      </c>
      <c r="AH1312">
        <v>1275</v>
      </c>
      <c r="AI1312">
        <v>1142.4242838557391</v>
      </c>
      <c r="AJ1312">
        <v>1046.0475271829259</v>
      </c>
      <c r="AK1312">
        <v>976.96992610755319</v>
      </c>
      <c r="AL1312">
        <v>923.19866082207375</v>
      </c>
      <c r="AM1312">
        <v>898.52486893681589</v>
      </c>
      <c r="AN1312">
        <v>916.24470491306818</v>
      </c>
      <c r="AO1312">
        <v>949.30615676532398</v>
      </c>
      <c r="AP1312">
        <v>26.001455105554864</v>
      </c>
      <c r="AQ1312">
        <v>22.522423761385316</v>
      </c>
      <c r="AR1312">
        <v>0.72271664465040875</v>
      </c>
      <c r="AS1312">
        <v>22.522423761385316</v>
      </c>
      <c r="AT1312">
        <v>12969</v>
      </c>
      <c r="AU1312">
        <v>122</v>
      </c>
      <c r="AV1312">
        <v>7969.7467581823139</v>
      </c>
      <c r="AW1312">
        <v>2534.0332265659199</v>
      </c>
      <c r="AX1312">
        <v>50.855677070029159</v>
      </c>
      <c r="AY1312">
        <v>265.95044932054378</v>
      </c>
      <c r="AZ1312">
        <v>96.394623938567591</v>
      </c>
      <c r="BA1312">
        <v>1.3518384880807253</v>
      </c>
      <c r="BB1312">
        <v>66.061272509003672</v>
      </c>
      <c r="BC1312">
        <v>5300</v>
      </c>
      <c r="BD1312">
        <v>301849.17685473408</v>
      </c>
      <c r="BE1312">
        <v>2325109.8779180227</v>
      </c>
      <c r="BF1312">
        <v>92794</v>
      </c>
      <c r="BG1312">
        <v>90466.113326919716</v>
      </c>
      <c r="BH1312">
        <v>86728.123910429713</v>
      </c>
      <c r="BI1312">
        <v>79658.000000000015</v>
      </c>
      <c r="BJ1312">
        <v>72756.631902584661</v>
      </c>
      <c r="BK1312">
        <v>68959.00132032414</v>
      </c>
      <c r="BL1312">
        <v>-514427.85667797277</v>
      </c>
      <c r="BM1312">
        <v>-516654.36703483126</v>
      </c>
      <c r="BN1312">
        <v>-535199.20325896586</v>
      </c>
      <c r="BO1312">
        <v>212480.90929868165</v>
      </c>
      <c r="BP1312">
        <v>518452.57921256789</v>
      </c>
      <c r="BQ1312">
        <v>781429.13583299716</v>
      </c>
      <c r="BR1312">
        <v>458794</v>
      </c>
      <c r="BS1312">
        <v>8767932</v>
      </c>
      <c r="BT1312">
        <v>937111</v>
      </c>
      <c r="BU1312">
        <v>8029</v>
      </c>
      <c r="BV1312">
        <v>88734</v>
      </c>
      <c r="BW1312">
        <v>932589</v>
      </c>
      <c r="BX1312">
        <v>42948</v>
      </c>
      <c r="BY1312">
        <v>120.88860027787923</v>
      </c>
      <c r="BZ1312">
        <v>0.65249919999999995</v>
      </c>
      <c r="CA1312">
        <v>3.9832800000000002</v>
      </c>
      <c r="CB1312">
        <v>0</v>
      </c>
      <c r="CC1312">
        <v>0</v>
      </c>
      <c r="CD1312">
        <v>22.581582906973697</v>
      </c>
      <c r="CE1312">
        <v>72.320637559213907</v>
      </c>
      <c r="CF1312">
        <v>0</v>
      </c>
      <c r="CG1312">
        <v>172777.25611644474</v>
      </c>
      <c r="CH1312">
        <v>151580.04645401053</v>
      </c>
      <c r="CI1312">
        <v>45460.682357799116</v>
      </c>
      <c r="CJ1312">
        <v>11998.420563641994</v>
      </c>
      <c r="CK1312">
        <v>323957.35521833383</v>
      </c>
      <c r="CL1312">
        <v>7160000</v>
      </c>
      <c r="CM1312">
        <v>5720000</v>
      </c>
      <c r="CN1312">
        <v>2540000</v>
      </c>
      <c r="CO1312">
        <v>77940000</v>
      </c>
      <c r="CP1312">
        <v>56000</v>
      </c>
      <c r="CQ1312">
        <v>40</v>
      </c>
      <c r="CR1312">
        <v>0</v>
      </c>
      <c r="CS1312">
        <v>0</v>
      </c>
      <c r="CT1312">
        <v>100613000</v>
      </c>
      <c r="CU1312">
        <v>280320</v>
      </c>
      <c r="CV1312">
        <v>0</v>
      </c>
      <c r="CW1312">
        <v>0</v>
      </c>
      <c r="CX1312">
        <v>6662.5877484846924</v>
      </c>
      <c r="CY1312">
        <v>905243.41837765044</v>
      </c>
      <c r="CZ1312">
        <v>5300</v>
      </c>
      <c r="DA1312">
        <v>5167.0409792947221</v>
      </c>
      <c r="DB1312">
        <v>4953.5428661904589</v>
      </c>
      <c r="DC1312">
        <v>4569.2304339671055</v>
      </c>
      <c r="DD1312">
        <v>-514427.85667797277</v>
      </c>
      <c r="DE1312">
        <v>-516654.36703483126</v>
      </c>
      <c r="DF1312">
        <v>-535199.20325896586</v>
      </c>
    </row>
    <row r="1313" spans="1:110" x14ac:dyDescent="0.45">
      <c r="A1313">
        <v>31371</v>
      </c>
      <c r="B1313" t="s">
        <v>1647</v>
      </c>
      <c r="C1313">
        <v>17416</v>
      </c>
      <c r="D1313">
        <v>16260</v>
      </c>
      <c r="E1313">
        <v>15083</v>
      </c>
      <c r="F1313">
        <v>13956</v>
      </c>
      <c r="G1313">
        <v>12831</v>
      </c>
      <c r="H1313">
        <v>11722</v>
      </c>
      <c r="I1313">
        <v>10662</v>
      </c>
      <c r="J1313">
        <v>9533.7857142857138</v>
      </c>
      <c r="K1313">
        <v>2.57</v>
      </c>
      <c r="L1313">
        <v>2.4900000000000002</v>
      </c>
      <c r="M1313">
        <v>2.42</v>
      </c>
      <c r="N1313">
        <v>2.37</v>
      </c>
      <c r="O1313">
        <v>2.31</v>
      </c>
      <c r="P1313">
        <v>2.27</v>
      </c>
      <c r="Q1313">
        <v>2.2618870949587073</v>
      </c>
      <c r="R1313">
        <v>2.2394538209977877</v>
      </c>
      <c r="S1313">
        <v>267773</v>
      </c>
      <c r="T1313">
        <v>11887</v>
      </c>
      <c r="U1313">
        <v>3419</v>
      </c>
      <c r="V1313">
        <v>33.042328599496713</v>
      </c>
      <c r="W1313">
        <v>123.69227513387655</v>
      </c>
      <c r="X1313">
        <v>2925.4868856246176</v>
      </c>
      <c r="Y1313">
        <v>224.77761651566172</v>
      </c>
      <c r="Z1313">
        <v>8696</v>
      </c>
      <c r="AA1313">
        <v>7983.5171302520093</v>
      </c>
      <c r="AB1313">
        <v>7285.1821905168863</v>
      </c>
      <c r="AC1313">
        <v>6621.2584761232129</v>
      </c>
      <c r="AD1313">
        <v>5985.0784694959466</v>
      </c>
      <c r="AE1313">
        <v>5392.6357459794635</v>
      </c>
      <c r="AF1313">
        <v>4850.1403948634788</v>
      </c>
      <c r="AG1313">
        <v>4199.0641119759402</v>
      </c>
      <c r="AH1313">
        <v>1971</v>
      </c>
      <c r="AI1313">
        <v>1744.4633635161526</v>
      </c>
      <c r="AJ1313">
        <v>1542.0629865871654</v>
      </c>
      <c r="AK1313">
        <v>1368.6359814036164</v>
      </c>
      <c r="AL1313">
        <v>1228.7489505161702</v>
      </c>
      <c r="AM1313">
        <v>1126.676295529496</v>
      </c>
      <c r="AN1313">
        <v>1073.7211549160968</v>
      </c>
      <c r="AO1313">
        <v>1005.3722371655281</v>
      </c>
      <c r="AP1313">
        <v>29.249863844874049</v>
      </c>
      <c r="AQ1313">
        <v>33.276373845650376</v>
      </c>
      <c r="AR1313">
        <v>1.0677975650690723</v>
      </c>
      <c r="AS1313">
        <v>33.276373845650376</v>
      </c>
      <c r="AT1313">
        <v>14968</v>
      </c>
      <c r="AU1313">
        <v>236</v>
      </c>
      <c r="AV1313">
        <v>9234.6246018507591</v>
      </c>
      <c r="AW1313">
        <v>3994.5456094760766</v>
      </c>
      <c r="AX1313">
        <v>91.252176667763422</v>
      </c>
      <c r="AY1313">
        <v>308.15942296375982</v>
      </c>
      <c r="AZ1313">
        <v>151.95251498446996</v>
      </c>
      <c r="BA1313">
        <v>2.4256525848777541</v>
      </c>
      <c r="BB1313">
        <v>66.061272509003672</v>
      </c>
      <c r="BC1313">
        <v>5650</v>
      </c>
      <c r="BD1313">
        <v>243331.01269902446</v>
      </c>
      <c r="BE1313">
        <v>2612955.8808067888</v>
      </c>
      <c r="BF1313">
        <v>57542</v>
      </c>
      <c r="BG1313">
        <v>51889.128105002572</v>
      </c>
      <c r="BH1313">
        <v>45502.956818440427</v>
      </c>
      <c r="BI1313">
        <v>90385.999999999985</v>
      </c>
      <c r="BJ1313">
        <v>74963.084422414366</v>
      </c>
      <c r="BK1313">
        <v>67760.52380397213</v>
      </c>
      <c r="BL1313">
        <v>-468365.62885339191</v>
      </c>
      <c r="BM1313">
        <v>-464830.64174958656</v>
      </c>
      <c r="BN1313">
        <v>-501552.75255094917</v>
      </c>
      <c r="BO1313">
        <v>112283.91054247529</v>
      </c>
      <c r="BP1313">
        <v>368041.75475964765</v>
      </c>
      <c r="BQ1313">
        <v>610824.59908422991</v>
      </c>
      <c r="BR1313">
        <v>458794</v>
      </c>
      <c r="BS1313">
        <v>8767932</v>
      </c>
      <c r="BT1313">
        <v>937111</v>
      </c>
      <c r="BU1313">
        <v>8029</v>
      </c>
      <c r="BV1313">
        <v>88734</v>
      </c>
      <c r="BW1313">
        <v>932589</v>
      </c>
      <c r="BX1313">
        <v>42948</v>
      </c>
      <c r="BY1313">
        <v>68.27628700740334</v>
      </c>
      <c r="BZ1313">
        <v>0</v>
      </c>
      <c r="CA1313">
        <v>256.94507131019998</v>
      </c>
      <c r="CB1313">
        <v>16.770580050109434</v>
      </c>
      <c r="CC1313">
        <v>0</v>
      </c>
      <c r="CD1313">
        <v>5.9532446340654159</v>
      </c>
      <c r="CE1313">
        <v>0</v>
      </c>
      <c r="CF1313">
        <v>16.9954</v>
      </c>
      <c r="CG1313">
        <v>223181.44812635492</v>
      </c>
      <c r="CH1313">
        <v>195800.39083307527</v>
      </c>
      <c r="CI1313">
        <v>58722.896459172094</v>
      </c>
      <c r="CJ1313">
        <v>15498.711675441313</v>
      </c>
      <c r="CK1313">
        <v>418465.21523691545</v>
      </c>
      <c r="CL1313">
        <v>15300000</v>
      </c>
      <c r="CM1313">
        <v>12800000</v>
      </c>
      <c r="CN1313">
        <v>2290000</v>
      </c>
      <c r="CO1313">
        <v>139970000</v>
      </c>
      <c r="CP1313">
        <v>28000</v>
      </c>
      <c r="CQ1313">
        <v>2620</v>
      </c>
      <c r="CR1313">
        <v>0</v>
      </c>
      <c r="CS1313">
        <v>0</v>
      </c>
      <c r="CT1313">
        <v>61627000</v>
      </c>
      <c r="CU1313">
        <v>18360960</v>
      </c>
      <c r="CV1313">
        <v>0</v>
      </c>
      <c r="CW1313">
        <v>0</v>
      </c>
      <c r="CX1313">
        <v>14144.484588758194</v>
      </c>
      <c r="CY1313">
        <v>1132862.7413605039</v>
      </c>
      <c r="CZ1313">
        <v>5650</v>
      </c>
      <c r="DA1313">
        <v>5094.9493203792799</v>
      </c>
      <c r="DB1313">
        <v>4467.8965976884438</v>
      </c>
      <c r="DC1313">
        <v>3683.4139497670167</v>
      </c>
      <c r="DD1313">
        <v>-468365.62885339191</v>
      </c>
      <c r="DE1313">
        <v>-464830.64174958656</v>
      </c>
      <c r="DF1313">
        <v>-501552.75255094917</v>
      </c>
    </row>
    <row r="1314" spans="1:110" x14ac:dyDescent="0.45">
      <c r="A1314">
        <v>31372</v>
      </c>
      <c r="B1314" t="s">
        <v>1648</v>
      </c>
      <c r="C1314">
        <v>14820</v>
      </c>
      <c r="D1314">
        <v>14110</v>
      </c>
      <c r="E1314">
        <v>13308</v>
      </c>
      <c r="F1314">
        <v>12491</v>
      </c>
      <c r="G1314">
        <v>11649</v>
      </c>
      <c r="H1314">
        <v>10769</v>
      </c>
      <c r="I1314">
        <v>9873</v>
      </c>
      <c r="J1314">
        <v>9045.0714285714275</v>
      </c>
      <c r="K1314">
        <v>2.57</v>
      </c>
      <c r="L1314">
        <v>2.4900000000000002</v>
      </c>
      <c r="M1314">
        <v>2.42</v>
      </c>
      <c r="N1314">
        <v>2.37</v>
      </c>
      <c r="O1314">
        <v>2.31</v>
      </c>
      <c r="P1314">
        <v>2.27</v>
      </c>
      <c r="Q1314">
        <v>2.2618870949587073</v>
      </c>
      <c r="R1314">
        <v>2.2394538209977877</v>
      </c>
      <c r="S1314">
        <v>267773</v>
      </c>
      <c r="T1314">
        <v>11887</v>
      </c>
      <c r="U1314">
        <v>3419</v>
      </c>
      <c r="V1314">
        <v>27.56835244537336</v>
      </c>
      <c r="W1314">
        <v>103.20072404681368</v>
      </c>
      <c r="X1314">
        <v>2983.7180167461574</v>
      </c>
      <c r="Y1314">
        <v>229.25176231505955</v>
      </c>
      <c r="Z1314">
        <v>6325</v>
      </c>
      <c r="AA1314">
        <v>5916.0764340452688</v>
      </c>
      <c r="AB1314">
        <v>5473.9101835455849</v>
      </c>
      <c r="AC1314">
        <v>5031.5141973854743</v>
      </c>
      <c r="AD1314">
        <v>4582.9832785207291</v>
      </c>
      <c r="AE1314">
        <v>4169.3249843939357</v>
      </c>
      <c r="AF1314">
        <v>3799.7898184267319</v>
      </c>
      <c r="AG1314">
        <v>3363.7725706355864</v>
      </c>
      <c r="AH1314">
        <v>1860</v>
      </c>
      <c r="AI1314">
        <v>1727.4787665937547</v>
      </c>
      <c r="AJ1314">
        <v>1590.6120296241759</v>
      </c>
      <c r="AK1314">
        <v>1447.8097054629579</v>
      </c>
      <c r="AL1314">
        <v>1337.1341011660181</v>
      </c>
      <c r="AM1314">
        <v>1260.9426868440983</v>
      </c>
      <c r="AN1314">
        <v>1221.8467841072363</v>
      </c>
      <c r="AO1314">
        <v>1157.3259493393937</v>
      </c>
      <c r="AP1314">
        <v>21.150119783078178</v>
      </c>
      <c r="AQ1314">
        <v>24.754375665666743</v>
      </c>
      <c r="AR1314">
        <v>0.79433721303918803</v>
      </c>
      <c r="AS1314">
        <v>24.754375665666743</v>
      </c>
      <c r="AT1314">
        <v>13898</v>
      </c>
      <c r="AU1314">
        <v>290</v>
      </c>
      <c r="AV1314">
        <v>8601.6134283544998</v>
      </c>
      <c r="AW1314">
        <v>4505.5257566082646</v>
      </c>
      <c r="AX1314">
        <v>108.96742712278774</v>
      </c>
      <c r="AY1314">
        <v>287.03584010418962</v>
      </c>
      <c r="AZ1314">
        <v>171.39019978137839</v>
      </c>
      <c r="BA1314">
        <v>2.8965568923381468</v>
      </c>
      <c r="BB1314">
        <v>66.061272509003672</v>
      </c>
      <c r="BC1314">
        <v>5650</v>
      </c>
      <c r="BD1314">
        <v>266034.28250902542</v>
      </c>
      <c r="BE1314">
        <v>2070420.3861616375</v>
      </c>
      <c r="BF1314">
        <v>82062</v>
      </c>
      <c r="BG1314">
        <v>76324.381384959052</v>
      </c>
      <c r="BH1314">
        <v>68701.141072816812</v>
      </c>
      <c r="BI1314">
        <v>42569.999999999985</v>
      </c>
      <c r="BJ1314">
        <v>36205.002043261396</v>
      </c>
      <c r="BK1314">
        <v>32977.531703934452</v>
      </c>
      <c r="BL1314">
        <v>-197703.36875830259</v>
      </c>
      <c r="BM1314">
        <v>-250978.30802353012</v>
      </c>
      <c r="BN1314">
        <v>-322625.25627528108</v>
      </c>
      <c r="BO1314">
        <v>118065.65741988574</v>
      </c>
      <c r="BP1314">
        <v>338717.52010250895</v>
      </c>
      <c r="BQ1314">
        <v>536731.49717477034</v>
      </c>
      <c r="BR1314">
        <v>458794</v>
      </c>
      <c r="BS1314">
        <v>8767932</v>
      </c>
      <c r="BT1314">
        <v>937111</v>
      </c>
      <c r="BU1314">
        <v>8029</v>
      </c>
      <c r="BV1314">
        <v>88734</v>
      </c>
      <c r="BW1314">
        <v>932589</v>
      </c>
      <c r="BX1314">
        <v>42948</v>
      </c>
      <c r="BY1314">
        <v>131.6575668067664</v>
      </c>
      <c r="BZ1314">
        <v>0</v>
      </c>
      <c r="CA1314">
        <v>173.44339199999999</v>
      </c>
      <c r="CB1314">
        <v>0</v>
      </c>
      <c r="CC1314">
        <v>0</v>
      </c>
      <c r="CD1314">
        <v>19.938520821285856</v>
      </c>
      <c r="CE1314">
        <v>0</v>
      </c>
      <c r="CF1314">
        <v>0</v>
      </c>
      <c r="CG1314">
        <v>178753.01083926915</v>
      </c>
      <c r="CH1314">
        <v>156822.66460204398</v>
      </c>
      <c r="CI1314">
        <v>47033.00671002375</v>
      </c>
      <c r="CJ1314">
        <v>12413.4035305048</v>
      </c>
      <c r="CK1314">
        <v>335161.89532362961</v>
      </c>
      <c r="CL1314">
        <v>8850000</v>
      </c>
      <c r="CM1314">
        <v>13000000</v>
      </c>
      <c r="CN1314">
        <v>2620000</v>
      </c>
      <c r="CO1314">
        <v>56940000</v>
      </c>
      <c r="CP1314">
        <v>11000</v>
      </c>
      <c r="CQ1314">
        <v>0</v>
      </c>
      <c r="CR1314">
        <v>0</v>
      </c>
      <c r="CS1314">
        <v>0</v>
      </c>
      <c r="CT1314">
        <v>18114000</v>
      </c>
      <c r="CU1314">
        <v>0</v>
      </c>
      <c r="CV1314">
        <v>0</v>
      </c>
      <c r="CW1314">
        <v>0</v>
      </c>
      <c r="CX1314">
        <v>2424.1413334370013</v>
      </c>
      <c r="CY1314">
        <v>900760.91871077206</v>
      </c>
      <c r="CZ1314">
        <v>5650</v>
      </c>
      <c r="DA1314">
        <v>5254.9627699180946</v>
      </c>
      <c r="DB1314">
        <v>4730.0997667789588</v>
      </c>
      <c r="DC1314">
        <v>4027.0838330092242</v>
      </c>
      <c r="DD1314">
        <v>-197703.36875830259</v>
      </c>
      <c r="DE1314">
        <v>-250978.30802353012</v>
      </c>
      <c r="DF1314">
        <v>-322625.25627528108</v>
      </c>
    </row>
    <row r="1315" spans="1:110" x14ac:dyDescent="0.45">
      <c r="A1315">
        <v>31384</v>
      </c>
      <c r="B1315" t="s">
        <v>1649</v>
      </c>
      <c r="C1315">
        <v>3439</v>
      </c>
      <c r="D1315">
        <v>3499</v>
      </c>
      <c r="E1315">
        <v>3537</v>
      </c>
      <c r="F1315">
        <v>3560</v>
      </c>
      <c r="G1315">
        <v>3564</v>
      </c>
      <c r="H1315">
        <v>3549</v>
      </c>
      <c r="I1315">
        <v>3510</v>
      </c>
      <c r="J1315">
        <v>3522.1428571428564</v>
      </c>
      <c r="K1315">
        <v>2.57</v>
      </c>
      <c r="L1315">
        <v>2.4900000000000002</v>
      </c>
      <c r="M1315">
        <v>2.42</v>
      </c>
      <c r="N1315">
        <v>2.37</v>
      </c>
      <c r="O1315">
        <v>2.31</v>
      </c>
      <c r="P1315">
        <v>2.27</v>
      </c>
      <c r="Q1315">
        <v>2.2618870949587073</v>
      </c>
      <c r="R1315">
        <v>2.2394538209977877</v>
      </c>
      <c r="S1315">
        <v>262493</v>
      </c>
      <c r="T1315">
        <v>10708</v>
      </c>
      <c r="U1315">
        <v>3905</v>
      </c>
      <c r="V1315">
        <v>6.8921183684127785</v>
      </c>
      <c r="W1315">
        <v>25.800294277502662</v>
      </c>
      <c r="X1315">
        <v>2494.8011377583925</v>
      </c>
      <c r="Y1315">
        <v>243.03939599677091</v>
      </c>
      <c r="Z1315">
        <v>2195</v>
      </c>
      <c r="AA1315">
        <v>2206.3744958968555</v>
      </c>
      <c r="AB1315">
        <v>2209.9323332424096</v>
      </c>
      <c r="AC1315">
        <v>2209.0715144458427</v>
      </c>
      <c r="AD1315">
        <v>2187.3005562358749</v>
      </c>
      <c r="AE1315">
        <v>2136.1218995825611</v>
      </c>
      <c r="AF1315">
        <v>2063.96572300038</v>
      </c>
      <c r="AG1315">
        <v>2043.2226128005359</v>
      </c>
      <c r="AH1315">
        <v>134</v>
      </c>
      <c r="AI1315">
        <v>107.85049418890713</v>
      </c>
      <c r="AJ1315">
        <v>81.321120291696573</v>
      </c>
      <c r="AK1315">
        <v>60.90005253446045</v>
      </c>
      <c r="AL1315">
        <v>46.358447807263119</v>
      </c>
      <c r="AM1315">
        <v>35.993836503271901</v>
      </c>
      <c r="AN1315">
        <v>28.980515920553533</v>
      </c>
      <c r="AO1315">
        <v>21.372123888225108</v>
      </c>
      <c r="AP1315">
        <v>14.312857720406363</v>
      </c>
      <c r="AQ1315">
        <v>5.0726179642759721</v>
      </c>
      <c r="AR1315">
        <v>0.16277401906540737</v>
      </c>
      <c r="AS1315">
        <v>5.0726179642759721</v>
      </c>
      <c r="AT1315">
        <v>2919</v>
      </c>
      <c r="AU1315">
        <v>71</v>
      </c>
      <c r="AV1315">
        <v>1810.4623143362642</v>
      </c>
      <c r="AW1315">
        <v>1059.7145701661204</v>
      </c>
      <c r="AX1315">
        <v>26.337758535123729</v>
      </c>
      <c r="AY1315">
        <v>60.415127429401132</v>
      </c>
      <c r="AZ1315">
        <v>40.311542249119221</v>
      </c>
      <c r="BA1315">
        <v>0.70010661009446418</v>
      </c>
      <c r="BB1315">
        <v>66.061272509003672</v>
      </c>
      <c r="BC1315">
        <v>5650</v>
      </c>
      <c r="BD1315">
        <v>417749.21541426872</v>
      </c>
      <c r="BE1315">
        <v>708517.50745247665</v>
      </c>
      <c r="BF1315">
        <v>29600</v>
      </c>
      <c r="BG1315">
        <v>31640.89559042186</v>
      </c>
      <c r="BH1315">
        <v>32932.69392261855</v>
      </c>
      <c r="BI1315">
        <v>29042</v>
      </c>
      <c r="BJ1315">
        <v>29077.500234817497</v>
      </c>
      <c r="BK1315">
        <v>28790.934119450543</v>
      </c>
      <c r="BL1315">
        <v>-93409.689669198822</v>
      </c>
      <c r="BM1315">
        <v>-51038.876431172772</v>
      </c>
      <c r="BN1315">
        <v>-37996.390425302263</v>
      </c>
      <c r="BO1315">
        <v>88646.373365747684</v>
      </c>
      <c r="BP1315">
        <v>200373.54883983504</v>
      </c>
      <c r="BQ1315">
        <v>296207.99494650168</v>
      </c>
      <c r="BR1315">
        <v>458794</v>
      </c>
      <c r="BS1315">
        <v>8767932</v>
      </c>
      <c r="BT1315">
        <v>937111</v>
      </c>
      <c r="BU1315">
        <v>8029</v>
      </c>
      <c r="BV1315">
        <v>88734</v>
      </c>
      <c r="BW1315">
        <v>932589</v>
      </c>
      <c r="BX1315">
        <v>42948</v>
      </c>
      <c r="BY1315">
        <v>9.0880435233594614</v>
      </c>
      <c r="BZ1315">
        <v>0</v>
      </c>
      <c r="CA1315">
        <v>0</v>
      </c>
      <c r="CB1315">
        <v>0</v>
      </c>
      <c r="CC1315">
        <v>0</v>
      </c>
      <c r="CD1315">
        <v>0.96322276687904018</v>
      </c>
      <c r="CE1315">
        <v>0</v>
      </c>
      <c r="CF1315">
        <v>0</v>
      </c>
      <c r="CG1315">
        <v>43908.806441622793</v>
      </c>
      <c r="CH1315">
        <v>38521.84639207185</v>
      </c>
      <c r="CI1315">
        <v>11553.165892433159</v>
      </c>
      <c r="CJ1315">
        <v>3049.2226695571385</v>
      </c>
      <c r="CK1315">
        <v>82329.012078042739</v>
      </c>
      <c r="CL1315">
        <v>1020000</v>
      </c>
      <c r="CM1315">
        <v>360000</v>
      </c>
      <c r="CN1315">
        <v>90000</v>
      </c>
      <c r="CO1315">
        <v>4200000</v>
      </c>
      <c r="CP1315">
        <v>0</v>
      </c>
      <c r="CQ1315">
        <v>0</v>
      </c>
      <c r="CR1315">
        <v>0</v>
      </c>
      <c r="CS1315">
        <v>0</v>
      </c>
      <c r="CT1315">
        <v>0</v>
      </c>
      <c r="CU1315">
        <v>0</v>
      </c>
      <c r="CV1315">
        <v>0</v>
      </c>
      <c r="CW1315">
        <v>0</v>
      </c>
      <c r="CX1315">
        <v>17.393936188521241</v>
      </c>
      <c r="CY1315">
        <v>239689.17825112195</v>
      </c>
      <c r="CZ1315">
        <v>5650</v>
      </c>
      <c r="DA1315">
        <v>6039.5628407393078</v>
      </c>
      <c r="DB1315">
        <v>6286.1392115809058</v>
      </c>
      <c r="DC1315">
        <v>6323.6628594663016</v>
      </c>
      <c r="DD1315">
        <v>-93409.689669198822</v>
      </c>
      <c r="DE1315">
        <v>-51038.876431172772</v>
      </c>
      <c r="DF1315">
        <v>-37996.390425302263</v>
      </c>
    </row>
    <row r="1316" spans="1:110" x14ac:dyDescent="0.45">
      <c r="A1316">
        <v>31386</v>
      </c>
      <c r="B1316" t="s">
        <v>1650</v>
      </c>
      <c r="C1316">
        <v>16470</v>
      </c>
      <c r="D1316">
        <v>15438</v>
      </c>
      <c r="E1316">
        <v>14362</v>
      </c>
      <c r="F1316">
        <v>13326</v>
      </c>
      <c r="G1316">
        <v>12271</v>
      </c>
      <c r="H1316">
        <v>11216</v>
      </c>
      <c r="I1316">
        <v>10201</v>
      </c>
      <c r="J1316">
        <v>9153.0714285714294</v>
      </c>
      <c r="K1316">
        <v>2.57</v>
      </c>
      <c r="L1316">
        <v>2.4900000000000002</v>
      </c>
      <c r="M1316">
        <v>2.42</v>
      </c>
      <c r="N1316">
        <v>2.37</v>
      </c>
      <c r="O1316">
        <v>2.31</v>
      </c>
      <c r="P1316">
        <v>2.27</v>
      </c>
      <c r="Q1316">
        <v>2.2618870949587073</v>
      </c>
      <c r="R1316">
        <v>2.2394538209977877</v>
      </c>
      <c r="S1316">
        <v>262493</v>
      </c>
      <c r="T1316">
        <v>10708</v>
      </c>
      <c r="U1316">
        <v>3905</v>
      </c>
      <c r="V1316">
        <v>30.066681068148394</v>
      </c>
      <c r="W1316">
        <v>112.55309007188356</v>
      </c>
      <c r="X1316">
        <v>2738.8269556333416</v>
      </c>
      <c r="Y1316">
        <v>266.81198712090134</v>
      </c>
      <c r="Z1316">
        <v>7004</v>
      </c>
      <c r="AA1316">
        <v>6475.0666455378578</v>
      </c>
      <c r="AB1316">
        <v>5898.5611646545785</v>
      </c>
      <c r="AC1316">
        <v>5339.1469345398436</v>
      </c>
      <c r="AD1316">
        <v>4803.0959335568241</v>
      </c>
      <c r="AE1316">
        <v>4363.8985350345456</v>
      </c>
      <c r="AF1316">
        <v>4006.3118162599185</v>
      </c>
      <c r="AG1316">
        <v>3483.7313791960332</v>
      </c>
      <c r="AH1316">
        <v>2335</v>
      </c>
      <c r="AI1316">
        <v>2069.6661060381684</v>
      </c>
      <c r="AJ1316">
        <v>1775.6922845245849</v>
      </c>
      <c r="AK1316">
        <v>1511.029364768739</v>
      </c>
      <c r="AL1316">
        <v>1289.3490226485164</v>
      </c>
      <c r="AM1316">
        <v>1148.6093761977043</v>
      </c>
      <c r="AN1316">
        <v>1093.0941072680537</v>
      </c>
      <c r="AO1316">
        <v>982.23752334101141</v>
      </c>
      <c r="AP1316">
        <v>23.341731792793524</v>
      </c>
      <c r="AQ1316">
        <v>36.92865877992908</v>
      </c>
      <c r="AR1316">
        <v>1.1849948587961658</v>
      </c>
      <c r="AS1316">
        <v>36.92865877992908</v>
      </c>
      <c r="AT1316">
        <v>15031</v>
      </c>
      <c r="AU1316">
        <v>177</v>
      </c>
      <c r="AV1316">
        <v>9250.5237746922103</v>
      </c>
      <c r="AW1316">
        <v>3337.0781958035091</v>
      </c>
      <c r="AX1316">
        <v>71.117927341208457</v>
      </c>
      <c r="AY1316">
        <v>308.68997836147901</v>
      </c>
      <c r="AZ1316">
        <v>126.94245456836549</v>
      </c>
      <c r="BA1316">
        <v>1.8904467880741753</v>
      </c>
      <c r="BB1316">
        <v>66.061272509003672</v>
      </c>
      <c r="BC1316">
        <v>5080</v>
      </c>
      <c r="BD1316">
        <v>221229.83627065038</v>
      </c>
      <c r="BE1316">
        <v>1918458.4233590621</v>
      </c>
      <c r="BF1316">
        <v>46312</v>
      </c>
      <c r="BG1316">
        <v>42000.388730093917</v>
      </c>
      <c r="BH1316">
        <v>36907.445786556775</v>
      </c>
      <c r="BI1316">
        <v>93908</v>
      </c>
      <c r="BJ1316">
        <v>77433.737407828536</v>
      </c>
      <c r="BK1316">
        <v>69659.380763174733</v>
      </c>
      <c r="BL1316">
        <v>-430301.48380485032</v>
      </c>
      <c r="BM1316">
        <v>-432320.29303033074</v>
      </c>
      <c r="BN1316">
        <v>-434917.53204672073</v>
      </c>
      <c r="BO1316">
        <v>82067.126958863344</v>
      </c>
      <c r="BP1316">
        <v>266176.72869835398</v>
      </c>
      <c r="BQ1316">
        <v>430596.80775021797</v>
      </c>
      <c r="BR1316">
        <v>458794</v>
      </c>
      <c r="BS1316">
        <v>8767932</v>
      </c>
      <c r="BT1316">
        <v>937111</v>
      </c>
      <c r="BU1316">
        <v>8029</v>
      </c>
      <c r="BV1316">
        <v>88734</v>
      </c>
      <c r="BW1316">
        <v>932589</v>
      </c>
      <c r="BX1316">
        <v>42948</v>
      </c>
      <c r="BY1316">
        <v>322.22060481660878</v>
      </c>
      <c r="BZ1316">
        <v>0</v>
      </c>
      <c r="CA1316">
        <v>296.47508228099997</v>
      </c>
      <c r="CB1316">
        <v>5.2839117904345141</v>
      </c>
      <c r="CC1316">
        <v>64.553035680000008</v>
      </c>
      <c r="CD1316">
        <v>10.860037799722678</v>
      </c>
      <c r="CE1316">
        <v>0</v>
      </c>
      <c r="CF1316">
        <v>5.2333941176470598</v>
      </c>
      <c r="CG1316">
        <v>160046.30040260142</v>
      </c>
      <c r="CH1316">
        <v>140410.99039950449</v>
      </c>
      <c r="CI1316">
        <v>42110.947868277079</v>
      </c>
      <c r="CJ1316">
        <v>11114.326416847322</v>
      </c>
      <c r="CK1316">
        <v>300086.81325487769</v>
      </c>
      <c r="CL1316">
        <v>22000000</v>
      </c>
      <c r="CM1316">
        <v>17700000</v>
      </c>
      <c r="CN1316">
        <v>2560000</v>
      </c>
      <c r="CO1316">
        <v>189830000</v>
      </c>
      <c r="CP1316">
        <v>82000</v>
      </c>
      <c r="CQ1316">
        <v>4360</v>
      </c>
      <c r="CR1316">
        <v>0</v>
      </c>
      <c r="CS1316">
        <v>0</v>
      </c>
      <c r="CT1316">
        <v>186341000</v>
      </c>
      <c r="CU1316">
        <v>30554880</v>
      </c>
      <c r="CV1316">
        <v>0</v>
      </c>
      <c r="CW1316">
        <v>0</v>
      </c>
      <c r="CX1316">
        <v>20627.46892596734</v>
      </c>
      <c r="CY1316">
        <v>871940.64827448037</v>
      </c>
      <c r="CZ1316">
        <v>5080</v>
      </c>
      <c r="DA1316">
        <v>4607.0559412004905</v>
      </c>
      <c r="DB1316">
        <v>4048.4069916157459</v>
      </c>
      <c r="DC1316">
        <v>3348.8582321888875</v>
      </c>
      <c r="DD1316">
        <v>-430301.48380485032</v>
      </c>
      <c r="DE1316">
        <v>-432320.29303033074</v>
      </c>
      <c r="DF1316">
        <v>-434917.53204672073</v>
      </c>
    </row>
    <row r="1317" spans="1:110" x14ac:dyDescent="0.45">
      <c r="A1317">
        <v>31389</v>
      </c>
      <c r="B1317" t="s">
        <v>574</v>
      </c>
      <c r="C1317">
        <v>10950</v>
      </c>
      <c r="D1317">
        <v>10319</v>
      </c>
      <c r="E1317">
        <v>9664</v>
      </c>
      <c r="F1317">
        <v>9033</v>
      </c>
      <c r="G1317">
        <v>8389</v>
      </c>
      <c r="H1317">
        <v>7750</v>
      </c>
      <c r="I1317">
        <v>7129</v>
      </c>
      <c r="J1317">
        <v>6490.5714285714294</v>
      </c>
      <c r="K1317">
        <v>2.57</v>
      </c>
      <c r="L1317">
        <v>2.4900000000000002</v>
      </c>
      <c r="M1317">
        <v>2.42</v>
      </c>
      <c r="N1317">
        <v>2.37</v>
      </c>
      <c r="O1317">
        <v>2.31</v>
      </c>
      <c r="P1317">
        <v>2.27</v>
      </c>
      <c r="Q1317">
        <v>2.2618870949587073</v>
      </c>
      <c r="R1317">
        <v>2.2394538209977877</v>
      </c>
      <c r="S1317">
        <v>262493</v>
      </c>
      <c r="T1317">
        <v>10708</v>
      </c>
      <c r="U1317">
        <v>3905</v>
      </c>
      <c r="V1317">
        <v>19.967067031747611</v>
      </c>
      <c r="W1317">
        <v>74.745699034816198</v>
      </c>
      <c r="X1317">
        <v>2741.9297803124837</v>
      </c>
      <c r="Y1317">
        <v>267.11425916354602</v>
      </c>
      <c r="Z1317">
        <v>4255</v>
      </c>
      <c r="AA1317">
        <v>3961.8663656859885</v>
      </c>
      <c r="AB1317">
        <v>3670.664104834008</v>
      </c>
      <c r="AC1317">
        <v>3377.1044690759868</v>
      </c>
      <c r="AD1317">
        <v>3099.7697154377711</v>
      </c>
      <c r="AE1317">
        <v>2853.7065075065516</v>
      </c>
      <c r="AF1317">
        <v>2667.5047804800197</v>
      </c>
      <c r="AG1317">
        <v>2385.6396232998895</v>
      </c>
      <c r="AH1317">
        <v>715</v>
      </c>
      <c r="AI1317">
        <v>616.77051535886005</v>
      </c>
      <c r="AJ1317">
        <v>535.87204698065227</v>
      </c>
      <c r="AK1317">
        <v>466.76742556121576</v>
      </c>
      <c r="AL1317">
        <v>416.52886339285925</v>
      </c>
      <c r="AM1317">
        <v>382.96049295492003</v>
      </c>
      <c r="AN1317">
        <v>407.15875054457024</v>
      </c>
      <c r="AO1317">
        <v>383.35852434240036</v>
      </c>
      <c r="AP1317">
        <v>13.390820305315762</v>
      </c>
      <c r="AQ1317">
        <v>21.913709605672199</v>
      </c>
      <c r="AR1317">
        <v>0.70318376236255986</v>
      </c>
      <c r="AS1317">
        <v>21.913709605672199</v>
      </c>
      <c r="AT1317">
        <v>9161</v>
      </c>
      <c r="AU1317">
        <v>60</v>
      </c>
      <c r="AV1317">
        <v>5619.6212194166956</v>
      </c>
      <c r="AW1317">
        <v>1495.7612710312624</v>
      </c>
      <c r="AX1317">
        <v>26.970136966003196</v>
      </c>
      <c r="AY1317">
        <v>187.5267600919351</v>
      </c>
      <c r="AZ1317">
        <v>56.898758750029224</v>
      </c>
      <c r="BA1317">
        <v>0.71691640501112175</v>
      </c>
      <c r="BB1317">
        <v>66.061272509003672</v>
      </c>
      <c r="BC1317">
        <v>5080</v>
      </c>
      <c r="BD1317">
        <v>234700.06194744894</v>
      </c>
      <c r="BE1317">
        <v>983691.34896176041</v>
      </c>
      <c r="BF1317">
        <v>34342</v>
      </c>
      <c r="BG1317">
        <v>31584.280119872274</v>
      </c>
      <c r="BH1317">
        <v>28291.968367661888</v>
      </c>
      <c r="BI1317">
        <v>62594.000000000007</v>
      </c>
      <c r="BJ1317">
        <v>53355.276939216303</v>
      </c>
      <c r="BK1317">
        <v>48973.632035798495</v>
      </c>
      <c r="BL1317">
        <v>-393702.12772542145</v>
      </c>
      <c r="BM1317">
        <v>-389079.44519782462</v>
      </c>
      <c r="BN1317">
        <v>-383041.66434080555</v>
      </c>
      <c r="BO1317">
        <v>55737.09308304952</v>
      </c>
      <c r="BP1317">
        <v>154733.62430907501</v>
      </c>
      <c r="BQ1317">
        <v>253199.32221762644</v>
      </c>
      <c r="BR1317">
        <v>458794</v>
      </c>
      <c r="BS1317">
        <v>8767932</v>
      </c>
      <c r="BT1317">
        <v>937111</v>
      </c>
      <c r="BU1317">
        <v>8029</v>
      </c>
      <c r="BV1317">
        <v>88734</v>
      </c>
      <c r="BW1317">
        <v>932589</v>
      </c>
      <c r="BX1317">
        <v>42948</v>
      </c>
      <c r="BY1317">
        <v>71.654083870877287</v>
      </c>
      <c r="BZ1317">
        <v>0</v>
      </c>
      <c r="CA1317">
        <v>0</v>
      </c>
      <c r="CB1317">
        <v>15.405660428740703</v>
      </c>
      <c r="CC1317">
        <v>0</v>
      </c>
      <c r="CD1317">
        <v>2.3803407214213013</v>
      </c>
      <c r="CE1317">
        <v>0</v>
      </c>
      <c r="CF1317">
        <v>12.381247058823531</v>
      </c>
      <c r="CG1317">
        <v>75346.472592133796</v>
      </c>
      <c r="CH1317">
        <v>66102.576649117371</v>
      </c>
      <c r="CI1317">
        <v>19824.95922370187</v>
      </c>
      <c r="CJ1317">
        <v>5232.3939300092907</v>
      </c>
      <c r="CK1317">
        <v>141274.63611025087</v>
      </c>
      <c r="CL1317">
        <v>9820000</v>
      </c>
      <c r="CM1317">
        <v>2300000</v>
      </c>
      <c r="CN1317">
        <v>1460000</v>
      </c>
      <c r="CO1317">
        <v>114030000</v>
      </c>
      <c r="CP1317">
        <v>19000</v>
      </c>
      <c r="CQ1317">
        <v>860</v>
      </c>
      <c r="CR1317">
        <v>0</v>
      </c>
      <c r="CS1317">
        <v>0</v>
      </c>
      <c r="CT1317">
        <v>33156000</v>
      </c>
      <c r="CU1317">
        <v>6026880</v>
      </c>
      <c r="CV1317">
        <v>0</v>
      </c>
      <c r="CW1317">
        <v>0</v>
      </c>
      <c r="CX1317">
        <v>14774.409398529942</v>
      </c>
      <c r="CY1317">
        <v>397066.30719581922</v>
      </c>
      <c r="CZ1317">
        <v>5080</v>
      </c>
      <c r="DA1317">
        <v>4672.0675269044068</v>
      </c>
      <c r="DB1317">
        <v>4185.0561792476383</v>
      </c>
      <c r="DC1317">
        <v>3552.7632610386217</v>
      </c>
      <c r="DD1317">
        <v>-393702.12772542145</v>
      </c>
      <c r="DE1317">
        <v>-389079.44519782462</v>
      </c>
      <c r="DF1317">
        <v>-383041.66434080555</v>
      </c>
    </row>
    <row r="1318" spans="1:110" x14ac:dyDescent="0.45">
      <c r="A1318">
        <v>31390</v>
      </c>
      <c r="B1318" t="s">
        <v>1651</v>
      </c>
      <c r="C1318">
        <v>11118</v>
      </c>
      <c r="D1318">
        <v>10558</v>
      </c>
      <c r="E1318">
        <v>9965</v>
      </c>
      <c r="F1318">
        <v>9368</v>
      </c>
      <c r="G1318">
        <v>8777</v>
      </c>
      <c r="H1318">
        <v>8168</v>
      </c>
      <c r="I1318">
        <v>7555</v>
      </c>
      <c r="J1318">
        <v>6960.1071428571422</v>
      </c>
      <c r="K1318">
        <v>2.57</v>
      </c>
      <c r="L1318">
        <v>2.4900000000000002</v>
      </c>
      <c r="M1318">
        <v>2.42</v>
      </c>
      <c r="N1318">
        <v>2.37</v>
      </c>
      <c r="O1318">
        <v>2.31</v>
      </c>
      <c r="P1318">
        <v>2.27</v>
      </c>
      <c r="Q1318">
        <v>2.2618870949587073</v>
      </c>
      <c r="R1318">
        <v>2.2394538209977877</v>
      </c>
      <c r="S1318">
        <v>262493</v>
      </c>
      <c r="T1318">
        <v>10708</v>
      </c>
      <c r="U1318">
        <v>3905</v>
      </c>
      <c r="V1318">
        <v>20.570885332163893</v>
      </c>
      <c r="W1318">
        <v>77.006062105810472</v>
      </c>
      <c r="X1318">
        <v>2702.2789089718285</v>
      </c>
      <c r="Y1318">
        <v>263.25153693068813</v>
      </c>
      <c r="Z1318">
        <v>4286</v>
      </c>
      <c r="AA1318">
        <v>4000.1556578148975</v>
      </c>
      <c r="AB1318">
        <v>3691.9068782186691</v>
      </c>
      <c r="AC1318">
        <v>3368.6551708218044</v>
      </c>
      <c r="AD1318">
        <v>3074.5767686322706</v>
      </c>
      <c r="AE1318">
        <v>2838.6660518620515</v>
      </c>
      <c r="AF1318">
        <v>2681.6448261468317</v>
      </c>
      <c r="AG1318">
        <v>2391.8675167723213</v>
      </c>
      <c r="AH1318">
        <v>938</v>
      </c>
      <c r="AI1318">
        <v>866.11280409509254</v>
      </c>
      <c r="AJ1318">
        <v>786.55489319058552</v>
      </c>
      <c r="AK1318">
        <v>695.29681778665997</v>
      </c>
      <c r="AL1318">
        <v>624.43372571387147</v>
      </c>
      <c r="AM1318">
        <v>578.16982418298051</v>
      </c>
      <c r="AN1318">
        <v>606.86396734594575</v>
      </c>
      <c r="AO1318">
        <v>575.56285327471096</v>
      </c>
      <c r="AP1318">
        <v>18.532952043321021</v>
      </c>
      <c r="AQ1318">
        <v>32.464754971366226</v>
      </c>
      <c r="AR1318">
        <v>1.0417537220186073</v>
      </c>
      <c r="AS1318">
        <v>32.464754971366226</v>
      </c>
      <c r="AT1318">
        <v>9488</v>
      </c>
      <c r="AU1318">
        <v>53</v>
      </c>
      <c r="AV1318">
        <v>5816.712430461761</v>
      </c>
      <c r="AW1318">
        <v>1446.4063776560724</v>
      </c>
      <c r="AX1318">
        <v>24.806279906906838</v>
      </c>
      <c r="AY1318">
        <v>194.10369380450894</v>
      </c>
      <c r="AZ1318">
        <v>55.021298606036993</v>
      </c>
      <c r="BA1318">
        <v>0.65939705960621076</v>
      </c>
      <c r="BB1318">
        <v>66.061272509003672</v>
      </c>
      <c r="BC1318">
        <v>5080</v>
      </c>
      <c r="BD1318">
        <v>245981.3328828284</v>
      </c>
      <c r="BE1318">
        <v>1075759.4665501814</v>
      </c>
      <c r="BF1318">
        <v>48444</v>
      </c>
      <c r="BG1318">
        <v>45160.237885483672</v>
      </c>
      <c r="BH1318">
        <v>41110.007572185685</v>
      </c>
      <c r="BI1318">
        <v>20533.999999999978</v>
      </c>
      <c r="BJ1318">
        <v>17292.318398289615</v>
      </c>
      <c r="BK1318">
        <v>15782.725665626185</v>
      </c>
      <c r="BL1318">
        <v>-403603.54337747296</v>
      </c>
      <c r="BM1318">
        <v>-408441.81971236435</v>
      </c>
      <c r="BN1318">
        <v>-412256.3903755612</v>
      </c>
      <c r="BO1318">
        <v>61647.557440509903</v>
      </c>
      <c r="BP1318">
        <v>171058.65013811097</v>
      </c>
      <c r="BQ1318">
        <v>271648.3940819155</v>
      </c>
      <c r="BR1318">
        <v>458794</v>
      </c>
      <c r="BS1318">
        <v>8767932</v>
      </c>
      <c r="BT1318">
        <v>937111</v>
      </c>
      <c r="BU1318">
        <v>8029</v>
      </c>
      <c r="BV1318">
        <v>88734</v>
      </c>
      <c r="BW1318">
        <v>932589</v>
      </c>
      <c r="BX1318">
        <v>42948</v>
      </c>
      <c r="BY1318">
        <v>108.459157789439</v>
      </c>
      <c r="BZ1318">
        <v>0</v>
      </c>
      <c r="CA1318">
        <v>0</v>
      </c>
      <c r="CB1318">
        <v>1171.0022497848488</v>
      </c>
      <c r="CC1318">
        <v>0</v>
      </c>
      <c r="CD1318">
        <v>4.7560997608127602</v>
      </c>
      <c r="CE1318">
        <v>0</v>
      </c>
      <c r="CF1318">
        <v>0</v>
      </c>
      <c r="CG1318">
        <v>86778.351192319606</v>
      </c>
      <c r="CH1318">
        <v>76131.933106224838</v>
      </c>
      <c r="CI1318">
        <v>22832.884071435947</v>
      </c>
      <c r="CJ1318">
        <v>6026.2743883555277</v>
      </c>
      <c r="CK1318">
        <v>162709.40848559927</v>
      </c>
      <c r="CL1318">
        <v>12100000</v>
      </c>
      <c r="CM1318">
        <v>4500000</v>
      </c>
      <c r="CN1318">
        <v>1470000</v>
      </c>
      <c r="CO1318">
        <v>139440000</v>
      </c>
      <c r="CP1318">
        <v>39000</v>
      </c>
      <c r="CQ1318">
        <v>6090</v>
      </c>
      <c r="CR1318">
        <v>0</v>
      </c>
      <c r="CS1318">
        <v>0</v>
      </c>
      <c r="CT1318">
        <v>71935000</v>
      </c>
      <c r="CU1318">
        <v>42678720</v>
      </c>
      <c r="CV1318">
        <v>0</v>
      </c>
      <c r="CW1318">
        <v>0</v>
      </c>
      <c r="CX1318">
        <v>16484.23332586158</v>
      </c>
      <c r="CY1318">
        <v>462233.84659350023</v>
      </c>
      <c r="CZ1318">
        <v>5080</v>
      </c>
      <c r="DA1318">
        <v>4735.6537127045058</v>
      </c>
      <c r="DB1318">
        <v>4310.9330044319895</v>
      </c>
      <c r="DC1318">
        <v>3723.5330707458434</v>
      </c>
      <c r="DD1318">
        <v>-403603.54337747296</v>
      </c>
      <c r="DE1318">
        <v>-408441.81971236435</v>
      </c>
      <c r="DF1318">
        <v>-412256.3903755612</v>
      </c>
    </row>
    <row r="1319" spans="1:110" x14ac:dyDescent="0.45">
      <c r="A1319">
        <v>31401</v>
      </c>
      <c r="B1319" t="s">
        <v>1652</v>
      </c>
      <c r="C1319">
        <v>4765</v>
      </c>
      <c r="D1319">
        <v>4132</v>
      </c>
      <c r="E1319">
        <v>3553</v>
      </c>
      <c r="F1319">
        <v>3063</v>
      </c>
      <c r="G1319">
        <v>2644</v>
      </c>
      <c r="H1319">
        <v>2267</v>
      </c>
      <c r="I1319">
        <v>1917</v>
      </c>
      <c r="J1319">
        <v>1446.1785714285716</v>
      </c>
      <c r="K1319">
        <v>2.57</v>
      </c>
      <c r="L1319">
        <v>2.4900000000000002</v>
      </c>
      <c r="M1319">
        <v>2.42</v>
      </c>
      <c r="N1319">
        <v>2.37</v>
      </c>
      <c r="O1319">
        <v>2.31</v>
      </c>
      <c r="P1319">
        <v>2.27</v>
      </c>
      <c r="Q1319">
        <v>2.2618870949587073</v>
      </c>
      <c r="R1319">
        <v>2.2394538209977877</v>
      </c>
      <c r="S1319">
        <v>262493</v>
      </c>
      <c r="T1319">
        <v>10708</v>
      </c>
      <c r="U1319">
        <v>3905</v>
      </c>
      <c r="V1319">
        <v>10.382117886710882</v>
      </c>
      <c r="W1319">
        <v>38.864929820198675</v>
      </c>
      <c r="X1319">
        <v>2294.7397270699289</v>
      </c>
      <c r="Y1319">
        <v>223.54974462532962</v>
      </c>
      <c r="Z1319">
        <v>2397</v>
      </c>
      <c r="AA1319">
        <v>2194.268221910927</v>
      </c>
      <c r="AB1319">
        <v>1902.7174538614172</v>
      </c>
      <c r="AC1319">
        <v>1644.3523340330139</v>
      </c>
      <c r="AD1319">
        <v>1424.1191926405968</v>
      </c>
      <c r="AE1319">
        <v>1246.9897616357061</v>
      </c>
      <c r="AF1319">
        <v>1301.3628180998226</v>
      </c>
      <c r="AG1319">
        <v>949.24917306417228</v>
      </c>
      <c r="AH1319">
        <v>834</v>
      </c>
      <c r="AI1319">
        <v>767.58301863746806</v>
      </c>
      <c r="AJ1319">
        <v>673.61785938525077</v>
      </c>
      <c r="AK1319">
        <v>608.43609618743653</v>
      </c>
      <c r="AL1319">
        <v>562.46938745776049</v>
      </c>
      <c r="AM1319">
        <v>534.57534743803774</v>
      </c>
      <c r="AN1319">
        <v>726.78955332072508</v>
      </c>
      <c r="AO1319">
        <v>562.49276906082696</v>
      </c>
      <c r="AP1319">
        <v>8.07137367979308</v>
      </c>
      <c r="AQ1319">
        <v>40.175134277065695</v>
      </c>
      <c r="AR1319">
        <v>1.2891702309980264</v>
      </c>
      <c r="AS1319">
        <v>40.175134277065695</v>
      </c>
      <c r="AT1319">
        <v>4648</v>
      </c>
      <c r="AU1319">
        <v>57</v>
      </c>
      <c r="AV1319">
        <v>2861.3850708684299</v>
      </c>
      <c r="AW1319">
        <v>1057.3928682642779</v>
      </c>
      <c r="AX1319">
        <v>22.766865561061056</v>
      </c>
      <c r="AY1319">
        <v>95.484419814879502</v>
      </c>
      <c r="AZ1319">
        <v>40.223224708773131</v>
      </c>
      <c r="BA1319">
        <v>0.60518563298294659</v>
      </c>
      <c r="BB1319">
        <v>66.061272509003672</v>
      </c>
      <c r="BC1319">
        <v>5080</v>
      </c>
      <c r="BD1319">
        <v>130595.88485110893</v>
      </c>
      <c r="BE1319">
        <v>710771.8729399984</v>
      </c>
      <c r="BF1319">
        <v>5428</v>
      </c>
      <c r="BG1319">
        <v>4227.4406974891863</v>
      </c>
      <c r="BH1319">
        <v>3266.6645244380384</v>
      </c>
      <c r="BI1319">
        <v>9642</v>
      </c>
      <c r="BJ1319">
        <v>7225.5729935052241</v>
      </c>
      <c r="BK1319">
        <v>6257.8298853010692</v>
      </c>
      <c r="BL1319">
        <v>-412065.31057724438</v>
      </c>
      <c r="BM1319">
        <v>-407314.10028200969</v>
      </c>
      <c r="BN1319">
        <v>-405849.69817153859</v>
      </c>
      <c r="BO1319">
        <v>-14990.259080176009</v>
      </c>
      <c r="BP1319">
        <v>31511.287717789179</v>
      </c>
      <c r="BQ1319">
        <v>89433.435954673099</v>
      </c>
      <c r="BR1319">
        <v>458794</v>
      </c>
      <c r="BS1319">
        <v>8767932</v>
      </c>
      <c r="BT1319">
        <v>937111</v>
      </c>
      <c r="BU1319">
        <v>8029</v>
      </c>
      <c r="BV1319">
        <v>88734</v>
      </c>
      <c r="BW1319">
        <v>932589</v>
      </c>
      <c r="BX1319">
        <v>42948</v>
      </c>
      <c r="BY1319">
        <v>7.2976943290016614</v>
      </c>
      <c r="BZ1319">
        <v>0</v>
      </c>
      <c r="CA1319">
        <v>0</v>
      </c>
      <c r="CB1319">
        <v>44.842619642176111</v>
      </c>
      <c r="CC1319">
        <v>0</v>
      </c>
      <c r="CD1319">
        <v>5.6292837020957673</v>
      </c>
      <c r="CE1319">
        <v>0</v>
      </c>
      <c r="CF1319">
        <v>97.46438400000001</v>
      </c>
      <c r="CG1319">
        <v>84959.643233199138</v>
      </c>
      <c r="CH1319">
        <v>74536.353669866832</v>
      </c>
      <c r="CI1319">
        <v>22354.350572932799</v>
      </c>
      <c r="CJ1319">
        <v>5899.9752245277177</v>
      </c>
      <c r="CK1319">
        <v>159299.33106224838</v>
      </c>
      <c r="CL1319">
        <v>13600000</v>
      </c>
      <c r="CM1319">
        <v>1430000</v>
      </c>
      <c r="CN1319">
        <v>800000</v>
      </c>
      <c r="CO1319">
        <v>340960000</v>
      </c>
      <c r="CP1319">
        <v>159000</v>
      </c>
      <c r="CQ1319">
        <v>5310</v>
      </c>
      <c r="CR1319">
        <v>0</v>
      </c>
      <c r="CS1319">
        <v>0</v>
      </c>
      <c r="CT1319">
        <v>369788000</v>
      </c>
      <c r="CU1319">
        <v>37212480</v>
      </c>
      <c r="CV1319">
        <v>0</v>
      </c>
      <c r="CW1319">
        <v>0</v>
      </c>
      <c r="CX1319">
        <v>52882.784193961132</v>
      </c>
      <c r="CY1319">
        <v>351761.03610585583</v>
      </c>
      <c r="CZ1319">
        <v>5080</v>
      </c>
      <c r="DA1319">
        <v>3956.4109696472124</v>
      </c>
      <c r="DB1319">
        <v>3057.2320899309575</v>
      </c>
      <c r="DC1319">
        <v>1976.8902397892753</v>
      </c>
      <c r="DD1319">
        <v>-412065.31057724438</v>
      </c>
      <c r="DE1319">
        <v>-407314.10028200969</v>
      </c>
      <c r="DF1319">
        <v>-405849.69817153859</v>
      </c>
    </row>
    <row r="1320" spans="1:110" x14ac:dyDescent="0.45">
      <c r="A1320">
        <v>31402</v>
      </c>
      <c r="B1320" t="s">
        <v>1450</v>
      </c>
      <c r="C1320">
        <v>3278</v>
      </c>
      <c r="D1320">
        <v>2837</v>
      </c>
      <c r="E1320">
        <v>2434</v>
      </c>
      <c r="F1320">
        <v>2082</v>
      </c>
      <c r="G1320">
        <v>1766</v>
      </c>
      <c r="H1320">
        <v>1481</v>
      </c>
      <c r="I1320">
        <v>1225</v>
      </c>
      <c r="J1320">
        <v>884.32142857142867</v>
      </c>
      <c r="K1320">
        <v>2.57</v>
      </c>
      <c r="L1320">
        <v>2.4900000000000002</v>
      </c>
      <c r="M1320">
        <v>2.42</v>
      </c>
      <c r="N1320">
        <v>2.37</v>
      </c>
      <c r="O1320">
        <v>2.31</v>
      </c>
      <c r="P1320">
        <v>2.27</v>
      </c>
      <c r="Q1320">
        <v>2.2618870949587073</v>
      </c>
      <c r="R1320">
        <v>2.2394538209977877</v>
      </c>
      <c r="S1320">
        <v>262493</v>
      </c>
      <c r="T1320">
        <v>10708</v>
      </c>
      <c r="U1320">
        <v>3905</v>
      </c>
      <c r="V1320">
        <v>7.0228709056689125</v>
      </c>
      <c r="W1320">
        <v>26.289759744926911</v>
      </c>
      <c r="X1320">
        <v>2333.7307527919611</v>
      </c>
      <c r="Y1320">
        <v>227.34818579058089</v>
      </c>
      <c r="Z1320">
        <v>1709</v>
      </c>
      <c r="AA1320">
        <v>1537.5319177685017</v>
      </c>
      <c r="AB1320">
        <v>1369.6796298002334</v>
      </c>
      <c r="AC1320">
        <v>1249.9504398284644</v>
      </c>
      <c r="AD1320">
        <v>1155.2309421905004</v>
      </c>
      <c r="AE1320">
        <v>1120.5486595168445</v>
      </c>
      <c r="AF1320">
        <v>1622.3925823437971</v>
      </c>
      <c r="AG1320">
        <v>1253.8668323544871</v>
      </c>
      <c r="AH1320">
        <v>336</v>
      </c>
      <c r="AI1320">
        <v>346.82508556576022</v>
      </c>
      <c r="AJ1320">
        <v>386.41275806834057</v>
      </c>
      <c r="AK1320">
        <v>458.09996648000293</v>
      </c>
      <c r="AL1320">
        <v>546.73225128585136</v>
      </c>
      <c r="AM1320">
        <v>662.6193336444336</v>
      </c>
      <c r="AN1320">
        <v>1288.2412040226473</v>
      </c>
      <c r="AO1320">
        <v>1071.4893465953994</v>
      </c>
      <c r="AP1320">
        <v>8.702614679355106</v>
      </c>
      <c r="AQ1320">
        <v>13.797520862830643</v>
      </c>
      <c r="AR1320">
        <v>0.44274533185790804</v>
      </c>
      <c r="AS1320">
        <v>13.797520862830643</v>
      </c>
      <c r="AT1320">
        <v>2791</v>
      </c>
      <c r="AU1320">
        <v>40</v>
      </c>
      <c r="AV1320">
        <v>1720.3956695758352</v>
      </c>
      <c r="AW1320">
        <v>699.82067490205043</v>
      </c>
      <c r="AX1320">
        <v>15.645327415180482</v>
      </c>
      <c r="AY1320">
        <v>57.409603493745614</v>
      </c>
      <c r="AZ1320">
        <v>26.621178473273996</v>
      </c>
      <c r="BA1320">
        <v>0.41588190300448946</v>
      </c>
      <c r="BB1320">
        <v>66.061272509003672</v>
      </c>
      <c r="BC1320">
        <v>5080</v>
      </c>
      <c r="BD1320">
        <v>116310.43929416442</v>
      </c>
      <c r="BE1320">
        <v>615727.18840834685</v>
      </c>
      <c r="BF1320">
        <v>2454</v>
      </c>
      <c r="BG1320">
        <v>1892.1124739540344</v>
      </c>
      <c r="BH1320">
        <v>1405.2182161773544</v>
      </c>
      <c r="BI1320">
        <v>926</v>
      </c>
      <c r="BJ1320">
        <v>752.80005176154646</v>
      </c>
      <c r="BK1320">
        <v>695.75391580877044</v>
      </c>
      <c r="BL1320">
        <v>-411705.25746063155</v>
      </c>
      <c r="BM1320">
        <v>-411801.94978868333</v>
      </c>
      <c r="BN1320">
        <v>-412964.36919668713</v>
      </c>
      <c r="BO1320">
        <v>8565.0527925657225</v>
      </c>
      <c r="BP1320">
        <v>73117.541874968854</v>
      </c>
      <c r="BQ1320">
        <v>145773.85353379342</v>
      </c>
      <c r="BR1320">
        <v>458794</v>
      </c>
      <c r="BS1320">
        <v>8767932</v>
      </c>
      <c r="BT1320">
        <v>937111</v>
      </c>
      <c r="BU1320">
        <v>8029</v>
      </c>
      <c r="BV1320">
        <v>88734</v>
      </c>
      <c r="BW1320">
        <v>932589</v>
      </c>
      <c r="BX1320">
        <v>42948</v>
      </c>
      <c r="BY1320">
        <v>4.0729866639641754</v>
      </c>
      <c r="BZ1320">
        <v>0</v>
      </c>
      <c r="CA1320">
        <v>0</v>
      </c>
      <c r="CB1320">
        <v>12.058157675606965</v>
      </c>
      <c r="CC1320">
        <v>0</v>
      </c>
      <c r="CD1320">
        <v>6.1307274769770448</v>
      </c>
      <c r="CE1320">
        <v>0</v>
      </c>
      <c r="CF1320">
        <v>0</v>
      </c>
      <c r="CG1320">
        <v>57679.023846392076</v>
      </c>
      <c r="CH1320">
        <v>50602.662124496754</v>
      </c>
      <c r="CI1320">
        <v>15176.348095385571</v>
      </c>
      <c r="CJ1320">
        <v>4005.4877671105605</v>
      </c>
      <c r="CK1320">
        <v>108148.16971198513</v>
      </c>
      <c r="CL1320">
        <v>3610000</v>
      </c>
      <c r="CM1320">
        <v>450000</v>
      </c>
      <c r="CN1320">
        <v>420000</v>
      </c>
      <c r="CO1320">
        <v>133980000</v>
      </c>
      <c r="CP1320">
        <v>39000</v>
      </c>
      <c r="CQ1320">
        <v>3680</v>
      </c>
      <c r="CR1320">
        <v>0</v>
      </c>
      <c r="CS1320">
        <v>0</v>
      </c>
      <c r="CT1320">
        <v>81723000</v>
      </c>
      <c r="CU1320">
        <v>25789440</v>
      </c>
      <c r="CV1320">
        <v>0</v>
      </c>
      <c r="CW1320">
        <v>0</v>
      </c>
      <c r="CX1320">
        <v>20686.608309008308</v>
      </c>
      <c r="CY1320">
        <v>274362.52090131765</v>
      </c>
      <c r="CZ1320">
        <v>5080</v>
      </c>
      <c r="DA1320">
        <v>3916.8424481200054</v>
      </c>
      <c r="DB1320">
        <v>2908.9276846703178</v>
      </c>
      <c r="DC1320">
        <v>1760.6448510102821</v>
      </c>
      <c r="DD1320">
        <v>-411705.25746063155</v>
      </c>
      <c r="DE1320">
        <v>-411801.94978868333</v>
      </c>
      <c r="DF1320">
        <v>-412964.36919668713</v>
      </c>
    </row>
    <row r="1321" spans="1:110" x14ac:dyDescent="0.45">
      <c r="A1321">
        <v>31403</v>
      </c>
      <c r="B1321" t="s">
        <v>1653</v>
      </c>
      <c r="C1321">
        <v>3004</v>
      </c>
      <c r="D1321">
        <v>2642</v>
      </c>
      <c r="E1321">
        <v>2312</v>
      </c>
      <c r="F1321">
        <v>2017</v>
      </c>
      <c r="G1321">
        <v>1746</v>
      </c>
      <c r="H1321">
        <v>1502</v>
      </c>
      <c r="I1321">
        <v>1268</v>
      </c>
      <c r="J1321">
        <v>980.35714285714278</v>
      </c>
      <c r="K1321">
        <v>2.57</v>
      </c>
      <c r="L1321">
        <v>2.4900000000000002</v>
      </c>
      <c r="M1321">
        <v>2.42</v>
      </c>
      <c r="N1321">
        <v>2.37</v>
      </c>
      <c r="O1321">
        <v>2.31</v>
      </c>
      <c r="P1321">
        <v>2.27</v>
      </c>
      <c r="Q1321">
        <v>2.2618870949587073</v>
      </c>
      <c r="R1321">
        <v>2.2394538209977877</v>
      </c>
      <c r="S1321">
        <v>281932</v>
      </c>
      <c r="T1321">
        <v>11184</v>
      </c>
      <c r="U1321">
        <v>4109</v>
      </c>
      <c r="V1321">
        <v>5.5311485344230604</v>
      </c>
      <c r="W1321">
        <v>20.705572982426425</v>
      </c>
      <c r="X1321">
        <v>2836.1545181774936</v>
      </c>
      <c r="Y1321">
        <v>278.35366194156904</v>
      </c>
      <c r="Z1321">
        <v>1561</v>
      </c>
      <c r="AA1321">
        <v>1350.2942765065143</v>
      </c>
      <c r="AB1321">
        <v>1156.2837218491129</v>
      </c>
      <c r="AC1321">
        <v>979.64782135113433</v>
      </c>
      <c r="AD1321">
        <v>829.61190597925008</v>
      </c>
      <c r="AE1321">
        <v>691.45056862747879</v>
      </c>
      <c r="AF1321">
        <v>591.7014889815506</v>
      </c>
      <c r="AG1321">
        <v>426.94255936196112</v>
      </c>
      <c r="AH1321">
        <v>455</v>
      </c>
      <c r="AI1321">
        <v>376.71152285290657</v>
      </c>
      <c r="AJ1321">
        <v>299.42979938123506</v>
      </c>
      <c r="AK1321">
        <v>240.73848234908854</v>
      </c>
      <c r="AL1321">
        <v>195.57237382834316</v>
      </c>
      <c r="AM1321">
        <v>169.53542714448133</v>
      </c>
      <c r="AN1321">
        <v>169.24213391760614</v>
      </c>
      <c r="AO1321">
        <v>148.90841669453602</v>
      </c>
      <c r="AP1321">
        <v>4.3761314239299915</v>
      </c>
      <c r="AQ1321">
        <v>5.4784274014180498</v>
      </c>
      <c r="AR1321">
        <v>0.17579594059063997</v>
      </c>
      <c r="AS1321">
        <v>5.4784274014180498</v>
      </c>
      <c r="AT1321">
        <v>2718</v>
      </c>
      <c r="AU1321">
        <v>82</v>
      </c>
      <c r="AV1321">
        <v>1691.8786281994105</v>
      </c>
      <c r="AW1321">
        <v>1165.3240744823891</v>
      </c>
      <c r="AX1321">
        <v>29.958362924420641</v>
      </c>
      <c r="AY1321">
        <v>56.457989823014323</v>
      </c>
      <c r="AZ1321">
        <v>44.328927793310079</v>
      </c>
      <c r="BA1321">
        <v>0.79634900908614015</v>
      </c>
      <c r="BB1321">
        <v>66.061272509003672</v>
      </c>
      <c r="BC1321">
        <v>5080</v>
      </c>
      <c r="BD1321">
        <v>138458.42502344504</v>
      </c>
      <c r="BE1321">
        <v>324109.72715495364</v>
      </c>
      <c r="BF1321">
        <v>3956</v>
      </c>
      <c r="BG1321">
        <v>3173.0752306940462</v>
      </c>
      <c r="BH1321">
        <v>2466.9871776487576</v>
      </c>
      <c r="BI1321">
        <v>7046</v>
      </c>
      <c r="BJ1321">
        <v>5111.9216524404728</v>
      </c>
      <c r="BK1321">
        <v>4329.0159717281422</v>
      </c>
      <c r="BL1321">
        <v>-402783.84658819216</v>
      </c>
      <c r="BM1321">
        <v>-397475.49480899982</v>
      </c>
      <c r="BN1321">
        <v>-394661.11518561805</v>
      </c>
      <c r="BO1321">
        <v>-12138.153509364056</v>
      </c>
      <c r="BP1321">
        <v>2207.5180977782584</v>
      </c>
      <c r="BQ1321">
        <v>21697.521950960509</v>
      </c>
      <c r="BR1321">
        <v>458794</v>
      </c>
      <c r="BS1321">
        <v>8767932</v>
      </c>
      <c r="BT1321">
        <v>937111</v>
      </c>
      <c r="BU1321">
        <v>8029</v>
      </c>
      <c r="BV1321">
        <v>88734</v>
      </c>
      <c r="BW1321">
        <v>932589</v>
      </c>
      <c r="BX1321">
        <v>42948</v>
      </c>
      <c r="BY1321">
        <v>2.261521024007966</v>
      </c>
      <c r="BZ1321">
        <v>0</v>
      </c>
      <c r="CA1321">
        <v>0</v>
      </c>
      <c r="CB1321">
        <v>89.727817422334752</v>
      </c>
      <c r="CC1321">
        <v>0</v>
      </c>
      <c r="CD1321">
        <v>1.8089832459219026</v>
      </c>
      <c r="CE1321">
        <v>0</v>
      </c>
      <c r="CF1321">
        <v>0</v>
      </c>
      <c r="CG1321">
        <v>37673.236296066898</v>
      </c>
      <c r="CH1321">
        <v>33051.288324558685</v>
      </c>
      <c r="CI1321">
        <v>9912.4796118509348</v>
      </c>
      <c r="CJ1321">
        <v>2616.1969650046453</v>
      </c>
      <c r="CK1321">
        <v>70637.318055125434</v>
      </c>
      <c r="CL1321">
        <v>5520000</v>
      </c>
      <c r="CM1321">
        <v>2030000</v>
      </c>
      <c r="CN1321">
        <v>560000</v>
      </c>
      <c r="CO1321">
        <v>124520000</v>
      </c>
      <c r="CP1321">
        <v>29000</v>
      </c>
      <c r="CQ1321">
        <v>4570</v>
      </c>
      <c r="CR1321">
        <v>0</v>
      </c>
      <c r="CS1321">
        <v>0</v>
      </c>
      <c r="CT1321">
        <v>65261000</v>
      </c>
      <c r="CU1321">
        <v>32026560</v>
      </c>
      <c r="CV1321">
        <v>0</v>
      </c>
      <c r="CW1321">
        <v>0</v>
      </c>
      <c r="CX1321">
        <v>17489.602837558108</v>
      </c>
      <c r="CY1321">
        <v>166229.59569209529</v>
      </c>
      <c r="CZ1321">
        <v>5080</v>
      </c>
      <c r="DA1321">
        <v>4074.6264337527186</v>
      </c>
      <c r="DB1321">
        <v>3167.9208449079088</v>
      </c>
      <c r="DC1321">
        <v>2095.909142600518</v>
      </c>
      <c r="DD1321">
        <v>-402783.84658819216</v>
      </c>
      <c r="DE1321">
        <v>-397475.49480899982</v>
      </c>
      <c r="DF1321">
        <v>-394661.11518561805</v>
      </c>
    </row>
    <row r="1322" spans="1:110" x14ac:dyDescent="0.45">
      <c r="A1322">
        <v>32000</v>
      </c>
      <c r="B1322" t="s">
        <v>1654</v>
      </c>
      <c r="C1322">
        <v>694352</v>
      </c>
      <c r="D1322">
        <v>669797</v>
      </c>
      <c r="E1322">
        <v>642787</v>
      </c>
      <c r="F1322">
        <v>615424</v>
      </c>
      <c r="G1322">
        <v>587556</v>
      </c>
      <c r="H1322">
        <v>558290</v>
      </c>
      <c r="I1322">
        <v>528988</v>
      </c>
      <c r="J1322">
        <v>501333.10714285704</v>
      </c>
      <c r="K1322">
        <v>2.5299999999999998</v>
      </c>
      <c r="L1322">
        <v>2.46</v>
      </c>
      <c r="M1322">
        <v>2.39</v>
      </c>
      <c r="N1322">
        <v>2.33</v>
      </c>
      <c r="O1322">
        <v>2.2799999999999998</v>
      </c>
      <c r="P1322">
        <v>2.23</v>
      </c>
      <c r="Q1322">
        <v>2.2282330051077626</v>
      </c>
      <c r="R1322">
        <v>2.2059332625394674</v>
      </c>
      <c r="S1322">
        <v>281932</v>
      </c>
      <c r="T1322">
        <v>11184</v>
      </c>
      <c r="U1322">
        <v>4109</v>
      </c>
      <c r="V1322">
        <v>1804.3089733228626</v>
      </c>
      <c r="W1322">
        <v>3312.9319714905105</v>
      </c>
      <c r="X1322">
        <v>2041.3932060097923</v>
      </c>
      <c r="Y1322">
        <v>408.47364316023811</v>
      </c>
      <c r="Z1322">
        <v>343492</v>
      </c>
      <c r="AA1322">
        <v>330690.87186686043</v>
      </c>
      <c r="AB1322">
        <v>312822.61100722657</v>
      </c>
      <c r="AC1322">
        <v>296008.52167931694</v>
      </c>
      <c r="AD1322">
        <v>279542.80130484561</v>
      </c>
      <c r="AE1322">
        <v>263710.30553062697</v>
      </c>
      <c r="AF1322">
        <v>252019.82196579865</v>
      </c>
      <c r="AG1322">
        <v>234870.09541087993</v>
      </c>
      <c r="AH1322">
        <v>26573</v>
      </c>
      <c r="AI1322">
        <v>22986.689402578715</v>
      </c>
      <c r="AJ1322">
        <v>20122.45644836365</v>
      </c>
      <c r="AK1322">
        <v>18314.045627104497</v>
      </c>
      <c r="AL1322">
        <v>17614.35054977801</v>
      </c>
      <c r="AM1322">
        <v>17870.871870255451</v>
      </c>
      <c r="AN1322">
        <v>22296.049637861041</v>
      </c>
      <c r="AO1322">
        <v>22423.897154262653</v>
      </c>
      <c r="AP1322">
        <v>1636.7648948166664</v>
      </c>
      <c r="AQ1322">
        <v>1071.143314855155</v>
      </c>
      <c r="AR1322">
        <v>19.369596286111111</v>
      </c>
      <c r="AS1322">
        <v>1071.143314855155</v>
      </c>
      <c r="AT1322">
        <v>539079</v>
      </c>
      <c r="AU1322">
        <v>9493</v>
      </c>
      <c r="AV1322">
        <v>371900.3610559302</v>
      </c>
      <c r="AW1322">
        <v>128822.04156465328</v>
      </c>
      <c r="AX1322">
        <v>4878.9435236768804</v>
      </c>
      <c r="AY1322">
        <v>12410.31504843639</v>
      </c>
      <c r="AZ1322">
        <v>4900.3904611194102</v>
      </c>
      <c r="BA1322">
        <v>129.69139369428552</v>
      </c>
      <c r="BB1322">
        <v>66.061272509003672</v>
      </c>
      <c r="BC1322">
        <v>264800</v>
      </c>
      <c r="BD1322">
        <v>14601277.039100681</v>
      </c>
      <c r="BE1322">
        <v>445935.06332437927</v>
      </c>
      <c r="BF1322">
        <v>3956</v>
      </c>
      <c r="BG1322">
        <v>3837.6618037900039</v>
      </c>
      <c r="BH1322">
        <v>3637.5014730887178</v>
      </c>
      <c r="BI1322">
        <v>7046</v>
      </c>
      <c r="BJ1322">
        <v>6307.0263535794911</v>
      </c>
      <c r="BK1322">
        <v>5956.1927635757274</v>
      </c>
      <c r="BL1322">
        <v>-10385340.409061465</v>
      </c>
      <c r="BM1322">
        <v>-7634726.2183870841</v>
      </c>
      <c r="BN1322">
        <v>-5889018.0860009305</v>
      </c>
      <c r="BO1322">
        <v>35153.190392158227</v>
      </c>
      <c r="BP1322">
        <v>91683.985991968482</v>
      </c>
      <c r="BQ1322">
        <v>143522.85812038614</v>
      </c>
      <c r="BR1322">
        <v>545680</v>
      </c>
      <c r="BS1322">
        <v>8767932</v>
      </c>
      <c r="BT1322">
        <v>937111</v>
      </c>
      <c r="BU1322">
        <v>9493</v>
      </c>
      <c r="BV1322">
        <v>88734</v>
      </c>
      <c r="BW1322">
        <v>932589</v>
      </c>
      <c r="BX1322">
        <v>42948</v>
      </c>
      <c r="BY1322">
        <v>2.261521024007966</v>
      </c>
      <c r="BZ1322">
        <v>0</v>
      </c>
      <c r="CA1322">
        <v>0</v>
      </c>
      <c r="CB1322">
        <v>89.727817422334752</v>
      </c>
      <c r="CC1322">
        <v>0</v>
      </c>
      <c r="CD1322">
        <v>1.8089832459219026</v>
      </c>
      <c r="CE1322">
        <v>0</v>
      </c>
      <c r="CF1322">
        <v>0</v>
      </c>
      <c r="CG1322">
        <v>44815.644473850225</v>
      </c>
      <c r="CH1322">
        <v>30813.435937283622</v>
      </c>
      <c r="CI1322">
        <v>14838.481328183903</v>
      </c>
      <c r="CJ1322">
        <v>3366.5340585619547</v>
      </c>
      <c r="CK1322">
        <v>144868.17897862781</v>
      </c>
      <c r="CL1322">
        <v>297000000</v>
      </c>
      <c r="CM1322">
        <v>70700000</v>
      </c>
      <c r="CN1322">
        <v>560000</v>
      </c>
      <c r="CO1322">
        <v>124520000</v>
      </c>
      <c r="CP1322">
        <v>29000</v>
      </c>
      <c r="CQ1322">
        <v>4570</v>
      </c>
      <c r="CR1322">
        <v>0</v>
      </c>
      <c r="CS1322">
        <v>0</v>
      </c>
      <c r="CT1322">
        <v>65261000</v>
      </c>
      <c r="CU1322">
        <v>32026560</v>
      </c>
      <c r="CV1322">
        <v>0</v>
      </c>
      <c r="CW1322">
        <v>0</v>
      </c>
      <c r="CX1322">
        <v>17489.602837558108</v>
      </c>
      <c r="CY1322">
        <v>166229.59569209529</v>
      </c>
      <c r="CZ1322">
        <v>264800</v>
      </c>
      <c r="DA1322">
        <v>256878.87908078689</v>
      </c>
      <c r="DB1322">
        <v>243480.887278537</v>
      </c>
      <c r="DC1322">
        <v>221026.27582765126</v>
      </c>
      <c r="DD1322">
        <v>-10385340.409061465</v>
      </c>
      <c r="DE1322">
        <v>-7634726.2183870841</v>
      </c>
      <c r="DF1322">
        <v>-5889018.0860009305</v>
      </c>
    </row>
    <row r="1323" spans="1:110" x14ac:dyDescent="0.45">
      <c r="A1323">
        <v>32201</v>
      </c>
      <c r="B1323" t="s">
        <v>1655</v>
      </c>
      <c r="C1323">
        <v>206230</v>
      </c>
      <c r="D1323">
        <v>202991</v>
      </c>
      <c r="E1323">
        <v>198604</v>
      </c>
      <c r="F1323">
        <v>193720</v>
      </c>
      <c r="G1323">
        <v>188234</v>
      </c>
      <c r="H1323">
        <v>182055</v>
      </c>
      <c r="I1323">
        <v>175485</v>
      </c>
      <c r="J1323">
        <v>170325.10714285713</v>
      </c>
      <c r="K1323">
        <v>2.5299999999999998</v>
      </c>
      <c r="L1323">
        <v>2.46</v>
      </c>
      <c r="M1323">
        <v>2.39</v>
      </c>
      <c r="N1323">
        <v>2.33</v>
      </c>
      <c r="O1323">
        <v>2.2799999999999998</v>
      </c>
      <c r="P1323">
        <v>2.23</v>
      </c>
      <c r="Q1323">
        <v>2.2282330051077626</v>
      </c>
      <c r="R1323">
        <v>2.2059332625394674</v>
      </c>
      <c r="S1323">
        <v>278624</v>
      </c>
      <c r="T1323">
        <v>9752</v>
      </c>
      <c r="U1323">
        <v>4261</v>
      </c>
      <c r="V1323">
        <v>571.84968343676201</v>
      </c>
      <c r="W1323">
        <v>933.4871665817634</v>
      </c>
      <c r="X1323">
        <v>1668.1088029570953</v>
      </c>
      <c r="Y1323">
        <v>446.49412535000562</v>
      </c>
      <c r="Z1323">
        <v>105657</v>
      </c>
      <c r="AA1323">
        <v>105153.10982977893</v>
      </c>
      <c r="AB1323">
        <v>101087.4292566456</v>
      </c>
      <c r="AC1323">
        <v>97105.055225992372</v>
      </c>
      <c r="AD1323">
        <v>92866.017185869219</v>
      </c>
      <c r="AE1323">
        <v>88380.687913552611</v>
      </c>
      <c r="AF1323">
        <v>84148.347968008573</v>
      </c>
      <c r="AG1323">
        <v>79908.10829734143</v>
      </c>
      <c r="AH1323">
        <v>3696</v>
      </c>
      <c r="AI1323">
        <v>3002.1725677973623</v>
      </c>
      <c r="AJ1323">
        <v>2383.5458390161934</v>
      </c>
      <c r="AK1323">
        <v>1967.5522697550609</v>
      </c>
      <c r="AL1323">
        <v>1718.498060997998</v>
      </c>
      <c r="AM1323">
        <v>1583.3453278022398</v>
      </c>
      <c r="AN1323">
        <v>1776.934046559898</v>
      </c>
      <c r="AO1323">
        <v>1735.406169831228</v>
      </c>
      <c r="AP1323">
        <v>584.41272798540399</v>
      </c>
      <c r="AQ1323">
        <v>123.56933419468996</v>
      </c>
      <c r="AR1323">
        <v>2.2345171589091679</v>
      </c>
      <c r="AS1323">
        <v>123.56933419468996</v>
      </c>
      <c r="AT1323">
        <v>150641</v>
      </c>
      <c r="AU1323">
        <v>2681</v>
      </c>
      <c r="AV1323">
        <v>103936.58556110578</v>
      </c>
      <c r="AW1323">
        <v>36242.922439896531</v>
      </c>
      <c r="AX1323">
        <v>1376.6750995749105</v>
      </c>
      <c r="AY1323">
        <v>3468.3638601740995</v>
      </c>
      <c r="AZ1323">
        <v>1378.6807696136639</v>
      </c>
      <c r="BA1323">
        <v>36.59458476238634</v>
      </c>
      <c r="BB1323">
        <v>66.061272509003672</v>
      </c>
      <c r="BC1323">
        <v>83150</v>
      </c>
      <c r="BD1323">
        <v>5139889.8756133383</v>
      </c>
      <c r="BE1323">
        <v>38839053.986883678</v>
      </c>
      <c r="BF1323">
        <v>1018874.0000000001</v>
      </c>
      <c r="BG1323">
        <v>1026590.7417845097</v>
      </c>
      <c r="BH1323">
        <v>1008037.1827044047</v>
      </c>
      <c r="BI1323">
        <v>673276.00000000023</v>
      </c>
      <c r="BJ1323">
        <v>621745.78829070774</v>
      </c>
      <c r="BK1323">
        <v>594604.0082699164</v>
      </c>
      <c r="BL1323">
        <v>-2669807.5236691134</v>
      </c>
      <c r="BM1323">
        <v>-2722027.1012396477</v>
      </c>
      <c r="BN1323">
        <v>-3084918.3007771363</v>
      </c>
      <c r="BO1323">
        <v>3570776.994822219</v>
      </c>
      <c r="BP1323">
        <v>8735445.3588374574</v>
      </c>
      <c r="BQ1323">
        <v>13403519.856445156</v>
      </c>
      <c r="BR1323">
        <v>545680</v>
      </c>
      <c r="BS1323">
        <v>8767932</v>
      </c>
      <c r="BT1323">
        <v>937111</v>
      </c>
      <c r="BU1323">
        <v>9493</v>
      </c>
      <c r="BV1323">
        <v>88734</v>
      </c>
      <c r="BW1323">
        <v>932589</v>
      </c>
      <c r="BX1323">
        <v>42948</v>
      </c>
      <c r="BY1323">
        <v>674.97586796378152</v>
      </c>
      <c r="BZ1323">
        <v>0</v>
      </c>
      <c r="CA1323">
        <v>0</v>
      </c>
      <c r="CB1323">
        <v>0</v>
      </c>
      <c r="CC1323">
        <v>811.65612201599993</v>
      </c>
      <c r="CD1323">
        <v>33.640023038434357</v>
      </c>
      <c r="CE1323">
        <v>28.659195143602698</v>
      </c>
      <c r="CF1323">
        <v>813.16345999999999</v>
      </c>
      <c r="CG1323">
        <v>2959686.9757351018</v>
      </c>
      <c r="CH1323">
        <v>2034961.8105891584</v>
      </c>
      <c r="CI1323">
        <v>979953.77378406248</v>
      </c>
      <c r="CJ1323">
        <v>222330.55272268469</v>
      </c>
      <c r="CK1323">
        <v>9567294.3579264823</v>
      </c>
      <c r="CL1323">
        <v>32100000</v>
      </c>
      <c r="CM1323">
        <v>13700000</v>
      </c>
      <c r="CN1323">
        <v>12060000</v>
      </c>
      <c r="CO1323">
        <v>572990000</v>
      </c>
      <c r="CP1323">
        <v>168000</v>
      </c>
      <c r="CQ1323">
        <v>0</v>
      </c>
      <c r="CR1323">
        <v>0</v>
      </c>
      <c r="CS1323">
        <v>0</v>
      </c>
      <c r="CT1323">
        <v>423803000</v>
      </c>
      <c r="CU1323">
        <v>0</v>
      </c>
      <c r="CV1323">
        <v>0</v>
      </c>
      <c r="CW1323">
        <v>0</v>
      </c>
      <c r="CX1323">
        <v>43852.288818768</v>
      </c>
      <c r="CY1323">
        <v>14136722.93043581</v>
      </c>
      <c r="CZ1323">
        <v>83150</v>
      </c>
      <c r="DA1323">
        <v>83779.760970818737</v>
      </c>
      <c r="DB1323">
        <v>82265.610607269628</v>
      </c>
      <c r="DC1323">
        <v>77804.887499144199</v>
      </c>
      <c r="DD1323">
        <v>-2669807.5236691134</v>
      </c>
      <c r="DE1323">
        <v>-2722027.1012396477</v>
      </c>
      <c r="DF1323">
        <v>-3084918.3007771363</v>
      </c>
    </row>
    <row r="1324" spans="1:110" x14ac:dyDescent="0.45">
      <c r="A1324">
        <v>32202</v>
      </c>
      <c r="B1324" t="s">
        <v>1656</v>
      </c>
      <c r="C1324">
        <v>58105</v>
      </c>
      <c r="D1324">
        <v>55098</v>
      </c>
      <c r="E1324">
        <v>52030</v>
      </c>
      <c r="F1324">
        <v>49002</v>
      </c>
      <c r="G1324">
        <v>46003</v>
      </c>
      <c r="H1324">
        <v>42997</v>
      </c>
      <c r="I1324">
        <v>40140</v>
      </c>
      <c r="J1324">
        <v>37135.571428571428</v>
      </c>
      <c r="K1324">
        <v>2.5299999999999998</v>
      </c>
      <c r="L1324">
        <v>2.46</v>
      </c>
      <c r="M1324">
        <v>2.39</v>
      </c>
      <c r="N1324">
        <v>2.33</v>
      </c>
      <c r="O1324">
        <v>2.2799999999999998</v>
      </c>
      <c r="P1324">
        <v>2.23</v>
      </c>
      <c r="Q1324">
        <v>2.2282330051077626</v>
      </c>
      <c r="R1324">
        <v>2.2059332625394674</v>
      </c>
      <c r="S1324">
        <v>277828</v>
      </c>
      <c r="T1324">
        <v>11394</v>
      </c>
      <c r="U1324">
        <v>4309</v>
      </c>
      <c r="V1324">
        <v>162.44049293237256</v>
      </c>
      <c r="W1324">
        <v>301.84149855320896</v>
      </c>
      <c r="X1324">
        <v>1933.10812769376</v>
      </c>
      <c r="Y1324">
        <v>393.43389838565065</v>
      </c>
      <c r="Z1324">
        <v>29841</v>
      </c>
      <c r="AA1324">
        <v>28282.052167163267</v>
      </c>
      <c r="AB1324">
        <v>26517.300444607215</v>
      </c>
      <c r="AC1324">
        <v>24919.252211435531</v>
      </c>
      <c r="AD1324">
        <v>23404.648826025292</v>
      </c>
      <c r="AE1324">
        <v>21950.223611726942</v>
      </c>
      <c r="AF1324">
        <v>20697.864468371514</v>
      </c>
      <c r="AG1324">
        <v>19052.386725872246</v>
      </c>
      <c r="AH1324">
        <v>2066</v>
      </c>
      <c r="AI1324">
        <v>1801.134860161359</v>
      </c>
      <c r="AJ1324">
        <v>1577.6502582126868</v>
      </c>
      <c r="AK1324">
        <v>1445.957374846957</v>
      </c>
      <c r="AL1324">
        <v>1405.5673809939194</v>
      </c>
      <c r="AM1324">
        <v>1435.9351052239713</v>
      </c>
      <c r="AN1324">
        <v>1662.6985805389518</v>
      </c>
      <c r="AO1324">
        <v>1646.3827784097293</v>
      </c>
      <c r="AP1324">
        <v>145.23110867240791</v>
      </c>
      <c r="AQ1324">
        <v>130.46914473347974</v>
      </c>
      <c r="AR1324">
        <v>2.3592871525538421</v>
      </c>
      <c r="AS1324">
        <v>130.46914473347974</v>
      </c>
      <c r="AT1324">
        <v>42220</v>
      </c>
      <c r="AU1324">
        <v>997</v>
      </c>
      <c r="AV1324">
        <v>29236.404034949446</v>
      </c>
      <c r="AW1324">
        <v>12284.255217727467</v>
      </c>
      <c r="AX1324">
        <v>501.38178182604571</v>
      </c>
      <c r="AY1324">
        <v>975.61880264626291</v>
      </c>
      <c r="AZ1324">
        <v>467.29306848235285</v>
      </c>
      <c r="BA1324">
        <v>13.327660331050492</v>
      </c>
      <c r="BB1324">
        <v>66.061272509003672</v>
      </c>
      <c r="BC1324">
        <v>23910</v>
      </c>
      <c r="BD1324">
        <v>1187199.0087458929</v>
      </c>
      <c r="BE1324">
        <v>11755334.344003106</v>
      </c>
      <c r="BF1324">
        <v>196958</v>
      </c>
      <c r="BG1324">
        <v>184939.97003980578</v>
      </c>
      <c r="BH1324">
        <v>169553.27775490779</v>
      </c>
      <c r="BI1324">
        <v>273638</v>
      </c>
      <c r="BJ1324">
        <v>241101.82303354179</v>
      </c>
      <c r="BK1324">
        <v>226447.54551763774</v>
      </c>
      <c r="BL1324">
        <v>-938094.26470132824</v>
      </c>
      <c r="BM1324">
        <v>-899912.31488150824</v>
      </c>
      <c r="BN1324">
        <v>-986344.23277751217</v>
      </c>
      <c r="BO1324">
        <v>829753.61709577311</v>
      </c>
      <c r="BP1324">
        <v>2248727.7027647207</v>
      </c>
      <c r="BQ1324">
        <v>3572266.8495495622</v>
      </c>
      <c r="BR1324">
        <v>545680</v>
      </c>
      <c r="BS1324">
        <v>8767932</v>
      </c>
      <c r="BT1324">
        <v>937111</v>
      </c>
      <c r="BU1324">
        <v>9493</v>
      </c>
      <c r="BV1324">
        <v>88734</v>
      </c>
      <c r="BW1324">
        <v>932589</v>
      </c>
      <c r="BX1324">
        <v>42948</v>
      </c>
      <c r="BY1324">
        <v>588.90280412583832</v>
      </c>
      <c r="BZ1324">
        <v>0</v>
      </c>
      <c r="CA1324">
        <v>1121.9114346355441</v>
      </c>
      <c r="CB1324">
        <v>0</v>
      </c>
      <c r="CC1324">
        <v>0</v>
      </c>
      <c r="CD1324">
        <v>19.9792741748814</v>
      </c>
      <c r="CE1324">
        <v>2.3475455392294253</v>
      </c>
      <c r="CF1324">
        <v>395.80809000000005</v>
      </c>
      <c r="CG1324">
        <v>1006343.023495561</v>
      </c>
      <c r="CH1324">
        <v>691921.01663307217</v>
      </c>
      <c r="CI1324">
        <v>333200.65658321924</v>
      </c>
      <c r="CJ1324">
        <v>75596.102721915348</v>
      </c>
      <c r="CK1324">
        <v>3253039.9362373254</v>
      </c>
      <c r="CL1324">
        <v>19300000</v>
      </c>
      <c r="CM1324">
        <v>4110000</v>
      </c>
      <c r="CN1324">
        <v>6540000</v>
      </c>
      <c r="CO1324">
        <v>690660000</v>
      </c>
      <c r="CP1324">
        <v>397000</v>
      </c>
      <c r="CQ1324">
        <v>4400</v>
      </c>
      <c r="CR1324">
        <v>0</v>
      </c>
      <c r="CS1324">
        <v>0</v>
      </c>
      <c r="CT1324">
        <v>974789000</v>
      </c>
      <c r="CU1324">
        <v>30835200</v>
      </c>
      <c r="CV1324">
        <v>0</v>
      </c>
      <c r="CW1324">
        <v>0</v>
      </c>
      <c r="CX1324">
        <v>73300.130757279461</v>
      </c>
      <c r="CY1324">
        <v>4674473.2186878398</v>
      </c>
      <c r="CZ1324">
        <v>23910</v>
      </c>
      <c r="DA1324">
        <v>22451.053948820336</v>
      </c>
      <c r="DB1324">
        <v>20583.164284364411</v>
      </c>
      <c r="DC1324">
        <v>17971.179840413857</v>
      </c>
      <c r="DD1324">
        <v>-938094.26470132824</v>
      </c>
      <c r="DE1324">
        <v>-899912.31488150824</v>
      </c>
      <c r="DF1324">
        <v>-986344.23277751217</v>
      </c>
    </row>
    <row r="1325" spans="1:110" x14ac:dyDescent="0.45">
      <c r="A1325">
        <v>32203</v>
      </c>
      <c r="B1325" t="s">
        <v>1657</v>
      </c>
      <c r="C1325">
        <v>171938</v>
      </c>
      <c r="D1325">
        <v>171491</v>
      </c>
      <c r="E1325">
        <v>170061</v>
      </c>
      <c r="F1325">
        <v>168060</v>
      </c>
      <c r="G1325">
        <v>165541</v>
      </c>
      <c r="H1325">
        <v>162205</v>
      </c>
      <c r="I1325">
        <v>158261</v>
      </c>
      <c r="J1325">
        <v>155970.89285714284</v>
      </c>
      <c r="K1325">
        <v>2.5299999999999998</v>
      </c>
      <c r="L1325">
        <v>2.46</v>
      </c>
      <c r="M1325">
        <v>2.39</v>
      </c>
      <c r="N1325">
        <v>2.33</v>
      </c>
      <c r="O1325">
        <v>2.2799999999999998</v>
      </c>
      <c r="P1325">
        <v>2.23</v>
      </c>
      <c r="Q1325">
        <v>2.2282330051077626</v>
      </c>
      <c r="R1325">
        <v>2.2059332625394674</v>
      </c>
      <c r="S1325">
        <v>285570</v>
      </c>
      <c r="T1325">
        <v>12421</v>
      </c>
      <c r="U1325">
        <v>4236</v>
      </c>
      <c r="V1325">
        <v>423.29028742823203</v>
      </c>
      <c r="W1325">
        <v>785.16757353109745</v>
      </c>
      <c r="X1325">
        <v>2393.0449362484483</v>
      </c>
      <c r="Y1325">
        <v>439.97316790662097</v>
      </c>
      <c r="Z1325">
        <v>84825</v>
      </c>
      <c r="AA1325">
        <v>84264.104144294019</v>
      </c>
      <c r="AB1325">
        <v>82731.840752185308</v>
      </c>
      <c r="AC1325">
        <v>80987.332460697624</v>
      </c>
      <c r="AD1325">
        <v>78935.102444349206</v>
      </c>
      <c r="AE1325">
        <v>76646.439308434667</v>
      </c>
      <c r="AF1325">
        <v>74506.334204507089</v>
      </c>
      <c r="AG1325">
        <v>72630.02277992481</v>
      </c>
      <c r="AH1325">
        <v>5414</v>
      </c>
      <c r="AI1325">
        <v>4550.2349223929123</v>
      </c>
      <c r="AJ1325">
        <v>3942.318186532978</v>
      </c>
      <c r="AK1325">
        <v>3628.7353800384553</v>
      </c>
      <c r="AL1325">
        <v>3604.2223869252425</v>
      </c>
      <c r="AM1325">
        <v>3785.8100505402504</v>
      </c>
      <c r="AN1325">
        <v>4469.649523660878</v>
      </c>
      <c r="AO1325">
        <v>4822.7122171963356</v>
      </c>
      <c r="AP1325">
        <v>393.00980017761674</v>
      </c>
      <c r="AQ1325">
        <v>124.82384520174264</v>
      </c>
      <c r="AR1325">
        <v>2.2572026122991087</v>
      </c>
      <c r="AS1325">
        <v>124.82384520174264</v>
      </c>
      <c r="AT1325">
        <v>139334</v>
      </c>
      <c r="AU1325">
        <v>2053</v>
      </c>
      <c r="AV1325">
        <v>95950.639848726962</v>
      </c>
      <c r="AW1325">
        <v>29827.452461112905</v>
      </c>
      <c r="AX1325">
        <v>1072.5699479047307</v>
      </c>
      <c r="AY1325">
        <v>3201.8728517520185</v>
      </c>
      <c r="AZ1325">
        <v>1134.6362916207349</v>
      </c>
      <c r="BA1325">
        <v>28.510904195410848</v>
      </c>
      <c r="BB1325">
        <v>66.061272509003672</v>
      </c>
      <c r="BC1325">
        <v>62010</v>
      </c>
      <c r="BD1325">
        <v>4154833.547993578</v>
      </c>
      <c r="BE1325">
        <v>35276659.204285242</v>
      </c>
      <c r="BF1325">
        <v>1260580</v>
      </c>
      <c r="BG1325">
        <v>1304285.3761241692</v>
      </c>
      <c r="BH1325">
        <v>1315296.1866110561</v>
      </c>
      <c r="BI1325">
        <v>806446.00000000035</v>
      </c>
      <c r="BJ1325">
        <v>775085.7969338824</v>
      </c>
      <c r="BK1325">
        <v>755445.01745167165</v>
      </c>
      <c r="BL1325">
        <v>-4050024.4989190577</v>
      </c>
      <c r="BM1325">
        <v>-4442860.0575108891</v>
      </c>
      <c r="BN1325">
        <v>-4969764.0461894255</v>
      </c>
      <c r="BO1325">
        <v>3802149.8543031756</v>
      </c>
      <c r="BP1325">
        <v>8857156.7222108655</v>
      </c>
      <c r="BQ1325">
        <v>13460996.603897754</v>
      </c>
      <c r="BR1325">
        <v>545680</v>
      </c>
      <c r="BS1325">
        <v>8767932</v>
      </c>
      <c r="BT1325">
        <v>937111</v>
      </c>
      <c r="BU1325">
        <v>9493</v>
      </c>
      <c r="BV1325">
        <v>88734</v>
      </c>
      <c r="BW1325">
        <v>932589</v>
      </c>
      <c r="BX1325">
        <v>42948</v>
      </c>
      <c r="BY1325">
        <v>971.14590509853372</v>
      </c>
      <c r="BZ1325">
        <v>0</v>
      </c>
      <c r="CA1325">
        <v>848.25584538399994</v>
      </c>
      <c r="CB1325">
        <v>106.9499642502867</v>
      </c>
      <c r="CC1325">
        <v>155.99867414400001</v>
      </c>
      <c r="CD1325">
        <v>61.15973062687852</v>
      </c>
      <c r="CE1325">
        <v>12.337034956823421</v>
      </c>
      <c r="CF1325">
        <v>6.6606000000000005</v>
      </c>
      <c r="CG1325">
        <v>2744880.9556707852</v>
      </c>
      <c r="CH1325">
        <v>1887269.8245449369</v>
      </c>
      <c r="CI1325">
        <v>908831.39776276716</v>
      </c>
      <c r="CJ1325">
        <v>206194.40671785324</v>
      </c>
      <c r="CK1325">
        <v>8872926.1897185761</v>
      </c>
      <c r="CL1325">
        <v>67300000</v>
      </c>
      <c r="CM1325">
        <v>10800000</v>
      </c>
      <c r="CN1325">
        <v>11380000</v>
      </c>
      <c r="CO1325">
        <v>624360000</v>
      </c>
      <c r="CP1325">
        <v>256000</v>
      </c>
      <c r="CQ1325">
        <v>6010</v>
      </c>
      <c r="CR1325">
        <v>0</v>
      </c>
      <c r="CS1325">
        <v>0</v>
      </c>
      <c r="CT1325">
        <v>626932000</v>
      </c>
      <c r="CU1325">
        <v>42118080</v>
      </c>
      <c r="CV1325">
        <v>0</v>
      </c>
      <c r="CW1325">
        <v>0</v>
      </c>
      <c r="CX1325">
        <v>57313.613096421694</v>
      </c>
      <c r="CY1325">
        <v>12151428.149952974</v>
      </c>
      <c r="CZ1325">
        <v>62010</v>
      </c>
      <c r="DA1325">
        <v>64159.939213266691</v>
      </c>
      <c r="DB1325">
        <v>64701.579060235432</v>
      </c>
      <c r="DC1325">
        <v>62893.634805888796</v>
      </c>
      <c r="DD1325">
        <v>-4050024.4989190577</v>
      </c>
      <c r="DE1325">
        <v>-4442860.0575108891</v>
      </c>
      <c r="DF1325">
        <v>-4969764.0461894255</v>
      </c>
    </row>
    <row r="1326" spans="1:110" x14ac:dyDescent="0.45">
      <c r="A1326">
        <v>32204</v>
      </c>
      <c r="B1326" t="s">
        <v>1658</v>
      </c>
      <c r="C1326">
        <v>47718</v>
      </c>
      <c r="D1326">
        <v>45114</v>
      </c>
      <c r="E1326">
        <v>42382</v>
      </c>
      <c r="F1326">
        <v>39624</v>
      </c>
      <c r="G1326">
        <v>36895</v>
      </c>
      <c r="H1326">
        <v>34141</v>
      </c>
      <c r="I1326">
        <v>31508</v>
      </c>
      <c r="J1326">
        <v>28791.464285714286</v>
      </c>
      <c r="K1326">
        <v>2.5299999999999998</v>
      </c>
      <c r="L1326">
        <v>2.46</v>
      </c>
      <c r="M1326">
        <v>2.39</v>
      </c>
      <c r="N1326">
        <v>2.33</v>
      </c>
      <c r="O1326">
        <v>2.2799999999999998</v>
      </c>
      <c r="P1326">
        <v>2.23</v>
      </c>
      <c r="Q1326">
        <v>2.2282330051077626</v>
      </c>
      <c r="R1326">
        <v>2.2059332625394674</v>
      </c>
      <c r="S1326">
        <v>277828</v>
      </c>
      <c r="T1326">
        <v>11394</v>
      </c>
      <c r="U1326">
        <v>4309</v>
      </c>
      <c r="V1326">
        <v>127.19082098824785</v>
      </c>
      <c r="W1326">
        <v>253.75260763772636</v>
      </c>
      <c r="X1326">
        <v>2027.5118549249082</v>
      </c>
      <c r="Y1326">
        <v>384.33411682239819</v>
      </c>
      <c r="Z1326">
        <v>23209</v>
      </c>
      <c r="AA1326">
        <v>21549.892207704783</v>
      </c>
      <c r="AB1326">
        <v>19780.055493125481</v>
      </c>
      <c r="AC1326">
        <v>18255.012355209201</v>
      </c>
      <c r="AD1326">
        <v>16871.387371575187</v>
      </c>
      <c r="AE1326">
        <v>15569.04691528723</v>
      </c>
      <c r="AF1326">
        <v>14635.736785146031</v>
      </c>
      <c r="AG1326">
        <v>13080.932398024199</v>
      </c>
      <c r="AH1326">
        <v>1889</v>
      </c>
      <c r="AI1326">
        <v>1732.3451092336948</v>
      </c>
      <c r="AJ1326">
        <v>1637.1014788694342</v>
      </c>
      <c r="AK1326">
        <v>1640.7091860951934</v>
      </c>
      <c r="AL1326">
        <v>1721.2159752859181</v>
      </c>
      <c r="AM1326">
        <v>1858.2200017496957</v>
      </c>
      <c r="AN1326">
        <v>2325.9381488369186</v>
      </c>
      <c r="AO1326">
        <v>2402.0947667259143</v>
      </c>
      <c r="AP1326">
        <v>113.09486334915169</v>
      </c>
      <c r="AQ1326">
        <v>110.39696862063673</v>
      </c>
      <c r="AR1326">
        <v>1.9963198983147898</v>
      </c>
      <c r="AS1326">
        <v>110.39696862063673</v>
      </c>
      <c r="AT1326">
        <v>36717</v>
      </c>
      <c r="AU1326">
        <v>755</v>
      </c>
      <c r="AV1326">
        <v>25377.24675651233</v>
      </c>
      <c r="AW1326">
        <v>9712.9411883101839</v>
      </c>
      <c r="AX1326">
        <v>383.31702916560414</v>
      </c>
      <c r="AY1326">
        <v>846.83872426481639</v>
      </c>
      <c r="AZ1326">
        <v>369.48028280331937</v>
      </c>
      <c r="BA1326">
        <v>10.189279604896006</v>
      </c>
      <c r="BB1326">
        <v>66.061272509003672</v>
      </c>
      <c r="BC1326">
        <v>18770</v>
      </c>
      <c r="BD1326">
        <v>882483.03091402771</v>
      </c>
      <c r="BE1326">
        <v>9484734.3171834853</v>
      </c>
      <c r="BF1326">
        <v>167076.00000000003</v>
      </c>
      <c r="BG1326">
        <v>154931.68173331424</v>
      </c>
      <c r="BH1326">
        <v>139479.12544185526</v>
      </c>
      <c r="BI1326">
        <v>155352</v>
      </c>
      <c r="BJ1326">
        <v>131599.39047827417</v>
      </c>
      <c r="BK1326">
        <v>121624.91327969868</v>
      </c>
      <c r="BL1326">
        <v>-833590.37818768714</v>
      </c>
      <c r="BM1326">
        <v>-842500.4367213014</v>
      </c>
      <c r="BN1326">
        <v>-943001.96306546312</v>
      </c>
      <c r="BO1326">
        <v>459998.08453002665</v>
      </c>
      <c r="BP1326">
        <v>1503906.9013646473</v>
      </c>
      <c r="BQ1326">
        <v>2517105.3408397138</v>
      </c>
      <c r="BR1326">
        <v>545680</v>
      </c>
      <c r="BS1326">
        <v>8767932</v>
      </c>
      <c r="BT1326">
        <v>937111</v>
      </c>
      <c r="BU1326">
        <v>9493</v>
      </c>
      <c r="BV1326">
        <v>88734</v>
      </c>
      <c r="BW1326">
        <v>932589</v>
      </c>
      <c r="BX1326">
        <v>42948</v>
      </c>
      <c r="BY1326">
        <v>296.52648624569855</v>
      </c>
      <c r="BZ1326">
        <v>0</v>
      </c>
      <c r="CA1326">
        <v>31.858418545199999</v>
      </c>
      <c r="CB1326">
        <v>795.14969181719141</v>
      </c>
      <c r="CC1326">
        <v>0</v>
      </c>
      <c r="CD1326">
        <v>28.016743195563464</v>
      </c>
      <c r="CE1326">
        <v>0</v>
      </c>
      <c r="CF1326">
        <v>8.2474799999999995</v>
      </c>
      <c r="CG1326">
        <v>831716.54675262736</v>
      </c>
      <c r="CH1326">
        <v>571854.86970503605</v>
      </c>
      <c r="CI1326">
        <v>275381.74658029573</v>
      </c>
      <c r="CJ1326">
        <v>62478.228631656697</v>
      </c>
      <c r="CK1326">
        <v>2688553.5836654305</v>
      </c>
      <c r="CL1326">
        <v>15300000</v>
      </c>
      <c r="CM1326">
        <v>6450000</v>
      </c>
      <c r="CN1326">
        <v>5740000</v>
      </c>
      <c r="CO1326">
        <v>733190000</v>
      </c>
      <c r="CP1326">
        <v>590000</v>
      </c>
      <c r="CQ1326">
        <v>9160</v>
      </c>
      <c r="CR1326">
        <v>0</v>
      </c>
      <c r="CS1326">
        <v>0</v>
      </c>
      <c r="CT1326">
        <v>1314505000</v>
      </c>
      <c r="CU1326">
        <v>64193280</v>
      </c>
      <c r="CV1326">
        <v>0</v>
      </c>
      <c r="CW1326">
        <v>0</v>
      </c>
      <c r="CX1326">
        <v>97677.416861527337</v>
      </c>
      <c r="CY1326">
        <v>3975796.9552675048</v>
      </c>
      <c r="CZ1326">
        <v>18770</v>
      </c>
      <c r="DA1326">
        <v>17405.657701490985</v>
      </c>
      <c r="DB1326">
        <v>15669.654435967001</v>
      </c>
      <c r="DC1326">
        <v>13358.553315692665</v>
      </c>
      <c r="DD1326">
        <v>-833590.37818768714</v>
      </c>
      <c r="DE1326">
        <v>-842500.4367213014</v>
      </c>
      <c r="DF1326">
        <v>-943001.96306546312</v>
      </c>
    </row>
    <row r="1327" spans="1:110" x14ac:dyDescent="0.45">
      <c r="A1327">
        <v>32205</v>
      </c>
      <c r="B1327" t="s">
        <v>1659</v>
      </c>
      <c r="C1327">
        <v>35166</v>
      </c>
      <c r="D1327">
        <v>32449</v>
      </c>
      <c r="E1327">
        <v>29727</v>
      </c>
      <c r="F1327">
        <v>27124</v>
      </c>
      <c r="G1327">
        <v>24579</v>
      </c>
      <c r="H1327">
        <v>22087</v>
      </c>
      <c r="I1327">
        <v>19752</v>
      </c>
      <c r="J1327">
        <v>17176.5</v>
      </c>
      <c r="K1327">
        <v>2.5299999999999998</v>
      </c>
      <c r="L1327">
        <v>2.46</v>
      </c>
      <c r="M1327">
        <v>2.39</v>
      </c>
      <c r="N1327">
        <v>2.33</v>
      </c>
      <c r="O1327">
        <v>2.2799999999999998</v>
      </c>
      <c r="P1327">
        <v>2.23</v>
      </c>
      <c r="Q1327">
        <v>2.2282330051077626</v>
      </c>
      <c r="R1327">
        <v>2.2059332625394674</v>
      </c>
      <c r="S1327">
        <v>277828</v>
      </c>
      <c r="T1327">
        <v>11394</v>
      </c>
      <c r="U1327">
        <v>4309</v>
      </c>
      <c r="V1327">
        <v>89.675812610433141</v>
      </c>
      <c r="W1327">
        <v>178.90812493483372</v>
      </c>
      <c r="X1327">
        <v>2119.261707243395</v>
      </c>
      <c r="Y1327">
        <v>401.72617219990769</v>
      </c>
      <c r="Z1327">
        <v>16579</v>
      </c>
      <c r="AA1327">
        <v>14941.741237064407</v>
      </c>
      <c r="AB1327">
        <v>13324.561157366559</v>
      </c>
      <c r="AC1327">
        <v>11889.740580967546</v>
      </c>
      <c r="AD1327">
        <v>10597.935760182247</v>
      </c>
      <c r="AE1327">
        <v>9437.8967507534326</v>
      </c>
      <c r="AF1327">
        <v>8417.3933251966664</v>
      </c>
      <c r="AG1327">
        <v>7021.3049433630786</v>
      </c>
      <c r="AH1327">
        <v>1676</v>
      </c>
      <c r="AI1327">
        <v>1404.7533826794047</v>
      </c>
      <c r="AJ1327">
        <v>1185.7201692597673</v>
      </c>
      <c r="AK1327">
        <v>1028.0549239634995</v>
      </c>
      <c r="AL1327">
        <v>919.51070456324658</v>
      </c>
      <c r="AM1327">
        <v>853.35149329573505</v>
      </c>
      <c r="AN1327">
        <v>869.04877129314764</v>
      </c>
      <c r="AO1327">
        <v>779.73770164830489</v>
      </c>
      <c r="AP1327">
        <v>74.524502242158064</v>
      </c>
      <c r="AQ1327">
        <v>85.097663311740803</v>
      </c>
      <c r="AR1327">
        <v>1.5388299216176502</v>
      </c>
      <c r="AS1327">
        <v>85.097663311740803</v>
      </c>
      <c r="AT1327">
        <v>28002</v>
      </c>
      <c r="AU1327">
        <v>429</v>
      </c>
      <c r="AV1327">
        <v>19290.326954625845</v>
      </c>
      <c r="AW1327">
        <v>6136.4989068122213</v>
      </c>
      <c r="AX1327">
        <v>223.27387022016219</v>
      </c>
      <c r="AY1327">
        <v>643.71821047586434</v>
      </c>
      <c r="AZ1327">
        <v>233.43241841513691</v>
      </c>
      <c r="BA1327">
        <v>5.9350347598505211</v>
      </c>
      <c r="BB1327">
        <v>66.061272509003672</v>
      </c>
      <c r="BC1327">
        <v>13160</v>
      </c>
      <c r="BD1327">
        <v>513190.8664751731</v>
      </c>
      <c r="BE1327">
        <v>6547690.7411000719</v>
      </c>
      <c r="BF1327">
        <v>121471.99999999999</v>
      </c>
      <c r="BG1327">
        <v>107203.20919417027</v>
      </c>
      <c r="BH1327">
        <v>91209.870659262888</v>
      </c>
      <c r="BI1327">
        <v>133735.99999999997</v>
      </c>
      <c r="BJ1327">
        <v>106419.07935013057</v>
      </c>
      <c r="BK1327">
        <v>94856.785051793151</v>
      </c>
      <c r="BL1327">
        <v>-824665.3607680659</v>
      </c>
      <c r="BM1327">
        <v>-884766.26078290073</v>
      </c>
      <c r="BN1327">
        <v>-969308.8053062316</v>
      </c>
      <c r="BO1327">
        <v>108487.52117093233</v>
      </c>
      <c r="BP1327">
        <v>658569.90753571643</v>
      </c>
      <c r="BQ1327">
        <v>1215072.0729433037</v>
      </c>
      <c r="BR1327">
        <v>545680</v>
      </c>
      <c r="BS1327">
        <v>8767932</v>
      </c>
      <c r="BT1327">
        <v>937111</v>
      </c>
      <c r="BU1327">
        <v>9493</v>
      </c>
      <c r="BV1327">
        <v>88734</v>
      </c>
      <c r="BW1327">
        <v>932589</v>
      </c>
      <c r="BX1327">
        <v>42948</v>
      </c>
      <c r="BY1327">
        <v>219.0999505751652</v>
      </c>
      <c r="BZ1327">
        <v>0</v>
      </c>
      <c r="CA1327">
        <v>0.59817484799999998</v>
      </c>
      <c r="CB1327">
        <v>20.77435404786219</v>
      </c>
      <c r="CC1327">
        <v>0</v>
      </c>
      <c r="CD1327">
        <v>12.990354779436114</v>
      </c>
      <c r="CE1327">
        <v>9.3006009398767535</v>
      </c>
      <c r="CF1327">
        <v>11.483460000000001</v>
      </c>
      <c r="CG1327">
        <v>669453.00641627307</v>
      </c>
      <c r="CH1327">
        <v>460288.98096659535</v>
      </c>
      <c r="CI1327">
        <v>221656.21073687126</v>
      </c>
      <c r="CJ1327">
        <v>50289.053592035823</v>
      </c>
      <c r="CK1327">
        <v>2164030.8666738472</v>
      </c>
      <c r="CL1327">
        <v>18800000</v>
      </c>
      <c r="CM1327">
        <v>6240000</v>
      </c>
      <c r="CN1327">
        <v>7010000</v>
      </c>
      <c r="CO1327">
        <v>435710000</v>
      </c>
      <c r="CP1327">
        <v>124000</v>
      </c>
      <c r="CQ1327">
        <v>3130</v>
      </c>
      <c r="CR1327">
        <v>0</v>
      </c>
      <c r="CS1327">
        <v>0</v>
      </c>
      <c r="CT1327">
        <v>249116000</v>
      </c>
      <c r="CU1327">
        <v>21935040</v>
      </c>
      <c r="CV1327">
        <v>0</v>
      </c>
      <c r="CW1327">
        <v>0</v>
      </c>
      <c r="CX1327">
        <v>45440.822282740723</v>
      </c>
      <c r="CY1327">
        <v>3061013.9085707609</v>
      </c>
      <c r="CZ1327">
        <v>13160</v>
      </c>
      <c r="DA1327">
        <v>11614.151681006986</v>
      </c>
      <c r="DB1327">
        <v>9881.4697862544435</v>
      </c>
      <c r="DC1327">
        <v>7768.4072223287694</v>
      </c>
      <c r="DD1327">
        <v>-824665.3607680659</v>
      </c>
      <c r="DE1327">
        <v>-884766.26078290073</v>
      </c>
      <c r="DF1327">
        <v>-969308.8053062316</v>
      </c>
    </row>
    <row r="1328" spans="1:110" x14ac:dyDescent="0.45">
      <c r="A1328">
        <v>32206</v>
      </c>
      <c r="B1328" t="s">
        <v>1660</v>
      </c>
      <c r="C1328">
        <v>39528</v>
      </c>
      <c r="D1328">
        <v>37255</v>
      </c>
      <c r="E1328">
        <v>34802</v>
      </c>
      <c r="F1328">
        <v>32342</v>
      </c>
      <c r="G1328">
        <v>29876</v>
      </c>
      <c r="H1328">
        <v>27323</v>
      </c>
      <c r="I1328">
        <v>24869</v>
      </c>
      <c r="J1328">
        <v>22413.035714285717</v>
      </c>
      <c r="K1328">
        <v>2.5299999999999998</v>
      </c>
      <c r="L1328">
        <v>2.46</v>
      </c>
      <c r="M1328">
        <v>2.39</v>
      </c>
      <c r="N1328">
        <v>2.33</v>
      </c>
      <c r="O1328">
        <v>2.2799999999999998</v>
      </c>
      <c r="P1328">
        <v>2.23</v>
      </c>
      <c r="Q1328">
        <v>2.2282330051077626</v>
      </c>
      <c r="R1328">
        <v>2.2059332625394674</v>
      </c>
      <c r="S1328">
        <v>287864</v>
      </c>
      <c r="T1328">
        <v>11181</v>
      </c>
      <c r="U1328">
        <v>4095</v>
      </c>
      <c r="V1328">
        <v>86.568932567771753</v>
      </c>
      <c r="W1328">
        <v>172.70973022114771</v>
      </c>
      <c r="X1328">
        <v>2421.4982008966554</v>
      </c>
      <c r="Y1328">
        <v>444.5316280159779</v>
      </c>
      <c r="Z1328">
        <v>19349</v>
      </c>
      <c r="AA1328">
        <v>17994.685834059757</v>
      </c>
      <c r="AB1328">
        <v>16505.178247379888</v>
      </c>
      <c r="AC1328">
        <v>15057.383024114515</v>
      </c>
      <c r="AD1328">
        <v>13597.93851580187</v>
      </c>
      <c r="AE1328">
        <v>12247.077348280038</v>
      </c>
      <c r="AF1328">
        <v>11112.769721183449</v>
      </c>
      <c r="AG1328">
        <v>9669.7933700705235</v>
      </c>
      <c r="AH1328">
        <v>2393</v>
      </c>
      <c r="AI1328">
        <v>2008.3283746216559</v>
      </c>
      <c r="AJ1328">
        <v>1650.0259213986103</v>
      </c>
      <c r="AK1328">
        <v>1351.3195159323955</v>
      </c>
      <c r="AL1328">
        <v>1137.4279404092476</v>
      </c>
      <c r="AM1328">
        <v>1029.2105492107808</v>
      </c>
      <c r="AN1328">
        <v>1096.3886515869704</v>
      </c>
      <c r="AO1328">
        <v>1073.1124405020832</v>
      </c>
      <c r="AP1328">
        <v>66.943644371030956</v>
      </c>
      <c r="AQ1328">
        <v>22.790283294790534</v>
      </c>
      <c r="AR1328">
        <v>0.41211906991725766</v>
      </c>
      <c r="AS1328">
        <v>22.790283294790534</v>
      </c>
      <c r="AT1328">
        <v>31860</v>
      </c>
      <c r="AU1328">
        <v>828</v>
      </c>
      <c r="AV1328">
        <v>22095.046945335209</v>
      </c>
      <c r="AW1328">
        <v>9924.8930679104542</v>
      </c>
      <c r="AX1328">
        <v>413.93947556137982</v>
      </c>
      <c r="AY1328">
        <v>737.31171656583592</v>
      </c>
      <c r="AZ1328">
        <v>377.54293230331371</v>
      </c>
      <c r="BA1328">
        <v>11.003281187846021</v>
      </c>
      <c r="BB1328">
        <v>66.061272509003672</v>
      </c>
      <c r="BC1328">
        <v>12130</v>
      </c>
      <c r="BD1328">
        <v>537609.07252930361</v>
      </c>
      <c r="BE1328">
        <v>5817045.7553155469</v>
      </c>
      <c r="BF1328">
        <v>152618</v>
      </c>
      <c r="BG1328">
        <v>139883.74444954534</v>
      </c>
      <c r="BH1328">
        <v>123475.22221942703</v>
      </c>
      <c r="BI1328">
        <v>177213.99999999994</v>
      </c>
      <c r="BJ1328">
        <v>148287.06096023123</v>
      </c>
      <c r="BK1328">
        <v>133914.26215278648</v>
      </c>
      <c r="BL1328">
        <v>-977916.35052876698</v>
      </c>
      <c r="BM1328">
        <v>-1020212.7898331626</v>
      </c>
      <c r="BN1328">
        <v>-1086085.4929680002</v>
      </c>
      <c r="BO1328">
        <v>286004.39317845926</v>
      </c>
      <c r="BP1328">
        <v>848029.63001302816</v>
      </c>
      <c r="BQ1328">
        <v>1340790.0485079754</v>
      </c>
      <c r="BR1328">
        <v>545680</v>
      </c>
      <c r="BS1328">
        <v>8767932</v>
      </c>
      <c r="BT1328">
        <v>937111</v>
      </c>
      <c r="BU1328">
        <v>9493</v>
      </c>
      <c r="BV1328">
        <v>88734</v>
      </c>
      <c r="BW1328">
        <v>932589</v>
      </c>
      <c r="BX1328">
        <v>42948</v>
      </c>
      <c r="BY1328">
        <v>173.40279544818733</v>
      </c>
      <c r="BZ1328">
        <v>0</v>
      </c>
      <c r="CA1328">
        <v>11.576431759890859</v>
      </c>
      <c r="CB1328">
        <v>89.033659450673326</v>
      </c>
      <c r="CC1328">
        <v>0</v>
      </c>
      <c r="CD1328">
        <v>39.49404808922322</v>
      </c>
      <c r="CE1328">
        <v>30.80874050531569</v>
      </c>
      <c r="CF1328">
        <v>1.1940911999999999</v>
      </c>
      <c r="CG1328">
        <v>591566.50705482299</v>
      </c>
      <c r="CH1328">
        <v>406737.3543721438</v>
      </c>
      <c r="CI1328">
        <v>195867.95353202752</v>
      </c>
      <c r="CJ1328">
        <v>44438.249573017805</v>
      </c>
      <c r="CK1328">
        <v>1912259.9625178871</v>
      </c>
      <c r="CL1328">
        <v>34100000</v>
      </c>
      <c r="CM1328">
        <v>5710000</v>
      </c>
      <c r="CN1328">
        <v>5950000</v>
      </c>
      <c r="CO1328">
        <v>420930000</v>
      </c>
      <c r="CP1328">
        <v>63000</v>
      </c>
      <c r="CQ1328">
        <v>4940</v>
      </c>
      <c r="CR1328">
        <v>0</v>
      </c>
      <c r="CS1328">
        <v>0</v>
      </c>
      <c r="CT1328">
        <v>145785000</v>
      </c>
      <c r="CU1328">
        <v>34619520</v>
      </c>
      <c r="CV1328">
        <v>0</v>
      </c>
      <c r="CW1328">
        <v>0</v>
      </c>
      <c r="CX1328">
        <v>46731.237942218067</v>
      </c>
      <c r="CY1328">
        <v>2486290.9300196711</v>
      </c>
      <c r="CZ1328">
        <v>12130</v>
      </c>
      <c r="DA1328">
        <v>11117.887930473371</v>
      </c>
      <c r="DB1328">
        <v>9813.7470384990611</v>
      </c>
      <c r="DC1328">
        <v>8138.0368877398087</v>
      </c>
      <c r="DD1328">
        <v>-977916.35052876698</v>
      </c>
      <c r="DE1328">
        <v>-1020212.7898331626</v>
      </c>
      <c r="DF1328">
        <v>-1086085.4929680002</v>
      </c>
    </row>
    <row r="1329" spans="1:110" x14ac:dyDescent="0.45">
      <c r="A1329">
        <v>32207</v>
      </c>
      <c r="B1329" t="s">
        <v>1661</v>
      </c>
      <c r="C1329">
        <v>24468</v>
      </c>
      <c r="D1329">
        <v>22844</v>
      </c>
      <c r="E1329">
        <v>21277</v>
      </c>
      <c r="F1329">
        <v>19827</v>
      </c>
      <c r="G1329">
        <v>18441</v>
      </c>
      <c r="H1329">
        <v>17076</v>
      </c>
      <c r="I1329">
        <v>15802</v>
      </c>
      <c r="J1329">
        <v>14360.214285714286</v>
      </c>
      <c r="K1329">
        <v>2.5299999999999998</v>
      </c>
      <c r="L1329">
        <v>2.46</v>
      </c>
      <c r="M1329">
        <v>2.39</v>
      </c>
      <c r="N1329">
        <v>2.33</v>
      </c>
      <c r="O1329">
        <v>2.2799999999999998</v>
      </c>
      <c r="P1329">
        <v>2.23</v>
      </c>
      <c r="Q1329">
        <v>2.2282330051077626</v>
      </c>
      <c r="R1329">
        <v>2.2059332625394674</v>
      </c>
      <c r="S1329">
        <v>277828</v>
      </c>
      <c r="T1329">
        <v>11394</v>
      </c>
      <c r="U1329">
        <v>4309</v>
      </c>
      <c r="V1329">
        <v>67.16099030549114</v>
      </c>
      <c r="W1329">
        <v>133.98982952649629</v>
      </c>
      <c r="X1329">
        <v>1968.875797959091</v>
      </c>
      <c r="Y1329">
        <v>373.21909566325439</v>
      </c>
      <c r="Z1329">
        <v>10565</v>
      </c>
      <c r="AA1329">
        <v>9741.8448186487094</v>
      </c>
      <c r="AB1329">
        <v>8945.6110769134484</v>
      </c>
      <c r="AC1329">
        <v>8279.5943635696713</v>
      </c>
      <c r="AD1329">
        <v>7696.1185024033348</v>
      </c>
      <c r="AE1329">
        <v>7181.3297242379131</v>
      </c>
      <c r="AF1329">
        <v>6889.8545577530294</v>
      </c>
      <c r="AG1329">
        <v>6215.6155459408756</v>
      </c>
      <c r="AH1329">
        <v>559</v>
      </c>
      <c r="AI1329">
        <v>557.35620169611275</v>
      </c>
      <c r="AJ1329">
        <v>586.30370542862306</v>
      </c>
      <c r="AK1329">
        <v>652.77748750882677</v>
      </c>
      <c r="AL1329">
        <v>759.47401972898274</v>
      </c>
      <c r="AM1329">
        <v>893.67327693204527</v>
      </c>
      <c r="AN1329">
        <v>1245.9115717607001</v>
      </c>
      <c r="AO1329">
        <v>1341.4335198872307</v>
      </c>
      <c r="AP1329">
        <v>46.90655807759898</v>
      </c>
      <c r="AQ1329">
        <v>26.971986651632829</v>
      </c>
      <c r="AR1329">
        <v>0.48773724788372702</v>
      </c>
      <c r="AS1329">
        <v>26.971986651632829</v>
      </c>
      <c r="AT1329">
        <v>17617</v>
      </c>
      <c r="AU1329">
        <v>315</v>
      </c>
      <c r="AV1329">
        <v>12155.696524949488</v>
      </c>
      <c r="AW1329">
        <v>4251.1852555209971</v>
      </c>
      <c r="AX1329">
        <v>161.68726869410006</v>
      </c>
      <c r="AY1329">
        <v>405.63559303756438</v>
      </c>
      <c r="AZ1329">
        <v>161.71508712001872</v>
      </c>
      <c r="BA1329">
        <v>4.2979483402089507</v>
      </c>
      <c r="BB1329">
        <v>66.061272509003672</v>
      </c>
      <c r="BC1329">
        <v>9550</v>
      </c>
      <c r="BD1329">
        <v>442264.22809231398</v>
      </c>
      <c r="BE1329">
        <v>4769749.7646796545</v>
      </c>
      <c r="BF1329">
        <v>80996</v>
      </c>
      <c r="BG1329">
        <v>74221.138678989359</v>
      </c>
      <c r="BH1329">
        <v>66789.441274921424</v>
      </c>
      <c r="BI1329">
        <v>101746</v>
      </c>
      <c r="BJ1329">
        <v>86473.930122879043</v>
      </c>
      <c r="BK1329">
        <v>80379.978096812527</v>
      </c>
      <c r="BL1329">
        <v>-431056.00268375722</v>
      </c>
      <c r="BM1329">
        <v>-448995.30302269664</v>
      </c>
      <c r="BN1329">
        <v>-497313.34086519841</v>
      </c>
      <c r="BO1329">
        <v>234597.14040940115</v>
      </c>
      <c r="BP1329">
        <v>755762.17658946919</v>
      </c>
      <c r="BQ1329">
        <v>1267729.9985227163</v>
      </c>
      <c r="BR1329">
        <v>545680</v>
      </c>
      <c r="BS1329">
        <v>8767932</v>
      </c>
      <c r="BT1329">
        <v>937111</v>
      </c>
      <c r="BU1329">
        <v>9493</v>
      </c>
      <c r="BV1329">
        <v>88734</v>
      </c>
      <c r="BW1329">
        <v>932589</v>
      </c>
      <c r="BX1329">
        <v>42948</v>
      </c>
      <c r="BY1329">
        <v>299.62560265801255</v>
      </c>
      <c r="BZ1329">
        <v>0</v>
      </c>
      <c r="CA1329">
        <v>512.24032399999999</v>
      </c>
      <c r="CB1329">
        <v>235.72350109193468</v>
      </c>
      <c r="CC1329">
        <v>897.9707931879999</v>
      </c>
      <c r="CD1329">
        <v>2.3837042200384908</v>
      </c>
      <c r="CE1329">
        <v>3.331278908049375</v>
      </c>
      <c r="CF1329">
        <v>5.1166800000000006</v>
      </c>
      <c r="CG1329">
        <v>445992.93086735089</v>
      </c>
      <c r="CH1329">
        <v>306646.81418965699</v>
      </c>
      <c r="CI1329">
        <v>147668.47280392671</v>
      </c>
      <c r="CJ1329">
        <v>33502.818251757941</v>
      </c>
      <c r="CK1329">
        <v>1441688.1535597236</v>
      </c>
      <c r="CL1329">
        <v>4930000</v>
      </c>
      <c r="CM1329">
        <v>1380000</v>
      </c>
      <c r="CN1329">
        <v>4220000</v>
      </c>
      <c r="CO1329">
        <v>268240000</v>
      </c>
      <c r="CP1329">
        <v>87000</v>
      </c>
      <c r="CQ1329">
        <v>4880</v>
      </c>
      <c r="CR1329">
        <v>0</v>
      </c>
      <c r="CS1329">
        <v>0</v>
      </c>
      <c r="CT1329">
        <v>173586000</v>
      </c>
      <c r="CU1329">
        <v>34199040</v>
      </c>
      <c r="CV1329">
        <v>0</v>
      </c>
      <c r="CW1329">
        <v>0</v>
      </c>
      <c r="CX1329">
        <v>28325.242432105966</v>
      </c>
      <c r="CY1329">
        <v>1948493.3576449146</v>
      </c>
      <c r="CZ1329">
        <v>9550</v>
      </c>
      <c r="DA1329">
        <v>8751.1960391173434</v>
      </c>
      <c r="DB1329">
        <v>7874.9464686589399</v>
      </c>
      <c r="DC1329">
        <v>6694.7579314648619</v>
      </c>
      <c r="DD1329">
        <v>-431056.00268375722</v>
      </c>
      <c r="DE1329">
        <v>-448995.30302269664</v>
      </c>
      <c r="DF1329">
        <v>-497313.34086519841</v>
      </c>
    </row>
    <row r="1330" spans="1:110" x14ac:dyDescent="0.45">
      <c r="A1330">
        <v>32209</v>
      </c>
      <c r="B1330" t="s">
        <v>1662</v>
      </c>
      <c r="C1330">
        <v>39032</v>
      </c>
      <c r="D1330">
        <v>36353</v>
      </c>
      <c r="E1330">
        <v>33610</v>
      </c>
      <c r="F1330">
        <v>30976</v>
      </c>
      <c r="G1330">
        <v>28419</v>
      </c>
      <c r="H1330">
        <v>25814</v>
      </c>
      <c r="I1330">
        <v>23264</v>
      </c>
      <c r="J1330">
        <v>20636.392857142855</v>
      </c>
      <c r="K1330">
        <v>2.5299999999999998</v>
      </c>
      <c r="L1330">
        <v>2.46</v>
      </c>
      <c r="M1330">
        <v>2.39</v>
      </c>
      <c r="N1330">
        <v>2.33</v>
      </c>
      <c r="O1330">
        <v>2.2799999999999998</v>
      </c>
      <c r="P1330">
        <v>2.23</v>
      </c>
      <c r="Q1330">
        <v>2.2282330051077626</v>
      </c>
      <c r="R1330">
        <v>2.2059332625394674</v>
      </c>
      <c r="S1330">
        <v>287864</v>
      </c>
      <c r="T1330">
        <v>11181</v>
      </c>
      <c r="U1330">
        <v>4095</v>
      </c>
      <c r="V1330">
        <v>84.15797660557044</v>
      </c>
      <c r="W1330">
        <v>167.89974190945316</v>
      </c>
      <c r="X1330">
        <v>2459.6136364781519</v>
      </c>
      <c r="Y1330">
        <v>451.52874931274641</v>
      </c>
      <c r="Z1330">
        <v>17896</v>
      </c>
      <c r="AA1330">
        <v>16527.915346829923</v>
      </c>
      <c r="AB1330">
        <v>15047.181766060243</v>
      </c>
      <c r="AC1330">
        <v>13600.652681601969</v>
      </c>
      <c r="AD1330">
        <v>12252.621496936286</v>
      </c>
      <c r="AE1330">
        <v>11089.258433232262</v>
      </c>
      <c r="AF1330">
        <v>10692.165871315421</v>
      </c>
      <c r="AG1330">
        <v>9312.4894192372431</v>
      </c>
      <c r="AH1330">
        <v>2297</v>
      </c>
      <c r="AI1330">
        <v>1993.2582598196518</v>
      </c>
      <c r="AJ1330">
        <v>1723.5716124391195</v>
      </c>
      <c r="AK1330">
        <v>1530.6061492565916</v>
      </c>
      <c r="AL1330">
        <v>1444.803061577559</v>
      </c>
      <c r="AM1330">
        <v>1484.1211140707569</v>
      </c>
      <c r="AN1330">
        <v>2216.4504074551814</v>
      </c>
      <c r="AO1330">
        <v>2284.2248575205208</v>
      </c>
      <c r="AP1330">
        <v>65.638967744659439</v>
      </c>
      <c r="AQ1330">
        <v>81.334130290582721</v>
      </c>
      <c r="AR1330">
        <v>1.4707735614478279</v>
      </c>
      <c r="AS1330">
        <v>81.334130290582721</v>
      </c>
      <c r="AT1330">
        <v>33222</v>
      </c>
      <c r="AU1330">
        <v>398</v>
      </c>
      <c r="AV1330">
        <v>22838.35118652193</v>
      </c>
      <c r="AW1330">
        <v>6319.5969379612779</v>
      </c>
      <c r="AX1330">
        <v>212.68846819251365</v>
      </c>
      <c r="AY1330">
        <v>762.11577909423681</v>
      </c>
      <c r="AZ1330">
        <v>240.397467520047</v>
      </c>
      <c r="BA1330">
        <v>5.6536550851078511</v>
      </c>
      <c r="BB1330">
        <v>66.061272509003672</v>
      </c>
      <c r="BC1330">
        <v>12320</v>
      </c>
      <c r="BD1330">
        <v>515221.42114053399</v>
      </c>
      <c r="BE1330">
        <v>5465829.1859874995</v>
      </c>
      <c r="BF1330">
        <v>101056</v>
      </c>
      <c r="BG1330">
        <v>90913.079577235563</v>
      </c>
      <c r="BH1330">
        <v>79160.29378395871</v>
      </c>
      <c r="BI1330">
        <v>149137.99999999997</v>
      </c>
      <c r="BJ1330">
        <v>122724.13653291122</v>
      </c>
      <c r="BK1330">
        <v>110560.31123492947</v>
      </c>
      <c r="BL1330">
        <v>-1017167.941549239</v>
      </c>
      <c r="BM1330">
        <v>-1004239.1718536434</v>
      </c>
      <c r="BN1330">
        <v>-1037772.0437980912</v>
      </c>
      <c r="BO1330">
        <v>214897.08872840088</v>
      </c>
      <c r="BP1330">
        <v>724167.50097414479</v>
      </c>
      <c r="BQ1330">
        <v>1214054.0771243321</v>
      </c>
      <c r="BR1330">
        <v>545680</v>
      </c>
      <c r="BS1330">
        <v>8767932</v>
      </c>
      <c r="BT1330">
        <v>937111</v>
      </c>
      <c r="BU1330">
        <v>9493</v>
      </c>
      <c r="BV1330">
        <v>88734</v>
      </c>
      <c r="BW1330">
        <v>932589</v>
      </c>
      <c r="BX1330">
        <v>42948</v>
      </c>
      <c r="BY1330">
        <v>167.98687273266358</v>
      </c>
      <c r="BZ1330">
        <v>0</v>
      </c>
      <c r="CA1330">
        <v>0</v>
      </c>
      <c r="CB1330">
        <v>887.56439990196952</v>
      </c>
      <c r="CC1330">
        <v>0</v>
      </c>
      <c r="CD1330">
        <v>43.127117296629557</v>
      </c>
      <c r="CE1330">
        <v>8.2164093873029884</v>
      </c>
      <c r="CF1330">
        <v>13.821</v>
      </c>
      <c r="CG1330">
        <v>599911.48912926402</v>
      </c>
      <c r="CH1330">
        <v>412475.02865012077</v>
      </c>
      <c r="CI1330">
        <v>198630.98108968936</v>
      </c>
      <c r="CJ1330">
        <v>45065.121432198306</v>
      </c>
      <c r="CK1330">
        <v>1939235.4165345971</v>
      </c>
      <c r="CL1330">
        <v>29700000</v>
      </c>
      <c r="CM1330">
        <v>6080000</v>
      </c>
      <c r="CN1330">
        <v>6230000</v>
      </c>
      <c r="CO1330">
        <v>553180000</v>
      </c>
      <c r="CP1330">
        <v>54000</v>
      </c>
      <c r="CQ1330">
        <v>11190</v>
      </c>
      <c r="CR1330">
        <v>0</v>
      </c>
      <c r="CS1330">
        <v>0</v>
      </c>
      <c r="CT1330">
        <v>120603000</v>
      </c>
      <c r="CU1330">
        <v>78419520</v>
      </c>
      <c r="CV1330">
        <v>0</v>
      </c>
      <c r="CW1330">
        <v>0</v>
      </c>
      <c r="CX1330">
        <v>67007.309421521772</v>
      </c>
      <c r="CY1330">
        <v>2424943.9851965364</v>
      </c>
      <c r="CZ1330">
        <v>12320</v>
      </c>
      <c r="DA1330">
        <v>11083.450170118964</v>
      </c>
      <c r="DB1330">
        <v>9650.6374625788794</v>
      </c>
      <c r="DC1330">
        <v>7799.1446663446131</v>
      </c>
      <c r="DD1330">
        <v>-1017167.941549239</v>
      </c>
      <c r="DE1330">
        <v>-1004239.1718536434</v>
      </c>
      <c r="DF1330">
        <v>-1037772.0437980912</v>
      </c>
    </row>
    <row r="1331" spans="1:110" x14ac:dyDescent="0.45">
      <c r="A1331">
        <v>32343</v>
      </c>
      <c r="B1331" t="s">
        <v>1663</v>
      </c>
      <c r="C1331">
        <v>13063</v>
      </c>
      <c r="D1331">
        <v>11776</v>
      </c>
      <c r="E1331">
        <v>10555</v>
      </c>
      <c r="F1331">
        <v>9403</v>
      </c>
      <c r="G1331">
        <v>8324</v>
      </c>
      <c r="H1331">
        <v>7269</v>
      </c>
      <c r="I1331">
        <v>6267</v>
      </c>
      <c r="J1331">
        <v>5137.25</v>
      </c>
      <c r="K1331">
        <v>2.5299999999999998</v>
      </c>
      <c r="L1331">
        <v>2.46</v>
      </c>
      <c r="M1331">
        <v>2.39</v>
      </c>
      <c r="N1331">
        <v>2.33</v>
      </c>
      <c r="O1331">
        <v>2.2799999999999998</v>
      </c>
      <c r="P1331">
        <v>2.23</v>
      </c>
      <c r="Q1331">
        <v>2.2282330051077626</v>
      </c>
      <c r="R1331">
        <v>2.2059332625394674</v>
      </c>
      <c r="S1331">
        <v>287864</v>
      </c>
      <c r="T1331">
        <v>11181</v>
      </c>
      <c r="U1331">
        <v>4095</v>
      </c>
      <c r="V1331">
        <v>29.274153794403762</v>
      </c>
      <c r="W1331">
        <v>58.403529468562553</v>
      </c>
      <c r="X1331">
        <v>2366.4642559307176</v>
      </c>
      <c r="Y1331">
        <v>434.42865575575019</v>
      </c>
      <c r="Z1331">
        <v>6580</v>
      </c>
      <c r="AA1331">
        <v>5885.0100938280493</v>
      </c>
      <c r="AB1331">
        <v>5148.1896389536932</v>
      </c>
      <c r="AC1331">
        <v>4469.57414023004</v>
      </c>
      <c r="AD1331">
        <v>3867.7349564363944</v>
      </c>
      <c r="AE1331">
        <v>3356.3623324424384</v>
      </c>
      <c r="AF1331">
        <v>3138.1207241363386</v>
      </c>
      <c r="AG1331">
        <v>2458.30092834484</v>
      </c>
      <c r="AH1331">
        <v>1533</v>
      </c>
      <c r="AI1331">
        <v>1395.8430203048417</v>
      </c>
      <c r="AJ1331">
        <v>1252.8762605904496</v>
      </c>
      <c r="AK1331">
        <v>1120.1926911936089</v>
      </c>
      <c r="AL1331">
        <v>1025.0863640140208</v>
      </c>
      <c r="AM1331">
        <v>981.39799766286933</v>
      </c>
      <c r="AN1331">
        <v>1187.8090281395882</v>
      </c>
      <c r="AO1331">
        <v>1072.0763717454802</v>
      </c>
      <c r="AP1331">
        <v>22.515971883537851</v>
      </c>
      <c r="AQ1331">
        <v>66.489083373792567</v>
      </c>
      <c r="AR1331">
        <v>1.2023290296668621</v>
      </c>
      <c r="AS1331">
        <v>66.489083373792567</v>
      </c>
      <c r="AT1331">
        <v>10992</v>
      </c>
      <c r="AU1331">
        <v>193</v>
      </c>
      <c r="AV1331">
        <v>7582.9274782228676</v>
      </c>
      <c r="AW1331">
        <v>2621.8285794332087</v>
      </c>
      <c r="AX1331">
        <v>99.217274713782643</v>
      </c>
      <c r="AY1331">
        <v>253.04228994829708</v>
      </c>
      <c r="AZ1331">
        <v>99.734359161639247</v>
      </c>
      <c r="BA1331">
        <v>2.6373797060233106</v>
      </c>
      <c r="BB1331">
        <v>66.061272509003672</v>
      </c>
      <c r="BC1331">
        <v>12320</v>
      </c>
      <c r="BD1331">
        <v>395943.56082743866</v>
      </c>
      <c r="BE1331">
        <v>1954777.4973959082</v>
      </c>
      <c r="BF1331">
        <v>16722</v>
      </c>
      <c r="BG1331">
        <v>14097.303322973035</v>
      </c>
      <c r="BH1331">
        <v>11386.633309063656</v>
      </c>
      <c r="BI1331">
        <v>26316.000000000015</v>
      </c>
      <c r="BJ1331">
        <v>19986.594958885467</v>
      </c>
      <c r="BK1331">
        <v>17295.350643548813</v>
      </c>
      <c r="BL1331">
        <v>-688805.96950019267</v>
      </c>
      <c r="BM1331">
        <v>-672266.9961888456</v>
      </c>
      <c r="BN1331">
        <v>-704367.54738202901</v>
      </c>
      <c r="BO1331">
        <v>-14041.618165996857</v>
      </c>
      <c r="BP1331">
        <v>114796.7413716875</v>
      </c>
      <c r="BQ1331">
        <v>249747.67815631372</v>
      </c>
      <c r="BR1331">
        <v>545680</v>
      </c>
      <c r="BS1331">
        <v>8767932</v>
      </c>
      <c r="BT1331">
        <v>937111</v>
      </c>
      <c r="BU1331">
        <v>9493</v>
      </c>
      <c r="BV1331">
        <v>88734</v>
      </c>
      <c r="BW1331">
        <v>932589</v>
      </c>
      <c r="BX1331">
        <v>42948</v>
      </c>
      <c r="BY1331">
        <v>29.233807728426509</v>
      </c>
      <c r="BZ1331">
        <v>0</v>
      </c>
      <c r="CA1331">
        <v>0</v>
      </c>
      <c r="CB1331">
        <v>33.726243133605145</v>
      </c>
      <c r="CC1331">
        <v>0</v>
      </c>
      <c r="CD1331">
        <v>6.4345910866312366</v>
      </c>
      <c r="CE1331">
        <v>0</v>
      </c>
      <c r="CF1331">
        <v>28.091180000000001</v>
      </c>
      <c r="CG1331">
        <v>252512.97610438371</v>
      </c>
      <c r="CH1331">
        <v>173617.77352248773</v>
      </c>
      <c r="CI1331">
        <v>83607.167207767227</v>
      </c>
      <c r="CJ1331">
        <v>18968.678109276669</v>
      </c>
      <c r="CK1331">
        <v>816257.2567278546</v>
      </c>
      <c r="CL1331">
        <v>20800000</v>
      </c>
      <c r="CM1331">
        <v>4810000</v>
      </c>
      <c r="CN1331">
        <v>1930000</v>
      </c>
      <c r="CO1331">
        <v>368010000</v>
      </c>
      <c r="CP1331">
        <v>37000</v>
      </c>
      <c r="CQ1331">
        <v>11040</v>
      </c>
      <c r="CR1331">
        <v>0</v>
      </c>
      <c r="CS1331">
        <v>0</v>
      </c>
      <c r="CT1331">
        <v>85501000</v>
      </c>
      <c r="CU1331">
        <v>77368320</v>
      </c>
      <c r="CV1331">
        <v>0</v>
      </c>
      <c r="CW1331">
        <v>0</v>
      </c>
      <c r="CX1331">
        <v>47278.947984460712</v>
      </c>
      <c r="CY1331">
        <v>992450.0483509081</v>
      </c>
      <c r="CZ1331">
        <v>12320</v>
      </c>
      <c r="DA1331">
        <v>10386.244285314424</v>
      </c>
      <c r="DB1331">
        <v>8389.1473727822176</v>
      </c>
      <c r="DC1331">
        <v>5993.5805925245295</v>
      </c>
      <c r="DD1331">
        <v>-688805.96950019267</v>
      </c>
      <c r="DE1331">
        <v>-672266.9961888456</v>
      </c>
      <c r="DF1331">
        <v>-704367.54738202901</v>
      </c>
    </row>
    <row r="1332" spans="1:110" x14ac:dyDescent="0.45">
      <c r="A1332">
        <v>32386</v>
      </c>
      <c r="B1332" t="s">
        <v>1664</v>
      </c>
      <c r="C1332">
        <v>5031</v>
      </c>
      <c r="D1332">
        <v>4561</v>
      </c>
      <c r="E1332">
        <v>4089</v>
      </c>
      <c r="F1332">
        <v>3647</v>
      </c>
      <c r="G1332">
        <v>3267</v>
      </c>
      <c r="H1332">
        <v>2898</v>
      </c>
      <c r="I1332">
        <v>2542</v>
      </c>
      <c r="J1332">
        <v>2127.1785714285716</v>
      </c>
      <c r="K1332">
        <v>2.5299999999999998</v>
      </c>
      <c r="L1332">
        <v>2.46</v>
      </c>
      <c r="M1332">
        <v>2.39</v>
      </c>
      <c r="N1332">
        <v>2.33</v>
      </c>
      <c r="O1332">
        <v>2.2799999999999998</v>
      </c>
      <c r="P1332">
        <v>2.23</v>
      </c>
      <c r="Q1332">
        <v>2.2282330051077626</v>
      </c>
      <c r="R1332">
        <v>2.2059332625394674</v>
      </c>
      <c r="S1332">
        <v>287864</v>
      </c>
      <c r="T1332">
        <v>11181</v>
      </c>
      <c r="U1332">
        <v>4095</v>
      </c>
      <c r="V1332">
        <v>12.008602238855985</v>
      </c>
      <c r="W1332">
        <v>23.95781478975988</v>
      </c>
      <c r="X1332">
        <v>2221.7911358222241</v>
      </c>
      <c r="Y1332">
        <v>407.86998328258221</v>
      </c>
      <c r="Z1332">
        <v>2756</v>
      </c>
      <c r="AA1332">
        <v>2485.2397544096389</v>
      </c>
      <c r="AB1332">
        <v>2201.6016594526745</v>
      </c>
      <c r="AC1332">
        <v>1955.7669262844533</v>
      </c>
      <c r="AD1332">
        <v>1728.6247088427187</v>
      </c>
      <c r="AE1332">
        <v>1538.6378148087992</v>
      </c>
      <c r="AF1332">
        <v>1531.3118376594234</v>
      </c>
      <c r="AG1332">
        <v>1279.8613158031783</v>
      </c>
      <c r="AH1332">
        <v>631</v>
      </c>
      <c r="AI1332">
        <v>589.24361602351041</v>
      </c>
      <c r="AJ1332">
        <v>551.83242616416533</v>
      </c>
      <c r="AK1332">
        <v>524.1260606213433</v>
      </c>
      <c r="AL1332">
        <v>506.19413364488304</v>
      </c>
      <c r="AM1332">
        <v>514.06727176901484</v>
      </c>
      <c r="AN1332">
        <v>679.84706948091366</v>
      </c>
      <c r="AO1332">
        <v>657.50454078910252</v>
      </c>
      <c r="AP1332">
        <v>11.501754469327814</v>
      </c>
      <c r="AQ1332">
        <v>40.562522561370308</v>
      </c>
      <c r="AR1332">
        <v>0.73349632627475225</v>
      </c>
      <c r="AS1332">
        <v>40.562522561370308</v>
      </c>
      <c r="AT1332">
        <v>4392</v>
      </c>
      <c r="AU1332">
        <v>63</v>
      </c>
      <c r="AV1332">
        <v>3023.7556944489211</v>
      </c>
      <c r="AW1332">
        <v>925.36725818527259</v>
      </c>
      <c r="AX1332">
        <v>33.002815855811654</v>
      </c>
      <c r="AY1332">
        <v>100.90272752376049</v>
      </c>
      <c r="AZ1332">
        <v>35.200970501367763</v>
      </c>
      <c r="BA1332">
        <v>0.87727623068496574</v>
      </c>
      <c r="BB1332">
        <v>66.061272509003672</v>
      </c>
      <c r="BC1332">
        <v>12320</v>
      </c>
      <c r="BD1332">
        <v>423296.09089239629</v>
      </c>
      <c r="BE1332">
        <v>983366.67560149985</v>
      </c>
      <c r="BF1332">
        <v>11230</v>
      </c>
      <c r="BG1332">
        <v>9480.5740213961817</v>
      </c>
      <c r="BH1332">
        <v>7871.3334244417729</v>
      </c>
      <c r="BI1332">
        <v>12478.000000000002</v>
      </c>
      <c r="BJ1332">
        <v>9819.5997641179383</v>
      </c>
      <c r="BK1332">
        <v>8679.1542259323305</v>
      </c>
      <c r="BL1332">
        <v>-682354.23615971394</v>
      </c>
      <c r="BM1332">
        <v>-645894.70637078327</v>
      </c>
      <c r="BN1332">
        <v>-663390.98813087249</v>
      </c>
      <c r="BO1332">
        <v>5560.1081360561075</v>
      </c>
      <c r="BP1332">
        <v>88579.47237611108</v>
      </c>
      <c r="BQ1332">
        <v>175840.41046624049</v>
      </c>
      <c r="BR1332">
        <v>545680</v>
      </c>
      <c r="BS1332">
        <v>8767932</v>
      </c>
      <c r="BT1332">
        <v>937111</v>
      </c>
      <c r="BU1332">
        <v>9493</v>
      </c>
      <c r="BV1332">
        <v>88734</v>
      </c>
      <c r="BW1332">
        <v>932589</v>
      </c>
      <c r="BX1332">
        <v>42948</v>
      </c>
      <c r="BY1332">
        <v>33.156619775594876</v>
      </c>
      <c r="BZ1332">
        <v>0</v>
      </c>
      <c r="CA1332">
        <v>0</v>
      </c>
      <c r="CB1332">
        <v>4.0645475311034724</v>
      </c>
      <c r="CC1332">
        <v>0</v>
      </c>
      <c r="CD1332">
        <v>8.8175858039529285</v>
      </c>
      <c r="CE1332">
        <v>0</v>
      </c>
      <c r="CF1332">
        <v>2.0875996005471955</v>
      </c>
      <c r="CG1332">
        <v>114666.23517102368</v>
      </c>
      <c r="CH1332">
        <v>78839.89470849809</v>
      </c>
      <c r="CI1332">
        <v>37966.045329353299</v>
      </c>
      <c r="CJ1332">
        <v>8613.6836946654148</v>
      </c>
      <c r="CK1332">
        <v>370662.72000738565</v>
      </c>
      <c r="CL1332">
        <v>10100000</v>
      </c>
      <c r="CM1332">
        <v>1550000</v>
      </c>
      <c r="CN1332">
        <v>650000</v>
      </c>
      <c r="CO1332">
        <v>242880000</v>
      </c>
      <c r="CP1332">
        <v>38000</v>
      </c>
      <c r="CQ1332">
        <v>1480</v>
      </c>
      <c r="CR1332">
        <v>0</v>
      </c>
      <c r="CS1332">
        <v>0</v>
      </c>
      <c r="CT1332">
        <v>79670000</v>
      </c>
      <c r="CU1332">
        <v>10371840</v>
      </c>
      <c r="CV1332">
        <v>0</v>
      </c>
      <c r="CW1332">
        <v>0</v>
      </c>
      <c r="CX1332">
        <v>32274.778517391122</v>
      </c>
      <c r="CY1332">
        <v>442155.11957083998</v>
      </c>
      <c r="CZ1332">
        <v>12320</v>
      </c>
      <c r="DA1332">
        <v>10400.772212252979</v>
      </c>
      <c r="DB1332">
        <v>8635.3364015247225</v>
      </c>
      <c r="DC1332">
        <v>6407.6284760440258</v>
      </c>
      <c r="DD1332">
        <v>-682354.23615971394</v>
      </c>
      <c r="DE1332">
        <v>-645894.70637078327</v>
      </c>
      <c r="DF1332">
        <v>-663390.98813087249</v>
      </c>
    </row>
    <row r="1333" spans="1:110" x14ac:dyDescent="0.45">
      <c r="A1333">
        <v>32441</v>
      </c>
      <c r="B1333" t="s">
        <v>1665</v>
      </c>
      <c r="C1333">
        <v>3442</v>
      </c>
      <c r="D1333">
        <v>3148</v>
      </c>
      <c r="E1333">
        <v>2807</v>
      </c>
      <c r="F1333">
        <v>2500</v>
      </c>
      <c r="G1333">
        <v>2213</v>
      </c>
      <c r="H1333">
        <v>1952</v>
      </c>
      <c r="I1333">
        <v>1726</v>
      </c>
      <c r="J1333">
        <v>1435.5</v>
      </c>
      <c r="K1333">
        <v>2.5299999999999998</v>
      </c>
      <c r="L1333">
        <v>2.46</v>
      </c>
      <c r="M1333">
        <v>2.39</v>
      </c>
      <c r="N1333">
        <v>2.33</v>
      </c>
      <c r="O1333">
        <v>2.2799999999999998</v>
      </c>
      <c r="P1333">
        <v>2.23</v>
      </c>
      <c r="Q1333">
        <v>2.2282330051077626</v>
      </c>
      <c r="R1333">
        <v>2.2059332625394674</v>
      </c>
      <c r="S1333">
        <v>277828</v>
      </c>
      <c r="T1333">
        <v>11394</v>
      </c>
      <c r="U1333">
        <v>4309</v>
      </c>
      <c r="V1333">
        <v>9.6395787394511085</v>
      </c>
      <c r="W1333">
        <v>19.231484022663221</v>
      </c>
      <c r="X1333">
        <v>1929.6997955316083</v>
      </c>
      <c r="Y1333">
        <v>365.79291255264746</v>
      </c>
      <c r="Z1333">
        <v>2013</v>
      </c>
      <c r="AA1333">
        <v>1900.8231032650838</v>
      </c>
      <c r="AB1333">
        <v>1692.7009208659192</v>
      </c>
      <c r="AC1333">
        <v>1553.4211584196116</v>
      </c>
      <c r="AD1333">
        <v>1422.7154627576019</v>
      </c>
      <c r="AE1333">
        <v>1344.3099892518319</v>
      </c>
      <c r="AF1333">
        <v>1673.8756984489253</v>
      </c>
      <c r="AG1333">
        <v>1543.6860230457908</v>
      </c>
      <c r="AH1333">
        <v>250</v>
      </c>
      <c r="AI1333">
        <v>250.96694940114565</v>
      </c>
      <c r="AJ1333">
        <v>261.62807426064842</v>
      </c>
      <c r="AK1333">
        <v>314.0670532634382</v>
      </c>
      <c r="AL1333">
        <v>379.99740725966262</v>
      </c>
      <c r="AM1333">
        <v>463.38023148692014</v>
      </c>
      <c r="AN1333">
        <v>949.26128939909449</v>
      </c>
      <c r="AO1333">
        <v>1008.0958798961158</v>
      </c>
      <c r="AP1333">
        <v>9.6477403160630306</v>
      </c>
      <c r="AQ1333">
        <v>15.47230242031651</v>
      </c>
      <c r="AR1333">
        <v>0.27978725847593644</v>
      </c>
      <c r="AS1333">
        <v>15.47230242031651</v>
      </c>
      <c r="AT1333">
        <v>3023</v>
      </c>
      <c r="AU1333">
        <v>132</v>
      </c>
      <c r="AV1333">
        <v>2119.5705653638829</v>
      </c>
      <c r="AW1333">
        <v>1404.3827888530291</v>
      </c>
      <c r="AX1333">
        <v>64.415320899111407</v>
      </c>
      <c r="AY1333">
        <v>70.73006976619277</v>
      </c>
      <c r="AZ1333">
        <v>53.422721287969225</v>
      </c>
      <c r="BA1333">
        <v>1.7122790419952536</v>
      </c>
      <c r="BB1333">
        <v>66.061272509003672</v>
      </c>
      <c r="BC1333">
        <v>12320</v>
      </c>
      <c r="BD1333">
        <v>413874.67603497923</v>
      </c>
      <c r="BE1333">
        <v>638719.47545236745</v>
      </c>
      <c r="BF1333">
        <v>15126</v>
      </c>
      <c r="BG1333">
        <v>12682.607936914776</v>
      </c>
      <c r="BH1333">
        <v>10346.642172979071</v>
      </c>
      <c r="BI1333">
        <v>12861.999999999998</v>
      </c>
      <c r="BJ1333">
        <v>10511.290032866709</v>
      </c>
      <c r="BK1333">
        <v>9626.8644097158522</v>
      </c>
      <c r="BL1333">
        <v>-690933.61919563264</v>
      </c>
      <c r="BM1333">
        <v>-666738.98281717615</v>
      </c>
      <c r="BN1333">
        <v>-682385.74565234547</v>
      </c>
      <c r="BO1333">
        <v>3870.8474832666689</v>
      </c>
      <c r="BP1333">
        <v>76104.395123933529</v>
      </c>
      <c r="BQ1333">
        <v>151444.8369761057</v>
      </c>
      <c r="BR1333">
        <v>545680</v>
      </c>
      <c r="BS1333">
        <v>8767932</v>
      </c>
      <c r="BT1333">
        <v>937111</v>
      </c>
      <c r="BU1333">
        <v>9493</v>
      </c>
      <c r="BV1333">
        <v>88734</v>
      </c>
      <c r="BW1333">
        <v>932589</v>
      </c>
      <c r="BX1333">
        <v>42948</v>
      </c>
      <c r="BY1333">
        <v>3.0273027761779385</v>
      </c>
      <c r="BZ1333">
        <v>0</v>
      </c>
      <c r="CA1333">
        <v>0</v>
      </c>
      <c r="CB1333">
        <v>0</v>
      </c>
      <c r="CC1333">
        <v>0</v>
      </c>
      <c r="CD1333">
        <v>7.5500044952530141</v>
      </c>
      <c r="CE1333">
        <v>0</v>
      </c>
      <c r="CF1333">
        <v>0</v>
      </c>
      <c r="CG1333">
        <v>75104.838669969686</v>
      </c>
      <c r="CH1333">
        <v>51639.06850179255</v>
      </c>
      <c r="CI1333">
        <v>24867.248018956474</v>
      </c>
      <c r="CJ1333">
        <v>5641.8467326245172</v>
      </c>
      <c r="CK1333">
        <v>242779.08615039007</v>
      </c>
      <c r="CL1333">
        <v>2670000</v>
      </c>
      <c r="CM1333">
        <v>870000</v>
      </c>
      <c r="CN1333">
        <v>930000</v>
      </c>
      <c r="CO1333">
        <v>106430000</v>
      </c>
      <c r="CP1333">
        <v>25000</v>
      </c>
      <c r="CQ1333">
        <v>2430</v>
      </c>
      <c r="CR1333">
        <v>0</v>
      </c>
      <c r="CS1333">
        <v>0</v>
      </c>
      <c r="CT1333">
        <v>49910000</v>
      </c>
      <c r="CU1333">
        <v>17029440</v>
      </c>
      <c r="CV1333">
        <v>0</v>
      </c>
      <c r="CW1333">
        <v>0</v>
      </c>
      <c r="CX1333">
        <v>12242.346616079274</v>
      </c>
      <c r="CY1333">
        <v>286342.40186638327</v>
      </c>
      <c r="CZ1333">
        <v>12320</v>
      </c>
      <c r="DA1333">
        <v>10329.87767967672</v>
      </c>
      <c r="DB1333">
        <v>8427.2531780445697</v>
      </c>
      <c r="DC1333">
        <v>6265.0121669783321</v>
      </c>
      <c r="DD1333">
        <v>-690933.61919563264</v>
      </c>
      <c r="DE1333">
        <v>-666738.98281717615</v>
      </c>
      <c r="DF1333">
        <v>-682385.74565234547</v>
      </c>
    </row>
    <row r="1334" spans="1:110" x14ac:dyDescent="0.45">
      <c r="A1334">
        <v>32448</v>
      </c>
      <c r="B1334" t="s">
        <v>671</v>
      </c>
      <c r="C1334">
        <v>4900</v>
      </c>
      <c r="D1334">
        <v>4384</v>
      </c>
      <c r="E1334">
        <v>3905</v>
      </c>
      <c r="F1334">
        <v>3467</v>
      </c>
      <c r="G1334">
        <v>3105</v>
      </c>
      <c r="H1334">
        <v>2771</v>
      </c>
      <c r="I1334">
        <v>2470</v>
      </c>
      <c r="J1334">
        <v>2065.8571428571427</v>
      </c>
      <c r="K1334">
        <v>2.5299999999999998</v>
      </c>
      <c r="L1334">
        <v>2.46</v>
      </c>
      <c r="M1334">
        <v>2.39</v>
      </c>
      <c r="N1334">
        <v>2.33</v>
      </c>
      <c r="O1334">
        <v>2.2799999999999998</v>
      </c>
      <c r="P1334">
        <v>2.23</v>
      </c>
      <c r="Q1334">
        <v>2.2282330051077626</v>
      </c>
      <c r="R1334">
        <v>2.2059332625394674</v>
      </c>
      <c r="S1334">
        <v>277828</v>
      </c>
      <c r="T1334">
        <v>11394</v>
      </c>
      <c r="U1334">
        <v>4309</v>
      </c>
      <c r="V1334">
        <v>12.83950919521927</v>
      </c>
      <c r="W1334">
        <v>25.615519372868054</v>
      </c>
      <c r="X1334">
        <v>2062.4555497734659</v>
      </c>
      <c r="Y1334">
        <v>390.95802585923542</v>
      </c>
      <c r="Z1334">
        <v>1916</v>
      </c>
      <c r="AA1334">
        <v>1759.6193571387025</v>
      </c>
      <c r="AB1334">
        <v>1589.4274838635176</v>
      </c>
      <c r="AC1334">
        <v>1419.5632477984213</v>
      </c>
      <c r="AD1334">
        <v>1279.7852335201653</v>
      </c>
      <c r="AE1334">
        <v>1179.184977463719</v>
      </c>
      <c r="AF1334">
        <v>1246.0678119541512</v>
      </c>
      <c r="AG1334">
        <v>1086.106361966926</v>
      </c>
      <c r="AH1334">
        <v>381</v>
      </c>
      <c r="AI1334">
        <v>344.78471406142569</v>
      </c>
      <c r="AJ1334">
        <v>324.08411850883601</v>
      </c>
      <c r="AK1334">
        <v>301.24931751482916</v>
      </c>
      <c r="AL1334">
        <v>304.59371246198941</v>
      </c>
      <c r="AM1334">
        <v>333.85400626630758</v>
      </c>
      <c r="AN1334">
        <v>523.90201638865642</v>
      </c>
      <c r="AO1334">
        <v>525.55323125362327</v>
      </c>
      <c r="AP1334">
        <v>7.7731260055397531</v>
      </c>
      <c r="AQ1334">
        <v>18.608579937948235</v>
      </c>
      <c r="AR1334">
        <v>0.33650089195078836</v>
      </c>
      <c r="AS1334">
        <v>18.608579937948235</v>
      </c>
      <c r="AT1334">
        <v>4138</v>
      </c>
      <c r="AU1334">
        <v>52</v>
      </c>
      <c r="AV1334">
        <v>2845.7034261616823</v>
      </c>
      <c r="AW1334">
        <v>808.15515963830353</v>
      </c>
      <c r="AX1334">
        <v>27.633276579400096</v>
      </c>
      <c r="AY1334">
        <v>94.96112333101533</v>
      </c>
      <c r="AZ1334">
        <v>30.742222272641065</v>
      </c>
      <c r="BA1334">
        <v>0.73454388937489223</v>
      </c>
      <c r="BB1334">
        <v>66.061272509003672</v>
      </c>
      <c r="BC1334">
        <v>12320</v>
      </c>
      <c r="BD1334">
        <v>427691.00974703551</v>
      </c>
      <c r="BE1334">
        <v>995587.91857218568</v>
      </c>
      <c r="BF1334">
        <v>7656</v>
      </c>
      <c r="BG1334">
        <v>6392.4068324927157</v>
      </c>
      <c r="BH1334">
        <v>5338.240663153415</v>
      </c>
      <c r="BI1334">
        <v>7436</v>
      </c>
      <c r="BJ1334">
        <v>5998.9521414414585</v>
      </c>
      <c r="BK1334">
        <v>5408.2622800482241</v>
      </c>
      <c r="BL1334">
        <v>-686320.50466983835</v>
      </c>
      <c r="BM1334">
        <v>-642209.52899140515</v>
      </c>
      <c r="BN1334">
        <v>-649800.80932604149</v>
      </c>
      <c r="BO1334">
        <v>35422.351030740771</v>
      </c>
      <c r="BP1334">
        <v>115092.95254136471</v>
      </c>
      <c r="BQ1334">
        <v>207126.88032644475</v>
      </c>
      <c r="BR1334">
        <v>545680</v>
      </c>
      <c r="BS1334">
        <v>8767932</v>
      </c>
      <c r="BT1334">
        <v>937111</v>
      </c>
      <c r="BU1334">
        <v>9493</v>
      </c>
      <c r="BV1334">
        <v>88734</v>
      </c>
      <c r="BW1334">
        <v>932589</v>
      </c>
      <c r="BX1334">
        <v>42948</v>
      </c>
      <c r="BY1334">
        <v>24.214051398080702</v>
      </c>
      <c r="BZ1334">
        <v>0</v>
      </c>
      <c r="CA1334">
        <v>0</v>
      </c>
      <c r="CB1334">
        <v>91.222462241770174</v>
      </c>
      <c r="CC1334">
        <v>0</v>
      </c>
      <c r="CD1334">
        <v>6.8844981431653052</v>
      </c>
      <c r="CE1334">
        <v>0</v>
      </c>
      <c r="CF1334">
        <v>18.434716005471955</v>
      </c>
      <c r="CG1334">
        <v>110339.20742872091</v>
      </c>
      <c r="CH1334">
        <v>75864.804342139672</v>
      </c>
      <c r="CI1334">
        <v>36533.364373528646</v>
      </c>
      <c r="CJ1334">
        <v>8288.6390269421918</v>
      </c>
      <c r="CK1334">
        <v>356675.44755427673</v>
      </c>
      <c r="CL1334">
        <v>5010000</v>
      </c>
      <c r="CM1334">
        <v>1490000</v>
      </c>
      <c r="CN1334">
        <v>950000</v>
      </c>
      <c r="CO1334">
        <v>282920000</v>
      </c>
      <c r="CP1334">
        <v>64000</v>
      </c>
      <c r="CQ1334">
        <v>2240</v>
      </c>
      <c r="CR1334">
        <v>0</v>
      </c>
      <c r="CS1334">
        <v>0</v>
      </c>
      <c r="CT1334">
        <v>119055000</v>
      </c>
      <c r="CU1334">
        <v>15697920</v>
      </c>
      <c r="CV1334">
        <v>0</v>
      </c>
      <c r="CW1334">
        <v>0</v>
      </c>
      <c r="CX1334">
        <v>33883.752803083422</v>
      </c>
      <c r="CY1334">
        <v>446682.5539782492</v>
      </c>
      <c r="CZ1334">
        <v>12320</v>
      </c>
      <c r="DA1334">
        <v>10286.631684471036</v>
      </c>
      <c r="DB1334">
        <v>8590.2723315112416</v>
      </c>
      <c r="DC1334">
        <v>6474.1563930477469</v>
      </c>
      <c r="DD1334">
        <v>-686320.50466983835</v>
      </c>
      <c r="DE1334">
        <v>-642209.52899140515</v>
      </c>
      <c r="DF1334">
        <v>-649800.80932604149</v>
      </c>
    </row>
    <row r="1335" spans="1:110" x14ac:dyDescent="0.45">
      <c r="A1335">
        <v>32449</v>
      </c>
      <c r="B1335" t="s">
        <v>1666</v>
      </c>
      <c r="C1335">
        <v>11101</v>
      </c>
      <c r="D1335">
        <v>10267</v>
      </c>
      <c r="E1335">
        <v>9471</v>
      </c>
      <c r="F1335">
        <v>8749</v>
      </c>
      <c r="G1335">
        <v>8090</v>
      </c>
      <c r="H1335">
        <v>7454</v>
      </c>
      <c r="I1335">
        <v>6838</v>
      </c>
      <c r="J1335">
        <v>6131</v>
      </c>
      <c r="K1335">
        <v>2.5299999999999998</v>
      </c>
      <c r="L1335">
        <v>2.46</v>
      </c>
      <c r="M1335">
        <v>2.39</v>
      </c>
      <c r="N1335">
        <v>2.33</v>
      </c>
      <c r="O1335">
        <v>2.2799999999999998</v>
      </c>
      <c r="P1335">
        <v>2.23</v>
      </c>
      <c r="Q1335">
        <v>2.2282330051077626</v>
      </c>
      <c r="R1335">
        <v>2.2059332625394674</v>
      </c>
      <c r="S1335">
        <v>277828</v>
      </c>
      <c r="T1335">
        <v>11394</v>
      </c>
      <c r="U1335">
        <v>4309</v>
      </c>
      <c r="V1335">
        <v>27.969296039170889</v>
      </c>
      <c r="W1335">
        <v>55.8002672566043</v>
      </c>
      <c r="X1335">
        <v>2144.9516492644125</v>
      </c>
      <c r="Y1335">
        <v>406.59594455358496</v>
      </c>
      <c r="Z1335">
        <v>5551</v>
      </c>
      <c r="AA1335">
        <v>5122.4159860197196</v>
      </c>
      <c r="AB1335">
        <v>4692.6918084574736</v>
      </c>
      <c r="AC1335">
        <v>4304.3182285370885</v>
      </c>
      <c r="AD1335">
        <v>3955.4989494673891</v>
      </c>
      <c r="AE1335">
        <v>3673.4894349017004</v>
      </c>
      <c r="AF1335">
        <v>3635.2984392739322</v>
      </c>
      <c r="AG1335">
        <v>3283.5335664486165</v>
      </c>
      <c r="AH1335">
        <v>1234</v>
      </c>
      <c r="AI1335">
        <v>1096.9406357004652</v>
      </c>
      <c r="AJ1335">
        <v>985.57211262714543</v>
      </c>
      <c r="AK1335">
        <v>908.51322716793504</v>
      </c>
      <c r="AL1335">
        <v>881.22136190531626</v>
      </c>
      <c r="AM1335">
        <v>897.32613891729375</v>
      </c>
      <c r="AN1335">
        <v>1149.949186145459</v>
      </c>
      <c r="AO1335">
        <v>1169.0581630743532</v>
      </c>
      <c r="AP1335">
        <v>23.216377230326767</v>
      </c>
      <c r="AQ1335">
        <v>62.516465184792381</v>
      </c>
      <c r="AR1335">
        <v>1.1304917605987161</v>
      </c>
      <c r="AS1335">
        <v>62.516465184792381</v>
      </c>
      <c r="AT1335">
        <v>9260</v>
      </c>
      <c r="AU1335">
        <v>119</v>
      </c>
      <c r="AV1335">
        <v>6369.2431153987445</v>
      </c>
      <c r="AW1335">
        <v>1831.2978336084584</v>
      </c>
      <c r="AX1335">
        <v>63.077092283509302</v>
      </c>
      <c r="AY1335">
        <v>212.54164276085606</v>
      </c>
      <c r="AZ1335">
        <v>69.662569590465765</v>
      </c>
      <c r="BA1335">
        <v>1.6767064362873247</v>
      </c>
      <c r="BB1335">
        <v>66.061272509003672</v>
      </c>
      <c r="BC1335">
        <v>12320</v>
      </c>
      <c r="BD1335">
        <v>541986.08276057465</v>
      </c>
      <c r="BE1335">
        <v>2064625.939603558</v>
      </c>
      <c r="BF1335">
        <v>31354</v>
      </c>
      <c r="BG1335">
        <v>28208.954776982464</v>
      </c>
      <c r="BH1335">
        <v>25111.290051586759</v>
      </c>
      <c r="BI1335">
        <v>16806</v>
      </c>
      <c r="BJ1335">
        <v>14121.924565717189</v>
      </c>
      <c r="BK1335">
        <v>12977.492559405155</v>
      </c>
      <c r="BL1335">
        <v>-657329.46092685882</v>
      </c>
      <c r="BM1335">
        <v>-603379.34592556127</v>
      </c>
      <c r="BN1335">
        <v>-600793.33364542562</v>
      </c>
      <c r="BO1335">
        <v>91405.290729197441</v>
      </c>
      <c r="BP1335">
        <v>305812.45668691327</v>
      </c>
      <c r="BQ1335">
        <v>524472.59465958015</v>
      </c>
      <c r="BR1335">
        <v>545680</v>
      </c>
      <c r="BS1335">
        <v>8767932</v>
      </c>
      <c r="BT1335">
        <v>937111</v>
      </c>
      <c r="BU1335">
        <v>9493</v>
      </c>
      <c r="BV1335">
        <v>88734</v>
      </c>
      <c r="BW1335">
        <v>932589</v>
      </c>
      <c r="BX1335">
        <v>42948</v>
      </c>
      <c r="BY1335">
        <v>44.581458216918037</v>
      </c>
      <c r="BZ1335">
        <v>0</v>
      </c>
      <c r="CA1335">
        <v>0</v>
      </c>
      <c r="CB1335">
        <v>30.258298287103621</v>
      </c>
      <c r="CC1335">
        <v>0</v>
      </c>
      <c r="CD1335">
        <v>9.4681289447575505</v>
      </c>
      <c r="CE1335">
        <v>0</v>
      </c>
      <c r="CF1335">
        <v>0</v>
      </c>
      <c r="CG1335">
        <v>219442.12121678388</v>
      </c>
      <c r="CH1335">
        <v>150879.5828653198</v>
      </c>
      <c r="CI1335">
        <v>72657.391331107385</v>
      </c>
      <c r="CJ1335">
        <v>16484.408148820607</v>
      </c>
      <c r="CK1335">
        <v>709354.53155052243</v>
      </c>
      <c r="CL1335">
        <v>16600000</v>
      </c>
      <c r="CM1335">
        <v>2610000</v>
      </c>
      <c r="CN1335">
        <v>2070000</v>
      </c>
      <c r="CO1335">
        <v>419290000</v>
      </c>
      <c r="CP1335">
        <v>84000</v>
      </c>
      <c r="CQ1335">
        <v>3420</v>
      </c>
      <c r="CR1335">
        <v>0</v>
      </c>
      <c r="CS1335">
        <v>0</v>
      </c>
      <c r="CT1335">
        <v>178916000</v>
      </c>
      <c r="CU1335">
        <v>23967360</v>
      </c>
      <c r="CV1335">
        <v>0</v>
      </c>
      <c r="CW1335">
        <v>0</v>
      </c>
      <c r="CX1335">
        <v>49372.650942211541</v>
      </c>
      <c r="CY1335">
        <v>857982.49228363903</v>
      </c>
      <c r="CZ1335">
        <v>12320</v>
      </c>
      <c r="DA1335">
        <v>11084.21008013089</v>
      </c>
      <c r="DB1335">
        <v>9867.0374891735937</v>
      </c>
      <c r="DC1335">
        <v>8204.2937136384389</v>
      </c>
      <c r="DD1335">
        <v>-657329.46092685882</v>
      </c>
      <c r="DE1335">
        <v>-603379.34592556127</v>
      </c>
      <c r="DF1335">
        <v>-600793.33364542562</v>
      </c>
    </row>
    <row r="1336" spans="1:110" x14ac:dyDescent="0.45">
      <c r="A1336">
        <v>32501</v>
      </c>
      <c r="B1336" t="s">
        <v>1667</v>
      </c>
      <c r="C1336">
        <v>7653</v>
      </c>
      <c r="D1336">
        <v>6843</v>
      </c>
      <c r="E1336">
        <v>6091</v>
      </c>
      <c r="F1336">
        <v>5404</v>
      </c>
      <c r="G1336">
        <v>4783</v>
      </c>
      <c r="H1336">
        <v>4206</v>
      </c>
      <c r="I1336">
        <v>3690</v>
      </c>
      <c r="J1336">
        <v>3030.3214285714284</v>
      </c>
      <c r="K1336">
        <v>2.5299999999999998</v>
      </c>
      <c r="L1336">
        <v>2.46</v>
      </c>
      <c r="M1336">
        <v>2.39</v>
      </c>
      <c r="N1336">
        <v>2.33</v>
      </c>
      <c r="O1336">
        <v>2.2799999999999998</v>
      </c>
      <c r="P1336">
        <v>2.23</v>
      </c>
      <c r="Q1336">
        <v>2.2282330051077626</v>
      </c>
      <c r="R1336">
        <v>2.2059332625394674</v>
      </c>
      <c r="S1336">
        <v>277828</v>
      </c>
      <c r="T1336">
        <v>11394</v>
      </c>
      <c r="U1336">
        <v>4309</v>
      </c>
      <c r="V1336">
        <v>21.883180660912508</v>
      </c>
      <c r="W1336">
        <v>43.658135964285435</v>
      </c>
      <c r="X1336">
        <v>1889.9843479646024</v>
      </c>
      <c r="Y1336">
        <v>358.26447249554263</v>
      </c>
      <c r="Z1336">
        <v>3527</v>
      </c>
      <c r="AA1336">
        <v>3172.0781894600955</v>
      </c>
      <c r="AB1336">
        <v>2800.8207054852246</v>
      </c>
      <c r="AC1336">
        <v>2480.5657062780524</v>
      </c>
      <c r="AD1336">
        <v>2197.6234343613191</v>
      </c>
      <c r="AE1336">
        <v>1965.0272805569643</v>
      </c>
      <c r="AF1336">
        <v>1995.3690651754737</v>
      </c>
      <c r="AG1336">
        <v>1614.8574053098646</v>
      </c>
      <c r="AH1336">
        <v>695</v>
      </c>
      <c r="AI1336">
        <v>659.86531424968859</v>
      </c>
      <c r="AJ1336">
        <v>623.64851292191565</v>
      </c>
      <c r="AK1336">
        <v>604.84849985892856</v>
      </c>
      <c r="AL1336">
        <v>591.40880126615275</v>
      </c>
      <c r="AM1336">
        <v>592.02363392267159</v>
      </c>
      <c r="AN1336">
        <v>819.76054630664521</v>
      </c>
      <c r="AO1336">
        <v>720.02516370791966</v>
      </c>
      <c r="AP1336">
        <v>13.671637700556223</v>
      </c>
      <c r="AQ1336">
        <v>29.690093833580324</v>
      </c>
      <c r="AR1336">
        <v>0.536889063561932</v>
      </c>
      <c r="AS1336">
        <v>29.690093833580324</v>
      </c>
      <c r="AT1336">
        <v>6056</v>
      </c>
      <c r="AU1336">
        <v>74</v>
      </c>
      <c r="AV1336">
        <v>4163.8032530161772</v>
      </c>
      <c r="AW1336">
        <v>1164.5383620100602</v>
      </c>
      <c r="AX1336">
        <v>39.45243869768283</v>
      </c>
      <c r="AY1336">
        <v>138.94611455314981</v>
      </c>
      <c r="AZ1336">
        <v>44.299039290862687</v>
      </c>
      <c r="BA1336">
        <v>1.0487192021203873</v>
      </c>
      <c r="BB1336">
        <v>66.061272509003672</v>
      </c>
      <c r="BC1336">
        <v>12320</v>
      </c>
      <c r="BD1336">
        <v>401922.70219937409</v>
      </c>
      <c r="BE1336">
        <v>1374685.5737234738</v>
      </c>
      <c r="BF1336">
        <v>13568</v>
      </c>
      <c r="BG1336">
        <v>11312.636209177135</v>
      </c>
      <c r="BH1336">
        <v>9199.597092770653</v>
      </c>
      <c r="BI1336">
        <v>4491.9999999999982</v>
      </c>
      <c r="BJ1336">
        <v>3512.7447960220529</v>
      </c>
      <c r="BK1336">
        <v>3112.0684540349434</v>
      </c>
      <c r="BL1336">
        <v>-693193.33684930811</v>
      </c>
      <c r="BM1336">
        <v>-668689.33485819842</v>
      </c>
      <c r="BN1336">
        <v>-690262.70268000476</v>
      </c>
      <c r="BO1336">
        <v>4816.568104068283</v>
      </c>
      <c r="BP1336">
        <v>118311.66319716349</v>
      </c>
      <c r="BQ1336">
        <v>235904.82829061872</v>
      </c>
      <c r="BR1336">
        <v>545680</v>
      </c>
      <c r="BS1336">
        <v>8767932</v>
      </c>
      <c r="BT1336">
        <v>937111</v>
      </c>
      <c r="BU1336">
        <v>9493</v>
      </c>
      <c r="BV1336">
        <v>88734</v>
      </c>
      <c r="BW1336">
        <v>932589</v>
      </c>
      <c r="BX1336">
        <v>42948</v>
      </c>
      <c r="BY1336">
        <v>5.7987076021578057</v>
      </c>
      <c r="BZ1336">
        <v>0</v>
      </c>
      <c r="CA1336">
        <v>0</v>
      </c>
      <c r="CB1336">
        <v>338.00467643336503</v>
      </c>
      <c r="CC1336">
        <v>0</v>
      </c>
      <c r="CD1336">
        <v>10.752224147996994</v>
      </c>
      <c r="CE1336">
        <v>4.2119999999999998E-2</v>
      </c>
      <c r="CF1336">
        <v>2.1080000000000001</v>
      </c>
      <c r="CG1336">
        <v>151136.89757043283</v>
      </c>
      <c r="CH1336">
        <v>103915.65636780477</v>
      </c>
      <c r="CI1336">
        <v>50041.499099875371</v>
      </c>
      <c r="CJ1336">
        <v>11353.345894046868</v>
      </c>
      <c r="CK1336">
        <v>488555.44496930344</v>
      </c>
      <c r="CL1336">
        <v>6450000</v>
      </c>
      <c r="CM1336">
        <v>1420000</v>
      </c>
      <c r="CN1336">
        <v>910000</v>
      </c>
      <c r="CO1336">
        <v>307030000</v>
      </c>
      <c r="CP1336">
        <v>147000</v>
      </c>
      <c r="CQ1336">
        <v>3330</v>
      </c>
      <c r="CR1336">
        <v>0</v>
      </c>
      <c r="CS1336">
        <v>0</v>
      </c>
      <c r="CT1336">
        <v>296383000</v>
      </c>
      <c r="CU1336">
        <v>23336640</v>
      </c>
      <c r="CV1336">
        <v>0</v>
      </c>
      <c r="CW1336">
        <v>0</v>
      </c>
      <c r="CX1336">
        <v>42569.509580026177</v>
      </c>
      <c r="CY1336">
        <v>677101.07112863322</v>
      </c>
      <c r="CZ1336">
        <v>12320</v>
      </c>
      <c r="DA1336">
        <v>10272.087123899049</v>
      </c>
      <c r="DB1336">
        <v>8353.4077375393917</v>
      </c>
      <c r="DC1336">
        <v>6084.0896176287697</v>
      </c>
      <c r="DD1336">
        <v>-693193.33684930811</v>
      </c>
      <c r="DE1336">
        <v>-668689.33485819842</v>
      </c>
      <c r="DF1336">
        <v>-690262.70268000476</v>
      </c>
    </row>
    <row r="1337" spans="1:110" x14ac:dyDescent="0.45">
      <c r="A1337">
        <v>32505</v>
      </c>
      <c r="B1337" t="s">
        <v>1668</v>
      </c>
      <c r="C1337">
        <v>6374</v>
      </c>
      <c r="D1337">
        <v>5923</v>
      </c>
      <c r="E1337">
        <v>5485</v>
      </c>
      <c r="F1337">
        <v>5063</v>
      </c>
      <c r="G1337">
        <v>4665</v>
      </c>
      <c r="H1337">
        <v>4277</v>
      </c>
      <c r="I1337">
        <v>3892</v>
      </c>
      <c r="J1337">
        <v>3479.2142857142858</v>
      </c>
      <c r="K1337">
        <v>2.5299999999999998</v>
      </c>
      <c r="L1337">
        <v>2.46</v>
      </c>
      <c r="M1337">
        <v>2.39</v>
      </c>
      <c r="N1337">
        <v>2.33</v>
      </c>
      <c r="O1337">
        <v>2.2799999999999998</v>
      </c>
      <c r="P1337">
        <v>2.23</v>
      </c>
      <c r="Q1337">
        <v>2.2282330051077626</v>
      </c>
      <c r="R1337">
        <v>2.2059332625394674</v>
      </c>
      <c r="S1337">
        <v>277828</v>
      </c>
      <c r="T1337">
        <v>11394</v>
      </c>
      <c r="U1337">
        <v>4309</v>
      </c>
      <c r="V1337">
        <v>19.069197472321246</v>
      </c>
      <c r="W1337">
        <v>38.044086409406518</v>
      </c>
      <c r="X1337">
        <v>1806.4110574112876</v>
      </c>
      <c r="Y1337">
        <v>342.42236201084734</v>
      </c>
      <c r="Z1337">
        <v>3365</v>
      </c>
      <c r="AA1337">
        <v>3101.5502058989637</v>
      </c>
      <c r="AB1337">
        <v>2836.3231352269868</v>
      </c>
      <c r="AC1337">
        <v>2585.0936197575083</v>
      </c>
      <c r="AD1337">
        <v>2369.7577415051992</v>
      </c>
      <c r="AE1337">
        <v>2183.8063606111009</v>
      </c>
      <c r="AF1337">
        <v>2102.7488963272294</v>
      </c>
      <c r="AG1337">
        <v>1854.402037601214</v>
      </c>
      <c r="AH1337">
        <v>581</v>
      </c>
      <c r="AI1337">
        <v>530.1884631944356</v>
      </c>
      <c r="AJ1337">
        <v>499.71295620112249</v>
      </c>
      <c r="AK1337">
        <v>460.51660994124319</v>
      </c>
      <c r="AL1337">
        <v>453.5551380064835</v>
      </c>
      <c r="AM1337">
        <v>458.30671315583896</v>
      </c>
      <c r="AN1337">
        <v>551.38687391286726</v>
      </c>
      <c r="AO1337">
        <v>518.10141655051564</v>
      </c>
      <c r="AP1337">
        <v>13.362635341678761</v>
      </c>
      <c r="AQ1337">
        <v>16.726813427369198</v>
      </c>
      <c r="AR1337">
        <v>0.30247271186587721</v>
      </c>
      <c r="AS1337">
        <v>16.726813427369198</v>
      </c>
      <c r="AT1337">
        <v>5359</v>
      </c>
      <c r="AU1337">
        <v>112</v>
      </c>
      <c r="AV1337">
        <v>3704.6958450516781</v>
      </c>
      <c r="AW1337">
        <v>1433.2692599945904</v>
      </c>
      <c r="AX1337">
        <v>56.795697702191937</v>
      </c>
      <c r="AY1337">
        <v>123.62570034937448</v>
      </c>
      <c r="AZ1337">
        <v>54.52156265019422</v>
      </c>
      <c r="BA1337">
        <v>1.5097352849219878</v>
      </c>
      <c r="BB1337">
        <v>66.061272509003672</v>
      </c>
      <c r="BC1337">
        <v>12320</v>
      </c>
      <c r="BD1337">
        <v>533138.23012434586</v>
      </c>
      <c r="BE1337">
        <v>1362372.0344519222</v>
      </c>
      <c r="BF1337">
        <v>22126.000000000004</v>
      </c>
      <c r="BG1337">
        <v>19968.630868680255</v>
      </c>
      <c r="BH1337">
        <v>17625.062662918521</v>
      </c>
      <c r="BI1337">
        <v>10966</v>
      </c>
      <c r="BJ1337">
        <v>9139.9896027297473</v>
      </c>
      <c r="BK1337">
        <v>8378.6370260654603</v>
      </c>
      <c r="BL1337">
        <v>-645819.50146072241</v>
      </c>
      <c r="BM1337">
        <v>-589426.06773996574</v>
      </c>
      <c r="BN1337">
        <v>-584686.63498468383</v>
      </c>
      <c r="BO1337">
        <v>60488.170851526083</v>
      </c>
      <c r="BP1337">
        <v>196709.55305289349</v>
      </c>
      <c r="BQ1337">
        <v>340989.91776460956</v>
      </c>
      <c r="BR1337">
        <v>545680</v>
      </c>
      <c r="BS1337">
        <v>8767932</v>
      </c>
      <c r="BT1337">
        <v>937111</v>
      </c>
      <c r="BU1337">
        <v>9493</v>
      </c>
      <c r="BV1337">
        <v>88734</v>
      </c>
      <c r="BW1337">
        <v>932589</v>
      </c>
      <c r="BX1337">
        <v>42948</v>
      </c>
      <c r="BY1337">
        <v>62.891416573912977</v>
      </c>
      <c r="BZ1337">
        <v>0</v>
      </c>
      <c r="CA1337">
        <v>0</v>
      </c>
      <c r="CB1337">
        <v>18.083724775355531</v>
      </c>
      <c r="CC1337">
        <v>0</v>
      </c>
      <c r="CD1337">
        <v>7.5343542294455803</v>
      </c>
      <c r="CE1337">
        <v>0</v>
      </c>
      <c r="CF1337">
        <v>8.3681176470588241</v>
      </c>
      <c r="CG1337">
        <v>148355.23687895248</v>
      </c>
      <c r="CH1337">
        <v>102003.09827514578</v>
      </c>
      <c r="CI1337">
        <v>49120.489913988094</v>
      </c>
      <c r="CJ1337">
        <v>11144.388607653367</v>
      </c>
      <c r="CK1337">
        <v>479563.62696373346</v>
      </c>
      <c r="CL1337">
        <v>7250000</v>
      </c>
      <c r="CM1337">
        <v>1110000</v>
      </c>
      <c r="CN1337">
        <v>930000</v>
      </c>
      <c r="CO1337">
        <v>336500000</v>
      </c>
      <c r="CP1337">
        <v>126000</v>
      </c>
      <c r="CQ1337">
        <v>5350</v>
      </c>
      <c r="CR1337">
        <v>0</v>
      </c>
      <c r="CS1337">
        <v>0</v>
      </c>
      <c r="CT1337">
        <v>294284000</v>
      </c>
      <c r="CU1337">
        <v>37492800</v>
      </c>
      <c r="CV1337">
        <v>0</v>
      </c>
      <c r="CW1337">
        <v>0</v>
      </c>
      <c r="CX1337">
        <v>47240.193749619139</v>
      </c>
      <c r="CY1337">
        <v>598672.96994028403</v>
      </c>
      <c r="CZ1337">
        <v>12320</v>
      </c>
      <c r="DA1337">
        <v>11118.753154756427</v>
      </c>
      <c r="DB1337">
        <v>9813.8286182389984</v>
      </c>
      <c r="DC1337">
        <v>8070.3596808808525</v>
      </c>
      <c r="DD1337">
        <v>-645819.50146072241</v>
      </c>
      <c r="DE1337">
        <v>-589426.06773996574</v>
      </c>
      <c r="DF1337">
        <v>-584686.63498468383</v>
      </c>
    </row>
    <row r="1338" spans="1:110" x14ac:dyDescent="0.45">
      <c r="A1338">
        <v>32525</v>
      </c>
      <c r="B1338" t="s">
        <v>1669</v>
      </c>
      <c r="C1338">
        <v>2353</v>
      </c>
      <c r="D1338">
        <v>2288</v>
      </c>
      <c r="E1338">
        <v>2150</v>
      </c>
      <c r="F1338">
        <v>2029</v>
      </c>
      <c r="G1338">
        <v>1907</v>
      </c>
      <c r="H1338">
        <v>1793</v>
      </c>
      <c r="I1338">
        <v>1698</v>
      </c>
      <c r="J1338">
        <v>1583.785714285714</v>
      </c>
      <c r="K1338">
        <v>2.5299999999999998</v>
      </c>
      <c r="L1338">
        <v>2.46</v>
      </c>
      <c r="M1338">
        <v>2.39</v>
      </c>
      <c r="N1338">
        <v>2.33</v>
      </c>
      <c r="O1338">
        <v>2.2799999999999998</v>
      </c>
      <c r="P1338">
        <v>2.23</v>
      </c>
      <c r="Q1338">
        <v>2.2282330051077626</v>
      </c>
      <c r="R1338">
        <v>2.2059332625394674</v>
      </c>
      <c r="S1338">
        <v>242026</v>
      </c>
      <c r="T1338">
        <v>10637</v>
      </c>
      <c r="U1338">
        <v>3240</v>
      </c>
      <c r="V1338">
        <v>7.1545834071359717</v>
      </c>
      <c r="W1338">
        <v>14.273783139509018</v>
      </c>
      <c r="X1338">
        <v>1659.2715251454915</v>
      </c>
      <c r="Y1338">
        <v>253.33113446851129</v>
      </c>
      <c r="Z1338">
        <v>1142</v>
      </c>
      <c r="AA1338">
        <v>1137.1665197147447</v>
      </c>
      <c r="AB1338">
        <v>1059.1251832003475</v>
      </c>
      <c r="AC1338">
        <v>973.1518739402635</v>
      </c>
      <c r="AD1338">
        <v>918.05456051451904</v>
      </c>
      <c r="AE1338">
        <v>876.01538548111057</v>
      </c>
      <c r="AF1338">
        <v>851.57047170215333</v>
      </c>
      <c r="AG1338">
        <v>772.65627180327886</v>
      </c>
      <c r="AH1338">
        <v>192</v>
      </c>
      <c r="AI1338">
        <v>172.95007600660986</v>
      </c>
      <c r="AJ1338">
        <v>158.27894322168208</v>
      </c>
      <c r="AK1338">
        <v>145.50835330264445</v>
      </c>
      <c r="AL1338">
        <v>135.8759466973128</v>
      </c>
      <c r="AM1338">
        <v>120.5873577349688</v>
      </c>
      <c r="AN1338">
        <v>118.68033876683006</v>
      </c>
      <c r="AO1338">
        <v>79.694413086852848</v>
      </c>
      <c r="AP1338">
        <v>4.882237270263925</v>
      </c>
      <c r="AQ1338">
        <v>12.545110070526899</v>
      </c>
      <c r="AR1338">
        <v>0.22685453389940791</v>
      </c>
      <c r="AS1338">
        <v>12.545110070526899</v>
      </c>
      <c r="AT1338">
        <v>1862</v>
      </c>
      <c r="AU1338">
        <v>35</v>
      </c>
      <c r="AV1338">
        <v>1285.5144322953697</v>
      </c>
      <c r="AW1338">
        <v>464.09837862497716</v>
      </c>
      <c r="AX1338">
        <v>17.89214003750601</v>
      </c>
      <c r="AY1338">
        <v>42.897616605696484</v>
      </c>
      <c r="AZ1338">
        <v>17.654302322894132</v>
      </c>
      <c r="BA1338">
        <v>0.47560636157737957</v>
      </c>
      <c r="BB1338">
        <v>66.061272509003672</v>
      </c>
      <c r="BC1338">
        <v>12320</v>
      </c>
      <c r="BD1338">
        <v>628261.98460947501</v>
      </c>
      <c r="BE1338">
        <v>701258.68372438836</v>
      </c>
      <c r="BF1338">
        <v>4068</v>
      </c>
      <c r="BG1338">
        <v>3808.7823614154081</v>
      </c>
      <c r="BH1338">
        <v>3516.7011038289056</v>
      </c>
      <c r="BI1338">
        <v>3114.0000000000005</v>
      </c>
      <c r="BJ1338">
        <v>2664.864716743637</v>
      </c>
      <c r="BK1338">
        <v>2513.9870475252301</v>
      </c>
      <c r="BL1338">
        <v>-600266.6494818111</v>
      </c>
      <c r="BM1338">
        <v>-499944.37947425782</v>
      </c>
      <c r="BN1338">
        <v>-441236.67043320031</v>
      </c>
      <c r="BO1338">
        <v>49202.16389553115</v>
      </c>
      <c r="BP1338">
        <v>120327.31193021359</v>
      </c>
      <c r="BQ1338">
        <v>200808.66214821654</v>
      </c>
      <c r="BR1338">
        <v>545680</v>
      </c>
      <c r="BS1338">
        <v>8767932</v>
      </c>
      <c r="BT1338">
        <v>937111</v>
      </c>
      <c r="BU1338">
        <v>9493</v>
      </c>
      <c r="BV1338">
        <v>88734</v>
      </c>
      <c r="BW1338">
        <v>932589</v>
      </c>
      <c r="BX1338">
        <v>42948</v>
      </c>
      <c r="BY1338">
        <v>1.9397879371264473</v>
      </c>
      <c r="BZ1338">
        <v>0</v>
      </c>
      <c r="CA1338">
        <v>38.395165336971345</v>
      </c>
      <c r="CB1338">
        <v>0</v>
      </c>
      <c r="CC1338">
        <v>0</v>
      </c>
      <c r="CD1338">
        <v>4.9508226198380418</v>
      </c>
      <c r="CE1338">
        <v>0</v>
      </c>
      <c r="CF1338">
        <v>0</v>
      </c>
      <c r="CG1338">
        <v>67068.930005693095</v>
      </c>
      <c r="CH1338">
        <v>46113.900678555488</v>
      </c>
      <c r="CI1338">
        <v>22206.554815282117</v>
      </c>
      <c r="CJ1338">
        <v>5038.1923497099597</v>
      </c>
      <c r="CK1338">
        <v>216802.72302318783</v>
      </c>
      <c r="CL1338">
        <v>1260000</v>
      </c>
      <c r="CM1338">
        <v>710000</v>
      </c>
      <c r="CN1338">
        <v>500000</v>
      </c>
      <c r="CO1338">
        <v>33430000</v>
      </c>
      <c r="CP1338">
        <v>24000</v>
      </c>
      <c r="CQ1338">
        <v>0</v>
      </c>
      <c r="CR1338">
        <v>0</v>
      </c>
      <c r="CS1338">
        <v>0</v>
      </c>
      <c r="CT1338">
        <v>54593000</v>
      </c>
      <c r="CU1338">
        <v>0</v>
      </c>
      <c r="CV1338">
        <v>0</v>
      </c>
      <c r="CW1338">
        <v>0</v>
      </c>
      <c r="CX1338">
        <v>6679.613185720571</v>
      </c>
      <c r="CY1338">
        <v>281735.15924489259</v>
      </c>
      <c r="CZ1338">
        <v>12320</v>
      </c>
      <c r="DA1338">
        <v>11534.955430835258</v>
      </c>
      <c r="DB1338">
        <v>10650.382890651947</v>
      </c>
      <c r="DC1338">
        <v>9510.2918964185483</v>
      </c>
      <c r="DD1338">
        <v>-600266.6494818111</v>
      </c>
      <c r="DE1338">
        <v>-499944.37947425782</v>
      </c>
      <c r="DF1338">
        <v>-441236.67043320031</v>
      </c>
    </row>
    <row r="1339" spans="1:110" x14ac:dyDescent="0.45">
      <c r="A1339">
        <v>32526</v>
      </c>
      <c r="B1339" t="s">
        <v>1670</v>
      </c>
      <c r="C1339">
        <v>3027</v>
      </c>
      <c r="D1339">
        <v>2780</v>
      </c>
      <c r="E1339">
        <v>2549</v>
      </c>
      <c r="F1339">
        <v>2321</v>
      </c>
      <c r="G1339">
        <v>2095</v>
      </c>
      <c r="H1339">
        <v>1884</v>
      </c>
      <c r="I1339">
        <v>1693</v>
      </c>
      <c r="J1339">
        <v>1469.8571428571431</v>
      </c>
      <c r="K1339">
        <v>2.5299999999999998</v>
      </c>
      <c r="L1339">
        <v>2.46</v>
      </c>
      <c r="M1339">
        <v>2.39</v>
      </c>
      <c r="N1339">
        <v>2.33</v>
      </c>
      <c r="O1339">
        <v>2.2799999999999998</v>
      </c>
      <c r="P1339">
        <v>2.23</v>
      </c>
      <c r="Q1339">
        <v>2.2282330051077626</v>
      </c>
      <c r="R1339">
        <v>2.2059332625394674</v>
      </c>
      <c r="S1339">
        <v>242026</v>
      </c>
      <c r="T1339">
        <v>10637</v>
      </c>
      <c r="U1339">
        <v>3240</v>
      </c>
      <c r="V1339">
        <v>9.701714624805426</v>
      </c>
      <c r="W1339">
        <v>19.355448494423285</v>
      </c>
      <c r="X1339">
        <v>1574.1416475424878</v>
      </c>
      <c r="Y1339">
        <v>240.33383526611371</v>
      </c>
      <c r="Z1339">
        <v>1473</v>
      </c>
      <c r="AA1339">
        <v>1305.9476052112575</v>
      </c>
      <c r="AB1339">
        <v>1148.7024058426066</v>
      </c>
      <c r="AC1339">
        <v>1022.9851555166381</v>
      </c>
      <c r="AD1339">
        <v>924.76332542066723</v>
      </c>
      <c r="AE1339">
        <v>850.14325528608333</v>
      </c>
      <c r="AF1339">
        <v>784.95969858531078</v>
      </c>
      <c r="AG1339">
        <v>670.76048358068749</v>
      </c>
      <c r="AH1339">
        <v>245</v>
      </c>
      <c r="AI1339">
        <v>182.93918846748582</v>
      </c>
      <c r="AJ1339">
        <v>130.76057399594853</v>
      </c>
      <c r="AK1339">
        <v>95.352384681975991</v>
      </c>
      <c r="AL1339">
        <v>74.277200070299855</v>
      </c>
      <c r="AM1339">
        <v>58.78153166252077</v>
      </c>
      <c r="AN1339">
        <v>48.046427065169226</v>
      </c>
      <c r="AO1339">
        <v>33.545907221271086</v>
      </c>
      <c r="AP1339">
        <v>6.4547159409959072</v>
      </c>
      <c r="AQ1339">
        <v>26.135645980264375</v>
      </c>
      <c r="AR1339">
        <v>0.47261361229043314</v>
      </c>
      <c r="AS1339">
        <v>26.135645980264375</v>
      </c>
      <c r="AT1339">
        <v>2218</v>
      </c>
      <c r="AU1339">
        <v>36</v>
      </c>
      <c r="AV1339">
        <v>1528.8336103282795</v>
      </c>
      <c r="AW1339">
        <v>503.54924492275904</v>
      </c>
      <c r="AX1339">
        <v>18.635293899301846</v>
      </c>
      <c r="AY1339">
        <v>51.017177576654689</v>
      </c>
      <c r="AZ1339">
        <v>19.155013276861755</v>
      </c>
      <c r="BA1339">
        <v>0.49536077349009583</v>
      </c>
      <c r="BB1339">
        <v>66.061272509003672</v>
      </c>
      <c r="BC1339">
        <v>12320</v>
      </c>
      <c r="BD1339">
        <v>479877.85833480436</v>
      </c>
      <c r="BE1339">
        <v>691974.48431186716</v>
      </c>
      <c r="BF1339">
        <v>3506</v>
      </c>
      <c r="BG1339">
        <v>3090.4480130916727</v>
      </c>
      <c r="BH1339">
        <v>2621.0678194664006</v>
      </c>
      <c r="BI1339">
        <v>18644</v>
      </c>
      <c r="BJ1339">
        <v>14604.364802496744</v>
      </c>
      <c r="BK1339">
        <v>13202.127995291105</v>
      </c>
      <c r="BL1339">
        <v>-644308.90072210354</v>
      </c>
      <c r="BM1339">
        <v>-593793.16084556235</v>
      </c>
      <c r="BN1339">
        <v>-587444.82907518465</v>
      </c>
      <c r="BO1339">
        <v>4121.6481058169738</v>
      </c>
      <c r="BP1339">
        <v>59221.913178537507</v>
      </c>
      <c r="BQ1339">
        <v>118862.74734227688</v>
      </c>
      <c r="BR1339">
        <v>545680</v>
      </c>
      <c r="BS1339">
        <v>8767932</v>
      </c>
      <c r="BT1339">
        <v>937111</v>
      </c>
      <c r="BU1339">
        <v>9493</v>
      </c>
      <c r="BV1339">
        <v>88734</v>
      </c>
      <c r="BW1339">
        <v>932589</v>
      </c>
      <c r="BX1339">
        <v>42948</v>
      </c>
      <c r="BY1339">
        <v>0.108525064705404</v>
      </c>
      <c r="BZ1339">
        <v>0</v>
      </c>
      <c r="CA1339">
        <v>0</v>
      </c>
      <c r="CB1339">
        <v>0</v>
      </c>
      <c r="CC1339">
        <v>0</v>
      </c>
      <c r="CD1339">
        <v>4.3682131002438851</v>
      </c>
      <c r="CE1339">
        <v>0</v>
      </c>
      <c r="CF1339">
        <v>0</v>
      </c>
      <c r="CG1339">
        <v>66141.709775199648</v>
      </c>
      <c r="CH1339">
        <v>45476.381314335827</v>
      </c>
      <c r="CI1339">
        <v>21899.551753319691</v>
      </c>
      <c r="CJ1339">
        <v>4968.5399209121269</v>
      </c>
      <c r="CK1339">
        <v>213805.4503546645</v>
      </c>
      <c r="CL1339">
        <v>110000</v>
      </c>
      <c r="CM1339">
        <v>210000</v>
      </c>
      <c r="CN1339">
        <v>1370000</v>
      </c>
      <c r="CO1339">
        <v>55960000</v>
      </c>
      <c r="CP1339">
        <v>101000</v>
      </c>
      <c r="CQ1339">
        <v>0</v>
      </c>
      <c r="CR1339">
        <v>0</v>
      </c>
      <c r="CS1339">
        <v>0</v>
      </c>
      <c r="CT1339">
        <v>266682000</v>
      </c>
      <c r="CU1339">
        <v>0</v>
      </c>
      <c r="CV1339">
        <v>0</v>
      </c>
      <c r="CW1339">
        <v>0</v>
      </c>
      <c r="CX1339">
        <v>13491.202599707394</v>
      </c>
      <c r="CY1339">
        <v>321759.82444723544</v>
      </c>
      <c r="CZ1339">
        <v>12320</v>
      </c>
      <c r="DA1339">
        <v>10859.760274184087</v>
      </c>
      <c r="DB1339">
        <v>9210.3695196309327</v>
      </c>
      <c r="DC1339">
        <v>7264.1328286463222</v>
      </c>
      <c r="DD1339">
        <v>-644308.90072210354</v>
      </c>
      <c r="DE1339">
        <v>-593793.16084556235</v>
      </c>
      <c r="DF1339">
        <v>-587444.82907518465</v>
      </c>
    </row>
    <row r="1340" spans="1:110" x14ac:dyDescent="0.45">
      <c r="A1340">
        <v>32527</v>
      </c>
      <c r="B1340" t="s">
        <v>1671</v>
      </c>
      <c r="C1340">
        <v>615</v>
      </c>
      <c r="D1340">
        <v>558</v>
      </c>
      <c r="E1340">
        <v>503</v>
      </c>
      <c r="F1340">
        <v>453</v>
      </c>
      <c r="G1340">
        <v>404</v>
      </c>
      <c r="H1340">
        <v>356</v>
      </c>
      <c r="I1340">
        <v>315</v>
      </c>
      <c r="J1340">
        <v>264.89285714285711</v>
      </c>
      <c r="K1340">
        <v>2.5299999999999998</v>
      </c>
      <c r="L1340">
        <v>2.46</v>
      </c>
      <c r="M1340">
        <v>2.39</v>
      </c>
      <c r="N1340">
        <v>2.33</v>
      </c>
      <c r="O1340">
        <v>2.2799999999999998</v>
      </c>
      <c r="P1340">
        <v>2.23</v>
      </c>
      <c r="Q1340">
        <v>2.2282330051077626</v>
      </c>
      <c r="R1340">
        <v>2.2059332625394674</v>
      </c>
      <c r="S1340">
        <v>242026</v>
      </c>
      <c r="T1340">
        <v>10637</v>
      </c>
      <c r="U1340">
        <v>3240</v>
      </c>
      <c r="V1340">
        <v>2.3189035335432693</v>
      </c>
      <c r="W1340">
        <v>4.6263387084458865</v>
      </c>
      <c r="X1340">
        <v>1338.0499234959996</v>
      </c>
      <c r="Y1340">
        <v>204.28826744617587</v>
      </c>
      <c r="Z1340">
        <v>257</v>
      </c>
      <c r="AA1340">
        <v>0</v>
      </c>
      <c r="AB1340">
        <v>0</v>
      </c>
      <c r="AC1340">
        <v>0</v>
      </c>
      <c r="AD1340">
        <v>0</v>
      </c>
      <c r="AE1340">
        <v>0</v>
      </c>
      <c r="AF1340">
        <v>0</v>
      </c>
      <c r="AG1340">
        <v>0</v>
      </c>
      <c r="AH1340">
        <v>53</v>
      </c>
      <c r="AI1340">
        <v>0</v>
      </c>
      <c r="AJ1340">
        <v>0</v>
      </c>
      <c r="AK1340">
        <v>0</v>
      </c>
      <c r="AL1340">
        <v>0</v>
      </c>
      <c r="AM1340">
        <v>0</v>
      </c>
      <c r="AN1340">
        <v>0</v>
      </c>
      <c r="AO1340">
        <v>0</v>
      </c>
      <c r="AP1340">
        <v>1.5450117943873183</v>
      </c>
      <c r="AQ1340">
        <v>0</v>
      </c>
      <c r="AR1340">
        <v>0</v>
      </c>
      <c r="AS1340">
        <v>0</v>
      </c>
      <c r="AT1340">
        <v>428</v>
      </c>
      <c r="AU1340">
        <v>11</v>
      </c>
      <c r="AV1340">
        <v>296.76658070477254</v>
      </c>
      <c r="AW1340">
        <v>132.2623587727424</v>
      </c>
      <c r="AX1340">
        <v>5.5028261844895541</v>
      </c>
      <c r="AY1340">
        <v>9.9031007981182597</v>
      </c>
      <c r="AZ1340">
        <v>5.0312601277151208</v>
      </c>
      <c r="BA1340">
        <v>0.14627535524043553</v>
      </c>
      <c r="BB1340">
        <v>66.061272509003672</v>
      </c>
      <c r="BC1340">
        <v>12320</v>
      </c>
      <c r="BD1340">
        <v>430860.25029203051</v>
      </c>
      <c r="BE1340" t="e">
        <v>#DIV/0!</v>
      </c>
      <c r="BF1340">
        <v>2570</v>
      </c>
      <c r="BG1340">
        <v>2202.8063131662743</v>
      </c>
      <c r="BH1340">
        <v>1808.7525917353778</v>
      </c>
      <c r="BI1340">
        <v>4441.9999999999991</v>
      </c>
      <c r="BJ1340" t="e">
        <v>#DIV/0!</v>
      </c>
      <c r="BK1340" t="e">
        <v>#DIV/0!</v>
      </c>
      <c r="BL1340">
        <v>-663191.54277278774</v>
      </c>
      <c r="BM1340">
        <v>-627617.35740637593</v>
      </c>
      <c r="BN1340">
        <v>-633826.48019030213</v>
      </c>
      <c r="BO1340" t="e">
        <v>#DIV/0!</v>
      </c>
      <c r="BP1340" t="e">
        <v>#DIV/0!</v>
      </c>
      <c r="BQ1340" t="e">
        <v>#DIV/0!</v>
      </c>
      <c r="BR1340">
        <v>545680</v>
      </c>
      <c r="BS1340">
        <v>8767932</v>
      </c>
      <c r="BT1340">
        <v>937111</v>
      </c>
      <c r="BU1340">
        <v>9493</v>
      </c>
      <c r="BV1340">
        <v>88734</v>
      </c>
      <c r="BW1340">
        <v>932589</v>
      </c>
      <c r="BX1340">
        <v>42948</v>
      </c>
      <c r="BY1340">
        <v>0</v>
      </c>
      <c r="BZ1340">
        <v>0</v>
      </c>
      <c r="CA1340">
        <v>0</v>
      </c>
      <c r="CB1340">
        <v>0</v>
      </c>
      <c r="CC1340">
        <v>0</v>
      </c>
      <c r="CD1340">
        <v>1.5620698955695891</v>
      </c>
      <c r="CE1340">
        <v>0</v>
      </c>
      <c r="CF1340">
        <v>0</v>
      </c>
      <c r="CG1340">
        <v>19162.551430198029</v>
      </c>
      <c r="CH1340">
        <v>13175.400193872996</v>
      </c>
      <c r="CI1340">
        <v>6344.7299472234617</v>
      </c>
      <c r="CJ1340">
        <v>1439.4835284885601</v>
      </c>
      <c r="CK1340">
        <v>61943.635149482237</v>
      </c>
      <c r="CL1340">
        <v>10000</v>
      </c>
      <c r="CM1340">
        <v>150000</v>
      </c>
      <c r="CN1340">
        <v>190000</v>
      </c>
      <c r="CO1340">
        <v>13700000</v>
      </c>
      <c r="CP1340">
        <v>19000</v>
      </c>
      <c r="CQ1340">
        <v>0</v>
      </c>
      <c r="CR1340">
        <v>0</v>
      </c>
      <c r="CS1340">
        <v>0</v>
      </c>
      <c r="CT1340">
        <v>50832000</v>
      </c>
      <c r="CU1340">
        <v>0</v>
      </c>
      <c r="CV1340">
        <v>0</v>
      </c>
      <c r="CW1340">
        <v>0</v>
      </c>
      <c r="CX1340">
        <v>2213.9685639767376</v>
      </c>
      <c r="CY1340">
        <v>79861.302572334476</v>
      </c>
      <c r="CZ1340">
        <v>12320</v>
      </c>
      <c r="DA1340">
        <v>10559.756333933268</v>
      </c>
      <c r="DB1340">
        <v>8670.7517238053897</v>
      </c>
      <c r="DC1340">
        <v>6522.1306512572455</v>
      </c>
      <c r="DD1340">
        <v>-663191.54277278774</v>
      </c>
      <c r="DE1340">
        <v>-627617.35740637593</v>
      </c>
      <c r="DF1340">
        <v>-633826.48019030213</v>
      </c>
    </row>
    <row r="1341" spans="1:110" x14ac:dyDescent="0.45">
      <c r="A1341">
        <v>32528</v>
      </c>
      <c r="B1341" t="s">
        <v>1672</v>
      </c>
      <c r="C1341">
        <v>14608</v>
      </c>
      <c r="D1341">
        <v>13674</v>
      </c>
      <c r="E1341">
        <v>12689</v>
      </c>
      <c r="F1341">
        <v>11713</v>
      </c>
      <c r="G1341">
        <v>10715</v>
      </c>
      <c r="H1341">
        <v>9732</v>
      </c>
      <c r="I1341">
        <v>8776</v>
      </c>
      <c r="J1341">
        <v>7799.0714285714275</v>
      </c>
      <c r="K1341">
        <v>2.5299999999999998</v>
      </c>
      <c r="L1341">
        <v>2.46</v>
      </c>
      <c r="M1341">
        <v>2.39</v>
      </c>
      <c r="N1341">
        <v>2.33</v>
      </c>
      <c r="O1341">
        <v>2.2799999999999998</v>
      </c>
      <c r="P1341">
        <v>2.23</v>
      </c>
      <c r="Q1341">
        <v>2.2282330051077626</v>
      </c>
      <c r="R1341">
        <v>2.2059332625394674</v>
      </c>
      <c r="S1341">
        <v>242026</v>
      </c>
      <c r="T1341">
        <v>10637</v>
      </c>
      <c r="U1341">
        <v>3240</v>
      </c>
      <c r="V1341">
        <v>41.89772363790614</v>
      </c>
      <c r="W1341">
        <v>83.58823808666061</v>
      </c>
      <c r="X1341">
        <v>1759.0582316385039</v>
      </c>
      <c r="Y1341">
        <v>268.56618140185429</v>
      </c>
      <c r="Z1341">
        <v>6991</v>
      </c>
      <c r="AA1341">
        <v>6365.675466370416</v>
      </c>
      <c r="AB1341">
        <v>5713.8698715943347</v>
      </c>
      <c r="AC1341">
        <v>5150.0587189663393</v>
      </c>
      <c r="AD1341">
        <v>4656.472828877033</v>
      </c>
      <c r="AE1341">
        <v>4241.3686943180637</v>
      </c>
      <c r="AF1341">
        <v>3960.0324210539661</v>
      </c>
      <c r="AG1341">
        <v>3415.2775372011797</v>
      </c>
      <c r="AH1341">
        <v>788</v>
      </c>
      <c r="AI1341">
        <v>713.38374676695639</v>
      </c>
      <c r="AJ1341">
        <v>647.82529871432132</v>
      </c>
      <c r="AK1341">
        <v>593.95914216157303</v>
      </c>
      <c r="AL1341">
        <v>551.42095396977265</v>
      </c>
      <c r="AM1341">
        <v>527.48006885157258</v>
      </c>
      <c r="AN1341">
        <v>604.38716056317139</v>
      </c>
      <c r="AO1341">
        <v>555.13761521607103</v>
      </c>
      <c r="AP1341">
        <v>32.431514243961345</v>
      </c>
      <c r="AQ1341">
        <v>76.94334176589831</v>
      </c>
      <c r="AR1341">
        <v>1.3913744745830352</v>
      </c>
      <c r="AS1341">
        <v>76.94334176589831</v>
      </c>
      <c r="AT1341">
        <v>11690</v>
      </c>
      <c r="AU1341">
        <v>210</v>
      </c>
      <c r="AV1341">
        <v>8066.5004663715445</v>
      </c>
      <c r="AW1341">
        <v>2829.3950694334867</v>
      </c>
      <c r="AX1341">
        <v>107.74963688241768</v>
      </c>
      <c r="AY1341">
        <v>269.17912056281841</v>
      </c>
      <c r="AZ1341">
        <v>107.63018844124983</v>
      </c>
      <c r="BA1341">
        <v>2.8641857626592637</v>
      </c>
      <c r="BB1341">
        <v>66.061272509003672</v>
      </c>
      <c r="BC1341">
        <v>12320</v>
      </c>
      <c r="BD1341">
        <v>517663.68910849659</v>
      </c>
      <c r="BE1341">
        <v>3266178.9523545071</v>
      </c>
      <c r="BF1341">
        <v>40608</v>
      </c>
      <c r="BG1341">
        <v>36725.131051003089</v>
      </c>
      <c r="BH1341">
        <v>31882.206411828018</v>
      </c>
      <c r="BI1341">
        <v>32040</v>
      </c>
      <c r="BJ1341">
        <v>25921.503888693496</v>
      </c>
      <c r="BK1341">
        <v>23437.165501980468</v>
      </c>
      <c r="BL1341">
        <v>-662766.95894280751</v>
      </c>
      <c r="BM1341">
        <v>-633988.05966024729</v>
      </c>
      <c r="BN1341">
        <v>-649656.81993176532</v>
      </c>
      <c r="BO1341">
        <v>90412.214621115243</v>
      </c>
      <c r="BP1341">
        <v>396106.93850586703</v>
      </c>
      <c r="BQ1341">
        <v>692304.22574221902</v>
      </c>
      <c r="BR1341">
        <v>545680</v>
      </c>
      <c r="BS1341">
        <v>8767932</v>
      </c>
      <c r="BT1341">
        <v>937111</v>
      </c>
      <c r="BU1341">
        <v>9493</v>
      </c>
      <c r="BV1341">
        <v>88734</v>
      </c>
      <c r="BW1341">
        <v>932589</v>
      </c>
      <c r="BX1341">
        <v>42948</v>
      </c>
      <c r="BY1341">
        <v>41.256665813410791</v>
      </c>
      <c r="BZ1341">
        <v>0</v>
      </c>
      <c r="CA1341">
        <v>20.870490399999998</v>
      </c>
      <c r="CB1341">
        <v>0</v>
      </c>
      <c r="CC1341">
        <v>0</v>
      </c>
      <c r="CD1341">
        <v>4.6121481331060608</v>
      </c>
      <c r="CE1341">
        <v>0</v>
      </c>
      <c r="CF1341">
        <v>0.56451600000000002</v>
      </c>
      <c r="CG1341">
        <v>354816.27486882801</v>
      </c>
      <c r="CH1341">
        <v>243957.41004139034</v>
      </c>
      <c r="CI1341">
        <v>117479.83837762152</v>
      </c>
      <c r="CJ1341">
        <v>26653.662753304307</v>
      </c>
      <c r="CK1341">
        <v>1146956.3411549293</v>
      </c>
      <c r="CL1341">
        <v>5180000</v>
      </c>
      <c r="CM1341">
        <v>1310000</v>
      </c>
      <c r="CN1341">
        <v>1100000</v>
      </c>
      <c r="CO1341">
        <v>242630000</v>
      </c>
      <c r="CP1341">
        <v>280000</v>
      </c>
      <c r="CQ1341">
        <v>0</v>
      </c>
      <c r="CR1341">
        <v>0</v>
      </c>
      <c r="CS1341">
        <v>0</v>
      </c>
      <c r="CT1341">
        <v>710965000</v>
      </c>
      <c r="CU1341">
        <v>0</v>
      </c>
      <c r="CV1341">
        <v>0</v>
      </c>
      <c r="CW1341">
        <v>0</v>
      </c>
      <c r="CX1341">
        <v>56658.202812426578</v>
      </c>
      <c r="CY1341">
        <v>1463995.3910697917</v>
      </c>
      <c r="CZ1341">
        <v>12320</v>
      </c>
      <c r="DA1341">
        <v>11141.982233755862</v>
      </c>
      <c r="DB1341">
        <v>9672.6946166696507</v>
      </c>
      <c r="DC1341">
        <v>7836.1144048192955</v>
      </c>
      <c r="DD1341">
        <v>-662766.95894280751</v>
      </c>
      <c r="DE1341">
        <v>-633988.05966024729</v>
      </c>
      <c r="DF1341">
        <v>-649656.81993176532</v>
      </c>
    </row>
    <row r="1342" spans="1:110" x14ac:dyDescent="0.45">
      <c r="A1342">
        <v>33000</v>
      </c>
      <c r="B1342" t="s">
        <v>1673</v>
      </c>
      <c r="C1342">
        <v>1921525</v>
      </c>
      <c r="D1342">
        <v>1889729</v>
      </c>
      <c r="E1342">
        <v>1846230</v>
      </c>
      <c r="F1342">
        <v>1796872</v>
      </c>
      <c r="G1342">
        <v>1741517</v>
      </c>
      <c r="H1342">
        <v>1681383</v>
      </c>
      <c r="I1342">
        <v>1620031</v>
      </c>
      <c r="J1342">
        <v>1569106.4642857139</v>
      </c>
      <c r="K1342">
        <v>2.4300000000000002</v>
      </c>
      <c r="L1342">
        <v>2.36</v>
      </c>
      <c r="M1342">
        <v>2.2999999999999998</v>
      </c>
      <c r="N1342">
        <v>2.25</v>
      </c>
      <c r="O1342">
        <v>2.2200000000000002</v>
      </c>
      <c r="P1342">
        <v>2.19</v>
      </c>
      <c r="Q1342">
        <v>2.1762562197284776</v>
      </c>
      <c r="R1342">
        <v>2.1580959503315422</v>
      </c>
      <c r="S1342">
        <v>287508</v>
      </c>
      <c r="T1342">
        <v>11144</v>
      </c>
      <c r="U1342">
        <v>3528</v>
      </c>
      <c r="V1342">
        <v>4447.5932006040603</v>
      </c>
      <c r="W1342">
        <v>8327.0352455095708</v>
      </c>
      <c r="X1342">
        <v>2377.5905036882605</v>
      </c>
      <c r="Y1342">
        <v>402.03066960246696</v>
      </c>
      <c r="Z1342">
        <v>898173</v>
      </c>
      <c r="AA1342">
        <v>886913.20170820539</v>
      </c>
      <c r="AB1342">
        <v>858861.99770441942</v>
      </c>
      <c r="AC1342">
        <v>828216.75891429593</v>
      </c>
      <c r="AD1342">
        <v>792668.54474091146</v>
      </c>
      <c r="AE1342">
        <v>754941.55091618467</v>
      </c>
      <c r="AF1342">
        <v>720540.81503609393</v>
      </c>
      <c r="AG1342">
        <v>686684.95101591956</v>
      </c>
      <c r="AH1342">
        <v>41280</v>
      </c>
      <c r="AI1342">
        <v>36247.940334800543</v>
      </c>
      <c r="AJ1342">
        <v>32337.891790413338</v>
      </c>
      <c r="AK1342">
        <v>30078.115830587114</v>
      </c>
      <c r="AL1342">
        <v>29436.879491515516</v>
      </c>
      <c r="AM1342">
        <v>29972.582106991045</v>
      </c>
      <c r="AN1342">
        <v>34189.001388333221</v>
      </c>
      <c r="AO1342">
        <v>34152.672768746896</v>
      </c>
      <c r="AP1342">
        <v>4426.3704358944442</v>
      </c>
      <c r="AQ1342">
        <v>215.41245266184313</v>
      </c>
      <c r="AR1342">
        <v>49.419420611111107</v>
      </c>
      <c r="AS1342">
        <v>215.41245266184313</v>
      </c>
      <c r="AT1342">
        <v>1481826</v>
      </c>
      <c r="AU1342">
        <v>37305</v>
      </c>
      <c r="AV1342">
        <v>933605.09398366744</v>
      </c>
      <c r="AW1342">
        <v>533382.16276981577</v>
      </c>
      <c r="AX1342">
        <v>14630.484050795883</v>
      </c>
      <c r="AY1342">
        <v>31154.401986234981</v>
      </c>
      <c r="AZ1342">
        <v>20289.857471763789</v>
      </c>
      <c r="BA1342">
        <v>388.90547877048908</v>
      </c>
      <c r="BB1342">
        <v>66.061272509003672</v>
      </c>
      <c r="BC1342">
        <v>771100</v>
      </c>
      <c r="BD1342">
        <v>46254264.027634464</v>
      </c>
      <c r="BE1342">
        <v>3990597.2740428699</v>
      </c>
      <c r="BF1342">
        <v>40608</v>
      </c>
      <c r="BG1342">
        <v>40500.342758226172</v>
      </c>
      <c r="BH1342">
        <v>38935.576795562418</v>
      </c>
      <c r="BI1342">
        <v>32040</v>
      </c>
      <c r="BJ1342">
        <v>29919.573758182047</v>
      </c>
      <c r="BK1342">
        <v>28635.384076574443</v>
      </c>
      <c r="BL1342">
        <v>-15862746.992638424</v>
      </c>
      <c r="BM1342">
        <v>-8497805.8813758641</v>
      </c>
      <c r="BN1342">
        <v>-2351078.8049565405</v>
      </c>
      <c r="BO1342">
        <v>406386.19081083336</v>
      </c>
      <c r="BP1342">
        <v>953273.78774208482</v>
      </c>
      <c r="BQ1342">
        <v>1416722.5474305819</v>
      </c>
      <c r="BR1342">
        <v>1506815</v>
      </c>
      <c r="BS1342">
        <v>8767932</v>
      </c>
      <c r="BT1342">
        <v>937111</v>
      </c>
      <c r="BU1342">
        <v>37305</v>
      </c>
      <c r="BV1342">
        <v>88734</v>
      </c>
      <c r="BW1342">
        <v>932589</v>
      </c>
      <c r="BX1342">
        <v>42948</v>
      </c>
      <c r="BY1342">
        <v>41.256665813410791</v>
      </c>
      <c r="BZ1342">
        <v>0</v>
      </c>
      <c r="CA1342">
        <v>20.870490399999998</v>
      </c>
      <c r="CB1342">
        <v>0</v>
      </c>
      <c r="CC1342">
        <v>0</v>
      </c>
      <c r="CD1342">
        <v>4.6121481331060608</v>
      </c>
      <c r="CE1342">
        <v>0</v>
      </c>
      <c r="CF1342">
        <v>0.56451600000000002</v>
      </c>
      <c r="CG1342">
        <v>280027.18224805559</v>
      </c>
      <c r="CH1342">
        <v>226123.23105875624</v>
      </c>
      <c r="CI1342">
        <v>54929.065950427001</v>
      </c>
      <c r="CJ1342">
        <v>43652.803578022082</v>
      </c>
      <c r="CK1342">
        <v>1118827.3355408127</v>
      </c>
      <c r="CL1342">
        <v>506000000</v>
      </c>
      <c r="CM1342">
        <v>140000000</v>
      </c>
      <c r="CN1342">
        <v>1100000</v>
      </c>
      <c r="CO1342">
        <v>242630000</v>
      </c>
      <c r="CP1342">
        <v>280000</v>
      </c>
      <c r="CQ1342">
        <v>0</v>
      </c>
      <c r="CR1342">
        <v>0</v>
      </c>
      <c r="CS1342">
        <v>0</v>
      </c>
      <c r="CT1342">
        <v>710965000</v>
      </c>
      <c r="CU1342">
        <v>0</v>
      </c>
      <c r="CV1342">
        <v>0</v>
      </c>
      <c r="CW1342">
        <v>0</v>
      </c>
      <c r="CX1342">
        <v>56658.202812426578</v>
      </c>
      <c r="CY1342">
        <v>1463995.3910697917</v>
      </c>
      <c r="CZ1342">
        <v>771100</v>
      </c>
      <c r="DA1342">
        <v>769055.71071877959</v>
      </c>
      <c r="DB1342">
        <v>739342.57454339496</v>
      </c>
      <c r="DC1342">
        <v>700172.16246221028</v>
      </c>
      <c r="DD1342">
        <v>-15862746.992638424</v>
      </c>
      <c r="DE1342">
        <v>-8497805.8813758641</v>
      </c>
      <c r="DF1342">
        <v>-2351078.8049565405</v>
      </c>
    </row>
    <row r="1343" spans="1:110" x14ac:dyDescent="0.45">
      <c r="A1343">
        <v>33100</v>
      </c>
      <c r="B1343" t="s">
        <v>1674</v>
      </c>
      <c r="C1343">
        <v>719474</v>
      </c>
      <c r="D1343">
        <v>725465</v>
      </c>
      <c r="E1343">
        <v>724801</v>
      </c>
      <c r="F1343">
        <v>720053</v>
      </c>
      <c r="G1343">
        <v>711174</v>
      </c>
      <c r="H1343">
        <v>699058</v>
      </c>
      <c r="I1343">
        <v>684564</v>
      </c>
      <c r="J1343">
        <v>678450.75</v>
      </c>
      <c r="K1343">
        <v>2.4300000000000002</v>
      </c>
      <c r="L1343">
        <v>2.36</v>
      </c>
      <c r="M1343">
        <v>2.2999999999999998</v>
      </c>
      <c r="N1343">
        <v>2.25</v>
      </c>
      <c r="O1343">
        <v>2.2200000000000002</v>
      </c>
      <c r="P1343">
        <v>2.19</v>
      </c>
      <c r="Q1343">
        <v>2.1762562197284776</v>
      </c>
      <c r="R1343">
        <v>2.1580959503315422</v>
      </c>
      <c r="S1343">
        <v>280251</v>
      </c>
      <c r="T1343">
        <v>10472</v>
      </c>
      <c r="U1343">
        <v>4136</v>
      </c>
      <c r="V1343">
        <v>1796.8462097135068</v>
      </c>
      <c r="W1343">
        <v>3026.8942577355638</v>
      </c>
      <c r="X1343">
        <v>2070.6600394309871</v>
      </c>
      <c r="Y1343">
        <v>485.48225140566655</v>
      </c>
      <c r="Z1343">
        <v>357338</v>
      </c>
      <c r="AA1343">
        <v>362456.81647470605</v>
      </c>
      <c r="AB1343">
        <v>359495.03734442295</v>
      </c>
      <c r="AC1343">
        <v>353861.91856972367</v>
      </c>
      <c r="AD1343">
        <v>344746.82154134323</v>
      </c>
      <c r="AE1343">
        <v>333363.30968635052</v>
      </c>
      <c r="AF1343">
        <v>321026.07956258906</v>
      </c>
      <c r="AG1343">
        <v>313790.44559357059</v>
      </c>
      <c r="AH1343">
        <v>8114</v>
      </c>
      <c r="AI1343">
        <v>7138.9074347331107</v>
      </c>
      <c r="AJ1343">
        <v>6422.6744254189889</v>
      </c>
      <c r="AK1343">
        <v>6149.4963609307806</v>
      </c>
      <c r="AL1343">
        <v>6269.755134023223</v>
      </c>
      <c r="AM1343">
        <v>6599.6651730570584</v>
      </c>
      <c r="AN1343">
        <v>7212.5680736446229</v>
      </c>
      <c r="AO1343">
        <v>7836.8959889981488</v>
      </c>
      <c r="AP1343">
        <v>2019.4231060341831</v>
      </c>
      <c r="AQ1343">
        <v>50.530782799111151</v>
      </c>
      <c r="AR1343">
        <v>11.592653897674653</v>
      </c>
      <c r="AS1343">
        <v>50.530782799111151</v>
      </c>
      <c r="AT1343">
        <v>513891</v>
      </c>
      <c r="AU1343">
        <v>14747</v>
      </c>
      <c r="AV1343">
        <v>324230.84002707427</v>
      </c>
      <c r="AW1343">
        <v>204274.86728019913</v>
      </c>
      <c r="AX1343">
        <v>5744.6786134396489</v>
      </c>
      <c r="AY1343">
        <v>10819.583131703468</v>
      </c>
      <c r="AZ1343">
        <v>7770.6159513387747</v>
      </c>
      <c r="BA1343">
        <v>152.7042426474469</v>
      </c>
      <c r="BB1343">
        <v>66.061272509003672</v>
      </c>
      <c r="BC1343">
        <v>313200</v>
      </c>
      <c r="BD1343">
        <v>21159811.949872982</v>
      </c>
      <c r="BE1343">
        <v>137802863.70469934</v>
      </c>
      <c r="BF1343">
        <v>4890562</v>
      </c>
      <c r="BG1343">
        <v>5091388.6874977257</v>
      </c>
      <c r="BH1343">
        <v>5078359.0432214737</v>
      </c>
      <c r="BI1343">
        <v>2984453.9999999995</v>
      </c>
      <c r="BJ1343">
        <v>2913683.9764656061</v>
      </c>
      <c r="BK1343">
        <v>2838630.6554898191</v>
      </c>
      <c r="BL1343">
        <v>-7649788.2468283102</v>
      </c>
      <c r="BM1343">
        <v>-9157941.1570229121</v>
      </c>
      <c r="BN1343">
        <v>-11126208.002983071</v>
      </c>
      <c r="BO1343">
        <v>16128978.873323672</v>
      </c>
      <c r="BP1343">
        <v>36333711.908587381</v>
      </c>
      <c r="BQ1343">
        <v>53877416.570801035</v>
      </c>
      <c r="BR1343">
        <v>1506815</v>
      </c>
      <c r="BS1343">
        <v>8767932</v>
      </c>
      <c r="BT1343">
        <v>937111</v>
      </c>
      <c r="BU1343">
        <v>37305</v>
      </c>
      <c r="BV1343">
        <v>88734</v>
      </c>
      <c r="BW1343">
        <v>932589</v>
      </c>
      <c r="BX1343">
        <v>42948</v>
      </c>
      <c r="BY1343">
        <v>3740.3439197785183</v>
      </c>
      <c r="BZ1343">
        <v>0</v>
      </c>
      <c r="CA1343">
        <v>0</v>
      </c>
      <c r="CB1343">
        <v>5.0285538491438491</v>
      </c>
      <c r="CC1343">
        <v>365.84177195200004</v>
      </c>
      <c r="CD1343">
        <v>84.680642243658397</v>
      </c>
      <c r="CE1343">
        <v>0.34164</v>
      </c>
      <c r="CF1343">
        <v>1092.5168696470589</v>
      </c>
      <c r="CG1343">
        <v>7413158.6199483071</v>
      </c>
      <c r="CH1343">
        <v>5986159.5079326313</v>
      </c>
      <c r="CI1343">
        <v>1454136.9715151803</v>
      </c>
      <c r="CJ1343">
        <v>1155620.5170206176</v>
      </c>
      <c r="CK1343">
        <v>29618712.155418847</v>
      </c>
      <c r="CL1343">
        <v>118000000</v>
      </c>
      <c r="CM1343">
        <v>15200000</v>
      </c>
      <c r="CN1343">
        <v>15300000</v>
      </c>
      <c r="CO1343">
        <v>789960000</v>
      </c>
      <c r="CP1343">
        <v>280000</v>
      </c>
      <c r="CQ1343">
        <v>0</v>
      </c>
      <c r="CR1343">
        <v>0</v>
      </c>
      <c r="CS1343">
        <v>0</v>
      </c>
      <c r="CT1343">
        <v>710965000</v>
      </c>
      <c r="CU1343">
        <v>0</v>
      </c>
      <c r="CV1343">
        <v>0</v>
      </c>
      <c r="CW1343">
        <v>0</v>
      </c>
      <c r="CX1343">
        <v>63722.09065943864</v>
      </c>
      <c r="CY1343">
        <v>46159952.228517517</v>
      </c>
      <c r="CZ1343">
        <v>313200</v>
      </c>
      <c r="DA1343">
        <v>326061.28639700054</v>
      </c>
      <c r="DB1343">
        <v>325226.84557254676</v>
      </c>
      <c r="DC1343">
        <v>320305.84858911176</v>
      </c>
      <c r="DD1343">
        <v>-7649788.2468283102</v>
      </c>
      <c r="DE1343">
        <v>-9157941.1570229121</v>
      </c>
      <c r="DF1343">
        <v>-11126208.002983071</v>
      </c>
    </row>
    <row r="1344" spans="1:110" x14ac:dyDescent="0.45">
      <c r="A1344">
        <v>33202</v>
      </c>
      <c r="B1344" t="s">
        <v>1675</v>
      </c>
      <c r="C1344">
        <v>477118</v>
      </c>
      <c r="D1344">
        <v>476247</v>
      </c>
      <c r="E1344">
        <v>471519</v>
      </c>
      <c r="F1344">
        <v>464266</v>
      </c>
      <c r="G1344">
        <v>454716</v>
      </c>
      <c r="H1344">
        <v>443733</v>
      </c>
      <c r="I1344">
        <v>432431</v>
      </c>
      <c r="J1344">
        <v>424720.57142857142</v>
      </c>
      <c r="K1344">
        <v>2.4300000000000002</v>
      </c>
      <c r="L1344">
        <v>2.36</v>
      </c>
      <c r="M1344">
        <v>2.2999999999999998</v>
      </c>
      <c r="N1344">
        <v>2.25</v>
      </c>
      <c r="O1344">
        <v>2.2200000000000002</v>
      </c>
      <c r="P1344">
        <v>2.19</v>
      </c>
      <c r="Q1344">
        <v>2.1762562197284776</v>
      </c>
      <c r="R1344">
        <v>2.1580959503315422</v>
      </c>
      <c r="S1344">
        <v>307373</v>
      </c>
      <c r="T1344">
        <v>10772</v>
      </c>
      <c r="U1344">
        <v>3257</v>
      </c>
      <c r="V1344">
        <v>1102.3398007961557</v>
      </c>
      <c r="W1344">
        <v>1931.0393364991201</v>
      </c>
      <c r="X1344">
        <v>2302.404525664198</v>
      </c>
      <c r="Y1344">
        <v>397.39958713268715</v>
      </c>
      <c r="Z1344">
        <v>215124</v>
      </c>
      <c r="AA1344">
        <v>219923.81503611253</v>
      </c>
      <c r="AB1344">
        <v>215610.78481007309</v>
      </c>
      <c r="AC1344">
        <v>210332.76804961707</v>
      </c>
      <c r="AD1344">
        <v>203264.58669701396</v>
      </c>
      <c r="AE1344">
        <v>194993.63261429107</v>
      </c>
      <c r="AF1344">
        <v>186487.27313004146</v>
      </c>
      <c r="AG1344">
        <v>180132.06482623972</v>
      </c>
      <c r="AH1344">
        <v>3979</v>
      </c>
      <c r="AI1344">
        <v>3381.7906528429398</v>
      </c>
      <c r="AJ1344">
        <v>2810.0112280955295</v>
      </c>
      <c r="AK1344">
        <v>2446.2323042668118</v>
      </c>
      <c r="AL1344">
        <v>2291.8961941600464</v>
      </c>
      <c r="AM1344">
        <v>2174.590011687676</v>
      </c>
      <c r="AN1344">
        <v>2069.1358416571184</v>
      </c>
      <c r="AO1344">
        <v>1984.5286675497587</v>
      </c>
      <c r="AP1344">
        <v>1034.7611749329924</v>
      </c>
      <c r="AQ1344">
        <v>8.6243384141229278</v>
      </c>
      <c r="AR1344">
        <v>1.9785755294712364</v>
      </c>
      <c r="AS1344">
        <v>8.6243384141229278</v>
      </c>
      <c r="AT1344">
        <v>364638</v>
      </c>
      <c r="AU1344">
        <v>9110</v>
      </c>
      <c r="AV1344">
        <v>229717.64950985307</v>
      </c>
      <c r="AW1344">
        <v>130507.1326089263</v>
      </c>
      <c r="AX1344">
        <v>3574.3098393794735</v>
      </c>
      <c r="AY1344">
        <v>7665.677964143797</v>
      </c>
      <c r="AZ1344">
        <v>4964.4913244435566</v>
      </c>
      <c r="BA1344">
        <v>95.011803747007662</v>
      </c>
      <c r="BB1344">
        <v>66.061272509003672</v>
      </c>
      <c r="BC1344">
        <v>188930</v>
      </c>
      <c r="BD1344">
        <v>12171949.910309304</v>
      </c>
      <c r="BE1344">
        <v>78881215.43545267</v>
      </c>
      <c r="BF1344">
        <v>3550586</v>
      </c>
      <c r="BG1344">
        <v>3630480.8306122757</v>
      </c>
      <c r="BH1344">
        <v>3564982.476707106</v>
      </c>
      <c r="BI1344">
        <v>1997830</v>
      </c>
      <c r="BJ1344">
        <v>1910703.0947219888</v>
      </c>
      <c r="BK1344">
        <v>1846494.3834036973</v>
      </c>
      <c r="BL1344">
        <v>-5741839.7183728907</v>
      </c>
      <c r="BM1344">
        <v>-7531175.3476924822</v>
      </c>
      <c r="BN1344">
        <v>-9310590.6658864282</v>
      </c>
      <c r="BO1344">
        <v>8626181.1925704591</v>
      </c>
      <c r="BP1344">
        <v>19665731.579270206</v>
      </c>
      <c r="BQ1344">
        <v>29080021.319739141</v>
      </c>
      <c r="BR1344">
        <v>1506815</v>
      </c>
      <c r="BS1344">
        <v>8767932</v>
      </c>
      <c r="BT1344">
        <v>937111</v>
      </c>
      <c r="BU1344">
        <v>37305</v>
      </c>
      <c r="BV1344">
        <v>88734</v>
      </c>
      <c r="BW1344">
        <v>932589</v>
      </c>
      <c r="BX1344">
        <v>42948</v>
      </c>
      <c r="BY1344">
        <v>3263.3499309028789</v>
      </c>
      <c r="BZ1344">
        <v>0</v>
      </c>
      <c r="CA1344">
        <v>0</v>
      </c>
      <c r="CB1344">
        <v>0</v>
      </c>
      <c r="CC1344">
        <v>3.5792615999999997</v>
      </c>
      <c r="CD1344">
        <v>106.06582319422415</v>
      </c>
      <c r="CE1344">
        <v>9.3599999999999989E-2</v>
      </c>
      <c r="CF1344">
        <v>18.205461012311897</v>
      </c>
      <c r="CG1344">
        <v>4542880.0019057374</v>
      </c>
      <c r="CH1344">
        <v>3668396.3895803802</v>
      </c>
      <c r="CI1344">
        <v>891114.04552330356</v>
      </c>
      <c r="CJ1344">
        <v>708179.28034589125</v>
      </c>
      <c r="CK1344">
        <v>18150731.966125518</v>
      </c>
      <c r="CL1344">
        <v>30500000</v>
      </c>
      <c r="CM1344">
        <v>9030000</v>
      </c>
      <c r="CN1344">
        <v>7980000</v>
      </c>
      <c r="CO1344">
        <v>355630000</v>
      </c>
      <c r="CP1344">
        <v>3000</v>
      </c>
      <c r="CQ1344">
        <v>0</v>
      </c>
      <c r="CR1344">
        <v>0</v>
      </c>
      <c r="CS1344">
        <v>0</v>
      </c>
      <c r="CT1344">
        <v>5780000</v>
      </c>
      <c r="CU1344">
        <v>0</v>
      </c>
      <c r="CV1344">
        <v>0</v>
      </c>
      <c r="CW1344">
        <v>0</v>
      </c>
      <c r="CX1344">
        <v>16349.149522820679</v>
      </c>
      <c r="CY1344">
        <v>27096635.612551108</v>
      </c>
      <c r="CZ1344">
        <v>188930</v>
      </c>
      <c r="DA1344">
        <v>193181.27861924123</v>
      </c>
      <c r="DB1344">
        <v>189696.04998281228</v>
      </c>
      <c r="DC1344">
        <v>184252.42881372524</v>
      </c>
      <c r="DD1344">
        <v>-5741839.7183728907</v>
      </c>
      <c r="DE1344">
        <v>-7531175.3476924822</v>
      </c>
      <c r="DF1344">
        <v>-9310590.6658864282</v>
      </c>
    </row>
    <row r="1345" spans="1:110" x14ac:dyDescent="0.45">
      <c r="A1345">
        <v>33203</v>
      </c>
      <c r="B1345" t="s">
        <v>1676</v>
      </c>
      <c r="C1345">
        <v>103746</v>
      </c>
      <c r="D1345">
        <v>100325</v>
      </c>
      <c r="E1345">
        <v>96713</v>
      </c>
      <c r="F1345">
        <v>93088</v>
      </c>
      <c r="G1345">
        <v>89488</v>
      </c>
      <c r="H1345">
        <v>85626</v>
      </c>
      <c r="I1345">
        <v>81775</v>
      </c>
      <c r="J1345">
        <v>78112.999999999985</v>
      </c>
      <c r="K1345">
        <v>2.4300000000000002</v>
      </c>
      <c r="L1345">
        <v>2.36</v>
      </c>
      <c r="M1345">
        <v>2.2999999999999998</v>
      </c>
      <c r="N1345">
        <v>2.25</v>
      </c>
      <c r="O1345">
        <v>2.2200000000000002</v>
      </c>
      <c r="P1345">
        <v>2.19</v>
      </c>
      <c r="Q1345">
        <v>2.1762562197284776</v>
      </c>
      <c r="R1345">
        <v>2.1580959503315422</v>
      </c>
      <c r="S1345">
        <v>274920</v>
      </c>
      <c r="T1345">
        <v>11178</v>
      </c>
      <c r="U1345">
        <v>3889</v>
      </c>
      <c r="V1345">
        <v>229.03210453674126</v>
      </c>
      <c r="W1345">
        <v>468.21633474635433</v>
      </c>
      <c r="X1345">
        <v>2500.4263972439339</v>
      </c>
      <c r="Y1345">
        <v>425.53738049427153</v>
      </c>
      <c r="Z1345">
        <v>50813</v>
      </c>
      <c r="AA1345">
        <v>49172.13859651106</v>
      </c>
      <c r="AB1345">
        <v>47256.113564211002</v>
      </c>
      <c r="AC1345">
        <v>45320.461740611965</v>
      </c>
      <c r="AD1345">
        <v>43114.112910266835</v>
      </c>
      <c r="AE1345">
        <v>40778.647348849889</v>
      </c>
      <c r="AF1345">
        <v>39052.312094770081</v>
      </c>
      <c r="AG1345">
        <v>36980.666837683617</v>
      </c>
      <c r="AH1345">
        <v>2800</v>
      </c>
      <c r="AI1345">
        <v>2417.5706537494489</v>
      </c>
      <c r="AJ1345">
        <v>2125.8366433741739</v>
      </c>
      <c r="AK1345">
        <v>1989.8163075436332</v>
      </c>
      <c r="AL1345">
        <v>1968.7377126011911</v>
      </c>
      <c r="AM1345">
        <v>2064.0680297345066</v>
      </c>
      <c r="AN1345">
        <v>2721.5941091456566</v>
      </c>
      <c r="AO1345">
        <v>2886.7905407193048</v>
      </c>
      <c r="AP1345">
        <v>271.95271746481546</v>
      </c>
      <c r="AQ1345">
        <v>17.052669137015787</v>
      </c>
      <c r="AR1345">
        <v>3.9121834332726722</v>
      </c>
      <c r="AS1345">
        <v>17.052669137015787</v>
      </c>
      <c r="AT1345">
        <v>89058</v>
      </c>
      <c r="AU1345">
        <v>1960</v>
      </c>
      <c r="AV1345">
        <v>56038.058394936095</v>
      </c>
      <c r="AW1345">
        <v>29048.616365307676</v>
      </c>
      <c r="AX1345">
        <v>774.74324837970448</v>
      </c>
      <c r="AY1345">
        <v>1869.9900086390173</v>
      </c>
      <c r="AZ1345">
        <v>1105.0093665363038</v>
      </c>
      <c r="BA1345">
        <v>20.594116564374534</v>
      </c>
      <c r="BB1345">
        <v>66.061272509003672</v>
      </c>
      <c r="BC1345">
        <v>41280</v>
      </c>
      <c r="BD1345">
        <v>2321892.0580633581</v>
      </c>
      <c r="BE1345">
        <v>20076898.297233287</v>
      </c>
      <c r="BF1345">
        <v>444760</v>
      </c>
      <c r="BG1345">
        <v>432852.3080291276</v>
      </c>
      <c r="BH1345">
        <v>409062.90461752727</v>
      </c>
      <c r="BI1345">
        <v>528354</v>
      </c>
      <c r="BJ1345">
        <v>486967.78147042583</v>
      </c>
      <c r="BK1345">
        <v>463260.59152138251</v>
      </c>
      <c r="BL1345">
        <v>-1443628.5468938956</v>
      </c>
      <c r="BM1345">
        <v>-1466622.5676946365</v>
      </c>
      <c r="BN1345">
        <v>-1587356.4615220735</v>
      </c>
      <c r="BO1345">
        <v>1856053.9293819014</v>
      </c>
      <c r="BP1345">
        <v>4510539.6983642271</v>
      </c>
      <c r="BQ1345">
        <v>6830942.2408789918</v>
      </c>
      <c r="BR1345">
        <v>1506815</v>
      </c>
      <c r="BS1345">
        <v>8767932</v>
      </c>
      <c r="BT1345">
        <v>937111</v>
      </c>
      <c r="BU1345">
        <v>37305</v>
      </c>
      <c r="BV1345">
        <v>88734</v>
      </c>
      <c r="BW1345">
        <v>932589</v>
      </c>
      <c r="BX1345">
        <v>42948</v>
      </c>
      <c r="BY1345">
        <v>1422.8675579679837</v>
      </c>
      <c r="BZ1345">
        <v>0</v>
      </c>
      <c r="CA1345">
        <v>0</v>
      </c>
      <c r="CB1345">
        <v>91.30563284125985</v>
      </c>
      <c r="CC1345">
        <v>110.4113054</v>
      </c>
      <c r="CD1345">
        <v>74.553250850949468</v>
      </c>
      <c r="CE1345">
        <v>0</v>
      </c>
      <c r="CF1345">
        <v>32.315735294117644</v>
      </c>
      <c r="CG1345">
        <v>1299882.277177603</v>
      </c>
      <c r="CH1345">
        <v>1049660.8870314565</v>
      </c>
      <c r="CI1345">
        <v>254979.95857998737</v>
      </c>
      <c r="CJ1345">
        <v>202635.70580773489</v>
      </c>
      <c r="CK1345">
        <v>5193580.8981681103</v>
      </c>
      <c r="CL1345">
        <v>50700000</v>
      </c>
      <c r="CM1345">
        <v>5760000</v>
      </c>
      <c r="CN1345">
        <v>6550000</v>
      </c>
      <c r="CO1345">
        <v>506330000</v>
      </c>
      <c r="CP1345">
        <v>100000</v>
      </c>
      <c r="CQ1345">
        <v>5580</v>
      </c>
      <c r="CR1345">
        <v>0</v>
      </c>
      <c r="CS1345">
        <v>0</v>
      </c>
      <c r="CT1345">
        <v>220097000</v>
      </c>
      <c r="CU1345">
        <v>39104640</v>
      </c>
      <c r="CV1345">
        <v>0</v>
      </c>
      <c r="CW1345">
        <v>0</v>
      </c>
      <c r="CX1345">
        <v>66669.093712937043</v>
      </c>
      <c r="CY1345">
        <v>7390310.9406582937</v>
      </c>
      <c r="CZ1345">
        <v>41280</v>
      </c>
      <c r="DA1345">
        <v>40174.798262978657</v>
      </c>
      <c r="DB1345">
        <v>37966.806148510492</v>
      </c>
      <c r="DC1345">
        <v>35147.552717015875</v>
      </c>
      <c r="DD1345">
        <v>-1443628.5468938956</v>
      </c>
      <c r="DE1345">
        <v>-1466622.5676946365</v>
      </c>
      <c r="DF1345">
        <v>-1587356.4615220735</v>
      </c>
    </row>
    <row r="1346" spans="1:110" x14ac:dyDescent="0.45">
      <c r="A1346">
        <v>33204</v>
      </c>
      <c r="B1346" t="s">
        <v>1677</v>
      </c>
      <c r="C1346">
        <v>60736</v>
      </c>
      <c r="D1346">
        <v>56793</v>
      </c>
      <c r="E1346">
        <v>52639</v>
      </c>
      <c r="F1346">
        <v>48430</v>
      </c>
      <c r="G1346">
        <v>44156</v>
      </c>
      <c r="H1346">
        <v>39975</v>
      </c>
      <c r="I1346">
        <v>36137</v>
      </c>
      <c r="J1346">
        <v>31997.142857142862</v>
      </c>
      <c r="K1346">
        <v>2.4300000000000002</v>
      </c>
      <c r="L1346">
        <v>2.36</v>
      </c>
      <c r="M1346">
        <v>2.2999999999999998</v>
      </c>
      <c r="N1346">
        <v>2.25</v>
      </c>
      <c r="O1346">
        <v>2.2200000000000002</v>
      </c>
      <c r="P1346">
        <v>2.19</v>
      </c>
      <c r="Q1346">
        <v>2.1762562197284776</v>
      </c>
      <c r="R1346">
        <v>2.1580959503315422</v>
      </c>
      <c r="S1346">
        <v>284003</v>
      </c>
      <c r="T1346">
        <v>11086</v>
      </c>
      <c r="U1346">
        <v>3769</v>
      </c>
      <c r="V1346">
        <v>138.29857221882691</v>
      </c>
      <c r="W1346">
        <v>278.3366575269597</v>
      </c>
      <c r="X1346">
        <v>2404.242868995565</v>
      </c>
      <c r="Y1346">
        <v>406.14105134570684</v>
      </c>
      <c r="Z1346">
        <v>26175</v>
      </c>
      <c r="AA1346">
        <v>23505.250416020575</v>
      </c>
      <c r="AB1346">
        <v>21161.437122886844</v>
      </c>
      <c r="AC1346">
        <v>19095.57645533239</v>
      </c>
      <c r="AD1346">
        <v>17147.151625843624</v>
      </c>
      <c r="AE1346">
        <v>15288.934763727324</v>
      </c>
      <c r="AF1346">
        <v>13618.423825873979</v>
      </c>
      <c r="AG1346">
        <v>11529.931241468545</v>
      </c>
      <c r="AH1346">
        <v>711</v>
      </c>
      <c r="AI1346">
        <v>576.71653862229073</v>
      </c>
      <c r="AJ1346">
        <v>479.95156310554808</v>
      </c>
      <c r="AK1346">
        <v>407.3808424065499</v>
      </c>
      <c r="AL1346">
        <v>350.68392463153856</v>
      </c>
      <c r="AM1346">
        <v>309.79945879904625</v>
      </c>
      <c r="AN1346">
        <v>290.32812891912829</v>
      </c>
      <c r="AO1346">
        <v>261.52317675398837</v>
      </c>
      <c r="AP1346">
        <v>109.21050907591307</v>
      </c>
      <c r="AQ1346">
        <v>3.8809522863553174</v>
      </c>
      <c r="AR1346">
        <v>0.89035898826205628</v>
      </c>
      <c r="AS1346">
        <v>3.8809522863553174</v>
      </c>
      <c r="AT1346">
        <v>45059</v>
      </c>
      <c r="AU1346">
        <v>910</v>
      </c>
      <c r="AV1346">
        <v>28331.740541965133</v>
      </c>
      <c r="AW1346">
        <v>13826.283969412876</v>
      </c>
      <c r="AX1346">
        <v>361.70921995577328</v>
      </c>
      <c r="AY1346">
        <v>945.43018188537644</v>
      </c>
      <c r="AZ1346">
        <v>525.9518421964658</v>
      </c>
      <c r="BA1346">
        <v>9.6149038455735738</v>
      </c>
      <c r="BB1346">
        <v>66.061272509003672</v>
      </c>
      <c r="BC1346">
        <v>23470</v>
      </c>
      <c r="BD1346">
        <v>955251.36716931395</v>
      </c>
      <c r="BE1346">
        <v>9238487.0426763333</v>
      </c>
      <c r="BF1346">
        <v>225814</v>
      </c>
      <c r="BG1346">
        <v>201976.11182285767</v>
      </c>
      <c r="BH1346">
        <v>171282.27161894593</v>
      </c>
      <c r="BI1346">
        <v>103610</v>
      </c>
      <c r="BJ1346">
        <v>84172.371768841025</v>
      </c>
      <c r="BK1346">
        <v>75583.809936471123</v>
      </c>
      <c r="BL1346">
        <v>-950719.9595082344</v>
      </c>
      <c r="BM1346">
        <v>-1099505.9400245801</v>
      </c>
      <c r="BN1346">
        <v>-1276711.020654242</v>
      </c>
      <c r="BO1346">
        <v>253919.79401831701</v>
      </c>
      <c r="BP1346">
        <v>1049691.7394985519</v>
      </c>
      <c r="BQ1346">
        <v>1810169.8209463758</v>
      </c>
      <c r="BR1346">
        <v>1506815</v>
      </c>
      <c r="BS1346">
        <v>8767932</v>
      </c>
      <c r="BT1346">
        <v>937111</v>
      </c>
      <c r="BU1346">
        <v>37305</v>
      </c>
      <c r="BV1346">
        <v>88734</v>
      </c>
      <c r="BW1346">
        <v>932589</v>
      </c>
      <c r="BX1346">
        <v>42948</v>
      </c>
      <c r="BY1346">
        <v>812.08610119988566</v>
      </c>
      <c r="BZ1346">
        <v>0</v>
      </c>
      <c r="CA1346">
        <v>0</v>
      </c>
      <c r="CB1346">
        <v>0</v>
      </c>
      <c r="CC1346">
        <v>0</v>
      </c>
      <c r="CD1346">
        <v>40.447175962820765</v>
      </c>
      <c r="CE1346">
        <v>0</v>
      </c>
      <c r="CF1346">
        <v>0</v>
      </c>
      <c r="CG1346">
        <v>652258.43669973919</v>
      </c>
      <c r="CH1346">
        <v>526701.6723441761</v>
      </c>
      <c r="CI1346">
        <v>127944.53166501899</v>
      </c>
      <c r="CJ1346">
        <v>101679.09126100264</v>
      </c>
      <c r="CK1346">
        <v>2606049.0376621368</v>
      </c>
      <c r="CL1346">
        <v>8040000</v>
      </c>
      <c r="CM1346">
        <v>1200000</v>
      </c>
      <c r="CN1346">
        <v>1790000</v>
      </c>
      <c r="CO1346">
        <v>103580000</v>
      </c>
      <c r="CP1346">
        <v>1000</v>
      </c>
      <c r="CQ1346">
        <v>0</v>
      </c>
      <c r="CR1346">
        <v>0</v>
      </c>
      <c r="CS1346">
        <v>0</v>
      </c>
      <c r="CT1346">
        <v>971000</v>
      </c>
      <c r="CU1346">
        <v>0</v>
      </c>
      <c r="CV1346">
        <v>0</v>
      </c>
      <c r="CW1346">
        <v>0</v>
      </c>
      <c r="CX1346">
        <v>10894.878069290497</v>
      </c>
      <c r="CY1346">
        <v>4044583.1755362805</v>
      </c>
      <c r="CZ1346">
        <v>23470</v>
      </c>
      <c r="DA1346">
        <v>20992.40677939574</v>
      </c>
      <c r="DB1346">
        <v>17802.239519678409</v>
      </c>
      <c r="DC1346">
        <v>14460.081238052448</v>
      </c>
      <c r="DD1346">
        <v>-950719.9595082344</v>
      </c>
      <c r="DE1346">
        <v>-1099505.9400245801</v>
      </c>
      <c r="DF1346">
        <v>-1276711.020654242</v>
      </c>
    </row>
    <row r="1347" spans="1:110" x14ac:dyDescent="0.45">
      <c r="A1347">
        <v>33205</v>
      </c>
      <c r="B1347" t="s">
        <v>1678</v>
      </c>
      <c r="C1347">
        <v>50568</v>
      </c>
      <c r="D1347">
        <v>47246</v>
      </c>
      <c r="E1347">
        <v>43844</v>
      </c>
      <c r="F1347">
        <v>40553</v>
      </c>
      <c r="G1347">
        <v>37342</v>
      </c>
      <c r="H1347">
        <v>34196</v>
      </c>
      <c r="I1347">
        <v>31162</v>
      </c>
      <c r="J1347">
        <v>27918.428571428572</v>
      </c>
      <c r="K1347">
        <v>2.4300000000000002</v>
      </c>
      <c r="L1347">
        <v>2.36</v>
      </c>
      <c r="M1347">
        <v>2.2999999999999998</v>
      </c>
      <c r="N1347">
        <v>2.25</v>
      </c>
      <c r="O1347">
        <v>2.2200000000000002</v>
      </c>
      <c r="P1347">
        <v>2.19</v>
      </c>
      <c r="Q1347">
        <v>2.1762562197284776</v>
      </c>
      <c r="R1347">
        <v>2.1580959503315422</v>
      </c>
      <c r="S1347">
        <v>298339</v>
      </c>
      <c r="T1347">
        <v>11275</v>
      </c>
      <c r="U1347">
        <v>3111</v>
      </c>
      <c r="V1347">
        <v>107.28831517249027</v>
      </c>
      <c r="W1347">
        <v>244.36902020834279</v>
      </c>
      <c r="X1347">
        <v>2624.3084270357117</v>
      </c>
      <c r="Y1347">
        <v>317.91031058223655</v>
      </c>
      <c r="Z1347">
        <v>20955</v>
      </c>
      <c r="AA1347">
        <v>19117.332385879505</v>
      </c>
      <c r="AB1347">
        <v>17307.097940152002</v>
      </c>
      <c r="AC1347">
        <v>15595.23140655906</v>
      </c>
      <c r="AD1347">
        <v>14005.31447614034</v>
      </c>
      <c r="AE1347">
        <v>12561.228959614395</v>
      </c>
      <c r="AF1347">
        <v>11267.717813102889</v>
      </c>
      <c r="AG1347">
        <v>9634.968223464748</v>
      </c>
      <c r="AH1347">
        <v>1191</v>
      </c>
      <c r="AI1347">
        <v>1082.2761744705117</v>
      </c>
      <c r="AJ1347">
        <v>1002.8734080214499</v>
      </c>
      <c r="AK1347">
        <v>971.16795862713718</v>
      </c>
      <c r="AL1347">
        <v>958.73159152140443</v>
      </c>
      <c r="AM1347">
        <v>952.30407462173525</v>
      </c>
      <c r="AN1347">
        <v>944.755422340211</v>
      </c>
      <c r="AO1347">
        <v>902.43483150025895</v>
      </c>
      <c r="AP1347">
        <v>93.69873153965257</v>
      </c>
      <c r="AQ1347">
        <v>9.3691676407971798</v>
      </c>
      <c r="AR1347">
        <v>2.1494525070164796</v>
      </c>
      <c r="AS1347">
        <v>9.3691676407971798</v>
      </c>
      <c r="AT1347">
        <v>37973</v>
      </c>
      <c r="AU1347">
        <v>848</v>
      </c>
      <c r="AV1347">
        <v>23896.916705714677</v>
      </c>
      <c r="AW1347">
        <v>12516.910660980091</v>
      </c>
      <c r="AX1347">
        <v>334.89311228656589</v>
      </c>
      <c r="AY1347">
        <v>797.44011046969865</v>
      </c>
      <c r="AZ1347">
        <v>476.14328154368269</v>
      </c>
      <c r="BA1347">
        <v>8.9020818257657748</v>
      </c>
      <c r="BB1347">
        <v>66.061272509003672</v>
      </c>
      <c r="BC1347">
        <v>18400</v>
      </c>
      <c r="BD1347">
        <v>785474.21950837539</v>
      </c>
      <c r="BE1347">
        <v>7390166.1358112218</v>
      </c>
      <c r="BF1347">
        <v>165498</v>
      </c>
      <c r="BG1347">
        <v>148997.91003908616</v>
      </c>
      <c r="BH1347">
        <v>129083.55001597584</v>
      </c>
      <c r="BI1347">
        <v>593192.00000000023</v>
      </c>
      <c r="BJ1347">
        <v>483904.67465808988</v>
      </c>
      <c r="BK1347">
        <v>434571.11782326933</v>
      </c>
      <c r="BL1347">
        <v>-910951.05953281093</v>
      </c>
      <c r="BM1347">
        <v>-942272.99016568961</v>
      </c>
      <c r="BN1347">
        <v>-1032205.1484266386</v>
      </c>
      <c r="BO1347">
        <v>260012.56075397693</v>
      </c>
      <c r="BP1347">
        <v>900652.72666843655</v>
      </c>
      <c r="BQ1347">
        <v>1503877.3050265554</v>
      </c>
      <c r="BR1347">
        <v>1506815</v>
      </c>
      <c r="BS1347">
        <v>8767932</v>
      </c>
      <c r="BT1347">
        <v>937111</v>
      </c>
      <c r="BU1347">
        <v>37305</v>
      </c>
      <c r="BV1347">
        <v>88734</v>
      </c>
      <c r="BW1347">
        <v>932589</v>
      </c>
      <c r="BX1347">
        <v>42948</v>
      </c>
      <c r="BY1347">
        <v>742.82507536725643</v>
      </c>
      <c r="BZ1347">
        <v>0</v>
      </c>
      <c r="CA1347">
        <v>0</v>
      </c>
      <c r="CB1347">
        <v>0</v>
      </c>
      <c r="CC1347">
        <v>0</v>
      </c>
      <c r="CD1347">
        <v>25.218115953047835</v>
      </c>
      <c r="CE1347">
        <v>0</v>
      </c>
      <c r="CF1347">
        <v>0</v>
      </c>
      <c r="CG1347">
        <v>546150.57583048462</v>
      </c>
      <c r="CH1347">
        <v>441019.08914682514</v>
      </c>
      <c r="CI1347">
        <v>107130.81765070214</v>
      </c>
      <c r="CJ1347">
        <v>85138.177013232955</v>
      </c>
      <c r="CK1347">
        <v>2182103.1396131353</v>
      </c>
      <c r="CL1347">
        <v>6900000</v>
      </c>
      <c r="CM1347">
        <v>12000000</v>
      </c>
      <c r="CN1347">
        <v>9250000</v>
      </c>
      <c r="CO1347">
        <v>136390000</v>
      </c>
      <c r="CP1347">
        <v>0</v>
      </c>
      <c r="CQ1347">
        <v>0</v>
      </c>
      <c r="CR1347">
        <v>0</v>
      </c>
      <c r="CS1347">
        <v>0</v>
      </c>
      <c r="CT1347">
        <v>0</v>
      </c>
      <c r="CU1347">
        <v>0</v>
      </c>
      <c r="CV1347">
        <v>0</v>
      </c>
      <c r="CW1347">
        <v>0</v>
      </c>
      <c r="CX1347">
        <v>8340.6310870142097</v>
      </c>
      <c r="CY1347">
        <v>3232645.7138939896</v>
      </c>
      <c r="CZ1347">
        <v>18400</v>
      </c>
      <c r="DA1347">
        <v>16565.526741828817</v>
      </c>
      <c r="DB1347">
        <v>14351.456333574757</v>
      </c>
      <c r="DC1347">
        <v>11890.086122717677</v>
      </c>
      <c r="DD1347">
        <v>-910951.05953281093</v>
      </c>
      <c r="DE1347">
        <v>-942272.99016568961</v>
      </c>
      <c r="DF1347">
        <v>-1032205.1484266386</v>
      </c>
    </row>
    <row r="1348" spans="1:110" x14ac:dyDescent="0.45">
      <c r="A1348">
        <v>33207</v>
      </c>
      <c r="B1348" t="s">
        <v>1679</v>
      </c>
      <c r="C1348">
        <v>41390</v>
      </c>
      <c r="D1348">
        <v>38781</v>
      </c>
      <c r="E1348">
        <v>36168</v>
      </c>
      <c r="F1348">
        <v>33653</v>
      </c>
      <c r="G1348">
        <v>31215</v>
      </c>
      <c r="H1348">
        <v>28820</v>
      </c>
      <c r="I1348">
        <v>26507</v>
      </c>
      <c r="J1348">
        <v>24024</v>
      </c>
      <c r="K1348">
        <v>2.4300000000000002</v>
      </c>
      <c r="L1348">
        <v>2.36</v>
      </c>
      <c r="M1348">
        <v>2.2999999999999998</v>
      </c>
      <c r="N1348">
        <v>2.25</v>
      </c>
      <c r="O1348">
        <v>2.2200000000000002</v>
      </c>
      <c r="P1348">
        <v>2.19</v>
      </c>
      <c r="Q1348">
        <v>2.1762562197284776</v>
      </c>
      <c r="R1348">
        <v>2.1580959503315422</v>
      </c>
      <c r="S1348">
        <v>298339</v>
      </c>
      <c r="T1348">
        <v>11275</v>
      </c>
      <c r="U1348">
        <v>3111</v>
      </c>
      <c r="V1348">
        <v>84.61579843951489</v>
      </c>
      <c r="W1348">
        <v>192.7281617347345</v>
      </c>
      <c r="X1348">
        <v>2723.5508775999992</v>
      </c>
      <c r="Y1348">
        <v>329.93260108620473</v>
      </c>
      <c r="Z1348">
        <v>17552</v>
      </c>
      <c r="AA1348">
        <v>16231.05445381047</v>
      </c>
      <c r="AB1348">
        <v>15008.642458905457</v>
      </c>
      <c r="AC1348">
        <v>13811.382608529899</v>
      </c>
      <c r="AD1348">
        <v>12617.898955861438</v>
      </c>
      <c r="AE1348">
        <v>11492.328961824309</v>
      </c>
      <c r="AF1348">
        <v>10459.036823404327</v>
      </c>
      <c r="AG1348">
        <v>9270.1923820501961</v>
      </c>
      <c r="AH1348">
        <v>1355</v>
      </c>
      <c r="AI1348">
        <v>1074.5586440512482</v>
      </c>
      <c r="AJ1348">
        <v>843.46259429827342</v>
      </c>
      <c r="AK1348">
        <v>673.01363154478884</v>
      </c>
      <c r="AL1348">
        <v>563.8555974900263</v>
      </c>
      <c r="AM1348">
        <v>509.49241571188753</v>
      </c>
      <c r="AN1348">
        <v>482.58906467717281</v>
      </c>
      <c r="AO1348">
        <v>445.32392494197632</v>
      </c>
      <c r="AP1348">
        <v>62.594842402678267</v>
      </c>
      <c r="AQ1348">
        <v>5.841029198655983</v>
      </c>
      <c r="AR1348">
        <v>1.3400352449600645</v>
      </c>
      <c r="AS1348">
        <v>5.841029198655983</v>
      </c>
      <c r="AT1348">
        <v>33445</v>
      </c>
      <c r="AU1348">
        <v>747</v>
      </c>
      <c r="AV1348">
        <v>21047.4157153134</v>
      </c>
      <c r="AW1348">
        <v>11025.617080980053</v>
      </c>
      <c r="AX1348">
        <v>295.00322714820311</v>
      </c>
      <c r="AY1348">
        <v>702.35226242000806</v>
      </c>
      <c r="AZ1348">
        <v>419.4144737604812</v>
      </c>
      <c r="BA1348">
        <v>7.8417344836017344</v>
      </c>
      <c r="BB1348">
        <v>66.061272509003672</v>
      </c>
      <c r="BC1348">
        <v>14710</v>
      </c>
      <c r="BD1348">
        <v>658305.03478097159</v>
      </c>
      <c r="BE1348">
        <v>6947790.9703854145</v>
      </c>
      <c r="BF1348">
        <v>163370</v>
      </c>
      <c r="BG1348">
        <v>148698.49599431566</v>
      </c>
      <c r="BH1348">
        <v>130832.35840551305</v>
      </c>
      <c r="BI1348">
        <v>102305.99999999999</v>
      </c>
      <c r="BJ1348">
        <v>87054.560328737061</v>
      </c>
      <c r="BK1348">
        <v>79531.910526940919</v>
      </c>
      <c r="BL1348">
        <v>-847432.58668031415</v>
      </c>
      <c r="BM1348">
        <v>-903786.62710088224</v>
      </c>
      <c r="BN1348">
        <v>-979550.25592137792</v>
      </c>
      <c r="BO1348">
        <v>402638.4224197506</v>
      </c>
      <c r="BP1348">
        <v>1091938.2765678191</v>
      </c>
      <c r="BQ1348">
        <v>1694995.6841859827</v>
      </c>
      <c r="BR1348">
        <v>1506815</v>
      </c>
      <c r="BS1348">
        <v>8767932</v>
      </c>
      <c r="BT1348">
        <v>937111</v>
      </c>
      <c r="BU1348">
        <v>37305</v>
      </c>
      <c r="BV1348">
        <v>88734</v>
      </c>
      <c r="BW1348">
        <v>932589</v>
      </c>
      <c r="BX1348">
        <v>42948</v>
      </c>
      <c r="BY1348">
        <v>449.38856741751204</v>
      </c>
      <c r="BZ1348">
        <v>0</v>
      </c>
      <c r="CA1348">
        <v>0</v>
      </c>
      <c r="CB1348">
        <v>0</v>
      </c>
      <c r="CC1348">
        <v>0</v>
      </c>
      <c r="CD1348">
        <v>47.35192170508595</v>
      </c>
      <c r="CE1348">
        <v>0</v>
      </c>
      <c r="CF1348">
        <v>0</v>
      </c>
      <c r="CG1348">
        <v>511025.21499100735</v>
      </c>
      <c r="CH1348">
        <v>412655.19953666755</v>
      </c>
      <c r="CI1348">
        <v>100240.76059768691</v>
      </c>
      <c r="CJ1348">
        <v>79662.564020867823</v>
      </c>
      <c r="CK1348">
        <v>2041762.4285348454</v>
      </c>
      <c r="CL1348">
        <v>13200000</v>
      </c>
      <c r="CM1348">
        <v>11300000</v>
      </c>
      <c r="CN1348">
        <v>9000000</v>
      </c>
      <c r="CO1348">
        <v>243540000</v>
      </c>
      <c r="CP1348">
        <v>11000</v>
      </c>
      <c r="CQ1348">
        <v>420</v>
      </c>
      <c r="CR1348">
        <v>0</v>
      </c>
      <c r="CS1348">
        <v>0</v>
      </c>
      <c r="CT1348">
        <v>21857000</v>
      </c>
      <c r="CU1348">
        <v>2943360</v>
      </c>
      <c r="CV1348">
        <v>0</v>
      </c>
      <c r="CW1348">
        <v>0</v>
      </c>
      <c r="CX1348">
        <v>25524.994603961288</v>
      </c>
      <c r="CY1348">
        <v>2896385.5282525816</v>
      </c>
      <c r="CZ1348">
        <v>14710</v>
      </c>
      <c r="DA1348">
        <v>13388.962943480341</v>
      </c>
      <c r="DB1348">
        <v>11780.277848718228</v>
      </c>
      <c r="DC1348">
        <v>9965.0674257182891</v>
      </c>
      <c r="DD1348">
        <v>-847432.58668031415</v>
      </c>
      <c r="DE1348">
        <v>-903786.62710088224</v>
      </c>
      <c r="DF1348">
        <v>-979550.25592137792</v>
      </c>
    </row>
    <row r="1349" spans="1:110" x14ac:dyDescent="0.45">
      <c r="A1349">
        <v>33208</v>
      </c>
      <c r="B1349" t="s">
        <v>1680</v>
      </c>
      <c r="C1349">
        <v>66855</v>
      </c>
      <c r="D1349">
        <v>67119</v>
      </c>
      <c r="E1349">
        <v>66899</v>
      </c>
      <c r="F1349">
        <v>66395</v>
      </c>
      <c r="G1349">
        <v>65541</v>
      </c>
      <c r="H1349">
        <v>64392</v>
      </c>
      <c r="I1349">
        <v>63136</v>
      </c>
      <c r="J1349">
        <v>62494.250000000007</v>
      </c>
      <c r="K1349">
        <v>2.4300000000000002</v>
      </c>
      <c r="L1349">
        <v>2.36</v>
      </c>
      <c r="M1349">
        <v>2.2999999999999998</v>
      </c>
      <c r="N1349">
        <v>2.25</v>
      </c>
      <c r="O1349">
        <v>2.2200000000000002</v>
      </c>
      <c r="P1349">
        <v>2.19</v>
      </c>
      <c r="Q1349">
        <v>2.1762562197284776</v>
      </c>
      <c r="R1349">
        <v>2.1580959503315422</v>
      </c>
      <c r="S1349">
        <v>298339</v>
      </c>
      <c r="T1349">
        <v>11275</v>
      </c>
      <c r="U1349">
        <v>3111</v>
      </c>
      <c r="V1349">
        <v>147.43931084325774</v>
      </c>
      <c r="W1349">
        <v>293.60732712951142</v>
      </c>
      <c r="X1349">
        <v>2524.7136256134995</v>
      </c>
      <c r="Y1349">
        <v>349.81786692122802</v>
      </c>
      <c r="Z1349">
        <v>27186</v>
      </c>
      <c r="AA1349">
        <v>26983.169806601807</v>
      </c>
      <c r="AB1349">
        <v>26564.414995444778</v>
      </c>
      <c r="AC1349">
        <v>26089.596686838846</v>
      </c>
      <c r="AD1349">
        <v>25499.959200793659</v>
      </c>
      <c r="AE1349">
        <v>24857.65337491695</v>
      </c>
      <c r="AF1349">
        <v>24174.369629521978</v>
      </c>
      <c r="AG1349">
        <v>23622.573779402515</v>
      </c>
      <c r="AH1349">
        <v>1452</v>
      </c>
      <c r="AI1349">
        <v>1240.5619911369488</v>
      </c>
      <c r="AJ1349">
        <v>1083.2851195675291</v>
      </c>
      <c r="AK1349">
        <v>1022.904257833957</v>
      </c>
      <c r="AL1349">
        <v>1063.5346784921978</v>
      </c>
      <c r="AM1349">
        <v>1173.7870060936114</v>
      </c>
      <c r="AN1349">
        <v>1317.9108924786874</v>
      </c>
      <c r="AO1349">
        <v>1412.1362092784334</v>
      </c>
      <c r="AP1349">
        <v>100.73891682447135</v>
      </c>
      <c r="AQ1349">
        <v>3.2929292126651175</v>
      </c>
      <c r="AR1349">
        <v>0.75545611125265399</v>
      </c>
      <c r="AS1349">
        <v>3.2929292126651175</v>
      </c>
      <c r="AT1349">
        <v>52766</v>
      </c>
      <c r="AU1349">
        <v>1201</v>
      </c>
      <c r="AV1349">
        <v>33212.112613932586</v>
      </c>
      <c r="AW1349">
        <v>17634.601217084593</v>
      </c>
      <c r="AX1349">
        <v>473.75173565059367</v>
      </c>
      <c r="AY1349">
        <v>1108.2881979269305</v>
      </c>
      <c r="AZ1349">
        <v>670.82023029789798</v>
      </c>
      <c r="BA1349">
        <v>12.593202311821091</v>
      </c>
      <c r="BB1349">
        <v>66.061272509003672</v>
      </c>
      <c r="BC1349">
        <v>25450</v>
      </c>
      <c r="BD1349">
        <v>1711869.1204147993</v>
      </c>
      <c r="BE1349">
        <v>9402537.392354561</v>
      </c>
      <c r="BF1349">
        <v>534654</v>
      </c>
      <c r="BG1349">
        <v>554743.47551066021</v>
      </c>
      <c r="BH1349">
        <v>552747.95627067611</v>
      </c>
      <c r="BI1349">
        <v>261958.00000000012</v>
      </c>
      <c r="BJ1349">
        <v>253283.0137406172</v>
      </c>
      <c r="BK1349">
        <v>247558.69529780644</v>
      </c>
      <c r="BL1349">
        <v>-1251563.5236475347</v>
      </c>
      <c r="BM1349">
        <v>-1490280.4182634812</v>
      </c>
      <c r="BN1349">
        <v>-1728961.2346798622</v>
      </c>
      <c r="BO1349">
        <v>1028211.7396954615</v>
      </c>
      <c r="BP1349">
        <v>2375458.6026640041</v>
      </c>
      <c r="BQ1349">
        <v>3614606.4770590011</v>
      </c>
      <c r="BR1349">
        <v>1506815</v>
      </c>
      <c r="BS1349">
        <v>8767932</v>
      </c>
      <c r="BT1349">
        <v>937111</v>
      </c>
      <c r="BU1349">
        <v>37305</v>
      </c>
      <c r="BV1349">
        <v>88734</v>
      </c>
      <c r="BW1349">
        <v>932589</v>
      </c>
      <c r="BX1349">
        <v>42948</v>
      </c>
      <c r="BY1349">
        <v>662.73688747358221</v>
      </c>
      <c r="BZ1349">
        <v>0</v>
      </c>
      <c r="CA1349">
        <v>0</v>
      </c>
      <c r="CB1349">
        <v>0</v>
      </c>
      <c r="CC1349">
        <v>0</v>
      </c>
      <c r="CD1349">
        <v>26.896279247553853</v>
      </c>
      <c r="CE1349">
        <v>0</v>
      </c>
      <c r="CF1349">
        <v>0</v>
      </c>
      <c r="CG1349">
        <v>541272.05349166843</v>
      </c>
      <c r="CH1349">
        <v>437079.6600343032</v>
      </c>
      <c r="CI1349">
        <v>106173.86528222781</v>
      </c>
      <c r="CJ1349">
        <v>84377.675208737797</v>
      </c>
      <c r="CK1349">
        <v>2162611.3741855952</v>
      </c>
      <c r="CL1349">
        <v>20900000</v>
      </c>
      <c r="CM1349">
        <v>3300000</v>
      </c>
      <c r="CN1349">
        <v>2770000</v>
      </c>
      <c r="CO1349">
        <v>211900000</v>
      </c>
      <c r="CP1349">
        <v>32000</v>
      </c>
      <c r="CQ1349">
        <v>460</v>
      </c>
      <c r="CR1349">
        <v>0</v>
      </c>
      <c r="CS1349">
        <v>0</v>
      </c>
      <c r="CT1349">
        <v>62341000</v>
      </c>
      <c r="CU1349">
        <v>3223680</v>
      </c>
      <c r="CV1349">
        <v>0</v>
      </c>
      <c r="CW1349">
        <v>0</v>
      </c>
      <c r="CX1349">
        <v>22039.455888315686</v>
      </c>
      <c r="CY1349">
        <v>3225301.8414505059</v>
      </c>
      <c r="CZ1349">
        <v>25450</v>
      </c>
      <c r="DA1349">
        <v>26406.276679396957</v>
      </c>
      <c r="DB1349">
        <v>26311.288210859184</v>
      </c>
      <c r="DC1349">
        <v>25913.353700255833</v>
      </c>
      <c r="DD1349">
        <v>-1251563.5236475347</v>
      </c>
      <c r="DE1349">
        <v>-1490280.4182634812</v>
      </c>
      <c r="DF1349">
        <v>-1728961.2346798622</v>
      </c>
    </row>
    <row r="1350" spans="1:110" x14ac:dyDescent="0.45">
      <c r="A1350">
        <v>33209</v>
      </c>
      <c r="B1350" t="s">
        <v>1681</v>
      </c>
      <c r="C1350">
        <v>32075</v>
      </c>
      <c r="D1350">
        <v>29378</v>
      </c>
      <c r="E1350">
        <v>26764</v>
      </c>
      <c r="F1350">
        <v>24300</v>
      </c>
      <c r="G1350">
        <v>21989</v>
      </c>
      <c r="H1350">
        <v>19796</v>
      </c>
      <c r="I1350">
        <v>17670</v>
      </c>
      <c r="J1350">
        <v>15271.642857142855</v>
      </c>
      <c r="K1350">
        <v>2.4300000000000002</v>
      </c>
      <c r="L1350">
        <v>2.36</v>
      </c>
      <c r="M1350">
        <v>2.2999999999999998</v>
      </c>
      <c r="N1350">
        <v>2.25</v>
      </c>
      <c r="O1350">
        <v>2.2200000000000002</v>
      </c>
      <c r="P1350">
        <v>2.19</v>
      </c>
      <c r="Q1350">
        <v>2.1762562197284776</v>
      </c>
      <c r="R1350">
        <v>2.1580959503315422</v>
      </c>
      <c r="S1350">
        <v>298339</v>
      </c>
      <c r="T1350">
        <v>11275</v>
      </c>
      <c r="U1350">
        <v>3111</v>
      </c>
      <c r="V1350">
        <v>74.64014321319803</v>
      </c>
      <c r="W1350">
        <v>170.0067582932501</v>
      </c>
      <c r="X1350">
        <v>2392.6860856717472</v>
      </c>
      <c r="Y1350">
        <v>289.85144001572417</v>
      </c>
      <c r="Z1350">
        <v>16471</v>
      </c>
      <c r="AA1350">
        <v>14951.108997946529</v>
      </c>
      <c r="AB1350">
        <v>13423.143546164982</v>
      </c>
      <c r="AC1350">
        <v>12023.249386595595</v>
      </c>
      <c r="AD1350">
        <v>10688.103656848736</v>
      </c>
      <c r="AE1350">
        <v>9480.4808360835559</v>
      </c>
      <c r="AF1350">
        <v>8465.3343204618577</v>
      </c>
      <c r="AG1350">
        <v>7068.4964890566444</v>
      </c>
      <c r="AH1350">
        <v>1910</v>
      </c>
      <c r="AI1350">
        <v>1581.6988247538491</v>
      </c>
      <c r="AJ1350">
        <v>1366.417103702204</v>
      </c>
      <c r="AK1350">
        <v>1216.4676682741112</v>
      </c>
      <c r="AL1350">
        <v>1146.6928160066059</v>
      </c>
      <c r="AM1350">
        <v>1135.9121349204113</v>
      </c>
      <c r="AN1350">
        <v>1235.7295290718794</v>
      </c>
      <c r="AO1350">
        <v>1217.9145768211697</v>
      </c>
      <c r="AP1350">
        <v>74.791014006046922</v>
      </c>
      <c r="AQ1350">
        <v>7.3306876520044888</v>
      </c>
      <c r="AR1350">
        <v>1.681789200050551</v>
      </c>
      <c r="AS1350">
        <v>7.3306876520044888</v>
      </c>
      <c r="AT1350">
        <v>24139</v>
      </c>
      <c r="AU1350">
        <v>715</v>
      </c>
      <c r="AV1350">
        <v>15235.765959711287</v>
      </c>
      <c r="AW1350">
        <v>9833.1029153298987</v>
      </c>
      <c r="AX1350">
        <v>278.1074042146725</v>
      </c>
      <c r="AY1350">
        <v>508.41751007556559</v>
      </c>
      <c r="AZ1350">
        <v>374.05123489914934</v>
      </c>
      <c r="BA1350">
        <v>7.3926120837978351</v>
      </c>
      <c r="BB1350">
        <v>66.061272509003672</v>
      </c>
      <c r="BC1350">
        <v>12240</v>
      </c>
      <c r="BD1350">
        <v>459656.21718695684</v>
      </c>
      <c r="BE1350">
        <v>5502209.3751513707</v>
      </c>
      <c r="BF1350">
        <v>67032</v>
      </c>
      <c r="BG1350">
        <v>58156.158213629242</v>
      </c>
      <c r="BH1350">
        <v>48674.924234610371</v>
      </c>
      <c r="BI1350">
        <v>130005.99999999999</v>
      </c>
      <c r="BJ1350">
        <v>104547.06470058049</v>
      </c>
      <c r="BK1350">
        <v>92937.427197080891</v>
      </c>
      <c r="BL1350">
        <v>-522701.20774455799</v>
      </c>
      <c r="BM1350">
        <v>-539197.96918228013</v>
      </c>
      <c r="BN1350">
        <v>-593511.67741254298</v>
      </c>
      <c r="BO1350">
        <v>151167.03512829402</v>
      </c>
      <c r="BP1350">
        <v>622586.35327838548</v>
      </c>
      <c r="BQ1350">
        <v>1044608.9891280844</v>
      </c>
      <c r="BR1350">
        <v>1506815</v>
      </c>
      <c r="BS1350">
        <v>8767932</v>
      </c>
      <c r="BT1350">
        <v>937111</v>
      </c>
      <c r="BU1350">
        <v>37305</v>
      </c>
      <c r="BV1350">
        <v>88734</v>
      </c>
      <c r="BW1350">
        <v>932589</v>
      </c>
      <c r="BX1350">
        <v>42948</v>
      </c>
      <c r="BY1350">
        <v>667.06713070178409</v>
      </c>
      <c r="BZ1350">
        <v>0</v>
      </c>
      <c r="CA1350">
        <v>0</v>
      </c>
      <c r="CB1350">
        <v>22.35501142106909</v>
      </c>
      <c r="CC1350">
        <v>0</v>
      </c>
      <c r="CD1350">
        <v>67.198868309041686</v>
      </c>
      <c r="CE1350">
        <v>0</v>
      </c>
      <c r="CF1350">
        <v>2.0760000000000001</v>
      </c>
      <c r="CG1350">
        <v>461020.36101814028</v>
      </c>
      <c r="CH1350">
        <v>372276.05113331822</v>
      </c>
      <c r="CI1350">
        <v>90431.998820824942</v>
      </c>
      <c r="CJ1350">
        <v>71867.420524792455</v>
      </c>
      <c r="CK1350">
        <v>1841971.8329025574</v>
      </c>
      <c r="CL1350">
        <v>18500000</v>
      </c>
      <c r="CM1350">
        <v>11100000</v>
      </c>
      <c r="CN1350">
        <v>9350000</v>
      </c>
      <c r="CO1350">
        <v>546990000</v>
      </c>
      <c r="CP1350">
        <v>144000</v>
      </c>
      <c r="CQ1350">
        <v>9350</v>
      </c>
      <c r="CR1350">
        <v>0</v>
      </c>
      <c r="CS1350">
        <v>0</v>
      </c>
      <c r="CT1350">
        <v>316833000</v>
      </c>
      <c r="CU1350">
        <v>65524800</v>
      </c>
      <c r="CV1350">
        <v>0</v>
      </c>
      <c r="CW1350">
        <v>0</v>
      </c>
      <c r="CX1350">
        <v>69893.271858872671</v>
      </c>
      <c r="CY1350">
        <v>2517128.5285031451</v>
      </c>
      <c r="CZ1350">
        <v>12240</v>
      </c>
      <c r="DA1350">
        <v>10619.277010007489</v>
      </c>
      <c r="DB1350">
        <v>8888.0097957935159</v>
      </c>
      <c r="DC1350">
        <v>6958.0285048900478</v>
      </c>
      <c r="DD1350">
        <v>-522701.20774455799</v>
      </c>
      <c r="DE1350">
        <v>-539197.96918228013</v>
      </c>
      <c r="DF1350">
        <v>-593511.67741254298</v>
      </c>
    </row>
    <row r="1351" spans="1:110" x14ac:dyDescent="0.45">
      <c r="A1351">
        <v>33210</v>
      </c>
      <c r="B1351" t="s">
        <v>1682</v>
      </c>
      <c r="C1351">
        <v>30658</v>
      </c>
      <c r="D1351">
        <v>27633</v>
      </c>
      <c r="E1351">
        <v>24686</v>
      </c>
      <c r="F1351">
        <v>21995</v>
      </c>
      <c r="G1351">
        <v>19522</v>
      </c>
      <c r="H1351">
        <v>17136</v>
      </c>
      <c r="I1351">
        <v>14868</v>
      </c>
      <c r="J1351">
        <v>12242</v>
      </c>
      <c r="K1351">
        <v>2.4300000000000002</v>
      </c>
      <c r="L1351">
        <v>2.36</v>
      </c>
      <c r="M1351">
        <v>2.2999999999999998</v>
      </c>
      <c r="N1351">
        <v>2.25</v>
      </c>
      <c r="O1351">
        <v>2.2200000000000002</v>
      </c>
      <c r="P1351">
        <v>2.19</v>
      </c>
      <c r="Q1351">
        <v>2.1762562197284776</v>
      </c>
      <c r="R1351">
        <v>2.1580959503315422</v>
      </c>
      <c r="S1351">
        <v>298339</v>
      </c>
      <c r="T1351">
        <v>11275</v>
      </c>
      <c r="U1351">
        <v>3111</v>
      </c>
      <c r="V1351">
        <v>64.705657200312189</v>
      </c>
      <c r="W1351">
        <v>147.37912536473078</v>
      </c>
      <c r="X1351">
        <v>2638.1111549634197</v>
      </c>
      <c r="Y1351">
        <v>319.58238139417858</v>
      </c>
      <c r="Z1351">
        <v>13851</v>
      </c>
      <c r="AA1351">
        <v>12496.538016839362</v>
      </c>
      <c r="AB1351">
        <v>11012.334417100767</v>
      </c>
      <c r="AC1351">
        <v>9658.4068839800912</v>
      </c>
      <c r="AD1351">
        <v>8439.7996066836895</v>
      </c>
      <c r="AE1351">
        <v>7367.6200548805573</v>
      </c>
      <c r="AF1351">
        <v>6865.7171106416754</v>
      </c>
      <c r="AG1351">
        <v>5413.3421176983575</v>
      </c>
      <c r="AH1351">
        <v>2178</v>
      </c>
      <c r="AI1351">
        <v>1979.4576379913963</v>
      </c>
      <c r="AJ1351">
        <v>1772.1538810602531</v>
      </c>
      <c r="AK1351">
        <v>1634.3306695616948</v>
      </c>
      <c r="AL1351">
        <v>1563.4952155990713</v>
      </c>
      <c r="AM1351">
        <v>1534.4751650594133</v>
      </c>
      <c r="AN1351">
        <v>1972.49442606257</v>
      </c>
      <c r="AO1351">
        <v>1739.874514899519</v>
      </c>
      <c r="AP1351">
        <v>62.076322532115888</v>
      </c>
      <c r="AQ1351">
        <v>13.250119927152499</v>
      </c>
      <c r="AR1351">
        <v>3.0398114952785358</v>
      </c>
      <c r="AS1351">
        <v>13.250119927152499</v>
      </c>
      <c r="AT1351">
        <v>26238</v>
      </c>
      <c r="AU1351">
        <v>601</v>
      </c>
      <c r="AV1351">
        <v>16515.757099391947</v>
      </c>
      <c r="AW1351">
        <v>8809.3690972555996</v>
      </c>
      <c r="AX1351">
        <v>236.98279130123765</v>
      </c>
      <c r="AY1351">
        <v>551.13081440670931</v>
      </c>
      <c r="AZ1351">
        <v>335.10840045960299</v>
      </c>
      <c r="BA1351">
        <v>6.299443380778718</v>
      </c>
      <c r="BB1351">
        <v>66.061272509003672</v>
      </c>
      <c r="BC1351">
        <v>10990</v>
      </c>
      <c r="BD1351">
        <v>351730.65338567697</v>
      </c>
      <c r="BE1351">
        <v>4935803.8830767786</v>
      </c>
      <c r="BF1351">
        <v>59480</v>
      </c>
      <c r="BG1351">
        <v>49658.817532981906</v>
      </c>
      <c r="BH1351">
        <v>39748.456089577237</v>
      </c>
      <c r="BI1351">
        <v>117915.99999999999</v>
      </c>
      <c r="BJ1351">
        <v>91135.697310465461</v>
      </c>
      <c r="BK1351">
        <v>79637.049003546155</v>
      </c>
      <c r="BL1351">
        <v>-632471.88255829341</v>
      </c>
      <c r="BM1351">
        <v>-672862.5519899053</v>
      </c>
      <c r="BN1351">
        <v>-732267.88311323314</v>
      </c>
      <c r="BO1351">
        <v>4656.3110434128903</v>
      </c>
      <c r="BP1351">
        <v>351706.23834742466</v>
      </c>
      <c r="BQ1351">
        <v>715048.52138308785</v>
      </c>
      <c r="BR1351">
        <v>1506815</v>
      </c>
      <c r="BS1351">
        <v>8767932</v>
      </c>
      <c r="BT1351">
        <v>937111</v>
      </c>
      <c r="BU1351">
        <v>37305</v>
      </c>
      <c r="BV1351">
        <v>88734</v>
      </c>
      <c r="BW1351">
        <v>932589</v>
      </c>
      <c r="BX1351">
        <v>42948</v>
      </c>
      <c r="BY1351">
        <v>389.63032689324984</v>
      </c>
      <c r="BZ1351">
        <v>0</v>
      </c>
      <c r="CA1351">
        <v>0</v>
      </c>
      <c r="CB1351">
        <v>1.1199960845820391</v>
      </c>
      <c r="CC1351">
        <v>0</v>
      </c>
      <c r="CD1351">
        <v>14.658117357736799</v>
      </c>
      <c r="CE1351">
        <v>0</v>
      </c>
      <c r="CF1351">
        <v>52.196898659370731</v>
      </c>
      <c r="CG1351">
        <v>441750.19777981588</v>
      </c>
      <c r="CH1351">
        <v>356715.30613885674</v>
      </c>
      <c r="CI1351">
        <v>86652.036965351304</v>
      </c>
      <c r="CJ1351">
        <v>68863.438397036574</v>
      </c>
      <c r="CK1351">
        <v>1764979.3594637732</v>
      </c>
      <c r="CL1351">
        <v>23400000</v>
      </c>
      <c r="CM1351">
        <v>7040000</v>
      </c>
      <c r="CN1351">
        <v>6320000</v>
      </c>
      <c r="CO1351">
        <v>793290000</v>
      </c>
      <c r="CP1351">
        <v>297000</v>
      </c>
      <c r="CQ1351">
        <v>13100</v>
      </c>
      <c r="CR1351">
        <v>0</v>
      </c>
      <c r="CS1351">
        <v>0</v>
      </c>
      <c r="CT1351">
        <v>718703000</v>
      </c>
      <c r="CU1351">
        <v>91804800</v>
      </c>
      <c r="CV1351">
        <v>0</v>
      </c>
      <c r="CW1351">
        <v>0</v>
      </c>
      <c r="CX1351">
        <v>112550.01807463921</v>
      </c>
      <c r="CY1351">
        <v>2397927.0223978083</v>
      </c>
      <c r="CZ1351">
        <v>10990</v>
      </c>
      <c r="DA1351">
        <v>9175.3598636091301</v>
      </c>
      <c r="DB1351">
        <v>7344.2423070688264</v>
      </c>
      <c r="DC1351">
        <v>5324.3093877390666</v>
      </c>
      <c r="DD1351">
        <v>-632471.88255829341</v>
      </c>
      <c r="DE1351">
        <v>-672862.5519899053</v>
      </c>
      <c r="DF1351">
        <v>-732267.88311323314</v>
      </c>
    </row>
    <row r="1352" spans="1:110" x14ac:dyDescent="0.45">
      <c r="A1352">
        <v>33211</v>
      </c>
      <c r="B1352" t="s">
        <v>1683</v>
      </c>
      <c r="C1352">
        <v>35179</v>
      </c>
      <c r="D1352">
        <v>32353</v>
      </c>
      <c r="E1352">
        <v>29478</v>
      </c>
      <c r="F1352">
        <v>26681</v>
      </c>
      <c r="G1352">
        <v>23964</v>
      </c>
      <c r="H1352">
        <v>21396</v>
      </c>
      <c r="I1352">
        <v>19021</v>
      </c>
      <c r="J1352">
        <v>16310.214285714286</v>
      </c>
      <c r="K1352">
        <v>2.4300000000000002</v>
      </c>
      <c r="L1352">
        <v>2.36</v>
      </c>
      <c r="M1352">
        <v>2.2999999999999998</v>
      </c>
      <c r="N1352">
        <v>2.25</v>
      </c>
      <c r="O1352">
        <v>2.2200000000000002</v>
      </c>
      <c r="P1352">
        <v>2.19</v>
      </c>
      <c r="Q1352">
        <v>2.1762562197284776</v>
      </c>
      <c r="R1352">
        <v>2.1580959503315422</v>
      </c>
      <c r="S1352">
        <v>284003</v>
      </c>
      <c r="T1352">
        <v>11086</v>
      </c>
      <c r="U1352">
        <v>3769</v>
      </c>
      <c r="V1352">
        <v>76.934068745466405</v>
      </c>
      <c r="W1352">
        <v>175.23159879755002</v>
      </c>
      <c r="X1352">
        <v>2503.3100073610735</v>
      </c>
      <c r="Y1352">
        <v>373.65618594762822</v>
      </c>
      <c r="Z1352">
        <v>18061</v>
      </c>
      <c r="AA1352">
        <v>16172.171871145581</v>
      </c>
      <c r="AB1352">
        <v>14391.990988755828</v>
      </c>
      <c r="AC1352">
        <v>12723.997557782726</v>
      </c>
      <c r="AD1352">
        <v>11175.27028745783</v>
      </c>
      <c r="AE1352">
        <v>9741.7881164239225</v>
      </c>
      <c r="AF1352">
        <v>8461.7718879897639</v>
      </c>
      <c r="AG1352">
        <v>6852.7805734402546</v>
      </c>
      <c r="AH1352">
        <v>517</v>
      </c>
      <c r="AI1352">
        <v>438.51437839897471</v>
      </c>
      <c r="AJ1352">
        <v>388.09411992858975</v>
      </c>
      <c r="AK1352">
        <v>366.97108602080573</v>
      </c>
      <c r="AL1352">
        <v>348.64490087009523</v>
      </c>
      <c r="AM1352">
        <v>333.51713335919635</v>
      </c>
      <c r="AN1352">
        <v>329.10179545851781</v>
      </c>
      <c r="AO1352">
        <v>321.2697292112444</v>
      </c>
      <c r="AP1352">
        <v>65.523384206840433</v>
      </c>
      <c r="AQ1352">
        <v>2.8617122919589715</v>
      </c>
      <c r="AR1352">
        <v>0.65652733477909198</v>
      </c>
      <c r="AS1352">
        <v>2.8617122919589715</v>
      </c>
      <c r="AT1352">
        <v>28957</v>
      </c>
      <c r="AU1352">
        <v>1010</v>
      </c>
      <c r="AV1352">
        <v>18315.486997750184</v>
      </c>
      <c r="AW1352">
        <v>13419.809980307833</v>
      </c>
      <c r="AX1352">
        <v>390.07013319327251</v>
      </c>
      <c r="AY1352">
        <v>611.18780111492356</v>
      </c>
      <c r="AZ1352">
        <v>510.48957165090997</v>
      </c>
      <c r="BA1352">
        <v>10.368789670724924</v>
      </c>
      <c r="BB1352">
        <v>66.061272509003672</v>
      </c>
      <c r="BC1352">
        <v>13310</v>
      </c>
      <c r="BD1352">
        <v>484742.78409375105</v>
      </c>
      <c r="BE1352">
        <v>7243884.2727637803</v>
      </c>
      <c r="BF1352">
        <v>104164</v>
      </c>
      <c r="BG1352">
        <v>90102.051387849991</v>
      </c>
      <c r="BH1352">
        <v>74234.12066463739</v>
      </c>
      <c r="BI1352">
        <v>181760</v>
      </c>
      <c r="BJ1352">
        <v>143005.76413171421</v>
      </c>
      <c r="BK1352">
        <v>125599.52637359963</v>
      </c>
      <c r="BL1352">
        <v>-718767.0058617238</v>
      </c>
      <c r="BM1352">
        <v>-756282.47001917229</v>
      </c>
      <c r="BN1352">
        <v>-825911.08496233798</v>
      </c>
      <c r="BO1352">
        <v>142874.68271332048</v>
      </c>
      <c r="BP1352">
        <v>646302.12302911188</v>
      </c>
      <c r="BQ1352">
        <v>1070844.2202204941</v>
      </c>
      <c r="BR1352">
        <v>1506815</v>
      </c>
      <c r="BS1352">
        <v>8767932</v>
      </c>
      <c r="BT1352">
        <v>937111</v>
      </c>
      <c r="BU1352">
        <v>37305</v>
      </c>
      <c r="BV1352">
        <v>88734</v>
      </c>
      <c r="BW1352">
        <v>932589</v>
      </c>
      <c r="BX1352">
        <v>42948</v>
      </c>
      <c r="BY1352">
        <v>410.66850295781188</v>
      </c>
      <c r="BZ1352">
        <v>0</v>
      </c>
      <c r="CA1352">
        <v>0</v>
      </c>
      <c r="CB1352">
        <v>0.82285426622353897</v>
      </c>
      <c r="CC1352">
        <v>0</v>
      </c>
      <c r="CD1352">
        <v>17.919986697191643</v>
      </c>
      <c r="CE1352">
        <v>0</v>
      </c>
      <c r="CF1352">
        <v>4.7050640000000001</v>
      </c>
      <c r="CG1352">
        <v>553956.21157259075</v>
      </c>
      <c r="CH1352">
        <v>447322.17572686012</v>
      </c>
      <c r="CI1352">
        <v>108661.94144026109</v>
      </c>
      <c r="CJ1352">
        <v>86354.979900425213</v>
      </c>
      <c r="CK1352">
        <v>2213289.9642972001</v>
      </c>
      <c r="CL1352">
        <v>6960000</v>
      </c>
      <c r="CM1352">
        <v>1380000</v>
      </c>
      <c r="CN1352">
        <v>2740000</v>
      </c>
      <c r="CO1352">
        <v>258170000.00000003</v>
      </c>
      <c r="CP1352">
        <v>14000</v>
      </c>
      <c r="CQ1352">
        <v>0</v>
      </c>
      <c r="CR1352">
        <v>0</v>
      </c>
      <c r="CS1352">
        <v>0</v>
      </c>
      <c r="CT1352">
        <v>21514000</v>
      </c>
      <c r="CU1352">
        <v>0</v>
      </c>
      <c r="CV1352">
        <v>0</v>
      </c>
      <c r="CW1352">
        <v>0</v>
      </c>
      <c r="CX1352">
        <v>40535.59447488797</v>
      </c>
      <c r="CY1352">
        <v>3385801.3211960606</v>
      </c>
      <c r="CZ1352">
        <v>13310</v>
      </c>
      <c r="DA1352">
        <v>11513.17445539998</v>
      </c>
      <c r="DB1352">
        <v>9485.5818329396297</v>
      </c>
      <c r="DC1352">
        <v>7337.7754572875374</v>
      </c>
      <c r="DD1352">
        <v>-718767.0058617238</v>
      </c>
      <c r="DE1352">
        <v>-756282.47001917229</v>
      </c>
      <c r="DF1352">
        <v>-825911.08496233798</v>
      </c>
    </row>
    <row r="1353" spans="1:110" x14ac:dyDescent="0.45">
      <c r="A1353">
        <v>33212</v>
      </c>
      <c r="B1353" t="s">
        <v>1684</v>
      </c>
      <c r="C1353">
        <v>36975</v>
      </c>
      <c r="D1353">
        <v>35776</v>
      </c>
      <c r="E1353">
        <v>34498</v>
      </c>
      <c r="F1353">
        <v>33192</v>
      </c>
      <c r="G1353">
        <v>31780</v>
      </c>
      <c r="H1353">
        <v>30314</v>
      </c>
      <c r="I1353">
        <v>28870</v>
      </c>
      <c r="J1353">
        <v>27514.392857142862</v>
      </c>
      <c r="K1353">
        <v>2.4300000000000002</v>
      </c>
      <c r="L1353">
        <v>2.36</v>
      </c>
      <c r="M1353">
        <v>2.2999999999999998</v>
      </c>
      <c r="N1353">
        <v>2.25</v>
      </c>
      <c r="O1353">
        <v>2.2200000000000002</v>
      </c>
      <c r="P1353">
        <v>2.19</v>
      </c>
      <c r="Q1353">
        <v>2.1762562197284776</v>
      </c>
      <c r="R1353">
        <v>2.1580959503315422</v>
      </c>
      <c r="S1353">
        <v>284003</v>
      </c>
      <c r="T1353">
        <v>11086</v>
      </c>
      <c r="U1353">
        <v>3769</v>
      </c>
      <c r="V1353">
        <v>79.393700661972758</v>
      </c>
      <c r="W1353">
        <v>180.83386630024583</v>
      </c>
      <c r="X1353">
        <v>2549.5996087898993</v>
      </c>
      <c r="Y1353">
        <v>380.56559623563493</v>
      </c>
      <c r="Z1353">
        <v>17609</v>
      </c>
      <c r="AA1353">
        <v>16710.919643150719</v>
      </c>
      <c r="AB1353">
        <v>15827.146523849318</v>
      </c>
      <c r="AC1353">
        <v>14990.754861806054</v>
      </c>
      <c r="AD1353">
        <v>14121.222792688501</v>
      </c>
      <c r="AE1353">
        <v>13324.683459228045</v>
      </c>
      <c r="AF1353">
        <v>12538.003453241188</v>
      </c>
      <c r="AG1353">
        <v>11683.05112171266</v>
      </c>
      <c r="AH1353">
        <v>1877</v>
      </c>
      <c r="AI1353">
        <v>1625.9290677933132</v>
      </c>
      <c r="AJ1353">
        <v>1447.6458862299869</v>
      </c>
      <c r="AK1353">
        <v>1351.8764832124145</v>
      </c>
      <c r="AL1353">
        <v>1321.4299551174172</v>
      </c>
      <c r="AM1353">
        <v>1327.1669503327705</v>
      </c>
      <c r="AN1353">
        <v>1343.7237398385637</v>
      </c>
      <c r="AO1353">
        <v>1365.1407320792412</v>
      </c>
      <c r="AP1353">
        <v>63.850975046857556</v>
      </c>
      <c r="AQ1353">
        <v>17.170273751753829</v>
      </c>
      <c r="AR1353">
        <v>3.9391640086745525</v>
      </c>
      <c r="AS1353">
        <v>17.170273751753829</v>
      </c>
      <c r="AT1353">
        <v>30370</v>
      </c>
      <c r="AU1353">
        <v>1011</v>
      </c>
      <c r="AV1353">
        <v>19196.931559343837</v>
      </c>
      <c r="AW1353">
        <v>13559.726732955683</v>
      </c>
      <c r="AX1353">
        <v>391.20509189410819</v>
      </c>
      <c r="AY1353">
        <v>640.60160613530377</v>
      </c>
      <c r="AZ1353">
        <v>515.81200492163418</v>
      </c>
      <c r="BA1353">
        <v>10.398958984016321</v>
      </c>
      <c r="BB1353">
        <v>66.061272509003672</v>
      </c>
      <c r="BC1353">
        <v>13360</v>
      </c>
      <c r="BD1353">
        <v>742271.52154647885</v>
      </c>
      <c r="BE1353">
        <v>5406623.1575220479</v>
      </c>
      <c r="BF1353">
        <v>184946</v>
      </c>
      <c r="BG1353">
        <v>179976.61016100176</v>
      </c>
      <c r="BH1353">
        <v>168874.58524068582</v>
      </c>
      <c r="BI1353">
        <v>356639.99999999994</v>
      </c>
      <c r="BJ1353">
        <v>319928.70099796046</v>
      </c>
      <c r="BK1353">
        <v>301371.37897426268</v>
      </c>
      <c r="BL1353">
        <v>-724545.41426331049</v>
      </c>
      <c r="BM1353">
        <v>-751817.97713097383</v>
      </c>
      <c r="BN1353">
        <v>-811113.62685881043</v>
      </c>
      <c r="BO1353">
        <v>446726.28093894059</v>
      </c>
      <c r="BP1353">
        <v>1097235.8289041114</v>
      </c>
      <c r="BQ1353">
        <v>1653931.2619282561</v>
      </c>
      <c r="BR1353">
        <v>1506815</v>
      </c>
      <c r="BS1353">
        <v>8767932</v>
      </c>
      <c r="BT1353">
        <v>937111</v>
      </c>
      <c r="BU1353">
        <v>37305</v>
      </c>
      <c r="BV1353">
        <v>88734</v>
      </c>
      <c r="BW1353">
        <v>932589</v>
      </c>
      <c r="BX1353">
        <v>42948</v>
      </c>
      <c r="BY1353">
        <v>2992.671083093715</v>
      </c>
      <c r="BZ1353">
        <v>0</v>
      </c>
      <c r="CA1353">
        <v>0</v>
      </c>
      <c r="CB1353">
        <v>0</v>
      </c>
      <c r="CC1353">
        <v>0</v>
      </c>
      <c r="CD1353">
        <v>16.576403588988644</v>
      </c>
      <c r="CE1353">
        <v>0</v>
      </c>
      <c r="CF1353">
        <v>0</v>
      </c>
      <c r="CG1353">
        <v>356376.05685053067</v>
      </c>
      <c r="CH1353">
        <v>287775.29666972376</v>
      </c>
      <c r="CI1353">
        <v>69905.370517050396</v>
      </c>
      <c r="CJ1353">
        <v>55554.656818371303</v>
      </c>
      <c r="CK1353">
        <v>1423873.4644818183</v>
      </c>
      <c r="CL1353">
        <v>18500000</v>
      </c>
      <c r="CM1353">
        <v>6640000</v>
      </c>
      <c r="CN1353">
        <v>4170000</v>
      </c>
      <c r="CO1353">
        <v>125450000</v>
      </c>
      <c r="CP1353">
        <v>2000</v>
      </c>
      <c r="CQ1353">
        <v>0</v>
      </c>
      <c r="CR1353">
        <v>0</v>
      </c>
      <c r="CS1353">
        <v>0</v>
      </c>
      <c r="CT1353">
        <v>2603000</v>
      </c>
      <c r="CU1353">
        <v>0</v>
      </c>
      <c r="CV1353">
        <v>0</v>
      </c>
      <c r="CW1353">
        <v>0</v>
      </c>
      <c r="CX1353">
        <v>10515.846740288007</v>
      </c>
      <c r="CY1353">
        <v>2028890.5760123879</v>
      </c>
      <c r="CZ1353">
        <v>13360</v>
      </c>
      <c r="DA1353">
        <v>13001.024686940964</v>
      </c>
      <c r="DB1353">
        <v>12199.044363303679</v>
      </c>
      <c r="DC1353">
        <v>11236.106925510898</v>
      </c>
      <c r="DD1353">
        <v>-724545.41426331049</v>
      </c>
      <c r="DE1353">
        <v>-751817.97713097383</v>
      </c>
      <c r="DF1353">
        <v>-811113.62685881043</v>
      </c>
    </row>
    <row r="1354" spans="1:110" x14ac:dyDescent="0.45">
      <c r="A1354">
        <v>33213</v>
      </c>
      <c r="B1354" t="s">
        <v>1685</v>
      </c>
      <c r="C1354">
        <v>43214</v>
      </c>
      <c r="D1354">
        <v>42531</v>
      </c>
      <c r="E1354">
        <v>41584</v>
      </c>
      <c r="F1354">
        <v>40509</v>
      </c>
      <c r="G1354">
        <v>39308</v>
      </c>
      <c r="H1354">
        <v>37985</v>
      </c>
      <c r="I1354">
        <v>36740</v>
      </c>
      <c r="J1354">
        <v>35640.357142857152</v>
      </c>
      <c r="K1354">
        <v>2.4300000000000002</v>
      </c>
      <c r="L1354">
        <v>2.36</v>
      </c>
      <c r="M1354">
        <v>2.2999999999999998</v>
      </c>
      <c r="N1354">
        <v>2.25</v>
      </c>
      <c r="O1354">
        <v>2.2200000000000002</v>
      </c>
      <c r="P1354">
        <v>2.19</v>
      </c>
      <c r="Q1354">
        <v>2.1762562197284776</v>
      </c>
      <c r="R1354">
        <v>2.1580959503315422</v>
      </c>
      <c r="S1354">
        <v>284003</v>
      </c>
      <c r="T1354">
        <v>11086</v>
      </c>
      <c r="U1354">
        <v>3769</v>
      </c>
      <c r="V1354">
        <v>91.038954655075742</v>
      </c>
      <c r="W1354">
        <v>177.18495286623002</v>
      </c>
      <c r="X1354">
        <v>2598.6455817763563</v>
      </c>
      <c r="Y1354">
        <v>453.94029976127553</v>
      </c>
      <c r="Z1354">
        <v>15972</v>
      </c>
      <c r="AA1354">
        <v>15394.084914731498</v>
      </c>
      <c r="AB1354">
        <v>14854.149328982259</v>
      </c>
      <c r="AC1354">
        <v>14335.964575798855</v>
      </c>
      <c r="AD1354">
        <v>13783.197241095086</v>
      </c>
      <c r="AE1354">
        <v>13260.877115020145</v>
      </c>
      <c r="AF1354">
        <v>12846.383338884607</v>
      </c>
      <c r="AG1354">
        <v>12318.301077397782</v>
      </c>
      <c r="AH1354">
        <v>1977</v>
      </c>
      <c r="AI1354">
        <v>1801.0468772380666</v>
      </c>
      <c r="AJ1354">
        <v>1646.2105486426578</v>
      </c>
      <c r="AK1354">
        <v>1531.9390255666342</v>
      </c>
      <c r="AL1354">
        <v>1495.8303693747766</v>
      </c>
      <c r="AM1354">
        <v>1534.085905255926</v>
      </c>
      <c r="AN1354">
        <v>1719.6229323959174</v>
      </c>
      <c r="AO1354">
        <v>1836.0058192311581</v>
      </c>
      <c r="AP1354">
        <v>60.623006275187521</v>
      </c>
      <c r="AQ1354">
        <v>5.6842230456719296</v>
      </c>
      <c r="AR1354">
        <v>1.3040611444242241</v>
      </c>
      <c r="AS1354">
        <v>5.6842230456719296</v>
      </c>
      <c r="AT1354">
        <v>36563</v>
      </c>
      <c r="AU1354">
        <v>638</v>
      </c>
      <c r="AV1354">
        <v>22964.15882480369</v>
      </c>
      <c r="AW1354">
        <v>10148.416808301397</v>
      </c>
      <c r="AX1354">
        <v>256.28327172357626</v>
      </c>
      <c r="AY1354">
        <v>766.31397998369903</v>
      </c>
      <c r="AZ1354">
        <v>386.04577538778517</v>
      </c>
      <c r="BA1354">
        <v>6.8124860492980632</v>
      </c>
      <c r="BB1354">
        <v>66.061272509003672</v>
      </c>
      <c r="BC1354">
        <v>16000</v>
      </c>
      <c r="BD1354">
        <v>968600.35561065353</v>
      </c>
      <c r="BE1354">
        <v>5442389.9547242513</v>
      </c>
      <c r="BF1354">
        <v>232152</v>
      </c>
      <c r="BG1354">
        <v>231925.14812442689</v>
      </c>
      <c r="BH1354">
        <v>223432.76206267593</v>
      </c>
      <c r="BI1354">
        <v>208132</v>
      </c>
      <c r="BJ1354">
        <v>193825.94000341135</v>
      </c>
      <c r="BK1354">
        <v>186352.38301422857</v>
      </c>
      <c r="BL1354">
        <v>-783560.79480522126</v>
      </c>
      <c r="BM1354">
        <v>-825488.50314557494</v>
      </c>
      <c r="BN1354">
        <v>-845957.19245640119</v>
      </c>
      <c r="BO1354">
        <v>508290.33756902395</v>
      </c>
      <c r="BP1354">
        <v>1238278.1046757675</v>
      </c>
      <c r="BQ1354">
        <v>1919988.1331827394</v>
      </c>
      <c r="BR1354">
        <v>1506815</v>
      </c>
      <c r="BS1354">
        <v>8767932</v>
      </c>
      <c r="BT1354">
        <v>937111</v>
      </c>
      <c r="BU1354">
        <v>37305</v>
      </c>
      <c r="BV1354">
        <v>88734</v>
      </c>
      <c r="BW1354">
        <v>932589</v>
      </c>
      <c r="BX1354">
        <v>42948</v>
      </c>
      <c r="BY1354">
        <v>594.96163580340715</v>
      </c>
      <c r="BZ1354">
        <v>0</v>
      </c>
      <c r="CA1354">
        <v>0</v>
      </c>
      <c r="CB1354">
        <v>0</v>
      </c>
      <c r="CC1354">
        <v>0</v>
      </c>
      <c r="CD1354">
        <v>41.271684787041927</v>
      </c>
      <c r="CE1354">
        <v>0</v>
      </c>
      <c r="CF1354">
        <v>0</v>
      </c>
      <c r="CG1354">
        <v>353936.79568112252</v>
      </c>
      <c r="CH1354">
        <v>285805.58211346279</v>
      </c>
      <c r="CI1354">
        <v>69426.89433281323</v>
      </c>
      <c r="CJ1354">
        <v>55174.405916123724</v>
      </c>
      <c r="CK1354">
        <v>1414127.581768048</v>
      </c>
      <c r="CL1354">
        <v>20400000</v>
      </c>
      <c r="CM1354">
        <v>4600000</v>
      </c>
      <c r="CN1354">
        <v>3610000</v>
      </c>
      <c r="CO1354">
        <v>209360000</v>
      </c>
      <c r="CP1354">
        <v>7000</v>
      </c>
      <c r="CQ1354">
        <v>50</v>
      </c>
      <c r="CR1354">
        <v>0</v>
      </c>
      <c r="CS1354">
        <v>0</v>
      </c>
      <c r="CT1354">
        <v>11332000</v>
      </c>
      <c r="CU1354">
        <v>350400</v>
      </c>
      <c r="CV1354">
        <v>0</v>
      </c>
      <c r="CW1354">
        <v>0</v>
      </c>
      <c r="CX1354">
        <v>25673.983246036492</v>
      </c>
      <c r="CY1354">
        <v>1960607.6872757608</v>
      </c>
      <c r="CZ1354">
        <v>16000</v>
      </c>
      <c r="DA1354">
        <v>15984.365286496906</v>
      </c>
      <c r="DB1354">
        <v>15399.066960451837</v>
      </c>
      <c r="DC1354">
        <v>14662.151042861615</v>
      </c>
      <c r="DD1354">
        <v>-783560.79480522126</v>
      </c>
      <c r="DE1354">
        <v>-825488.50314557494</v>
      </c>
      <c r="DF1354">
        <v>-845957.19245640119</v>
      </c>
    </row>
    <row r="1355" spans="1:110" x14ac:dyDescent="0.45">
      <c r="A1355">
        <v>33214</v>
      </c>
      <c r="B1355" t="s">
        <v>1686</v>
      </c>
      <c r="C1355">
        <v>46124</v>
      </c>
      <c r="D1355">
        <v>43302</v>
      </c>
      <c r="E1355">
        <v>40512</v>
      </c>
      <c r="F1355">
        <v>37860</v>
      </c>
      <c r="G1355">
        <v>35331</v>
      </c>
      <c r="H1355">
        <v>32787</v>
      </c>
      <c r="I1355">
        <v>30257</v>
      </c>
      <c r="J1355">
        <v>27620.857142857149</v>
      </c>
      <c r="K1355">
        <v>2.4300000000000002</v>
      </c>
      <c r="L1355">
        <v>2.36</v>
      </c>
      <c r="M1355">
        <v>2.2999999999999998</v>
      </c>
      <c r="N1355">
        <v>2.25</v>
      </c>
      <c r="O1355">
        <v>2.2200000000000002</v>
      </c>
      <c r="P1355">
        <v>2.19</v>
      </c>
      <c r="Q1355">
        <v>2.1762562197284776</v>
      </c>
      <c r="R1355">
        <v>2.1580959503315422</v>
      </c>
      <c r="S1355">
        <v>274920</v>
      </c>
      <c r="T1355">
        <v>11178</v>
      </c>
      <c r="U1355">
        <v>3889</v>
      </c>
      <c r="V1355">
        <v>90.434642324548548</v>
      </c>
      <c r="W1355">
        <v>205.98165701653551</v>
      </c>
      <c r="X1355">
        <v>2815.3423672123868</v>
      </c>
      <c r="Y1355">
        <v>430.04245410473436</v>
      </c>
      <c r="Z1355">
        <v>22323</v>
      </c>
      <c r="AA1355">
        <v>20819.822201943625</v>
      </c>
      <c r="AB1355">
        <v>19225.893812117669</v>
      </c>
      <c r="AC1355">
        <v>17778.631797824313</v>
      </c>
      <c r="AD1355">
        <v>16426.328796473765</v>
      </c>
      <c r="AE1355">
        <v>15198.176697498728</v>
      </c>
      <c r="AF1355">
        <v>14584.196884236246</v>
      </c>
      <c r="AG1355">
        <v>13012.373215646337</v>
      </c>
      <c r="AH1355">
        <v>3188</v>
      </c>
      <c r="AI1355">
        <v>2873.2848223615274</v>
      </c>
      <c r="AJ1355">
        <v>2574.450817352099</v>
      </c>
      <c r="AK1355">
        <v>2343.0055692453134</v>
      </c>
      <c r="AL1355">
        <v>2207.1589649549383</v>
      </c>
      <c r="AM1355">
        <v>2170.8919564249363</v>
      </c>
      <c r="AN1355">
        <v>2681.9236826274282</v>
      </c>
      <c r="AO1355">
        <v>2460.1005576205134</v>
      </c>
      <c r="AP1355">
        <v>95.035198248285184</v>
      </c>
      <c r="AQ1355">
        <v>15.445406068929245</v>
      </c>
      <c r="AR1355">
        <v>3.5434489027803049</v>
      </c>
      <c r="AS1355">
        <v>15.445406068929245</v>
      </c>
      <c r="AT1355">
        <v>43762</v>
      </c>
      <c r="AU1355">
        <v>742</v>
      </c>
      <c r="AV1355">
        <v>27480.14065939168</v>
      </c>
      <c r="AW1355">
        <v>11916.029825606744</v>
      </c>
      <c r="AX1355">
        <v>298.72993946922583</v>
      </c>
      <c r="AY1355">
        <v>917.01229380390021</v>
      </c>
      <c r="AZ1355">
        <v>453.28577456608053</v>
      </c>
      <c r="BA1355">
        <v>7.9407974287794358</v>
      </c>
      <c r="BB1355">
        <v>66.061272509003672</v>
      </c>
      <c r="BC1355">
        <v>15600</v>
      </c>
      <c r="BD1355">
        <v>718856.13343903958</v>
      </c>
      <c r="BE1355">
        <v>8943245.9162777513</v>
      </c>
      <c r="BF1355">
        <v>149112</v>
      </c>
      <c r="BG1355">
        <v>136746.03231259529</v>
      </c>
      <c r="BH1355">
        <v>121667.39469403481</v>
      </c>
      <c r="BI1355">
        <v>285088</v>
      </c>
      <c r="BJ1355">
        <v>243444.6621501394</v>
      </c>
      <c r="BK1355">
        <v>224927.43590730272</v>
      </c>
      <c r="BL1355">
        <v>-1031292.2141233884</v>
      </c>
      <c r="BM1355">
        <v>-1090211.3530134428</v>
      </c>
      <c r="BN1355">
        <v>-1165804.4771210118</v>
      </c>
      <c r="BO1355">
        <v>499293.65143826604</v>
      </c>
      <c r="BP1355">
        <v>1489227.9975658325</v>
      </c>
      <c r="BQ1355">
        <v>2417447.7702519456</v>
      </c>
      <c r="BR1355">
        <v>1506815</v>
      </c>
      <c r="BS1355">
        <v>8767932</v>
      </c>
      <c r="BT1355">
        <v>937111</v>
      </c>
      <c r="BU1355">
        <v>37305</v>
      </c>
      <c r="BV1355">
        <v>88734</v>
      </c>
      <c r="BW1355">
        <v>932589</v>
      </c>
      <c r="BX1355">
        <v>42948</v>
      </c>
      <c r="BY1355">
        <v>572.97770024555143</v>
      </c>
      <c r="BZ1355">
        <v>0</v>
      </c>
      <c r="CA1355">
        <v>0</v>
      </c>
      <c r="CB1355">
        <v>795.46076922631687</v>
      </c>
      <c r="CC1355">
        <v>785.00936158320008</v>
      </c>
      <c r="CD1355">
        <v>47.121944295384026</v>
      </c>
      <c r="CE1355">
        <v>15.483064206658524</v>
      </c>
      <c r="CF1355">
        <v>393.3107205417237</v>
      </c>
      <c r="CG1355">
        <v>718850.26662458165</v>
      </c>
      <c r="CH1355">
        <v>580474.87973009993</v>
      </c>
      <c r="CI1355">
        <v>141006.93149469371</v>
      </c>
      <c r="CJ1355">
        <v>112059.94089236156</v>
      </c>
      <c r="CK1355">
        <v>2872111.6357480618</v>
      </c>
      <c r="CL1355">
        <v>38200000</v>
      </c>
      <c r="CM1355">
        <v>17700000</v>
      </c>
      <c r="CN1355">
        <v>8240000</v>
      </c>
      <c r="CO1355">
        <v>828530000</v>
      </c>
      <c r="CP1355">
        <v>294000</v>
      </c>
      <c r="CQ1355">
        <v>7210</v>
      </c>
      <c r="CR1355">
        <v>0</v>
      </c>
      <c r="CS1355">
        <v>0</v>
      </c>
      <c r="CT1355">
        <v>643494000</v>
      </c>
      <c r="CU1355">
        <v>50527680</v>
      </c>
      <c r="CV1355">
        <v>0</v>
      </c>
      <c r="CW1355">
        <v>0</v>
      </c>
      <c r="CX1355">
        <v>120139.30605178855</v>
      </c>
      <c r="CY1355">
        <v>3697346.5122345164</v>
      </c>
      <c r="CZ1355">
        <v>15600</v>
      </c>
      <c r="DA1355">
        <v>14306.280541314489</v>
      </c>
      <c r="DB1355">
        <v>12728.763327075911</v>
      </c>
      <c r="DC1355">
        <v>10881.657378626254</v>
      </c>
      <c r="DD1355">
        <v>-1031292.2141233884</v>
      </c>
      <c r="DE1355">
        <v>-1090211.3530134428</v>
      </c>
      <c r="DF1355">
        <v>-1165804.4771210118</v>
      </c>
    </row>
    <row r="1356" spans="1:110" x14ac:dyDescent="0.45">
      <c r="A1356">
        <v>33215</v>
      </c>
      <c r="B1356" t="s">
        <v>1687</v>
      </c>
      <c r="C1356">
        <v>27977</v>
      </c>
      <c r="D1356">
        <v>25460</v>
      </c>
      <c r="E1356">
        <v>23070</v>
      </c>
      <c r="F1356">
        <v>20860</v>
      </c>
      <c r="G1356">
        <v>18817</v>
      </c>
      <c r="H1356">
        <v>16806</v>
      </c>
      <c r="I1356">
        <v>14901</v>
      </c>
      <c r="J1356">
        <v>12729.964285714286</v>
      </c>
      <c r="K1356">
        <v>2.4300000000000002</v>
      </c>
      <c r="L1356">
        <v>2.36</v>
      </c>
      <c r="M1356">
        <v>2.2999999999999998</v>
      </c>
      <c r="N1356">
        <v>2.25</v>
      </c>
      <c r="O1356">
        <v>2.2200000000000002</v>
      </c>
      <c r="P1356">
        <v>2.19</v>
      </c>
      <c r="Q1356">
        <v>2.1762562197284776</v>
      </c>
      <c r="R1356">
        <v>2.1580959503315422</v>
      </c>
      <c r="S1356">
        <v>274920</v>
      </c>
      <c r="T1356">
        <v>11178</v>
      </c>
      <c r="U1356">
        <v>3889</v>
      </c>
      <c r="V1356">
        <v>59.920131552990981</v>
      </c>
      <c r="W1356">
        <v>136.47920386127862</v>
      </c>
      <c r="X1356">
        <v>2577.3147688006247</v>
      </c>
      <c r="Y1356">
        <v>393.68383081338527</v>
      </c>
      <c r="Z1356">
        <v>13385</v>
      </c>
      <c r="AA1356">
        <v>12060.890298814335</v>
      </c>
      <c r="AB1356">
        <v>10795.165485793466</v>
      </c>
      <c r="AC1356">
        <v>9646.5947043508277</v>
      </c>
      <c r="AD1356">
        <v>8537.8343294300194</v>
      </c>
      <c r="AE1356">
        <v>7556.1429515135087</v>
      </c>
      <c r="AF1356">
        <v>6932.5009049368255</v>
      </c>
      <c r="AG1356">
        <v>5817.0317233057904</v>
      </c>
      <c r="AH1356">
        <v>1980</v>
      </c>
      <c r="AI1356">
        <v>1794.230810410309</v>
      </c>
      <c r="AJ1356">
        <v>1647.9151277394981</v>
      </c>
      <c r="AK1356">
        <v>1544.8001279070224</v>
      </c>
      <c r="AL1356">
        <v>1481.0146141675691</v>
      </c>
      <c r="AM1356">
        <v>1471.301846387805</v>
      </c>
      <c r="AN1356">
        <v>1735.8878228962135</v>
      </c>
      <c r="AO1356">
        <v>1731.188053501771</v>
      </c>
      <c r="AP1356">
        <v>56.803486665270285</v>
      </c>
      <c r="AQ1356">
        <v>5.3314092014578094</v>
      </c>
      <c r="AR1356">
        <v>1.2231194182185825</v>
      </c>
      <c r="AS1356">
        <v>5.3314092014578094</v>
      </c>
      <c r="AT1356">
        <v>26501</v>
      </c>
      <c r="AU1356">
        <v>333</v>
      </c>
      <c r="AV1356">
        <v>16611.574021287688</v>
      </c>
      <c r="AW1356">
        <v>5975.3778496200739</v>
      </c>
      <c r="AX1356">
        <v>137.77717946016932</v>
      </c>
      <c r="AY1356">
        <v>554.32822509037021</v>
      </c>
      <c r="AZ1356">
        <v>227.30337339954758</v>
      </c>
      <c r="BA1356">
        <v>3.6623736956050972</v>
      </c>
      <c r="BB1356">
        <v>66.061272509003672</v>
      </c>
      <c r="BC1356">
        <v>10620</v>
      </c>
      <c r="BD1356">
        <v>383602.55478270649</v>
      </c>
      <c r="BE1356">
        <v>4357752.1183137931</v>
      </c>
      <c r="BF1356">
        <v>82124</v>
      </c>
      <c r="BG1356">
        <v>70575.747061185291</v>
      </c>
      <c r="BH1356">
        <v>58417.631163576501</v>
      </c>
      <c r="BI1356">
        <v>103727.99999999994</v>
      </c>
      <c r="BJ1356">
        <v>82964.188438996905</v>
      </c>
      <c r="BK1356">
        <v>73428.449922156913</v>
      </c>
      <c r="BL1356">
        <v>-700559.86683963181</v>
      </c>
      <c r="BM1356">
        <v>-707908.27388687246</v>
      </c>
      <c r="BN1356">
        <v>-736841.50304349582</v>
      </c>
      <c r="BO1356">
        <v>100813.50455793366</v>
      </c>
      <c r="BP1356">
        <v>459388.02932405332</v>
      </c>
      <c r="BQ1356">
        <v>767487.47596472502</v>
      </c>
      <c r="BR1356">
        <v>1506815</v>
      </c>
      <c r="BS1356">
        <v>8767932</v>
      </c>
      <c r="BT1356">
        <v>937111</v>
      </c>
      <c r="BU1356">
        <v>37305</v>
      </c>
      <c r="BV1356">
        <v>88734</v>
      </c>
      <c r="BW1356">
        <v>932589</v>
      </c>
      <c r="BX1356">
        <v>42948</v>
      </c>
      <c r="BY1356">
        <v>791.65245355173954</v>
      </c>
      <c r="BZ1356">
        <v>0</v>
      </c>
      <c r="CA1356">
        <v>0</v>
      </c>
      <c r="CB1356">
        <v>8.1290950622069449</v>
      </c>
      <c r="CC1356">
        <v>0</v>
      </c>
      <c r="CD1356">
        <v>21.022016148527527</v>
      </c>
      <c r="CE1356">
        <v>0</v>
      </c>
      <c r="CF1356">
        <v>14.132361718194254</v>
      </c>
      <c r="CG1356">
        <v>373206.95891944686</v>
      </c>
      <c r="CH1356">
        <v>301366.32710792427</v>
      </c>
      <c r="CI1356">
        <v>73206.856188286853</v>
      </c>
      <c r="CJ1356">
        <v>58178.388043879604</v>
      </c>
      <c r="CK1356">
        <v>1491120.0552068322</v>
      </c>
      <c r="CL1356">
        <v>24700000</v>
      </c>
      <c r="CM1356">
        <v>5830000</v>
      </c>
      <c r="CN1356">
        <v>4960000</v>
      </c>
      <c r="CO1356">
        <v>429290000</v>
      </c>
      <c r="CP1356">
        <v>22000</v>
      </c>
      <c r="CQ1356">
        <v>1610</v>
      </c>
      <c r="CR1356">
        <v>0</v>
      </c>
      <c r="CS1356">
        <v>0</v>
      </c>
      <c r="CT1356">
        <v>43581000</v>
      </c>
      <c r="CU1356">
        <v>11282880</v>
      </c>
      <c r="CV1356">
        <v>0</v>
      </c>
      <c r="CW1356">
        <v>0</v>
      </c>
      <c r="CX1356">
        <v>64487.374622655072</v>
      </c>
      <c r="CY1356">
        <v>1933977.2401860226</v>
      </c>
      <c r="CZ1356">
        <v>10620</v>
      </c>
      <c r="DA1356">
        <v>9126.6186959937168</v>
      </c>
      <c r="DB1356">
        <v>7554.3719613898793</v>
      </c>
      <c r="DC1356">
        <v>5806.7690829059375</v>
      </c>
      <c r="DD1356">
        <v>-700559.86683963181</v>
      </c>
      <c r="DE1356">
        <v>-707908.27388687246</v>
      </c>
      <c r="DF1356">
        <v>-736841.50304349582</v>
      </c>
    </row>
    <row r="1357" spans="1:110" x14ac:dyDescent="0.45">
      <c r="A1357">
        <v>33216</v>
      </c>
      <c r="B1357" t="s">
        <v>1688</v>
      </c>
      <c r="C1357">
        <v>34235</v>
      </c>
      <c r="D1357">
        <v>32399</v>
      </c>
      <c r="E1357">
        <v>30398</v>
      </c>
      <c r="F1357">
        <v>28318</v>
      </c>
      <c r="G1357">
        <v>26191</v>
      </c>
      <c r="H1357">
        <v>24079</v>
      </c>
      <c r="I1357">
        <v>22152</v>
      </c>
      <c r="J1357">
        <v>20112.857142857141</v>
      </c>
      <c r="K1357">
        <v>2.4300000000000002</v>
      </c>
      <c r="L1357">
        <v>2.36</v>
      </c>
      <c r="M1357">
        <v>2.2999999999999998</v>
      </c>
      <c r="N1357">
        <v>2.25</v>
      </c>
      <c r="O1357">
        <v>2.2200000000000002</v>
      </c>
      <c r="P1357">
        <v>2.19</v>
      </c>
      <c r="Q1357">
        <v>2.1762562197284776</v>
      </c>
      <c r="R1357">
        <v>2.1580959503315422</v>
      </c>
      <c r="S1357">
        <v>298339</v>
      </c>
      <c r="T1357">
        <v>11275</v>
      </c>
      <c r="U1357">
        <v>3111</v>
      </c>
      <c r="V1357">
        <v>71.005262670464887</v>
      </c>
      <c r="W1357">
        <v>161.7276442501784</v>
      </c>
      <c r="X1357">
        <v>2684.5488854831115</v>
      </c>
      <c r="Y1357">
        <v>325.20787616459506</v>
      </c>
      <c r="Z1357">
        <v>10420</v>
      </c>
      <c r="AA1357">
        <v>9580.8597797777038</v>
      </c>
      <c r="AB1357">
        <v>8809.1174142584532</v>
      </c>
      <c r="AC1357">
        <v>8053.9355611480041</v>
      </c>
      <c r="AD1357">
        <v>7297.8089611849155</v>
      </c>
      <c r="AE1357">
        <v>6568.7614403183497</v>
      </c>
      <c r="AF1357">
        <v>5906.2064594176318</v>
      </c>
      <c r="AG1357">
        <v>5151.7174180945476</v>
      </c>
      <c r="AH1357">
        <v>610</v>
      </c>
      <c r="AI1357">
        <v>493.22461971922587</v>
      </c>
      <c r="AJ1357">
        <v>409.08598315714653</v>
      </c>
      <c r="AK1357">
        <v>353.10179786519757</v>
      </c>
      <c r="AL1357">
        <v>310.69475837205937</v>
      </c>
      <c r="AM1357">
        <v>279.65337230043144</v>
      </c>
      <c r="AN1357">
        <v>256.80878066474918</v>
      </c>
      <c r="AO1357">
        <v>247.12577050193582</v>
      </c>
      <c r="AP1357">
        <v>44.570799578059209</v>
      </c>
      <c r="AQ1357">
        <v>0.62722461193621293</v>
      </c>
      <c r="AR1357">
        <v>0.14389640214336263</v>
      </c>
      <c r="AS1357">
        <v>0.62722461193621293</v>
      </c>
      <c r="AT1357">
        <v>26287</v>
      </c>
      <c r="AU1357">
        <v>431</v>
      </c>
      <c r="AV1357">
        <v>16503.055115926571</v>
      </c>
      <c r="AW1357">
        <v>7000.9098816376436</v>
      </c>
      <c r="AX1357">
        <v>173.99012789137237</v>
      </c>
      <c r="AY1357">
        <v>550.70694921846962</v>
      </c>
      <c r="AZ1357">
        <v>266.31461189749598</v>
      </c>
      <c r="BA1357">
        <v>4.6249812209905556</v>
      </c>
      <c r="BB1357">
        <v>66.061272509003672</v>
      </c>
      <c r="BC1357">
        <v>12560</v>
      </c>
      <c r="BD1357">
        <v>563274.37026973045</v>
      </c>
      <c r="BE1357">
        <v>3827233.1466420395</v>
      </c>
      <c r="BF1357">
        <v>155816</v>
      </c>
      <c r="BG1357">
        <v>142847.45512282616</v>
      </c>
      <c r="BH1357">
        <v>124792.01011249432</v>
      </c>
      <c r="BI1357">
        <v>146887.99999999997</v>
      </c>
      <c r="BJ1357">
        <v>123478.11301892957</v>
      </c>
      <c r="BK1357">
        <v>111885.63316134884</v>
      </c>
      <c r="BL1357">
        <v>-704525.78033288335</v>
      </c>
      <c r="BM1357">
        <v>-790121.61537362356</v>
      </c>
      <c r="BN1357">
        <v>-880593.40761865093</v>
      </c>
      <c r="BO1357">
        <v>196785.99541050522</v>
      </c>
      <c r="BP1357">
        <v>575580.00201726286</v>
      </c>
      <c r="BQ1357">
        <v>913778.90040986286</v>
      </c>
      <c r="BR1357">
        <v>1506815</v>
      </c>
      <c r="BS1357">
        <v>8767932</v>
      </c>
      <c r="BT1357">
        <v>937111</v>
      </c>
      <c r="BU1357">
        <v>37305</v>
      </c>
      <c r="BV1357">
        <v>88734</v>
      </c>
      <c r="BW1357">
        <v>932589</v>
      </c>
      <c r="BX1357">
        <v>42948</v>
      </c>
      <c r="BY1357">
        <v>490.08820559575389</v>
      </c>
      <c r="BZ1357">
        <v>0</v>
      </c>
      <c r="CA1357">
        <v>0</v>
      </c>
      <c r="CB1357">
        <v>0</v>
      </c>
      <c r="CC1357">
        <v>0</v>
      </c>
      <c r="CD1357">
        <v>30.852629206931891</v>
      </c>
      <c r="CE1357">
        <v>0</v>
      </c>
      <c r="CF1357">
        <v>0</v>
      </c>
      <c r="CG1357">
        <v>284417.85235299024</v>
      </c>
      <c r="CH1357">
        <v>229668.71726002594</v>
      </c>
      <c r="CI1357">
        <v>55790.32308205391</v>
      </c>
      <c r="CJ1357">
        <v>44337.255202067725</v>
      </c>
      <c r="CK1357">
        <v>1136369.9244255989</v>
      </c>
      <c r="CL1357">
        <v>4920000</v>
      </c>
      <c r="CM1357">
        <v>4240000</v>
      </c>
      <c r="CN1357">
        <v>3090000</v>
      </c>
      <c r="CO1357">
        <v>66460000</v>
      </c>
      <c r="CP1357">
        <v>1000</v>
      </c>
      <c r="CQ1357">
        <v>0</v>
      </c>
      <c r="CR1357">
        <v>0</v>
      </c>
      <c r="CS1357">
        <v>0</v>
      </c>
      <c r="CT1357">
        <v>1455000</v>
      </c>
      <c r="CU1357">
        <v>0</v>
      </c>
      <c r="CV1357">
        <v>0</v>
      </c>
      <c r="CW1357">
        <v>0</v>
      </c>
      <c r="CX1357">
        <v>4786.0392458699707</v>
      </c>
      <c r="CY1357">
        <v>1680585.5892957849</v>
      </c>
      <c r="CZ1357">
        <v>12560</v>
      </c>
      <c r="DA1357">
        <v>11514.632876872056</v>
      </c>
      <c r="DB1357">
        <v>10059.221434338762</v>
      </c>
      <c r="DC1357">
        <v>8526.5443561196953</v>
      </c>
      <c r="DD1357">
        <v>-704525.78033288335</v>
      </c>
      <c r="DE1357">
        <v>-790121.61537362356</v>
      </c>
      <c r="DF1357">
        <v>-880593.40761865093</v>
      </c>
    </row>
    <row r="1358" spans="1:110" x14ac:dyDescent="0.45">
      <c r="A1358">
        <v>33346</v>
      </c>
      <c r="B1358" t="s">
        <v>1689</v>
      </c>
      <c r="C1358">
        <v>14412</v>
      </c>
      <c r="D1358">
        <v>13453</v>
      </c>
      <c r="E1358">
        <v>12462</v>
      </c>
      <c r="F1358">
        <v>11470</v>
      </c>
      <c r="G1358">
        <v>10457</v>
      </c>
      <c r="H1358">
        <v>9461</v>
      </c>
      <c r="I1358">
        <v>8537</v>
      </c>
      <c r="J1358">
        <v>7550.7857142857138</v>
      </c>
      <c r="K1358">
        <v>2.4300000000000002</v>
      </c>
      <c r="L1358">
        <v>2.36</v>
      </c>
      <c r="M1358">
        <v>2.2999999999999998</v>
      </c>
      <c r="N1358">
        <v>2.25</v>
      </c>
      <c r="O1358">
        <v>2.2200000000000002</v>
      </c>
      <c r="P1358">
        <v>2.19</v>
      </c>
      <c r="Q1358">
        <v>2.1762562197284776</v>
      </c>
      <c r="R1358">
        <v>2.1580959503315422</v>
      </c>
      <c r="S1358">
        <v>284003</v>
      </c>
      <c r="T1358">
        <v>11086</v>
      </c>
      <c r="U1358">
        <v>3769</v>
      </c>
      <c r="V1358">
        <v>29.55005370945327</v>
      </c>
      <c r="W1358">
        <v>67.305723465536929</v>
      </c>
      <c r="X1358">
        <v>2670.0280604685363</v>
      </c>
      <c r="Y1358">
        <v>398.54133068382441</v>
      </c>
      <c r="Z1358">
        <v>6049</v>
      </c>
      <c r="AA1358">
        <v>5444.2117175989679</v>
      </c>
      <c r="AB1358">
        <v>4922.3979268839594</v>
      </c>
      <c r="AC1358">
        <v>4427.7129086022578</v>
      </c>
      <c r="AD1358">
        <v>3941.4965893499993</v>
      </c>
      <c r="AE1358">
        <v>3486.4405547639335</v>
      </c>
      <c r="AF1358">
        <v>3068.0995911771506</v>
      </c>
      <c r="AG1358">
        <v>2561.480760698601</v>
      </c>
      <c r="AH1358">
        <v>541</v>
      </c>
      <c r="AI1358">
        <v>475.9563175506554</v>
      </c>
      <c r="AJ1358">
        <v>428.34480366608341</v>
      </c>
      <c r="AK1358">
        <v>408.47869734651607</v>
      </c>
      <c r="AL1358">
        <v>406.40073991626275</v>
      </c>
      <c r="AM1358">
        <v>397.96117926812599</v>
      </c>
      <c r="AN1358">
        <v>388.11486874469193</v>
      </c>
      <c r="AO1358">
        <v>363.34688022845177</v>
      </c>
      <c r="AP1358">
        <v>25.224896238344499</v>
      </c>
      <c r="AQ1358">
        <v>5.292207663211796</v>
      </c>
      <c r="AR1358">
        <v>1.2141258930846224</v>
      </c>
      <c r="AS1358">
        <v>5.292207663211796</v>
      </c>
      <c r="AT1358">
        <v>12323</v>
      </c>
      <c r="AU1358">
        <v>233</v>
      </c>
      <c r="AV1358">
        <v>7744.2918428027697</v>
      </c>
      <c r="AW1358">
        <v>3612.027062624531</v>
      </c>
      <c r="AX1358">
        <v>93.038542348139998</v>
      </c>
      <c r="AY1358">
        <v>258.42701879432843</v>
      </c>
      <c r="AZ1358">
        <v>137.40150946223716</v>
      </c>
      <c r="BA1358">
        <v>2.473137507302329</v>
      </c>
      <c r="BB1358">
        <v>66.061272509003672</v>
      </c>
      <c r="BC1358">
        <v>12560</v>
      </c>
      <c r="BD1358">
        <v>509273.2099384449</v>
      </c>
      <c r="BE1358">
        <v>1978250.9943890367</v>
      </c>
      <c r="BF1358">
        <v>49934.000000000007</v>
      </c>
      <c r="BG1358">
        <v>44655.002446377097</v>
      </c>
      <c r="BH1358">
        <v>37842.702655991248</v>
      </c>
      <c r="BI1358">
        <v>29483.999999999996</v>
      </c>
      <c r="BJ1358">
        <v>23978.987991084829</v>
      </c>
      <c r="BK1358">
        <v>21345.805686566378</v>
      </c>
      <c r="BL1358">
        <v>-421150.46323462285</v>
      </c>
      <c r="BM1358">
        <v>-447039.19464277534</v>
      </c>
      <c r="BN1358">
        <v>-490904.42381698475</v>
      </c>
      <c r="BO1358">
        <v>64528.862486843718</v>
      </c>
      <c r="BP1358">
        <v>230478.32715760346</v>
      </c>
      <c r="BQ1358">
        <v>375736.96059166268</v>
      </c>
      <c r="BR1358">
        <v>1506815</v>
      </c>
      <c r="BS1358">
        <v>8767932</v>
      </c>
      <c r="BT1358">
        <v>937111</v>
      </c>
      <c r="BU1358">
        <v>37305</v>
      </c>
      <c r="BV1358">
        <v>88734</v>
      </c>
      <c r="BW1358">
        <v>932589</v>
      </c>
      <c r="BX1358">
        <v>42948</v>
      </c>
      <c r="BY1358">
        <v>222.1284764110585</v>
      </c>
      <c r="BZ1358">
        <v>0</v>
      </c>
      <c r="CA1358">
        <v>0</v>
      </c>
      <c r="CB1358">
        <v>127.764769135355</v>
      </c>
      <c r="CC1358">
        <v>0</v>
      </c>
      <c r="CD1358">
        <v>10.989335320968568</v>
      </c>
      <c r="CE1358">
        <v>0</v>
      </c>
      <c r="CF1358">
        <v>0</v>
      </c>
      <c r="CG1358">
        <v>163430.49835034602</v>
      </c>
      <c r="CH1358">
        <v>131970.87526948316</v>
      </c>
      <c r="CI1358">
        <v>32057.904343890325</v>
      </c>
      <c r="CJ1358">
        <v>25476.8104505878</v>
      </c>
      <c r="CK1358">
        <v>652974.14182259969</v>
      </c>
      <c r="CL1358">
        <v>8820000</v>
      </c>
      <c r="CM1358">
        <v>1210000</v>
      </c>
      <c r="CN1358">
        <v>1820000</v>
      </c>
      <c r="CO1358">
        <v>144210000</v>
      </c>
      <c r="CP1358">
        <v>9000</v>
      </c>
      <c r="CQ1358">
        <v>0</v>
      </c>
      <c r="CR1358">
        <v>0</v>
      </c>
      <c r="CS1358">
        <v>0</v>
      </c>
      <c r="CT1358">
        <v>15191000</v>
      </c>
      <c r="CU1358">
        <v>0</v>
      </c>
      <c r="CV1358">
        <v>0</v>
      </c>
      <c r="CW1358">
        <v>0</v>
      </c>
      <c r="CX1358">
        <v>21149.518093912575</v>
      </c>
      <c r="CY1358">
        <v>845313.14878688823</v>
      </c>
      <c r="CZ1358">
        <v>12560</v>
      </c>
      <c r="DA1358">
        <v>11232.163069782036</v>
      </c>
      <c r="DB1358">
        <v>9518.6515272009055</v>
      </c>
      <c r="DC1358">
        <v>7709.1038455100097</v>
      </c>
      <c r="DD1358">
        <v>-421150.46323462285</v>
      </c>
      <c r="DE1358">
        <v>-447039.19464277534</v>
      </c>
      <c r="DF1358">
        <v>-490904.42381698475</v>
      </c>
    </row>
    <row r="1359" spans="1:110" x14ac:dyDescent="0.45">
      <c r="A1359">
        <v>33423</v>
      </c>
      <c r="B1359" t="s">
        <v>1690</v>
      </c>
      <c r="C1359">
        <v>12154</v>
      </c>
      <c r="D1359">
        <v>12034</v>
      </c>
      <c r="E1359">
        <v>11843</v>
      </c>
      <c r="F1359">
        <v>11602</v>
      </c>
      <c r="G1359">
        <v>11347</v>
      </c>
      <c r="H1359">
        <v>11102</v>
      </c>
      <c r="I1359">
        <v>10879</v>
      </c>
      <c r="J1359">
        <v>10658.107142857145</v>
      </c>
      <c r="K1359">
        <v>2.4300000000000002</v>
      </c>
      <c r="L1359">
        <v>2.36</v>
      </c>
      <c r="M1359">
        <v>2.2999999999999998</v>
      </c>
      <c r="N1359">
        <v>2.25</v>
      </c>
      <c r="O1359">
        <v>2.2200000000000002</v>
      </c>
      <c r="P1359">
        <v>2.19</v>
      </c>
      <c r="Q1359">
        <v>2.1762562197284776</v>
      </c>
      <c r="R1359">
        <v>2.1580959503315422</v>
      </c>
      <c r="S1359">
        <v>298339</v>
      </c>
      <c r="T1359">
        <v>11275</v>
      </c>
      <c r="U1359">
        <v>3111</v>
      </c>
      <c r="V1359">
        <v>25.571782023321276</v>
      </c>
      <c r="W1359">
        <v>58.244472456984063</v>
      </c>
      <c r="X1359">
        <v>2646.365104442923</v>
      </c>
      <c r="Y1359">
        <v>320.58226982784214</v>
      </c>
      <c r="Z1359">
        <v>5774</v>
      </c>
      <c r="AA1359">
        <v>5692.3133902987065</v>
      </c>
      <c r="AB1359">
        <v>5626.4499125625907</v>
      </c>
      <c r="AC1359">
        <v>5492.9079858317018</v>
      </c>
      <c r="AD1359">
        <v>5272.7484082094788</v>
      </c>
      <c r="AE1359">
        <v>5075.2813819356052</v>
      </c>
      <c r="AF1359">
        <v>4897.131053778734</v>
      </c>
      <c r="AG1359">
        <v>4744.1429325329254</v>
      </c>
      <c r="AH1359">
        <v>95</v>
      </c>
      <c r="AI1359">
        <v>68.934009591753281</v>
      </c>
      <c r="AJ1359">
        <v>43.202800025031458</v>
      </c>
      <c r="AK1359">
        <v>26.530904240150583</v>
      </c>
      <c r="AL1359">
        <v>17.253792357399064</v>
      </c>
      <c r="AM1359">
        <v>12.436658956149309</v>
      </c>
      <c r="AN1359">
        <v>7.8297656626503311</v>
      </c>
      <c r="AO1359">
        <v>5.8868599004728077</v>
      </c>
      <c r="AP1359">
        <v>34.025127844367987</v>
      </c>
      <c r="AQ1359">
        <v>0.31361230596810646</v>
      </c>
      <c r="AR1359">
        <v>7.1948201071681317E-2</v>
      </c>
      <c r="AS1359">
        <v>0.31361230596810646</v>
      </c>
      <c r="AT1359">
        <v>10218</v>
      </c>
      <c r="AU1359">
        <v>630</v>
      </c>
      <c r="AV1359">
        <v>6532.5739038798183</v>
      </c>
      <c r="AW1359">
        <v>7653.2262990958652</v>
      </c>
      <c r="AX1359">
        <v>239.06828689903111</v>
      </c>
      <c r="AY1359">
        <v>217.99199117246951</v>
      </c>
      <c r="AZ1359">
        <v>291.12872841760674</v>
      </c>
      <c r="BA1359">
        <v>6.3548797327898798</v>
      </c>
      <c r="BB1359">
        <v>66.061272509003672</v>
      </c>
      <c r="BC1359">
        <v>12560</v>
      </c>
      <c r="BD1359">
        <v>803614.75520533021</v>
      </c>
      <c r="BE1359">
        <v>1742089.8190884904</v>
      </c>
      <c r="BF1359">
        <v>98390</v>
      </c>
      <c r="BG1359">
        <v>99495.468055324731</v>
      </c>
      <c r="BH1359">
        <v>97816.037239996571</v>
      </c>
      <c r="BI1359">
        <v>258377.99999999994</v>
      </c>
      <c r="BJ1359">
        <v>249326.85223937529</v>
      </c>
      <c r="BK1359">
        <v>239333.65835728488</v>
      </c>
      <c r="BL1359">
        <v>-372565.3784082419</v>
      </c>
      <c r="BM1359">
        <v>-354260.57710934069</v>
      </c>
      <c r="BN1359">
        <v>-359832.67874305206</v>
      </c>
      <c r="BO1359">
        <v>206372.26919898053</v>
      </c>
      <c r="BP1359">
        <v>448784.11343356851</v>
      </c>
      <c r="BQ1359">
        <v>645247.85387574486</v>
      </c>
      <c r="BR1359">
        <v>1506815</v>
      </c>
      <c r="BS1359">
        <v>8767932</v>
      </c>
      <c r="BT1359">
        <v>937111</v>
      </c>
      <c r="BU1359">
        <v>37305</v>
      </c>
      <c r="BV1359">
        <v>88734</v>
      </c>
      <c r="BW1359">
        <v>932589</v>
      </c>
      <c r="BX1359">
        <v>42948</v>
      </c>
      <c r="BY1359">
        <v>130.99884769305069</v>
      </c>
      <c r="BZ1359">
        <v>0</v>
      </c>
      <c r="CA1359">
        <v>0</v>
      </c>
      <c r="CB1359">
        <v>0</v>
      </c>
      <c r="CC1359">
        <v>0</v>
      </c>
      <c r="CD1359">
        <v>16.536643856209256</v>
      </c>
      <c r="CE1359">
        <v>0</v>
      </c>
      <c r="CF1359">
        <v>0</v>
      </c>
      <c r="CG1359">
        <v>102448.96911514227</v>
      </c>
      <c r="CH1359">
        <v>82728.011362959602</v>
      </c>
      <c r="CI1359">
        <v>20095.999737961098</v>
      </c>
      <c r="CJ1359">
        <v>15970.537894398321</v>
      </c>
      <c r="CK1359">
        <v>409327.07397834607</v>
      </c>
      <c r="CL1359">
        <v>1350000</v>
      </c>
      <c r="CM1359">
        <v>150000</v>
      </c>
      <c r="CN1359">
        <v>150000</v>
      </c>
      <c r="CO1359">
        <v>7620000</v>
      </c>
      <c r="CP1359">
        <v>0</v>
      </c>
      <c r="CQ1359">
        <v>0</v>
      </c>
      <c r="CR1359">
        <v>0</v>
      </c>
      <c r="CS1359">
        <v>0</v>
      </c>
      <c r="CT1359">
        <v>0</v>
      </c>
      <c r="CU1359">
        <v>0</v>
      </c>
      <c r="CV1359">
        <v>0</v>
      </c>
      <c r="CW1359">
        <v>0</v>
      </c>
      <c r="CX1359">
        <v>146.32686117568787</v>
      </c>
      <c r="CY1359">
        <v>597295.11018889246</v>
      </c>
      <c r="CZ1359">
        <v>12560</v>
      </c>
      <c r="DA1359">
        <v>12701.118800435801</v>
      </c>
      <c r="DB1359">
        <v>12486.730640658167</v>
      </c>
      <c r="DC1359">
        <v>12164.687791864793</v>
      </c>
      <c r="DD1359">
        <v>-372565.3784082419</v>
      </c>
      <c r="DE1359">
        <v>-354260.57710934069</v>
      </c>
      <c r="DF1359">
        <v>-359832.67874305206</v>
      </c>
    </row>
    <row r="1360" spans="1:110" x14ac:dyDescent="0.45">
      <c r="A1360">
        <v>33445</v>
      </c>
      <c r="B1360" t="s">
        <v>1691</v>
      </c>
      <c r="C1360">
        <v>10929</v>
      </c>
      <c r="D1360">
        <v>10902</v>
      </c>
      <c r="E1360">
        <v>10788</v>
      </c>
      <c r="F1360">
        <v>10649</v>
      </c>
      <c r="G1360">
        <v>10447</v>
      </c>
      <c r="H1360">
        <v>10201</v>
      </c>
      <c r="I1360">
        <v>9942</v>
      </c>
      <c r="J1360">
        <v>9773.9999999999982</v>
      </c>
      <c r="K1360">
        <v>2.4300000000000002</v>
      </c>
      <c r="L1360">
        <v>2.36</v>
      </c>
      <c r="M1360">
        <v>2.2999999999999998</v>
      </c>
      <c r="N1360">
        <v>2.25</v>
      </c>
      <c r="O1360">
        <v>2.2200000000000002</v>
      </c>
      <c r="P1360">
        <v>2.19</v>
      </c>
      <c r="Q1360">
        <v>2.1762562197284776</v>
      </c>
      <c r="R1360">
        <v>2.1580959503315422</v>
      </c>
      <c r="S1360">
        <v>298339</v>
      </c>
      <c r="T1360">
        <v>11275</v>
      </c>
      <c r="U1360">
        <v>3111</v>
      </c>
      <c r="V1360">
        <v>23.502153020017893</v>
      </c>
      <c r="W1360">
        <v>53.530508863475255</v>
      </c>
      <c r="X1360">
        <v>2589.1922557376938</v>
      </c>
      <c r="Y1360">
        <v>313.65631634558287</v>
      </c>
      <c r="Z1360">
        <v>5246</v>
      </c>
      <c r="AA1360">
        <v>5122.686795080258</v>
      </c>
      <c r="AB1360">
        <v>4979.041650242747</v>
      </c>
      <c r="AC1360">
        <v>4808.8222034073588</v>
      </c>
      <c r="AD1360">
        <v>4643.8806452342114</v>
      </c>
      <c r="AE1360">
        <v>4494.1923179887726</v>
      </c>
      <c r="AF1360">
        <v>4375.8561583099099</v>
      </c>
      <c r="AG1360">
        <v>4225.7096125775679</v>
      </c>
      <c r="AH1360">
        <v>89</v>
      </c>
      <c r="AI1360">
        <v>60.96077949268561</v>
      </c>
      <c r="AJ1360">
        <v>36.11265703433763</v>
      </c>
      <c r="AK1360">
        <v>24.134871402541791</v>
      </c>
      <c r="AL1360">
        <v>16.211469831540178</v>
      </c>
      <c r="AM1360">
        <v>12.045583025028613</v>
      </c>
      <c r="AN1360">
        <v>8.1325711418395699</v>
      </c>
      <c r="AO1360">
        <v>4.7630935713641769</v>
      </c>
      <c r="AP1360">
        <v>15.15392579460476</v>
      </c>
      <c r="AQ1360">
        <v>0</v>
      </c>
      <c r="AR1360">
        <v>0</v>
      </c>
      <c r="AS1360">
        <v>0</v>
      </c>
      <c r="AT1360">
        <v>8240</v>
      </c>
      <c r="AU1360">
        <v>107</v>
      </c>
      <c r="AV1360">
        <v>5165.9447386161673</v>
      </c>
      <c r="AW1360">
        <v>1894.8302622380029</v>
      </c>
      <c r="AX1360">
        <v>44.12182254859411</v>
      </c>
      <c r="AY1360">
        <v>172.38757592762147</v>
      </c>
      <c r="AZ1360">
        <v>72.079343175533637</v>
      </c>
      <c r="BA1360">
        <v>1.172840109931572</v>
      </c>
      <c r="BB1360">
        <v>66.061272509003672</v>
      </c>
      <c r="BC1360">
        <v>12560</v>
      </c>
      <c r="BD1360">
        <v>813474.57678363507</v>
      </c>
      <c r="BE1360">
        <v>1573633.8738946468</v>
      </c>
      <c r="BF1360">
        <v>65796</v>
      </c>
      <c r="BG1360">
        <v>67411.132939521791</v>
      </c>
      <c r="BH1360">
        <v>66344.350982476506</v>
      </c>
      <c r="BI1360">
        <v>33795.999999999985</v>
      </c>
      <c r="BJ1360">
        <v>31725.335100017335</v>
      </c>
      <c r="BK1360">
        <v>30637.162989754182</v>
      </c>
      <c r="BL1360">
        <v>-328926.00801646023</v>
      </c>
      <c r="BM1360">
        <v>-277826.91876863071</v>
      </c>
      <c r="BN1360">
        <v>-253822.83579142427</v>
      </c>
      <c r="BO1360">
        <v>161101.78145365766</v>
      </c>
      <c r="BP1360">
        <v>367438.96074993222</v>
      </c>
      <c r="BQ1360">
        <v>559570.73356794135</v>
      </c>
      <c r="BR1360">
        <v>1506815</v>
      </c>
      <c r="BS1360">
        <v>8767932</v>
      </c>
      <c r="BT1360">
        <v>937111</v>
      </c>
      <c r="BU1360">
        <v>37305</v>
      </c>
      <c r="BV1360">
        <v>88734</v>
      </c>
      <c r="BW1360">
        <v>932589</v>
      </c>
      <c r="BX1360">
        <v>42948</v>
      </c>
      <c r="BY1360">
        <v>86.925776436279321</v>
      </c>
      <c r="BZ1360">
        <v>0</v>
      </c>
      <c r="CA1360">
        <v>0</v>
      </c>
      <c r="CB1360">
        <v>0</v>
      </c>
      <c r="CC1360">
        <v>0</v>
      </c>
      <c r="CD1360">
        <v>14.896544204549429</v>
      </c>
      <c r="CE1360">
        <v>0</v>
      </c>
      <c r="CF1360">
        <v>0</v>
      </c>
      <c r="CG1360">
        <v>89764.811034219907</v>
      </c>
      <c r="CH1360">
        <v>72485.495670402699</v>
      </c>
      <c r="CI1360">
        <v>17607.923579927821</v>
      </c>
      <c r="CJ1360">
        <v>13993.233202710911</v>
      </c>
      <c r="CK1360">
        <v>358648.48386674136</v>
      </c>
      <c r="CL1360">
        <v>920000</v>
      </c>
      <c r="CM1360">
        <v>670000</v>
      </c>
      <c r="CN1360">
        <v>830000</v>
      </c>
      <c r="CO1360">
        <v>12230000</v>
      </c>
      <c r="CP1360">
        <v>0</v>
      </c>
      <c r="CQ1360">
        <v>0</v>
      </c>
      <c r="CR1360">
        <v>0</v>
      </c>
      <c r="CS1360">
        <v>0</v>
      </c>
      <c r="CT1360">
        <v>0</v>
      </c>
      <c r="CU1360">
        <v>0</v>
      </c>
      <c r="CV1360">
        <v>0</v>
      </c>
      <c r="CW1360">
        <v>0</v>
      </c>
      <c r="CX1360">
        <v>632.98698373752632</v>
      </c>
      <c r="CY1360">
        <v>553973.41924665449</v>
      </c>
      <c r="CZ1360">
        <v>12560</v>
      </c>
      <c r="DA1360">
        <v>12868.317674636661</v>
      </c>
      <c r="DB1360">
        <v>12664.676398867787</v>
      </c>
      <c r="DC1360">
        <v>12313.940465993361</v>
      </c>
      <c r="DD1360">
        <v>-328926.00801646023</v>
      </c>
      <c r="DE1360">
        <v>-277826.91876863071</v>
      </c>
      <c r="DF1360">
        <v>-253822.83579142427</v>
      </c>
    </row>
    <row r="1361" spans="1:110" x14ac:dyDescent="0.45">
      <c r="A1361">
        <v>33461</v>
      </c>
      <c r="B1361" t="s">
        <v>1692</v>
      </c>
      <c r="C1361">
        <v>14201</v>
      </c>
      <c r="D1361">
        <v>13325</v>
      </c>
      <c r="E1361">
        <v>12451</v>
      </c>
      <c r="F1361">
        <v>11628</v>
      </c>
      <c r="G1361">
        <v>10813</v>
      </c>
      <c r="H1361">
        <v>9997</v>
      </c>
      <c r="I1361">
        <v>9213</v>
      </c>
      <c r="J1361">
        <v>8382.3571428571431</v>
      </c>
      <c r="K1361">
        <v>2.4300000000000002</v>
      </c>
      <c r="L1361">
        <v>2.36</v>
      </c>
      <c r="M1361">
        <v>2.2999999999999998</v>
      </c>
      <c r="N1361">
        <v>2.25</v>
      </c>
      <c r="O1361">
        <v>2.2200000000000002</v>
      </c>
      <c r="P1361">
        <v>2.19</v>
      </c>
      <c r="Q1361">
        <v>2.1762562197284776</v>
      </c>
      <c r="R1361">
        <v>2.1580959503315422</v>
      </c>
      <c r="S1361">
        <v>298339</v>
      </c>
      <c r="T1361">
        <v>11275</v>
      </c>
      <c r="U1361">
        <v>3111</v>
      </c>
      <c r="V1361">
        <v>28.310942058917391</v>
      </c>
      <c r="W1361">
        <v>64.483417052360679</v>
      </c>
      <c r="X1361">
        <v>2792.9047810400693</v>
      </c>
      <c r="Y1361">
        <v>338.33417490869465</v>
      </c>
      <c r="Z1361">
        <v>6390</v>
      </c>
      <c r="AA1361">
        <v>5927.0129767391891</v>
      </c>
      <c r="AB1361">
        <v>5467.0864205516136</v>
      </c>
      <c r="AC1361">
        <v>5011.9260336449688</v>
      </c>
      <c r="AD1361">
        <v>4587.3077035098659</v>
      </c>
      <c r="AE1361">
        <v>4198.2149257606998</v>
      </c>
      <c r="AF1361">
        <v>3883.2581880982175</v>
      </c>
      <c r="AG1361">
        <v>3447.7268445726113</v>
      </c>
      <c r="AH1361">
        <v>645</v>
      </c>
      <c r="AI1361">
        <v>598.32021005166041</v>
      </c>
      <c r="AJ1361">
        <v>555.15015981148622</v>
      </c>
      <c r="AK1361">
        <v>542.28416704588972</v>
      </c>
      <c r="AL1361">
        <v>553.30881676798208</v>
      </c>
      <c r="AM1361">
        <v>601.74146773475218</v>
      </c>
      <c r="AN1361">
        <v>689.8204150349502</v>
      </c>
      <c r="AO1361">
        <v>736.2639465243675</v>
      </c>
      <c r="AP1361">
        <v>20.163850177784937</v>
      </c>
      <c r="AQ1361">
        <v>7.134679960774422</v>
      </c>
      <c r="AR1361">
        <v>1.6368215743807502</v>
      </c>
      <c r="AS1361">
        <v>7.134679960774422</v>
      </c>
      <c r="AT1361">
        <v>12303</v>
      </c>
      <c r="AU1361">
        <v>298</v>
      </c>
      <c r="AV1361">
        <v>7748.3597742030688</v>
      </c>
      <c r="AW1361">
        <v>4303.381075339661</v>
      </c>
      <c r="AX1361">
        <v>117.12328842644132</v>
      </c>
      <c r="AY1361">
        <v>258.56276566515641</v>
      </c>
      <c r="AZ1361">
        <v>163.70061610592069</v>
      </c>
      <c r="BA1361">
        <v>3.1133548556912838</v>
      </c>
      <c r="BB1361">
        <v>66.061272509003672</v>
      </c>
      <c r="BC1361">
        <v>12560</v>
      </c>
      <c r="BD1361">
        <v>570790.54509989498</v>
      </c>
      <c r="BE1361">
        <v>2659970.9016724452</v>
      </c>
      <c r="BF1361">
        <v>52605.999999999993</v>
      </c>
      <c r="BG1361">
        <v>48150.696201125698</v>
      </c>
      <c r="BH1361">
        <v>42531.004806771351</v>
      </c>
      <c r="BI1361">
        <v>126201.99999999997</v>
      </c>
      <c r="BJ1361">
        <v>106717.34510796487</v>
      </c>
      <c r="BK1361">
        <v>97676.082213819478</v>
      </c>
      <c r="BL1361">
        <v>-406375.26771733875</v>
      </c>
      <c r="BM1361">
        <v>-411199.67708939465</v>
      </c>
      <c r="BN1361">
        <v>-440243.08456106321</v>
      </c>
      <c r="BO1361">
        <v>142865.42809220008</v>
      </c>
      <c r="BP1361">
        <v>400025.04036005074</v>
      </c>
      <c r="BQ1361">
        <v>650846.70669672301</v>
      </c>
      <c r="BR1361">
        <v>1506815</v>
      </c>
      <c r="BS1361">
        <v>8767932</v>
      </c>
      <c r="BT1361">
        <v>937111</v>
      </c>
      <c r="BU1361">
        <v>37305</v>
      </c>
      <c r="BV1361">
        <v>88734</v>
      </c>
      <c r="BW1361">
        <v>932589</v>
      </c>
      <c r="BX1361">
        <v>42948</v>
      </c>
      <c r="BY1361">
        <v>238.25803520523195</v>
      </c>
      <c r="BZ1361">
        <v>0</v>
      </c>
      <c r="CA1361">
        <v>0</v>
      </c>
      <c r="CB1361">
        <v>0</v>
      </c>
      <c r="CC1361">
        <v>0</v>
      </c>
      <c r="CD1361">
        <v>4.2374594063830662</v>
      </c>
      <c r="CE1361">
        <v>0</v>
      </c>
      <c r="CF1361">
        <v>0</v>
      </c>
      <c r="CG1361">
        <v>201970.82482699479</v>
      </c>
      <c r="CH1361">
        <v>163092.36525840606</v>
      </c>
      <c r="CI1361">
        <v>39617.828054837591</v>
      </c>
      <c r="CJ1361">
        <v>31484.77470609955</v>
      </c>
      <c r="CK1361">
        <v>806959.08870016795</v>
      </c>
      <c r="CL1361">
        <v>8330000</v>
      </c>
      <c r="CM1361">
        <v>2800000</v>
      </c>
      <c r="CN1361">
        <v>2560000</v>
      </c>
      <c r="CO1361">
        <v>90620000</v>
      </c>
      <c r="CP1361">
        <v>10000</v>
      </c>
      <c r="CQ1361">
        <v>300</v>
      </c>
      <c r="CR1361">
        <v>0</v>
      </c>
      <c r="CS1361">
        <v>0</v>
      </c>
      <c r="CT1361">
        <v>16335000</v>
      </c>
      <c r="CU1361">
        <v>2102400</v>
      </c>
      <c r="CV1361">
        <v>0</v>
      </c>
      <c r="CW1361">
        <v>0</v>
      </c>
      <c r="CX1361">
        <v>9534.2636849192586</v>
      </c>
      <c r="CY1361">
        <v>1136274.2153659684</v>
      </c>
      <c r="CZ1361">
        <v>12560</v>
      </c>
      <c r="DA1361">
        <v>11496.269328330207</v>
      </c>
      <c r="DB1361">
        <v>10154.534090655976</v>
      </c>
      <c r="DC1361">
        <v>8640.3201667376361</v>
      </c>
      <c r="DD1361">
        <v>-406375.26771733875</v>
      </c>
      <c r="DE1361">
        <v>-411199.67708939465</v>
      </c>
      <c r="DF1361">
        <v>-440243.08456106321</v>
      </c>
    </row>
    <row r="1362" spans="1:110" x14ac:dyDescent="0.45">
      <c r="A1362">
        <v>33586</v>
      </c>
      <c r="B1362" t="s">
        <v>1693</v>
      </c>
      <c r="C1362">
        <v>866</v>
      </c>
      <c r="D1362">
        <v>795</v>
      </c>
      <c r="E1362">
        <v>736</v>
      </c>
      <c r="F1362">
        <v>686</v>
      </c>
      <c r="G1362">
        <v>633</v>
      </c>
      <c r="H1362">
        <v>596</v>
      </c>
      <c r="I1362">
        <v>552</v>
      </c>
      <c r="J1362">
        <v>500.46428571428572</v>
      </c>
      <c r="K1362">
        <v>2.4300000000000002</v>
      </c>
      <c r="L1362">
        <v>2.36</v>
      </c>
      <c r="M1362">
        <v>2.2999999999999998</v>
      </c>
      <c r="N1362">
        <v>2.25</v>
      </c>
      <c r="O1362">
        <v>2.2200000000000002</v>
      </c>
      <c r="P1362">
        <v>2.19</v>
      </c>
      <c r="Q1362">
        <v>2.1762562197284776</v>
      </c>
      <c r="R1362">
        <v>2.1580959503315422</v>
      </c>
      <c r="S1362">
        <v>274920</v>
      </c>
      <c r="T1362">
        <v>11178</v>
      </c>
      <c r="U1362">
        <v>3889</v>
      </c>
      <c r="V1362">
        <v>1.8668452328127541</v>
      </c>
      <c r="W1362">
        <v>4.2520859768337758</v>
      </c>
      <c r="X1362">
        <v>2560.6407622754818</v>
      </c>
      <c r="Y1362">
        <v>391.1368827869785</v>
      </c>
      <c r="Z1362">
        <v>370</v>
      </c>
      <c r="AA1362">
        <v>0</v>
      </c>
      <c r="AB1362">
        <v>0</v>
      </c>
      <c r="AC1362">
        <v>0</v>
      </c>
      <c r="AD1362">
        <v>0</v>
      </c>
      <c r="AE1362">
        <v>0</v>
      </c>
      <c r="AF1362">
        <v>0</v>
      </c>
      <c r="AG1362">
        <v>0</v>
      </c>
      <c r="AH1362">
        <v>147</v>
      </c>
      <c r="AI1362">
        <v>0</v>
      </c>
      <c r="AJ1362">
        <v>0</v>
      </c>
      <c r="AK1362">
        <v>0</v>
      </c>
      <c r="AL1362">
        <v>0</v>
      </c>
      <c r="AM1362">
        <v>0</v>
      </c>
      <c r="AN1362">
        <v>0</v>
      </c>
      <c r="AO1362">
        <v>0</v>
      </c>
      <c r="AP1362">
        <v>1.1904047732629284</v>
      </c>
      <c r="AQ1362">
        <v>0.43121692070614637</v>
      </c>
      <c r="AR1362">
        <v>9.8928776473561825E-2</v>
      </c>
      <c r="AS1362">
        <v>0.43121692070614637</v>
      </c>
      <c r="AT1362">
        <v>905</v>
      </c>
      <c r="AU1362">
        <v>9</v>
      </c>
      <c r="AV1362">
        <v>566.67595670313756</v>
      </c>
      <c r="AW1362">
        <v>178.76298468597798</v>
      </c>
      <c r="AX1362">
        <v>3.825801543783824</v>
      </c>
      <c r="AY1362">
        <v>18.9099766751837</v>
      </c>
      <c r="AZ1362">
        <v>6.8001439374546022</v>
      </c>
      <c r="BA1362">
        <v>0.10169692102464548</v>
      </c>
      <c r="BB1362">
        <v>66.061272509003672</v>
      </c>
      <c r="BC1362">
        <v>12560</v>
      </c>
      <c r="BD1362">
        <v>571194.20099643664</v>
      </c>
      <c r="BE1362" t="e">
        <v>#DIV/0!</v>
      </c>
      <c r="BF1362">
        <v>15462</v>
      </c>
      <c r="BG1362">
        <v>13994.33096855346</v>
      </c>
      <c r="BH1362">
        <v>12491.445231325926</v>
      </c>
      <c r="BI1362">
        <v>18399.999999999996</v>
      </c>
      <c r="BJ1362" t="e">
        <v>#DIV/0!</v>
      </c>
      <c r="BK1362" t="e">
        <v>#DIV/0!</v>
      </c>
      <c r="BL1362">
        <v>-377718.65607210912</v>
      </c>
      <c r="BM1362">
        <v>-340398.56966433674</v>
      </c>
      <c r="BN1362">
        <v>-338499.50385650387</v>
      </c>
      <c r="BO1362" t="e">
        <v>#DIV/0!</v>
      </c>
      <c r="BP1362" t="e">
        <v>#DIV/0!</v>
      </c>
      <c r="BQ1362" t="e">
        <v>#DIV/0!</v>
      </c>
      <c r="BR1362">
        <v>1506815</v>
      </c>
      <c r="BS1362">
        <v>8767932</v>
      </c>
      <c r="BT1362">
        <v>937111</v>
      </c>
      <c r="BU1362">
        <v>37305</v>
      </c>
      <c r="BV1362">
        <v>88734</v>
      </c>
      <c r="BW1362">
        <v>932589</v>
      </c>
      <c r="BX1362">
        <v>42948</v>
      </c>
      <c r="BY1362">
        <v>2.5831897019835792</v>
      </c>
      <c r="BZ1362">
        <v>0</v>
      </c>
      <c r="CA1362">
        <v>0</v>
      </c>
      <c r="CB1362">
        <v>3.2967996641172603</v>
      </c>
      <c r="CC1362">
        <v>0</v>
      </c>
      <c r="CD1362">
        <v>1.471568108506814</v>
      </c>
      <c r="CE1362">
        <v>0</v>
      </c>
      <c r="CF1362">
        <v>0</v>
      </c>
      <c r="CG1362">
        <v>14391.640899508082</v>
      </c>
      <c r="CH1362">
        <v>11621.315881939563</v>
      </c>
      <c r="CI1362">
        <v>2823.0094869992972</v>
      </c>
      <c r="CJ1362">
        <v>2243.4803232607164</v>
      </c>
      <c r="CK1362">
        <v>57500.708011243856</v>
      </c>
      <c r="CL1362">
        <v>1620000</v>
      </c>
      <c r="CM1362">
        <v>170000</v>
      </c>
      <c r="CN1362">
        <v>140000</v>
      </c>
      <c r="CO1362">
        <v>67110000</v>
      </c>
      <c r="CP1362">
        <v>26000</v>
      </c>
      <c r="CQ1362">
        <v>410</v>
      </c>
      <c r="CR1362">
        <v>0</v>
      </c>
      <c r="CS1362">
        <v>0</v>
      </c>
      <c r="CT1362">
        <v>61693000</v>
      </c>
      <c r="CU1362">
        <v>2873280</v>
      </c>
      <c r="CV1362">
        <v>0</v>
      </c>
      <c r="CW1362">
        <v>0</v>
      </c>
      <c r="CX1362">
        <v>11210.724863141493</v>
      </c>
      <c r="CY1362">
        <v>63324.459921738264</v>
      </c>
      <c r="CZ1362">
        <v>12560</v>
      </c>
      <c r="DA1362">
        <v>11367.791809923132</v>
      </c>
      <c r="DB1362">
        <v>10146.97659458373</v>
      </c>
      <c r="DC1362">
        <v>8646.4304925186989</v>
      </c>
      <c r="DD1362">
        <v>-377718.65607210912</v>
      </c>
      <c r="DE1362">
        <v>-340398.56966433674</v>
      </c>
      <c r="DF1362">
        <v>-338499.50385650387</v>
      </c>
    </row>
    <row r="1363" spans="1:110" x14ac:dyDescent="0.45">
      <c r="A1363">
        <v>33606</v>
      </c>
      <c r="B1363" t="s">
        <v>1694</v>
      </c>
      <c r="C1363">
        <v>12847</v>
      </c>
      <c r="D1363">
        <v>12048</v>
      </c>
      <c r="E1363">
        <v>11280</v>
      </c>
      <c r="F1363">
        <v>10565</v>
      </c>
      <c r="G1363">
        <v>9887</v>
      </c>
      <c r="H1363">
        <v>9221</v>
      </c>
      <c r="I1363">
        <v>8603</v>
      </c>
      <c r="J1363">
        <v>7896.6071428571422</v>
      </c>
      <c r="K1363">
        <v>2.4300000000000002</v>
      </c>
      <c r="L1363">
        <v>2.36</v>
      </c>
      <c r="M1363">
        <v>2.2999999999999998</v>
      </c>
      <c r="N1363">
        <v>2.25</v>
      </c>
      <c r="O1363">
        <v>2.2200000000000002</v>
      </c>
      <c r="P1363">
        <v>2.19</v>
      </c>
      <c r="Q1363">
        <v>2.1762562197284776</v>
      </c>
      <c r="R1363">
        <v>2.1580959503315422</v>
      </c>
      <c r="S1363">
        <v>274920</v>
      </c>
      <c r="T1363">
        <v>11178</v>
      </c>
      <c r="U1363">
        <v>3889</v>
      </c>
      <c r="V1363">
        <v>25.957518867965163</v>
      </c>
      <c r="W1363">
        <v>59.12305960445056</v>
      </c>
      <c r="X1363">
        <v>2731.9806781501966</v>
      </c>
      <c r="Y1363">
        <v>417.30898844879135</v>
      </c>
      <c r="Z1363">
        <v>5977</v>
      </c>
      <c r="AA1363">
        <v>5687.0963462853415</v>
      </c>
      <c r="AB1363">
        <v>5332.0683890452119</v>
      </c>
      <c r="AC1363">
        <v>5004.9543534175873</v>
      </c>
      <c r="AD1363">
        <v>4711.1591604154928</v>
      </c>
      <c r="AE1363">
        <v>4441.3774876832676</v>
      </c>
      <c r="AF1363">
        <v>4516.7858789880793</v>
      </c>
      <c r="AG1363">
        <v>4080.0560167480421</v>
      </c>
      <c r="AH1363">
        <v>1179</v>
      </c>
      <c r="AI1363">
        <v>1285.5569210405399</v>
      </c>
      <c r="AJ1363">
        <v>1433.7132726905816</v>
      </c>
      <c r="AK1363">
        <v>1630.3422695335473</v>
      </c>
      <c r="AL1363">
        <v>1892.9559463224964</v>
      </c>
      <c r="AM1363">
        <v>2177.0979526725841</v>
      </c>
      <c r="AN1363">
        <v>2731.6720167811272</v>
      </c>
      <c r="AO1363">
        <v>2701.3041013892007</v>
      </c>
      <c r="AP1363">
        <v>29.007900364419328</v>
      </c>
      <c r="AQ1363">
        <v>9.1339584113210996</v>
      </c>
      <c r="AR1363">
        <v>2.0954913562127184</v>
      </c>
      <c r="AS1363">
        <v>9.1339584113210996</v>
      </c>
      <c r="AT1363">
        <v>12303</v>
      </c>
      <c r="AU1363">
        <v>258</v>
      </c>
      <c r="AV1363">
        <v>7738.1809777950803</v>
      </c>
      <c r="AW1363">
        <v>3876.8066215130957</v>
      </c>
      <c r="AX1363">
        <v>102.29524928959638</v>
      </c>
      <c r="AY1363">
        <v>258.22309922902184</v>
      </c>
      <c r="AZ1363">
        <v>147.47372388235814</v>
      </c>
      <c r="BA1363">
        <v>2.7191979952811507</v>
      </c>
      <c r="BB1363">
        <v>66.061272509003672</v>
      </c>
      <c r="BC1363">
        <v>12560</v>
      </c>
      <c r="BD1363">
        <v>594707.48029076564</v>
      </c>
      <c r="BE1363">
        <v>1734551.9845080131</v>
      </c>
      <c r="BF1363">
        <v>57305.999999999993</v>
      </c>
      <c r="BG1363">
        <v>52708.920628596716</v>
      </c>
      <c r="BH1363">
        <v>47264.062371518485</v>
      </c>
      <c r="BI1363">
        <v>31484.000000000007</v>
      </c>
      <c r="BJ1363">
        <v>27707.633785019967</v>
      </c>
      <c r="BK1363">
        <v>26081.171475739822</v>
      </c>
      <c r="BL1363">
        <v>-407364.6579780404</v>
      </c>
      <c r="BM1363">
        <v>-406946.27808371512</v>
      </c>
      <c r="BN1363">
        <v>-430317.43136241077</v>
      </c>
      <c r="BO1363">
        <v>121478.5433784147</v>
      </c>
      <c r="BP1363">
        <v>328131.82913056843</v>
      </c>
      <c r="BQ1363">
        <v>527419.31214173289</v>
      </c>
      <c r="BR1363">
        <v>1506815</v>
      </c>
      <c r="BS1363">
        <v>8767932</v>
      </c>
      <c r="BT1363">
        <v>937111</v>
      </c>
      <c r="BU1363">
        <v>37305</v>
      </c>
      <c r="BV1363">
        <v>88734</v>
      </c>
      <c r="BW1363">
        <v>932589</v>
      </c>
      <c r="BX1363">
        <v>42948</v>
      </c>
      <c r="BY1363">
        <v>136.42991213685383</v>
      </c>
      <c r="BZ1363">
        <v>0</v>
      </c>
      <c r="CA1363">
        <v>0</v>
      </c>
      <c r="CB1363">
        <v>1524.2946847096607</v>
      </c>
      <c r="CC1363">
        <v>0</v>
      </c>
      <c r="CD1363">
        <v>20.332484273379944</v>
      </c>
      <c r="CE1363">
        <v>0.77693264634503134</v>
      </c>
      <c r="CF1363">
        <v>0</v>
      </c>
      <c r="CG1363">
        <v>142208.92617649512</v>
      </c>
      <c r="CH1363">
        <v>114834.35863001297</v>
      </c>
      <c r="CI1363">
        <v>27895.161541026955</v>
      </c>
      <c r="CJ1363">
        <v>22168.627601033862</v>
      </c>
      <c r="CK1363">
        <v>568184.96221279947</v>
      </c>
      <c r="CL1363">
        <v>16400000</v>
      </c>
      <c r="CM1363">
        <v>1700000</v>
      </c>
      <c r="CN1363">
        <v>1590000</v>
      </c>
      <c r="CO1363">
        <v>419680000</v>
      </c>
      <c r="CP1363">
        <v>149000</v>
      </c>
      <c r="CQ1363">
        <v>6990</v>
      </c>
      <c r="CR1363">
        <v>0</v>
      </c>
      <c r="CS1363">
        <v>0</v>
      </c>
      <c r="CT1363">
        <v>340264000</v>
      </c>
      <c r="CU1363">
        <v>48985920</v>
      </c>
      <c r="CV1363">
        <v>0</v>
      </c>
      <c r="CW1363">
        <v>0</v>
      </c>
      <c r="CX1363">
        <v>71794.464393077418</v>
      </c>
      <c r="CY1363">
        <v>664428.13866748242</v>
      </c>
      <c r="CZ1363">
        <v>12560</v>
      </c>
      <c r="DA1363">
        <v>11552.438542127786</v>
      </c>
      <c r="DB1363">
        <v>10359.065776467949</v>
      </c>
      <c r="DC1363">
        <v>9002.3618635216462</v>
      </c>
      <c r="DD1363">
        <v>-407364.6579780404</v>
      </c>
      <c r="DE1363">
        <v>-406946.27808371512</v>
      </c>
      <c r="DF1363">
        <v>-430317.43136241077</v>
      </c>
    </row>
    <row r="1364" spans="1:110" x14ac:dyDescent="0.45">
      <c r="A1364">
        <v>33622</v>
      </c>
      <c r="B1364" t="s">
        <v>1695</v>
      </c>
      <c r="C1364">
        <v>11125</v>
      </c>
      <c r="D1364">
        <v>10936</v>
      </c>
      <c r="E1364">
        <v>10722</v>
      </c>
      <c r="F1364">
        <v>10489</v>
      </c>
      <c r="G1364">
        <v>10261</v>
      </c>
      <c r="H1364">
        <v>10008</v>
      </c>
      <c r="I1364">
        <v>9716</v>
      </c>
      <c r="J1364">
        <v>9482.2857142857138</v>
      </c>
      <c r="K1364">
        <v>2.4300000000000002</v>
      </c>
      <c r="L1364">
        <v>2.36</v>
      </c>
      <c r="M1364">
        <v>2.2999999999999998</v>
      </c>
      <c r="N1364">
        <v>2.25</v>
      </c>
      <c r="O1364">
        <v>2.2200000000000002</v>
      </c>
      <c r="P1364">
        <v>2.19</v>
      </c>
      <c r="Q1364">
        <v>2.1762562197284776</v>
      </c>
      <c r="R1364">
        <v>2.1580959503315422</v>
      </c>
      <c r="S1364">
        <v>274920</v>
      </c>
      <c r="T1364">
        <v>11178</v>
      </c>
      <c r="U1364">
        <v>3889</v>
      </c>
      <c r="V1364">
        <v>23.358134890238734</v>
      </c>
      <c r="W1364">
        <v>53.202480883822574</v>
      </c>
      <c r="X1364">
        <v>2629.0626494182538</v>
      </c>
      <c r="Y1364">
        <v>401.5882994970853</v>
      </c>
      <c r="Z1364">
        <v>6566</v>
      </c>
      <c r="AA1364">
        <v>6385.2590240419258</v>
      </c>
      <c r="AB1364">
        <v>6191.1752974119581</v>
      </c>
      <c r="AC1364">
        <v>5995.7500632851225</v>
      </c>
      <c r="AD1364">
        <v>5805.6863005904397</v>
      </c>
      <c r="AE1364">
        <v>5626.2702838091609</v>
      </c>
      <c r="AF1364">
        <v>5439.3824468103376</v>
      </c>
      <c r="AG1364">
        <v>5244.5200734668888</v>
      </c>
      <c r="AH1364">
        <v>630</v>
      </c>
      <c r="AI1364">
        <v>558.93472827775099</v>
      </c>
      <c r="AJ1364">
        <v>491.88871731024625</v>
      </c>
      <c r="AK1364">
        <v>434.3528929102921</v>
      </c>
      <c r="AL1364">
        <v>398.99475974122845</v>
      </c>
      <c r="AM1364">
        <v>386.61842189626583</v>
      </c>
      <c r="AN1364">
        <v>382.65396274646946</v>
      </c>
      <c r="AO1364">
        <v>380.79308006739637</v>
      </c>
      <c r="AP1364">
        <v>18.235832630905101</v>
      </c>
      <c r="AQ1364">
        <v>4.6257815130295707</v>
      </c>
      <c r="AR1364">
        <v>1.0612359658072994</v>
      </c>
      <c r="AS1364">
        <v>4.6257815130295707</v>
      </c>
      <c r="AT1364">
        <v>9986</v>
      </c>
      <c r="AU1364">
        <v>275</v>
      </c>
      <c r="AV1364">
        <v>6297.5547777118172</v>
      </c>
      <c r="AW1364">
        <v>3846.1561142498531</v>
      </c>
      <c r="AX1364">
        <v>107.34395633830086</v>
      </c>
      <c r="AY1364">
        <v>210.14940293224333</v>
      </c>
      <c r="AZ1364">
        <v>146.30777858606442</v>
      </c>
      <c r="BA1364">
        <v>2.8534020192308263</v>
      </c>
      <c r="BB1364">
        <v>66.061272509003672</v>
      </c>
      <c r="BC1364">
        <v>12560</v>
      </c>
      <c r="BD1364">
        <v>786742.05013321759</v>
      </c>
      <c r="BE1364">
        <v>1595463.3505069807</v>
      </c>
      <c r="BF1364">
        <v>60400</v>
      </c>
      <c r="BG1364">
        <v>60763.391693082973</v>
      </c>
      <c r="BH1364">
        <v>59565.33955967972</v>
      </c>
      <c r="BI1364">
        <v>62743.999999999978</v>
      </c>
      <c r="BJ1364">
        <v>58916.535813863557</v>
      </c>
      <c r="BK1364">
        <v>57048.896508768259</v>
      </c>
      <c r="BL1364">
        <v>-338905.86531310191</v>
      </c>
      <c r="BM1364">
        <v>-284164.16838229739</v>
      </c>
      <c r="BN1364">
        <v>-261732.60977260617</v>
      </c>
      <c r="BO1364">
        <v>158124.10797812056</v>
      </c>
      <c r="BP1364">
        <v>380327.13017694897</v>
      </c>
      <c r="BQ1364">
        <v>589053.76206524135</v>
      </c>
      <c r="BR1364">
        <v>1506815</v>
      </c>
      <c r="BS1364">
        <v>8767932</v>
      </c>
      <c r="BT1364">
        <v>937111</v>
      </c>
      <c r="BU1364">
        <v>37305</v>
      </c>
      <c r="BV1364">
        <v>88734</v>
      </c>
      <c r="BW1364">
        <v>932589</v>
      </c>
      <c r="BX1364">
        <v>42948</v>
      </c>
      <c r="BY1364">
        <v>177.38722104745472</v>
      </c>
      <c r="BZ1364">
        <v>0</v>
      </c>
      <c r="CA1364">
        <v>0</v>
      </c>
      <c r="CB1364">
        <v>0</v>
      </c>
      <c r="CC1364">
        <v>0</v>
      </c>
      <c r="CD1364">
        <v>15.759754547528281</v>
      </c>
      <c r="CE1364">
        <v>0</v>
      </c>
      <c r="CF1364">
        <v>0</v>
      </c>
      <c r="CG1364">
        <v>108791.04815560346</v>
      </c>
      <c r="CH1364">
        <v>87849.26920923806</v>
      </c>
      <c r="CI1364">
        <v>21340.03781697774</v>
      </c>
      <c r="CJ1364">
        <v>16959.190240242027</v>
      </c>
      <c r="CK1364">
        <v>434666.36903414846</v>
      </c>
      <c r="CL1364">
        <v>9300000</v>
      </c>
      <c r="CM1364">
        <v>2720000</v>
      </c>
      <c r="CN1364">
        <v>1460000</v>
      </c>
      <c r="CO1364">
        <v>54050000</v>
      </c>
      <c r="CP1364">
        <v>0</v>
      </c>
      <c r="CQ1364">
        <v>0</v>
      </c>
      <c r="CR1364">
        <v>0</v>
      </c>
      <c r="CS1364">
        <v>0</v>
      </c>
      <c r="CT1364">
        <v>0</v>
      </c>
      <c r="CU1364">
        <v>0</v>
      </c>
      <c r="CV1364">
        <v>0</v>
      </c>
      <c r="CW1364">
        <v>0</v>
      </c>
      <c r="CX1364">
        <v>4520.5376650126973</v>
      </c>
      <c r="CY1364">
        <v>569307.33393759513</v>
      </c>
      <c r="CZ1364">
        <v>12560</v>
      </c>
      <c r="DA1364">
        <v>12635.566219621227</v>
      </c>
      <c r="DB1364">
        <v>12386.434848834062</v>
      </c>
      <c r="DC1364">
        <v>11909.277860579969</v>
      </c>
      <c r="DD1364">
        <v>-338905.86531310191</v>
      </c>
      <c r="DE1364">
        <v>-284164.16838229739</v>
      </c>
      <c r="DF1364">
        <v>-261732.60977260617</v>
      </c>
    </row>
    <row r="1365" spans="1:110" x14ac:dyDescent="0.45">
      <c r="A1365">
        <v>33623</v>
      </c>
      <c r="B1365" t="s">
        <v>1696</v>
      </c>
      <c r="C1365">
        <v>5906</v>
      </c>
      <c r="D1365">
        <v>5484</v>
      </c>
      <c r="E1365">
        <v>5097</v>
      </c>
      <c r="F1365">
        <v>4736</v>
      </c>
      <c r="G1365">
        <v>4390</v>
      </c>
      <c r="H1365">
        <v>4041</v>
      </c>
      <c r="I1365">
        <v>3688</v>
      </c>
      <c r="J1365">
        <v>3322.0357142857147</v>
      </c>
      <c r="K1365">
        <v>2.4300000000000002</v>
      </c>
      <c r="L1365">
        <v>2.36</v>
      </c>
      <c r="M1365">
        <v>2.2999999999999998</v>
      </c>
      <c r="N1365">
        <v>2.25</v>
      </c>
      <c r="O1365">
        <v>2.2200000000000002</v>
      </c>
      <c r="P1365">
        <v>2.19</v>
      </c>
      <c r="Q1365">
        <v>2.1762562197284776</v>
      </c>
      <c r="R1365">
        <v>2.1580959503315422</v>
      </c>
      <c r="S1365">
        <v>274920</v>
      </c>
      <c r="T1365">
        <v>11178</v>
      </c>
      <c r="U1365">
        <v>3889</v>
      </c>
      <c r="V1365">
        <v>11.452159445202868</v>
      </c>
      <c r="W1365">
        <v>26.084415422076823</v>
      </c>
      <c r="X1365">
        <v>2846.7225029473461</v>
      </c>
      <c r="Y1365">
        <v>434.83575766126177</v>
      </c>
      <c r="Z1365">
        <v>3187</v>
      </c>
      <c r="AA1365">
        <v>2971.3600554804825</v>
      </c>
      <c r="AB1365">
        <v>2731.8240900680166</v>
      </c>
      <c r="AC1365">
        <v>2482.5328731995942</v>
      </c>
      <c r="AD1365">
        <v>2264.6959301116299</v>
      </c>
      <c r="AE1365">
        <v>2074.335808840915</v>
      </c>
      <c r="AF1365">
        <v>1964.7541446802072</v>
      </c>
      <c r="AG1365">
        <v>1718.5843346813572</v>
      </c>
      <c r="AH1365">
        <v>582</v>
      </c>
      <c r="AI1365">
        <v>529.27962378419568</v>
      </c>
      <c r="AJ1365">
        <v>474.8449996363031</v>
      </c>
      <c r="AK1365">
        <v>424.99007825378294</v>
      </c>
      <c r="AL1365">
        <v>396.12979147915269</v>
      </c>
      <c r="AM1365">
        <v>399.80797466151222</v>
      </c>
      <c r="AN1365">
        <v>473.4928718118606</v>
      </c>
      <c r="AO1365">
        <v>454.92315854881156</v>
      </c>
      <c r="AP1365">
        <v>12.53941715148741</v>
      </c>
      <c r="AQ1365">
        <v>7.5266953432345547</v>
      </c>
      <c r="AR1365">
        <v>1.7267568257203516</v>
      </c>
      <c r="AS1365">
        <v>7.5266953432345547</v>
      </c>
      <c r="AT1365">
        <v>5479</v>
      </c>
      <c r="AU1365">
        <v>34</v>
      </c>
      <c r="AV1365">
        <v>3425.5242432834007</v>
      </c>
      <c r="AW1365">
        <v>863.77289434753038</v>
      </c>
      <c r="AX1365">
        <v>15.567292616006107</v>
      </c>
      <c r="AY1365">
        <v>114.30974399836708</v>
      </c>
      <c r="AZ1365">
        <v>32.857920900980055</v>
      </c>
      <c r="BA1365">
        <v>0.41380759289770813</v>
      </c>
      <c r="BB1365">
        <v>66.061272509003672</v>
      </c>
      <c r="BC1365">
        <v>12560</v>
      </c>
      <c r="BD1365">
        <v>549648.03366523306</v>
      </c>
      <c r="BE1365">
        <v>871924.2273549072</v>
      </c>
      <c r="BF1365">
        <v>12254</v>
      </c>
      <c r="BG1365">
        <v>11099.964976092066</v>
      </c>
      <c r="BH1365">
        <v>9730.5450675938973</v>
      </c>
      <c r="BI1365">
        <v>33679.999999999993</v>
      </c>
      <c r="BJ1365">
        <v>28139.20413823492</v>
      </c>
      <c r="BK1365">
        <v>25670.049237377149</v>
      </c>
      <c r="BL1365">
        <v>-373892.63620465738</v>
      </c>
      <c r="BM1365">
        <v>-345754.25559083431</v>
      </c>
      <c r="BN1365">
        <v>-351182.40503151412</v>
      </c>
      <c r="BO1365">
        <v>43077.620156864054</v>
      </c>
      <c r="BP1365">
        <v>129165.4336936014</v>
      </c>
      <c r="BQ1365">
        <v>218549.80820004828</v>
      </c>
      <c r="BR1365">
        <v>1506815</v>
      </c>
      <c r="BS1365">
        <v>8767932</v>
      </c>
      <c r="BT1365">
        <v>937111</v>
      </c>
      <c r="BU1365">
        <v>37305</v>
      </c>
      <c r="BV1365">
        <v>88734</v>
      </c>
      <c r="BW1365">
        <v>932589</v>
      </c>
      <c r="BX1365">
        <v>42948</v>
      </c>
      <c r="BY1365">
        <v>255.32729111569509</v>
      </c>
      <c r="BZ1365">
        <v>0</v>
      </c>
      <c r="CA1365">
        <v>0</v>
      </c>
      <c r="CB1365">
        <v>0</v>
      </c>
      <c r="CC1365">
        <v>0</v>
      </c>
      <c r="CD1365">
        <v>8.3032613943680573</v>
      </c>
      <c r="CE1365">
        <v>0.13103999999999999</v>
      </c>
      <c r="CF1365">
        <v>0</v>
      </c>
      <c r="CG1365">
        <v>78056.357421060791</v>
      </c>
      <c r="CH1365">
        <v>63030.86580035017</v>
      </c>
      <c r="CI1365">
        <v>15311.237895589409</v>
      </c>
      <c r="CJ1365">
        <v>12168.028871922532</v>
      </c>
      <c r="CK1365">
        <v>311868.24684064463</v>
      </c>
      <c r="CL1365">
        <v>7540000</v>
      </c>
      <c r="CM1365">
        <v>1650000</v>
      </c>
      <c r="CN1365">
        <v>520000</v>
      </c>
      <c r="CO1365">
        <v>69520000</v>
      </c>
      <c r="CP1365">
        <v>1000</v>
      </c>
      <c r="CQ1365">
        <v>920</v>
      </c>
      <c r="CR1365">
        <v>0</v>
      </c>
      <c r="CS1365">
        <v>0</v>
      </c>
      <c r="CT1365">
        <v>3125000</v>
      </c>
      <c r="CU1365">
        <v>6447360</v>
      </c>
      <c r="CV1365">
        <v>0</v>
      </c>
      <c r="CW1365">
        <v>0</v>
      </c>
      <c r="CX1365">
        <v>8724.9126175722922</v>
      </c>
      <c r="CY1365">
        <v>364678.39945522055</v>
      </c>
      <c r="CZ1365">
        <v>12560</v>
      </c>
      <c r="DA1365">
        <v>11377.147062160628</v>
      </c>
      <c r="DB1365">
        <v>9973.5307694613457</v>
      </c>
      <c r="DC1365">
        <v>8320.2762040395155</v>
      </c>
      <c r="DD1365">
        <v>-373892.63620465738</v>
      </c>
      <c r="DE1365">
        <v>-345754.25559083431</v>
      </c>
      <c r="DF1365">
        <v>-351182.40503151412</v>
      </c>
    </row>
    <row r="1366" spans="1:110" x14ac:dyDescent="0.45">
      <c r="A1366">
        <v>33643</v>
      </c>
      <c r="B1366" t="s">
        <v>1697</v>
      </c>
      <c r="C1366">
        <v>1472</v>
      </c>
      <c r="D1366">
        <v>1379</v>
      </c>
      <c r="E1366">
        <v>1290</v>
      </c>
      <c r="F1366">
        <v>1209</v>
      </c>
      <c r="G1366">
        <v>1142</v>
      </c>
      <c r="H1366">
        <v>1066</v>
      </c>
      <c r="I1366">
        <v>999</v>
      </c>
      <c r="J1366">
        <v>920.67857142857144</v>
      </c>
      <c r="K1366">
        <v>2.4300000000000002</v>
      </c>
      <c r="L1366">
        <v>2.36</v>
      </c>
      <c r="M1366">
        <v>2.2999999999999998</v>
      </c>
      <c r="N1366">
        <v>2.25</v>
      </c>
      <c r="O1366">
        <v>2.2200000000000002</v>
      </c>
      <c r="P1366">
        <v>2.19</v>
      </c>
      <c r="Q1366">
        <v>2.1762562197284776</v>
      </c>
      <c r="R1366">
        <v>2.1580959503315422</v>
      </c>
      <c r="S1366">
        <v>274920</v>
      </c>
      <c r="T1366">
        <v>11178</v>
      </c>
      <c r="U1366">
        <v>3889</v>
      </c>
      <c r="V1366">
        <v>3.3236695493521835</v>
      </c>
      <c r="W1366">
        <v>7.5702733328014222</v>
      </c>
      <c r="X1366">
        <v>2444.7195725530923</v>
      </c>
      <c r="Y1366">
        <v>373.42996603982749</v>
      </c>
      <c r="Z1366">
        <v>581</v>
      </c>
      <c r="AA1366">
        <v>642.98940651888915</v>
      </c>
      <c r="AB1366">
        <v>631.51933164025309</v>
      </c>
      <c r="AC1366">
        <v>618.85229699753506</v>
      </c>
      <c r="AD1366">
        <v>637.8449140033714</v>
      </c>
      <c r="AE1366">
        <v>746.69343093313046</v>
      </c>
      <c r="AF1366">
        <v>1474.875106190209</v>
      </c>
      <c r="AG1366">
        <v>1289.4961168535197</v>
      </c>
      <c r="AH1366">
        <v>113</v>
      </c>
      <c r="AI1366">
        <v>165.89468220877907</v>
      </c>
      <c r="AJ1366">
        <v>204.71129238718896</v>
      </c>
      <c r="AK1366">
        <v>237.82457018979579</v>
      </c>
      <c r="AL1366">
        <v>287.75167577557971</v>
      </c>
      <c r="AM1366">
        <v>418.83135338281471</v>
      </c>
      <c r="AN1366">
        <v>1167.5305395160569</v>
      </c>
      <c r="AO1366">
        <v>1014.3751777209982</v>
      </c>
      <c r="AP1366">
        <v>2.0010485145646766</v>
      </c>
      <c r="AQ1366">
        <v>1.7248676828245855</v>
      </c>
      <c r="AR1366">
        <v>0.3957151058942473</v>
      </c>
      <c r="AS1366">
        <v>1.7248676828245855</v>
      </c>
      <c r="AT1366">
        <v>1385</v>
      </c>
      <c r="AU1366">
        <v>12</v>
      </c>
      <c r="AV1366">
        <v>866.78207273809369</v>
      </c>
      <c r="AW1366">
        <v>254.66346279589902</v>
      </c>
      <c r="AX1366">
        <v>5.1975249367676168</v>
      </c>
      <c r="AY1366">
        <v>28.924517767270181</v>
      </c>
      <c r="AZ1366">
        <v>9.6873981247559993</v>
      </c>
      <c r="BA1366">
        <v>0.13815988021566569</v>
      </c>
      <c r="BB1366">
        <v>66.061272509003672</v>
      </c>
      <c r="BC1366">
        <v>12560</v>
      </c>
      <c r="BD1366">
        <v>605789.29787161143</v>
      </c>
      <c r="BE1366">
        <v>325854.84109435999</v>
      </c>
      <c r="BF1366">
        <v>3838</v>
      </c>
      <c r="BG1366">
        <v>3529.3643123036018</v>
      </c>
      <c r="BH1366">
        <v>3197.1704994354322</v>
      </c>
      <c r="BI1366">
        <v>11434</v>
      </c>
      <c r="BJ1366">
        <v>11004.780315400025</v>
      </c>
      <c r="BK1366">
        <v>11342.517734777484</v>
      </c>
      <c r="BL1366">
        <v>-354059.20110482629</v>
      </c>
      <c r="BM1366">
        <v>-297441.86078424181</v>
      </c>
      <c r="BN1366">
        <v>-272521.16559318872</v>
      </c>
      <c r="BO1366">
        <v>36549.764574625049</v>
      </c>
      <c r="BP1366">
        <v>82489.433047634957</v>
      </c>
      <c r="BQ1366">
        <v>137089.5826262238</v>
      </c>
      <c r="BR1366">
        <v>1506815</v>
      </c>
      <c r="BS1366">
        <v>8767932</v>
      </c>
      <c r="BT1366">
        <v>937111</v>
      </c>
      <c r="BU1366">
        <v>37305</v>
      </c>
      <c r="BV1366">
        <v>88734</v>
      </c>
      <c r="BW1366">
        <v>932589</v>
      </c>
      <c r="BX1366">
        <v>42948</v>
      </c>
      <c r="BY1366">
        <v>3.3082884920316964</v>
      </c>
      <c r="BZ1366">
        <v>0</v>
      </c>
      <c r="CA1366">
        <v>0</v>
      </c>
      <c r="CB1366">
        <v>26.13092612654102</v>
      </c>
      <c r="CC1366">
        <v>0</v>
      </c>
      <c r="CD1366">
        <v>2.4087679094552872</v>
      </c>
      <c r="CE1366">
        <v>0</v>
      </c>
      <c r="CF1366">
        <v>1.0422</v>
      </c>
      <c r="CG1366">
        <v>20489.793823028456</v>
      </c>
      <c r="CH1366">
        <v>16545.602272591921</v>
      </c>
      <c r="CI1366">
        <v>4019.1999475922198</v>
      </c>
      <c r="CJ1366">
        <v>3194.1075788796643</v>
      </c>
      <c r="CK1366">
        <v>81865.414795669218</v>
      </c>
      <c r="CL1366">
        <v>1310000</v>
      </c>
      <c r="CM1366">
        <v>140000</v>
      </c>
      <c r="CN1366">
        <v>160000</v>
      </c>
      <c r="CO1366">
        <v>57970000</v>
      </c>
      <c r="CP1366">
        <v>4000</v>
      </c>
      <c r="CQ1366">
        <v>2020</v>
      </c>
      <c r="CR1366">
        <v>0</v>
      </c>
      <c r="CS1366">
        <v>0</v>
      </c>
      <c r="CT1366">
        <v>8858000</v>
      </c>
      <c r="CU1366">
        <v>14156160</v>
      </c>
      <c r="CV1366">
        <v>0</v>
      </c>
      <c r="CW1366">
        <v>0</v>
      </c>
      <c r="CX1366">
        <v>10780.952120295267</v>
      </c>
      <c r="CY1366">
        <v>104024.72465796387</v>
      </c>
      <c r="CZ1366">
        <v>12560</v>
      </c>
      <c r="DA1366">
        <v>11549.978051728305</v>
      </c>
      <c r="DB1366">
        <v>10462.861248803811</v>
      </c>
      <c r="DC1366">
        <v>9170.1124556607156</v>
      </c>
      <c r="DD1366">
        <v>-354059.20110482629</v>
      </c>
      <c r="DE1366">
        <v>-297441.86078424181</v>
      </c>
      <c r="DF1366">
        <v>-272521.16559318872</v>
      </c>
    </row>
    <row r="1367" spans="1:110" x14ac:dyDescent="0.45">
      <c r="A1367">
        <v>33663</v>
      </c>
      <c r="B1367" t="s">
        <v>1698</v>
      </c>
      <c r="C1367">
        <v>4907</v>
      </c>
      <c r="D1367">
        <v>4469</v>
      </c>
      <c r="E1367">
        <v>4043</v>
      </c>
      <c r="F1367">
        <v>3666</v>
      </c>
      <c r="G1367">
        <v>3335</v>
      </c>
      <c r="H1367">
        <v>3009</v>
      </c>
      <c r="I1367">
        <v>2715</v>
      </c>
      <c r="J1367">
        <v>2350.5714285714289</v>
      </c>
      <c r="K1367">
        <v>2.4300000000000002</v>
      </c>
      <c r="L1367">
        <v>2.36</v>
      </c>
      <c r="M1367">
        <v>2.2999999999999998</v>
      </c>
      <c r="N1367">
        <v>2.25</v>
      </c>
      <c r="O1367">
        <v>2.2200000000000002</v>
      </c>
      <c r="P1367">
        <v>2.19</v>
      </c>
      <c r="Q1367">
        <v>2.1762562197284776</v>
      </c>
      <c r="R1367">
        <v>2.1580959503315422</v>
      </c>
      <c r="S1367">
        <v>274920</v>
      </c>
      <c r="T1367">
        <v>11178</v>
      </c>
      <c r="U1367">
        <v>3889</v>
      </c>
      <c r="V1367">
        <v>10.524868036209694</v>
      </c>
      <c r="W1367">
        <v>23.972337394763571</v>
      </c>
      <c r="X1367">
        <v>2573.5847619952365</v>
      </c>
      <c r="Y1367">
        <v>393.11407372128241</v>
      </c>
      <c r="Z1367">
        <v>2272</v>
      </c>
      <c r="AA1367">
        <v>2064.1070234765602</v>
      </c>
      <c r="AB1367">
        <v>1877.5491836444228</v>
      </c>
      <c r="AC1367">
        <v>1691.8862652007651</v>
      </c>
      <c r="AD1367">
        <v>1511.1334818120481</v>
      </c>
      <c r="AE1367">
        <v>1357.8073831802521</v>
      </c>
      <c r="AF1367">
        <v>1251.4014951401346</v>
      </c>
      <c r="AG1367">
        <v>1061.5932798737551</v>
      </c>
      <c r="AH1367">
        <v>671</v>
      </c>
      <c r="AI1367">
        <v>615.07400612545371</v>
      </c>
      <c r="AJ1367">
        <v>563.94060578838037</v>
      </c>
      <c r="AK1367">
        <v>512.59991873640092</v>
      </c>
      <c r="AL1367">
        <v>476.48361335012362</v>
      </c>
      <c r="AM1367">
        <v>460.21544916663743</v>
      </c>
      <c r="AN1367">
        <v>457.0812249102824</v>
      </c>
      <c r="AO1367">
        <v>394.78567940439234</v>
      </c>
      <c r="AP1367">
        <v>8.4861984449786672</v>
      </c>
      <c r="AQ1367">
        <v>1.8424722975626255</v>
      </c>
      <c r="AR1367">
        <v>0.42269568129612778</v>
      </c>
      <c r="AS1367">
        <v>1.8424722975626255</v>
      </c>
      <c r="AT1367">
        <v>4259</v>
      </c>
      <c r="AU1367">
        <v>51</v>
      </c>
      <c r="AV1367">
        <v>2669.0208532332213</v>
      </c>
      <c r="AW1367">
        <v>933.46907728846008</v>
      </c>
      <c r="AX1367">
        <v>21.209340585792457</v>
      </c>
      <c r="AY1367">
        <v>89.065225872392588</v>
      </c>
      <c r="AZ1367">
        <v>35.509163700053016</v>
      </c>
      <c r="BA1367">
        <v>0.56378372214385308</v>
      </c>
      <c r="BB1367">
        <v>66.061272509003672</v>
      </c>
      <c r="BC1367">
        <v>12560</v>
      </c>
      <c r="BD1367">
        <v>477244.49325890112</v>
      </c>
      <c r="BE1367">
        <v>706989.3114980075</v>
      </c>
      <c r="BF1367">
        <v>12411.999999999998</v>
      </c>
      <c r="BG1367">
        <v>10679.559943313194</v>
      </c>
      <c r="BH1367">
        <v>9005.7832066871597</v>
      </c>
      <c r="BI1367">
        <v>32998</v>
      </c>
      <c r="BJ1367">
        <v>27047.465244831496</v>
      </c>
      <c r="BK1367">
        <v>24157.847468997879</v>
      </c>
      <c r="BL1367">
        <v>-411721.72263592889</v>
      </c>
      <c r="BM1367">
        <v>-402328.5319627088</v>
      </c>
      <c r="BN1367">
        <v>-422598.77854416048</v>
      </c>
      <c r="BO1367">
        <v>28500.519611156837</v>
      </c>
      <c r="BP1367">
        <v>92025.851262782933</v>
      </c>
      <c r="BQ1367">
        <v>146990.86528034613</v>
      </c>
      <c r="BR1367">
        <v>1506815</v>
      </c>
      <c r="BS1367">
        <v>8767932</v>
      </c>
      <c r="BT1367">
        <v>937111</v>
      </c>
      <c r="BU1367">
        <v>37305</v>
      </c>
      <c r="BV1367">
        <v>88734</v>
      </c>
      <c r="BW1367">
        <v>932589</v>
      </c>
      <c r="BX1367">
        <v>42948</v>
      </c>
      <c r="BY1367">
        <v>489.56853844512625</v>
      </c>
      <c r="BZ1367">
        <v>0</v>
      </c>
      <c r="CA1367">
        <v>0</v>
      </c>
      <c r="CB1367">
        <v>0</v>
      </c>
      <c r="CC1367">
        <v>0</v>
      </c>
      <c r="CD1367">
        <v>8.1881666819708769</v>
      </c>
      <c r="CE1367">
        <v>0</v>
      </c>
      <c r="CF1367">
        <v>0</v>
      </c>
      <c r="CG1367">
        <v>56103.006896387436</v>
      </c>
      <c r="CH1367">
        <v>45303.434794001689</v>
      </c>
      <c r="CI1367">
        <v>11004.952237454887</v>
      </c>
      <c r="CJ1367">
        <v>8745.7707516943192</v>
      </c>
      <c r="CK1367">
        <v>224155.30241671333</v>
      </c>
      <c r="CL1367">
        <v>9240000</v>
      </c>
      <c r="CM1367">
        <v>2280000</v>
      </c>
      <c r="CN1367">
        <v>1960000</v>
      </c>
      <c r="CO1367">
        <v>78650000</v>
      </c>
      <c r="CP1367">
        <v>0</v>
      </c>
      <c r="CQ1367">
        <v>0</v>
      </c>
      <c r="CR1367">
        <v>0</v>
      </c>
      <c r="CS1367">
        <v>0</v>
      </c>
      <c r="CT1367">
        <v>0</v>
      </c>
      <c r="CU1367">
        <v>0</v>
      </c>
      <c r="CV1367">
        <v>0</v>
      </c>
      <c r="CW1367">
        <v>0</v>
      </c>
      <c r="CX1367">
        <v>9776.5600608296991</v>
      </c>
      <c r="CY1367">
        <v>343390.88101956097</v>
      </c>
      <c r="CZ1367">
        <v>12560</v>
      </c>
      <c r="DA1367">
        <v>10806.902424106809</v>
      </c>
      <c r="DB1367">
        <v>9113.167666451076</v>
      </c>
      <c r="DC1367">
        <v>7224.2703649684636</v>
      </c>
      <c r="DD1367">
        <v>-411721.72263592889</v>
      </c>
      <c r="DE1367">
        <v>-402328.5319627088</v>
      </c>
      <c r="DF1367">
        <v>-422598.77854416048</v>
      </c>
    </row>
    <row r="1368" spans="1:110" x14ac:dyDescent="0.45">
      <c r="A1368">
        <v>33666</v>
      </c>
      <c r="B1368" t="s">
        <v>1699</v>
      </c>
      <c r="C1368">
        <v>14432</v>
      </c>
      <c r="D1368">
        <v>13191</v>
      </c>
      <c r="E1368">
        <v>11987</v>
      </c>
      <c r="F1368">
        <v>10885</v>
      </c>
      <c r="G1368">
        <v>9858</v>
      </c>
      <c r="H1368">
        <v>8881</v>
      </c>
      <c r="I1368">
        <v>7966</v>
      </c>
      <c r="J1368">
        <v>6889.3214285714294</v>
      </c>
      <c r="K1368">
        <v>2.4300000000000002</v>
      </c>
      <c r="L1368">
        <v>2.36</v>
      </c>
      <c r="M1368">
        <v>2.2999999999999998</v>
      </c>
      <c r="N1368">
        <v>2.25</v>
      </c>
      <c r="O1368">
        <v>2.2200000000000002</v>
      </c>
      <c r="P1368">
        <v>2.19</v>
      </c>
      <c r="Q1368">
        <v>2.1762562197284776</v>
      </c>
      <c r="R1368">
        <v>2.1580959503315422</v>
      </c>
      <c r="S1368">
        <v>274920</v>
      </c>
      <c r="T1368">
        <v>11178</v>
      </c>
      <c r="U1368">
        <v>3889</v>
      </c>
      <c r="V1368">
        <v>28.857669651786399</v>
      </c>
      <c r="W1368">
        <v>65.728690463313853</v>
      </c>
      <c r="X1368">
        <v>2760.6054460141918</v>
      </c>
      <c r="Y1368">
        <v>421.68141063224306</v>
      </c>
      <c r="Z1368">
        <v>6040</v>
      </c>
      <c r="AA1368">
        <v>5470.8198985172194</v>
      </c>
      <c r="AB1368">
        <v>4945.5139942905162</v>
      </c>
      <c r="AC1368">
        <v>4445.721298310119</v>
      </c>
      <c r="AD1368">
        <v>3980.1631024233334</v>
      </c>
      <c r="AE1368">
        <v>3574.2290932784217</v>
      </c>
      <c r="AF1368">
        <v>3284.9356300162235</v>
      </c>
      <c r="AG1368">
        <v>2798.9240559627101</v>
      </c>
      <c r="AH1368">
        <v>1243</v>
      </c>
      <c r="AI1368">
        <v>1080.6701751416356</v>
      </c>
      <c r="AJ1368">
        <v>965.08841505908765</v>
      </c>
      <c r="AK1368">
        <v>886.20744875780929</v>
      </c>
      <c r="AL1368">
        <v>849.57892230799882</v>
      </c>
      <c r="AM1368">
        <v>846.34096237999609</v>
      </c>
      <c r="AN1368">
        <v>934.09047694591072</v>
      </c>
      <c r="AO1368">
        <v>884.94262030250593</v>
      </c>
      <c r="AP1368">
        <v>22.150292498812643</v>
      </c>
      <c r="AQ1368">
        <v>6.5074553488382101</v>
      </c>
      <c r="AR1368">
        <v>1.4929251722373875</v>
      </c>
      <c r="AS1368">
        <v>6.5074553488382101</v>
      </c>
      <c r="AT1368">
        <v>13474</v>
      </c>
      <c r="AU1368">
        <v>285</v>
      </c>
      <c r="AV1368">
        <v>8475.3231426254752</v>
      </c>
      <c r="AW1368">
        <v>4271.8601246364424</v>
      </c>
      <c r="AX1368">
        <v>112.93754144861381</v>
      </c>
      <c r="AY1368">
        <v>282.82153326941204</v>
      </c>
      <c r="AZ1368">
        <v>162.50155914117028</v>
      </c>
      <c r="BA1368">
        <v>3.0020899155312502</v>
      </c>
      <c r="BB1368">
        <v>66.061272509003672</v>
      </c>
      <c r="BC1368">
        <v>12560</v>
      </c>
      <c r="BD1368">
        <v>473888.9204574115</v>
      </c>
      <c r="BE1368">
        <v>1917338.4572065333</v>
      </c>
      <c r="BF1368">
        <v>39796</v>
      </c>
      <c r="BG1368">
        <v>34444.478999991581</v>
      </c>
      <c r="BH1368">
        <v>28872.970029032527</v>
      </c>
      <c r="BI1368">
        <v>26479.999999999996</v>
      </c>
      <c r="BJ1368">
        <v>21518.291986025502</v>
      </c>
      <c r="BK1368">
        <v>19264.885502945443</v>
      </c>
      <c r="BL1368">
        <v>-434870.79041020584</v>
      </c>
      <c r="BM1368">
        <v>-453515.82500503305</v>
      </c>
      <c r="BN1368">
        <v>-496970.45722467388</v>
      </c>
      <c r="BO1368">
        <v>65930.551959230565</v>
      </c>
      <c r="BP1368">
        <v>236686.91746355651</v>
      </c>
      <c r="BQ1368">
        <v>401264.3909031559</v>
      </c>
      <c r="BR1368">
        <v>1506815</v>
      </c>
      <c r="BS1368">
        <v>8767932</v>
      </c>
      <c r="BT1368">
        <v>937111</v>
      </c>
      <c r="BU1368">
        <v>37305</v>
      </c>
      <c r="BV1368">
        <v>88734</v>
      </c>
      <c r="BW1368">
        <v>932589</v>
      </c>
      <c r="BX1368">
        <v>42948</v>
      </c>
      <c r="BY1368">
        <v>559.46623407820005</v>
      </c>
      <c r="BZ1368">
        <v>0</v>
      </c>
      <c r="CA1368">
        <v>0</v>
      </c>
      <c r="CB1368">
        <v>0</v>
      </c>
      <c r="CC1368">
        <v>2.6917868159999996</v>
      </c>
      <c r="CD1368">
        <v>20.894534138756025</v>
      </c>
      <c r="CE1368">
        <v>0</v>
      </c>
      <c r="CF1368">
        <v>0</v>
      </c>
      <c r="CG1368">
        <v>166113.68563669498</v>
      </c>
      <c r="CH1368">
        <v>134137.5612813702</v>
      </c>
      <c r="CI1368">
        <v>32584.22814655121</v>
      </c>
      <c r="CJ1368">
        <v>25895.086443060136</v>
      </c>
      <c r="CK1368">
        <v>663694.61280774686</v>
      </c>
      <c r="CL1368">
        <v>17200000</v>
      </c>
      <c r="CM1368">
        <v>4320000</v>
      </c>
      <c r="CN1368">
        <v>3600000</v>
      </c>
      <c r="CO1368">
        <v>232170000</v>
      </c>
      <c r="CP1368">
        <v>17000</v>
      </c>
      <c r="CQ1368">
        <v>780</v>
      </c>
      <c r="CR1368">
        <v>0</v>
      </c>
      <c r="CS1368">
        <v>0</v>
      </c>
      <c r="CT1368">
        <v>29266000</v>
      </c>
      <c r="CU1368">
        <v>5466240</v>
      </c>
      <c r="CV1368">
        <v>0</v>
      </c>
      <c r="CW1368">
        <v>0</v>
      </c>
      <c r="CX1368">
        <v>31928.506470652239</v>
      </c>
      <c r="CY1368">
        <v>871854.55762666289</v>
      </c>
      <c r="CZ1368">
        <v>12560</v>
      </c>
      <c r="DA1368">
        <v>10871.008549600318</v>
      </c>
      <c r="DB1368">
        <v>9112.5867817028975</v>
      </c>
      <c r="DC1368">
        <v>7173.4755093133253</v>
      </c>
      <c r="DD1368">
        <v>-434870.79041020584</v>
      </c>
      <c r="DE1368">
        <v>-453515.82500503305</v>
      </c>
      <c r="DF1368">
        <v>-496970.45722467388</v>
      </c>
    </row>
    <row r="1369" spans="1:110" x14ac:dyDescent="0.45">
      <c r="A1369">
        <v>33681</v>
      </c>
      <c r="B1369" t="s">
        <v>1700</v>
      </c>
      <c r="C1369">
        <v>11950</v>
      </c>
      <c r="D1369">
        <v>10905</v>
      </c>
      <c r="E1369">
        <v>9958</v>
      </c>
      <c r="F1369">
        <v>9134</v>
      </c>
      <c r="G1369">
        <v>8413</v>
      </c>
      <c r="H1369">
        <v>7701</v>
      </c>
      <c r="I1369">
        <v>7030</v>
      </c>
      <c r="J1369">
        <v>6218.8214285714294</v>
      </c>
      <c r="K1369">
        <v>2.4300000000000002</v>
      </c>
      <c r="L1369">
        <v>2.36</v>
      </c>
      <c r="M1369">
        <v>2.2999999999999998</v>
      </c>
      <c r="N1369">
        <v>2.25</v>
      </c>
      <c r="O1369">
        <v>2.2200000000000002</v>
      </c>
      <c r="P1369">
        <v>2.19</v>
      </c>
      <c r="Q1369">
        <v>2.1762562197284776</v>
      </c>
      <c r="R1369">
        <v>2.1580959503315422</v>
      </c>
      <c r="S1369">
        <v>296021</v>
      </c>
      <c r="T1369">
        <v>10128</v>
      </c>
      <c r="U1369">
        <v>3939</v>
      </c>
      <c r="V1369">
        <v>24.41979716513956</v>
      </c>
      <c r="W1369">
        <v>55.620613459514274</v>
      </c>
      <c r="X1369">
        <v>2447.5102434112346</v>
      </c>
      <c r="Y1369">
        <v>417.91993142763073</v>
      </c>
      <c r="Z1369">
        <v>6486</v>
      </c>
      <c r="AA1369">
        <v>5929.3721801767269</v>
      </c>
      <c r="AB1369">
        <v>5414.9017549594346</v>
      </c>
      <c r="AC1369">
        <v>4917.22178589956</v>
      </c>
      <c r="AD1369">
        <v>4447.0174261258899</v>
      </c>
      <c r="AE1369">
        <v>4032.4418674691647</v>
      </c>
      <c r="AF1369">
        <v>3699.0081037909463</v>
      </c>
      <c r="AG1369">
        <v>3234.7803677192978</v>
      </c>
      <c r="AH1369">
        <v>1506</v>
      </c>
      <c r="AI1369">
        <v>1308.5897532622621</v>
      </c>
      <c r="AJ1369">
        <v>1120.8256173106781</v>
      </c>
      <c r="AK1369">
        <v>947.86592136353772</v>
      </c>
      <c r="AL1369">
        <v>799.65353628358923</v>
      </c>
      <c r="AM1369">
        <v>688.7744701007698</v>
      </c>
      <c r="AN1369">
        <v>634.40843315894608</v>
      </c>
      <c r="AO1369">
        <v>563.03507748051459</v>
      </c>
      <c r="AP1369">
        <v>22.537356627542309</v>
      </c>
      <c r="AQ1369">
        <v>4.5865799747835574</v>
      </c>
      <c r="AR1369">
        <v>1.0522424406733393</v>
      </c>
      <c r="AS1369">
        <v>4.5865799747835574</v>
      </c>
      <c r="AT1369">
        <v>11193</v>
      </c>
      <c r="AU1369">
        <v>96</v>
      </c>
      <c r="AV1369">
        <v>7004.7268440139014</v>
      </c>
      <c r="AW1369">
        <v>2047.6442347218608</v>
      </c>
      <c r="AX1369">
        <v>41.641318476895954</v>
      </c>
      <c r="AY1369">
        <v>233.74773478474387</v>
      </c>
      <c r="AZ1369">
        <v>77.89238668881957</v>
      </c>
      <c r="BA1369">
        <v>1.1069036979682616</v>
      </c>
      <c r="BB1369">
        <v>66.061272509003672</v>
      </c>
      <c r="BC1369">
        <v>12560</v>
      </c>
      <c r="BD1369">
        <v>517440.29294040729</v>
      </c>
      <c r="BE1369">
        <v>1853810.6189125665</v>
      </c>
      <c r="BF1369">
        <v>34772</v>
      </c>
      <c r="BG1369">
        <v>30548.823772173822</v>
      </c>
      <c r="BH1369">
        <v>26461.777447821471</v>
      </c>
      <c r="BI1369">
        <v>24326.000000000015</v>
      </c>
      <c r="BJ1369">
        <v>20173.524873965249</v>
      </c>
      <c r="BK1369">
        <v>18244.4519623179</v>
      </c>
      <c r="BL1369">
        <v>-419043.31150646636</v>
      </c>
      <c r="BM1369">
        <v>-415154.22462368594</v>
      </c>
      <c r="BN1369">
        <v>-442088.23693264916</v>
      </c>
      <c r="BO1369">
        <v>80057.790585025563</v>
      </c>
      <c r="BP1369">
        <v>252878.49997190572</v>
      </c>
      <c r="BQ1369">
        <v>414775.16850756994</v>
      </c>
      <c r="BR1369">
        <v>1506815</v>
      </c>
      <c r="BS1369">
        <v>8767932</v>
      </c>
      <c r="BT1369">
        <v>937111</v>
      </c>
      <c r="BU1369">
        <v>37305</v>
      </c>
      <c r="BV1369">
        <v>88734</v>
      </c>
      <c r="BW1369">
        <v>932589</v>
      </c>
      <c r="BX1369">
        <v>42948</v>
      </c>
      <c r="BY1369">
        <v>391.7239486340664</v>
      </c>
      <c r="BZ1369">
        <v>0</v>
      </c>
      <c r="CA1369">
        <v>0</v>
      </c>
      <c r="CB1369">
        <v>0</v>
      </c>
      <c r="CC1369">
        <v>0</v>
      </c>
      <c r="CD1369">
        <v>27.642630193314002</v>
      </c>
      <c r="CE1369">
        <v>0</v>
      </c>
      <c r="CF1369">
        <v>4.5006361149110807</v>
      </c>
      <c r="CG1369">
        <v>153185.6014388318</v>
      </c>
      <c r="CH1369">
        <v>123698.07413318721</v>
      </c>
      <c r="CI1369">
        <v>30048.304370094214</v>
      </c>
      <c r="CJ1369">
        <v>23879.756661147967</v>
      </c>
      <c r="CK1369">
        <v>612041.43442476506</v>
      </c>
      <c r="CL1369">
        <v>20600000</v>
      </c>
      <c r="CM1369">
        <v>6020000</v>
      </c>
      <c r="CN1369">
        <v>3850000</v>
      </c>
      <c r="CO1369">
        <v>268780000</v>
      </c>
      <c r="CP1369">
        <v>45000</v>
      </c>
      <c r="CQ1369">
        <v>460</v>
      </c>
      <c r="CR1369">
        <v>0</v>
      </c>
      <c r="CS1369">
        <v>0</v>
      </c>
      <c r="CT1369">
        <v>86063000</v>
      </c>
      <c r="CU1369">
        <v>3223680</v>
      </c>
      <c r="CV1369">
        <v>0</v>
      </c>
      <c r="CW1369">
        <v>0</v>
      </c>
      <c r="CX1369">
        <v>37635.349069628974</v>
      </c>
      <c r="CY1369">
        <v>784967.95636891096</v>
      </c>
      <c r="CZ1369">
        <v>12560</v>
      </c>
      <c r="DA1369">
        <v>11034.545800601152</v>
      </c>
      <c r="DB1369">
        <v>9558.2631066558642</v>
      </c>
      <c r="DC1369">
        <v>7832.7327538215968</v>
      </c>
      <c r="DD1369">
        <v>-419043.31150646636</v>
      </c>
      <c r="DE1369">
        <v>-415154.22462368594</v>
      </c>
      <c r="DF1369">
        <v>-442088.23693264916</v>
      </c>
    </row>
    <row r="1370" spans="1:110" x14ac:dyDescent="0.45">
      <c r="A1370">
        <v>34000</v>
      </c>
      <c r="B1370" t="s">
        <v>1701</v>
      </c>
      <c r="C1370">
        <v>2843990</v>
      </c>
      <c r="D1370">
        <v>2814088</v>
      </c>
      <c r="E1370">
        <v>2758220</v>
      </c>
      <c r="F1370">
        <v>2689284</v>
      </c>
      <c r="G1370">
        <v>2609116</v>
      </c>
      <c r="H1370">
        <v>2520520</v>
      </c>
      <c r="I1370">
        <v>2428818</v>
      </c>
      <c r="J1370">
        <v>2358041.0000000009</v>
      </c>
      <c r="K1370">
        <v>2.29</v>
      </c>
      <c r="L1370">
        <v>2.23</v>
      </c>
      <c r="M1370">
        <v>2.1800000000000002</v>
      </c>
      <c r="N1370">
        <v>2.14</v>
      </c>
      <c r="O1370">
        <v>2.11</v>
      </c>
      <c r="P1370">
        <v>2.1</v>
      </c>
      <c r="Q1370">
        <v>2.0808039734548602</v>
      </c>
      <c r="R1370">
        <v>2.0659819888735385</v>
      </c>
      <c r="S1370">
        <v>296021</v>
      </c>
      <c r="T1370">
        <v>10128</v>
      </c>
      <c r="U1370">
        <v>3939</v>
      </c>
      <c r="V1370">
        <v>6152.9607270690258</v>
      </c>
      <c r="W1370">
        <v>12165.002193088165</v>
      </c>
      <c r="X1370">
        <v>2453.0894137361684</v>
      </c>
      <c r="Y1370">
        <v>482.55588670774614</v>
      </c>
      <c r="Z1370">
        <v>1344176</v>
      </c>
      <c r="AA1370">
        <v>1317994.2790357289</v>
      </c>
      <c r="AB1370">
        <v>1275094.822773885</v>
      </c>
      <c r="AC1370">
        <v>1229808.1829776932</v>
      </c>
      <c r="AD1370">
        <v>1177109.1070289332</v>
      </c>
      <c r="AE1370">
        <v>1119491.4796939732</v>
      </c>
      <c r="AF1370">
        <v>1064014.3142810238</v>
      </c>
      <c r="AG1370">
        <v>1013791.8227253676</v>
      </c>
      <c r="AH1370">
        <v>41235</v>
      </c>
      <c r="AI1370">
        <v>35540.144029168594</v>
      </c>
      <c r="AJ1370">
        <v>31130.929883647845</v>
      </c>
      <c r="AK1370">
        <v>28409.905517258281</v>
      </c>
      <c r="AL1370">
        <v>27353.047244659418</v>
      </c>
      <c r="AM1370">
        <v>27311.889196395765</v>
      </c>
      <c r="AN1370">
        <v>29824.00943462547</v>
      </c>
      <c r="AO1370">
        <v>29652.642080203419</v>
      </c>
      <c r="AP1370">
        <v>7826.4571731111128</v>
      </c>
      <c r="AQ1370">
        <v>520.83498282614755</v>
      </c>
      <c r="AR1370">
        <v>69.933100111111116</v>
      </c>
      <c r="AS1370">
        <v>520.83498282614755</v>
      </c>
      <c r="AT1370">
        <v>1815242</v>
      </c>
      <c r="AU1370">
        <v>49209</v>
      </c>
      <c r="AV1370">
        <v>1165307.8354075716</v>
      </c>
      <c r="AW1370">
        <v>646408.13357659476</v>
      </c>
      <c r="AX1370">
        <v>37579.348928129279</v>
      </c>
      <c r="AY1370">
        <v>38886.322467550664</v>
      </c>
      <c r="AZ1370">
        <v>24589.365401253664</v>
      </c>
      <c r="BA1370">
        <v>998.92899209868256</v>
      </c>
      <c r="BB1370">
        <v>66.061272509003672</v>
      </c>
      <c r="BC1370">
        <v>1208800</v>
      </c>
      <c r="BD1370">
        <v>72225972.168182582</v>
      </c>
      <c r="BE1370">
        <v>2207539.2814784143</v>
      </c>
      <c r="BF1370">
        <v>34772</v>
      </c>
      <c r="BG1370">
        <v>34627.389689239666</v>
      </c>
      <c r="BH1370">
        <v>33072.552374779349</v>
      </c>
      <c r="BI1370">
        <v>24326.000000000015</v>
      </c>
      <c r="BJ1370">
        <v>22698.363972416297</v>
      </c>
      <c r="BK1370">
        <v>21725.705940495674</v>
      </c>
      <c r="BL1370">
        <v>-14664557.047567427</v>
      </c>
      <c r="BM1370">
        <v>-4400150.0235792249</v>
      </c>
      <c r="BN1370">
        <v>4481072.7349300981</v>
      </c>
      <c r="BO1370">
        <v>214069.81372380059</v>
      </c>
      <c r="BP1370">
        <v>509426.2735866704</v>
      </c>
      <c r="BQ1370">
        <v>768503.83107341779</v>
      </c>
      <c r="BR1370">
        <v>1856987</v>
      </c>
      <c r="BS1370">
        <v>8767932</v>
      </c>
      <c r="BT1370">
        <v>937111</v>
      </c>
      <c r="BU1370">
        <v>49209</v>
      </c>
      <c r="BV1370">
        <v>88734</v>
      </c>
      <c r="BW1370">
        <v>932589</v>
      </c>
      <c r="BX1370">
        <v>42948</v>
      </c>
      <c r="BY1370">
        <v>391.7239486340664</v>
      </c>
      <c r="BZ1370">
        <v>0</v>
      </c>
      <c r="CA1370">
        <v>0</v>
      </c>
      <c r="CB1370">
        <v>0</v>
      </c>
      <c r="CC1370">
        <v>0</v>
      </c>
      <c r="CD1370">
        <v>27.642630193314002</v>
      </c>
      <c r="CE1370">
        <v>0</v>
      </c>
      <c r="CF1370">
        <v>4.5006361149110807</v>
      </c>
      <c r="CG1370">
        <v>125057.33094147494</v>
      </c>
      <c r="CH1370">
        <v>93109.145723392023</v>
      </c>
      <c r="CI1370">
        <v>164615.56686463358</v>
      </c>
      <c r="CJ1370">
        <v>35384.982310697764</v>
      </c>
      <c r="CK1370">
        <v>257654.5738718498</v>
      </c>
      <c r="CL1370">
        <v>410000000</v>
      </c>
      <c r="CM1370">
        <v>139000000</v>
      </c>
      <c r="CN1370">
        <v>3850000</v>
      </c>
      <c r="CO1370">
        <v>268780000</v>
      </c>
      <c r="CP1370">
        <v>45000</v>
      </c>
      <c r="CQ1370">
        <v>460</v>
      </c>
      <c r="CR1370">
        <v>0</v>
      </c>
      <c r="CS1370">
        <v>0</v>
      </c>
      <c r="CT1370">
        <v>86063000</v>
      </c>
      <c r="CU1370">
        <v>3223680</v>
      </c>
      <c r="CV1370">
        <v>0</v>
      </c>
      <c r="CW1370">
        <v>0</v>
      </c>
      <c r="CX1370">
        <v>37635.349069628974</v>
      </c>
      <c r="CY1370">
        <v>784967.95636891096</v>
      </c>
      <c r="CZ1370">
        <v>1208800</v>
      </c>
      <c r="DA1370">
        <v>1203772.8245816436</v>
      </c>
      <c r="DB1370">
        <v>1149721.0776093779</v>
      </c>
      <c r="DC1370">
        <v>1093317.9066197779</v>
      </c>
      <c r="DD1370">
        <v>-14664557.047567427</v>
      </c>
      <c r="DE1370">
        <v>-4400150.0235792249</v>
      </c>
      <c r="DF1370">
        <v>4481072.7349300981</v>
      </c>
    </row>
    <row r="1371" spans="1:110" x14ac:dyDescent="0.45">
      <c r="A1371">
        <v>34100</v>
      </c>
      <c r="B1371" t="s">
        <v>1702</v>
      </c>
      <c r="C1371">
        <v>1194034</v>
      </c>
      <c r="D1371">
        <v>1207517</v>
      </c>
      <c r="E1371">
        <v>1205175</v>
      </c>
      <c r="F1371">
        <v>1193985</v>
      </c>
      <c r="G1371">
        <v>1175450</v>
      </c>
      <c r="H1371">
        <v>1150616</v>
      </c>
      <c r="I1371">
        <v>1122112</v>
      </c>
      <c r="J1371">
        <v>1109280.1071428573</v>
      </c>
      <c r="K1371">
        <v>2.29</v>
      </c>
      <c r="L1371">
        <v>2.23</v>
      </c>
      <c r="M1371">
        <v>2.1800000000000002</v>
      </c>
      <c r="N1371">
        <v>2.14</v>
      </c>
      <c r="O1371">
        <v>2.11</v>
      </c>
      <c r="P1371">
        <v>2.1</v>
      </c>
      <c r="Q1371">
        <v>2.0808039734548602</v>
      </c>
      <c r="R1371">
        <v>2.0659819888735385</v>
      </c>
      <c r="S1371">
        <v>296715</v>
      </c>
      <c r="T1371">
        <v>9179</v>
      </c>
      <c r="U1371">
        <v>4553</v>
      </c>
      <c r="V1371">
        <v>2720.807209880456</v>
      </c>
      <c r="W1371">
        <v>4891.6221459996796</v>
      </c>
      <c r="X1371">
        <v>2110.8630475253826</v>
      </c>
      <c r="Y1371">
        <v>582.38100957419726</v>
      </c>
      <c r="Z1371">
        <v>576845</v>
      </c>
      <c r="AA1371">
        <v>580945.41597373411</v>
      </c>
      <c r="AB1371">
        <v>572539.44937404711</v>
      </c>
      <c r="AC1371">
        <v>560738.73163101892</v>
      </c>
      <c r="AD1371">
        <v>542945.47643930151</v>
      </c>
      <c r="AE1371">
        <v>520646.64835522376</v>
      </c>
      <c r="AF1371">
        <v>497409.64591511543</v>
      </c>
      <c r="AG1371">
        <v>482331.75003308174</v>
      </c>
      <c r="AH1371">
        <v>5045</v>
      </c>
      <c r="AI1371">
        <v>4562.7912566193972</v>
      </c>
      <c r="AJ1371">
        <v>4210.5730059697989</v>
      </c>
      <c r="AK1371">
        <v>4087.3849819603743</v>
      </c>
      <c r="AL1371">
        <v>4185.0586793126022</v>
      </c>
      <c r="AM1371">
        <v>4323.7196696558012</v>
      </c>
      <c r="AN1371">
        <v>4763.4702093716151</v>
      </c>
      <c r="AO1371">
        <v>4915.7475464183744</v>
      </c>
      <c r="AP1371">
        <v>3819.9891247493156</v>
      </c>
      <c r="AQ1371">
        <v>46.027523340257154</v>
      </c>
      <c r="AR1371">
        <v>6.180167430679564</v>
      </c>
      <c r="AS1371">
        <v>46.027523340257154</v>
      </c>
      <c r="AT1371">
        <v>647252</v>
      </c>
      <c r="AU1371">
        <v>19002</v>
      </c>
      <c r="AV1371">
        <v>416024.43552590645</v>
      </c>
      <c r="AW1371">
        <v>244239.13667696132</v>
      </c>
      <c r="AX1371">
        <v>14473.079549595572</v>
      </c>
      <c r="AY1371">
        <v>13882.735413499497</v>
      </c>
      <c r="AZ1371">
        <v>9290.8567591916089</v>
      </c>
      <c r="BA1371">
        <v>384.72137435621261</v>
      </c>
      <c r="BB1371">
        <v>66.061272509003672</v>
      </c>
      <c r="BC1371">
        <v>537000</v>
      </c>
      <c r="BD1371">
        <v>35176086.769392505</v>
      </c>
      <c r="BE1371">
        <v>220850268.92994884</v>
      </c>
      <c r="BF1371">
        <v>6888710</v>
      </c>
      <c r="BG1371">
        <v>7097977.3489036774</v>
      </c>
      <c r="BH1371">
        <v>6970446.9420080725</v>
      </c>
      <c r="BI1371">
        <v>4947040</v>
      </c>
      <c r="BJ1371">
        <v>4774970.0034698863</v>
      </c>
      <c r="BK1371">
        <v>4623451.5600097636</v>
      </c>
      <c r="BL1371">
        <v>-4380082.1862973124</v>
      </c>
      <c r="BM1371">
        <v>-6760913.1318927109</v>
      </c>
      <c r="BN1371">
        <v>-9241084.3582299352</v>
      </c>
      <c r="BO1371">
        <v>24819960.125875697</v>
      </c>
      <c r="BP1371">
        <v>56764149.53526634</v>
      </c>
      <c r="BQ1371">
        <v>84171208.586297125</v>
      </c>
      <c r="BR1371">
        <v>1856987</v>
      </c>
      <c r="BS1371">
        <v>8767932</v>
      </c>
      <c r="BT1371">
        <v>937111</v>
      </c>
      <c r="BU1371">
        <v>49209</v>
      </c>
      <c r="BV1371">
        <v>88734</v>
      </c>
      <c r="BW1371">
        <v>932589</v>
      </c>
      <c r="BX1371">
        <v>42948</v>
      </c>
      <c r="BY1371">
        <v>1947.5190981218</v>
      </c>
      <c r="BZ1371">
        <v>0</v>
      </c>
      <c r="CA1371">
        <v>0</v>
      </c>
      <c r="CB1371">
        <v>754.24422091658732</v>
      </c>
      <c r="CC1371">
        <v>611.33434374800015</v>
      </c>
      <c r="CD1371">
        <v>2.7794842875029278</v>
      </c>
      <c r="CE1371">
        <v>1.379664</v>
      </c>
      <c r="CF1371">
        <v>3.3376447058823535</v>
      </c>
      <c r="CG1371">
        <v>9509335.54848448</v>
      </c>
      <c r="CH1371">
        <v>7080001.6492502214</v>
      </c>
      <c r="CI1371">
        <v>12517336.249182878</v>
      </c>
      <c r="CJ1371">
        <v>2690667.2934438698</v>
      </c>
      <c r="CK1371">
        <v>19592004.563857395</v>
      </c>
      <c r="CL1371">
        <v>19900000</v>
      </c>
      <c r="CM1371">
        <v>6500000</v>
      </c>
      <c r="CN1371">
        <v>9820000</v>
      </c>
      <c r="CO1371">
        <v>906530000</v>
      </c>
      <c r="CP1371">
        <v>45000</v>
      </c>
      <c r="CQ1371">
        <v>460</v>
      </c>
      <c r="CR1371">
        <v>0</v>
      </c>
      <c r="CS1371">
        <v>0</v>
      </c>
      <c r="CT1371">
        <v>86063000</v>
      </c>
      <c r="CU1371">
        <v>3223680</v>
      </c>
      <c r="CV1371">
        <v>0</v>
      </c>
      <c r="CW1371">
        <v>0</v>
      </c>
      <c r="CX1371">
        <v>113875.55028808446</v>
      </c>
      <c r="CY1371">
        <v>73987248.665996432</v>
      </c>
      <c r="CZ1371">
        <v>537000</v>
      </c>
      <c r="DA1371">
        <v>553313.15099071886</v>
      </c>
      <c r="DB1371">
        <v>543371.69192175823</v>
      </c>
      <c r="DC1371">
        <v>532476.67556809867</v>
      </c>
      <c r="DD1371">
        <v>-4380082.1862973124</v>
      </c>
      <c r="DE1371">
        <v>-6760913.1318927109</v>
      </c>
      <c r="DF1371">
        <v>-9241084.3582299352</v>
      </c>
    </row>
    <row r="1372" spans="1:110" x14ac:dyDescent="0.45">
      <c r="A1372">
        <v>34202</v>
      </c>
      <c r="B1372" t="s">
        <v>1703</v>
      </c>
      <c r="C1372">
        <v>228552</v>
      </c>
      <c r="D1372">
        <v>215683</v>
      </c>
      <c r="E1372">
        <v>202037</v>
      </c>
      <c r="F1372">
        <v>188180</v>
      </c>
      <c r="G1372">
        <v>174528</v>
      </c>
      <c r="H1372">
        <v>161648</v>
      </c>
      <c r="I1372">
        <v>149865</v>
      </c>
      <c r="J1372">
        <v>136592.14285714284</v>
      </c>
      <c r="K1372">
        <v>2.29</v>
      </c>
      <c r="L1372">
        <v>2.23</v>
      </c>
      <c r="M1372">
        <v>2.1800000000000002</v>
      </c>
      <c r="N1372">
        <v>2.14</v>
      </c>
      <c r="O1372">
        <v>2.11</v>
      </c>
      <c r="P1372">
        <v>2.1</v>
      </c>
      <c r="Q1372">
        <v>2.0808039734548602</v>
      </c>
      <c r="R1372">
        <v>2.0659819888735385</v>
      </c>
      <c r="S1372">
        <v>268522</v>
      </c>
      <c r="T1372">
        <v>9710</v>
      </c>
      <c r="U1372">
        <v>3708</v>
      </c>
      <c r="V1372">
        <v>481.63238672830482</v>
      </c>
      <c r="W1372">
        <v>913.81506449788253</v>
      </c>
      <c r="X1372">
        <v>2414.5396242883658</v>
      </c>
      <c r="Y1372">
        <v>485.97306809742861</v>
      </c>
      <c r="Z1372">
        <v>102820</v>
      </c>
      <c r="AA1372">
        <v>95497.161896428006</v>
      </c>
      <c r="AB1372">
        <v>88531.710464765565</v>
      </c>
      <c r="AC1372">
        <v>82041.707750518573</v>
      </c>
      <c r="AD1372">
        <v>75559.001789416187</v>
      </c>
      <c r="AE1372">
        <v>69207.730557976567</v>
      </c>
      <c r="AF1372">
        <v>63250.433933861917</v>
      </c>
      <c r="AG1372">
        <v>56592.263523142363</v>
      </c>
      <c r="AH1372">
        <v>2962</v>
      </c>
      <c r="AI1372">
        <v>2450.0144678935526</v>
      </c>
      <c r="AJ1372">
        <v>2100.0806610069731</v>
      </c>
      <c r="AK1372">
        <v>1918.1033597603093</v>
      </c>
      <c r="AL1372">
        <v>1856.6077341248299</v>
      </c>
      <c r="AM1372">
        <v>1861.7535846591049</v>
      </c>
      <c r="AN1372">
        <v>1914.8715153090934</v>
      </c>
      <c r="AO1372">
        <v>1946.5305603522763</v>
      </c>
      <c r="AP1372">
        <v>565.46785584774989</v>
      </c>
      <c r="AQ1372">
        <v>26.844984910276278</v>
      </c>
      <c r="AR1372">
        <v>3.6045063774801589</v>
      </c>
      <c r="AS1372">
        <v>26.844984910276278</v>
      </c>
      <c r="AT1372">
        <v>129300</v>
      </c>
      <c r="AU1372">
        <v>2681</v>
      </c>
      <c r="AV1372">
        <v>82712.786845804847</v>
      </c>
      <c r="AW1372">
        <v>38258.028568423739</v>
      </c>
      <c r="AX1372">
        <v>2068.9888318854091</v>
      </c>
      <c r="AY1372">
        <v>2760.1256970445074</v>
      </c>
      <c r="AZ1372">
        <v>1455.3354067428388</v>
      </c>
      <c r="BA1372">
        <v>54.997571470741491</v>
      </c>
      <c r="BB1372">
        <v>66.061272509003672</v>
      </c>
      <c r="BC1372">
        <v>95230</v>
      </c>
      <c r="BD1372">
        <v>4300400.008591773</v>
      </c>
      <c r="BE1372">
        <v>41114700.01910945</v>
      </c>
      <c r="BF1372">
        <v>808710</v>
      </c>
      <c r="BG1372">
        <v>735260.86634759628</v>
      </c>
      <c r="BH1372">
        <v>643624.84713213379</v>
      </c>
      <c r="BI1372">
        <v>627146</v>
      </c>
      <c r="BJ1372">
        <v>538781.7588203242</v>
      </c>
      <c r="BK1372">
        <v>496208.73327752436</v>
      </c>
      <c r="BL1372">
        <v>-3061345.3240612624</v>
      </c>
      <c r="BM1372">
        <v>-3452435.3382194843</v>
      </c>
      <c r="BN1372">
        <v>-3894018.9918411393</v>
      </c>
      <c r="BO1372">
        <v>2428045.2399640381</v>
      </c>
      <c r="BP1372">
        <v>6800033.8513123617</v>
      </c>
      <c r="BQ1372">
        <v>10757377.205516476</v>
      </c>
      <c r="BR1372">
        <v>1856987</v>
      </c>
      <c r="BS1372">
        <v>8767932</v>
      </c>
      <c r="BT1372">
        <v>937111</v>
      </c>
      <c r="BU1372">
        <v>49209</v>
      </c>
      <c r="BV1372">
        <v>88734</v>
      </c>
      <c r="BW1372">
        <v>932589</v>
      </c>
      <c r="BX1372">
        <v>42948</v>
      </c>
      <c r="BY1372">
        <v>874.58162802621723</v>
      </c>
      <c r="BZ1372">
        <v>0</v>
      </c>
      <c r="CA1372">
        <v>0</v>
      </c>
      <c r="CB1372">
        <v>0</v>
      </c>
      <c r="CC1372">
        <v>3126.8343033199999</v>
      </c>
      <c r="CD1372">
        <v>82.424954939858111</v>
      </c>
      <c r="CE1372">
        <v>0</v>
      </c>
      <c r="CF1372">
        <v>1679.5386618352941</v>
      </c>
      <c r="CG1372">
        <v>2143100.3114524735</v>
      </c>
      <c r="CH1372">
        <v>1595606.0927948167</v>
      </c>
      <c r="CI1372">
        <v>2821007.5327980677</v>
      </c>
      <c r="CJ1372">
        <v>606390.4134199511</v>
      </c>
      <c r="CK1372">
        <v>4415411.6624344708</v>
      </c>
      <c r="CL1372">
        <v>6390000</v>
      </c>
      <c r="CM1372">
        <v>17800000</v>
      </c>
      <c r="CN1372">
        <v>11420000</v>
      </c>
      <c r="CO1372">
        <v>352800000</v>
      </c>
      <c r="CP1372">
        <v>87000</v>
      </c>
      <c r="CQ1372">
        <v>2690</v>
      </c>
      <c r="CR1372">
        <v>0</v>
      </c>
      <c r="CS1372">
        <v>0</v>
      </c>
      <c r="CT1372">
        <v>162064000</v>
      </c>
      <c r="CU1372">
        <v>18851520</v>
      </c>
      <c r="CV1372">
        <v>0</v>
      </c>
      <c r="CW1372">
        <v>0</v>
      </c>
      <c r="CX1372">
        <v>28347.263796045805</v>
      </c>
      <c r="CY1372">
        <v>17095139.585748509</v>
      </c>
      <c r="CZ1372">
        <v>95230</v>
      </c>
      <c r="DA1372">
        <v>86580.965120106834</v>
      </c>
      <c r="DB1372">
        <v>75790.325570838861</v>
      </c>
      <c r="DC1372">
        <v>65097.141566651779</v>
      </c>
      <c r="DD1372">
        <v>-3061345.3240612624</v>
      </c>
      <c r="DE1372">
        <v>-3452435.3382194843</v>
      </c>
      <c r="DF1372">
        <v>-3894018.9918411393</v>
      </c>
    </row>
    <row r="1373" spans="1:110" x14ac:dyDescent="0.45">
      <c r="A1373">
        <v>34203</v>
      </c>
      <c r="B1373" t="s">
        <v>1704</v>
      </c>
      <c r="C1373">
        <v>26426</v>
      </c>
      <c r="D1373">
        <v>24247</v>
      </c>
      <c r="E1373">
        <v>22033</v>
      </c>
      <c r="F1373">
        <v>19851</v>
      </c>
      <c r="G1373">
        <v>17735</v>
      </c>
      <c r="H1373">
        <v>15726</v>
      </c>
      <c r="I1373">
        <v>13870</v>
      </c>
      <c r="J1373">
        <v>11762.571428571429</v>
      </c>
      <c r="K1373">
        <v>2.29</v>
      </c>
      <c r="L1373">
        <v>2.23</v>
      </c>
      <c r="M1373">
        <v>2.1800000000000002</v>
      </c>
      <c r="N1373">
        <v>2.14</v>
      </c>
      <c r="O1373">
        <v>2.11</v>
      </c>
      <c r="P1373">
        <v>2.1</v>
      </c>
      <c r="Q1373">
        <v>2.0808039734548602</v>
      </c>
      <c r="R1373">
        <v>2.0659819888735385</v>
      </c>
      <c r="S1373">
        <v>297548</v>
      </c>
      <c r="T1373">
        <v>9496</v>
      </c>
      <c r="U1373">
        <v>4276</v>
      </c>
      <c r="V1373">
        <v>54.779465069591915</v>
      </c>
      <c r="W1373">
        <v>129.64098792246739</v>
      </c>
      <c r="X1373">
        <v>2400.4911729427045</v>
      </c>
      <c r="Y1373">
        <v>456.74369294530953</v>
      </c>
      <c r="Z1373">
        <v>11589</v>
      </c>
      <c r="AA1373">
        <v>10371.943946198331</v>
      </c>
      <c r="AB1373">
        <v>9249.1244194575902</v>
      </c>
      <c r="AC1373">
        <v>8167.9270023485733</v>
      </c>
      <c r="AD1373">
        <v>7119.514217400716</v>
      </c>
      <c r="AE1373">
        <v>6177.4655267474627</v>
      </c>
      <c r="AF1373">
        <v>5357.0172362064441</v>
      </c>
      <c r="AG1373">
        <v>4303.1076217240688</v>
      </c>
      <c r="AH1373">
        <v>690</v>
      </c>
      <c r="AI1373">
        <v>546.01657532606691</v>
      </c>
      <c r="AJ1373">
        <v>454.95886773746543</v>
      </c>
      <c r="AK1373">
        <v>392.80731153712003</v>
      </c>
      <c r="AL1373">
        <v>356.0234066370453</v>
      </c>
      <c r="AM1373">
        <v>335.54940472144523</v>
      </c>
      <c r="AN1373">
        <v>323.54417545581026</v>
      </c>
      <c r="AO1373">
        <v>288.99464716142597</v>
      </c>
      <c r="AP1373">
        <v>63.370096122785782</v>
      </c>
      <c r="AQ1373">
        <v>8.7193356499913097</v>
      </c>
      <c r="AR1373">
        <v>1.1707550241815476</v>
      </c>
      <c r="AS1373">
        <v>8.7193356499913097</v>
      </c>
      <c r="AT1373">
        <v>19165</v>
      </c>
      <c r="AU1373">
        <v>289</v>
      </c>
      <c r="AV1373">
        <v>12221.350391269027</v>
      </c>
      <c r="AW1373">
        <v>4646.7958834231003</v>
      </c>
      <c r="AX1373">
        <v>226.74059822405832</v>
      </c>
      <c r="AY1373">
        <v>407.82646255664736</v>
      </c>
      <c r="AZ1373">
        <v>176.76411540541471</v>
      </c>
      <c r="BA1373">
        <v>6.0271868383081673</v>
      </c>
      <c r="BB1373">
        <v>66.061272509003672</v>
      </c>
      <c r="BC1373">
        <v>10460</v>
      </c>
      <c r="BD1373">
        <v>361827.20119576482</v>
      </c>
      <c r="BE1373">
        <v>4600910.7110342365</v>
      </c>
      <c r="BF1373">
        <v>92484</v>
      </c>
      <c r="BG1373">
        <v>78900.92080608102</v>
      </c>
      <c r="BH1373">
        <v>63696.039889470863</v>
      </c>
      <c r="BI1373">
        <v>148516.00000000003</v>
      </c>
      <c r="BJ1373">
        <v>116956.65277148278</v>
      </c>
      <c r="BK1373">
        <v>101944.416494754</v>
      </c>
      <c r="BL1373">
        <v>-551636.02928391821</v>
      </c>
      <c r="BM1373">
        <v>-607440.10410614195</v>
      </c>
      <c r="BN1373">
        <v>-679996.94635212806</v>
      </c>
      <c r="BO1373">
        <v>77329.042204780504</v>
      </c>
      <c r="BP1373">
        <v>417517.73164636805</v>
      </c>
      <c r="BQ1373">
        <v>726607.54853244126</v>
      </c>
      <c r="BR1373">
        <v>1856987</v>
      </c>
      <c r="BS1373">
        <v>8767932</v>
      </c>
      <c r="BT1373">
        <v>937111</v>
      </c>
      <c r="BU1373">
        <v>49209</v>
      </c>
      <c r="BV1373">
        <v>88734</v>
      </c>
      <c r="BW1373">
        <v>932589</v>
      </c>
      <c r="BX1373">
        <v>42948</v>
      </c>
      <c r="BY1373">
        <v>298.37396528614011</v>
      </c>
      <c r="BZ1373">
        <v>0</v>
      </c>
      <c r="CA1373">
        <v>0</v>
      </c>
      <c r="CB1373">
        <v>0</v>
      </c>
      <c r="CC1373">
        <v>0</v>
      </c>
      <c r="CD1373">
        <v>4.5925180108013528</v>
      </c>
      <c r="CE1373">
        <v>0</v>
      </c>
      <c r="CF1373">
        <v>0</v>
      </c>
      <c r="CG1373">
        <v>317223.45253148023</v>
      </c>
      <c r="CH1373">
        <v>236182.91263911384</v>
      </c>
      <c r="CI1373">
        <v>417567.83123465173</v>
      </c>
      <c r="CJ1373">
        <v>89758.402581117087</v>
      </c>
      <c r="CK1373">
        <v>653572.82830868906</v>
      </c>
      <c r="CL1373">
        <v>3610000</v>
      </c>
      <c r="CM1373">
        <v>2520000</v>
      </c>
      <c r="CN1373">
        <v>3720000</v>
      </c>
      <c r="CO1373">
        <v>118230000</v>
      </c>
      <c r="CP1373">
        <v>46000</v>
      </c>
      <c r="CQ1373">
        <v>0</v>
      </c>
      <c r="CR1373">
        <v>0</v>
      </c>
      <c r="CS1373">
        <v>0</v>
      </c>
      <c r="CT1373">
        <v>97227000</v>
      </c>
      <c r="CU1373">
        <v>0</v>
      </c>
      <c r="CV1373">
        <v>0</v>
      </c>
      <c r="CW1373">
        <v>0</v>
      </c>
      <c r="CX1373">
        <v>12325.900250925357</v>
      </c>
      <c r="CY1373">
        <v>2215497.9289375949</v>
      </c>
      <c r="CZ1373">
        <v>10460</v>
      </c>
      <c r="DA1373">
        <v>8923.7449897453353</v>
      </c>
      <c r="DB1373">
        <v>7204.0631595072146</v>
      </c>
      <c r="DC1373">
        <v>5477.1454961974941</v>
      </c>
      <c r="DD1373">
        <v>-551636.02928391821</v>
      </c>
      <c r="DE1373">
        <v>-607440.10410614195</v>
      </c>
      <c r="DF1373">
        <v>-679996.94635212806</v>
      </c>
    </row>
    <row r="1374" spans="1:110" x14ac:dyDescent="0.45">
      <c r="A1374">
        <v>34204</v>
      </c>
      <c r="B1374" t="s">
        <v>1705</v>
      </c>
      <c r="C1374">
        <v>96194</v>
      </c>
      <c r="D1374">
        <v>91746</v>
      </c>
      <c r="E1374">
        <v>86928</v>
      </c>
      <c r="F1374">
        <v>81972</v>
      </c>
      <c r="G1374">
        <v>76868</v>
      </c>
      <c r="H1374">
        <v>71670</v>
      </c>
      <c r="I1374">
        <v>66640</v>
      </c>
      <c r="J1374">
        <v>61680.21428571429</v>
      </c>
      <c r="K1374">
        <v>2.29</v>
      </c>
      <c r="L1374">
        <v>2.23</v>
      </c>
      <c r="M1374">
        <v>2.1800000000000002</v>
      </c>
      <c r="N1374">
        <v>2.14</v>
      </c>
      <c r="O1374">
        <v>2.11</v>
      </c>
      <c r="P1374">
        <v>2.1</v>
      </c>
      <c r="Q1374">
        <v>2.0808039734548602</v>
      </c>
      <c r="R1374">
        <v>2.0659819888735385</v>
      </c>
      <c r="S1374">
        <v>291542</v>
      </c>
      <c r="T1374">
        <v>11290</v>
      </c>
      <c r="U1374">
        <v>3224</v>
      </c>
      <c r="V1374">
        <v>198.05662644224273</v>
      </c>
      <c r="W1374">
        <v>402.71289562731192</v>
      </c>
      <c r="X1374">
        <v>2873.4147219600045</v>
      </c>
      <c r="Y1374">
        <v>403.54618343982361</v>
      </c>
      <c r="Z1374">
        <v>44534</v>
      </c>
      <c r="AA1374">
        <v>41386.696449931733</v>
      </c>
      <c r="AB1374">
        <v>38316.874980325709</v>
      </c>
      <c r="AC1374">
        <v>35464.043259807302</v>
      </c>
      <c r="AD1374">
        <v>32711.033209959707</v>
      </c>
      <c r="AE1374">
        <v>30087.692318623231</v>
      </c>
      <c r="AF1374">
        <v>27741.0485954408</v>
      </c>
      <c r="AG1374">
        <v>24893.278705975205</v>
      </c>
      <c r="AH1374">
        <v>2444</v>
      </c>
      <c r="AI1374">
        <v>2031.9568733898748</v>
      </c>
      <c r="AJ1374">
        <v>1748.7155605876142</v>
      </c>
      <c r="AK1374">
        <v>1603.45831483914</v>
      </c>
      <c r="AL1374">
        <v>1582.4097521367962</v>
      </c>
      <c r="AM1374">
        <v>1651.203775804157</v>
      </c>
      <c r="AN1374">
        <v>1794.2611065760682</v>
      </c>
      <c r="AO1374">
        <v>1894.431378572282</v>
      </c>
      <c r="AP1374">
        <v>235.17258493416529</v>
      </c>
      <c r="AQ1374">
        <v>38.682143610870533</v>
      </c>
      <c r="AR1374">
        <v>5.1938950163690478</v>
      </c>
      <c r="AS1374">
        <v>38.682143610870533</v>
      </c>
      <c r="AT1374">
        <v>68766</v>
      </c>
      <c r="AU1374">
        <v>1374</v>
      </c>
      <c r="AV1374">
        <v>43970.998602320273</v>
      </c>
      <c r="AW1374">
        <v>19857.118498165681</v>
      </c>
      <c r="AX1374">
        <v>1062.1231063820951</v>
      </c>
      <c r="AY1374">
        <v>1467.3122233594274</v>
      </c>
      <c r="AZ1374">
        <v>755.36478767022243</v>
      </c>
      <c r="BA1374">
        <v>28.233207716613965</v>
      </c>
      <c r="BB1374">
        <v>66.061272509003672</v>
      </c>
      <c r="BC1374">
        <v>39340</v>
      </c>
      <c r="BD1374">
        <v>1885898.6854917093</v>
      </c>
      <c r="BE1374">
        <v>16875101.413809527</v>
      </c>
      <c r="BF1374">
        <v>350220</v>
      </c>
      <c r="BG1374">
        <v>326069.68662159704</v>
      </c>
      <c r="BH1374">
        <v>290520.49655726523</v>
      </c>
      <c r="BI1374">
        <v>330900</v>
      </c>
      <c r="BJ1374">
        <v>283546.47558949084</v>
      </c>
      <c r="BK1374">
        <v>261535.27141916932</v>
      </c>
      <c r="BL1374">
        <v>-1555809.217792247</v>
      </c>
      <c r="BM1374">
        <v>-1629360.1889905105</v>
      </c>
      <c r="BN1374">
        <v>-1757957.0057975973</v>
      </c>
      <c r="BO1374">
        <v>988940.47075002454</v>
      </c>
      <c r="BP1374">
        <v>2794424.7020511217</v>
      </c>
      <c r="BQ1374">
        <v>4463297.5190811511</v>
      </c>
      <c r="BR1374">
        <v>1856987</v>
      </c>
      <c r="BS1374">
        <v>8767932</v>
      </c>
      <c r="BT1374">
        <v>937111</v>
      </c>
      <c r="BU1374">
        <v>49209</v>
      </c>
      <c r="BV1374">
        <v>88734</v>
      </c>
      <c r="BW1374">
        <v>932589</v>
      </c>
      <c r="BX1374">
        <v>42948</v>
      </c>
      <c r="BY1374">
        <v>1166.5065874745455</v>
      </c>
      <c r="BZ1374">
        <v>0</v>
      </c>
      <c r="CA1374">
        <v>0</v>
      </c>
      <c r="CB1374">
        <v>0</v>
      </c>
      <c r="CC1374">
        <v>186.09884160000001</v>
      </c>
      <c r="CD1374">
        <v>51.652996906635757</v>
      </c>
      <c r="CE1374">
        <v>1.4287264115682661</v>
      </c>
      <c r="CF1374">
        <v>3.1829999999999998</v>
      </c>
      <c r="CG1374">
        <v>908856.14397594205</v>
      </c>
      <c r="CH1374">
        <v>676672.19917446049</v>
      </c>
      <c r="CI1374">
        <v>1196346.2534557129</v>
      </c>
      <c r="CJ1374">
        <v>257160.92239812831</v>
      </c>
      <c r="CK1374">
        <v>1872508.7183935072</v>
      </c>
      <c r="CL1374">
        <v>37300000</v>
      </c>
      <c r="CM1374">
        <v>7210000</v>
      </c>
      <c r="CN1374">
        <v>9270000</v>
      </c>
      <c r="CO1374">
        <v>471550000</v>
      </c>
      <c r="CP1374">
        <v>93000</v>
      </c>
      <c r="CQ1374">
        <v>2630</v>
      </c>
      <c r="CR1374">
        <v>0</v>
      </c>
      <c r="CS1374">
        <v>0</v>
      </c>
      <c r="CT1374">
        <v>194102000</v>
      </c>
      <c r="CU1374">
        <v>18431040</v>
      </c>
      <c r="CV1374">
        <v>0</v>
      </c>
      <c r="CW1374">
        <v>0</v>
      </c>
      <c r="CX1374">
        <v>47398.199829540921</v>
      </c>
      <c r="CY1374">
        <v>6812757.6321673337</v>
      </c>
      <c r="CZ1374">
        <v>39340</v>
      </c>
      <c r="DA1374">
        <v>36627.20995857926</v>
      </c>
      <c r="DB1374">
        <v>32633.991018682013</v>
      </c>
      <c r="DC1374">
        <v>28547.719622486457</v>
      </c>
      <c r="DD1374">
        <v>-1555809.217792247</v>
      </c>
      <c r="DE1374">
        <v>-1629360.1889905105</v>
      </c>
      <c r="DF1374">
        <v>-1757957.0057975973</v>
      </c>
    </row>
    <row r="1375" spans="1:110" x14ac:dyDescent="0.45">
      <c r="A1375">
        <v>34205</v>
      </c>
      <c r="B1375" t="s">
        <v>1706</v>
      </c>
      <c r="C1375">
        <v>138626</v>
      </c>
      <c r="D1375">
        <v>131661</v>
      </c>
      <c r="E1375">
        <v>124309</v>
      </c>
      <c r="F1375">
        <v>116914</v>
      </c>
      <c r="G1375">
        <v>109490</v>
      </c>
      <c r="H1375">
        <v>102268</v>
      </c>
      <c r="I1375">
        <v>95505</v>
      </c>
      <c r="J1375">
        <v>88256.142857142855</v>
      </c>
      <c r="K1375">
        <v>2.29</v>
      </c>
      <c r="L1375">
        <v>2.23</v>
      </c>
      <c r="M1375">
        <v>2.1800000000000002</v>
      </c>
      <c r="N1375">
        <v>2.14</v>
      </c>
      <c r="O1375">
        <v>2.11</v>
      </c>
      <c r="P1375">
        <v>2.1</v>
      </c>
      <c r="Q1375">
        <v>2.0808039734548602</v>
      </c>
      <c r="R1375">
        <v>2.0659819888735385</v>
      </c>
      <c r="S1375">
        <v>291542</v>
      </c>
      <c r="T1375">
        <v>11290</v>
      </c>
      <c r="U1375">
        <v>3224</v>
      </c>
      <c r="V1375">
        <v>288.06522229921012</v>
      </c>
      <c r="W1375">
        <v>597.80651720510241</v>
      </c>
      <c r="X1375">
        <v>2847.0399938863889</v>
      </c>
      <c r="Y1375">
        <v>391.76428706801045</v>
      </c>
      <c r="Z1375">
        <v>65562</v>
      </c>
      <c r="AA1375">
        <v>61064.529005338067</v>
      </c>
      <c r="AB1375">
        <v>56825.978949105636</v>
      </c>
      <c r="AC1375">
        <v>53033.960041600854</v>
      </c>
      <c r="AD1375">
        <v>49401.984861449811</v>
      </c>
      <c r="AE1375">
        <v>45983.741625345006</v>
      </c>
      <c r="AF1375">
        <v>42959.887508552456</v>
      </c>
      <c r="AG1375">
        <v>39121.409481587471</v>
      </c>
      <c r="AH1375">
        <v>3591</v>
      </c>
      <c r="AI1375">
        <v>2887.6398805300519</v>
      </c>
      <c r="AJ1375">
        <v>2319.2539057443619</v>
      </c>
      <c r="AK1375">
        <v>1934.1474992894516</v>
      </c>
      <c r="AL1375">
        <v>1706.4849067742559</v>
      </c>
      <c r="AM1375">
        <v>1602.4781953246425</v>
      </c>
      <c r="AN1375">
        <v>1737.7190242623185</v>
      </c>
      <c r="AO1375">
        <v>1710.0748821381262</v>
      </c>
      <c r="AP1375">
        <v>332.09903415118612</v>
      </c>
      <c r="AQ1375">
        <v>12.207069909987833</v>
      </c>
      <c r="AR1375">
        <v>1.6390570338541668</v>
      </c>
      <c r="AS1375">
        <v>12.207069909987833</v>
      </c>
      <c r="AT1375">
        <v>98163</v>
      </c>
      <c r="AU1375">
        <v>1955</v>
      </c>
      <c r="AV1375">
        <v>62766.042021347173</v>
      </c>
      <c r="AW1375">
        <v>28285.67227970947</v>
      </c>
      <c r="AX1375">
        <v>1511.4716790454404</v>
      </c>
      <c r="AY1375">
        <v>2094.5028222523551</v>
      </c>
      <c r="AZ1375">
        <v>1075.9869735201482</v>
      </c>
      <c r="BA1375">
        <v>40.177728566350829</v>
      </c>
      <c r="BB1375">
        <v>66.061272509003672</v>
      </c>
      <c r="BC1375">
        <v>54930</v>
      </c>
      <c r="BD1375">
        <v>2625564.307612069</v>
      </c>
      <c r="BE1375">
        <v>33502385.340497497</v>
      </c>
      <c r="BF1375">
        <v>544620</v>
      </c>
      <c r="BG1375">
        <v>503957.65397924022</v>
      </c>
      <c r="BH1375">
        <v>449222.77630321158</v>
      </c>
      <c r="BI1375">
        <v>503590.00000000012</v>
      </c>
      <c r="BJ1375">
        <v>437363.10379164817</v>
      </c>
      <c r="BK1375">
        <v>407410.74993311957</v>
      </c>
      <c r="BL1375">
        <v>-2266306.4079217878</v>
      </c>
      <c r="BM1375">
        <v>-2604889.7630080339</v>
      </c>
      <c r="BN1375">
        <v>-2830507.2566607781</v>
      </c>
      <c r="BO1375">
        <v>2166338.9933991078</v>
      </c>
      <c r="BP1375">
        <v>5798223.2021784373</v>
      </c>
      <c r="BQ1375">
        <v>9112217.5307442732</v>
      </c>
      <c r="BR1375">
        <v>1856987</v>
      </c>
      <c r="BS1375">
        <v>8767932</v>
      </c>
      <c r="BT1375">
        <v>937111</v>
      </c>
      <c r="BU1375">
        <v>49209</v>
      </c>
      <c r="BV1375">
        <v>88734</v>
      </c>
      <c r="BW1375">
        <v>932589</v>
      </c>
      <c r="BX1375">
        <v>42948</v>
      </c>
      <c r="BY1375">
        <v>1152.3416541118165</v>
      </c>
      <c r="BZ1375">
        <v>0</v>
      </c>
      <c r="CA1375">
        <v>0</v>
      </c>
      <c r="CB1375">
        <v>0</v>
      </c>
      <c r="CC1375">
        <v>0</v>
      </c>
      <c r="CD1375">
        <v>48.717947518156251</v>
      </c>
      <c r="CE1375">
        <v>0</v>
      </c>
      <c r="CF1375">
        <v>0</v>
      </c>
      <c r="CG1375">
        <v>1704603.1096481297</v>
      </c>
      <c r="CH1375">
        <v>1269131.0308793562</v>
      </c>
      <c r="CI1375">
        <v>2243804.5419765343</v>
      </c>
      <c r="CJ1375">
        <v>482317.59327957459</v>
      </c>
      <c r="CK1375">
        <v>3511979.5419475068</v>
      </c>
      <c r="CL1375">
        <v>8190000</v>
      </c>
      <c r="CM1375">
        <v>23300000</v>
      </c>
      <c r="CN1375">
        <v>14770000</v>
      </c>
      <c r="CO1375">
        <v>285090000</v>
      </c>
      <c r="CP1375">
        <v>16000</v>
      </c>
      <c r="CQ1375">
        <v>650</v>
      </c>
      <c r="CR1375">
        <v>0</v>
      </c>
      <c r="CS1375">
        <v>0</v>
      </c>
      <c r="CT1375">
        <v>30783000</v>
      </c>
      <c r="CU1375">
        <v>4555200</v>
      </c>
      <c r="CV1375">
        <v>0</v>
      </c>
      <c r="CW1375">
        <v>0</v>
      </c>
      <c r="CX1375">
        <v>21725.264235161885</v>
      </c>
      <c r="CY1375">
        <v>13319449.946551535</v>
      </c>
      <c r="CZ1375">
        <v>54930</v>
      </c>
      <c r="DA1375">
        <v>50828.823644154945</v>
      </c>
      <c r="DB1375">
        <v>45308.301388739696</v>
      </c>
      <c r="DC1375">
        <v>39744.379844548464</v>
      </c>
      <c r="DD1375">
        <v>-2266306.4079217878</v>
      </c>
      <c r="DE1375">
        <v>-2604889.7630080339</v>
      </c>
      <c r="DF1375">
        <v>-2830507.2566607781</v>
      </c>
    </row>
    <row r="1376" spans="1:110" x14ac:dyDescent="0.45">
      <c r="A1376">
        <v>34207</v>
      </c>
      <c r="B1376" t="s">
        <v>1707</v>
      </c>
      <c r="C1376">
        <v>464811</v>
      </c>
      <c r="D1376">
        <v>465995</v>
      </c>
      <c r="E1376">
        <v>463317</v>
      </c>
      <c r="F1376">
        <v>457805</v>
      </c>
      <c r="G1376">
        <v>449846</v>
      </c>
      <c r="H1376">
        <v>440165</v>
      </c>
      <c r="I1376">
        <v>429585</v>
      </c>
      <c r="J1376">
        <v>423484.67857142858</v>
      </c>
      <c r="K1376">
        <v>2.29</v>
      </c>
      <c r="L1376">
        <v>2.23</v>
      </c>
      <c r="M1376">
        <v>2.1800000000000002</v>
      </c>
      <c r="N1376">
        <v>2.14</v>
      </c>
      <c r="O1376">
        <v>2.11</v>
      </c>
      <c r="P1376">
        <v>2.1</v>
      </c>
      <c r="Q1376">
        <v>2.0808039734548602</v>
      </c>
      <c r="R1376">
        <v>2.0659819888735385</v>
      </c>
      <c r="S1376">
        <v>293232</v>
      </c>
      <c r="T1376">
        <v>11032</v>
      </c>
      <c r="U1376">
        <v>3011</v>
      </c>
      <c r="V1376">
        <v>952.61389645062786</v>
      </c>
      <c r="W1376">
        <v>1891.5733629178999</v>
      </c>
      <c r="X1376">
        <v>2820.7169067452737</v>
      </c>
      <c r="Y1376">
        <v>387.71243198818081</v>
      </c>
      <c r="Z1376">
        <v>214478</v>
      </c>
      <c r="AA1376">
        <v>212925.94703879586</v>
      </c>
      <c r="AB1376">
        <v>209531.29171638915</v>
      </c>
      <c r="AC1376">
        <v>205689.03096689182</v>
      </c>
      <c r="AD1376">
        <v>200301.1947441427</v>
      </c>
      <c r="AE1376">
        <v>193626.92801323906</v>
      </c>
      <c r="AF1376">
        <v>186664.80263759551</v>
      </c>
      <c r="AG1376">
        <v>181635.98485385795</v>
      </c>
      <c r="AH1376">
        <v>3210</v>
      </c>
      <c r="AI1376">
        <v>2767.7484851100553</v>
      </c>
      <c r="AJ1376">
        <v>2551.3180154326355</v>
      </c>
      <c r="AK1376">
        <v>2544.8592058576091</v>
      </c>
      <c r="AL1376">
        <v>2666.0726072509119</v>
      </c>
      <c r="AM1376">
        <v>2817.9033271784911</v>
      </c>
      <c r="AN1376">
        <v>3069.5221458793476</v>
      </c>
      <c r="AO1376">
        <v>3243.0894349546838</v>
      </c>
      <c r="AP1376">
        <v>1201.2745318684024</v>
      </c>
      <c r="AQ1376">
        <v>17.01591563210425</v>
      </c>
      <c r="AR1376">
        <v>2.2847461684027781</v>
      </c>
      <c r="AS1376">
        <v>17.01591563210425</v>
      </c>
      <c r="AT1376">
        <v>347766</v>
      </c>
      <c r="AU1376">
        <v>9179</v>
      </c>
      <c r="AV1376">
        <v>223162.78380159961</v>
      </c>
      <c r="AW1376">
        <v>121491.90789076092</v>
      </c>
      <c r="AX1376">
        <v>7016.2218995579633</v>
      </c>
      <c r="AY1376">
        <v>7446.9420954593779</v>
      </c>
      <c r="AZ1376">
        <v>4621.552176164545</v>
      </c>
      <c r="BA1376">
        <v>186.50422826298384</v>
      </c>
      <c r="BB1376">
        <v>66.061272509003672</v>
      </c>
      <c r="BC1376">
        <v>185750</v>
      </c>
      <c r="BD1376">
        <v>12036785.881545113</v>
      </c>
      <c r="BE1376">
        <v>100018631.50821541</v>
      </c>
      <c r="BF1376">
        <v>2983640</v>
      </c>
      <c r="BG1376">
        <v>3054476.479728383</v>
      </c>
      <c r="BH1376">
        <v>2992721.0524310754</v>
      </c>
      <c r="BI1376">
        <v>1682052.0000000007</v>
      </c>
      <c r="BJ1376">
        <v>1624882.5036475416</v>
      </c>
      <c r="BK1376">
        <v>1582320.1911619883</v>
      </c>
      <c r="BL1376">
        <v>-6527295.3584763072</v>
      </c>
      <c r="BM1376">
        <v>-7663985.9723303951</v>
      </c>
      <c r="BN1376">
        <v>-8779706.0743598398</v>
      </c>
      <c r="BO1376">
        <v>11168702.714471236</v>
      </c>
      <c r="BP1376">
        <v>25387693.768993273</v>
      </c>
      <c r="BQ1376">
        <v>37624254.898352034</v>
      </c>
      <c r="BR1376">
        <v>1856987</v>
      </c>
      <c r="BS1376">
        <v>8767932</v>
      </c>
      <c r="BT1376">
        <v>937111</v>
      </c>
      <c r="BU1376">
        <v>49209</v>
      </c>
      <c r="BV1376">
        <v>88734</v>
      </c>
      <c r="BW1376">
        <v>932589</v>
      </c>
      <c r="BX1376">
        <v>42948</v>
      </c>
      <c r="BY1376">
        <v>2835.2819539259772</v>
      </c>
      <c r="BZ1376">
        <v>0</v>
      </c>
      <c r="CA1376">
        <v>0</v>
      </c>
      <c r="CB1376">
        <v>109.84161652623823</v>
      </c>
      <c r="CC1376">
        <v>0</v>
      </c>
      <c r="CD1376">
        <v>120.18020930931168</v>
      </c>
      <c r="CE1376">
        <v>0.38563200000000003</v>
      </c>
      <c r="CF1376">
        <v>43.420999999999999</v>
      </c>
      <c r="CG1376">
        <v>4522574.9092545183</v>
      </c>
      <c r="CH1376">
        <v>3367200.3320445162</v>
      </c>
      <c r="CI1376">
        <v>5953159.4571061991</v>
      </c>
      <c r="CJ1376">
        <v>1279662.9510481798</v>
      </c>
      <c r="CK1376">
        <v>9317823.2917254474</v>
      </c>
      <c r="CL1376">
        <v>22100000</v>
      </c>
      <c r="CM1376">
        <v>15200000</v>
      </c>
      <c r="CN1376">
        <v>14180000</v>
      </c>
      <c r="CO1376">
        <v>518140000</v>
      </c>
      <c r="CP1376">
        <v>55000</v>
      </c>
      <c r="CQ1376">
        <v>2790</v>
      </c>
      <c r="CR1376">
        <v>0</v>
      </c>
      <c r="CS1376">
        <v>0</v>
      </c>
      <c r="CT1376">
        <v>100750000</v>
      </c>
      <c r="CU1376">
        <v>19552320</v>
      </c>
      <c r="CV1376">
        <v>0</v>
      </c>
      <c r="CW1376">
        <v>0</v>
      </c>
      <c r="CX1376">
        <v>40008.811095205747</v>
      </c>
      <c r="CY1376">
        <v>33293386.361789167</v>
      </c>
      <c r="CZ1376">
        <v>185750</v>
      </c>
      <c r="DA1376">
        <v>190160.00794651741</v>
      </c>
      <c r="DB1376">
        <v>186315.35154679258</v>
      </c>
      <c r="DC1376">
        <v>182206.3884691986</v>
      </c>
      <c r="DD1376">
        <v>-6527295.3584763072</v>
      </c>
      <c r="DE1376">
        <v>-7663985.9723303951</v>
      </c>
      <c r="DF1376">
        <v>-8779706.0743598398</v>
      </c>
    </row>
    <row r="1377" spans="1:110" x14ac:dyDescent="0.45">
      <c r="A1377">
        <v>34208</v>
      </c>
      <c r="B1377" t="s">
        <v>1025</v>
      </c>
      <c r="C1377">
        <v>40069</v>
      </c>
      <c r="D1377">
        <v>37660</v>
      </c>
      <c r="E1377">
        <v>35147</v>
      </c>
      <c r="F1377">
        <v>32624</v>
      </c>
      <c r="G1377">
        <v>30113</v>
      </c>
      <c r="H1377">
        <v>27678</v>
      </c>
      <c r="I1377">
        <v>25343</v>
      </c>
      <c r="J1377">
        <v>22872.428571428572</v>
      </c>
      <c r="K1377">
        <v>2.29</v>
      </c>
      <c r="L1377">
        <v>2.23</v>
      </c>
      <c r="M1377">
        <v>2.1800000000000002</v>
      </c>
      <c r="N1377">
        <v>2.14</v>
      </c>
      <c r="O1377">
        <v>2.11</v>
      </c>
      <c r="P1377">
        <v>2.1</v>
      </c>
      <c r="Q1377">
        <v>2.0808039734548602</v>
      </c>
      <c r="R1377">
        <v>2.0659819888735385</v>
      </c>
      <c r="S1377">
        <v>291542</v>
      </c>
      <c r="T1377">
        <v>11290</v>
      </c>
      <c r="U1377">
        <v>3224</v>
      </c>
      <c r="V1377">
        <v>74.650276238037378</v>
      </c>
      <c r="W1377">
        <v>176.66721549561774</v>
      </c>
      <c r="X1377">
        <v>3175.5341708431556</v>
      </c>
      <c r="Y1377">
        <v>383.17162137981791</v>
      </c>
      <c r="Z1377">
        <v>20675</v>
      </c>
      <c r="AA1377">
        <v>18858.011606205648</v>
      </c>
      <c r="AB1377">
        <v>17184.980640137201</v>
      </c>
      <c r="AC1377">
        <v>15645.295704902994</v>
      </c>
      <c r="AD1377">
        <v>14201.967361938781</v>
      </c>
      <c r="AE1377">
        <v>12877.457884934907</v>
      </c>
      <c r="AF1377">
        <v>11980.342167643441</v>
      </c>
      <c r="AG1377">
        <v>10496.266798267434</v>
      </c>
      <c r="AH1377">
        <v>696</v>
      </c>
      <c r="AI1377">
        <v>609.93871500364389</v>
      </c>
      <c r="AJ1377">
        <v>534.32616938987883</v>
      </c>
      <c r="AK1377">
        <v>485.90549110312361</v>
      </c>
      <c r="AL1377">
        <v>486.22559033801616</v>
      </c>
      <c r="AM1377">
        <v>532.38656250438089</v>
      </c>
      <c r="AN1377">
        <v>848.09456136290692</v>
      </c>
      <c r="AO1377">
        <v>899.37559355806616</v>
      </c>
      <c r="AP1377">
        <v>90.021293915365547</v>
      </c>
      <c r="AQ1377">
        <v>6.2356461012059059</v>
      </c>
      <c r="AR1377">
        <v>0.83726722941468257</v>
      </c>
      <c r="AS1377">
        <v>6.2356461012059059</v>
      </c>
      <c r="AT1377">
        <v>31399</v>
      </c>
      <c r="AU1377">
        <v>678</v>
      </c>
      <c r="AV1377">
        <v>20095.395501016919</v>
      </c>
      <c r="AW1377">
        <v>9545.1117799504755</v>
      </c>
      <c r="AX1377">
        <v>522.30484618805519</v>
      </c>
      <c r="AY1377">
        <v>670.58334786893454</v>
      </c>
      <c r="AZ1377">
        <v>363.09605210931608</v>
      </c>
      <c r="BA1377">
        <v>13.883834298692419</v>
      </c>
      <c r="BB1377">
        <v>66.061272509003672</v>
      </c>
      <c r="BC1377">
        <v>14680</v>
      </c>
      <c r="BD1377">
        <v>635745.48855015682</v>
      </c>
      <c r="BE1377">
        <v>9748566.9075160343</v>
      </c>
      <c r="BF1377">
        <v>155016</v>
      </c>
      <c r="BG1377">
        <v>139934.40602736731</v>
      </c>
      <c r="BH1377">
        <v>120980.80887944766</v>
      </c>
      <c r="BI1377">
        <v>98440</v>
      </c>
      <c r="BJ1377">
        <v>81669.422065889434</v>
      </c>
      <c r="BK1377">
        <v>74135.157847139984</v>
      </c>
      <c r="BL1377">
        <v>-855681.39310108719</v>
      </c>
      <c r="BM1377">
        <v>-946596.2756211923</v>
      </c>
      <c r="BN1377">
        <v>-1031631.4998860697</v>
      </c>
      <c r="BO1377">
        <v>444849.96989317518</v>
      </c>
      <c r="BP1377">
        <v>1338129.2143519567</v>
      </c>
      <c r="BQ1377">
        <v>2109195.483578519</v>
      </c>
      <c r="BR1377">
        <v>1856987</v>
      </c>
      <c r="BS1377">
        <v>8767932</v>
      </c>
      <c r="BT1377">
        <v>937111</v>
      </c>
      <c r="BU1377">
        <v>49209</v>
      </c>
      <c r="BV1377">
        <v>88734</v>
      </c>
      <c r="BW1377">
        <v>932589</v>
      </c>
      <c r="BX1377">
        <v>42948</v>
      </c>
      <c r="BY1377">
        <v>306.15559783252013</v>
      </c>
      <c r="BZ1377">
        <v>0</v>
      </c>
      <c r="CA1377">
        <v>0</v>
      </c>
      <c r="CB1377">
        <v>0</v>
      </c>
      <c r="CC1377">
        <v>0</v>
      </c>
      <c r="CD1377">
        <v>11.7118267151811</v>
      </c>
      <c r="CE1377">
        <v>0</v>
      </c>
      <c r="CF1377">
        <v>12.993343999999999</v>
      </c>
      <c r="CG1377">
        <v>576697.50064731122</v>
      </c>
      <c r="CH1377">
        <v>429369.56371806259</v>
      </c>
      <c r="CI1377">
        <v>759118.91980888345</v>
      </c>
      <c r="CJ1377">
        <v>163176.60632449159</v>
      </c>
      <c r="CK1377">
        <v>1188165.0412943901</v>
      </c>
      <c r="CL1377">
        <v>7120000</v>
      </c>
      <c r="CM1377">
        <v>2460000</v>
      </c>
      <c r="CN1377">
        <v>2930000</v>
      </c>
      <c r="CO1377">
        <v>195750000</v>
      </c>
      <c r="CP1377">
        <v>20000</v>
      </c>
      <c r="CQ1377">
        <v>970</v>
      </c>
      <c r="CR1377">
        <v>0</v>
      </c>
      <c r="CS1377">
        <v>0</v>
      </c>
      <c r="CT1377">
        <v>43414000</v>
      </c>
      <c r="CU1377">
        <v>6797760</v>
      </c>
      <c r="CV1377">
        <v>0</v>
      </c>
      <c r="CW1377">
        <v>0</v>
      </c>
      <c r="CX1377">
        <v>22769.467138515389</v>
      </c>
      <c r="CY1377">
        <v>3994107.9401886668</v>
      </c>
      <c r="CZ1377">
        <v>14680</v>
      </c>
      <c r="DA1377">
        <v>13251.774529608248</v>
      </c>
      <c r="DB1377">
        <v>11456.870738183748</v>
      </c>
      <c r="DC1377">
        <v>9623.5731526895634</v>
      </c>
      <c r="DD1377">
        <v>-855681.39310108719</v>
      </c>
      <c r="DE1377">
        <v>-946596.2756211923</v>
      </c>
      <c r="DF1377">
        <v>-1031631.4998860697</v>
      </c>
    </row>
    <row r="1378" spans="1:110" x14ac:dyDescent="0.45">
      <c r="A1378">
        <v>34209</v>
      </c>
      <c r="B1378" t="s">
        <v>1708</v>
      </c>
      <c r="C1378">
        <v>53615</v>
      </c>
      <c r="D1378">
        <v>50813</v>
      </c>
      <c r="E1378">
        <v>47857</v>
      </c>
      <c r="F1378">
        <v>45019</v>
      </c>
      <c r="G1378">
        <v>42280</v>
      </c>
      <c r="H1378">
        <v>39475</v>
      </c>
      <c r="I1378">
        <v>36643</v>
      </c>
      <c r="J1378">
        <v>33815.535714285717</v>
      </c>
      <c r="K1378">
        <v>2.29</v>
      </c>
      <c r="L1378">
        <v>2.23</v>
      </c>
      <c r="M1378">
        <v>2.1800000000000002</v>
      </c>
      <c r="N1378">
        <v>2.14</v>
      </c>
      <c r="O1378">
        <v>2.11</v>
      </c>
      <c r="P1378">
        <v>2.1</v>
      </c>
      <c r="Q1378">
        <v>2.0808039734548602</v>
      </c>
      <c r="R1378">
        <v>2.0659819888735385</v>
      </c>
      <c r="S1378">
        <v>306301</v>
      </c>
      <c r="T1378">
        <v>13114</v>
      </c>
      <c r="U1378">
        <v>3597</v>
      </c>
      <c r="V1378">
        <v>105.66920903584595</v>
      </c>
      <c r="W1378">
        <v>250.07656856432385</v>
      </c>
      <c r="X1378">
        <v>3486.7338399581877</v>
      </c>
      <c r="Y1378">
        <v>404.10991887097663</v>
      </c>
      <c r="Z1378">
        <v>27226</v>
      </c>
      <c r="AA1378">
        <v>25539.902840806364</v>
      </c>
      <c r="AB1378">
        <v>23743.65917928045</v>
      </c>
      <c r="AC1378">
        <v>22023.358392577044</v>
      </c>
      <c r="AD1378">
        <v>20316.666777243059</v>
      </c>
      <c r="AE1378">
        <v>18715.923565293298</v>
      </c>
      <c r="AF1378">
        <v>17479.978727060581</v>
      </c>
      <c r="AG1378">
        <v>15723.863938359451</v>
      </c>
      <c r="AH1378">
        <v>3067</v>
      </c>
      <c r="AI1378">
        <v>2633.4326843203739</v>
      </c>
      <c r="AJ1378">
        <v>2243.5673551354398</v>
      </c>
      <c r="AK1378">
        <v>1991.0167167637612</v>
      </c>
      <c r="AL1378">
        <v>1868.9584412899874</v>
      </c>
      <c r="AM1378">
        <v>1819.7814139525613</v>
      </c>
      <c r="AN1378">
        <v>2048.5249014312662</v>
      </c>
      <c r="AO1378">
        <v>1970.8862985286451</v>
      </c>
      <c r="AP1378">
        <v>150.14143777304545</v>
      </c>
      <c r="AQ1378">
        <v>49.462413141768884</v>
      </c>
      <c r="AR1378">
        <v>6.6413739553571434</v>
      </c>
      <c r="AS1378">
        <v>49.462413141768884</v>
      </c>
      <c r="AT1378">
        <v>47968</v>
      </c>
      <c r="AU1378">
        <v>1397</v>
      </c>
      <c r="AV1378">
        <v>30827.68283357353</v>
      </c>
      <c r="AW1378">
        <v>17994.412536143398</v>
      </c>
      <c r="AX1378">
        <v>1064.3122217220043</v>
      </c>
      <c r="AY1378">
        <v>1028.7197761563486</v>
      </c>
      <c r="AZ1378">
        <v>684.50745287489485</v>
      </c>
      <c r="BA1378">
        <v>28.291398474103278</v>
      </c>
      <c r="BB1378">
        <v>66.061272509003672</v>
      </c>
      <c r="BC1378">
        <v>19770</v>
      </c>
      <c r="BD1378">
        <v>938152.3525901871</v>
      </c>
      <c r="BE1378">
        <v>10513931.759460324</v>
      </c>
      <c r="BF1378">
        <v>199900</v>
      </c>
      <c r="BG1378">
        <v>184554.60716230722</v>
      </c>
      <c r="BH1378">
        <v>164909.49611694791</v>
      </c>
      <c r="BI1378">
        <v>176182.00000000006</v>
      </c>
      <c r="BJ1378">
        <v>151923.80928409609</v>
      </c>
      <c r="BK1378">
        <v>140150.53261789249</v>
      </c>
      <c r="BL1378">
        <v>-896628.34417362907</v>
      </c>
      <c r="BM1378">
        <v>-964347.33348535001</v>
      </c>
      <c r="BN1378">
        <v>-1054868.2701944704</v>
      </c>
      <c r="BO1378">
        <v>653202.33162577543</v>
      </c>
      <c r="BP1378">
        <v>1829258.0342367217</v>
      </c>
      <c r="BQ1378">
        <v>2913912.5114532621</v>
      </c>
      <c r="BR1378">
        <v>1856987</v>
      </c>
      <c r="BS1378">
        <v>8767932</v>
      </c>
      <c r="BT1378">
        <v>937111</v>
      </c>
      <c r="BU1378">
        <v>49209</v>
      </c>
      <c r="BV1378">
        <v>88734</v>
      </c>
      <c r="BW1378">
        <v>932589</v>
      </c>
      <c r="BX1378">
        <v>42948</v>
      </c>
      <c r="BY1378">
        <v>847.64464387779708</v>
      </c>
      <c r="BZ1378">
        <v>0</v>
      </c>
      <c r="CA1378">
        <v>0</v>
      </c>
      <c r="CB1378">
        <v>1397.9987396971928</v>
      </c>
      <c r="CC1378">
        <v>0</v>
      </c>
      <c r="CD1378">
        <v>49.688399859865271</v>
      </c>
      <c r="CE1378">
        <v>6.6097980000000005</v>
      </c>
      <c r="CF1378">
        <v>36.483350399999999</v>
      </c>
      <c r="CG1378">
        <v>631858.138658121</v>
      </c>
      <c r="CH1378">
        <v>470438.40665656509</v>
      </c>
      <c r="CI1378">
        <v>831728.01538452599</v>
      </c>
      <c r="CJ1378">
        <v>178784.31349019744</v>
      </c>
      <c r="CK1378">
        <v>1301812.0428270372</v>
      </c>
      <c r="CL1378">
        <v>51700000</v>
      </c>
      <c r="CM1378">
        <v>6880000</v>
      </c>
      <c r="CN1378">
        <v>6490000</v>
      </c>
      <c r="CO1378">
        <v>778140000</v>
      </c>
      <c r="CP1378">
        <v>110000</v>
      </c>
      <c r="CQ1378">
        <v>35750</v>
      </c>
      <c r="CR1378">
        <v>0</v>
      </c>
      <c r="CS1378">
        <v>0</v>
      </c>
      <c r="CT1378">
        <v>231495000</v>
      </c>
      <c r="CU1378">
        <v>250536000</v>
      </c>
      <c r="CV1378">
        <v>0</v>
      </c>
      <c r="CW1378">
        <v>0</v>
      </c>
      <c r="CX1378">
        <v>91688.869509082098</v>
      </c>
      <c r="CY1378">
        <v>4372021.4987287885</v>
      </c>
      <c r="CZ1378">
        <v>19770</v>
      </c>
      <c r="DA1378">
        <v>18252.349092540342</v>
      </c>
      <c r="DB1378">
        <v>16309.458420370489</v>
      </c>
      <c r="DC1378">
        <v>14201.245555212758</v>
      </c>
      <c r="DD1378">
        <v>-896628.34417362907</v>
      </c>
      <c r="DE1378">
        <v>-964347.33348535001</v>
      </c>
      <c r="DF1378">
        <v>-1054868.2701944704</v>
      </c>
    </row>
    <row r="1379" spans="1:110" x14ac:dyDescent="0.45">
      <c r="A1379">
        <v>34210</v>
      </c>
      <c r="B1379" t="s">
        <v>1709</v>
      </c>
      <c r="C1379">
        <v>37000</v>
      </c>
      <c r="D1379">
        <v>33978</v>
      </c>
      <c r="E1379">
        <v>31048</v>
      </c>
      <c r="F1379">
        <v>28392</v>
      </c>
      <c r="G1379">
        <v>26023</v>
      </c>
      <c r="H1379">
        <v>23740</v>
      </c>
      <c r="I1379">
        <v>21571</v>
      </c>
      <c r="J1379">
        <v>19007.142857142859</v>
      </c>
      <c r="K1379">
        <v>2.29</v>
      </c>
      <c r="L1379">
        <v>2.23</v>
      </c>
      <c r="M1379">
        <v>2.1800000000000002</v>
      </c>
      <c r="N1379">
        <v>2.14</v>
      </c>
      <c r="O1379">
        <v>2.11</v>
      </c>
      <c r="P1379">
        <v>2.1</v>
      </c>
      <c r="Q1379">
        <v>2.0808039734548602</v>
      </c>
      <c r="R1379">
        <v>2.0659819888735385</v>
      </c>
      <c r="S1379">
        <v>306301</v>
      </c>
      <c r="T1379">
        <v>13114</v>
      </c>
      <c r="U1379">
        <v>3597</v>
      </c>
      <c r="V1379">
        <v>70.925783826534726</v>
      </c>
      <c r="W1379">
        <v>167.85283815324084</v>
      </c>
      <c r="X1379">
        <v>3584.9121956189947</v>
      </c>
      <c r="Y1379">
        <v>415.48871896357275</v>
      </c>
      <c r="Z1379">
        <v>18620</v>
      </c>
      <c r="AA1379">
        <v>16890.808491040207</v>
      </c>
      <c r="AB1379">
        <v>15188.218208269738</v>
      </c>
      <c r="AC1379">
        <v>13709.037284638962</v>
      </c>
      <c r="AD1379">
        <v>12391.708097222141</v>
      </c>
      <c r="AE1379">
        <v>11272.344150254623</v>
      </c>
      <c r="AF1379">
        <v>10597.513673691252</v>
      </c>
      <c r="AG1379">
        <v>9098.7265041864594</v>
      </c>
      <c r="AH1379">
        <v>3777</v>
      </c>
      <c r="AI1379">
        <v>3310.5145337245895</v>
      </c>
      <c r="AJ1379">
        <v>2897.5121382766552</v>
      </c>
      <c r="AK1379">
        <v>2569.3972610215396</v>
      </c>
      <c r="AL1379">
        <v>2344.7347558600782</v>
      </c>
      <c r="AM1379">
        <v>2227.1791830474162</v>
      </c>
      <c r="AN1379">
        <v>2487.6409478708756</v>
      </c>
      <c r="AO1379">
        <v>2265.6202593038206</v>
      </c>
      <c r="AP1379">
        <v>92.786534473450743</v>
      </c>
      <c r="AQ1379">
        <v>57.44192637297305</v>
      </c>
      <c r="AR1379">
        <v>7.7127921896081348</v>
      </c>
      <c r="AS1379">
        <v>57.44192637297305</v>
      </c>
      <c r="AT1379">
        <v>32524</v>
      </c>
      <c r="AU1379">
        <v>710</v>
      </c>
      <c r="AV1379">
        <v>20818.130357566188</v>
      </c>
      <c r="AW1379">
        <v>9959.919527158092</v>
      </c>
      <c r="AX1379">
        <v>546.70285801855164</v>
      </c>
      <c r="AY1379">
        <v>694.70101003198363</v>
      </c>
      <c r="AZ1379">
        <v>378.87533881309383</v>
      </c>
      <c r="BA1379">
        <v>14.53237883344902</v>
      </c>
      <c r="BB1379">
        <v>66.061272509003672</v>
      </c>
      <c r="BC1379">
        <v>14200</v>
      </c>
      <c r="BD1379">
        <v>566412.25115332252</v>
      </c>
      <c r="BE1379">
        <v>7123306.4472627519</v>
      </c>
      <c r="BF1379">
        <v>92894</v>
      </c>
      <c r="BG1379">
        <v>80886.664695077547</v>
      </c>
      <c r="BH1379">
        <v>68921.724404306427</v>
      </c>
      <c r="BI1379">
        <v>119975.99999999997</v>
      </c>
      <c r="BJ1379">
        <v>97375.768491739786</v>
      </c>
      <c r="BK1379">
        <v>88018.733470393257</v>
      </c>
      <c r="BL1379">
        <v>-962239.6030058047</v>
      </c>
      <c r="BM1379">
        <v>-979310.98655455187</v>
      </c>
      <c r="BN1379">
        <v>-1031664.2907984025</v>
      </c>
      <c r="BO1379">
        <v>192324.96947825374</v>
      </c>
      <c r="BP1379">
        <v>863525.87372988788</v>
      </c>
      <c r="BQ1379">
        <v>1533194.0259617548</v>
      </c>
      <c r="BR1379">
        <v>1856987</v>
      </c>
      <c r="BS1379">
        <v>8767932</v>
      </c>
      <c r="BT1379">
        <v>937111</v>
      </c>
      <c r="BU1379">
        <v>49209</v>
      </c>
      <c r="BV1379">
        <v>88734</v>
      </c>
      <c r="BW1379">
        <v>932589</v>
      </c>
      <c r="BX1379">
        <v>42948</v>
      </c>
      <c r="BY1379">
        <v>809.24386145826952</v>
      </c>
      <c r="BZ1379">
        <v>0</v>
      </c>
      <c r="CA1379">
        <v>0</v>
      </c>
      <c r="CB1379">
        <v>56.546540846244547</v>
      </c>
      <c r="CC1379">
        <v>0</v>
      </c>
      <c r="CD1379">
        <v>59.907679703760152</v>
      </c>
      <c r="CE1379">
        <v>3.7817261371894215</v>
      </c>
      <c r="CF1379">
        <v>60.715941518467851</v>
      </c>
      <c r="CG1379">
        <v>458809.0612884686</v>
      </c>
      <c r="CH1379">
        <v>341597.88494696689</v>
      </c>
      <c r="CI1379">
        <v>603939.91410209518</v>
      </c>
      <c r="CJ1379">
        <v>129820.06249020326</v>
      </c>
      <c r="CK1379">
        <v>945280.47484194569</v>
      </c>
      <c r="CL1379">
        <v>60300000</v>
      </c>
      <c r="CM1379">
        <v>11600000</v>
      </c>
      <c r="CN1379">
        <v>5990000</v>
      </c>
      <c r="CO1379">
        <v>1246490000</v>
      </c>
      <c r="CP1379">
        <v>427000</v>
      </c>
      <c r="CQ1379">
        <v>102990</v>
      </c>
      <c r="CR1379">
        <v>0</v>
      </c>
      <c r="CS1379">
        <v>0</v>
      </c>
      <c r="CT1379">
        <v>997730000</v>
      </c>
      <c r="CU1379">
        <v>721753920</v>
      </c>
      <c r="CV1379">
        <v>0</v>
      </c>
      <c r="CW1379">
        <v>0</v>
      </c>
      <c r="CX1379">
        <v>163684.16792133832</v>
      </c>
      <c r="CY1379">
        <v>3208541.2423740216</v>
      </c>
      <c r="CZ1379">
        <v>14200</v>
      </c>
      <c r="DA1379">
        <v>12364.529879971811</v>
      </c>
      <c r="DB1379">
        <v>10535.540363652672</v>
      </c>
      <c r="DC1379">
        <v>8574.0439086474544</v>
      </c>
      <c r="DD1379">
        <v>-962239.6030058047</v>
      </c>
      <c r="DE1379">
        <v>-979310.98655455187</v>
      </c>
      <c r="DF1379">
        <v>-1031664.2907984025</v>
      </c>
    </row>
    <row r="1380" spans="1:110" x14ac:dyDescent="0.45">
      <c r="A1380">
        <v>34211</v>
      </c>
      <c r="B1380" t="s">
        <v>1710</v>
      </c>
      <c r="C1380">
        <v>27865</v>
      </c>
      <c r="D1380">
        <v>26460</v>
      </c>
      <c r="E1380">
        <v>24912</v>
      </c>
      <c r="F1380">
        <v>23348</v>
      </c>
      <c r="G1380">
        <v>21774</v>
      </c>
      <c r="H1380">
        <v>20211</v>
      </c>
      <c r="I1380">
        <v>18702</v>
      </c>
      <c r="J1380">
        <v>17161.821428571428</v>
      </c>
      <c r="K1380">
        <v>2.29</v>
      </c>
      <c r="L1380">
        <v>2.23</v>
      </c>
      <c r="M1380">
        <v>2.1800000000000002</v>
      </c>
      <c r="N1380">
        <v>2.14</v>
      </c>
      <c r="O1380">
        <v>2.11</v>
      </c>
      <c r="P1380">
        <v>2.1</v>
      </c>
      <c r="Q1380">
        <v>2.0808039734548602</v>
      </c>
      <c r="R1380">
        <v>2.0659819888735385</v>
      </c>
      <c r="S1380">
        <v>297548</v>
      </c>
      <c r="T1380">
        <v>9496</v>
      </c>
      <c r="U1380">
        <v>4276</v>
      </c>
      <c r="V1380">
        <v>58.730085527065292</v>
      </c>
      <c r="W1380">
        <v>138.99051950995016</v>
      </c>
      <c r="X1380">
        <v>2360.9396386059034</v>
      </c>
      <c r="Y1380">
        <v>449.21818564152778</v>
      </c>
      <c r="Z1380">
        <v>14015</v>
      </c>
      <c r="AA1380">
        <v>12830.737965222448</v>
      </c>
      <c r="AB1380">
        <v>11721.220378613034</v>
      </c>
      <c r="AC1380">
        <v>10742.943769498932</v>
      </c>
      <c r="AD1380">
        <v>9878.6318164593376</v>
      </c>
      <c r="AE1380">
        <v>9080.9070479530601</v>
      </c>
      <c r="AF1380">
        <v>8361.7795496374783</v>
      </c>
      <c r="AG1380">
        <v>7414.0035071322463</v>
      </c>
      <c r="AH1380">
        <v>275</v>
      </c>
      <c r="AI1380">
        <v>249.53731415201514</v>
      </c>
      <c r="AJ1380">
        <v>236.69798354107238</v>
      </c>
      <c r="AK1380">
        <v>232.11978745993287</v>
      </c>
      <c r="AL1380">
        <v>231.33798905225802</v>
      </c>
      <c r="AM1380">
        <v>228.46480788752035</v>
      </c>
      <c r="AN1380">
        <v>231.23789198399356</v>
      </c>
      <c r="AO1380">
        <v>226.89231085437592</v>
      </c>
      <c r="AP1380">
        <v>70.616933447422852</v>
      </c>
      <c r="AQ1380">
        <v>2.3780006318158118</v>
      </c>
      <c r="AR1380">
        <v>0.31929682477678578</v>
      </c>
      <c r="AS1380">
        <v>2.3780006318158118</v>
      </c>
      <c r="AT1380">
        <v>17369</v>
      </c>
      <c r="AU1380">
        <v>581</v>
      </c>
      <c r="AV1380">
        <v>11189.220069698127</v>
      </c>
      <c r="AW1380">
        <v>7225.6482038526165</v>
      </c>
      <c r="AX1380">
        <v>440.80519998491496</v>
      </c>
      <c r="AY1380">
        <v>373.38427372582646</v>
      </c>
      <c r="AZ1380">
        <v>274.86365767455351</v>
      </c>
      <c r="BA1380">
        <v>11.717422113271011</v>
      </c>
      <c r="BB1380">
        <v>66.061272509003672</v>
      </c>
      <c r="BC1380">
        <v>11270</v>
      </c>
      <c r="BD1380">
        <v>521221.98039942421</v>
      </c>
      <c r="BE1380">
        <v>4065673.9497743766</v>
      </c>
      <c r="BF1380">
        <v>180878</v>
      </c>
      <c r="BG1380">
        <v>166317.01498152735</v>
      </c>
      <c r="BH1380">
        <v>146713.22976892343</v>
      </c>
      <c r="BI1380">
        <v>100694.00000000006</v>
      </c>
      <c r="BJ1380">
        <v>84309.25663496484</v>
      </c>
      <c r="BK1380">
        <v>77526.246333042582</v>
      </c>
      <c r="BL1380">
        <v>-421182.9549957132</v>
      </c>
      <c r="BM1380">
        <v>-534278.39913978684</v>
      </c>
      <c r="BN1380">
        <v>-656147.49835822941</v>
      </c>
      <c r="BO1380">
        <v>171821.3978357336</v>
      </c>
      <c r="BP1380">
        <v>590510.77811118518</v>
      </c>
      <c r="BQ1380">
        <v>1021789.3229998162</v>
      </c>
      <c r="BR1380">
        <v>1856987</v>
      </c>
      <c r="BS1380">
        <v>8767932</v>
      </c>
      <c r="BT1380">
        <v>937111</v>
      </c>
      <c r="BU1380">
        <v>49209</v>
      </c>
      <c r="BV1380">
        <v>88734</v>
      </c>
      <c r="BW1380">
        <v>932589</v>
      </c>
      <c r="BX1380">
        <v>42948</v>
      </c>
      <c r="BY1380">
        <v>94.896856840842474</v>
      </c>
      <c r="BZ1380">
        <v>0</v>
      </c>
      <c r="CA1380">
        <v>0</v>
      </c>
      <c r="CB1380">
        <v>9.1428251802615428</v>
      </c>
      <c r="CC1380">
        <v>0</v>
      </c>
      <c r="CD1380">
        <v>8.7591677378227857</v>
      </c>
      <c r="CE1380">
        <v>0</v>
      </c>
      <c r="CF1380">
        <v>0</v>
      </c>
      <c r="CG1380">
        <v>240556.13977277346</v>
      </c>
      <c r="CH1380">
        <v>179101.66884372223</v>
      </c>
      <c r="CI1380">
        <v>316649.0521854735</v>
      </c>
      <c r="CJ1380">
        <v>68065.379986182961</v>
      </c>
      <c r="CK1380">
        <v>495615.80451782572</v>
      </c>
      <c r="CL1380">
        <v>750000</v>
      </c>
      <c r="CM1380">
        <v>610000</v>
      </c>
      <c r="CN1380">
        <v>830000</v>
      </c>
      <c r="CO1380">
        <v>78660000</v>
      </c>
      <c r="CP1380">
        <v>4000</v>
      </c>
      <c r="CQ1380">
        <v>660</v>
      </c>
      <c r="CR1380">
        <v>0</v>
      </c>
      <c r="CS1380">
        <v>0</v>
      </c>
      <c r="CT1380">
        <v>5449000</v>
      </c>
      <c r="CU1380">
        <v>4625280</v>
      </c>
      <c r="CV1380">
        <v>0</v>
      </c>
      <c r="CW1380">
        <v>0</v>
      </c>
      <c r="CX1380">
        <v>10882.485445957736</v>
      </c>
      <c r="CY1380">
        <v>1721410.445092164</v>
      </c>
      <c r="CZ1380">
        <v>11270</v>
      </c>
      <c r="DA1380">
        <v>10362.745932848735</v>
      </c>
      <c r="DB1380">
        <v>9141.2891534391529</v>
      </c>
      <c r="DC1380">
        <v>7889.9779038980132</v>
      </c>
      <c r="DD1380">
        <v>-421182.9549957132</v>
      </c>
      <c r="DE1380">
        <v>-534278.39913978684</v>
      </c>
      <c r="DF1380">
        <v>-656147.49835822941</v>
      </c>
    </row>
    <row r="1381" spans="1:110" x14ac:dyDescent="0.45">
      <c r="A1381">
        <v>34212</v>
      </c>
      <c r="B1381" t="s">
        <v>1711</v>
      </c>
      <c r="C1381">
        <v>192907</v>
      </c>
      <c r="D1381">
        <v>194795</v>
      </c>
      <c r="E1381">
        <v>194717</v>
      </c>
      <c r="F1381">
        <v>193589</v>
      </c>
      <c r="G1381">
        <v>190961</v>
      </c>
      <c r="H1381">
        <v>187105</v>
      </c>
      <c r="I1381">
        <v>182341</v>
      </c>
      <c r="J1381">
        <v>180525.49999999997</v>
      </c>
      <c r="K1381">
        <v>2.29</v>
      </c>
      <c r="L1381">
        <v>2.23</v>
      </c>
      <c r="M1381">
        <v>2.1800000000000002</v>
      </c>
      <c r="N1381">
        <v>2.14</v>
      </c>
      <c r="O1381">
        <v>2.11</v>
      </c>
      <c r="P1381">
        <v>2.1</v>
      </c>
      <c r="Q1381">
        <v>2.0808039734548602</v>
      </c>
      <c r="R1381">
        <v>2.0659819888735385</v>
      </c>
      <c r="S1381">
        <v>324281</v>
      </c>
      <c r="T1381">
        <v>9821</v>
      </c>
      <c r="U1381">
        <v>3398</v>
      </c>
      <c r="V1381">
        <v>441.43575071616829</v>
      </c>
      <c r="W1381">
        <v>1044.7010892573951</v>
      </c>
      <c r="X1381">
        <v>2248.9611813563947</v>
      </c>
      <c r="Y1381">
        <v>328.79490405685806</v>
      </c>
      <c r="Z1381">
        <v>88296</v>
      </c>
      <c r="AA1381">
        <v>89474.692943551927</v>
      </c>
      <c r="AB1381">
        <v>88366.292931105228</v>
      </c>
      <c r="AC1381">
        <v>86821.371667027939</v>
      </c>
      <c r="AD1381">
        <v>84391.749698477215</v>
      </c>
      <c r="AE1381">
        <v>81382.254579913657</v>
      </c>
      <c r="AF1381">
        <v>78152.679670001235</v>
      </c>
      <c r="AG1381">
        <v>76155.695332783551</v>
      </c>
      <c r="AH1381">
        <v>4071</v>
      </c>
      <c r="AI1381">
        <v>3421.4816599416604</v>
      </c>
      <c r="AJ1381">
        <v>2835.6275477611734</v>
      </c>
      <c r="AK1381">
        <v>2410.3121377408697</v>
      </c>
      <c r="AL1381">
        <v>2182.1505039635176</v>
      </c>
      <c r="AM1381">
        <v>2134.4112804228839</v>
      </c>
      <c r="AN1381">
        <v>2270.366860203505</v>
      </c>
      <c r="AO1381">
        <v>2388.5403424176588</v>
      </c>
      <c r="AP1381">
        <v>454.61190462405273</v>
      </c>
      <c r="AQ1381">
        <v>43.860900542380527</v>
      </c>
      <c r="AR1381">
        <v>5.889252545882937</v>
      </c>
      <c r="AS1381">
        <v>43.860900542380527</v>
      </c>
      <c r="AT1381">
        <v>139096</v>
      </c>
      <c r="AU1381">
        <v>4123</v>
      </c>
      <c r="AV1381">
        <v>89418.626420154047</v>
      </c>
      <c r="AW1381">
        <v>52860.012426718829</v>
      </c>
      <c r="AX1381">
        <v>3139.3738518213095</v>
      </c>
      <c r="AY1381">
        <v>2983.8995636405407</v>
      </c>
      <c r="AZ1381">
        <v>2010.7948727123842</v>
      </c>
      <c r="BA1381">
        <v>83.450396216774791</v>
      </c>
      <c r="BB1381">
        <v>66.061272509003672</v>
      </c>
      <c r="BC1381">
        <v>86340</v>
      </c>
      <c r="BD1381">
        <v>5705557.1873598145</v>
      </c>
      <c r="BE1381">
        <v>31812925.859789845</v>
      </c>
      <c r="BF1381">
        <v>1310996</v>
      </c>
      <c r="BG1381">
        <v>1357673.457229347</v>
      </c>
      <c r="BH1381">
        <v>1337194.3194821419</v>
      </c>
      <c r="BI1381">
        <v>1060922</v>
      </c>
      <c r="BJ1381">
        <v>1029460.9597580594</v>
      </c>
      <c r="BK1381">
        <v>1000652.3736280687</v>
      </c>
      <c r="BL1381">
        <v>-2632349.1582339536</v>
      </c>
      <c r="BM1381">
        <v>-2742443.6391895516</v>
      </c>
      <c r="BN1381">
        <v>-3084706.5960647585</v>
      </c>
      <c r="BO1381">
        <v>3686942.012499623</v>
      </c>
      <c r="BP1381">
        <v>8226155.9255828671</v>
      </c>
      <c r="BQ1381">
        <v>12057665.35862335</v>
      </c>
      <c r="BR1381">
        <v>1856987</v>
      </c>
      <c r="BS1381">
        <v>8767932</v>
      </c>
      <c r="BT1381">
        <v>937111</v>
      </c>
      <c r="BU1381">
        <v>49209</v>
      </c>
      <c r="BV1381">
        <v>88734</v>
      </c>
      <c r="BW1381">
        <v>932589</v>
      </c>
      <c r="BX1381">
        <v>42948</v>
      </c>
      <c r="BY1381">
        <v>2819.2191011184468</v>
      </c>
      <c r="BZ1381">
        <v>0</v>
      </c>
      <c r="CA1381">
        <v>0</v>
      </c>
      <c r="CB1381">
        <v>28.948755727275884</v>
      </c>
      <c r="CC1381">
        <v>0</v>
      </c>
      <c r="CD1381">
        <v>102.73186351160363</v>
      </c>
      <c r="CE1381">
        <v>0.14039999999999997</v>
      </c>
      <c r="CF1381">
        <v>0</v>
      </c>
      <c r="CG1381">
        <v>1366868.6617552293</v>
      </c>
      <c r="CH1381">
        <v>1017677.032237839</v>
      </c>
      <c r="CI1381">
        <v>1799237.6607624919</v>
      </c>
      <c r="CJ1381">
        <v>386755.60283539718</v>
      </c>
      <c r="CK1381">
        <v>2816148.0812999634</v>
      </c>
      <c r="CL1381">
        <v>64800000</v>
      </c>
      <c r="CM1381">
        <v>7510000</v>
      </c>
      <c r="CN1381">
        <v>14240000</v>
      </c>
      <c r="CO1381">
        <v>635160000</v>
      </c>
      <c r="CP1381">
        <v>129000</v>
      </c>
      <c r="CQ1381">
        <v>60</v>
      </c>
      <c r="CR1381">
        <v>0</v>
      </c>
      <c r="CS1381">
        <v>0</v>
      </c>
      <c r="CT1381">
        <v>280924000</v>
      </c>
      <c r="CU1381">
        <v>420480</v>
      </c>
      <c r="CV1381">
        <v>0</v>
      </c>
      <c r="CW1381">
        <v>0</v>
      </c>
      <c r="CX1381">
        <v>60822.127875745209</v>
      </c>
      <c r="CY1381">
        <v>10671103.128787998</v>
      </c>
      <c r="CZ1381">
        <v>86340</v>
      </c>
      <c r="DA1381">
        <v>89414.099125536464</v>
      </c>
      <c r="DB1381">
        <v>88065.377426085281</v>
      </c>
      <c r="DC1381">
        <v>86367.654915853898</v>
      </c>
      <c r="DD1381">
        <v>-2632349.1582339536</v>
      </c>
      <c r="DE1381">
        <v>-2742443.6391895516</v>
      </c>
      <c r="DF1381">
        <v>-3084706.5960647585</v>
      </c>
    </row>
    <row r="1382" spans="1:110" x14ac:dyDescent="0.45">
      <c r="A1382">
        <v>34213</v>
      </c>
      <c r="B1382" t="s">
        <v>1712</v>
      </c>
      <c r="C1382">
        <v>114906</v>
      </c>
      <c r="D1382">
        <v>115065</v>
      </c>
      <c r="E1382">
        <v>114359</v>
      </c>
      <c r="F1382">
        <v>113011</v>
      </c>
      <c r="G1382">
        <v>111027</v>
      </c>
      <c r="H1382">
        <v>108428</v>
      </c>
      <c r="I1382">
        <v>105410</v>
      </c>
      <c r="J1382">
        <v>103799.5</v>
      </c>
      <c r="K1382">
        <v>2.29</v>
      </c>
      <c r="L1382">
        <v>2.23</v>
      </c>
      <c r="M1382">
        <v>2.1800000000000002</v>
      </c>
      <c r="N1382">
        <v>2.14</v>
      </c>
      <c r="O1382">
        <v>2.11</v>
      </c>
      <c r="P1382">
        <v>2.1</v>
      </c>
      <c r="Q1382">
        <v>2.0808039734548602</v>
      </c>
      <c r="R1382">
        <v>2.0659819888735385</v>
      </c>
      <c r="S1382">
        <v>297548</v>
      </c>
      <c r="T1382">
        <v>9496</v>
      </c>
      <c r="U1382">
        <v>4276</v>
      </c>
      <c r="V1382">
        <v>236.75883131278039</v>
      </c>
      <c r="W1382">
        <v>560.31304343268778</v>
      </c>
      <c r="X1382">
        <v>2415.0325510410944</v>
      </c>
      <c r="Y1382">
        <v>459.51049450993713</v>
      </c>
      <c r="Z1382">
        <v>45109</v>
      </c>
      <c r="AA1382">
        <v>43958.814959733492</v>
      </c>
      <c r="AB1382">
        <v>42453.882115782537</v>
      </c>
      <c r="AC1382">
        <v>40976.428242124712</v>
      </c>
      <c r="AD1382">
        <v>39603.481167115853</v>
      </c>
      <c r="AE1382">
        <v>38195.698372822801</v>
      </c>
      <c r="AF1382">
        <v>36741.487264920383</v>
      </c>
      <c r="AG1382">
        <v>35291.101447574882</v>
      </c>
      <c r="AH1382">
        <v>1237</v>
      </c>
      <c r="AI1382">
        <v>1104.1768784977696</v>
      </c>
      <c r="AJ1382">
        <v>998.40280935510236</v>
      </c>
      <c r="AK1382">
        <v>933.26103379196161</v>
      </c>
      <c r="AL1382">
        <v>904.84035999499156</v>
      </c>
      <c r="AM1382">
        <v>905.9506795036632</v>
      </c>
      <c r="AN1382">
        <v>967.32464199244896</v>
      </c>
      <c r="AO1382">
        <v>972.84206526871526</v>
      </c>
      <c r="AP1382">
        <v>245.4707221849653</v>
      </c>
      <c r="AQ1382">
        <v>22.036139188159854</v>
      </c>
      <c r="AR1382">
        <v>2.9588172429315476</v>
      </c>
      <c r="AS1382">
        <v>22.036139188159854</v>
      </c>
      <c r="AT1382">
        <v>73003</v>
      </c>
      <c r="AU1382">
        <v>2917</v>
      </c>
      <c r="AV1382">
        <v>47197.462340805097</v>
      </c>
      <c r="AW1382">
        <v>34857.28122102483</v>
      </c>
      <c r="AX1382">
        <v>2203.0437611814687</v>
      </c>
      <c r="AY1382">
        <v>1574.979318312666</v>
      </c>
      <c r="AZ1382">
        <v>1325.9709776477844</v>
      </c>
      <c r="BA1382">
        <v>58.561000833599245</v>
      </c>
      <c r="BB1382">
        <v>66.061272509003672</v>
      </c>
      <c r="BC1382">
        <v>46060</v>
      </c>
      <c r="BD1382">
        <v>2962792.3895523455</v>
      </c>
      <c r="BE1382">
        <v>18388681.202277862</v>
      </c>
      <c r="BF1382">
        <v>716260</v>
      </c>
      <c r="BG1382">
        <v>733059.56388648262</v>
      </c>
      <c r="BH1382">
        <v>716728.16645829577</v>
      </c>
      <c r="BI1382">
        <v>341590</v>
      </c>
      <c r="BJ1382">
        <v>318414.81932688202</v>
      </c>
      <c r="BK1382">
        <v>307746.08333429741</v>
      </c>
      <c r="BL1382">
        <v>-1505798.0254520662</v>
      </c>
      <c r="BM1382">
        <v>-1596368.947600279</v>
      </c>
      <c r="BN1382">
        <v>-1854018.6631093593</v>
      </c>
      <c r="BO1382">
        <v>1753828.3537395373</v>
      </c>
      <c r="BP1382">
        <v>4252291.1084653446</v>
      </c>
      <c r="BQ1382">
        <v>6602178.9302956797</v>
      </c>
      <c r="BR1382">
        <v>1856987</v>
      </c>
      <c r="BS1382">
        <v>8767932</v>
      </c>
      <c r="BT1382">
        <v>937111</v>
      </c>
      <c r="BU1382">
        <v>49209</v>
      </c>
      <c r="BV1382">
        <v>88734</v>
      </c>
      <c r="BW1382">
        <v>932589</v>
      </c>
      <c r="BX1382">
        <v>42948</v>
      </c>
      <c r="BY1382">
        <v>696.44411084890032</v>
      </c>
      <c r="BZ1382">
        <v>0</v>
      </c>
      <c r="CA1382">
        <v>0</v>
      </c>
      <c r="CB1382">
        <v>37.709968760793316</v>
      </c>
      <c r="CC1382">
        <v>664.80487968</v>
      </c>
      <c r="CD1382">
        <v>31.326744435230957</v>
      </c>
      <c r="CE1382">
        <v>0.13103999999999999</v>
      </c>
      <c r="CF1382">
        <v>16.2</v>
      </c>
      <c r="CG1382">
        <v>867635.01737580623</v>
      </c>
      <c r="CH1382">
        <v>645981.76419875643</v>
      </c>
      <c r="CI1382">
        <v>1142086.0267981028</v>
      </c>
      <c r="CJ1382">
        <v>245497.40115877413</v>
      </c>
      <c r="CK1382">
        <v>1787581.175731926</v>
      </c>
      <c r="CL1382">
        <v>6370000</v>
      </c>
      <c r="CM1382">
        <v>1800000</v>
      </c>
      <c r="CN1382">
        <v>1660000</v>
      </c>
      <c r="CO1382">
        <v>489480000</v>
      </c>
      <c r="CP1382">
        <v>139000</v>
      </c>
      <c r="CQ1382">
        <v>3790</v>
      </c>
      <c r="CR1382">
        <v>0</v>
      </c>
      <c r="CS1382">
        <v>0</v>
      </c>
      <c r="CT1382">
        <v>318997000</v>
      </c>
      <c r="CU1382">
        <v>26560320</v>
      </c>
      <c r="CV1382">
        <v>0</v>
      </c>
      <c r="CW1382">
        <v>0</v>
      </c>
      <c r="CX1382">
        <v>78169.753293502246</v>
      </c>
      <c r="CY1382">
        <v>6666084.3899596781</v>
      </c>
      <c r="CZ1382">
        <v>46060</v>
      </c>
      <c r="DA1382">
        <v>47140.317081243389</v>
      </c>
      <c r="DB1382">
        <v>46090.106032822019</v>
      </c>
      <c r="DC1382">
        <v>44849.157108630301</v>
      </c>
      <c r="DD1382">
        <v>-1505798.0254520662</v>
      </c>
      <c r="DE1382">
        <v>-1596368.947600279</v>
      </c>
      <c r="DF1382">
        <v>-1854018.6631093593</v>
      </c>
    </row>
    <row r="1383" spans="1:110" x14ac:dyDescent="0.45">
      <c r="A1383">
        <v>34214</v>
      </c>
      <c r="B1383" t="s">
        <v>1713</v>
      </c>
      <c r="C1383">
        <v>29488</v>
      </c>
      <c r="D1383">
        <v>27699</v>
      </c>
      <c r="E1383">
        <v>25902</v>
      </c>
      <c r="F1383">
        <v>24192</v>
      </c>
      <c r="G1383">
        <v>22529</v>
      </c>
      <c r="H1383">
        <v>20867</v>
      </c>
      <c r="I1383">
        <v>19232</v>
      </c>
      <c r="J1383">
        <v>17524.678571428572</v>
      </c>
      <c r="K1383">
        <v>2.29</v>
      </c>
      <c r="L1383">
        <v>2.23</v>
      </c>
      <c r="M1383">
        <v>2.1800000000000002</v>
      </c>
      <c r="N1383">
        <v>2.14</v>
      </c>
      <c r="O1383">
        <v>2.11</v>
      </c>
      <c r="P1383">
        <v>2.1</v>
      </c>
      <c r="Q1383">
        <v>2.0808039734548602</v>
      </c>
      <c r="R1383">
        <v>2.0659819888735385</v>
      </c>
      <c r="S1383">
        <v>297548</v>
      </c>
      <c r="T1383">
        <v>9496</v>
      </c>
      <c r="U1383">
        <v>4276</v>
      </c>
      <c r="V1383">
        <v>58.099787512676023</v>
      </c>
      <c r="W1383">
        <v>137.49885731194976</v>
      </c>
      <c r="X1383">
        <v>2525.5574001011487</v>
      </c>
      <c r="Y1383">
        <v>480.54016055950132</v>
      </c>
      <c r="Z1383">
        <v>15420</v>
      </c>
      <c r="AA1383">
        <v>14197.405711775593</v>
      </c>
      <c r="AB1383">
        <v>12989.513735577722</v>
      </c>
      <c r="AC1383">
        <v>11881.067416362617</v>
      </c>
      <c r="AD1383">
        <v>10883.46941753238</v>
      </c>
      <c r="AE1383">
        <v>9999.5506209080922</v>
      </c>
      <c r="AF1383">
        <v>9313.0096661738844</v>
      </c>
      <c r="AG1383">
        <v>8243.4944634874009</v>
      </c>
      <c r="AH1383">
        <v>2090</v>
      </c>
      <c r="AI1383">
        <v>1837.498921792893</v>
      </c>
      <c r="AJ1383">
        <v>1615.2577647454984</v>
      </c>
      <c r="AK1383">
        <v>1446.2092660031458</v>
      </c>
      <c r="AL1383">
        <v>1379.9831647672952</v>
      </c>
      <c r="AM1383">
        <v>1398.2478828805222</v>
      </c>
      <c r="AN1383">
        <v>1576.1411397737957</v>
      </c>
      <c r="AO1383">
        <v>1564.6623726800628</v>
      </c>
      <c r="AP1383">
        <v>64.554064062885487</v>
      </c>
      <c r="AQ1383">
        <v>25.52387344815638</v>
      </c>
      <c r="AR1383">
        <v>3.4271192526041667</v>
      </c>
      <c r="AS1383">
        <v>25.52387344815638</v>
      </c>
      <c r="AT1383">
        <v>25999</v>
      </c>
      <c r="AU1383">
        <v>615</v>
      </c>
      <c r="AV1383">
        <v>16658.399531408159</v>
      </c>
      <c r="AW1383">
        <v>8409.9154444177475</v>
      </c>
      <c r="AX1383">
        <v>472.0088745568267</v>
      </c>
      <c r="AY1383">
        <v>555.89079236309021</v>
      </c>
      <c r="AZ1383">
        <v>319.91318350565115</v>
      </c>
      <c r="BA1383">
        <v>12.546873822227129</v>
      </c>
      <c r="BB1383">
        <v>66.061272509003672</v>
      </c>
      <c r="BC1383">
        <v>11560</v>
      </c>
      <c r="BD1383">
        <v>521517.72313590045</v>
      </c>
      <c r="BE1383">
        <v>4759907.2831548406</v>
      </c>
      <c r="BF1383">
        <v>90846</v>
      </c>
      <c r="BG1383">
        <v>82680.783431231524</v>
      </c>
      <c r="BH1383">
        <v>72675.378771796823</v>
      </c>
      <c r="BI1383">
        <v>211724</v>
      </c>
      <c r="BJ1383">
        <v>177180.75884635391</v>
      </c>
      <c r="BK1383">
        <v>162303.71419522114</v>
      </c>
      <c r="BL1383">
        <v>-551740.08417952899</v>
      </c>
      <c r="BM1383">
        <v>-580485.28922794282</v>
      </c>
      <c r="BN1383">
        <v>-619497.64591946872</v>
      </c>
      <c r="BO1383">
        <v>221645.73483778769</v>
      </c>
      <c r="BP1383">
        <v>699964.5889300562</v>
      </c>
      <c r="BQ1383">
        <v>1177379.0676945727</v>
      </c>
      <c r="BR1383">
        <v>1856987</v>
      </c>
      <c r="BS1383">
        <v>8767932</v>
      </c>
      <c r="BT1383">
        <v>937111</v>
      </c>
      <c r="BU1383">
        <v>49209</v>
      </c>
      <c r="BV1383">
        <v>88734</v>
      </c>
      <c r="BW1383">
        <v>932589</v>
      </c>
      <c r="BX1383">
        <v>42948</v>
      </c>
      <c r="BY1383">
        <v>673.31757893397571</v>
      </c>
      <c r="BZ1383">
        <v>0</v>
      </c>
      <c r="CA1383">
        <v>0</v>
      </c>
      <c r="CB1383">
        <v>0</v>
      </c>
      <c r="CC1383">
        <v>0</v>
      </c>
      <c r="CD1383">
        <v>39.780417755304256</v>
      </c>
      <c r="CE1383">
        <v>4.7525399999999998</v>
      </c>
      <c r="CF1383">
        <v>0</v>
      </c>
      <c r="CG1383">
        <v>306868.38691212243</v>
      </c>
      <c r="CH1383">
        <v>228473.23815246354</v>
      </c>
      <c r="CI1383">
        <v>403937.24289554195</v>
      </c>
      <c r="CJ1383">
        <v>86828.435892970141</v>
      </c>
      <c r="CK1383">
        <v>632238.37314732571</v>
      </c>
      <c r="CL1383">
        <v>38000000</v>
      </c>
      <c r="CM1383">
        <v>5210000</v>
      </c>
      <c r="CN1383">
        <v>4380000</v>
      </c>
      <c r="CO1383">
        <v>537750000</v>
      </c>
      <c r="CP1383">
        <v>237000</v>
      </c>
      <c r="CQ1383">
        <v>1180</v>
      </c>
      <c r="CR1383">
        <v>0</v>
      </c>
      <c r="CS1383">
        <v>0</v>
      </c>
      <c r="CT1383">
        <v>499989000</v>
      </c>
      <c r="CU1383">
        <v>8269440</v>
      </c>
      <c r="CV1383">
        <v>0</v>
      </c>
      <c r="CW1383">
        <v>0</v>
      </c>
      <c r="CX1383">
        <v>66242.29580178074</v>
      </c>
      <c r="CY1383">
        <v>2003552.4139560419</v>
      </c>
      <c r="CZ1383">
        <v>11560</v>
      </c>
      <c r="DA1383">
        <v>10520.989988167188</v>
      </c>
      <c r="DB1383">
        <v>9247.8191511125551</v>
      </c>
      <c r="DC1383">
        <v>7894.4546983230057</v>
      </c>
      <c r="DD1383">
        <v>-551740.08417952899</v>
      </c>
      <c r="DE1383">
        <v>-580485.28922794282</v>
      </c>
      <c r="DF1383">
        <v>-619497.64591946872</v>
      </c>
    </row>
    <row r="1384" spans="1:110" x14ac:dyDescent="0.45">
      <c r="A1384">
        <v>34215</v>
      </c>
      <c r="B1384" t="s">
        <v>1714</v>
      </c>
      <c r="C1384">
        <v>24339</v>
      </c>
      <c r="D1384">
        <v>21765</v>
      </c>
      <c r="E1384">
        <v>19218</v>
      </c>
      <c r="F1384">
        <v>16854</v>
      </c>
      <c r="G1384">
        <v>14597</v>
      </c>
      <c r="H1384">
        <v>12560</v>
      </c>
      <c r="I1384">
        <v>10774</v>
      </c>
      <c r="J1384">
        <v>8498.0714285714294</v>
      </c>
      <c r="K1384">
        <v>2.29</v>
      </c>
      <c r="L1384">
        <v>2.23</v>
      </c>
      <c r="M1384">
        <v>2.1800000000000002</v>
      </c>
      <c r="N1384">
        <v>2.14</v>
      </c>
      <c r="O1384">
        <v>2.11</v>
      </c>
      <c r="P1384">
        <v>2.1</v>
      </c>
      <c r="Q1384">
        <v>2.0808039734548602</v>
      </c>
      <c r="R1384">
        <v>2.0659819888735385</v>
      </c>
      <c r="S1384">
        <v>297548</v>
      </c>
      <c r="T1384">
        <v>9496</v>
      </c>
      <c r="U1384">
        <v>4276</v>
      </c>
      <c r="V1384">
        <v>52.626587164343441</v>
      </c>
      <c r="W1384">
        <v>124.54599077055485</v>
      </c>
      <c r="X1384">
        <v>2301.3569959091546</v>
      </c>
      <c r="Y1384">
        <v>437.88134067933919</v>
      </c>
      <c r="Z1384">
        <v>10672</v>
      </c>
      <c r="AA1384">
        <v>9281.396428808559</v>
      </c>
      <c r="AB1384">
        <v>8016.8412669029567</v>
      </c>
      <c r="AC1384">
        <v>6939.3046455966087</v>
      </c>
      <c r="AD1384">
        <v>5967.6252341937297</v>
      </c>
      <c r="AE1384">
        <v>5143.1688849427346</v>
      </c>
      <c r="AF1384">
        <v>4395.0538232574427</v>
      </c>
      <c r="AG1384">
        <v>3351.7505961840784</v>
      </c>
      <c r="AH1384">
        <v>1360</v>
      </c>
      <c r="AI1384">
        <v>1187.8985274704062</v>
      </c>
      <c r="AJ1384">
        <v>1064.2054276230822</v>
      </c>
      <c r="AK1384">
        <v>971.78416644020535</v>
      </c>
      <c r="AL1384">
        <v>903.00828879653886</v>
      </c>
      <c r="AM1384">
        <v>846.19827424063396</v>
      </c>
      <c r="AN1384">
        <v>797.04948123995837</v>
      </c>
      <c r="AO1384">
        <v>673.95462482753214</v>
      </c>
      <c r="AP1384">
        <v>53.191150275351482</v>
      </c>
      <c r="AQ1384">
        <v>17.332982383013029</v>
      </c>
      <c r="AR1384">
        <v>2.3273190783730162</v>
      </c>
      <c r="AS1384">
        <v>17.332982383013029</v>
      </c>
      <c r="AT1384">
        <v>16500</v>
      </c>
      <c r="AU1384">
        <v>206</v>
      </c>
      <c r="AV1384">
        <v>10506.719912082772</v>
      </c>
      <c r="AW1384">
        <v>3596.1873845769542</v>
      </c>
      <c r="AX1384">
        <v>163.63793630801695</v>
      </c>
      <c r="AY1384">
        <v>350.60924346620203</v>
      </c>
      <c r="AZ1384">
        <v>136.79896810930734</v>
      </c>
      <c r="BA1384">
        <v>4.3498007136286239</v>
      </c>
      <c r="BB1384">
        <v>66.061272509003672</v>
      </c>
      <c r="BC1384">
        <v>10720</v>
      </c>
      <c r="BD1384">
        <v>298456.99229114363</v>
      </c>
      <c r="BE1384">
        <v>4218728.2986956583</v>
      </c>
      <c r="BF1384">
        <v>45586</v>
      </c>
      <c r="BG1384">
        <v>36784.672513316633</v>
      </c>
      <c r="BH1384">
        <v>27934.957977530554</v>
      </c>
      <c r="BI1384">
        <v>66754</v>
      </c>
      <c r="BJ1384">
        <v>49909.1215276988</v>
      </c>
      <c r="BK1384">
        <v>42920.573206730871</v>
      </c>
      <c r="BL1384">
        <v>-464981.14263255836</v>
      </c>
      <c r="BM1384">
        <v>-504900.86251008493</v>
      </c>
      <c r="BN1384">
        <v>-570188.33780114411</v>
      </c>
      <c r="BO1384">
        <v>-89654.666163824499</v>
      </c>
      <c r="BP1384">
        <v>156013.73773452081</v>
      </c>
      <c r="BQ1384">
        <v>401914.534373587</v>
      </c>
      <c r="BR1384">
        <v>1856987</v>
      </c>
      <c r="BS1384">
        <v>8767932</v>
      </c>
      <c r="BT1384">
        <v>937111</v>
      </c>
      <c r="BU1384">
        <v>49209</v>
      </c>
      <c r="BV1384">
        <v>88734</v>
      </c>
      <c r="BW1384">
        <v>932589</v>
      </c>
      <c r="BX1384">
        <v>42948</v>
      </c>
      <c r="BY1384">
        <v>215.13837039011344</v>
      </c>
      <c r="BZ1384">
        <v>0</v>
      </c>
      <c r="CA1384">
        <v>0</v>
      </c>
      <c r="CB1384">
        <v>0</v>
      </c>
      <c r="CC1384">
        <v>0</v>
      </c>
      <c r="CD1384">
        <v>18.875321475799669</v>
      </c>
      <c r="CE1384">
        <v>0</v>
      </c>
      <c r="CF1384">
        <v>0</v>
      </c>
      <c r="CG1384">
        <v>288149.61444636027</v>
      </c>
      <c r="CH1384">
        <v>214536.51888813416</v>
      </c>
      <c r="CI1384">
        <v>379297.33320561273</v>
      </c>
      <c r="CJ1384">
        <v>81531.957649012198</v>
      </c>
      <c r="CK1384">
        <v>593672.24266332272</v>
      </c>
      <c r="CL1384">
        <v>640000</v>
      </c>
      <c r="CM1384">
        <v>5490000</v>
      </c>
      <c r="CN1384">
        <v>4750000</v>
      </c>
      <c r="CO1384">
        <v>100700000</v>
      </c>
      <c r="CP1384">
        <v>12000</v>
      </c>
      <c r="CQ1384">
        <v>0</v>
      </c>
      <c r="CR1384">
        <v>0</v>
      </c>
      <c r="CS1384">
        <v>0</v>
      </c>
      <c r="CT1384">
        <v>19742000</v>
      </c>
      <c r="CU1384">
        <v>0</v>
      </c>
      <c r="CV1384">
        <v>0</v>
      </c>
      <c r="CW1384">
        <v>0</v>
      </c>
      <c r="CX1384">
        <v>7967.6218590198714</v>
      </c>
      <c r="CY1384">
        <v>2168978.9311279566</v>
      </c>
      <c r="CZ1384">
        <v>10720</v>
      </c>
      <c r="DA1384">
        <v>8650.2805541779107</v>
      </c>
      <c r="DB1384">
        <v>6569.1824138798647</v>
      </c>
      <c r="DC1384">
        <v>4517.8813691556743</v>
      </c>
      <c r="DD1384">
        <v>-464981.14263255836</v>
      </c>
      <c r="DE1384">
        <v>-504900.86251008493</v>
      </c>
      <c r="DF1384">
        <v>-570188.33780114411</v>
      </c>
    </row>
    <row r="1385" spans="1:110" x14ac:dyDescent="0.45">
      <c r="A1385">
        <v>34302</v>
      </c>
      <c r="B1385" t="s">
        <v>1715</v>
      </c>
      <c r="C1385">
        <v>51053</v>
      </c>
      <c r="D1385">
        <v>51117</v>
      </c>
      <c r="E1385">
        <v>50852</v>
      </c>
      <c r="F1385">
        <v>50359</v>
      </c>
      <c r="G1385">
        <v>49615</v>
      </c>
      <c r="H1385">
        <v>48689</v>
      </c>
      <c r="I1385">
        <v>47643</v>
      </c>
      <c r="J1385">
        <v>47060.03571428571</v>
      </c>
      <c r="K1385">
        <v>2.29</v>
      </c>
      <c r="L1385">
        <v>2.23</v>
      </c>
      <c r="M1385">
        <v>2.1800000000000002</v>
      </c>
      <c r="N1385">
        <v>2.14</v>
      </c>
      <c r="O1385">
        <v>2.11</v>
      </c>
      <c r="P1385">
        <v>2.1</v>
      </c>
      <c r="Q1385">
        <v>2.0808039734548602</v>
      </c>
      <c r="R1385">
        <v>2.0659819888735385</v>
      </c>
      <c r="S1385">
        <v>297548</v>
      </c>
      <c r="T1385">
        <v>9496</v>
      </c>
      <c r="U1385">
        <v>4276</v>
      </c>
      <c r="V1385">
        <v>106.5319996359131</v>
      </c>
      <c r="W1385">
        <v>181.84103868571984</v>
      </c>
      <c r="X1385">
        <v>2384.6665404766632</v>
      </c>
      <c r="Y1385">
        <v>629.0900615457391</v>
      </c>
      <c r="Z1385">
        <v>28159</v>
      </c>
      <c r="AA1385">
        <v>27951.515254473808</v>
      </c>
      <c r="AB1385">
        <v>27440.946571449604</v>
      </c>
      <c r="AC1385">
        <v>26567.281706033315</v>
      </c>
      <c r="AD1385">
        <v>25706.307376863417</v>
      </c>
      <c r="AE1385">
        <v>24718.568568851817</v>
      </c>
      <c r="AF1385">
        <v>23834.413846427378</v>
      </c>
      <c r="AG1385">
        <v>23059.150306285301</v>
      </c>
      <c r="AH1385">
        <v>47</v>
      </c>
      <c r="AI1385">
        <v>55.002233437608588</v>
      </c>
      <c r="AJ1385">
        <v>54.600970532951592</v>
      </c>
      <c r="AK1385">
        <v>55.696404496860048</v>
      </c>
      <c r="AL1385">
        <v>98.5431837024164</v>
      </c>
      <c r="AM1385">
        <v>101.12358682565092</v>
      </c>
      <c r="AN1385">
        <v>52.565614145804574</v>
      </c>
      <c r="AO1385">
        <v>44.646617067890389</v>
      </c>
      <c r="AP1385">
        <v>96.846988281443657</v>
      </c>
      <c r="AQ1385">
        <v>0.2642222924239791</v>
      </c>
      <c r="AR1385">
        <v>3.5477424975198416E-2</v>
      </c>
      <c r="AS1385">
        <v>0.2642222924239791</v>
      </c>
      <c r="AT1385">
        <v>24908</v>
      </c>
      <c r="AU1385">
        <v>332</v>
      </c>
      <c r="AV1385">
        <v>15868.147048207973</v>
      </c>
      <c r="AW1385">
        <v>5627.3590594803482</v>
      </c>
      <c r="AX1385">
        <v>262.53086498394208</v>
      </c>
      <c r="AY1385">
        <v>529.52006699870003</v>
      </c>
      <c r="AZ1385">
        <v>214.06473862263243</v>
      </c>
      <c r="BA1385">
        <v>6.9785586986820505</v>
      </c>
      <c r="BB1385">
        <v>66.061272509003672</v>
      </c>
      <c r="BC1385">
        <v>21530</v>
      </c>
      <c r="BD1385">
        <v>1413371.0507799189</v>
      </c>
      <c r="BE1385">
        <v>6768699.7621880183</v>
      </c>
      <c r="BF1385">
        <v>391052</v>
      </c>
      <c r="BG1385">
        <v>401455.4341948533</v>
      </c>
      <c r="BH1385">
        <v>395535.5989708018</v>
      </c>
      <c r="BI1385">
        <v>176080</v>
      </c>
      <c r="BJ1385">
        <v>167360.04900663157</v>
      </c>
      <c r="BK1385">
        <v>161936.35878804955</v>
      </c>
      <c r="BL1385">
        <v>-415209.30659359903</v>
      </c>
      <c r="BM1385">
        <v>-609788.36154911923</v>
      </c>
      <c r="BN1385">
        <v>-808230.21816964936</v>
      </c>
      <c r="BO1385">
        <v>744837.6011850154</v>
      </c>
      <c r="BP1385">
        <v>1662146.6609432721</v>
      </c>
      <c r="BQ1385">
        <v>2528198.374244926</v>
      </c>
      <c r="BR1385">
        <v>1856987</v>
      </c>
      <c r="BS1385">
        <v>8767932</v>
      </c>
      <c r="BT1385">
        <v>937111</v>
      </c>
      <c r="BU1385">
        <v>49209</v>
      </c>
      <c r="BV1385">
        <v>88734</v>
      </c>
      <c r="BW1385">
        <v>932589</v>
      </c>
      <c r="BX1385">
        <v>42948</v>
      </c>
      <c r="BY1385">
        <v>51.457610179331802</v>
      </c>
      <c r="BZ1385">
        <v>0</v>
      </c>
      <c r="CA1385">
        <v>0</v>
      </c>
      <c r="CB1385">
        <v>0</v>
      </c>
      <c r="CC1385">
        <v>46.524710400000004</v>
      </c>
      <c r="CD1385">
        <v>130.57566895459053</v>
      </c>
      <c r="CE1385">
        <v>0</v>
      </c>
      <c r="CF1385">
        <v>0</v>
      </c>
      <c r="CG1385">
        <v>287353.07093717891</v>
      </c>
      <c r="CH1385">
        <v>213943.46700454567</v>
      </c>
      <c r="CI1385">
        <v>378248.82641029661</v>
      </c>
      <c r="CJ1385">
        <v>81306.575596077819</v>
      </c>
      <c r="CK1385">
        <v>592031.13072783325</v>
      </c>
      <c r="CL1385">
        <v>20000</v>
      </c>
      <c r="CM1385">
        <v>50000</v>
      </c>
      <c r="CN1385">
        <v>130000</v>
      </c>
      <c r="CO1385">
        <v>10410000</v>
      </c>
      <c r="CP1385">
        <v>0</v>
      </c>
      <c r="CQ1385">
        <v>0</v>
      </c>
      <c r="CR1385">
        <v>0</v>
      </c>
      <c r="CS1385">
        <v>0</v>
      </c>
      <c r="CT1385">
        <v>0</v>
      </c>
      <c r="CU1385">
        <v>0</v>
      </c>
      <c r="CV1385">
        <v>0</v>
      </c>
      <c r="CW1385">
        <v>0</v>
      </c>
      <c r="CX1385">
        <v>818.82778840944138</v>
      </c>
      <c r="CY1385">
        <v>2352588.0012809937</v>
      </c>
      <c r="CZ1385">
        <v>21530</v>
      </c>
      <c r="DA1385">
        <v>22102.777886867199</v>
      </c>
      <c r="DB1385">
        <v>21776.851789126158</v>
      </c>
      <c r="DC1385">
        <v>21394.850524371697</v>
      </c>
      <c r="DD1385">
        <v>-415209.30659359903</v>
      </c>
      <c r="DE1385">
        <v>-609788.36154911923</v>
      </c>
      <c r="DF1385">
        <v>-808230.21816964936</v>
      </c>
    </row>
    <row r="1386" spans="1:110" x14ac:dyDescent="0.45">
      <c r="A1386">
        <v>34304</v>
      </c>
      <c r="B1386" t="s">
        <v>1716</v>
      </c>
      <c r="C1386">
        <v>28667</v>
      </c>
      <c r="D1386">
        <v>28579</v>
      </c>
      <c r="E1386">
        <v>27352</v>
      </c>
      <c r="F1386">
        <v>26153</v>
      </c>
      <c r="G1386">
        <v>24975</v>
      </c>
      <c r="H1386">
        <v>23830</v>
      </c>
      <c r="I1386">
        <v>22733</v>
      </c>
      <c r="J1386">
        <v>21673.107142857145</v>
      </c>
      <c r="K1386">
        <v>2.29</v>
      </c>
      <c r="L1386">
        <v>2.23</v>
      </c>
      <c r="M1386">
        <v>2.1800000000000002</v>
      </c>
      <c r="N1386">
        <v>2.14</v>
      </c>
      <c r="O1386">
        <v>2.11</v>
      </c>
      <c r="P1386">
        <v>2.1</v>
      </c>
      <c r="Q1386">
        <v>2.0808039734548602</v>
      </c>
      <c r="R1386">
        <v>2.0659819888735385</v>
      </c>
      <c r="S1386">
        <v>297548</v>
      </c>
      <c r="T1386">
        <v>9496</v>
      </c>
      <c r="U1386">
        <v>4276</v>
      </c>
      <c r="V1386">
        <v>63.706709055522772</v>
      </c>
      <c r="W1386">
        <v>112.00154055152399</v>
      </c>
      <c r="X1386">
        <v>2239.1518420795192</v>
      </c>
      <c r="Y1386">
        <v>573.51094483766144</v>
      </c>
      <c r="Z1386">
        <v>13391</v>
      </c>
      <c r="AA1386">
        <v>13323.284324338425</v>
      </c>
      <c r="AB1386">
        <v>12642.113369028488</v>
      </c>
      <c r="AC1386">
        <v>12012.035253121381</v>
      </c>
      <c r="AD1386">
        <v>11348.906795346473</v>
      </c>
      <c r="AE1386">
        <v>10669.299732361529</v>
      </c>
      <c r="AF1386">
        <v>10041.885471234553</v>
      </c>
      <c r="AG1386">
        <v>9466.0399017671443</v>
      </c>
      <c r="AH1386">
        <v>68</v>
      </c>
      <c r="AI1386">
        <v>68.458592635291367</v>
      </c>
      <c r="AJ1386">
        <v>87.515126116771071</v>
      </c>
      <c r="AK1386">
        <v>138.27077131720131</v>
      </c>
      <c r="AL1386">
        <v>182.09881408746259</v>
      </c>
      <c r="AM1386">
        <v>195.85771590972297</v>
      </c>
      <c r="AN1386">
        <v>206.64698193051333</v>
      </c>
      <c r="AO1386">
        <v>243.36360422976045</v>
      </c>
      <c r="AP1386">
        <v>83.036677678133088</v>
      </c>
      <c r="AQ1386">
        <v>0.3170667509087749</v>
      </c>
      <c r="AR1386">
        <v>4.2572909970238097E-2</v>
      </c>
      <c r="AS1386">
        <v>0.3170667509087749</v>
      </c>
      <c r="AT1386">
        <v>16427</v>
      </c>
      <c r="AU1386">
        <v>619</v>
      </c>
      <c r="AV1386">
        <v>10607.029548746654</v>
      </c>
      <c r="AW1386">
        <v>7490.4186587014101</v>
      </c>
      <c r="AX1386">
        <v>468.15984194345066</v>
      </c>
      <c r="AY1386">
        <v>353.95657604167582</v>
      </c>
      <c r="AZ1386">
        <v>284.93552577700166</v>
      </c>
      <c r="BA1386">
        <v>12.444559376162935</v>
      </c>
      <c r="BB1386">
        <v>66.061272509003672</v>
      </c>
      <c r="BC1386">
        <v>12460</v>
      </c>
      <c r="BD1386">
        <v>673778.98126834305</v>
      </c>
      <c r="BE1386">
        <v>4972498.7871402195</v>
      </c>
      <c r="BF1386">
        <v>266630</v>
      </c>
      <c r="BG1386">
        <v>254257.97730867675</v>
      </c>
      <c r="BH1386">
        <v>236086.73979728704</v>
      </c>
      <c r="BI1386">
        <v>171921.99999999997</v>
      </c>
      <c r="BJ1386">
        <v>155001.80544932408</v>
      </c>
      <c r="BK1386">
        <v>146444.87849781293</v>
      </c>
      <c r="BL1386">
        <v>-295649.46411992342</v>
      </c>
      <c r="BM1386">
        <v>-482104.21306989749</v>
      </c>
      <c r="BN1386">
        <v>-660796.81296847295</v>
      </c>
      <c r="BO1386">
        <v>412614.83674890315</v>
      </c>
      <c r="BP1386">
        <v>1028078.2886200133</v>
      </c>
      <c r="BQ1386">
        <v>1574904.7180163441</v>
      </c>
      <c r="BR1386">
        <v>1856987</v>
      </c>
      <c r="BS1386">
        <v>8767932</v>
      </c>
      <c r="BT1386">
        <v>937111</v>
      </c>
      <c r="BU1386">
        <v>49209</v>
      </c>
      <c r="BV1386">
        <v>88734</v>
      </c>
      <c r="BW1386">
        <v>932589</v>
      </c>
      <c r="BX1386">
        <v>42948</v>
      </c>
      <c r="BY1386">
        <v>50.124092180314072</v>
      </c>
      <c r="BZ1386">
        <v>0</v>
      </c>
      <c r="CA1386">
        <v>0</v>
      </c>
      <c r="CB1386">
        <v>0</v>
      </c>
      <c r="CC1386">
        <v>0</v>
      </c>
      <c r="CD1386">
        <v>4.4016932625560727</v>
      </c>
      <c r="CE1386">
        <v>0</v>
      </c>
      <c r="CF1386">
        <v>0</v>
      </c>
      <c r="CG1386">
        <v>227014.90011669017</v>
      </c>
      <c r="CH1386">
        <v>169019.78682271802</v>
      </c>
      <c r="CI1386">
        <v>298824.43666509917</v>
      </c>
      <c r="CJ1386">
        <v>64233.885086298484</v>
      </c>
      <c r="CK1386">
        <v>467716.9016145044</v>
      </c>
      <c r="CL1386">
        <v>200000</v>
      </c>
      <c r="CM1386">
        <v>320000</v>
      </c>
      <c r="CN1386">
        <v>80000</v>
      </c>
      <c r="CO1386">
        <v>13790000</v>
      </c>
      <c r="CP1386">
        <v>0</v>
      </c>
      <c r="CQ1386">
        <v>0</v>
      </c>
      <c r="CR1386">
        <v>0</v>
      </c>
      <c r="CS1386">
        <v>0</v>
      </c>
      <c r="CT1386">
        <v>0</v>
      </c>
      <c r="CU1386">
        <v>0</v>
      </c>
      <c r="CV1386">
        <v>0</v>
      </c>
      <c r="CW1386">
        <v>0</v>
      </c>
      <c r="CX1386">
        <v>1165.980583495472</v>
      </c>
      <c r="CY1386">
        <v>1828459.8563443141</v>
      </c>
      <c r="CZ1386">
        <v>12460</v>
      </c>
      <c r="DA1386">
        <v>11881.837742437505</v>
      </c>
      <c r="DB1386">
        <v>11032.669909140744</v>
      </c>
      <c r="DC1386">
        <v>10199.303702127625</v>
      </c>
      <c r="DD1386">
        <v>-295649.46411992342</v>
      </c>
      <c r="DE1386">
        <v>-482104.21306989749</v>
      </c>
      <c r="DF1386">
        <v>-660796.81296847295</v>
      </c>
    </row>
    <row r="1387" spans="1:110" x14ac:dyDescent="0.45">
      <c r="A1387">
        <v>34307</v>
      </c>
      <c r="B1387" t="s">
        <v>1717</v>
      </c>
      <c r="C1387">
        <v>23755</v>
      </c>
      <c r="D1387">
        <v>22649</v>
      </c>
      <c r="E1387">
        <v>21247</v>
      </c>
      <c r="F1387">
        <v>19685</v>
      </c>
      <c r="G1387">
        <v>18112</v>
      </c>
      <c r="H1387">
        <v>16705</v>
      </c>
      <c r="I1387">
        <v>15507</v>
      </c>
      <c r="J1387">
        <v>14086.750000000002</v>
      </c>
      <c r="K1387">
        <v>2.29</v>
      </c>
      <c r="L1387">
        <v>2.23</v>
      </c>
      <c r="M1387">
        <v>2.1800000000000002</v>
      </c>
      <c r="N1387">
        <v>2.14</v>
      </c>
      <c r="O1387">
        <v>2.11</v>
      </c>
      <c r="P1387">
        <v>2.1</v>
      </c>
      <c r="Q1387">
        <v>2.0808039734548602</v>
      </c>
      <c r="R1387">
        <v>2.0659819888735385</v>
      </c>
      <c r="S1387">
        <v>297548</v>
      </c>
      <c r="T1387">
        <v>9496</v>
      </c>
      <c r="U1387">
        <v>4276</v>
      </c>
      <c r="V1387">
        <v>47.142142259556593</v>
      </c>
      <c r="W1387">
        <v>111.56651288117342</v>
      </c>
      <c r="X1387">
        <v>2507.4494724309775</v>
      </c>
      <c r="Y1387">
        <v>477.09474828351227</v>
      </c>
      <c r="Z1387">
        <v>6730</v>
      </c>
      <c r="AA1387">
        <v>6200.8208973364435</v>
      </c>
      <c r="AB1387">
        <v>5750.338866370641</v>
      </c>
      <c r="AC1387">
        <v>5339.8786311261711</v>
      </c>
      <c r="AD1387">
        <v>4889.7242040510573</v>
      </c>
      <c r="AE1387">
        <v>4458.9046900940748</v>
      </c>
      <c r="AF1387">
        <v>4097.1692354219922</v>
      </c>
      <c r="AG1387">
        <v>3655.7692910352371</v>
      </c>
      <c r="AH1387">
        <v>182</v>
      </c>
      <c r="AI1387">
        <v>171.19944748521525</v>
      </c>
      <c r="AJ1387">
        <v>159.85020619917012</v>
      </c>
      <c r="AK1387">
        <v>157.75438821440957</v>
      </c>
      <c r="AL1387">
        <v>164.11029074244436</v>
      </c>
      <c r="AM1387">
        <v>199.14287275866985</v>
      </c>
      <c r="AN1387">
        <v>268.30108024966938</v>
      </c>
      <c r="AO1387">
        <v>294.0088226311143</v>
      </c>
      <c r="AP1387">
        <v>29.797850841435324</v>
      </c>
      <c r="AQ1387">
        <v>0.2642222924239791</v>
      </c>
      <c r="AR1387">
        <v>3.5477424975198416E-2</v>
      </c>
      <c r="AS1387">
        <v>0.2642222924239791</v>
      </c>
      <c r="AT1387">
        <v>16836</v>
      </c>
      <c r="AU1387">
        <v>391</v>
      </c>
      <c r="AV1387">
        <v>10784.797564667435</v>
      </c>
      <c r="AW1387">
        <v>5377.4499083387072</v>
      </c>
      <c r="AX1387">
        <v>300.3079377352189</v>
      </c>
      <c r="AY1387">
        <v>359.88869473295227</v>
      </c>
      <c r="AZ1387">
        <v>204.55819451320443</v>
      </c>
      <c r="BA1387">
        <v>7.9827435577663062</v>
      </c>
      <c r="BB1387">
        <v>66.061272509003672</v>
      </c>
      <c r="BC1387">
        <v>9840</v>
      </c>
      <c r="BD1387">
        <v>436397.38637065812</v>
      </c>
      <c r="BE1387">
        <v>3351275.3100040914</v>
      </c>
      <c r="BF1387">
        <v>134216</v>
      </c>
      <c r="BG1387">
        <v>121557.50250366937</v>
      </c>
      <c r="BH1387">
        <v>105120.47340258899</v>
      </c>
      <c r="BI1387">
        <v>47389.999999999942</v>
      </c>
      <c r="BJ1387">
        <v>40810.217311351356</v>
      </c>
      <c r="BK1387">
        <v>37369.895674541447</v>
      </c>
      <c r="BL1387">
        <v>-440571.35533592873</v>
      </c>
      <c r="BM1387">
        <v>-500615.89572851866</v>
      </c>
      <c r="BN1387">
        <v>-588279.21768686082</v>
      </c>
      <c r="BO1387">
        <v>208968.0502550758</v>
      </c>
      <c r="BP1387">
        <v>575643.6779129263</v>
      </c>
      <c r="BQ1387">
        <v>872705.23757121596</v>
      </c>
      <c r="BR1387">
        <v>1856987</v>
      </c>
      <c r="BS1387">
        <v>8767932</v>
      </c>
      <c r="BT1387">
        <v>937111</v>
      </c>
      <c r="BU1387">
        <v>49209</v>
      </c>
      <c r="BV1387">
        <v>88734</v>
      </c>
      <c r="BW1387">
        <v>932589</v>
      </c>
      <c r="BX1387">
        <v>42948</v>
      </c>
      <c r="BY1387">
        <v>110.18132192903178</v>
      </c>
      <c r="BZ1387">
        <v>0</v>
      </c>
      <c r="CA1387">
        <v>0</v>
      </c>
      <c r="CB1387">
        <v>0</v>
      </c>
      <c r="CC1387">
        <v>56.72312115199999</v>
      </c>
      <c r="CD1387">
        <v>60.704208688272004</v>
      </c>
      <c r="CE1387">
        <v>0</v>
      </c>
      <c r="CF1387">
        <v>0</v>
      </c>
      <c r="CG1387">
        <v>177230.9307928546</v>
      </c>
      <c r="CH1387">
        <v>131954.04409843773</v>
      </c>
      <c r="CI1387">
        <v>233292.76195784059</v>
      </c>
      <c r="CJ1387">
        <v>50147.506777899696</v>
      </c>
      <c r="CK1387">
        <v>365147.40564641135</v>
      </c>
      <c r="CL1387">
        <v>2070000</v>
      </c>
      <c r="CM1387">
        <v>380000</v>
      </c>
      <c r="CN1387">
        <v>800000</v>
      </c>
      <c r="CO1387">
        <v>33760000</v>
      </c>
      <c r="CP1387">
        <v>5000</v>
      </c>
      <c r="CQ1387">
        <v>0</v>
      </c>
      <c r="CR1387">
        <v>0</v>
      </c>
      <c r="CS1387">
        <v>0</v>
      </c>
      <c r="CT1387">
        <v>8679000</v>
      </c>
      <c r="CU1387">
        <v>0</v>
      </c>
      <c r="CV1387">
        <v>0</v>
      </c>
      <c r="CW1387">
        <v>0</v>
      </c>
      <c r="CX1387">
        <v>3967.7300438365328</v>
      </c>
      <c r="CY1387">
        <v>1353641.5408721224</v>
      </c>
      <c r="CZ1387">
        <v>9840</v>
      </c>
      <c r="DA1387">
        <v>8911.9465982901183</v>
      </c>
      <c r="DB1387">
        <v>7706.8714481244833</v>
      </c>
      <c r="DC1387">
        <v>6605.9488380454723</v>
      </c>
      <c r="DD1387">
        <v>-440571.35533592873</v>
      </c>
      <c r="DE1387">
        <v>-500615.89572851866</v>
      </c>
      <c r="DF1387">
        <v>-588279.21768686082</v>
      </c>
    </row>
    <row r="1388" spans="1:110" x14ac:dyDescent="0.45">
      <c r="A1388">
        <v>34309</v>
      </c>
      <c r="B1388" t="s">
        <v>1718</v>
      </c>
      <c r="C1388">
        <v>12747</v>
      </c>
      <c r="D1388">
        <v>12798</v>
      </c>
      <c r="E1388">
        <v>12741</v>
      </c>
      <c r="F1388">
        <v>12603</v>
      </c>
      <c r="G1388">
        <v>12426</v>
      </c>
      <c r="H1388">
        <v>12221</v>
      </c>
      <c r="I1388">
        <v>12029</v>
      </c>
      <c r="J1388">
        <v>11899.607142857143</v>
      </c>
      <c r="K1388">
        <v>2.29</v>
      </c>
      <c r="L1388">
        <v>2.23</v>
      </c>
      <c r="M1388">
        <v>2.1800000000000002</v>
      </c>
      <c r="N1388">
        <v>2.14</v>
      </c>
      <c r="O1388">
        <v>2.11</v>
      </c>
      <c r="P1388">
        <v>2.1</v>
      </c>
      <c r="Q1388">
        <v>2.0808039734548602</v>
      </c>
      <c r="R1388">
        <v>2.0659819888735385</v>
      </c>
      <c r="S1388">
        <v>297548</v>
      </c>
      <c r="T1388">
        <v>9496</v>
      </c>
      <c r="U1388">
        <v>4276</v>
      </c>
      <c r="V1388">
        <v>25.81521260422975</v>
      </c>
      <c r="W1388">
        <v>51.354084825745957</v>
      </c>
      <c r="X1388">
        <v>2457.0769023879548</v>
      </c>
      <c r="Y1388">
        <v>556.18138844826501</v>
      </c>
      <c r="Z1388">
        <v>8213</v>
      </c>
      <c r="AA1388">
        <v>8166.6145362827328</v>
      </c>
      <c r="AB1388">
        <v>8177.60907292908</v>
      </c>
      <c r="AC1388">
        <v>8103.3158794500368</v>
      </c>
      <c r="AD1388">
        <v>7910.8625484296599</v>
      </c>
      <c r="AE1388">
        <v>7682.1295866786877</v>
      </c>
      <c r="AF1388">
        <v>7452.5143337325007</v>
      </c>
      <c r="AG1388">
        <v>7326.7385531622185</v>
      </c>
      <c r="AH1388">
        <v>77</v>
      </c>
      <c r="AI1388">
        <v>60.218573413485217</v>
      </c>
      <c r="AJ1388">
        <v>47.689934923910215</v>
      </c>
      <c r="AK1388">
        <v>37.944317207048925</v>
      </c>
      <c r="AL1388">
        <v>31.316442989310111</v>
      </c>
      <c r="AM1388">
        <v>27.134806758342258</v>
      </c>
      <c r="AN1388">
        <v>23.669733301324555</v>
      </c>
      <c r="AO1388">
        <v>21.50082638146236</v>
      </c>
      <c r="AP1388">
        <v>43.353886450898962</v>
      </c>
      <c r="AQ1388">
        <v>2.3780006318158118</v>
      </c>
      <c r="AR1388">
        <v>0.31929682477678578</v>
      </c>
      <c r="AS1388">
        <v>2.3780006318158118</v>
      </c>
      <c r="AT1388">
        <v>8403</v>
      </c>
      <c r="AU1388">
        <v>881</v>
      </c>
      <c r="AV1388">
        <v>5626.0266022972919</v>
      </c>
      <c r="AW1388">
        <v>9163.0120565470115</v>
      </c>
      <c r="AX1388">
        <v>655.67675351698472</v>
      </c>
      <c r="AY1388">
        <v>187.74050771866061</v>
      </c>
      <c r="AZ1388">
        <v>348.56097863104827</v>
      </c>
      <c r="BA1388">
        <v>17.429107667242995</v>
      </c>
      <c r="BB1388">
        <v>66.061272509003672</v>
      </c>
      <c r="BC1388">
        <v>9840</v>
      </c>
      <c r="BD1388">
        <v>652395.38973910816</v>
      </c>
      <c r="BE1388">
        <v>1610266.3505658887</v>
      </c>
      <c r="BF1388">
        <v>100252</v>
      </c>
      <c r="BG1388">
        <v>102876.44907571713</v>
      </c>
      <c r="BH1388">
        <v>101658.39577463739</v>
      </c>
      <c r="BI1388">
        <v>32697.999999999993</v>
      </c>
      <c r="BJ1388">
        <v>32444.560894735499</v>
      </c>
      <c r="BK1388">
        <v>31674.004259578254</v>
      </c>
      <c r="BL1388">
        <v>-300910.05446662614</v>
      </c>
      <c r="BM1388">
        <v>-278111.02993067179</v>
      </c>
      <c r="BN1388">
        <v>-301274.66526250669</v>
      </c>
      <c r="BO1388">
        <v>197798.8688482258</v>
      </c>
      <c r="BP1388">
        <v>433622.78785632574</v>
      </c>
      <c r="BQ1388">
        <v>637503.21224393265</v>
      </c>
      <c r="BR1388">
        <v>1856987</v>
      </c>
      <c r="BS1388">
        <v>8767932</v>
      </c>
      <c r="BT1388">
        <v>937111</v>
      </c>
      <c r="BU1388">
        <v>49209</v>
      </c>
      <c r="BV1388">
        <v>88734</v>
      </c>
      <c r="BW1388">
        <v>932589</v>
      </c>
      <c r="BX1388">
        <v>42948</v>
      </c>
      <c r="BY1388">
        <v>26.481687326672155</v>
      </c>
      <c r="BZ1388">
        <v>0</v>
      </c>
      <c r="CA1388">
        <v>0</v>
      </c>
      <c r="CB1388">
        <v>0</v>
      </c>
      <c r="CC1388">
        <v>0</v>
      </c>
      <c r="CD1388">
        <v>10.974052828689249</v>
      </c>
      <c r="CE1388">
        <v>0</v>
      </c>
      <c r="CF1388">
        <v>0</v>
      </c>
      <c r="CG1388">
        <v>74875.089863048692</v>
      </c>
      <c r="CH1388">
        <v>55746.877057317513</v>
      </c>
      <c r="CI1388">
        <v>98559.638759716923</v>
      </c>
      <c r="CJ1388">
        <v>21185.912975831779</v>
      </c>
      <c r="CK1388">
        <v>154264.52193601197</v>
      </c>
      <c r="CL1388">
        <v>50000</v>
      </c>
      <c r="CM1388">
        <v>280000</v>
      </c>
      <c r="CN1388">
        <v>370000</v>
      </c>
      <c r="CO1388">
        <v>15690000</v>
      </c>
      <c r="CP1388">
        <v>0</v>
      </c>
      <c r="CQ1388">
        <v>0</v>
      </c>
      <c r="CR1388">
        <v>0</v>
      </c>
      <c r="CS1388">
        <v>0</v>
      </c>
      <c r="CT1388">
        <v>0</v>
      </c>
      <c r="CU1388">
        <v>0</v>
      </c>
      <c r="CV1388">
        <v>0</v>
      </c>
      <c r="CW1388">
        <v>0</v>
      </c>
      <c r="CX1388">
        <v>1439.5520796230503</v>
      </c>
      <c r="CY1388">
        <v>527810.03665945306</v>
      </c>
      <c r="CZ1388">
        <v>9840</v>
      </c>
      <c r="DA1388">
        <v>10097.596645503896</v>
      </c>
      <c r="DB1388">
        <v>9978.0414796954865</v>
      </c>
      <c r="DC1388">
        <v>9875.6103986672588</v>
      </c>
      <c r="DD1388">
        <v>-300910.05446662614</v>
      </c>
      <c r="DE1388">
        <v>-278111.02993067179</v>
      </c>
      <c r="DF1388">
        <v>-301274.66526250669</v>
      </c>
    </row>
    <row r="1389" spans="1:110" x14ac:dyDescent="0.45">
      <c r="A1389">
        <v>34368</v>
      </c>
      <c r="B1389" t="s">
        <v>1719</v>
      </c>
      <c r="C1389">
        <v>6472</v>
      </c>
      <c r="D1389">
        <v>5712</v>
      </c>
      <c r="E1389">
        <v>5024</v>
      </c>
      <c r="F1389">
        <v>4405</v>
      </c>
      <c r="G1389">
        <v>3837</v>
      </c>
      <c r="H1389">
        <v>3318</v>
      </c>
      <c r="I1389">
        <v>2844</v>
      </c>
      <c r="J1389">
        <v>2241.8928571428569</v>
      </c>
      <c r="K1389">
        <v>2.29</v>
      </c>
      <c r="L1389">
        <v>2.23</v>
      </c>
      <c r="M1389">
        <v>2.1800000000000002</v>
      </c>
      <c r="N1389">
        <v>2.14</v>
      </c>
      <c r="O1389">
        <v>2.11</v>
      </c>
      <c r="P1389">
        <v>2.1</v>
      </c>
      <c r="Q1389">
        <v>2.0808039734548602</v>
      </c>
      <c r="R1389">
        <v>2.0659819888735385</v>
      </c>
      <c r="S1389">
        <v>297548</v>
      </c>
      <c r="T1389">
        <v>9496</v>
      </c>
      <c r="U1389">
        <v>4276</v>
      </c>
      <c r="V1389">
        <v>13.426722914441754</v>
      </c>
      <c r="W1389">
        <v>31.775659382181452</v>
      </c>
      <c r="X1389">
        <v>2398.5841070347833</v>
      </c>
      <c r="Y1389">
        <v>456.3808337374557</v>
      </c>
      <c r="Z1389">
        <v>3179</v>
      </c>
      <c r="AA1389">
        <v>2756.7516463729135</v>
      </c>
      <c r="AB1389">
        <v>2346.4609265636054</v>
      </c>
      <c r="AC1389">
        <v>1992.3697470647419</v>
      </c>
      <c r="AD1389">
        <v>1700.5896590751468</v>
      </c>
      <c r="AE1389">
        <v>1463.7536535473573</v>
      </c>
      <c r="AF1389">
        <v>1354.7289390671106</v>
      </c>
      <c r="AG1389">
        <v>975.68443078530618</v>
      </c>
      <c r="AH1389">
        <v>335</v>
      </c>
      <c r="AI1389">
        <v>274.13282910584854</v>
      </c>
      <c r="AJ1389">
        <v>233.5760078682182</v>
      </c>
      <c r="AK1389">
        <v>209.00084333334749</v>
      </c>
      <c r="AL1389">
        <v>198.65120634374986</v>
      </c>
      <c r="AM1389">
        <v>198.49932846559091</v>
      </c>
      <c r="AN1389">
        <v>286.89783169762592</v>
      </c>
      <c r="AO1389">
        <v>223.06884484385273</v>
      </c>
      <c r="AP1389">
        <v>17.974063627553782</v>
      </c>
      <c r="AQ1389">
        <v>5.7072015163579479</v>
      </c>
      <c r="AR1389">
        <v>0.76631237946428576</v>
      </c>
      <c r="AS1389">
        <v>5.7072015163579479</v>
      </c>
      <c r="AT1389">
        <v>5863</v>
      </c>
      <c r="AU1389">
        <v>143</v>
      </c>
      <c r="AV1389">
        <v>3758.1428915565862</v>
      </c>
      <c r="AW1389">
        <v>1937.2450804402451</v>
      </c>
      <c r="AX1389">
        <v>109.62217396204466</v>
      </c>
      <c r="AY1389">
        <v>125.40922829124327</v>
      </c>
      <c r="AZ1389">
        <v>73.692802859946923</v>
      </c>
      <c r="BA1389">
        <v>2.9139612811547164</v>
      </c>
      <c r="BB1389">
        <v>66.061272509003672</v>
      </c>
      <c r="BC1389">
        <v>9840</v>
      </c>
      <c r="BD1389">
        <v>275389.27328726125</v>
      </c>
      <c r="BE1389">
        <v>1532128.7364944012</v>
      </c>
      <c r="BF1389">
        <v>6341.9999999999991</v>
      </c>
      <c r="BG1389">
        <v>5096.5353559648147</v>
      </c>
      <c r="BH1389">
        <v>3912.0102941176465</v>
      </c>
      <c r="BI1389">
        <v>12554</v>
      </c>
      <c r="BJ1389">
        <v>9073.0733171265529</v>
      </c>
      <c r="BK1389">
        <v>7744.3329391382631</v>
      </c>
      <c r="BL1389">
        <v>-351674.97065499873</v>
      </c>
      <c r="BM1389">
        <v>-344609.6288901174</v>
      </c>
      <c r="BN1389">
        <v>-388844.48251408152</v>
      </c>
      <c r="BO1389">
        <v>-72170.805996307638</v>
      </c>
      <c r="BP1389">
        <v>-1355.4531145429937</v>
      </c>
      <c r="BQ1389">
        <v>98942.045333692338</v>
      </c>
      <c r="BR1389">
        <v>1856987</v>
      </c>
      <c r="BS1389">
        <v>8767932</v>
      </c>
      <c r="BT1389">
        <v>937111</v>
      </c>
      <c r="BU1389">
        <v>49209</v>
      </c>
      <c r="BV1389">
        <v>88734</v>
      </c>
      <c r="BW1389">
        <v>932589</v>
      </c>
      <c r="BX1389">
        <v>42948</v>
      </c>
      <c r="BY1389">
        <v>40.456426445368727</v>
      </c>
      <c r="BZ1389">
        <v>0</v>
      </c>
      <c r="CA1389">
        <v>0</v>
      </c>
      <c r="CB1389">
        <v>2146.3897116098597</v>
      </c>
      <c r="CC1389">
        <v>0</v>
      </c>
      <c r="CD1389">
        <v>1.2557883271849577</v>
      </c>
      <c r="CE1389">
        <v>0</v>
      </c>
      <c r="CF1389">
        <v>3.74</v>
      </c>
      <c r="CG1389">
        <v>125654.73857336097</v>
      </c>
      <c r="CH1389">
        <v>93553.934636083388</v>
      </c>
      <c r="CI1389">
        <v>165401.94696112067</v>
      </c>
      <c r="CJ1389">
        <v>35554.018850398548</v>
      </c>
      <c r="CK1389">
        <v>258885.4078234669</v>
      </c>
      <c r="CL1389">
        <v>4350000</v>
      </c>
      <c r="CM1389">
        <v>1390000</v>
      </c>
      <c r="CN1389">
        <v>1140000</v>
      </c>
      <c r="CO1389">
        <v>341890000</v>
      </c>
      <c r="CP1389">
        <v>157000</v>
      </c>
      <c r="CQ1389">
        <v>7060</v>
      </c>
      <c r="CR1389">
        <v>0</v>
      </c>
      <c r="CS1389">
        <v>0</v>
      </c>
      <c r="CT1389">
        <v>392359000</v>
      </c>
      <c r="CU1389">
        <v>49476480</v>
      </c>
      <c r="CV1389">
        <v>0</v>
      </c>
      <c r="CW1389">
        <v>0</v>
      </c>
      <c r="CX1389">
        <v>56887.777594749947</v>
      </c>
      <c r="CY1389">
        <v>818707.70687503414</v>
      </c>
      <c r="CZ1389">
        <v>9840</v>
      </c>
      <c r="DA1389">
        <v>7907.5856043351914</v>
      </c>
      <c r="DB1389">
        <v>6069.7226890756301</v>
      </c>
      <c r="DC1389">
        <v>4168.694650102716</v>
      </c>
      <c r="DD1389">
        <v>-351674.97065499873</v>
      </c>
      <c r="DE1389">
        <v>-344609.6288901174</v>
      </c>
      <c r="DF1389">
        <v>-388844.48251408152</v>
      </c>
    </row>
    <row r="1390" spans="1:110" x14ac:dyDescent="0.45">
      <c r="A1390">
        <v>34369</v>
      </c>
      <c r="B1390" t="s">
        <v>1720</v>
      </c>
      <c r="C1390">
        <v>18918</v>
      </c>
      <c r="D1390">
        <v>17816</v>
      </c>
      <c r="E1390">
        <v>16730</v>
      </c>
      <c r="F1390">
        <v>15740</v>
      </c>
      <c r="G1390">
        <v>14824</v>
      </c>
      <c r="H1390">
        <v>13889</v>
      </c>
      <c r="I1390">
        <v>12969</v>
      </c>
      <c r="J1390">
        <v>11983.035714285716</v>
      </c>
      <c r="K1390">
        <v>2.29</v>
      </c>
      <c r="L1390">
        <v>2.23</v>
      </c>
      <c r="M1390">
        <v>2.1800000000000002</v>
      </c>
      <c r="N1390">
        <v>2.14</v>
      </c>
      <c r="O1390">
        <v>2.11</v>
      </c>
      <c r="P1390">
        <v>2.1</v>
      </c>
      <c r="Q1390">
        <v>2.0808039734548602</v>
      </c>
      <c r="R1390">
        <v>2.0659819888735385</v>
      </c>
      <c r="S1390">
        <v>297548</v>
      </c>
      <c r="T1390">
        <v>9496</v>
      </c>
      <c r="U1390">
        <v>4276</v>
      </c>
      <c r="V1390">
        <v>38.832729204750841</v>
      </c>
      <c r="W1390">
        <v>91.901470221258108</v>
      </c>
      <c r="X1390">
        <v>2424.1739303284025</v>
      </c>
      <c r="Y1390">
        <v>461.2498332675051</v>
      </c>
      <c r="Z1390">
        <v>12109</v>
      </c>
      <c r="AA1390">
        <v>11504.188551877014</v>
      </c>
      <c r="AB1390">
        <v>10852.107409501752</v>
      </c>
      <c r="AC1390">
        <v>10198.171667985127</v>
      </c>
      <c r="AD1390">
        <v>9507.4142966999298</v>
      </c>
      <c r="AE1390">
        <v>8875.2515997962691</v>
      </c>
      <c r="AF1390">
        <v>8437.4002623346278</v>
      </c>
      <c r="AG1390">
        <v>7744.1840049601406</v>
      </c>
      <c r="AH1390">
        <v>1887</v>
      </c>
      <c r="AI1390">
        <v>1670.7137880440832</v>
      </c>
      <c r="AJ1390">
        <v>1512.7266287139248</v>
      </c>
      <c r="AK1390">
        <v>1394.6702181294349</v>
      </c>
      <c r="AL1390">
        <v>1347.5184625605816</v>
      </c>
      <c r="AM1390">
        <v>1352.0978253872556</v>
      </c>
      <c r="AN1390">
        <v>1500.5912386758894</v>
      </c>
      <c r="AO1390">
        <v>1475.1228327984502</v>
      </c>
      <c r="AP1390">
        <v>45.769498892444659</v>
      </c>
      <c r="AQ1390">
        <v>48.352679513588171</v>
      </c>
      <c r="AR1390">
        <v>6.4923687704613107</v>
      </c>
      <c r="AS1390">
        <v>48.352679513588171</v>
      </c>
      <c r="AT1390">
        <v>17765</v>
      </c>
      <c r="AU1390">
        <v>577</v>
      </c>
      <c r="AV1390">
        <v>11438.209352871701</v>
      </c>
      <c r="AW1390">
        <v>7227.4644457633149</v>
      </c>
      <c r="AX1390">
        <v>438.13660808072575</v>
      </c>
      <c r="AY1390">
        <v>381.69304610532868</v>
      </c>
      <c r="AZ1390">
        <v>274.93274751683651</v>
      </c>
      <c r="BA1390">
        <v>11.646485976876722</v>
      </c>
      <c r="BB1390">
        <v>66.061272509003672</v>
      </c>
      <c r="BC1390">
        <v>7220</v>
      </c>
      <c r="BD1390">
        <v>346273.386496605</v>
      </c>
      <c r="BE1390">
        <v>4386548.5648471396</v>
      </c>
      <c r="BF1390">
        <v>71010</v>
      </c>
      <c r="BG1390">
        <v>65374.010183013059</v>
      </c>
      <c r="BH1390">
        <v>58784.909623773165</v>
      </c>
      <c r="BI1390">
        <v>207449.99999999997</v>
      </c>
      <c r="BJ1390">
        <v>183899.16880998382</v>
      </c>
      <c r="BK1390">
        <v>171443.04328431742</v>
      </c>
      <c r="BL1390">
        <v>-513427.0881490109</v>
      </c>
      <c r="BM1390">
        <v>-513134.55347794032</v>
      </c>
      <c r="BN1390">
        <v>-526408.53653707216</v>
      </c>
      <c r="BO1390">
        <v>344495.21843573218</v>
      </c>
      <c r="BP1390">
        <v>884526.77119509084</v>
      </c>
      <c r="BQ1390">
        <v>1345741.8005884571</v>
      </c>
      <c r="BR1390">
        <v>1856987</v>
      </c>
      <c r="BS1390">
        <v>8767932</v>
      </c>
      <c r="BT1390">
        <v>937111</v>
      </c>
      <c r="BU1390">
        <v>49209</v>
      </c>
      <c r="BV1390">
        <v>88734</v>
      </c>
      <c r="BW1390">
        <v>932589</v>
      </c>
      <c r="BX1390">
        <v>42948</v>
      </c>
      <c r="BY1390">
        <v>605.10339343746512</v>
      </c>
      <c r="BZ1390">
        <v>0</v>
      </c>
      <c r="CA1390">
        <v>0</v>
      </c>
      <c r="CB1390">
        <v>234.25565115818969</v>
      </c>
      <c r="CC1390">
        <v>0</v>
      </c>
      <c r="CD1390">
        <v>52.024646985693089</v>
      </c>
      <c r="CE1390">
        <v>0.61214400000000002</v>
      </c>
      <c r="CF1390">
        <v>2.4969600000000001</v>
      </c>
      <c r="CG1390">
        <v>257283.5534655822</v>
      </c>
      <c r="CH1390">
        <v>191555.7583990804</v>
      </c>
      <c r="CI1390">
        <v>338667.69488711242</v>
      </c>
      <c r="CJ1390">
        <v>72798.403097804941</v>
      </c>
      <c r="CK1390">
        <v>530079.155163105</v>
      </c>
      <c r="CL1390">
        <v>33700000</v>
      </c>
      <c r="CM1390">
        <v>3500000</v>
      </c>
      <c r="CN1390">
        <v>2620000</v>
      </c>
      <c r="CO1390">
        <v>646200000</v>
      </c>
      <c r="CP1390">
        <v>435000</v>
      </c>
      <c r="CQ1390">
        <v>4560</v>
      </c>
      <c r="CR1390">
        <v>0</v>
      </c>
      <c r="CS1390">
        <v>0</v>
      </c>
      <c r="CT1390">
        <v>1026427000</v>
      </c>
      <c r="CU1390">
        <v>31956480</v>
      </c>
      <c r="CV1390">
        <v>0</v>
      </c>
      <c r="CW1390">
        <v>0</v>
      </c>
      <c r="CX1390">
        <v>100576.20217633757</v>
      </c>
      <c r="CY1390">
        <v>1707046.0906241385</v>
      </c>
      <c r="CZ1390">
        <v>7220</v>
      </c>
      <c r="DA1390">
        <v>6646.9561121159595</v>
      </c>
      <c r="DB1390">
        <v>5977.0039076699386</v>
      </c>
      <c r="DC1390">
        <v>5241.7002177699569</v>
      </c>
      <c r="DD1390">
        <v>-513427.0881490109</v>
      </c>
      <c r="DE1390">
        <v>-513134.55347794032</v>
      </c>
      <c r="DF1390">
        <v>-526408.53653707216</v>
      </c>
    </row>
    <row r="1391" spans="1:110" x14ac:dyDescent="0.45">
      <c r="A1391">
        <v>34431</v>
      </c>
      <c r="B1391" t="s">
        <v>1721</v>
      </c>
      <c r="C1391">
        <v>7992</v>
      </c>
      <c r="D1391">
        <v>7015</v>
      </c>
      <c r="E1391">
        <v>6189</v>
      </c>
      <c r="F1391">
        <v>5479</v>
      </c>
      <c r="G1391">
        <v>4825</v>
      </c>
      <c r="H1391">
        <v>4256</v>
      </c>
      <c r="I1391">
        <v>3791</v>
      </c>
      <c r="J1391">
        <v>3095.1071428571427</v>
      </c>
      <c r="K1391">
        <v>2.29</v>
      </c>
      <c r="L1391">
        <v>2.23</v>
      </c>
      <c r="M1391">
        <v>2.1800000000000002</v>
      </c>
      <c r="N1391">
        <v>2.14</v>
      </c>
      <c r="O1391">
        <v>2.11</v>
      </c>
      <c r="P1391">
        <v>2.1</v>
      </c>
      <c r="Q1391">
        <v>2.0808039734548602</v>
      </c>
      <c r="R1391">
        <v>2.0659819888735385</v>
      </c>
      <c r="S1391">
        <v>297548</v>
      </c>
      <c r="T1391">
        <v>9496</v>
      </c>
      <c r="U1391">
        <v>4276</v>
      </c>
      <c r="V1391">
        <v>19.008261513123792</v>
      </c>
      <c r="W1391">
        <v>44.984919040728059</v>
      </c>
      <c r="X1391">
        <v>2092.1824105563642</v>
      </c>
      <c r="Y1391">
        <v>398.08149735510062</v>
      </c>
      <c r="Z1391">
        <v>4122</v>
      </c>
      <c r="AA1391">
        <v>3574.9723280721746</v>
      </c>
      <c r="AB1391">
        <v>3125.7508302279539</v>
      </c>
      <c r="AC1391">
        <v>2752.7691685051532</v>
      </c>
      <c r="AD1391">
        <v>2433.2569647732121</v>
      </c>
      <c r="AE1391">
        <v>2172.9469690560177</v>
      </c>
      <c r="AF1391">
        <v>1948.0250977746464</v>
      </c>
      <c r="AG1391">
        <v>1590.2299320860643</v>
      </c>
      <c r="AH1391">
        <v>527</v>
      </c>
      <c r="AI1391">
        <v>407.24652059253975</v>
      </c>
      <c r="AJ1391">
        <v>319.24671320259017</v>
      </c>
      <c r="AK1391">
        <v>258.15585797824485</v>
      </c>
      <c r="AL1391">
        <v>220.7477745651164</v>
      </c>
      <c r="AM1391">
        <v>199.94576146648626</v>
      </c>
      <c r="AN1391">
        <v>186.72527388886593</v>
      </c>
      <c r="AO1391">
        <v>154.60775357052876</v>
      </c>
      <c r="AP1391">
        <v>18.935540948037431</v>
      </c>
      <c r="AQ1391">
        <v>4.3332455957532572</v>
      </c>
      <c r="AR1391">
        <v>0.58182976959325405</v>
      </c>
      <c r="AS1391">
        <v>4.3332455957532572</v>
      </c>
      <c r="AT1391">
        <v>5702</v>
      </c>
      <c r="AU1391">
        <v>74</v>
      </c>
      <c r="AV1391">
        <v>3631.8647557231648</v>
      </c>
      <c r="AW1391">
        <v>1269.3138800029867</v>
      </c>
      <c r="AX1391">
        <v>58.622613284917009</v>
      </c>
      <c r="AY1391">
        <v>121.19532689848201</v>
      </c>
      <c r="AZ1391">
        <v>48.284699995313609</v>
      </c>
      <c r="BA1391">
        <v>1.5582980991738042</v>
      </c>
      <c r="BB1391">
        <v>66.061272509003672</v>
      </c>
      <c r="BC1391">
        <v>7220</v>
      </c>
      <c r="BD1391">
        <v>227148.81567038439</v>
      </c>
      <c r="BE1391">
        <v>2724997.3212173968</v>
      </c>
      <c r="BF1391">
        <v>14106</v>
      </c>
      <c r="BG1391">
        <v>11480.705965188081</v>
      </c>
      <c r="BH1391">
        <v>9087.8969066286518</v>
      </c>
      <c r="BI1391">
        <v>30351.999999999993</v>
      </c>
      <c r="BJ1391">
        <v>23371.383645792957</v>
      </c>
      <c r="BK1391">
        <v>20658.6816952015</v>
      </c>
      <c r="BL1391">
        <v>-278336.23345673014</v>
      </c>
      <c r="BM1391">
        <v>-286065.21313679416</v>
      </c>
      <c r="BN1391">
        <v>-297176.28642832296</v>
      </c>
      <c r="BO1391">
        <v>-8733.7915309381206</v>
      </c>
      <c r="BP1391">
        <v>161575.28403213248</v>
      </c>
      <c r="BQ1391">
        <v>339475.9592275403</v>
      </c>
      <c r="BR1391">
        <v>1856987</v>
      </c>
      <c r="BS1391">
        <v>8767932</v>
      </c>
      <c r="BT1391">
        <v>937111</v>
      </c>
      <c r="BU1391">
        <v>49209</v>
      </c>
      <c r="BV1391">
        <v>88734</v>
      </c>
      <c r="BW1391">
        <v>932589</v>
      </c>
      <c r="BX1391">
        <v>42948</v>
      </c>
      <c r="BY1391">
        <v>151.78284861733565</v>
      </c>
      <c r="BZ1391">
        <v>0</v>
      </c>
      <c r="CA1391">
        <v>0</v>
      </c>
      <c r="CB1391">
        <v>0</v>
      </c>
      <c r="CC1391">
        <v>0</v>
      </c>
      <c r="CD1391">
        <v>27.257909796405706</v>
      </c>
      <c r="CE1391">
        <v>0</v>
      </c>
      <c r="CF1391">
        <v>0</v>
      </c>
      <c r="CG1391">
        <v>142581.28814346506</v>
      </c>
      <c r="CH1391">
        <v>106156.28716233867</v>
      </c>
      <c r="CI1391">
        <v>187682.71636158859</v>
      </c>
      <c r="CJ1391">
        <v>40343.387475254138</v>
      </c>
      <c r="CK1391">
        <v>293759.03645261854</v>
      </c>
      <c r="CL1391">
        <v>400000</v>
      </c>
      <c r="CM1391">
        <v>5870000</v>
      </c>
      <c r="CN1391">
        <v>1800000</v>
      </c>
      <c r="CO1391">
        <v>43110000</v>
      </c>
      <c r="CP1391">
        <v>2000</v>
      </c>
      <c r="CQ1391">
        <v>0</v>
      </c>
      <c r="CR1391">
        <v>0</v>
      </c>
      <c r="CS1391">
        <v>0</v>
      </c>
      <c r="CT1391">
        <v>3374000</v>
      </c>
      <c r="CU1391">
        <v>0</v>
      </c>
      <c r="CV1391">
        <v>0</v>
      </c>
      <c r="CW1391">
        <v>0</v>
      </c>
      <c r="CX1391">
        <v>2245.2669203182809</v>
      </c>
      <c r="CY1391">
        <v>1318054.8481622618</v>
      </c>
      <c r="CZ1391">
        <v>7220</v>
      </c>
      <c r="DA1391">
        <v>5876.272300344388</v>
      </c>
      <c r="DB1391">
        <v>4651.5394630553565</v>
      </c>
      <c r="DC1391">
        <v>3438.4565577271565</v>
      </c>
      <c r="DD1391">
        <v>-278336.23345673014</v>
      </c>
      <c r="DE1391">
        <v>-286065.21313679416</v>
      </c>
      <c r="DF1391">
        <v>-297176.28642832296</v>
      </c>
    </row>
    <row r="1392" spans="1:110" x14ac:dyDescent="0.45">
      <c r="A1392">
        <v>34462</v>
      </c>
      <c r="B1392" t="s">
        <v>1722</v>
      </c>
      <c r="C1392">
        <v>16337</v>
      </c>
      <c r="D1392">
        <v>15083</v>
      </c>
      <c r="E1392">
        <v>13820</v>
      </c>
      <c r="F1392">
        <v>12618</v>
      </c>
      <c r="G1392">
        <v>11468</v>
      </c>
      <c r="H1392">
        <v>10302</v>
      </c>
      <c r="I1392">
        <v>9173</v>
      </c>
      <c r="J1392">
        <v>7979.9285714285716</v>
      </c>
      <c r="K1392">
        <v>2.29</v>
      </c>
      <c r="L1392">
        <v>2.23</v>
      </c>
      <c r="M1392">
        <v>2.1800000000000002</v>
      </c>
      <c r="N1392">
        <v>2.14</v>
      </c>
      <c r="O1392">
        <v>2.11</v>
      </c>
      <c r="P1392">
        <v>2.1</v>
      </c>
      <c r="Q1392">
        <v>2.0808039734548602</v>
      </c>
      <c r="R1392">
        <v>2.0659819888735385</v>
      </c>
      <c r="S1392">
        <v>291542</v>
      </c>
      <c r="T1392">
        <v>11290</v>
      </c>
      <c r="U1392">
        <v>3224</v>
      </c>
      <c r="V1392">
        <v>30.974229210219097</v>
      </c>
      <c r="W1392">
        <v>73.303557635117755</v>
      </c>
      <c r="X1392">
        <v>3120.4088923743416</v>
      </c>
      <c r="Y1392">
        <v>376.52000272496298</v>
      </c>
      <c r="Z1392">
        <v>7927</v>
      </c>
      <c r="AA1392">
        <v>7301.4700373790884</v>
      </c>
      <c r="AB1392">
        <v>6571.8609384349456</v>
      </c>
      <c r="AC1392">
        <v>5855.5923441775221</v>
      </c>
      <c r="AD1392">
        <v>5192.2393030396688</v>
      </c>
      <c r="AE1392">
        <v>4616.8459252851389</v>
      </c>
      <c r="AF1392">
        <v>4144.5811480662705</v>
      </c>
      <c r="AG1392">
        <v>3470.5513981013869</v>
      </c>
      <c r="AH1392">
        <v>2236</v>
      </c>
      <c r="AI1392">
        <v>2048.8078464083083</v>
      </c>
      <c r="AJ1392">
        <v>1848.6465330478156</v>
      </c>
      <c r="AK1392">
        <v>1683.7050051915483</v>
      </c>
      <c r="AL1392">
        <v>1572.7629992755235</v>
      </c>
      <c r="AM1392">
        <v>1526.2295054819692</v>
      </c>
      <c r="AN1392">
        <v>1551.3030362394559</v>
      </c>
      <c r="AO1392">
        <v>1452.1318379970373</v>
      </c>
      <c r="AP1392">
        <v>35.622337419241212</v>
      </c>
      <c r="AQ1392">
        <v>69.91321857538486</v>
      </c>
      <c r="AR1392">
        <v>9.3873266484375009</v>
      </c>
      <c r="AS1392">
        <v>69.91321857538486</v>
      </c>
      <c r="AT1392">
        <v>15364</v>
      </c>
      <c r="AU1392">
        <v>280</v>
      </c>
      <c r="AV1392">
        <v>9814.6222415746288</v>
      </c>
      <c r="AW1392">
        <v>4181.6412429427401</v>
      </c>
      <c r="AX1392">
        <v>217.40358398143533</v>
      </c>
      <c r="AY1392">
        <v>327.51394420134534</v>
      </c>
      <c r="AZ1392">
        <v>159.06963288154182</v>
      </c>
      <c r="BA1392">
        <v>5.7789916328927573</v>
      </c>
      <c r="BB1392">
        <v>66.061272509003672</v>
      </c>
      <c r="BC1392">
        <v>5580</v>
      </c>
      <c r="BD1392">
        <v>210509.03429568562</v>
      </c>
      <c r="BE1392">
        <v>3233448.9166814899</v>
      </c>
      <c r="BF1392">
        <v>38106</v>
      </c>
      <c r="BG1392">
        <v>33219.052793855306</v>
      </c>
      <c r="BH1392">
        <v>27638.390327805191</v>
      </c>
      <c r="BI1392">
        <v>46484</v>
      </c>
      <c r="BJ1392">
        <v>37278.979867518952</v>
      </c>
      <c r="BK1392">
        <v>33055.816229731776</v>
      </c>
      <c r="BL1392">
        <v>-410375.36144232564</v>
      </c>
      <c r="BM1392">
        <v>-416875.24258604227</v>
      </c>
      <c r="BN1392">
        <v>-431830.13297723536</v>
      </c>
      <c r="BO1392">
        <v>86861.350318641169</v>
      </c>
      <c r="BP1392">
        <v>357614.17302762135</v>
      </c>
      <c r="BQ1392">
        <v>623253.57073489018</v>
      </c>
      <c r="BR1392">
        <v>1856987</v>
      </c>
      <c r="BS1392">
        <v>8767932</v>
      </c>
      <c r="BT1392">
        <v>937111</v>
      </c>
      <c r="BU1392">
        <v>49209</v>
      </c>
      <c r="BV1392">
        <v>88734</v>
      </c>
      <c r="BW1392">
        <v>932589</v>
      </c>
      <c r="BX1392">
        <v>42948</v>
      </c>
      <c r="BY1392">
        <v>469.40404838242938</v>
      </c>
      <c r="BZ1392">
        <v>0</v>
      </c>
      <c r="CA1392">
        <v>0</v>
      </c>
      <c r="CB1392">
        <v>27.657046170291171</v>
      </c>
      <c r="CC1392">
        <v>0</v>
      </c>
      <c r="CD1392">
        <v>43.417579724062094</v>
      </c>
      <c r="CE1392">
        <v>1.1465999999999998</v>
      </c>
      <c r="CF1392">
        <v>0</v>
      </c>
      <c r="CG1392">
        <v>222036.50318430664</v>
      </c>
      <c r="CH1392">
        <v>165313.21255028999</v>
      </c>
      <c r="CI1392">
        <v>292271.26919437334</v>
      </c>
      <c r="CJ1392">
        <v>62825.247255458606</v>
      </c>
      <c r="CK1392">
        <v>457459.95201769512</v>
      </c>
      <c r="CL1392">
        <v>27900000</v>
      </c>
      <c r="CM1392">
        <v>5230000</v>
      </c>
      <c r="CN1392">
        <v>3170000</v>
      </c>
      <c r="CO1392">
        <v>278140000</v>
      </c>
      <c r="CP1392">
        <v>72000</v>
      </c>
      <c r="CQ1392">
        <v>280</v>
      </c>
      <c r="CR1392">
        <v>0</v>
      </c>
      <c r="CS1392">
        <v>0</v>
      </c>
      <c r="CT1392">
        <v>169908000</v>
      </c>
      <c r="CU1392">
        <v>1962240</v>
      </c>
      <c r="CV1392">
        <v>0</v>
      </c>
      <c r="CW1392">
        <v>0</v>
      </c>
      <c r="CX1392">
        <v>29170.015715477504</v>
      </c>
      <c r="CY1392">
        <v>1443276.4631560778</v>
      </c>
      <c r="CZ1392">
        <v>5580</v>
      </c>
      <c r="DA1392">
        <v>4864.3865687742773</v>
      </c>
      <c r="DB1392">
        <v>4047.1898921207412</v>
      </c>
      <c r="DC1392">
        <v>3186.5725000528073</v>
      </c>
      <c r="DD1392">
        <v>-410375.36144232564</v>
      </c>
      <c r="DE1392">
        <v>-416875.24258604227</v>
      </c>
      <c r="DF1392">
        <v>-431830.13297723536</v>
      </c>
    </row>
    <row r="1393" spans="1:110" x14ac:dyDescent="0.45">
      <c r="A1393">
        <v>34545</v>
      </c>
      <c r="B1393" t="s">
        <v>1723</v>
      </c>
      <c r="C1393">
        <v>9217</v>
      </c>
      <c r="D1393">
        <v>8235</v>
      </c>
      <c r="E1393">
        <v>7306</v>
      </c>
      <c r="F1393">
        <v>6506</v>
      </c>
      <c r="G1393">
        <v>5813</v>
      </c>
      <c r="H1393">
        <v>5153</v>
      </c>
      <c r="I1393">
        <v>4536</v>
      </c>
      <c r="J1393">
        <v>3761.0000000000005</v>
      </c>
      <c r="K1393">
        <v>2.29</v>
      </c>
      <c r="L1393">
        <v>2.23</v>
      </c>
      <c r="M1393">
        <v>2.1800000000000002</v>
      </c>
      <c r="N1393">
        <v>2.14</v>
      </c>
      <c r="O1393">
        <v>2.11</v>
      </c>
      <c r="P1393">
        <v>2.1</v>
      </c>
      <c r="Q1393">
        <v>2.0808039734548602</v>
      </c>
      <c r="R1393">
        <v>2.0659819888735385</v>
      </c>
      <c r="S1393">
        <v>291542</v>
      </c>
      <c r="T1393">
        <v>11290</v>
      </c>
      <c r="U1393">
        <v>3224</v>
      </c>
      <c r="V1393">
        <v>17.120565320997898</v>
      </c>
      <c r="W1393">
        <v>40.517500475508697</v>
      </c>
      <c r="X1393">
        <v>3185.0128741847161</v>
      </c>
      <c r="Y1393">
        <v>384.3153565539854</v>
      </c>
      <c r="Z1393">
        <v>4485</v>
      </c>
      <c r="AA1393">
        <v>3991.1962020258743</v>
      </c>
      <c r="AB1393">
        <v>3528.5964296192146</v>
      </c>
      <c r="AC1393">
        <v>3112.5608053136148</v>
      </c>
      <c r="AD1393">
        <v>2746.3010488015047</v>
      </c>
      <c r="AE1393">
        <v>2436.2674641239814</v>
      </c>
      <c r="AF1393">
        <v>2298.9155778062295</v>
      </c>
      <c r="AG1393">
        <v>1850.7780998406495</v>
      </c>
      <c r="AH1393">
        <v>1361</v>
      </c>
      <c r="AI1393">
        <v>1183.7174242738686</v>
      </c>
      <c r="AJ1393">
        <v>1056.5805507357384</v>
      </c>
      <c r="AK1393">
        <v>953.94117782163914</v>
      </c>
      <c r="AL1393">
        <v>883.40189009368771</v>
      </c>
      <c r="AM1393">
        <v>826.62975155885306</v>
      </c>
      <c r="AN1393">
        <v>917.54004178332184</v>
      </c>
      <c r="AO1393">
        <v>782.54862364727592</v>
      </c>
      <c r="AP1393">
        <v>16.353060541779705</v>
      </c>
      <c r="AQ1393">
        <v>15.536270794529971</v>
      </c>
      <c r="AR1393">
        <v>2.0860725885416671</v>
      </c>
      <c r="AS1393">
        <v>15.536270794529971</v>
      </c>
      <c r="AT1393">
        <v>9268</v>
      </c>
      <c r="AU1393">
        <v>204</v>
      </c>
      <c r="AV1393">
        <v>5932.9049855358035</v>
      </c>
      <c r="AW1393">
        <v>2854.0302875205452</v>
      </c>
      <c r="AX1393">
        <v>157.02618284006465</v>
      </c>
      <c r="AY1393">
        <v>197.98103936732974</v>
      </c>
      <c r="AZ1393">
        <v>108.56731213728153</v>
      </c>
      <c r="BA1393">
        <v>4.1740480085890015</v>
      </c>
      <c r="BB1393">
        <v>66.061272509003672</v>
      </c>
      <c r="BC1393">
        <v>5580</v>
      </c>
      <c r="BD1393">
        <v>181718.52203207757</v>
      </c>
      <c r="BE1393">
        <v>1788140.8011966611</v>
      </c>
      <c r="BF1393">
        <v>15432</v>
      </c>
      <c r="BG1393">
        <v>12704.680850484312</v>
      </c>
      <c r="BH1393">
        <v>10254.259928875013</v>
      </c>
      <c r="BI1393">
        <v>28319.999999999993</v>
      </c>
      <c r="BJ1393">
        <v>22085.539658947113</v>
      </c>
      <c r="BK1393">
        <v>19486.700669483747</v>
      </c>
      <c r="BL1393">
        <v>-151386.54652703769</v>
      </c>
      <c r="BM1393">
        <v>-176762.4213548557</v>
      </c>
      <c r="BN1393">
        <v>-207294.9808985423</v>
      </c>
      <c r="BO1393">
        <v>9815.3968314980157</v>
      </c>
      <c r="BP1393">
        <v>145034.84828369413</v>
      </c>
      <c r="BQ1393">
        <v>296267.44728924974</v>
      </c>
      <c r="BR1393">
        <v>1856987</v>
      </c>
      <c r="BS1393">
        <v>8767932</v>
      </c>
      <c r="BT1393">
        <v>937111</v>
      </c>
      <c r="BU1393">
        <v>49209</v>
      </c>
      <c r="BV1393">
        <v>88734</v>
      </c>
      <c r="BW1393">
        <v>932589</v>
      </c>
      <c r="BX1393">
        <v>42948</v>
      </c>
      <c r="BY1393">
        <v>159.56650404479839</v>
      </c>
      <c r="BZ1393">
        <v>0</v>
      </c>
      <c r="CA1393">
        <v>0</v>
      </c>
      <c r="CB1393">
        <v>128.84864847698259</v>
      </c>
      <c r="CC1393">
        <v>0</v>
      </c>
      <c r="CD1393">
        <v>20.578686474492294</v>
      </c>
      <c r="CE1393">
        <v>0</v>
      </c>
      <c r="CF1393">
        <v>0</v>
      </c>
      <c r="CG1393">
        <v>143776.10340723713</v>
      </c>
      <c r="CH1393">
        <v>107045.8649877214</v>
      </c>
      <c r="CI1393">
        <v>189255.4765545628</v>
      </c>
      <c r="CJ1393">
        <v>40681.460554655707</v>
      </c>
      <c r="CK1393">
        <v>296220.70435585279</v>
      </c>
      <c r="CL1393">
        <v>13900000</v>
      </c>
      <c r="CM1393">
        <v>7590000</v>
      </c>
      <c r="CN1393">
        <v>4320000</v>
      </c>
      <c r="CO1393">
        <v>381980000</v>
      </c>
      <c r="CP1393">
        <v>44000</v>
      </c>
      <c r="CQ1393">
        <v>4990</v>
      </c>
      <c r="CR1393">
        <v>0</v>
      </c>
      <c r="CS1393">
        <v>0</v>
      </c>
      <c r="CT1393">
        <v>100283000</v>
      </c>
      <c r="CU1393">
        <v>34969920</v>
      </c>
      <c r="CV1393">
        <v>0</v>
      </c>
      <c r="CW1393">
        <v>0</v>
      </c>
      <c r="CX1393">
        <v>46202.776341088706</v>
      </c>
      <c r="CY1393">
        <v>832235.43958956492</v>
      </c>
      <c r="CZ1393">
        <v>5580</v>
      </c>
      <c r="DA1393">
        <v>4593.8387212093357</v>
      </c>
      <c r="DB1393">
        <v>3707.8000520426749</v>
      </c>
      <c r="DC1393">
        <v>2750.7572156941219</v>
      </c>
      <c r="DD1393">
        <v>-151386.54652703769</v>
      </c>
      <c r="DE1393">
        <v>-176762.4213548557</v>
      </c>
      <c r="DF1393">
        <v>-207294.9808985423</v>
      </c>
    </row>
    <row r="1394" spans="1:110" x14ac:dyDescent="0.45">
      <c r="A1394">
        <v>35000</v>
      </c>
      <c r="B1394" t="s">
        <v>1724</v>
      </c>
      <c r="C1394">
        <v>1404729</v>
      </c>
      <c r="D1394">
        <v>1352379</v>
      </c>
      <c r="E1394">
        <v>1292809</v>
      </c>
      <c r="F1394">
        <v>1230324</v>
      </c>
      <c r="G1394">
        <v>1165692</v>
      </c>
      <c r="H1394">
        <v>1099619</v>
      </c>
      <c r="I1394">
        <v>1035661</v>
      </c>
      <c r="J1394">
        <v>973523.82142857148</v>
      </c>
      <c r="K1394">
        <v>2.27</v>
      </c>
      <c r="L1394">
        <v>2.2000000000000002</v>
      </c>
      <c r="M1394">
        <v>2.14</v>
      </c>
      <c r="N1394">
        <v>2.09</v>
      </c>
      <c r="O1394">
        <v>2.06</v>
      </c>
      <c r="P1394">
        <v>2.04</v>
      </c>
      <c r="Q1394">
        <v>2.0202939501756436</v>
      </c>
      <c r="R1394">
        <v>2.0025342749565818</v>
      </c>
      <c r="S1394">
        <v>267948</v>
      </c>
      <c r="T1394">
        <v>9760</v>
      </c>
      <c r="U1394">
        <v>3657</v>
      </c>
      <c r="V1394">
        <v>3466.5581526017208</v>
      </c>
      <c r="W1394">
        <v>7052.8944806649197</v>
      </c>
      <c r="X1394">
        <v>2090.7363248883812</v>
      </c>
      <c r="Y1394">
        <v>385.03970077608591</v>
      </c>
      <c r="Z1394">
        <v>641422</v>
      </c>
      <c r="AA1394">
        <v>607206.69050691498</v>
      </c>
      <c r="AB1394">
        <v>571547.80157965177</v>
      </c>
      <c r="AC1394">
        <v>537813.64503514918</v>
      </c>
      <c r="AD1394">
        <v>503771.31727042579</v>
      </c>
      <c r="AE1394">
        <v>470021.25967426441</v>
      </c>
      <c r="AF1394">
        <v>438568.68564403051</v>
      </c>
      <c r="AG1394">
        <v>403679.93790779478</v>
      </c>
      <c r="AH1394">
        <v>31100</v>
      </c>
      <c r="AI1394">
        <v>25381.518721227876</v>
      </c>
      <c r="AJ1394">
        <v>20718.903365964052</v>
      </c>
      <c r="AK1394">
        <v>17529.304882136625</v>
      </c>
      <c r="AL1394">
        <v>15768.889161340572</v>
      </c>
      <c r="AM1394">
        <v>14993.685516217945</v>
      </c>
      <c r="AN1394">
        <v>16016.717484531564</v>
      </c>
      <c r="AO1394">
        <v>15527.57529750162</v>
      </c>
      <c r="AP1394">
        <v>3363.339320422223</v>
      </c>
      <c r="AQ1394">
        <v>532.04146163706378</v>
      </c>
      <c r="AR1394">
        <v>39.000080472222223</v>
      </c>
      <c r="AS1394">
        <v>532.04146163706378</v>
      </c>
      <c r="AT1394">
        <v>1035754</v>
      </c>
      <c r="AU1394">
        <v>21414</v>
      </c>
      <c r="AV1394">
        <v>670780.25433395954</v>
      </c>
      <c r="AW1394">
        <v>286332.94692823914</v>
      </c>
      <c r="AX1394">
        <v>13320.061983604181</v>
      </c>
      <c r="AY1394">
        <v>22383.937087124228</v>
      </c>
      <c r="AZ1394">
        <v>10892.105301150215</v>
      </c>
      <c r="BA1394">
        <v>354.07202283948868</v>
      </c>
      <c r="BB1394">
        <v>66.061272509003672</v>
      </c>
      <c r="BC1394">
        <v>591100</v>
      </c>
      <c r="BD1394">
        <v>30881528.057221137</v>
      </c>
      <c r="BE1394">
        <v>2156023.7295996961</v>
      </c>
      <c r="BF1394">
        <v>15432</v>
      </c>
      <c r="BG1394">
        <v>14778.136950942713</v>
      </c>
      <c r="BH1394">
        <v>13531.892686017403</v>
      </c>
      <c r="BI1394">
        <v>28319.999999999993</v>
      </c>
      <c r="BJ1394">
        <v>25083.522078256756</v>
      </c>
      <c r="BK1394">
        <v>23495.794641505156</v>
      </c>
      <c r="BL1394">
        <v>-12205219.528052174</v>
      </c>
      <c r="BM1394">
        <v>-8431930.6651628986</v>
      </c>
      <c r="BN1394">
        <v>-5504877.5118395984</v>
      </c>
      <c r="BO1394">
        <v>158406.45612545963</v>
      </c>
      <c r="BP1394">
        <v>420136.04556502262</v>
      </c>
      <c r="BQ1394">
        <v>664150.37569228478</v>
      </c>
      <c r="BR1394">
        <v>1052685</v>
      </c>
      <c r="BS1394">
        <v>8767932</v>
      </c>
      <c r="BT1394">
        <v>937111</v>
      </c>
      <c r="BU1394">
        <v>21415</v>
      </c>
      <c r="BV1394">
        <v>88734</v>
      </c>
      <c r="BW1394">
        <v>932589</v>
      </c>
      <c r="BX1394">
        <v>42948</v>
      </c>
      <c r="BY1394">
        <v>159.56650404479839</v>
      </c>
      <c r="BZ1394">
        <v>0</v>
      </c>
      <c r="CA1394">
        <v>0</v>
      </c>
      <c r="CB1394">
        <v>128.84864847698259</v>
      </c>
      <c r="CC1394">
        <v>0</v>
      </c>
      <c r="CD1394">
        <v>20.578686474492294</v>
      </c>
      <c r="CE1394">
        <v>0</v>
      </c>
      <c r="CF1394">
        <v>0</v>
      </c>
      <c r="CG1394">
        <v>223187.86612244899</v>
      </c>
      <c r="CH1394">
        <v>177792.51218658892</v>
      </c>
      <c r="CI1394">
        <v>31812.492128279882</v>
      </c>
      <c r="CJ1394">
        <v>51114.453644314868</v>
      </c>
      <c r="CK1394">
        <v>464605.36256559764</v>
      </c>
      <c r="CL1394">
        <v>389000000</v>
      </c>
      <c r="CM1394">
        <v>82900000</v>
      </c>
      <c r="CN1394">
        <v>4320000</v>
      </c>
      <c r="CO1394">
        <v>381980000</v>
      </c>
      <c r="CP1394">
        <v>44000</v>
      </c>
      <c r="CQ1394">
        <v>4990</v>
      </c>
      <c r="CR1394">
        <v>0</v>
      </c>
      <c r="CS1394">
        <v>0</v>
      </c>
      <c r="CT1394">
        <v>100283000</v>
      </c>
      <c r="CU1394">
        <v>34969920</v>
      </c>
      <c r="CV1394">
        <v>0</v>
      </c>
      <c r="CW1394">
        <v>0</v>
      </c>
      <c r="CX1394">
        <v>46202.776341088706</v>
      </c>
      <c r="CY1394">
        <v>832235.43958956492</v>
      </c>
      <c r="CZ1394">
        <v>591100</v>
      </c>
      <c r="DA1394">
        <v>566054.7402606426</v>
      </c>
      <c r="DB1394">
        <v>518319.19172530383</v>
      </c>
      <c r="DC1394">
        <v>467467.95640384022</v>
      </c>
      <c r="DD1394">
        <v>-12205219.528052174</v>
      </c>
      <c r="DE1394">
        <v>-8431930.6651628986</v>
      </c>
      <c r="DF1394">
        <v>-5504877.5118395984</v>
      </c>
    </row>
    <row r="1395" spans="1:110" x14ac:dyDescent="0.45">
      <c r="A1395">
        <v>35201</v>
      </c>
      <c r="B1395" t="s">
        <v>1725</v>
      </c>
      <c r="C1395">
        <v>268517</v>
      </c>
      <c r="D1395">
        <v>255147</v>
      </c>
      <c r="E1395">
        <v>240596</v>
      </c>
      <c r="F1395">
        <v>225685</v>
      </c>
      <c r="G1395">
        <v>210671</v>
      </c>
      <c r="H1395">
        <v>195797</v>
      </c>
      <c r="I1395">
        <v>181656</v>
      </c>
      <c r="J1395">
        <v>167041.42857142855</v>
      </c>
      <c r="K1395">
        <v>2.27</v>
      </c>
      <c r="L1395">
        <v>2.2000000000000002</v>
      </c>
      <c r="M1395">
        <v>2.14</v>
      </c>
      <c r="N1395">
        <v>2.09</v>
      </c>
      <c r="O1395">
        <v>2.06</v>
      </c>
      <c r="P1395">
        <v>2.04</v>
      </c>
      <c r="Q1395">
        <v>2.0202939501756436</v>
      </c>
      <c r="R1395">
        <v>2.0025342749565818</v>
      </c>
      <c r="S1395">
        <v>282997</v>
      </c>
      <c r="T1395">
        <v>8496</v>
      </c>
      <c r="U1395">
        <v>4215</v>
      </c>
      <c r="V1395">
        <v>670.26721599288862</v>
      </c>
      <c r="W1395">
        <v>1296.5793327372758</v>
      </c>
      <c r="X1395">
        <v>1799.2590724473125</v>
      </c>
      <c r="Y1395">
        <v>461.45107224939238</v>
      </c>
      <c r="Z1395">
        <v>120532</v>
      </c>
      <c r="AA1395">
        <v>111838.77270711337</v>
      </c>
      <c r="AB1395">
        <v>103420.5665753819</v>
      </c>
      <c r="AC1395">
        <v>95936.383382976433</v>
      </c>
      <c r="AD1395">
        <v>88697.792584590148</v>
      </c>
      <c r="AE1395">
        <v>81621.418260266291</v>
      </c>
      <c r="AF1395">
        <v>74848.327442867187</v>
      </c>
      <c r="AG1395">
        <v>67145.003764389083</v>
      </c>
      <c r="AH1395">
        <v>5578</v>
      </c>
      <c r="AI1395">
        <v>4425.5015923452056</v>
      </c>
      <c r="AJ1395">
        <v>3462.7291304599398</v>
      </c>
      <c r="AK1395">
        <v>2761.9051228377616</v>
      </c>
      <c r="AL1395">
        <v>2317.6696443154133</v>
      </c>
      <c r="AM1395">
        <v>2053.6600238458291</v>
      </c>
      <c r="AN1395">
        <v>1966.9091113402885</v>
      </c>
      <c r="AO1395">
        <v>1781.8270311907954</v>
      </c>
      <c r="AP1395">
        <v>656.8290246872956</v>
      </c>
      <c r="AQ1395">
        <v>84.022228214477494</v>
      </c>
      <c r="AR1395">
        <v>6.1590569496919922</v>
      </c>
      <c r="AS1395">
        <v>84.022228214477494</v>
      </c>
      <c r="AT1395">
        <v>178672</v>
      </c>
      <c r="AU1395">
        <v>4250</v>
      </c>
      <c r="AV1395">
        <v>115852.95078675963</v>
      </c>
      <c r="AW1395">
        <v>54722.705310764475</v>
      </c>
      <c r="AX1395">
        <v>2619.2131225790208</v>
      </c>
      <c r="AY1395">
        <v>3866.0129677541686</v>
      </c>
      <c r="AZ1395">
        <v>2081.6517100214805</v>
      </c>
      <c r="BA1395">
        <v>69.623556534558375</v>
      </c>
      <c r="BB1395">
        <v>66.061272509003672</v>
      </c>
      <c r="BC1395">
        <v>114890</v>
      </c>
      <c r="BD1395">
        <v>5458906.0051999371</v>
      </c>
      <c r="BE1395">
        <v>45032679.112866215</v>
      </c>
      <c r="BF1395">
        <v>1142192</v>
      </c>
      <c r="BG1395">
        <v>1063476.107663838</v>
      </c>
      <c r="BH1395">
        <v>945251.10640332918</v>
      </c>
      <c r="BI1395">
        <v>724540.00000000012</v>
      </c>
      <c r="BJ1395">
        <v>621517.43562436884</v>
      </c>
      <c r="BK1395">
        <v>574622.70984981454</v>
      </c>
      <c r="BL1395">
        <v>-2632981.1148141176</v>
      </c>
      <c r="BM1395">
        <v>-3245151.1892511379</v>
      </c>
      <c r="BN1395">
        <v>-4016707.129126532</v>
      </c>
      <c r="BO1395">
        <v>2548193.3188606165</v>
      </c>
      <c r="BP1395">
        <v>7539169.7585554346</v>
      </c>
      <c r="BQ1395">
        <v>12210039.077089407</v>
      </c>
      <c r="BR1395">
        <v>1052685</v>
      </c>
      <c r="BS1395">
        <v>8767932</v>
      </c>
      <c r="BT1395">
        <v>937111</v>
      </c>
      <c r="BU1395">
        <v>21415</v>
      </c>
      <c r="BV1395">
        <v>88734</v>
      </c>
      <c r="BW1395">
        <v>932589</v>
      </c>
      <c r="BX1395">
        <v>42948</v>
      </c>
      <c r="BY1395">
        <v>1401.9214340159551</v>
      </c>
      <c r="BZ1395">
        <v>0</v>
      </c>
      <c r="CA1395">
        <v>1534.2899112506</v>
      </c>
      <c r="CB1395">
        <v>2.2857062950653857</v>
      </c>
      <c r="CC1395">
        <v>265.81189953600006</v>
      </c>
      <c r="CD1395">
        <v>123.44296749667707</v>
      </c>
      <c r="CE1395">
        <v>3.6949125655273178</v>
      </c>
      <c r="CF1395">
        <v>206.03498319999997</v>
      </c>
      <c r="CG1395">
        <v>3826342.6687862515</v>
      </c>
      <c r="CH1395">
        <v>3048082.7089274204</v>
      </c>
      <c r="CI1395">
        <v>545394.77501918061</v>
      </c>
      <c r="CJ1395">
        <v>876308.45873868337</v>
      </c>
      <c r="CK1395">
        <v>7965214.9277520329</v>
      </c>
      <c r="CL1395">
        <v>64000000</v>
      </c>
      <c r="CM1395">
        <v>11400000</v>
      </c>
      <c r="CN1395">
        <v>9710000</v>
      </c>
      <c r="CO1395">
        <v>715890000</v>
      </c>
      <c r="CP1395">
        <v>231000</v>
      </c>
      <c r="CQ1395">
        <v>730</v>
      </c>
      <c r="CR1395">
        <v>0</v>
      </c>
      <c r="CS1395">
        <v>0</v>
      </c>
      <c r="CT1395">
        <v>562253000</v>
      </c>
      <c r="CU1395">
        <v>5115840</v>
      </c>
      <c r="CV1395">
        <v>0</v>
      </c>
      <c r="CW1395">
        <v>0</v>
      </c>
      <c r="CX1395">
        <v>71702.801386322913</v>
      </c>
      <c r="CY1395">
        <v>18651642.368544541</v>
      </c>
      <c r="CZ1395">
        <v>114890</v>
      </c>
      <c r="DA1395">
        <v>106972.18156798363</v>
      </c>
      <c r="DB1395">
        <v>95080.248867684655</v>
      </c>
      <c r="DC1395">
        <v>82633.982027154081</v>
      </c>
      <c r="DD1395">
        <v>-2632981.1148141176</v>
      </c>
      <c r="DE1395">
        <v>-3245151.1892511379</v>
      </c>
      <c r="DF1395">
        <v>-4016707.129126532</v>
      </c>
    </row>
    <row r="1396" spans="1:110" x14ac:dyDescent="0.45">
      <c r="A1396">
        <v>35202</v>
      </c>
      <c r="B1396" t="s">
        <v>1726</v>
      </c>
      <c r="C1396">
        <v>169429</v>
      </c>
      <c r="D1396">
        <v>164812</v>
      </c>
      <c r="E1396">
        <v>159120</v>
      </c>
      <c r="F1396">
        <v>152861</v>
      </c>
      <c r="G1396">
        <v>146242</v>
      </c>
      <c r="H1396">
        <v>139258</v>
      </c>
      <c r="I1396">
        <v>132461</v>
      </c>
      <c r="J1396">
        <v>126214.92857142857</v>
      </c>
      <c r="K1396">
        <v>2.27</v>
      </c>
      <c r="L1396">
        <v>2.2000000000000002</v>
      </c>
      <c r="M1396">
        <v>2.14</v>
      </c>
      <c r="N1396">
        <v>2.09</v>
      </c>
      <c r="O1396">
        <v>2.06</v>
      </c>
      <c r="P1396">
        <v>2.04</v>
      </c>
      <c r="Q1396">
        <v>2.0202939501756436</v>
      </c>
      <c r="R1396">
        <v>2.0025342749565818</v>
      </c>
      <c r="S1396">
        <v>271528</v>
      </c>
      <c r="T1396">
        <v>10499</v>
      </c>
      <c r="U1396">
        <v>3596</v>
      </c>
      <c r="V1396">
        <v>424.2737402012296</v>
      </c>
      <c r="W1396">
        <v>844.52311459626151</v>
      </c>
      <c r="X1396">
        <v>2216.3835571152613</v>
      </c>
      <c r="Y1396">
        <v>381.37417289182912</v>
      </c>
      <c r="Z1396">
        <v>76110</v>
      </c>
      <c r="AA1396">
        <v>72443.680389899309</v>
      </c>
      <c r="AB1396">
        <v>68654.076792685111</v>
      </c>
      <c r="AC1396">
        <v>65121.159497386274</v>
      </c>
      <c r="AD1396">
        <v>61684.4785093951</v>
      </c>
      <c r="AE1396">
        <v>58168.805751175314</v>
      </c>
      <c r="AF1396">
        <v>54720.387554248671</v>
      </c>
      <c r="AG1396">
        <v>51082.231057378805</v>
      </c>
      <c r="AH1396">
        <v>1902</v>
      </c>
      <c r="AI1396">
        <v>1513.4678785020592</v>
      </c>
      <c r="AJ1396">
        <v>1201.0240781293624</v>
      </c>
      <c r="AK1396">
        <v>993.45434615768181</v>
      </c>
      <c r="AL1396">
        <v>861.98860488174603</v>
      </c>
      <c r="AM1396">
        <v>779.93464925181843</v>
      </c>
      <c r="AN1396">
        <v>792.8062305773517</v>
      </c>
      <c r="AO1396">
        <v>735.37172458443206</v>
      </c>
      <c r="AP1396">
        <v>396.38503357322037</v>
      </c>
      <c r="AQ1396">
        <v>21.949069072576275</v>
      </c>
      <c r="AR1396">
        <v>1.6089262244467259</v>
      </c>
      <c r="AS1396">
        <v>21.949069072576275</v>
      </c>
      <c r="AT1396">
        <v>123914</v>
      </c>
      <c r="AU1396">
        <v>2511</v>
      </c>
      <c r="AV1396">
        <v>80236.952481893051</v>
      </c>
      <c r="AW1396">
        <v>33768.048362824353</v>
      </c>
      <c r="AX1396">
        <v>1564.1402772620052</v>
      </c>
      <c r="AY1396">
        <v>2677.5071043207708</v>
      </c>
      <c r="AZ1396">
        <v>1284.5365597218386</v>
      </c>
      <c r="BA1396">
        <v>41.577757870539806</v>
      </c>
      <c r="BB1396">
        <v>66.061272509003672</v>
      </c>
      <c r="BC1396">
        <v>71250</v>
      </c>
      <c r="BD1396">
        <v>3960011.2772402065</v>
      </c>
      <c r="BE1396">
        <v>26120452.962251011</v>
      </c>
      <c r="BF1396">
        <v>796192</v>
      </c>
      <c r="BG1396">
        <v>777323.98964306398</v>
      </c>
      <c r="BH1396">
        <v>725507.06669464882</v>
      </c>
      <c r="BI1396">
        <v>609399.99999999988</v>
      </c>
      <c r="BJ1396">
        <v>547802.5741392395</v>
      </c>
      <c r="BK1396">
        <v>518893.03526973404</v>
      </c>
      <c r="BL1396">
        <v>-1928420.7899687914</v>
      </c>
      <c r="BM1396">
        <v>-2183791.8167072712</v>
      </c>
      <c r="BN1396">
        <v>-2426621.0656929454</v>
      </c>
      <c r="BO1396">
        <v>2035472.4921963103</v>
      </c>
      <c r="BP1396">
        <v>5321579.0562395025</v>
      </c>
      <c r="BQ1396">
        <v>8442498.3725903481</v>
      </c>
      <c r="BR1396">
        <v>1052685</v>
      </c>
      <c r="BS1396">
        <v>8767932</v>
      </c>
      <c r="BT1396">
        <v>937111</v>
      </c>
      <c r="BU1396">
        <v>21415</v>
      </c>
      <c r="BV1396">
        <v>88734</v>
      </c>
      <c r="BW1396">
        <v>932589</v>
      </c>
      <c r="BX1396">
        <v>42948</v>
      </c>
      <c r="BY1396">
        <v>1451.4022915210512</v>
      </c>
      <c r="BZ1396">
        <v>0</v>
      </c>
      <c r="CA1396">
        <v>0.31570339199999997</v>
      </c>
      <c r="CB1396">
        <v>5.9428363671700035</v>
      </c>
      <c r="CC1396">
        <v>164.95426359999999</v>
      </c>
      <c r="CD1396">
        <v>69.088782761709339</v>
      </c>
      <c r="CE1396">
        <v>0</v>
      </c>
      <c r="CF1396">
        <v>13.094862352941178</v>
      </c>
      <c r="CG1396">
        <v>2123685.0973147154</v>
      </c>
      <c r="CH1396">
        <v>1691737.6159582629</v>
      </c>
      <c r="CI1396">
        <v>302703.35307656898</v>
      </c>
      <c r="CJ1396">
        <v>486366.06168482429</v>
      </c>
      <c r="CK1396">
        <v>4420829.4194261162</v>
      </c>
      <c r="CL1396">
        <v>21600000</v>
      </c>
      <c r="CM1396">
        <v>4170000</v>
      </c>
      <c r="CN1396">
        <v>6870000</v>
      </c>
      <c r="CO1396">
        <v>286650000</v>
      </c>
      <c r="CP1396">
        <v>48000</v>
      </c>
      <c r="CQ1396">
        <v>130</v>
      </c>
      <c r="CR1396">
        <v>0</v>
      </c>
      <c r="CS1396">
        <v>0</v>
      </c>
      <c r="CT1396">
        <v>93503000</v>
      </c>
      <c r="CU1396">
        <v>911040</v>
      </c>
      <c r="CV1396">
        <v>0</v>
      </c>
      <c r="CW1396">
        <v>0</v>
      </c>
      <c r="CX1396">
        <v>27638.432847922013</v>
      </c>
      <c r="CY1396">
        <v>10059923.545643756</v>
      </c>
      <c r="CZ1396">
        <v>71250</v>
      </c>
      <c r="DA1396">
        <v>69561.530713782995</v>
      </c>
      <c r="DB1396">
        <v>64924.513813243197</v>
      </c>
      <c r="DC1396">
        <v>59944.520092320134</v>
      </c>
      <c r="DD1396">
        <v>-1928420.7899687914</v>
      </c>
      <c r="DE1396">
        <v>-2183791.8167072712</v>
      </c>
      <c r="DF1396">
        <v>-2426621.0656929454</v>
      </c>
    </row>
    <row r="1397" spans="1:110" x14ac:dyDescent="0.45">
      <c r="A1397">
        <v>35203</v>
      </c>
      <c r="B1397" t="s">
        <v>1727</v>
      </c>
      <c r="C1397">
        <v>197422</v>
      </c>
      <c r="D1397">
        <v>197193</v>
      </c>
      <c r="E1397">
        <v>195302</v>
      </c>
      <c r="F1397">
        <v>192535</v>
      </c>
      <c r="G1397">
        <v>188803</v>
      </c>
      <c r="H1397">
        <v>183929</v>
      </c>
      <c r="I1397">
        <v>178452</v>
      </c>
      <c r="J1397">
        <v>175239.96428571429</v>
      </c>
      <c r="K1397">
        <v>2.27</v>
      </c>
      <c r="L1397">
        <v>2.2000000000000002</v>
      </c>
      <c r="M1397">
        <v>2.14</v>
      </c>
      <c r="N1397">
        <v>2.09</v>
      </c>
      <c r="O1397">
        <v>2.06</v>
      </c>
      <c r="P1397">
        <v>2.04</v>
      </c>
      <c r="Q1397">
        <v>2.0202939501756436</v>
      </c>
      <c r="R1397">
        <v>2.0025342749565818</v>
      </c>
      <c r="S1397">
        <v>290545</v>
      </c>
      <c r="T1397">
        <v>9503</v>
      </c>
      <c r="U1397">
        <v>4453</v>
      </c>
      <c r="V1397">
        <v>498.41141493596058</v>
      </c>
      <c r="W1397">
        <v>998.96762630424564</v>
      </c>
      <c r="X1397">
        <v>1989.8653294059554</v>
      </c>
      <c r="Y1397">
        <v>465.21340147948092</v>
      </c>
      <c r="Z1397">
        <v>94389</v>
      </c>
      <c r="AA1397">
        <v>93880.611055260262</v>
      </c>
      <c r="AB1397">
        <v>91766.500358342862</v>
      </c>
      <c r="AC1397">
        <v>89310.742395077803</v>
      </c>
      <c r="AD1397">
        <v>86314.504570019664</v>
      </c>
      <c r="AE1397">
        <v>82836.241433726595</v>
      </c>
      <c r="AF1397">
        <v>79483.516839651289</v>
      </c>
      <c r="AG1397">
        <v>76680.98968021461</v>
      </c>
      <c r="AH1397">
        <v>4751</v>
      </c>
      <c r="AI1397">
        <v>4059.804916168534</v>
      </c>
      <c r="AJ1397">
        <v>3428.6263746407258</v>
      </c>
      <c r="AK1397">
        <v>2952.0172997813343</v>
      </c>
      <c r="AL1397">
        <v>2691.4210534908793</v>
      </c>
      <c r="AM1397">
        <v>2615.2789174185696</v>
      </c>
      <c r="AN1397">
        <v>3004.7274739973195</v>
      </c>
      <c r="AO1397">
        <v>3002.5019407816708</v>
      </c>
      <c r="AP1397">
        <v>575.37234760840943</v>
      </c>
      <c r="AQ1397">
        <v>99.515688736296042</v>
      </c>
      <c r="AR1397">
        <v>7.2947695787132094</v>
      </c>
      <c r="AS1397">
        <v>99.515688736296042</v>
      </c>
      <c r="AT1397">
        <v>153791</v>
      </c>
      <c r="AU1397">
        <v>3332</v>
      </c>
      <c r="AV1397">
        <v>99637.414919540694</v>
      </c>
      <c r="AW1397">
        <v>43976.077035277114</v>
      </c>
      <c r="AX1397">
        <v>2065.9028066882343</v>
      </c>
      <c r="AY1397">
        <v>3324.9005358650725</v>
      </c>
      <c r="AZ1397">
        <v>1672.8499704219414</v>
      </c>
      <c r="BA1397">
        <v>54.915539180993711</v>
      </c>
      <c r="BB1397">
        <v>66.061272509003672</v>
      </c>
      <c r="BC1397">
        <v>86780</v>
      </c>
      <c r="BD1397">
        <v>5596944.0482644401</v>
      </c>
      <c r="BE1397">
        <v>33215837.495152753</v>
      </c>
      <c r="BF1397">
        <v>1137950</v>
      </c>
      <c r="BG1397">
        <v>1169547.244257363</v>
      </c>
      <c r="BH1397">
        <v>1144654.4711148418</v>
      </c>
      <c r="BI1397">
        <v>1082472</v>
      </c>
      <c r="BJ1397">
        <v>1029780.0243862788</v>
      </c>
      <c r="BK1397">
        <v>995232.49093384703</v>
      </c>
      <c r="BL1397">
        <v>-2498067.3416713886</v>
      </c>
      <c r="BM1397">
        <v>-2702046.8341830038</v>
      </c>
      <c r="BN1397">
        <v>-2948077.1827140078</v>
      </c>
      <c r="BO1397">
        <v>3485280.6066558436</v>
      </c>
      <c r="BP1397">
        <v>8187767.0087744649</v>
      </c>
      <c r="BQ1397">
        <v>12448443.446873851</v>
      </c>
      <c r="BR1397">
        <v>1052685</v>
      </c>
      <c r="BS1397">
        <v>8767932</v>
      </c>
      <c r="BT1397">
        <v>937111</v>
      </c>
      <c r="BU1397">
        <v>21415</v>
      </c>
      <c r="BV1397">
        <v>88734</v>
      </c>
      <c r="BW1397">
        <v>932589</v>
      </c>
      <c r="BX1397">
        <v>42948</v>
      </c>
      <c r="BY1397">
        <v>1720.4088726733701</v>
      </c>
      <c r="BZ1397">
        <v>0</v>
      </c>
      <c r="CA1397">
        <v>0</v>
      </c>
      <c r="CB1397">
        <v>4.699020427053533</v>
      </c>
      <c r="CC1397">
        <v>80.723786783999998</v>
      </c>
      <c r="CD1397">
        <v>108.42112907486029</v>
      </c>
      <c r="CE1397">
        <v>22.515321471299067</v>
      </c>
      <c r="CF1397">
        <v>215.63176971819425</v>
      </c>
      <c r="CG1397">
        <v>2446720.1667024707</v>
      </c>
      <c r="CH1397">
        <v>1949068.8835967469</v>
      </c>
      <c r="CI1397">
        <v>348747.74957802671</v>
      </c>
      <c r="CJ1397">
        <v>560347.50774896424</v>
      </c>
      <c r="CK1397">
        <v>5093284.5494552702</v>
      </c>
      <c r="CL1397">
        <v>82200000</v>
      </c>
      <c r="CM1397">
        <v>8560000</v>
      </c>
      <c r="CN1397">
        <v>10800000</v>
      </c>
      <c r="CO1397">
        <v>1023230000</v>
      </c>
      <c r="CP1397">
        <v>364000</v>
      </c>
      <c r="CQ1397">
        <v>4520</v>
      </c>
      <c r="CR1397">
        <v>0</v>
      </c>
      <c r="CS1397">
        <v>0</v>
      </c>
      <c r="CT1397">
        <v>793026000</v>
      </c>
      <c r="CU1397">
        <v>31676160</v>
      </c>
      <c r="CV1397">
        <v>0</v>
      </c>
      <c r="CW1397">
        <v>0</v>
      </c>
      <c r="CX1397">
        <v>143405.95017228241</v>
      </c>
      <c r="CY1397">
        <v>11843516.386842944</v>
      </c>
      <c r="CZ1397">
        <v>86780</v>
      </c>
      <c r="DA1397">
        <v>89189.603986690068</v>
      </c>
      <c r="DB1397">
        <v>87291.282572473297</v>
      </c>
      <c r="DC1397">
        <v>84723.527653840109</v>
      </c>
      <c r="DD1397">
        <v>-2498067.3416713886</v>
      </c>
      <c r="DE1397">
        <v>-2702046.8341830038</v>
      </c>
      <c r="DF1397">
        <v>-2948077.1827140078</v>
      </c>
    </row>
    <row r="1398" spans="1:110" x14ac:dyDescent="0.45">
      <c r="A1398">
        <v>35204</v>
      </c>
      <c r="B1398" t="s">
        <v>1728</v>
      </c>
      <c r="C1398">
        <v>49560</v>
      </c>
      <c r="D1398">
        <v>45302</v>
      </c>
      <c r="E1398">
        <v>41113</v>
      </c>
      <c r="F1398">
        <v>37064</v>
      </c>
      <c r="G1398">
        <v>33216</v>
      </c>
      <c r="H1398">
        <v>29527</v>
      </c>
      <c r="I1398">
        <v>26119</v>
      </c>
      <c r="J1398">
        <v>22198.642857142855</v>
      </c>
      <c r="K1398">
        <v>2.27</v>
      </c>
      <c r="L1398">
        <v>2.2000000000000002</v>
      </c>
      <c r="M1398">
        <v>2.14</v>
      </c>
      <c r="N1398">
        <v>2.09</v>
      </c>
      <c r="O1398">
        <v>2.06</v>
      </c>
      <c r="P1398">
        <v>2.04</v>
      </c>
      <c r="Q1398">
        <v>2.0202939501756436</v>
      </c>
      <c r="R1398">
        <v>2.0025342749565818</v>
      </c>
      <c r="S1398">
        <v>280677</v>
      </c>
      <c r="T1398">
        <v>10653</v>
      </c>
      <c r="U1398">
        <v>3840</v>
      </c>
      <c r="V1398">
        <v>122.57601424830727</v>
      </c>
      <c r="W1398">
        <v>271.17994212958303</v>
      </c>
      <c r="X1398">
        <v>2276.9480294206137</v>
      </c>
      <c r="Y1398">
        <v>370.98841437179118</v>
      </c>
      <c r="Z1398">
        <v>23976</v>
      </c>
      <c r="AA1398">
        <v>21483.337634023996</v>
      </c>
      <c r="AB1398">
        <v>19052.126578040974</v>
      </c>
      <c r="AC1398">
        <v>16892.60826292506</v>
      </c>
      <c r="AD1398">
        <v>14940.644501002758</v>
      </c>
      <c r="AE1398">
        <v>13222.993670869402</v>
      </c>
      <c r="AF1398">
        <v>11723.991814513674</v>
      </c>
      <c r="AG1398">
        <v>9638.4572038864972</v>
      </c>
      <c r="AH1398">
        <v>3257</v>
      </c>
      <c r="AI1398">
        <v>2636.7198010453953</v>
      </c>
      <c r="AJ1398">
        <v>2080.6135261088175</v>
      </c>
      <c r="AK1398">
        <v>1640.3047265417104</v>
      </c>
      <c r="AL1398">
        <v>1319.9679257963319</v>
      </c>
      <c r="AM1398">
        <v>1116.3572228383082</v>
      </c>
      <c r="AN1398">
        <v>1049.067034335606</v>
      </c>
      <c r="AO1398">
        <v>885.59549364601526</v>
      </c>
      <c r="AP1398">
        <v>135.94843618493971</v>
      </c>
      <c r="AQ1398">
        <v>93.953933677181695</v>
      </c>
      <c r="AR1398">
        <v>6.8870778657312348</v>
      </c>
      <c r="AS1398">
        <v>93.953933677181695</v>
      </c>
      <c r="AT1398">
        <v>36687</v>
      </c>
      <c r="AU1398">
        <v>428</v>
      </c>
      <c r="AV1398">
        <v>23675.913285610863</v>
      </c>
      <c r="AW1398">
        <v>6974.3605611802377</v>
      </c>
      <c r="AX1398">
        <v>280.72914781070307</v>
      </c>
      <c r="AY1398">
        <v>790.06522634083444</v>
      </c>
      <c r="AZ1398">
        <v>265.30467574729624</v>
      </c>
      <c r="BA1398">
        <v>7.4623029050234173</v>
      </c>
      <c r="BB1398">
        <v>66.061272509003672</v>
      </c>
      <c r="BC1398">
        <v>20380</v>
      </c>
      <c r="BD1398">
        <v>724774.467964657</v>
      </c>
      <c r="BE1398">
        <v>10999136.848340657</v>
      </c>
      <c r="BF1398">
        <v>134928</v>
      </c>
      <c r="BG1398">
        <v>116201.94279792458</v>
      </c>
      <c r="BH1398">
        <v>94841.091758057679</v>
      </c>
      <c r="BI1398">
        <v>87158</v>
      </c>
      <c r="BJ1398">
        <v>68533.389739601844</v>
      </c>
      <c r="BK1398">
        <v>60614.263742522897</v>
      </c>
      <c r="BL1398">
        <v>-925567.17781713582</v>
      </c>
      <c r="BM1398">
        <v>-1019356.2873159214</v>
      </c>
      <c r="BN1398">
        <v>-1125990.4032443869</v>
      </c>
      <c r="BO1398">
        <v>149443.20600789972</v>
      </c>
      <c r="BP1398">
        <v>1033669.3322100444</v>
      </c>
      <c r="BQ1398">
        <v>1872706.2720824764</v>
      </c>
      <c r="BR1398">
        <v>1052685</v>
      </c>
      <c r="BS1398">
        <v>8767932</v>
      </c>
      <c r="BT1398">
        <v>937111</v>
      </c>
      <c r="BU1398">
        <v>21415</v>
      </c>
      <c r="BV1398">
        <v>88734</v>
      </c>
      <c r="BW1398">
        <v>932589</v>
      </c>
      <c r="BX1398">
        <v>42948</v>
      </c>
      <c r="BY1398">
        <v>430.76830745756968</v>
      </c>
      <c r="BZ1398">
        <v>0</v>
      </c>
      <c r="CA1398">
        <v>0</v>
      </c>
      <c r="CB1398">
        <v>216.80218481491801</v>
      </c>
      <c r="CC1398">
        <v>0.44775860800000006</v>
      </c>
      <c r="CD1398">
        <v>24.433842035804261</v>
      </c>
      <c r="CE1398">
        <v>0</v>
      </c>
      <c r="CF1398">
        <v>0</v>
      </c>
      <c r="CG1398">
        <v>1109756.8412459721</v>
      </c>
      <c r="CH1398">
        <v>884037.56059536594</v>
      </c>
      <c r="CI1398">
        <v>158181.22817247198</v>
      </c>
      <c r="CJ1398">
        <v>254156.35537824151</v>
      </c>
      <c r="CK1398">
        <v>2310156.8581862818</v>
      </c>
      <c r="CL1398">
        <v>33300000</v>
      </c>
      <c r="CM1398">
        <v>11400000</v>
      </c>
      <c r="CN1398">
        <v>7320000</v>
      </c>
      <c r="CO1398">
        <v>698310000</v>
      </c>
      <c r="CP1398">
        <v>477000</v>
      </c>
      <c r="CQ1398">
        <v>720</v>
      </c>
      <c r="CR1398">
        <v>0</v>
      </c>
      <c r="CS1398">
        <v>0</v>
      </c>
      <c r="CT1398">
        <v>1056599000</v>
      </c>
      <c r="CU1398">
        <v>5045760</v>
      </c>
      <c r="CV1398">
        <v>0</v>
      </c>
      <c r="CW1398">
        <v>0</v>
      </c>
      <c r="CX1398">
        <v>87320.681746399845</v>
      </c>
      <c r="CY1398">
        <v>5295010.179621431</v>
      </c>
      <c r="CZ1398">
        <v>20380</v>
      </c>
      <c r="DA1398">
        <v>17551.550413714744</v>
      </c>
      <c r="DB1398">
        <v>14325.1322929949</v>
      </c>
      <c r="DC1398">
        <v>10971.245942407111</v>
      </c>
      <c r="DD1398">
        <v>-925567.17781713582</v>
      </c>
      <c r="DE1398">
        <v>-1019356.2873159214</v>
      </c>
      <c r="DF1398">
        <v>-1125990.4032443869</v>
      </c>
    </row>
    <row r="1399" spans="1:110" x14ac:dyDescent="0.45">
      <c r="A1399">
        <v>35206</v>
      </c>
      <c r="B1399" t="s">
        <v>1729</v>
      </c>
      <c r="C1399">
        <v>115942</v>
      </c>
      <c r="D1399">
        <v>114781</v>
      </c>
      <c r="E1399">
        <v>112823</v>
      </c>
      <c r="F1399">
        <v>110430</v>
      </c>
      <c r="G1399">
        <v>107590</v>
      </c>
      <c r="H1399">
        <v>104465</v>
      </c>
      <c r="I1399">
        <v>101202</v>
      </c>
      <c r="J1399">
        <v>98698.964285714304</v>
      </c>
      <c r="K1399">
        <v>2.27</v>
      </c>
      <c r="L1399">
        <v>2.2000000000000002</v>
      </c>
      <c r="M1399">
        <v>2.14</v>
      </c>
      <c r="N1399">
        <v>2.09</v>
      </c>
      <c r="O1399">
        <v>2.06</v>
      </c>
      <c r="P1399">
        <v>2.04</v>
      </c>
      <c r="Q1399">
        <v>2.0202939501756436</v>
      </c>
      <c r="R1399">
        <v>2.0025342749565818</v>
      </c>
      <c r="S1399">
        <v>280677</v>
      </c>
      <c r="T1399">
        <v>10653</v>
      </c>
      <c r="U1399">
        <v>3840</v>
      </c>
      <c r="V1399">
        <v>277.43746750836732</v>
      </c>
      <c r="W1399">
        <v>542.84809561304792</v>
      </c>
      <c r="X1399">
        <v>2353.4392490752748</v>
      </c>
      <c r="Y1399">
        <v>433.55987489854692</v>
      </c>
      <c r="Z1399">
        <v>53615</v>
      </c>
      <c r="AA1399">
        <v>52042.676737185153</v>
      </c>
      <c r="AB1399">
        <v>50494.28133767387</v>
      </c>
      <c r="AC1399">
        <v>48868.255658625254</v>
      </c>
      <c r="AD1399">
        <v>47177.654581003939</v>
      </c>
      <c r="AE1399">
        <v>45396.428375568881</v>
      </c>
      <c r="AF1399">
        <v>43524.417498711344</v>
      </c>
      <c r="AG1399">
        <v>41826.248853608588</v>
      </c>
      <c r="AH1399">
        <v>1322</v>
      </c>
      <c r="AI1399">
        <v>1031.69167249471</v>
      </c>
      <c r="AJ1399">
        <v>815.40802350732974</v>
      </c>
      <c r="AK1399">
        <v>689.64156437275369</v>
      </c>
      <c r="AL1399">
        <v>640.95417222019569</v>
      </c>
      <c r="AM1399">
        <v>613.15509634463865</v>
      </c>
      <c r="AN1399">
        <v>583.73099563617882</v>
      </c>
      <c r="AO1399">
        <v>541.43026247651835</v>
      </c>
      <c r="AP1399">
        <v>259.77116206676845</v>
      </c>
      <c r="AQ1399">
        <v>13.705753538531789</v>
      </c>
      <c r="AR1399">
        <v>1.0046688641341546</v>
      </c>
      <c r="AS1399">
        <v>13.705753538531789</v>
      </c>
      <c r="AT1399">
        <v>86748</v>
      </c>
      <c r="AU1399">
        <v>1930</v>
      </c>
      <c r="AV1399">
        <v>56214.67004622252</v>
      </c>
      <c r="AW1399">
        <v>25289.724838810755</v>
      </c>
      <c r="AX1399">
        <v>1194.5202163919203</v>
      </c>
      <c r="AY1399">
        <v>1875.8835394424455</v>
      </c>
      <c r="AZ1399">
        <v>962.02113286836106</v>
      </c>
      <c r="BA1399">
        <v>31.752569159299728</v>
      </c>
      <c r="BB1399">
        <v>66.061272509003672</v>
      </c>
      <c r="BC1399">
        <v>47430</v>
      </c>
      <c r="BD1399">
        <v>2959956.8068323117</v>
      </c>
      <c r="BE1399">
        <v>18597993.323439844</v>
      </c>
      <c r="BF1399">
        <v>780062</v>
      </c>
      <c r="BG1399">
        <v>789991.80278782616</v>
      </c>
      <c r="BH1399">
        <v>765636.16640965547</v>
      </c>
      <c r="BI1399">
        <v>467007.99999999988</v>
      </c>
      <c r="BJ1399">
        <v>438522.14700395579</v>
      </c>
      <c r="BK1399">
        <v>423351.43947012036</v>
      </c>
      <c r="BL1399">
        <v>-1396572.6695410162</v>
      </c>
      <c r="BM1399">
        <v>-1773138.9761560834</v>
      </c>
      <c r="BN1399">
        <v>-2175586.715414389</v>
      </c>
      <c r="BO1399">
        <v>1846297.5408815248</v>
      </c>
      <c r="BP1399">
        <v>4410085.7426233627</v>
      </c>
      <c r="BQ1399">
        <v>6780158.7980096005</v>
      </c>
      <c r="BR1399">
        <v>1052685</v>
      </c>
      <c r="BS1399">
        <v>8767932</v>
      </c>
      <c r="BT1399">
        <v>937111</v>
      </c>
      <c r="BU1399">
        <v>21415</v>
      </c>
      <c r="BV1399">
        <v>88734</v>
      </c>
      <c r="BW1399">
        <v>932589</v>
      </c>
      <c r="BX1399">
        <v>42948</v>
      </c>
      <c r="BY1399">
        <v>1031.0232707979737</v>
      </c>
      <c r="BZ1399">
        <v>0</v>
      </c>
      <c r="CA1399">
        <v>0</v>
      </c>
      <c r="CB1399">
        <v>0</v>
      </c>
      <c r="CC1399">
        <v>116.45887283999998</v>
      </c>
      <c r="CD1399">
        <v>102.36716036758843</v>
      </c>
      <c r="CE1399">
        <v>0</v>
      </c>
      <c r="CF1399">
        <v>0</v>
      </c>
      <c r="CG1399">
        <v>1383022.8712352312</v>
      </c>
      <c r="CH1399">
        <v>1101722.5755163417</v>
      </c>
      <c r="CI1399">
        <v>197131.70329906399</v>
      </c>
      <c r="CJ1399">
        <v>316739.70305355225</v>
      </c>
      <c r="CK1399">
        <v>2879008.8533497006</v>
      </c>
      <c r="CL1399">
        <v>19300000</v>
      </c>
      <c r="CM1399">
        <v>2210000</v>
      </c>
      <c r="CN1399">
        <v>4590000</v>
      </c>
      <c r="CO1399">
        <v>189370000</v>
      </c>
      <c r="CP1399">
        <v>71000</v>
      </c>
      <c r="CQ1399">
        <v>0</v>
      </c>
      <c r="CR1399">
        <v>0</v>
      </c>
      <c r="CS1399">
        <v>0</v>
      </c>
      <c r="CT1399">
        <v>161023000</v>
      </c>
      <c r="CU1399">
        <v>0</v>
      </c>
      <c r="CV1399">
        <v>0</v>
      </c>
      <c r="CW1399">
        <v>0</v>
      </c>
      <c r="CX1399">
        <v>18143.678913023472</v>
      </c>
      <c r="CY1399">
        <v>6773816.3548298962</v>
      </c>
      <c r="CZ1399">
        <v>47430</v>
      </c>
      <c r="DA1399">
        <v>48033.760401386804</v>
      </c>
      <c r="DB1399">
        <v>46552.868070499477</v>
      </c>
      <c r="DC1399">
        <v>44806.233583055655</v>
      </c>
      <c r="DD1399">
        <v>-1396572.6695410162</v>
      </c>
      <c r="DE1399">
        <v>-1773138.9761560834</v>
      </c>
      <c r="DF1399">
        <v>-2175586.715414389</v>
      </c>
    </row>
    <row r="1400" spans="1:110" x14ac:dyDescent="0.45">
      <c r="A1400">
        <v>35207</v>
      </c>
      <c r="B1400" t="s">
        <v>1730</v>
      </c>
      <c r="C1400">
        <v>55812</v>
      </c>
      <c r="D1400">
        <v>55897</v>
      </c>
      <c r="E1400">
        <v>55406</v>
      </c>
      <c r="F1400">
        <v>54468</v>
      </c>
      <c r="G1400">
        <v>53213</v>
      </c>
      <c r="H1400">
        <v>51788</v>
      </c>
      <c r="I1400">
        <v>50419</v>
      </c>
      <c r="J1400">
        <v>49469.357142857138</v>
      </c>
      <c r="K1400">
        <v>2.27</v>
      </c>
      <c r="L1400">
        <v>2.2000000000000002</v>
      </c>
      <c r="M1400">
        <v>2.14</v>
      </c>
      <c r="N1400">
        <v>2.09</v>
      </c>
      <c r="O1400">
        <v>2.06</v>
      </c>
      <c r="P1400">
        <v>2.04</v>
      </c>
      <c r="Q1400">
        <v>2.0202939501756436</v>
      </c>
      <c r="R1400">
        <v>2.0025342749565818</v>
      </c>
      <c r="S1400">
        <v>259409</v>
      </c>
      <c r="T1400">
        <v>9731</v>
      </c>
      <c r="U1400">
        <v>3718</v>
      </c>
      <c r="V1400">
        <v>144.10229980923006</v>
      </c>
      <c r="W1400">
        <v>291.43561620418984</v>
      </c>
      <c r="X1400">
        <v>1992.3678952453154</v>
      </c>
      <c r="Y1400">
        <v>376.40010357035754</v>
      </c>
      <c r="Z1400">
        <v>26343</v>
      </c>
      <c r="AA1400">
        <v>26123.309628929113</v>
      </c>
      <c r="AB1400">
        <v>25799.236547031887</v>
      </c>
      <c r="AC1400">
        <v>25408.875974117753</v>
      </c>
      <c r="AD1400">
        <v>24738.61213275708</v>
      </c>
      <c r="AE1400">
        <v>23844.569786823558</v>
      </c>
      <c r="AF1400">
        <v>22819.774051515971</v>
      </c>
      <c r="AG1400">
        <v>22212.92812087428</v>
      </c>
      <c r="AH1400">
        <v>433</v>
      </c>
      <c r="AI1400">
        <v>372.00119565474711</v>
      </c>
      <c r="AJ1400">
        <v>348.69156084136415</v>
      </c>
      <c r="AK1400">
        <v>374.70962973101661</v>
      </c>
      <c r="AL1400">
        <v>445.15747150207346</v>
      </c>
      <c r="AM1400">
        <v>490.5096999091524</v>
      </c>
      <c r="AN1400">
        <v>569.58991924294003</v>
      </c>
      <c r="AO1400">
        <v>612.10680004737458</v>
      </c>
      <c r="AP1400">
        <v>132.93179606075114</v>
      </c>
      <c r="AQ1400">
        <v>9.2364860803149025</v>
      </c>
      <c r="AR1400">
        <v>0.67705945191649564</v>
      </c>
      <c r="AS1400">
        <v>9.2364860803149025</v>
      </c>
      <c r="AT1400">
        <v>44837</v>
      </c>
      <c r="AU1400">
        <v>1065</v>
      </c>
      <c r="AV1400">
        <v>29072.435165675775</v>
      </c>
      <c r="AW1400">
        <v>13717.868568120599</v>
      </c>
      <c r="AX1400">
        <v>656.40196351197915</v>
      </c>
      <c r="AY1400">
        <v>970.14716147860054</v>
      </c>
      <c r="AZ1400">
        <v>521.82772033130755</v>
      </c>
      <c r="BA1400">
        <v>17.448385097800539</v>
      </c>
      <c r="BB1400">
        <v>66.061272509003672</v>
      </c>
      <c r="BC1400">
        <v>24890</v>
      </c>
      <c r="BD1400">
        <v>1598682.8690448187</v>
      </c>
      <c r="BE1400">
        <v>9930132.4293936547</v>
      </c>
      <c r="BF1400">
        <v>475676</v>
      </c>
      <c r="BG1400">
        <v>487910.94838909543</v>
      </c>
      <c r="BH1400">
        <v>475274.36767976952</v>
      </c>
      <c r="BI1400">
        <v>206127.99999999994</v>
      </c>
      <c r="BJ1400">
        <v>200490.70585577429</v>
      </c>
      <c r="BK1400">
        <v>195201.93704912229</v>
      </c>
      <c r="BL1400">
        <v>-859036.36952772317</v>
      </c>
      <c r="BM1400">
        <v>-1135394.4360364617</v>
      </c>
      <c r="BN1400">
        <v>-1367774.5284886316</v>
      </c>
      <c r="BO1400">
        <v>1121161.6632753648</v>
      </c>
      <c r="BP1400">
        <v>2560017.968314067</v>
      </c>
      <c r="BQ1400">
        <v>3810422.1786355483</v>
      </c>
      <c r="BR1400">
        <v>1052685</v>
      </c>
      <c r="BS1400">
        <v>8767932</v>
      </c>
      <c r="BT1400">
        <v>937111</v>
      </c>
      <c r="BU1400">
        <v>21415</v>
      </c>
      <c r="BV1400">
        <v>88734</v>
      </c>
      <c r="BW1400">
        <v>932589</v>
      </c>
      <c r="BX1400">
        <v>42948</v>
      </c>
      <c r="BY1400">
        <v>274.08481095736693</v>
      </c>
      <c r="BZ1400">
        <v>0</v>
      </c>
      <c r="CA1400">
        <v>0</v>
      </c>
      <c r="CB1400">
        <v>2.2857062950653857</v>
      </c>
      <c r="CC1400">
        <v>65.397633299999995</v>
      </c>
      <c r="CD1400">
        <v>21.8172021804818</v>
      </c>
      <c r="CE1400">
        <v>0</v>
      </c>
      <c r="CF1400">
        <v>2.0735999999999999</v>
      </c>
      <c r="CG1400">
        <v>710986.27712137497</v>
      </c>
      <c r="CH1400">
        <v>566375.03882154357</v>
      </c>
      <c r="CI1400">
        <v>101341.73392665337</v>
      </c>
      <c r="CJ1400">
        <v>162829.97698327451</v>
      </c>
      <c r="CK1400">
        <v>1480044.7837962252</v>
      </c>
      <c r="CL1400">
        <v>3110000</v>
      </c>
      <c r="CM1400">
        <v>540000</v>
      </c>
      <c r="CN1400">
        <v>1850000</v>
      </c>
      <c r="CO1400">
        <v>89350000</v>
      </c>
      <c r="CP1400">
        <v>24000</v>
      </c>
      <c r="CQ1400">
        <v>1160</v>
      </c>
      <c r="CR1400">
        <v>0</v>
      </c>
      <c r="CS1400">
        <v>0</v>
      </c>
      <c r="CT1400">
        <v>44009000</v>
      </c>
      <c r="CU1400">
        <v>8129280</v>
      </c>
      <c r="CV1400">
        <v>0</v>
      </c>
      <c r="CW1400">
        <v>0</v>
      </c>
      <c r="CX1400">
        <v>8479.6112339555839</v>
      </c>
      <c r="CY1400">
        <v>3362702.9646689957</v>
      </c>
      <c r="CZ1400">
        <v>24890</v>
      </c>
      <c r="DA1400">
        <v>25530.20018963451</v>
      </c>
      <c r="DB1400">
        <v>24868.984374972595</v>
      </c>
      <c r="DC1400">
        <v>24200.001125121074</v>
      </c>
      <c r="DD1400">
        <v>-859036.36952772317</v>
      </c>
      <c r="DE1400">
        <v>-1135394.4360364617</v>
      </c>
      <c r="DF1400">
        <v>-1367774.5284886316</v>
      </c>
    </row>
    <row r="1401" spans="1:110" x14ac:dyDescent="0.45">
      <c r="A1401">
        <v>35208</v>
      </c>
      <c r="B1401" t="s">
        <v>1731</v>
      </c>
      <c r="C1401">
        <v>136757</v>
      </c>
      <c r="D1401">
        <v>129414</v>
      </c>
      <c r="E1401">
        <v>121539</v>
      </c>
      <c r="F1401">
        <v>113579</v>
      </c>
      <c r="G1401">
        <v>105545</v>
      </c>
      <c r="H1401">
        <v>97470</v>
      </c>
      <c r="I1401">
        <v>89637</v>
      </c>
      <c r="J1401">
        <v>81735.5</v>
      </c>
      <c r="K1401">
        <v>2.27</v>
      </c>
      <c r="L1401">
        <v>2.2000000000000002</v>
      </c>
      <c r="M1401">
        <v>2.14</v>
      </c>
      <c r="N1401">
        <v>2.09</v>
      </c>
      <c r="O1401">
        <v>2.06</v>
      </c>
      <c r="P1401">
        <v>2.04</v>
      </c>
      <c r="Q1401">
        <v>2.0202939501756436</v>
      </c>
      <c r="R1401">
        <v>2.0025342749565818</v>
      </c>
      <c r="S1401">
        <v>280336</v>
      </c>
      <c r="T1401">
        <v>12691</v>
      </c>
      <c r="U1401">
        <v>3108</v>
      </c>
      <c r="V1401">
        <v>337.34750773901266</v>
      </c>
      <c r="W1401">
        <v>746.32772314578528</v>
      </c>
      <c r="X1401">
        <v>2719.7143465298336</v>
      </c>
      <c r="Y1401">
        <v>301.06231026656508</v>
      </c>
      <c r="Z1401">
        <v>60436</v>
      </c>
      <c r="AA1401">
        <v>56408.609631276297</v>
      </c>
      <c r="AB1401">
        <v>52045.522524163505</v>
      </c>
      <c r="AC1401">
        <v>47831.674117436793</v>
      </c>
      <c r="AD1401">
        <v>43634.166574756091</v>
      </c>
      <c r="AE1401">
        <v>39596.796016397726</v>
      </c>
      <c r="AF1401">
        <v>36023.542509486426</v>
      </c>
      <c r="AG1401">
        <v>31762.542847560671</v>
      </c>
      <c r="AH1401">
        <v>2192</v>
      </c>
      <c r="AI1401">
        <v>1747.5820732818063</v>
      </c>
      <c r="AJ1401">
        <v>1453.813946289996</v>
      </c>
      <c r="AK1401">
        <v>1291.7192637140904</v>
      </c>
      <c r="AL1401">
        <v>1230.2793007291059</v>
      </c>
      <c r="AM1401">
        <v>1225.7039878826129</v>
      </c>
      <c r="AN1401">
        <v>1475.0984086900064</v>
      </c>
      <c r="AO1401">
        <v>1492.5773265834939</v>
      </c>
      <c r="AP1401">
        <v>310.41818375964039</v>
      </c>
      <c r="AQ1401">
        <v>30.887603989010049</v>
      </c>
      <c r="AR1401">
        <v>2.2641450488820443</v>
      </c>
      <c r="AS1401">
        <v>30.887603989010049</v>
      </c>
      <c r="AT1401">
        <v>102013</v>
      </c>
      <c r="AU1401">
        <v>1820</v>
      </c>
      <c r="AV1401">
        <v>65993.128739817388</v>
      </c>
      <c r="AW1401">
        <v>25430.447573411977</v>
      </c>
      <c r="AX1401">
        <v>1144.7726073163869</v>
      </c>
      <c r="AY1401">
        <v>2202.190706047706</v>
      </c>
      <c r="AZ1401">
        <v>967.37422569259161</v>
      </c>
      <c r="BA1401">
        <v>30.430185179519178</v>
      </c>
      <c r="BB1401">
        <v>66.061272509003672</v>
      </c>
      <c r="BC1401">
        <v>57400</v>
      </c>
      <c r="BD1401">
        <v>2631061.5808642404</v>
      </c>
      <c r="BE1401">
        <v>21155884.586241324</v>
      </c>
      <c r="BF1401">
        <v>859075.99999999988</v>
      </c>
      <c r="BG1401">
        <v>793642.21559043881</v>
      </c>
      <c r="BH1401">
        <v>697772.42856714292</v>
      </c>
      <c r="BI1401">
        <v>757565.99999999988</v>
      </c>
      <c r="BJ1401">
        <v>642378.00348759023</v>
      </c>
      <c r="BK1401">
        <v>586005.59828447865</v>
      </c>
      <c r="BL1401">
        <v>-2476927.8032867089</v>
      </c>
      <c r="BM1401">
        <v>-2884058.81346467</v>
      </c>
      <c r="BN1401">
        <v>-3312693.0557303159</v>
      </c>
      <c r="BO1401">
        <v>1149457.1413403079</v>
      </c>
      <c r="BP1401">
        <v>3375126.3918545954</v>
      </c>
      <c r="BQ1401">
        <v>5395926.7454864159</v>
      </c>
      <c r="BR1401">
        <v>1052685</v>
      </c>
      <c r="BS1401">
        <v>8767932</v>
      </c>
      <c r="BT1401">
        <v>937111</v>
      </c>
      <c r="BU1401">
        <v>21415</v>
      </c>
      <c r="BV1401">
        <v>88734</v>
      </c>
      <c r="BW1401">
        <v>932589</v>
      </c>
      <c r="BX1401">
        <v>42948</v>
      </c>
      <c r="BY1401">
        <v>660.39901947098656</v>
      </c>
      <c r="BZ1401">
        <v>0</v>
      </c>
      <c r="CA1401">
        <v>0</v>
      </c>
      <c r="CB1401">
        <v>404.00443558122544</v>
      </c>
      <c r="CC1401">
        <v>469.75584691680001</v>
      </c>
      <c r="CD1401">
        <v>52.205998871937915</v>
      </c>
      <c r="CE1401">
        <v>0</v>
      </c>
      <c r="CF1401">
        <v>36.45877025991792</v>
      </c>
      <c r="CG1401">
        <v>1980560.4684854997</v>
      </c>
      <c r="CH1401">
        <v>1577723.8581433173</v>
      </c>
      <c r="CI1401">
        <v>282302.82142089918</v>
      </c>
      <c r="CJ1401">
        <v>453587.67936166946</v>
      </c>
      <c r="CK1401">
        <v>4122889.969470615</v>
      </c>
      <c r="CL1401">
        <v>25300000</v>
      </c>
      <c r="CM1401">
        <v>6590000</v>
      </c>
      <c r="CN1401">
        <v>7520000</v>
      </c>
      <c r="CO1401">
        <v>873720000</v>
      </c>
      <c r="CP1401">
        <v>342000</v>
      </c>
      <c r="CQ1401">
        <v>8320</v>
      </c>
      <c r="CR1401">
        <v>0</v>
      </c>
      <c r="CS1401">
        <v>0</v>
      </c>
      <c r="CT1401">
        <v>731649000</v>
      </c>
      <c r="CU1401">
        <v>58306560</v>
      </c>
      <c r="CV1401">
        <v>0</v>
      </c>
      <c r="CW1401">
        <v>0</v>
      </c>
      <c r="CX1401">
        <v>111107.10768613077</v>
      </c>
      <c r="CY1401">
        <v>8946622.2316006329</v>
      </c>
      <c r="CZ1401">
        <v>57400</v>
      </c>
      <c r="DA1401">
        <v>53027.977937797354</v>
      </c>
      <c r="DB1401">
        <v>46622.344704955103</v>
      </c>
      <c r="DC1401">
        <v>39827.59460931737</v>
      </c>
      <c r="DD1401">
        <v>-2476927.8032867089</v>
      </c>
      <c r="DE1401">
        <v>-2884058.81346467</v>
      </c>
      <c r="DF1401">
        <v>-3312693.0557303159</v>
      </c>
    </row>
    <row r="1402" spans="1:110" x14ac:dyDescent="0.45">
      <c r="A1402">
        <v>35210</v>
      </c>
      <c r="B1402" t="s">
        <v>1732</v>
      </c>
      <c r="C1402">
        <v>51369</v>
      </c>
      <c r="D1402">
        <v>49186</v>
      </c>
      <c r="E1402">
        <v>46634</v>
      </c>
      <c r="F1402">
        <v>43906</v>
      </c>
      <c r="G1402">
        <v>41055</v>
      </c>
      <c r="H1402">
        <v>38264</v>
      </c>
      <c r="I1402">
        <v>35636</v>
      </c>
      <c r="J1402">
        <v>32970.928571428565</v>
      </c>
      <c r="K1402">
        <v>2.27</v>
      </c>
      <c r="L1402">
        <v>2.2000000000000002</v>
      </c>
      <c r="M1402">
        <v>2.14</v>
      </c>
      <c r="N1402">
        <v>2.09</v>
      </c>
      <c r="O1402">
        <v>2.06</v>
      </c>
      <c r="P1402">
        <v>2.04</v>
      </c>
      <c r="Q1402">
        <v>2.0202939501756436</v>
      </c>
      <c r="R1402">
        <v>2.0025342749565818</v>
      </c>
      <c r="S1402">
        <v>280336</v>
      </c>
      <c r="T1402">
        <v>12691</v>
      </c>
      <c r="U1402">
        <v>3108</v>
      </c>
      <c r="V1402">
        <v>121.57681206063742</v>
      </c>
      <c r="W1402">
        <v>243.3598817151302</v>
      </c>
      <c r="X1402">
        <v>2834.6640314895499</v>
      </c>
      <c r="Y1402">
        <v>346.80753503833802</v>
      </c>
      <c r="Z1402">
        <v>19968</v>
      </c>
      <c r="AA1402">
        <v>18658.784800989313</v>
      </c>
      <c r="AB1402">
        <v>17510.907044533531</v>
      </c>
      <c r="AC1402">
        <v>16354.534824121143</v>
      </c>
      <c r="AD1402">
        <v>15053.680918309643</v>
      </c>
      <c r="AE1402">
        <v>13748.465396761374</v>
      </c>
      <c r="AF1402">
        <v>12612.923292156798</v>
      </c>
      <c r="AG1402">
        <v>11375.935181728411</v>
      </c>
      <c r="AH1402">
        <v>639</v>
      </c>
      <c r="AI1402">
        <v>527.26387289087666</v>
      </c>
      <c r="AJ1402">
        <v>472.6609373912442</v>
      </c>
      <c r="AK1402">
        <v>473.01578649689191</v>
      </c>
      <c r="AL1402">
        <v>513.31682503619618</v>
      </c>
      <c r="AM1402">
        <v>554.18426380095696</v>
      </c>
      <c r="AN1402">
        <v>684.8540670345775</v>
      </c>
      <c r="AO1402">
        <v>775.78530699701093</v>
      </c>
      <c r="AP1402">
        <v>98.898476228300083</v>
      </c>
      <c r="AQ1402">
        <v>9.0378519710608192</v>
      </c>
      <c r="AR1402">
        <v>0.66249903359571072</v>
      </c>
      <c r="AS1402">
        <v>9.0378519710608192</v>
      </c>
      <c r="AT1402">
        <v>37821</v>
      </c>
      <c r="AU1402">
        <v>497</v>
      </c>
      <c r="AV1402">
        <v>24421.830592732291</v>
      </c>
      <c r="AW1402">
        <v>7724.4838187697333</v>
      </c>
      <c r="AX1402">
        <v>321.65000208782016</v>
      </c>
      <c r="AY1402">
        <v>814.95648687947642</v>
      </c>
      <c r="AZ1402">
        <v>293.83936446600063</v>
      </c>
      <c r="BA1402">
        <v>8.5500553244981443</v>
      </c>
      <c r="BB1402">
        <v>66.061272509003672</v>
      </c>
      <c r="BC1402">
        <v>20800</v>
      </c>
      <c r="BD1402">
        <v>1011911.8127897978</v>
      </c>
      <c r="BE1402">
        <v>6739105.3855458321</v>
      </c>
      <c r="BF1402">
        <v>239202</v>
      </c>
      <c r="BG1402">
        <v>224762.35240237386</v>
      </c>
      <c r="BH1402">
        <v>200680.96574587224</v>
      </c>
      <c r="BI1402">
        <v>174286.00000000009</v>
      </c>
      <c r="BJ1402">
        <v>152762.7059724516</v>
      </c>
      <c r="BK1402">
        <v>140611.82764642886</v>
      </c>
      <c r="BL1402">
        <v>-911310.04697937914</v>
      </c>
      <c r="BM1402">
        <v>-1015533.0085143046</v>
      </c>
      <c r="BN1402">
        <v>-1087047.0379875004</v>
      </c>
      <c r="BO1402">
        <v>463782.96980031347</v>
      </c>
      <c r="BP1402">
        <v>1232822.0143233538</v>
      </c>
      <c r="BQ1402">
        <v>1907519.2693585455</v>
      </c>
      <c r="BR1402">
        <v>1052685</v>
      </c>
      <c r="BS1402">
        <v>8767932</v>
      </c>
      <c r="BT1402">
        <v>937111</v>
      </c>
      <c r="BU1402">
        <v>21415</v>
      </c>
      <c r="BV1402">
        <v>88734</v>
      </c>
      <c r="BW1402">
        <v>932589</v>
      </c>
      <c r="BX1402">
        <v>42948</v>
      </c>
      <c r="BY1402">
        <v>374.28615393940618</v>
      </c>
      <c r="BZ1402">
        <v>0</v>
      </c>
      <c r="CA1402">
        <v>0</v>
      </c>
      <c r="CB1402">
        <v>0</v>
      </c>
      <c r="CC1402">
        <v>0</v>
      </c>
      <c r="CD1402">
        <v>64.783799684851687</v>
      </c>
      <c r="CE1402">
        <v>2.3399999999999997E-2</v>
      </c>
      <c r="CF1402">
        <v>0</v>
      </c>
      <c r="CG1402">
        <v>601247.09087003232</v>
      </c>
      <c r="CH1402">
        <v>478956.28282952274</v>
      </c>
      <c r="CI1402">
        <v>85699.857603191645</v>
      </c>
      <c r="CJ1402">
        <v>137697.52401411691</v>
      </c>
      <c r="CK1402">
        <v>1251603.0889059382</v>
      </c>
      <c r="CL1402">
        <v>7460000</v>
      </c>
      <c r="CM1402">
        <v>1500000</v>
      </c>
      <c r="CN1402">
        <v>2630000</v>
      </c>
      <c r="CO1402">
        <v>92130000</v>
      </c>
      <c r="CP1402">
        <v>6000</v>
      </c>
      <c r="CQ1402">
        <v>0</v>
      </c>
      <c r="CR1402">
        <v>0</v>
      </c>
      <c r="CS1402">
        <v>0</v>
      </c>
      <c r="CT1402">
        <v>11020000</v>
      </c>
      <c r="CU1402">
        <v>0</v>
      </c>
      <c r="CV1402">
        <v>0</v>
      </c>
      <c r="CW1402">
        <v>0</v>
      </c>
      <c r="CX1402">
        <v>7682.8797855464882</v>
      </c>
      <c r="CY1402">
        <v>2722324.2389920857</v>
      </c>
      <c r="CZ1402">
        <v>20800</v>
      </c>
      <c r="DA1402">
        <v>19544.388968191637</v>
      </c>
      <c r="DB1402">
        <v>17450.372854383084</v>
      </c>
      <c r="DC1402">
        <v>15317.776578582883</v>
      </c>
      <c r="DD1402">
        <v>-911310.04697937914</v>
      </c>
      <c r="DE1402">
        <v>-1015533.0085143046</v>
      </c>
      <c r="DF1402">
        <v>-1087047.0379875004</v>
      </c>
    </row>
    <row r="1403" spans="1:110" x14ac:dyDescent="0.45">
      <c r="A1403">
        <v>35211</v>
      </c>
      <c r="B1403" t="s">
        <v>1733</v>
      </c>
      <c r="C1403">
        <v>35439</v>
      </c>
      <c r="D1403">
        <v>32406</v>
      </c>
      <c r="E1403">
        <v>29355</v>
      </c>
      <c r="F1403">
        <v>26363</v>
      </c>
      <c r="G1403">
        <v>23429</v>
      </c>
      <c r="H1403">
        <v>20555</v>
      </c>
      <c r="I1403">
        <v>17888</v>
      </c>
      <c r="J1403">
        <v>14949.392857142855</v>
      </c>
      <c r="K1403">
        <v>2.27</v>
      </c>
      <c r="L1403">
        <v>2.2000000000000002</v>
      </c>
      <c r="M1403">
        <v>2.14</v>
      </c>
      <c r="N1403">
        <v>2.09</v>
      </c>
      <c r="O1403">
        <v>2.06</v>
      </c>
      <c r="P1403">
        <v>2.04</v>
      </c>
      <c r="Q1403">
        <v>2.0202939501756436</v>
      </c>
      <c r="R1403">
        <v>2.0025342749565818</v>
      </c>
      <c r="S1403">
        <v>280336</v>
      </c>
      <c r="T1403">
        <v>12691</v>
      </c>
      <c r="U1403">
        <v>3108</v>
      </c>
      <c r="V1403">
        <v>83.684122237474057</v>
      </c>
      <c r="W1403">
        <v>185.13781480569355</v>
      </c>
      <c r="X1403">
        <v>2841.1203213630515</v>
      </c>
      <c r="Y1403">
        <v>314.5015022574774</v>
      </c>
      <c r="Z1403">
        <v>16637</v>
      </c>
      <c r="AA1403">
        <v>14709.276921982095</v>
      </c>
      <c r="AB1403">
        <v>12922.03548332301</v>
      </c>
      <c r="AC1403">
        <v>11336.925216294461</v>
      </c>
      <c r="AD1403">
        <v>9902.9883097698676</v>
      </c>
      <c r="AE1403">
        <v>8631.6563984092791</v>
      </c>
      <c r="AF1403">
        <v>7534.6475100256976</v>
      </c>
      <c r="AG1403">
        <v>5988.2387170111379</v>
      </c>
      <c r="AH1403">
        <v>2354</v>
      </c>
      <c r="AI1403">
        <v>1886.4006374630194</v>
      </c>
      <c r="AJ1403">
        <v>1496.5175391847183</v>
      </c>
      <c r="AK1403">
        <v>1177.9975540226606</v>
      </c>
      <c r="AL1403">
        <v>946.66013077746504</v>
      </c>
      <c r="AM1403">
        <v>799.17311931017844</v>
      </c>
      <c r="AN1403">
        <v>754.5328308045116</v>
      </c>
      <c r="AO1403">
        <v>625.06630582606272</v>
      </c>
      <c r="AP1403">
        <v>74.698811702640242</v>
      </c>
      <c r="AQ1403">
        <v>36.94594432125961</v>
      </c>
      <c r="AR1403">
        <v>2.7082378076659825</v>
      </c>
      <c r="AS1403">
        <v>36.94594432125961</v>
      </c>
      <c r="AT1403">
        <v>27006</v>
      </c>
      <c r="AU1403">
        <v>541</v>
      </c>
      <c r="AV1403">
        <v>17485.380344132976</v>
      </c>
      <c r="AW1403">
        <v>7299.5437049185093</v>
      </c>
      <c r="AX1403">
        <v>337.27702227322328</v>
      </c>
      <c r="AY1403">
        <v>583.48714208371734</v>
      </c>
      <c r="AZ1403">
        <v>277.67464253510013</v>
      </c>
      <c r="BA1403">
        <v>8.9654505872837031</v>
      </c>
      <c r="BB1403">
        <v>66.061272509003672</v>
      </c>
      <c r="BC1403">
        <v>13940</v>
      </c>
      <c r="BD1403">
        <v>466713.71005499765</v>
      </c>
      <c r="BE1403">
        <v>5889845.0825716285</v>
      </c>
      <c r="BF1403">
        <v>104328</v>
      </c>
      <c r="BG1403">
        <v>89340.150264570912</v>
      </c>
      <c r="BH1403">
        <v>71365.029351862933</v>
      </c>
      <c r="BI1403">
        <v>101182.00000000004</v>
      </c>
      <c r="BJ1403">
        <v>77984.307000220273</v>
      </c>
      <c r="BK1403">
        <v>68120.558778909282</v>
      </c>
      <c r="BL1403">
        <v>-741532.55300283164</v>
      </c>
      <c r="BM1403">
        <v>-797849.47671796137</v>
      </c>
      <c r="BN1403">
        <v>-878972.79351341678</v>
      </c>
      <c r="BO1403">
        <v>-7357.4845527103171</v>
      </c>
      <c r="BP1403">
        <v>399114.36987055372</v>
      </c>
      <c r="BQ1403">
        <v>814530.36491101841</v>
      </c>
      <c r="BR1403">
        <v>1052685</v>
      </c>
      <c r="BS1403">
        <v>8767932</v>
      </c>
      <c r="BT1403">
        <v>937111</v>
      </c>
      <c r="BU1403">
        <v>21415</v>
      </c>
      <c r="BV1403">
        <v>88734</v>
      </c>
      <c r="BW1403">
        <v>932589</v>
      </c>
      <c r="BX1403">
        <v>42948</v>
      </c>
      <c r="BY1403">
        <v>204.00255963156476</v>
      </c>
      <c r="BZ1403">
        <v>0</v>
      </c>
      <c r="CA1403">
        <v>168.93165868270717</v>
      </c>
      <c r="CB1403">
        <v>2.2811348824752549</v>
      </c>
      <c r="CC1403">
        <v>0</v>
      </c>
      <c r="CD1403">
        <v>17.006453462516308</v>
      </c>
      <c r="CE1403">
        <v>0</v>
      </c>
      <c r="CF1403">
        <v>0.12239999999999999</v>
      </c>
      <c r="CG1403">
        <v>646070.13877551025</v>
      </c>
      <c r="CH1403">
        <v>514662.53527696792</v>
      </c>
      <c r="CI1403">
        <v>92088.793002915452</v>
      </c>
      <c r="CJ1403">
        <v>147962.89212827987</v>
      </c>
      <c r="CK1403">
        <v>1344910.260058309</v>
      </c>
      <c r="CL1403">
        <v>30700000</v>
      </c>
      <c r="CM1403">
        <v>2260000</v>
      </c>
      <c r="CN1403">
        <v>4140000</v>
      </c>
      <c r="CO1403">
        <v>357290000</v>
      </c>
      <c r="CP1403">
        <v>224000</v>
      </c>
      <c r="CQ1403">
        <v>540</v>
      </c>
      <c r="CR1403">
        <v>0</v>
      </c>
      <c r="CS1403">
        <v>0</v>
      </c>
      <c r="CT1403">
        <v>522784000</v>
      </c>
      <c r="CU1403">
        <v>3784320</v>
      </c>
      <c r="CV1403">
        <v>0</v>
      </c>
      <c r="CW1403">
        <v>0</v>
      </c>
      <c r="CX1403">
        <v>40803.39441909983</v>
      </c>
      <c r="CY1403">
        <v>2852594.0712893708</v>
      </c>
      <c r="CZ1403">
        <v>13940</v>
      </c>
      <c r="DA1403">
        <v>11937.36767395252</v>
      </c>
      <c r="DB1403">
        <v>9535.5849739760124</v>
      </c>
      <c r="DC1403">
        <v>7064.8610347520626</v>
      </c>
      <c r="DD1403">
        <v>-741532.55300283164</v>
      </c>
      <c r="DE1403">
        <v>-797849.47671796137</v>
      </c>
      <c r="DF1403">
        <v>-878972.79351341678</v>
      </c>
    </row>
    <row r="1404" spans="1:110" x14ac:dyDescent="0.45">
      <c r="A1404">
        <v>35212</v>
      </c>
      <c r="B1404" t="s">
        <v>1734</v>
      </c>
      <c r="C1404">
        <v>32945</v>
      </c>
      <c r="D1404">
        <v>30945</v>
      </c>
      <c r="E1404">
        <v>28918</v>
      </c>
      <c r="F1404">
        <v>26865</v>
      </c>
      <c r="G1404">
        <v>24852</v>
      </c>
      <c r="H1404">
        <v>22884</v>
      </c>
      <c r="I1404">
        <v>21059</v>
      </c>
      <c r="J1404">
        <v>19064.5</v>
      </c>
      <c r="K1404">
        <v>2.27</v>
      </c>
      <c r="L1404">
        <v>2.2000000000000002</v>
      </c>
      <c r="M1404">
        <v>2.14</v>
      </c>
      <c r="N1404">
        <v>2.09</v>
      </c>
      <c r="O1404">
        <v>2.06</v>
      </c>
      <c r="P1404">
        <v>2.04</v>
      </c>
      <c r="Q1404">
        <v>2.0202939501756436</v>
      </c>
      <c r="R1404">
        <v>2.0025342749565818</v>
      </c>
      <c r="S1404">
        <v>280336</v>
      </c>
      <c r="T1404">
        <v>12691</v>
      </c>
      <c r="U1404">
        <v>3108</v>
      </c>
      <c r="V1404">
        <v>81.146680647318206</v>
      </c>
      <c r="W1404">
        <v>179.52412873672299</v>
      </c>
      <c r="X1404">
        <v>2723.7671978349372</v>
      </c>
      <c r="Y1404">
        <v>301.51094590311209</v>
      </c>
      <c r="Z1404">
        <v>15622</v>
      </c>
      <c r="AA1404">
        <v>14350.543584868472</v>
      </c>
      <c r="AB1404">
        <v>13158.93839529939</v>
      </c>
      <c r="AC1404">
        <v>12081.997054383444</v>
      </c>
      <c r="AD1404">
        <v>11096.90946056869</v>
      </c>
      <c r="AE1404">
        <v>10184.458166187185</v>
      </c>
      <c r="AF1404">
        <v>9345.7474353175021</v>
      </c>
      <c r="AG1404">
        <v>8289.7268449611147</v>
      </c>
      <c r="AH1404">
        <v>1024</v>
      </c>
      <c r="AI1404">
        <v>799.39173871055334</v>
      </c>
      <c r="AJ1404">
        <v>613.92581806699172</v>
      </c>
      <c r="AK1404">
        <v>494.8681721667316</v>
      </c>
      <c r="AL1404">
        <v>431.84117971856176</v>
      </c>
      <c r="AM1404">
        <v>403.65683050245514</v>
      </c>
      <c r="AN1404">
        <v>388.17469321081194</v>
      </c>
      <c r="AO1404">
        <v>362.0414213756539</v>
      </c>
      <c r="AP1404">
        <v>91.726562207557635</v>
      </c>
      <c r="AQ1404">
        <v>22.445654345711482</v>
      </c>
      <c r="AR1404">
        <v>1.6453272702486881</v>
      </c>
      <c r="AS1404">
        <v>22.445654345711482</v>
      </c>
      <c r="AT1404">
        <v>24620</v>
      </c>
      <c r="AU1404">
        <v>408</v>
      </c>
      <c r="AV1404">
        <v>15919.005767108079</v>
      </c>
      <c r="AW1404">
        <v>5837.9830371041317</v>
      </c>
      <c r="AX1404">
        <v>258.21899444795099</v>
      </c>
      <c r="AY1404">
        <v>531.21722244839657</v>
      </c>
      <c r="AZ1404">
        <v>222.07687473144117</v>
      </c>
      <c r="BA1404">
        <v>6.8639411597562123</v>
      </c>
      <c r="BB1404">
        <v>66.061272509003672</v>
      </c>
      <c r="BC1404">
        <v>14200</v>
      </c>
      <c r="BD1404">
        <v>634911.12183650816</v>
      </c>
      <c r="BE1404">
        <v>6745401.081299101</v>
      </c>
      <c r="BF1404">
        <v>117838</v>
      </c>
      <c r="BG1404">
        <v>107685.71982549685</v>
      </c>
      <c r="BH1404">
        <v>93976.513396633498</v>
      </c>
      <c r="BI1404">
        <v>88076.000000000029</v>
      </c>
      <c r="BJ1404">
        <v>74152.868584289914</v>
      </c>
      <c r="BK1404">
        <v>68106.925139728497</v>
      </c>
      <c r="BL1404">
        <v>-634277.34677285654</v>
      </c>
      <c r="BM1404">
        <v>-656996.53718450095</v>
      </c>
      <c r="BN1404">
        <v>-696461.30858850316</v>
      </c>
      <c r="BO1404">
        <v>320660.26227099821</v>
      </c>
      <c r="BP1404">
        <v>1028656.8229346112</v>
      </c>
      <c r="BQ1404">
        <v>1729740.0418452481</v>
      </c>
      <c r="BR1404">
        <v>1052685</v>
      </c>
      <c r="BS1404">
        <v>8767932</v>
      </c>
      <c r="BT1404">
        <v>937111</v>
      </c>
      <c r="BU1404">
        <v>21415</v>
      </c>
      <c r="BV1404">
        <v>88734</v>
      </c>
      <c r="BW1404">
        <v>932589</v>
      </c>
      <c r="BX1404">
        <v>42948</v>
      </c>
      <c r="BY1404">
        <v>313.65741806211838</v>
      </c>
      <c r="BZ1404">
        <v>0</v>
      </c>
      <c r="CA1404">
        <v>0</v>
      </c>
      <c r="CB1404">
        <v>0</v>
      </c>
      <c r="CC1404">
        <v>0</v>
      </c>
      <c r="CD1404">
        <v>20.379675867593683</v>
      </c>
      <c r="CE1404">
        <v>0</v>
      </c>
      <c r="CF1404">
        <v>10.028805882352943</v>
      </c>
      <c r="CG1404">
        <v>602174.46427497314</v>
      </c>
      <c r="CH1404">
        <v>479695.03288015956</v>
      </c>
      <c r="CI1404">
        <v>85832.042473530761</v>
      </c>
      <c r="CJ1404">
        <v>137909.91094061683</v>
      </c>
      <c r="CK1404">
        <v>1253533.5821021942</v>
      </c>
      <c r="CL1404">
        <v>14400000</v>
      </c>
      <c r="CM1404">
        <v>3200000</v>
      </c>
      <c r="CN1404">
        <v>4260000</v>
      </c>
      <c r="CO1404">
        <v>140050000</v>
      </c>
      <c r="CP1404">
        <v>59000</v>
      </c>
      <c r="CQ1404">
        <v>0</v>
      </c>
      <c r="CR1404">
        <v>0</v>
      </c>
      <c r="CS1404">
        <v>0</v>
      </c>
      <c r="CT1404">
        <v>134371000</v>
      </c>
      <c r="CU1404">
        <v>0</v>
      </c>
      <c r="CV1404">
        <v>0</v>
      </c>
      <c r="CW1404">
        <v>0</v>
      </c>
      <c r="CX1404">
        <v>12772.846573311896</v>
      </c>
      <c r="CY1404">
        <v>2875837.7026580283</v>
      </c>
      <c r="CZ1404">
        <v>14200</v>
      </c>
      <c r="DA1404">
        <v>12976.605352450444</v>
      </c>
      <c r="DB1404">
        <v>11324.585364926388</v>
      </c>
      <c r="DC1404">
        <v>9610.9429582963967</v>
      </c>
      <c r="DD1404">
        <v>-634277.34677285654</v>
      </c>
      <c r="DE1404">
        <v>-656996.53718450095</v>
      </c>
      <c r="DF1404">
        <v>-696461.30858850316</v>
      </c>
    </row>
    <row r="1405" spans="1:110" x14ac:dyDescent="0.45">
      <c r="A1405">
        <v>35213</v>
      </c>
      <c r="B1405" t="s">
        <v>1735</v>
      </c>
      <c r="C1405">
        <v>26159</v>
      </c>
      <c r="D1405">
        <v>24064</v>
      </c>
      <c r="E1405">
        <v>22004</v>
      </c>
      <c r="F1405">
        <v>19993</v>
      </c>
      <c r="G1405">
        <v>18081</v>
      </c>
      <c r="H1405">
        <v>16211</v>
      </c>
      <c r="I1405">
        <v>14447</v>
      </c>
      <c r="J1405">
        <v>12491.107142857143</v>
      </c>
      <c r="K1405">
        <v>2.27</v>
      </c>
      <c r="L1405">
        <v>2.2000000000000002</v>
      </c>
      <c r="M1405">
        <v>2.14</v>
      </c>
      <c r="N1405">
        <v>2.09</v>
      </c>
      <c r="O1405">
        <v>2.06</v>
      </c>
      <c r="P1405">
        <v>2.04</v>
      </c>
      <c r="Q1405">
        <v>2.0202939501756436</v>
      </c>
      <c r="R1405">
        <v>2.0025342749565818</v>
      </c>
      <c r="S1405">
        <v>280336</v>
      </c>
      <c r="T1405">
        <v>12691</v>
      </c>
      <c r="U1405">
        <v>3108</v>
      </c>
      <c r="V1405">
        <v>57.244374699487707</v>
      </c>
      <c r="W1405">
        <v>126.64407725645734</v>
      </c>
      <c r="X1405">
        <v>3065.7698935473732</v>
      </c>
      <c r="Y1405">
        <v>339.36937828589305</v>
      </c>
      <c r="Z1405">
        <v>13805</v>
      </c>
      <c r="AA1405">
        <v>12626.168094236447</v>
      </c>
      <c r="AB1405">
        <v>11404.032360758836</v>
      </c>
      <c r="AC1405">
        <v>10219.882133187764</v>
      </c>
      <c r="AD1405">
        <v>9108.5595424981057</v>
      </c>
      <c r="AE1405">
        <v>8074.6596755981554</v>
      </c>
      <c r="AF1405">
        <v>7279.4291296243318</v>
      </c>
      <c r="AG1405">
        <v>6102.7042050416812</v>
      </c>
      <c r="AH1405">
        <v>1702</v>
      </c>
      <c r="AI1405">
        <v>1435.8525599933482</v>
      </c>
      <c r="AJ1405">
        <v>1190.1658046319003</v>
      </c>
      <c r="AK1405">
        <v>1001.2502489177152</v>
      </c>
      <c r="AL1405">
        <v>873.51170986540887</v>
      </c>
      <c r="AM1405">
        <v>801.62428548768401</v>
      </c>
      <c r="AN1405">
        <v>908.79113065467095</v>
      </c>
      <c r="AO1405">
        <v>827.81850670417475</v>
      </c>
      <c r="AP1405">
        <v>54.97235128270119</v>
      </c>
      <c r="AQ1405">
        <v>35.356871447226936</v>
      </c>
      <c r="AR1405">
        <v>2.5917544610997032</v>
      </c>
      <c r="AS1405">
        <v>35.356871447226936</v>
      </c>
      <c r="AT1405">
        <v>22903</v>
      </c>
      <c r="AU1405">
        <v>553</v>
      </c>
      <c r="AV1405">
        <v>14852.640718764575</v>
      </c>
      <c r="AW1405">
        <v>7093.3510538968212</v>
      </c>
      <c r="AX1405">
        <v>340.49251833861911</v>
      </c>
      <c r="AY1405">
        <v>495.63262078517386</v>
      </c>
      <c r="AZ1405">
        <v>269.83107409023506</v>
      </c>
      <c r="BA1405">
        <v>9.0509244535246065</v>
      </c>
      <c r="BB1405">
        <v>66.061272509003672</v>
      </c>
      <c r="BC1405">
        <v>9730</v>
      </c>
      <c r="BD1405">
        <v>366552.01620807167</v>
      </c>
      <c r="BE1405">
        <v>3908299.8585728803</v>
      </c>
      <c r="BF1405">
        <v>40816</v>
      </c>
      <c r="BG1405">
        <v>35695.788773796194</v>
      </c>
      <c r="BH1405">
        <v>29652.747640279507</v>
      </c>
      <c r="BI1405">
        <v>66990.000000000015</v>
      </c>
      <c r="BJ1405">
        <v>54223.09436976102</v>
      </c>
      <c r="BK1405">
        <v>48326.80819689724</v>
      </c>
      <c r="BL1405">
        <v>-560540.42031185282</v>
      </c>
      <c r="BM1405">
        <v>-553085.04957990302</v>
      </c>
      <c r="BN1405">
        <v>-567350.62635726435</v>
      </c>
      <c r="BO1405">
        <v>126003.08390901424</v>
      </c>
      <c r="BP1405">
        <v>463750.87465131353</v>
      </c>
      <c r="BQ1405">
        <v>795769.8460073676</v>
      </c>
      <c r="BR1405">
        <v>1052685</v>
      </c>
      <c r="BS1405">
        <v>8767932</v>
      </c>
      <c r="BT1405">
        <v>937111</v>
      </c>
      <c r="BU1405">
        <v>21415</v>
      </c>
      <c r="BV1405">
        <v>88734</v>
      </c>
      <c r="BW1405">
        <v>932589</v>
      </c>
      <c r="BX1405">
        <v>42948</v>
      </c>
      <c r="BY1405">
        <v>1123.4780759341293</v>
      </c>
      <c r="BZ1405">
        <v>0</v>
      </c>
      <c r="CA1405">
        <v>0</v>
      </c>
      <c r="CB1405">
        <v>0</v>
      </c>
      <c r="CC1405">
        <v>0</v>
      </c>
      <c r="CD1405">
        <v>16.165066887653136</v>
      </c>
      <c r="CE1405">
        <v>0</v>
      </c>
      <c r="CF1405">
        <v>2.0453167058823531</v>
      </c>
      <c r="CG1405">
        <v>426591.76627282496</v>
      </c>
      <c r="CH1405">
        <v>339825.0232929262</v>
      </c>
      <c r="CI1405">
        <v>60805.040355992016</v>
      </c>
      <c r="CJ1405">
        <v>97697.986189964708</v>
      </c>
      <c r="CK1405">
        <v>888026.87027773506</v>
      </c>
      <c r="CL1405">
        <v>32300000</v>
      </c>
      <c r="CM1405">
        <v>5410000</v>
      </c>
      <c r="CN1405">
        <v>3920000</v>
      </c>
      <c r="CO1405">
        <v>472640000</v>
      </c>
      <c r="CP1405">
        <v>178000</v>
      </c>
      <c r="CQ1405">
        <v>480</v>
      </c>
      <c r="CR1405">
        <v>0</v>
      </c>
      <c r="CS1405">
        <v>0</v>
      </c>
      <c r="CT1405">
        <v>410664000</v>
      </c>
      <c r="CU1405">
        <v>3363840</v>
      </c>
      <c r="CV1405">
        <v>0</v>
      </c>
      <c r="CW1405">
        <v>0</v>
      </c>
      <c r="CX1405">
        <v>63960.956429283389</v>
      </c>
      <c r="CY1405">
        <v>1773726.2928380591</v>
      </c>
      <c r="CZ1405">
        <v>9730</v>
      </c>
      <c r="DA1405">
        <v>8509.4086821108631</v>
      </c>
      <c r="DB1405">
        <v>7068.8267968424052</v>
      </c>
      <c r="DC1405">
        <v>5548.667203740486</v>
      </c>
      <c r="DD1405">
        <v>-560540.42031185282</v>
      </c>
      <c r="DE1405">
        <v>-553085.04957990302</v>
      </c>
      <c r="DF1405">
        <v>-567350.62635726435</v>
      </c>
    </row>
    <row r="1406" spans="1:110" x14ac:dyDescent="0.45">
      <c r="A1406">
        <v>35215</v>
      </c>
      <c r="B1406" t="s">
        <v>1736</v>
      </c>
      <c r="C1406">
        <v>144842</v>
      </c>
      <c r="D1406">
        <v>139559</v>
      </c>
      <c r="E1406">
        <v>133549</v>
      </c>
      <c r="F1406">
        <v>127208</v>
      </c>
      <c r="G1406">
        <v>120605</v>
      </c>
      <c r="H1406">
        <v>113910</v>
      </c>
      <c r="I1406">
        <v>107540</v>
      </c>
      <c r="J1406">
        <v>101249</v>
      </c>
      <c r="K1406">
        <v>2.27</v>
      </c>
      <c r="L1406">
        <v>2.2000000000000002</v>
      </c>
      <c r="M1406">
        <v>2.14</v>
      </c>
      <c r="N1406">
        <v>2.09</v>
      </c>
      <c r="O1406">
        <v>2.06</v>
      </c>
      <c r="P1406">
        <v>2.04</v>
      </c>
      <c r="Q1406">
        <v>2.0202939501756436</v>
      </c>
      <c r="R1406">
        <v>2.0025342749565818</v>
      </c>
      <c r="S1406">
        <v>280336</v>
      </c>
      <c r="T1406">
        <v>12691</v>
      </c>
      <c r="U1406">
        <v>3108</v>
      </c>
      <c r="V1406">
        <v>360.37792663182921</v>
      </c>
      <c r="W1406">
        <v>704.7523843731899</v>
      </c>
      <c r="X1406">
        <v>2696.4201483172351</v>
      </c>
      <c r="Y1406">
        <v>337.67146192938577</v>
      </c>
      <c r="Z1406">
        <v>71271</v>
      </c>
      <c r="AA1406">
        <v>67816.577752812227</v>
      </c>
      <c r="AB1406">
        <v>64041.841569473632</v>
      </c>
      <c r="AC1406">
        <v>60410.718885313974</v>
      </c>
      <c r="AD1406">
        <v>56506.165699895217</v>
      </c>
      <c r="AE1406">
        <v>52655.656129347713</v>
      </c>
      <c r="AF1406">
        <v>49252.595751132205</v>
      </c>
      <c r="AG1406">
        <v>45402.21458894822</v>
      </c>
      <c r="AH1406">
        <v>2036</v>
      </c>
      <c r="AI1406">
        <v>1678.2704560085688</v>
      </c>
      <c r="AJ1406">
        <v>1358.6216115631246</v>
      </c>
      <c r="AK1406">
        <v>1145.5221991028695</v>
      </c>
      <c r="AL1406">
        <v>1031.2454785579409</v>
      </c>
      <c r="AM1406">
        <v>1000.4162104170287</v>
      </c>
      <c r="AN1406">
        <v>1147.3173518368767</v>
      </c>
      <c r="AO1406">
        <v>1162.7337354705728</v>
      </c>
      <c r="AP1406">
        <v>356.39976447613259</v>
      </c>
      <c r="AQ1406">
        <v>19.863410925408392</v>
      </c>
      <c r="AR1406">
        <v>1.4560418320784849</v>
      </c>
      <c r="AS1406">
        <v>19.863410925408392</v>
      </c>
      <c r="AT1406">
        <v>106692</v>
      </c>
      <c r="AU1406">
        <v>2598</v>
      </c>
      <c r="AV1406">
        <v>69195.503351954569</v>
      </c>
      <c r="AW1406">
        <v>33253.670195238083</v>
      </c>
      <c r="AX1406">
        <v>1598.8151265266083</v>
      </c>
      <c r="AY1406">
        <v>2309.0539468547236</v>
      </c>
      <c r="AZ1406">
        <v>1264.9696142268567</v>
      </c>
      <c r="BA1406">
        <v>42.499479859212599</v>
      </c>
      <c r="BB1406">
        <v>66.061272509003672</v>
      </c>
      <c r="BC1406">
        <v>59940</v>
      </c>
      <c r="BD1406">
        <v>3156016.6813137732</v>
      </c>
      <c r="BE1406">
        <v>25352135.646693815</v>
      </c>
      <c r="BF1406">
        <v>734598</v>
      </c>
      <c r="BG1406">
        <v>704827.29156240658</v>
      </c>
      <c r="BH1406">
        <v>646615.71905283153</v>
      </c>
      <c r="BI1406">
        <v>687469.99999999988</v>
      </c>
      <c r="BJ1406">
        <v>612395.35063924082</v>
      </c>
      <c r="BK1406">
        <v>572814.12629371544</v>
      </c>
      <c r="BL1406">
        <v>-1723112.7811823883</v>
      </c>
      <c r="BM1406">
        <v>-2121872.7911545318</v>
      </c>
      <c r="BN1406">
        <v>-2549359.0312126302</v>
      </c>
      <c r="BO1406">
        <v>1981666.6211952884</v>
      </c>
      <c r="BP1406">
        <v>5102924.3241472915</v>
      </c>
      <c r="BQ1406">
        <v>7786091.4167058021</v>
      </c>
      <c r="BR1406">
        <v>1052685</v>
      </c>
      <c r="BS1406">
        <v>8767932</v>
      </c>
      <c r="BT1406">
        <v>937111</v>
      </c>
      <c r="BU1406">
        <v>21415</v>
      </c>
      <c r="BV1406">
        <v>88734</v>
      </c>
      <c r="BW1406">
        <v>932589</v>
      </c>
      <c r="BX1406">
        <v>42948</v>
      </c>
      <c r="BY1406">
        <v>684.08360377226302</v>
      </c>
      <c r="BZ1406">
        <v>0</v>
      </c>
      <c r="CA1406">
        <v>0</v>
      </c>
      <c r="CB1406">
        <v>298.09398141459951</v>
      </c>
      <c r="CC1406">
        <v>2.8496385119999998</v>
      </c>
      <c r="CD1406">
        <v>65.221896896040221</v>
      </c>
      <c r="CE1406">
        <v>0.43477199999999999</v>
      </c>
      <c r="CF1406">
        <v>0</v>
      </c>
      <c r="CG1406">
        <v>2038057.6195918368</v>
      </c>
      <c r="CH1406">
        <v>1623526.3612827987</v>
      </c>
      <c r="CI1406">
        <v>290498.28338192421</v>
      </c>
      <c r="CJ1406">
        <v>466755.66880466469</v>
      </c>
      <c r="CK1406">
        <v>4242580.5476384833</v>
      </c>
      <c r="CL1406">
        <v>24500000</v>
      </c>
      <c r="CM1406">
        <v>3830000</v>
      </c>
      <c r="CN1406">
        <v>6860000</v>
      </c>
      <c r="CO1406">
        <v>656290000</v>
      </c>
      <c r="CP1406">
        <v>296000</v>
      </c>
      <c r="CQ1406">
        <v>4670</v>
      </c>
      <c r="CR1406">
        <v>0</v>
      </c>
      <c r="CS1406">
        <v>0</v>
      </c>
      <c r="CT1406">
        <v>661356000</v>
      </c>
      <c r="CU1406">
        <v>32727360</v>
      </c>
      <c r="CV1406">
        <v>0</v>
      </c>
      <c r="CW1406">
        <v>0</v>
      </c>
      <c r="CX1406">
        <v>79971.722701260122</v>
      </c>
      <c r="CY1406">
        <v>9824995.2290106006</v>
      </c>
      <c r="CZ1406">
        <v>59940</v>
      </c>
      <c r="DA1406">
        <v>57510.839746705882</v>
      </c>
      <c r="DB1406">
        <v>52761.028753177547</v>
      </c>
      <c r="DC1406">
        <v>47774.082475986681</v>
      </c>
      <c r="DD1406">
        <v>-1723112.7811823883</v>
      </c>
      <c r="DE1406">
        <v>-2121872.7911545318</v>
      </c>
      <c r="DF1406">
        <v>-2549359.0312126302</v>
      </c>
    </row>
    <row r="1407" spans="1:110" x14ac:dyDescent="0.45">
      <c r="A1407">
        <v>35216</v>
      </c>
      <c r="B1407" t="s">
        <v>1737</v>
      </c>
      <c r="C1407">
        <v>62671</v>
      </c>
      <c r="D1407">
        <v>60305</v>
      </c>
      <c r="E1407">
        <v>57586</v>
      </c>
      <c r="F1407">
        <v>54733</v>
      </c>
      <c r="G1407">
        <v>51823</v>
      </c>
      <c r="H1407">
        <v>48860</v>
      </c>
      <c r="I1407">
        <v>46021</v>
      </c>
      <c r="J1407">
        <v>43213.750000000007</v>
      </c>
      <c r="K1407">
        <v>2.27</v>
      </c>
      <c r="L1407">
        <v>2.2000000000000002</v>
      </c>
      <c r="M1407">
        <v>2.14</v>
      </c>
      <c r="N1407">
        <v>2.09</v>
      </c>
      <c r="O1407">
        <v>2.06</v>
      </c>
      <c r="P1407">
        <v>2.04</v>
      </c>
      <c r="Q1407">
        <v>2.0202939501756436</v>
      </c>
      <c r="R1407">
        <v>2.0025342749565818</v>
      </c>
      <c r="S1407">
        <v>280336</v>
      </c>
      <c r="T1407">
        <v>12691</v>
      </c>
      <c r="U1407">
        <v>3108</v>
      </c>
      <c r="V1407">
        <v>150.47238047389473</v>
      </c>
      <c r="W1407">
        <v>315.19071877525994</v>
      </c>
      <c r="X1407">
        <v>2794.2230178769173</v>
      </c>
      <c r="Y1407">
        <v>326.68530760170904</v>
      </c>
      <c r="Z1407">
        <v>26776</v>
      </c>
      <c r="AA1407">
        <v>25165.004356414029</v>
      </c>
      <c r="AB1407">
        <v>23659.953364032412</v>
      </c>
      <c r="AC1407">
        <v>22266.494843125172</v>
      </c>
      <c r="AD1407">
        <v>20936.763866859328</v>
      </c>
      <c r="AE1407">
        <v>19631.303984036844</v>
      </c>
      <c r="AF1407">
        <v>18372.331511272638</v>
      </c>
      <c r="AG1407">
        <v>16976.601887511955</v>
      </c>
      <c r="AH1407">
        <v>942</v>
      </c>
      <c r="AI1407">
        <v>889.58819849181498</v>
      </c>
      <c r="AJ1407">
        <v>908.07017824860088</v>
      </c>
      <c r="AK1407">
        <v>1012.0935147834633</v>
      </c>
      <c r="AL1407">
        <v>1200.0413126410472</v>
      </c>
      <c r="AM1407">
        <v>1431.5232776497494</v>
      </c>
      <c r="AN1407">
        <v>1671.9362035064421</v>
      </c>
      <c r="AO1407">
        <v>1866.9562819302391</v>
      </c>
      <c r="AP1407">
        <v>118.34397506804508</v>
      </c>
      <c r="AQ1407">
        <v>37.144578430513697</v>
      </c>
      <c r="AR1407">
        <v>2.7227982259867671</v>
      </c>
      <c r="AS1407">
        <v>37.144578430513697</v>
      </c>
      <c r="AT1407">
        <v>46743</v>
      </c>
      <c r="AU1407">
        <v>909</v>
      </c>
      <c r="AV1407">
        <v>30257.434614610807</v>
      </c>
      <c r="AW1407">
        <v>12371.864661852302</v>
      </c>
      <c r="AX1407">
        <v>567.9402934180614</v>
      </c>
      <c r="AY1407">
        <v>1009.6905930895626</v>
      </c>
      <c r="AZ1407">
        <v>470.6257317368615</v>
      </c>
      <c r="BA1407">
        <v>15.09690936799783</v>
      </c>
      <c r="BB1407">
        <v>66.061272509003672</v>
      </c>
      <c r="BC1407">
        <v>25160</v>
      </c>
      <c r="BD1407">
        <v>1308485.5406882258</v>
      </c>
      <c r="BE1407">
        <v>8132348.5134715959</v>
      </c>
      <c r="BF1407">
        <v>281694</v>
      </c>
      <c r="BG1407">
        <v>269122.44689495076</v>
      </c>
      <c r="BH1407">
        <v>246133.23000238981</v>
      </c>
      <c r="BI1407">
        <v>298486</v>
      </c>
      <c r="BJ1407">
        <v>264106.33138043049</v>
      </c>
      <c r="BK1407">
        <v>248334.18707398517</v>
      </c>
      <c r="BL1407">
        <v>-856583.41911937506</v>
      </c>
      <c r="BM1407">
        <v>-937294.57934725657</v>
      </c>
      <c r="BN1407">
        <v>-1095914.768367578</v>
      </c>
      <c r="BO1407">
        <v>568398.30498408945</v>
      </c>
      <c r="BP1407">
        <v>1544751.8273814851</v>
      </c>
      <c r="BQ1407">
        <v>2500975.2513977764</v>
      </c>
      <c r="BR1407">
        <v>1052685</v>
      </c>
      <c r="BS1407">
        <v>8767932</v>
      </c>
      <c r="BT1407">
        <v>937111</v>
      </c>
      <c r="BU1407">
        <v>21415</v>
      </c>
      <c r="BV1407">
        <v>88734</v>
      </c>
      <c r="BW1407">
        <v>932589</v>
      </c>
      <c r="BX1407">
        <v>42948</v>
      </c>
      <c r="BY1407">
        <v>1152.7347283284289</v>
      </c>
      <c r="BZ1407">
        <v>0</v>
      </c>
      <c r="CA1407">
        <v>0</v>
      </c>
      <c r="CB1407">
        <v>0</v>
      </c>
      <c r="CC1407">
        <v>0</v>
      </c>
      <c r="CD1407">
        <v>45.193535884707977</v>
      </c>
      <c r="CE1407">
        <v>0</v>
      </c>
      <c r="CF1407">
        <v>0</v>
      </c>
      <c r="CG1407">
        <v>693675.30689581099</v>
      </c>
      <c r="CH1407">
        <v>552585.03787632345</v>
      </c>
      <c r="CI1407">
        <v>98874.28301365659</v>
      </c>
      <c r="CJ1407">
        <v>158865.4210219426</v>
      </c>
      <c r="CK1407">
        <v>1444008.9107994474</v>
      </c>
      <c r="CL1407">
        <v>11800000</v>
      </c>
      <c r="CM1407">
        <v>2330000</v>
      </c>
      <c r="CN1407">
        <v>2740000</v>
      </c>
      <c r="CO1407">
        <v>133090000</v>
      </c>
      <c r="CP1407">
        <v>21000</v>
      </c>
      <c r="CQ1407">
        <v>30</v>
      </c>
      <c r="CR1407">
        <v>0</v>
      </c>
      <c r="CS1407">
        <v>0</v>
      </c>
      <c r="CT1407">
        <v>38610000</v>
      </c>
      <c r="CU1407">
        <v>210240</v>
      </c>
      <c r="CV1407">
        <v>0</v>
      </c>
      <c r="CW1407">
        <v>0</v>
      </c>
      <c r="CX1407">
        <v>11428.87047719269</v>
      </c>
      <c r="CY1407">
        <v>3224257.2037015921</v>
      </c>
      <c r="CZ1407">
        <v>25160</v>
      </c>
      <c r="DA1407">
        <v>24037.149402816391</v>
      </c>
      <c r="DB1407">
        <v>21983.826658928232</v>
      </c>
      <c r="DC1407">
        <v>19807.150104622775</v>
      </c>
      <c r="DD1407">
        <v>-856583.41911937506</v>
      </c>
      <c r="DE1407">
        <v>-937294.57934725657</v>
      </c>
      <c r="DF1407">
        <v>-1095914.768367578</v>
      </c>
    </row>
    <row r="1408" spans="1:110" x14ac:dyDescent="0.45">
      <c r="A1408">
        <v>35305</v>
      </c>
      <c r="B1408" t="s">
        <v>1738</v>
      </c>
      <c r="C1408">
        <v>17199</v>
      </c>
      <c r="D1408">
        <v>15086</v>
      </c>
      <c r="E1408">
        <v>13145</v>
      </c>
      <c r="F1408">
        <v>11402</v>
      </c>
      <c r="G1408">
        <v>9801</v>
      </c>
      <c r="H1408">
        <v>8346</v>
      </c>
      <c r="I1408">
        <v>7095</v>
      </c>
      <c r="J1408">
        <v>5411.5714285714275</v>
      </c>
      <c r="K1408">
        <v>2.27</v>
      </c>
      <c r="L1408">
        <v>2.2000000000000002</v>
      </c>
      <c r="M1408">
        <v>2.14</v>
      </c>
      <c r="N1408">
        <v>2.09</v>
      </c>
      <c r="O1408">
        <v>2.06</v>
      </c>
      <c r="P1408">
        <v>2.04</v>
      </c>
      <c r="Q1408">
        <v>2.0202939501756436</v>
      </c>
      <c r="R1408">
        <v>2.0025342749565818</v>
      </c>
      <c r="S1408">
        <v>280336</v>
      </c>
      <c r="T1408">
        <v>12691</v>
      </c>
      <c r="U1408">
        <v>3108</v>
      </c>
      <c r="V1408">
        <v>44.154037201407085</v>
      </c>
      <c r="W1408">
        <v>97.68378688516853</v>
      </c>
      <c r="X1408">
        <v>2613.2683596680708</v>
      </c>
      <c r="Y1408">
        <v>289.27913356490291</v>
      </c>
      <c r="Z1408">
        <v>6957</v>
      </c>
      <c r="AA1408">
        <v>5962.8509235832089</v>
      </c>
      <c r="AB1408">
        <v>5063.3284558677242</v>
      </c>
      <c r="AC1408">
        <v>4285.3129818172692</v>
      </c>
      <c r="AD1408">
        <v>3600.2976673082635</v>
      </c>
      <c r="AE1408">
        <v>3053.0026017535097</v>
      </c>
      <c r="AF1408">
        <v>2590.6284258359151</v>
      </c>
      <c r="AG1408">
        <v>1858.2064740171375</v>
      </c>
      <c r="AH1408">
        <v>1647</v>
      </c>
      <c r="AI1408">
        <v>1308.0249246880214</v>
      </c>
      <c r="AJ1408">
        <v>1019.1593208010082</v>
      </c>
      <c r="AK1408">
        <v>794.06370893278972</v>
      </c>
      <c r="AL1408">
        <v>628.7761423083889</v>
      </c>
      <c r="AM1408">
        <v>522.44769148014575</v>
      </c>
      <c r="AN1408">
        <v>451.86737889062277</v>
      </c>
      <c r="AO1408">
        <v>337.47692485018734</v>
      </c>
      <c r="AP1408">
        <v>35.016685363130172</v>
      </c>
      <c r="AQ1408">
        <v>1.4897558194056295</v>
      </c>
      <c r="AR1408">
        <v>0.10920313740588639</v>
      </c>
      <c r="AS1408">
        <v>1.4897558194056295</v>
      </c>
      <c r="AT1408">
        <v>12525</v>
      </c>
      <c r="AU1408">
        <v>122</v>
      </c>
      <c r="AV1408">
        <v>8076.8999041519046</v>
      </c>
      <c r="AW1408">
        <v>2149.8752241036468</v>
      </c>
      <c r="AX1408">
        <v>81.8965610180434</v>
      </c>
      <c r="AY1408">
        <v>269.52614980154902</v>
      </c>
      <c r="AZ1408">
        <v>81.781253524902723</v>
      </c>
      <c r="BA1408">
        <v>2.1769629194630871</v>
      </c>
      <c r="BB1408">
        <v>66.061272509003672</v>
      </c>
      <c r="BC1408">
        <v>7490</v>
      </c>
      <c r="BD1408">
        <v>194993.78404025373</v>
      </c>
      <c r="BE1408">
        <v>2685718.3356842012</v>
      </c>
      <c r="BF1408">
        <v>30510</v>
      </c>
      <c r="BG1408">
        <v>24273.116238827221</v>
      </c>
      <c r="BH1408">
        <v>18202.833558187958</v>
      </c>
      <c r="BI1408">
        <v>23430</v>
      </c>
      <c r="BJ1408">
        <v>16838.40237676831</v>
      </c>
      <c r="BK1408">
        <v>14146.752187180598</v>
      </c>
      <c r="BL1408">
        <v>-408287.66651379119</v>
      </c>
      <c r="BM1408">
        <v>-459641.63821932575</v>
      </c>
      <c r="BN1408">
        <v>-512872.74245784176</v>
      </c>
      <c r="BO1408">
        <v>-142392.40253907675</v>
      </c>
      <c r="BP1408">
        <v>-31876.877524793381</v>
      </c>
      <c r="BQ1408">
        <v>127084.8874428093</v>
      </c>
      <c r="BR1408">
        <v>1052685</v>
      </c>
      <c r="BS1408">
        <v>8767932</v>
      </c>
      <c r="BT1408">
        <v>937111</v>
      </c>
      <c r="BU1408">
        <v>21415</v>
      </c>
      <c r="BV1408">
        <v>88734</v>
      </c>
      <c r="BW1408">
        <v>932589</v>
      </c>
      <c r="BX1408">
        <v>42948</v>
      </c>
      <c r="BY1408">
        <v>189.86720024650072</v>
      </c>
      <c r="BZ1408">
        <v>0</v>
      </c>
      <c r="CA1408">
        <v>0</v>
      </c>
      <c r="CB1408">
        <v>0</v>
      </c>
      <c r="CC1408">
        <v>0</v>
      </c>
      <c r="CD1408">
        <v>42.076885272879679</v>
      </c>
      <c r="CE1408">
        <v>0</v>
      </c>
      <c r="CF1408">
        <v>1.4076</v>
      </c>
      <c r="CG1408">
        <v>348074.15132116008</v>
      </c>
      <c r="CH1408">
        <v>277277.51900567743</v>
      </c>
      <c r="CI1408">
        <v>49613.388000613777</v>
      </c>
      <c r="CJ1408">
        <v>79715.89307963787</v>
      </c>
      <c r="CK1408">
        <v>724578.44632806501</v>
      </c>
      <c r="CL1408">
        <v>2720000</v>
      </c>
      <c r="CM1408">
        <v>14400000</v>
      </c>
      <c r="CN1408">
        <v>5650000</v>
      </c>
      <c r="CO1408">
        <v>138090000</v>
      </c>
      <c r="CP1408">
        <v>54000</v>
      </c>
      <c r="CQ1408">
        <v>40</v>
      </c>
      <c r="CR1408">
        <v>0</v>
      </c>
      <c r="CS1408">
        <v>0</v>
      </c>
      <c r="CT1408">
        <v>123338000</v>
      </c>
      <c r="CU1408">
        <v>280320</v>
      </c>
      <c r="CV1408">
        <v>0</v>
      </c>
      <c r="CW1408">
        <v>0</v>
      </c>
      <c r="CX1408">
        <v>11547.105883451748</v>
      </c>
      <c r="CY1408">
        <v>1550844.6450617528</v>
      </c>
      <c r="CZ1408">
        <v>7490</v>
      </c>
      <c r="DA1408">
        <v>5958.886942930706</v>
      </c>
      <c r="DB1408">
        <v>4468.6733317216585</v>
      </c>
      <c r="DC1408">
        <v>2951.7109894254231</v>
      </c>
      <c r="DD1408">
        <v>-408287.66651379119</v>
      </c>
      <c r="DE1408">
        <v>-459641.63821932575</v>
      </c>
      <c r="DF1408">
        <v>-512872.74245784176</v>
      </c>
    </row>
    <row r="1409" spans="1:110" x14ac:dyDescent="0.45">
      <c r="A1409">
        <v>35321</v>
      </c>
      <c r="B1409" t="s">
        <v>1739</v>
      </c>
      <c r="C1409">
        <v>6285</v>
      </c>
      <c r="D1409">
        <v>6153</v>
      </c>
      <c r="E1409">
        <v>5950</v>
      </c>
      <c r="F1409">
        <v>5752</v>
      </c>
      <c r="G1409">
        <v>5524</v>
      </c>
      <c r="H1409">
        <v>5304</v>
      </c>
      <c r="I1409">
        <v>5083</v>
      </c>
      <c r="J1409">
        <v>4878.3571428571431</v>
      </c>
      <c r="K1409">
        <v>2.27</v>
      </c>
      <c r="L1409">
        <v>2.2000000000000002</v>
      </c>
      <c r="M1409">
        <v>2.14</v>
      </c>
      <c r="N1409">
        <v>2.09</v>
      </c>
      <c r="O1409">
        <v>2.06</v>
      </c>
      <c r="P1409">
        <v>2.04</v>
      </c>
      <c r="Q1409">
        <v>2.0202939501756436</v>
      </c>
      <c r="R1409">
        <v>2.0025342749565818</v>
      </c>
      <c r="S1409">
        <v>280336</v>
      </c>
      <c r="T1409">
        <v>12691</v>
      </c>
      <c r="U1409">
        <v>3108</v>
      </c>
      <c r="V1409">
        <v>15.180695057445405</v>
      </c>
      <c r="W1409">
        <v>33.584874107796679</v>
      </c>
      <c r="X1409">
        <v>2777.5690134261986</v>
      </c>
      <c r="Y1409">
        <v>307.46660772440151</v>
      </c>
      <c r="Z1409">
        <v>2494</v>
      </c>
      <c r="AA1409">
        <v>2348.7496654524184</v>
      </c>
      <c r="AB1409">
        <v>2246.6804203617976</v>
      </c>
      <c r="AC1409">
        <v>2181.3130662675749</v>
      </c>
      <c r="AD1409">
        <v>2058.8674651437018</v>
      </c>
      <c r="AE1409">
        <v>1954.2684994341732</v>
      </c>
      <c r="AF1409">
        <v>1856.0004365304578</v>
      </c>
      <c r="AG1409">
        <v>1752.6890865244898</v>
      </c>
      <c r="AH1409">
        <v>11</v>
      </c>
      <c r="AI1409">
        <v>5.6593559178087336</v>
      </c>
      <c r="AJ1409">
        <v>2.9602871920764597</v>
      </c>
      <c r="AK1409">
        <v>1.0299648271507615</v>
      </c>
      <c r="AL1409">
        <v>0.46359592478865741</v>
      </c>
      <c r="AM1409">
        <v>5.5013051186500052E-2</v>
      </c>
      <c r="AN1409">
        <v>0</v>
      </c>
      <c r="AO1409">
        <v>0</v>
      </c>
      <c r="AP1409">
        <v>10.765264756908262</v>
      </c>
      <c r="AQ1409">
        <v>0</v>
      </c>
      <c r="AR1409">
        <v>0</v>
      </c>
      <c r="AS1409">
        <v>0</v>
      </c>
      <c r="AT1409">
        <v>3963</v>
      </c>
      <c r="AU1409">
        <v>35</v>
      </c>
      <c r="AV1409">
        <v>2554.6791195385476</v>
      </c>
      <c r="AW1409">
        <v>645.71486971990635</v>
      </c>
      <c r="AX1409">
        <v>23.830364864294832</v>
      </c>
      <c r="AY1409">
        <v>85.249642219001331</v>
      </c>
      <c r="AZ1409">
        <v>24.562993644145237</v>
      </c>
      <c r="BA1409">
        <v>0.63345542257160425</v>
      </c>
      <c r="BB1409">
        <v>66.061272509003672</v>
      </c>
      <c r="BC1409">
        <v>7490</v>
      </c>
      <c r="BD1409">
        <v>430981.02735389874</v>
      </c>
      <c r="BE1409">
        <v>511410.91735415161</v>
      </c>
      <c r="BF1409">
        <v>36854</v>
      </c>
      <c r="BG1409">
        <v>36265.443130009327</v>
      </c>
      <c r="BH1409">
        <v>34260.503819275153</v>
      </c>
      <c r="BI1409">
        <v>25562.000000000011</v>
      </c>
      <c r="BJ1409">
        <v>23739.747756043416</v>
      </c>
      <c r="BK1409">
        <v>22407.143220972393</v>
      </c>
      <c r="BL1409">
        <v>-290159.14426492172</v>
      </c>
      <c r="BM1409">
        <v>-281515.21028830705</v>
      </c>
      <c r="BN1409">
        <v>-278585.35629646631</v>
      </c>
      <c r="BO1409">
        <v>44872.198732416437</v>
      </c>
      <c r="BP1409">
        <v>120168.61194091139</v>
      </c>
      <c r="BQ1409">
        <v>176902.17271043421</v>
      </c>
      <c r="BR1409">
        <v>1052685</v>
      </c>
      <c r="BS1409">
        <v>8767932</v>
      </c>
      <c r="BT1409">
        <v>937111</v>
      </c>
      <c r="BU1409">
        <v>21415</v>
      </c>
      <c r="BV1409">
        <v>88734</v>
      </c>
      <c r="BW1409">
        <v>932589</v>
      </c>
      <c r="BX1409">
        <v>42948</v>
      </c>
      <c r="BY1409">
        <v>11.525955503811021</v>
      </c>
      <c r="BZ1409">
        <v>0</v>
      </c>
      <c r="CA1409">
        <v>0</v>
      </c>
      <c r="CB1409">
        <v>0</v>
      </c>
      <c r="CC1409">
        <v>0</v>
      </c>
      <c r="CD1409">
        <v>0</v>
      </c>
      <c r="CE1409">
        <v>0</v>
      </c>
      <c r="CF1409">
        <v>0</v>
      </c>
      <c r="CG1409">
        <v>44204.7989688507</v>
      </c>
      <c r="CH1409">
        <v>35213.752413687274</v>
      </c>
      <c r="CI1409">
        <v>6300.8121528310567</v>
      </c>
      <c r="CJ1409">
        <v>10123.776829829676</v>
      </c>
      <c r="CK1409">
        <v>92020.175688200092</v>
      </c>
      <c r="CL1409">
        <v>80000</v>
      </c>
      <c r="CM1409">
        <v>50000</v>
      </c>
      <c r="CN1409">
        <v>40000</v>
      </c>
      <c r="CO1409">
        <v>10580000</v>
      </c>
      <c r="CP1409">
        <v>0</v>
      </c>
      <c r="CQ1409">
        <v>0</v>
      </c>
      <c r="CR1409">
        <v>0</v>
      </c>
      <c r="CS1409">
        <v>0</v>
      </c>
      <c r="CT1409">
        <v>0</v>
      </c>
      <c r="CU1409">
        <v>0</v>
      </c>
      <c r="CV1409">
        <v>0</v>
      </c>
      <c r="CW1409">
        <v>0</v>
      </c>
      <c r="CX1409">
        <v>961.73500281334634</v>
      </c>
      <c r="CY1409">
        <v>192915.88980815763</v>
      </c>
      <c r="CZ1409">
        <v>7490</v>
      </c>
      <c r="DA1409">
        <v>7370.3850068858155</v>
      </c>
      <c r="DB1409">
        <v>6962.9124004550631</v>
      </c>
      <c r="DC1409">
        <v>6523.9589094375851</v>
      </c>
      <c r="DD1409">
        <v>-290159.14426492172</v>
      </c>
      <c r="DE1409">
        <v>-281515.21028830705</v>
      </c>
      <c r="DF1409">
        <v>-278585.35629646631</v>
      </c>
    </row>
    <row r="1410" spans="1:110" x14ac:dyDescent="0.45">
      <c r="A1410">
        <v>35341</v>
      </c>
      <c r="B1410" t="s">
        <v>1740</v>
      </c>
      <c r="C1410">
        <v>2803</v>
      </c>
      <c r="D1410">
        <v>2359</v>
      </c>
      <c r="E1410">
        <v>1979</v>
      </c>
      <c r="F1410">
        <v>1648</v>
      </c>
      <c r="G1410">
        <v>1367</v>
      </c>
      <c r="H1410">
        <v>1120</v>
      </c>
      <c r="I1410">
        <v>913</v>
      </c>
      <c r="J1410">
        <v>600.14285714285711</v>
      </c>
      <c r="K1410">
        <v>2.27</v>
      </c>
      <c r="L1410">
        <v>2.2000000000000002</v>
      </c>
      <c r="M1410">
        <v>2.14</v>
      </c>
      <c r="N1410">
        <v>2.09</v>
      </c>
      <c r="O1410">
        <v>2.06</v>
      </c>
      <c r="P1410">
        <v>2.04</v>
      </c>
      <c r="Q1410">
        <v>2.0202939501756436</v>
      </c>
      <c r="R1410">
        <v>2.0025342749565818</v>
      </c>
      <c r="S1410">
        <v>280336</v>
      </c>
      <c r="T1410">
        <v>12691</v>
      </c>
      <c r="U1410">
        <v>3108</v>
      </c>
      <c r="V1410">
        <v>7.7765118414234209</v>
      </c>
      <c r="W1410">
        <v>17.204295995913753</v>
      </c>
      <c r="X1410">
        <v>2418.1848339026792</v>
      </c>
      <c r="Y1410">
        <v>267.68410942686654</v>
      </c>
      <c r="Z1410">
        <v>1190</v>
      </c>
      <c r="AA1410">
        <v>964.62616019423285</v>
      </c>
      <c r="AB1410">
        <v>783.88012967811255</v>
      </c>
      <c r="AC1410">
        <v>630.7493890727776</v>
      </c>
      <c r="AD1410">
        <v>506.65432920104234</v>
      </c>
      <c r="AE1410">
        <v>415.72924009221327</v>
      </c>
      <c r="AF1410">
        <v>339.39994656027102</v>
      </c>
      <c r="AG1410">
        <v>199.15638223883181</v>
      </c>
      <c r="AH1410">
        <v>219</v>
      </c>
      <c r="AI1410">
        <v>157.90369462094625</v>
      </c>
      <c r="AJ1410">
        <v>108.59990508708094</v>
      </c>
      <c r="AK1410">
        <v>73.71025192718281</v>
      </c>
      <c r="AL1410">
        <v>49.464134627693795</v>
      </c>
      <c r="AM1410">
        <v>35.686207810889748</v>
      </c>
      <c r="AN1410">
        <v>26.331570987055684</v>
      </c>
      <c r="AO1410">
        <v>14.011352466971355</v>
      </c>
      <c r="AP1410">
        <v>5.0055523629305592</v>
      </c>
      <c r="AQ1410">
        <v>1.3904387647785874</v>
      </c>
      <c r="AR1410">
        <v>0.10192292824549395</v>
      </c>
      <c r="AS1410">
        <v>1.3904387647785874</v>
      </c>
      <c r="AT1410">
        <v>1850</v>
      </c>
      <c r="AU1410">
        <v>10</v>
      </c>
      <c r="AV1410">
        <v>1190.9687651648435</v>
      </c>
      <c r="AW1410">
        <v>240.67728567047931</v>
      </c>
      <c r="AX1410">
        <v>7.4597889172300782</v>
      </c>
      <c r="AY1410">
        <v>39.742627693550823</v>
      </c>
      <c r="AZ1410">
        <v>9.1553639469050321</v>
      </c>
      <c r="BA1410">
        <v>0.19829506462736154</v>
      </c>
      <c r="BB1410">
        <v>66.061272509003672</v>
      </c>
      <c r="BC1410">
        <v>7490</v>
      </c>
      <c r="BD1410">
        <v>138292.35619554366</v>
      </c>
      <c r="BE1410">
        <v>833923.26628218882</v>
      </c>
      <c r="BF1410">
        <v>2496</v>
      </c>
      <c r="BG1410">
        <v>1835.4824747328262</v>
      </c>
      <c r="BH1410">
        <v>1277.9891778669926</v>
      </c>
      <c r="BI1410">
        <v>274.00000000000006</v>
      </c>
      <c r="BJ1410">
        <v>179.16301644892337</v>
      </c>
      <c r="BK1410">
        <v>143.91407980593516</v>
      </c>
      <c r="BL1410">
        <v>-378838.07395400351</v>
      </c>
      <c r="BM1410">
        <v>-419361.68043691479</v>
      </c>
      <c r="BN1410">
        <v>-469503.55215813662</v>
      </c>
      <c r="BO1410">
        <v>-102850.28786955297</v>
      </c>
      <c r="BP1410">
        <v>-121254.33549681352</v>
      </c>
      <c r="BQ1410">
        <v>-110651.22877378197</v>
      </c>
      <c r="BR1410">
        <v>1052685</v>
      </c>
      <c r="BS1410">
        <v>8767932</v>
      </c>
      <c r="BT1410">
        <v>937111</v>
      </c>
      <c r="BU1410">
        <v>21415</v>
      </c>
      <c r="BV1410">
        <v>88734</v>
      </c>
      <c r="BW1410">
        <v>932589</v>
      </c>
      <c r="BX1410">
        <v>42948</v>
      </c>
      <c r="BY1410">
        <v>3.4585881152055653</v>
      </c>
      <c r="BZ1410">
        <v>0</v>
      </c>
      <c r="CA1410">
        <v>0</v>
      </c>
      <c r="CB1410">
        <v>0</v>
      </c>
      <c r="CC1410">
        <v>0</v>
      </c>
      <c r="CD1410">
        <v>1.6527218609512202</v>
      </c>
      <c r="CE1410">
        <v>0</v>
      </c>
      <c r="CF1410">
        <v>0</v>
      </c>
      <c r="CG1410">
        <v>95519.460708915154</v>
      </c>
      <c r="CH1410">
        <v>76091.25521558999</v>
      </c>
      <c r="CI1410">
        <v>13615.041644928648</v>
      </c>
      <c r="CJ1410">
        <v>21875.853429492097</v>
      </c>
      <c r="CK1410">
        <v>198840.79921436243</v>
      </c>
      <c r="CL1410">
        <v>110000</v>
      </c>
      <c r="CM1410">
        <v>760000</v>
      </c>
      <c r="CN1410">
        <v>1150000</v>
      </c>
      <c r="CO1410">
        <v>34690000</v>
      </c>
      <c r="CP1410">
        <v>61000</v>
      </c>
      <c r="CQ1410">
        <v>0</v>
      </c>
      <c r="CR1410">
        <v>0</v>
      </c>
      <c r="CS1410">
        <v>0</v>
      </c>
      <c r="CT1410">
        <v>135089000</v>
      </c>
      <c r="CU1410">
        <v>0</v>
      </c>
      <c r="CV1410">
        <v>0</v>
      </c>
      <c r="CW1410">
        <v>0</v>
      </c>
      <c r="CX1410">
        <v>3488.6465788327273</v>
      </c>
      <c r="CY1410">
        <v>516621.75093482336</v>
      </c>
      <c r="CZ1410">
        <v>7490</v>
      </c>
      <c r="DA1410">
        <v>5507.9181633609242</v>
      </c>
      <c r="DB1410">
        <v>3834.991563390935</v>
      </c>
      <c r="DC1410">
        <v>2093.3952820344994</v>
      </c>
      <c r="DD1410">
        <v>-378838.07395400351</v>
      </c>
      <c r="DE1410">
        <v>-419361.68043691479</v>
      </c>
      <c r="DF1410">
        <v>-469503.55215813662</v>
      </c>
    </row>
    <row r="1411" spans="1:110" x14ac:dyDescent="0.45">
      <c r="A1411">
        <v>35343</v>
      </c>
      <c r="B1411" t="s">
        <v>1741</v>
      </c>
      <c r="C1411">
        <v>15317</v>
      </c>
      <c r="D1411">
        <v>14575</v>
      </c>
      <c r="E1411">
        <v>13728</v>
      </c>
      <c r="F1411">
        <v>12853</v>
      </c>
      <c r="G1411">
        <v>11944</v>
      </c>
      <c r="H1411">
        <v>11029</v>
      </c>
      <c r="I1411">
        <v>10154</v>
      </c>
      <c r="J1411">
        <v>9283.8214285714294</v>
      </c>
      <c r="K1411">
        <v>2.27</v>
      </c>
      <c r="L1411">
        <v>2.2000000000000002</v>
      </c>
      <c r="M1411">
        <v>2.14</v>
      </c>
      <c r="N1411">
        <v>2.09</v>
      </c>
      <c r="O1411">
        <v>2.06</v>
      </c>
      <c r="P1411">
        <v>2.04</v>
      </c>
      <c r="Q1411">
        <v>2.0202939501756436</v>
      </c>
      <c r="R1411">
        <v>2.0025342749565818</v>
      </c>
      <c r="S1411">
        <v>280336</v>
      </c>
      <c r="T1411">
        <v>12691</v>
      </c>
      <c r="U1411">
        <v>3108</v>
      </c>
      <c r="V1411">
        <v>35.526083432753779</v>
      </c>
      <c r="W1411">
        <v>78.595811003195095</v>
      </c>
      <c r="X1411">
        <v>2892.5282814183643</v>
      </c>
      <c r="Y1411">
        <v>320.19217313256087</v>
      </c>
      <c r="Z1411">
        <v>5248</v>
      </c>
      <c r="AA1411">
        <v>4923.9192732913434</v>
      </c>
      <c r="AB1411">
        <v>4605.219969210927</v>
      </c>
      <c r="AC1411">
        <v>4279.348250721755</v>
      </c>
      <c r="AD1411">
        <v>3908.7706989755879</v>
      </c>
      <c r="AE1411">
        <v>3534.6365646441523</v>
      </c>
      <c r="AF1411">
        <v>3185.1553931912522</v>
      </c>
      <c r="AG1411">
        <v>2838.4719886808211</v>
      </c>
      <c r="AH1411">
        <v>336</v>
      </c>
      <c r="AI1411">
        <v>279.298224990856</v>
      </c>
      <c r="AJ1411">
        <v>240.20791303316821</v>
      </c>
      <c r="AK1411">
        <v>216.40639551923033</v>
      </c>
      <c r="AL1411">
        <v>221.48982022913123</v>
      </c>
      <c r="AM1411">
        <v>234.28403619099288</v>
      </c>
      <c r="AN1411">
        <v>250.64699696939738</v>
      </c>
      <c r="AO1411">
        <v>267.21132488235219</v>
      </c>
      <c r="AP1411">
        <v>21.072118514552574</v>
      </c>
      <c r="AQ1411">
        <v>4.2706333489628046</v>
      </c>
      <c r="AR1411">
        <v>0.31304899389687429</v>
      </c>
      <c r="AS1411">
        <v>4.2706333489628046</v>
      </c>
      <c r="AT1411">
        <v>12256</v>
      </c>
      <c r="AU1411">
        <v>167</v>
      </c>
      <c r="AV1411">
        <v>7915.4643099418508</v>
      </c>
      <c r="AW1411">
        <v>2560.129026615441</v>
      </c>
      <c r="AX1411">
        <v>107.66910031850323</v>
      </c>
      <c r="AY1411">
        <v>264.13904402275955</v>
      </c>
      <c r="AZ1411">
        <v>97.38730817245137</v>
      </c>
      <c r="BA1411">
        <v>2.8620449509924084</v>
      </c>
      <c r="BB1411">
        <v>66.061272509003672</v>
      </c>
      <c r="BC1411">
        <v>6240</v>
      </c>
      <c r="BD1411">
        <v>288464.55858914199</v>
      </c>
      <c r="BE1411">
        <v>2062548.5896887181</v>
      </c>
      <c r="BF1411">
        <v>59998</v>
      </c>
      <c r="BG1411">
        <v>55694.090024374847</v>
      </c>
      <c r="BH1411">
        <v>48961.741916389205</v>
      </c>
      <c r="BI1411">
        <v>42238</v>
      </c>
      <c r="BJ1411">
        <v>36708.788544610783</v>
      </c>
      <c r="BK1411">
        <v>33529.927608454149</v>
      </c>
      <c r="BL1411">
        <v>-363755.15288133081</v>
      </c>
      <c r="BM1411">
        <v>-369622.60297903471</v>
      </c>
      <c r="BN1411">
        <v>-377114.28495306271</v>
      </c>
      <c r="BO1411">
        <v>143920.90422984841</v>
      </c>
      <c r="BP1411">
        <v>369009.50199684314</v>
      </c>
      <c r="BQ1411">
        <v>547523.07797228778</v>
      </c>
      <c r="BR1411">
        <v>1052685</v>
      </c>
      <c r="BS1411">
        <v>8767932</v>
      </c>
      <c r="BT1411">
        <v>937111</v>
      </c>
      <c r="BU1411">
        <v>21415</v>
      </c>
      <c r="BV1411">
        <v>88734</v>
      </c>
      <c r="BW1411">
        <v>932589</v>
      </c>
      <c r="BX1411">
        <v>42948</v>
      </c>
      <c r="BY1411">
        <v>218.65466833366338</v>
      </c>
      <c r="BZ1411">
        <v>0</v>
      </c>
      <c r="CA1411">
        <v>0</v>
      </c>
      <c r="CB1411">
        <v>0</v>
      </c>
      <c r="CC1411">
        <v>0</v>
      </c>
      <c r="CD1411">
        <v>5.5719280636543367</v>
      </c>
      <c r="CE1411">
        <v>0</v>
      </c>
      <c r="CF1411">
        <v>8.3390000000000004</v>
      </c>
      <c r="CG1411">
        <v>195984.91291084856</v>
      </c>
      <c r="CH1411">
        <v>156122.51070124289</v>
      </c>
      <c r="CI1411">
        <v>27935.069264999231</v>
      </c>
      <c r="CJ1411">
        <v>44884.437133650448</v>
      </c>
      <c r="CK1411">
        <v>407977.56214208988</v>
      </c>
      <c r="CL1411">
        <v>6610000</v>
      </c>
      <c r="CM1411">
        <v>1530000</v>
      </c>
      <c r="CN1411">
        <v>3110000</v>
      </c>
      <c r="CO1411">
        <v>50420000</v>
      </c>
      <c r="CP1411">
        <v>2000</v>
      </c>
      <c r="CQ1411">
        <v>0</v>
      </c>
      <c r="CR1411">
        <v>0</v>
      </c>
      <c r="CS1411">
        <v>0</v>
      </c>
      <c r="CT1411">
        <v>3946000</v>
      </c>
      <c r="CU1411">
        <v>0</v>
      </c>
      <c r="CV1411">
        <v>0</v>
      </c>
      <c r="CW1411">
        <v>0</v>
      </c>
      <c r="CX1411">
        <v>4021.3723401950219</v>
      </c>
      <c r="CY1411">
        <v>843141.77701425203</v>
      </c>
      <c r="CZ1411">
        <v>6240</v>
      </c>
      <c r="DA1411">
        <v>5792.3784418163777</v>
      </c>
      <c r="DB1411">
        <v>5092.1908990011107</v>
      </c>
      <c r="DC1411">
        <v>4366.6212840484777</v>
      </c>
      <c r="DD1411">
        <v>-363755.15288133081</v>
      </c>
      <c r="DE1411">
        <v>-369622.60297903471</v>
      </c>
      <c r="DF1411">
        <v>-377114.28495306271</v>
      </c>
    </row>
    <row r="1412" spans="1:110" x14ac:dyDescent="0.45">
      <c r="A1412">
        <v>35344</v>
      </c>
      <c r="B1412" t="s">
        <v>1742</v>
      </c>
      <c r="C1412">
        <v>12798</v>
      </c>
      <c r="D1412">
        <v>12145</v>
      </c>
      <c r="E1412">
        <v>11417</v>
      </c>
      <c r="F1412">
        <v>10688</v>
      </c>
      <c r="G1412">
        <v>9950</v>
      </c>
      <c r="H1412">
        <v>9216</v>
      </c>
      <c r="I1412">
        <v>8460</v>
      </c>
      <c r="J1412">
        <v>7733.6071428571431</v>
      </c>
      <c r="K1412">
        <v>2.27</v>
      </c>
      <c r="L1412">
        <v>2.2000000000000002</v>
      </c>
      <c r="M1412">
        <v>2.14</v>
      </c>
      <c r="N1412">
        <v>2.09</v>
      </c>
      <c r="O1412">
        <v>2.06</v>
      </c>
      <c r="P1412">
        <v>2.04</v>
      </c>
      <c r="Q1412">
        <v>2.0202939501756436</v>
      </c>
      <c r="R1412">
        <v>2.0025342749565818</v>
      </c>
      <c r="S1412">
        <v>280336</v>
      </c>
      <c r="T1412">
        <v>12691</v>
      </c>
      <c r="U1412">
        <v>3108</v>
      </c>
      <c r="V1412">
        <v>28.17033996271357</v>
      </c>
      <c r="W1412">
        <v>62.3223981274529</v>
      </c>
      <c r="X1412">
        <v>3047.9037668693049</v>
      </c>
      <c r="Y1412">
        <v>337.39166419982473</v>
      </c>
      <c r="Z1412">
        <v>4514</v>
      </c>
      <c r="AA1412">
        <v>4128.9902937965708</v>
      </c>
      <c r="AB1412">
        <v>3783.7774684053979</v>
      </c>
      <c r="AC1412">
        <v>3428.1640683682467</v>
      </c>
      <c r="AD1412">
        <v>3078.0046342567598</v>
      </c>
      <c r="AE1412">
        <v>2751.517964062954</v>
      </c>
      <c r="AF1412">
        <v>2457.3810038086235</v>
      </c>
      <c r="AG1412">
        <v>2112.4264668047499</v>
      </c>
      <c r="AH1412">
        <v>304</v>
      </c>
      <c r="AI1412">
        <v>244.14579054369855</v>
      </c>
      <c r="AJ1412">
        <v>198.17979293451302</v>
      </c>
      <c r="AK1412">
        <v>165.11938199016257</v>
      </c>
      <c r="AL1412">
        <v>138.01594750965648</v>
      </c>
      <c r="AM1412">
        <v>120.89340917814346</v>
      </c>
      <c r="AN1412">
        <v>113.84170831989073</v>
      </c>
      <c r="AO1412">
        <v>106.43697067354695</v>
      </c>
      <c r="AP1412">
        <v>23.253267623953633</v>
      </c>
      <c r="AQ1412">
        <v>0.39726821850816785</v>
      </c>
      <c r="AR1412">
        <v>2.9120836641569704E-2</v>
      </c>
      <c r="AS1412">
        <v>0.39726821850816785</v>
      </c>
      <c r="AT1412">
        <v>9407</v>
      </c>
      <c r="AU1412">
        <v>214</v>
      </c>
      <c r="AV1412">
        <v>6097.1392292391711</v>
      </c>
      <c r="AW1412">
        <v>2787.5731792255133</v>
      </c>
      <c r="AX1412">
        <v>132.25734572218184</v>
      </c>
      <c r="AY1412">
        <v>203.46153607971112</v>
      </c>
      <c r="AZ1412">
        <v>106.03928373773853</v>
      </c>
      <c r="BA1412">
        <v>3.515646247958637</v>
      </c>
      <c r="BB1412">
        <v>66.061272509003672</v>
      </c>
      <c r="BC1412">
        <v>6240</v>
      </c>
      <c r="BD1412">
        <v>288375.815060383</v>
      </c>
      <c r="BE1412">
        <v>1720183.7220127436</v>
      </c>
      <c r="BF1412">
        <v>36710</v>
      </c>
      <c r="BG1412">
        <v>34006.325323394951</v>
      </c>
      <c r="BH1412">
        <v>30041.515995447175</v>
      </c>
      <c r="BI1412">
        <v>13622.000000000016</v>
      </c>
      <c r="BJ1412">
        <v>11309.896031839178</v>
      </c>
      <c r="BK1412">
        <v>10154.680961793367</v>
      </c>
      <c r="BL1412">
        <v>-284147.56160731835</v>
      </c>
      <c r="BM1412">
        <v>-284006.5519437652</v>
      </c>
      <c r="BN1412">
        <v>-282770.9658598997</v>
      </c>
      <c r="BO1412">
        <v>87037.908904807176</v>
      </c>
      <c r="BP1412">
        <v>248439.05539627757</v>
      </c>
      <c r="BQ1412">
        <v>389179.76162560494</v>
      </c>
      <c r="BR1412">
        <v>1052685</v>
      </c>
      <c r="BS1412">
        <v>8767932</v>
      </c>
      <c r="BT1412">
        <v>937111</v>
      </c>
      <c r="BU1412">
        <v>21415</v>
      </c>
      <c r="BV1412">
        <v>88734</v>
      </c>
      <c r="BW1412">
        <v>932589</v>
      </c>
      <c r="BX1412">
        <v>42948</v>
      </c>
      <c r="BY1412">
        <v>300.08415811057472</v>
      </c>
      <c r="BZ1412">
        <v>0</v>
      </c>
      <c r="CA1412">
        <v>183.07805482399999</v>
      </c>
      <c r="CB1412">
        <v>0</v>
      </c>
      <c r="CC1412">
        <v>76.765772159999997</v>
      </c>
      <c r="CD1412">
        <v>5.9909752651697739</v>
      </c>
      <c r="CE1412">
        <v>0</v>
      </c>
      <c r="CF1412">
        <v>38.282111999999998</v>
      </c>
      <c r="CG1412">
        <v>169091.08416756178</v>
      </c>
      <c r="CH1412">
        <v>134698.7592327758</v>
      </c>
      <c r="CI1412">
        <v>24101.708025164953</v>
      </c>
      <c r="CJ1412">
        <v>38725.216265152674</v>
      </c>
      <c r="CK1412">
        <v>351993.25945066748</v>
      </c>
      <c r="CL1412">
        <v>3640000</v>
      </c>
      <c r="CM1412">
        <v>1210000</v>
      </c>
      <c r="CN1412">
        <v>2170000</v>
      </c>
      <c r="CO1412">
        <v>34580000</v>
      </c>
      <c r="CP1412">
        <v>5000</v>
      </c>
      <c r="CQ1412">
        <v>0</v>
      </c>
      <c r="CR1412">
        <v>0</v>
      </c>
      <c r="CS1412">
        <v>0</v>
      </c>
      <c r="CT1412">
        <v>12157000</v>
      </c>
      <c r="CU1412">
        <v>0</v>
      </c>
      <c r="CV1412">
        <v>0</v>
      </c>
      <c r="CW1412">
        <v>0</v>
      </c>
      <c r="CX1412">
        <v>2222.0478659772416</v>
      </c>
      <c r="CY1412">
        <v>760547.86883450439</v>
      </c>
      <c r="CZ1412">
        <v>6240</v>
      </c>
      <c r="DA1412">
        <v>5780.426859656347</v>
      </c>
      <c r="DB1412">
        <v>5106.4848763712989</v>
      </c>
      <c r="DC1412">
        <v>4365.2779322572005</v>
      </c>
      <c r="DD1412">
        <v>-284147.56160731835</v>
      </c>
      <c r="DE1412">
        <v>-284006.5519437652</v>
      </c>
      <c r="DF1412">
        <v>-282770.9658598997</v>
      </c>
    </row>
    <row r="1413" spans="1:110" x14ac:dyDescent="0.45">
      <c r="A1413">
        <v>35502</v>
      </c>
      <c r="B1413" t="s">
        <v>1743</v>
      </c>
      <c r="C1413">
        <v>3463</v>
      </c>
      <c r="D1413">
        <v>3050</v>
      </c>
      <c r="E1413">
        <v>2645</v>
      </c>
      <c r="F1413">
        <v>2291</v>
      </c>
      <c r="G1413">
        <v>1981</v>
      </c>
      <c r="H1413">
        <v>1686</v>
      </c>
      <c r="I1413">
        <v>1419</v>
      </c>
      <c r="J1413">
        <v>1078.8571428571431</v>
      </c>
      <c r="K1413">
        <v>2.27</v>
      </c>
      <c r="L1413">
        <v>2.2000000000000002</v>
      </c>
      <c r="M1413">
        <v>2.14</v>
      </c>
      <c r="N1413">
        <v>2.09</v>
      </c>
      <c r="O1413">
        <v>2.06</v>
      </c>
      <c r="P1413">
        <v>2.04</v>
      </c>
      <c r="Q1413">
        <v>2.0202939501756436</v>
      </c>
      <c r="R1413">
        <v>2.0025342749565818</v>
      </c>
      <c r="S1413">
        <v>280336</v>
      </c>
      <c r="T1413">
        <v>12691</v>
      </c>
      <c r="U1413">
        <v>3108</v>
      </c>
      <c r="V1413">
        <v>8.2362482174681908</v>
      </c>
      <c r="W1413">
        <v>18.221389630547144</v>
      </c>
      <c r="X1413">
        <v>2820.8130097479961</v>
      </c>
      <c r="Y1413">
        <v>312.25355803571301</v>
      </c>
      <c r="Z1413">
        <v>1539</v>
      </c>
      <c r="AA1413">
        <v>1330.2008956071704</v>
      </c>
      <c r="AB1413">
        <v>1134.8962053869716</v>
      </c>
      <c r="AC1413">
        <v>968.50503393016834</v>
      </c>
      <c r="AD1413">
        <v>825.80122411468346</v>
      </c>
      <c r="AE1413">
        <v>698.65175910915116</v>
      </c>
      <c r="AF1413">
        <v>598.4880975803618</v>
      </c>
      <c r="AG1413">
        <v>435.16455641373727</v>
      </c>
      <c r="AH1413">
        <v>451</v>
      </c>
      <c r="AI1413">
        <v>382.95013741590498</v>
      </c>
      <c r="AJ1413">
        <v>318.92761785208808</v>
      </c>
      <c r="AK1413">
        <v>270.47575031342785</v>
      </c>
      <c r="AL1413">
        <v>226.62471120855173</v>
      </c>
      <c r="AM1413">
        <v>195.14157384760071</v>
      </c>
      <c r="AN1413">
        <v>176.4943784970161</v>
      </c>
      <c r="AO1413">
        <v>130.62658701454549</v>
      </c>
      <c r="AP1413">
        <v>5.5305068943457281</v>
      </c>
      <c r="AQ1413">
        <v>10.428290735839406</v>
      </c>
      <c r="AR1413">
        <v>0.7644219618412047</v>
      </c>
      <c r="AS1413">
        <v>10.428290735839406</v>
      </c>
      <c r="AT1413">
        <v>2514</v>
      </c>
      <c r="AU1413">
        <v>15</v>
      </c>
      <c r="AV1413">
        <v>1618.7864611316106</v>
      </c>
      <c r="AW1413">
        <v>340.58315801882111</v>
      </c>
      <c r="AX1413">
        <v>10.952903142441963</v>
      </c>
      <c r="AY1413">
        <v>54.018904207961846</v>
      </c>
      <c r="AZ1413">
        <v>12.955783331035954</v>
      </c>
      <c r="BA1413">
        <v>0.29114853792595236</v>
      </c>
      <c r="BB1413">
        <v>66.061272509003672</v>
      </c>
      <c r="BC1413">
        <v>6240</v>
      </c>
      <c r="BD1413">
        <v>160191.08737477343</v>
      </c>
      <c r="BE1413">
        <v>529330.65438592597</v>
      </c>
      <c r="BF1413">
        <v>8098</v>
      </c>
      <c r="BG1413">
        <v>6402.9397756686812</v>
      </c>
      <c r="BH1413">
        <v>4827.5637415621995</v>
      </c>
      <c r="BI1413">
        <v>14533.999999999998</v>
      </c>
      <c r="BJ1413">
        <v>10582.049831439901</v>
      </c>
      <c r="BK1413">
        <v>9022.8438658541163</v>
      </c>
      <c r="BL1413">
        <v>-311461.28678863117</v>
      </c>
      <c r="BM1413">
        <v>-319388.70834720344</v>
      </c>
      <c r="BN1413">
        <v>-329526.35574389796</v>
      </c>
      <c r="BO1413">
        <v>-23834.682996538526</v>
      </c>
      <c r="BP1413">
        <v>2277.048918384884</v>
      </c>
      <c r="BQ1413">
        <v>38250.826754171925</v>
      </c>
      <c r="BR1413">
        <v>1052685</v>
      </c>
      <c r="BS1413">
        <v>8767932</v>
      </c>
      <c r="BT1413">
        <v>937111</v>
      </c>
      <c r="BU1413">
        <v>21415</v>
      </c>
      <c r="BV1413">
        <v>88734</v>
      </c>
      <c r="BW1413">
        <v>932589</v>
      </c>
      <c r="BX1413">
        <v>42948</v>
      </c>
      <c r="BY1413">
        <v>6.191968039882342</v>
      </c>
      <c r="BZ1413">
        <v>0</v>
      </c>
      <c r="CA1413">
        <v>0</v>
      </c>
      <c r="CB1413">
        <v>24.161476990448413</v>
      </c>
      <c r="CC1413">
        <v>0</v>
      </c>
      <c r="CD1413">
        <v>1.4863404655534458</v>
      </c>
      <c r="CE1413">
        <v>0</v>
      </c>
      <c r="CF1413">
        <v>11.56</v>
      </c>
      <c r="CG1413">
        <v>72026.001117078413</v>
      </c>
      <c r="CH1413">
        <v>57376.253932791158</v>
      </c>
      <c r="CI1413">
        <v>10266.358263004449</v>
      </c>
      <c r="CJ1413">
        <v>16495.384624827373</v>
      </c>
      <c r="CK1413">
        <v>149934.97157587847</v>
      </c>
      <c r="CL1413">
        <v>5990000</v>
      </c>
      <c r="CM1413">
        <v>1650000</v>
      </c>
      <c r="CN1413">
        <v>720000</v>
      </c>
      <c r="CO1413">
        <v>115950000</v>
      </c>
      <c r="CP1413">
        <v>116000</v>
      </c>
      <c r="CQ1413">
        <v>90</v>
      </c>
      <c r="CR1413">
        <v>0</v>
      </c>
      <c r="CS1413">
        <v>0</v>
      </c>
      <c r="CT1413">
        <v>257725000</v>
      </c>
      <c r="CU1413">
        <v>630720</v>
      </c>
      <c r="CV1413">
        <v>0</v>
      </c>
      <c r="CW1413">
        <v>0</v>
      </c>
      <c r="CX1413">
        <v>15167.344921829759</v>
      </c>
      <c r="CY1413">
        <v>278004.0873671064</v>
      </c>
      <c r="CZ1413">
        <v>6240</v>
      </c>
      <c r="DA1413">
        <v>4933.8533218291641</v>
      </c>
      <c r="DB1413">
        <v>3719.9305689488915</v>
      </c>
      <c r="DC1413">
        <v>2424.886492353603</v>
      </c>
      <c r="DD1413">
        <v>-311461.28678863117</v>
      </c>
      <c r="DE1413">
        <v>-319388.70834720344</v>
      </c>
      <c r="DF1413">
        <v>-329526.35574389796</v>
      </c>
    </row>
    <row r="1414" spans="1:110" x14ac:dyDescent="0.45">
      <c r="A1414">
        <v>36000</v>
      </c>
      <c r="B1414" t="s">
        <v>1744</v>
      </c>
      <c r="C1414">
        <v>755733</v>
      </c>
      <c r="D1414">
        <v>723087</v>
      </c>
      <c r="E1414">
        <v>687680</v>
      </c>
      <c r="F1414">
        <v>651234</v>
      </c>
      <c r="G1414">
        <v>613686</v>
      </c>
      <c r="H1414">
        <v>574474</v>
      </c>
      <c r="I1414">
        <v>535370</v>
      </c>
      <c r="J1414">
        <v>498501.82142857154</v>
      </c>
      <c r="K1414">
        <v>2.39</v>
      </c>
      <c r="L1414">
        <v>2.31</v>
      </c>
      <c r="M1414">
        <v>2.23</v>
      </c>
      <c r="N1414">
        <v>2.17</v>
      </c>
      <c r="O1414">
        <v>2.13</v>
      </c>
      <c r="P1414">
        <v>2.09</v>
      </c>
      <c r="Q1414">
        <v>2.0758952746605965</v>
      </c>
      <c r="R1414">
        <v>2.0531949379144279</v>
      </c>
      <c r="S1414">
        <v>280336</v>
      </c>
      <c r="T1414">
        <v>12691</v>
      </c>
      <c r="U1414">
        <v>3108</v>
      </c>
      <c r="V1414">
        <v>2107.9104310689786</v>
      </c>
      <c r="W1414">
        <v>2738.9701597927869</v>
      </c>
      <c r="X1414">
        <v>2284.522411282453</v>
      </c>
      <c r="Y1414">
        <v>430.57165968562458</v>
      </c>
      <c r="Z1414">
        <v>340509</v>
      </c>
      <c r="AA1414">
        <v>323918.73709036544</v>
      </c>
      <c r="AB1414">
        <v>302827.58800734539</v>
      </c>
      <c r="AC1414">
        <v>281659.30167139025</v>
      </c>
      <c r="AD1414">
        <v>259993.31003621221</v>
      </c>
      <c r="AE1414">
        <v>238906.76080879042</v>
      </c>
      <c r="AF1414">
        <v>219879.53354547458</v>
      </c>
      <c r="AG1414">
        <v>198188.57617053104</v>
      </c>
      <c r="AH1414">
        <v>28065</v>
      </c>
      <c r="AI1414">
        <v>24263.358826522264</v>
      </c>
      <c r="AJ1414">
        <v>20729.118387743994</v>
      </c>
      <c r="AK1414">
        <v>17854.602790070778</v>
      </c>
      <c r="AL1414">
        <v>15782.226058895398</v>
      </c>
      <c r="AM1414">
        <v>14369.409223400977</v>
      </c>
      <c r="AN1414">
        <v>14217.960243833262</v>
      </c>
      <c r="AO1414">
        <v>12735.291063954131</v>
      </c>
      <c r="AP1414">
        <v>1740.8404607111111</v>
      </c>
      <c r="AQ1414">
        <v>249.74791354536146</v>
      </c>
      <c r="AR1414">
        <v>29.173196777777779</v>
      </c>
      <c r="AS1414">
        <v>249.74791354536146</v>
      </c>
      <c r="AT1414">
        <v>599519</v>
      </c>
      <c r="AU1414">
        <v>11280</v>
      </c>
      <c r="AV1414">
        <v>385611.14643795794</v>
      </c>
      <c r="AW1414">
        <v>167854.66102764802</v>
      </c>
      <c r="AX1414">
        <v>4983.9020948752041</v>
      </c>
      <c r="AY1414">
        <v>12867.843956634655</v>
      </c>
      <c r="AZ1414">
        <v>6385.1913054917304</v>
      </c>
      <c r="BA1414">
        <v>132.48138773967941</v>
      </c>
      <c r="BB1414">
        <v>66.061272509003672</v>
      </c>
      <c r="BC1414">
        <v>305300</v>
      </c>
      <c r="BD1414">
        <v>15643420.888746928</v>
      </c>
      <c r="BE1414">
        <v>684376.14267214271</v>
      </c>
      <c r="BF1414">
        <v>8098</v>
      </c>
      <c r="BG1414">
        <v>7763.8391862630906</v>
      </c>
      <c r="BH1414">
        <v>7110.8790280968597</v>
      </c>
      <c r="BI1414">
        <v>14533.999999999998</v>
      </c>
      <c r="BJ1414">
        <v>12637.849626309086</v>
      </c>
      <c r="BK1414">
        <v>11665.712215382375</v>
      </c>
      <c r="BL1414">
        <v>-7757053.2783623338</v>
      </c>
      <c r="BM1414">
        <v>-5512307.267839659</v>
      </c>
      <c r="BN1414">
        <v>-3910974.8450736776</v>
      </c>
      <c r="BO1414">
        <v>45835.860720154538</v>
      </c>
      <c r="BP1414">
        <v>122881.8013537798</v>
      </c>
      <c r="BQ1414">
        <v>193296.31504038867</v>
      </c>
      <c r="BR1414">
        <v>609917</v>
      </c>
      <c r="BS1414">
        <v>8767932</v>
      </c>
      <c r="BT1414">
        <v>937111</v>
      </c>
      <c r="BU1414">
        <v>11280</v>
      </c>
      <c r="BV1414">
        <v>88734</v>
      </c>
      <c r="BW1414">
        <v>932589</v>
      </c>
      <c r="BX1414">
        <v>42948</v>
      </c>
      <c r="BY1414">
        <v>6.191968039882342</v>
      </c>
      <c r="BZ1414">
        <v>0</v>
      </c>
      <c r="CA1414">
        <v>0</v>
      </c>
      <c r="CB1414">
        <v>24.161476990448413</v>
      </c>
      <c r="CC1414">
        <v>0</v>
      </c>
      <c r="CD1414">
        <v>1.4863404655534458</v>
      </c>
      <c r="CE1414">
        <v>0</v>
      </c>
      <c r="CF1414">
        <v>11.56</v>
      </c>
      <c r="CG1414">
        <v>48667.792379053899</v>
      </c>
      <c r="CH1414">
        <v>50546.512305451201</v>
      </c>
      <c r="CI1414">
        <v>6396.594035114621</v>
      </c>
      <c r="CJ1414">
        <v>24333.896189526949</v>
      </c>
      <c r="CK1414">
        <v>83513.573871041939</v>
      </c>
      <c r="CL1414">
        <v>196000000</v>
      </c>
      <c r="CM1414">
        <v>93800000</v>
      </c>
      <c r="CN1414">
        <v>720000</v>
      </c>
      <c r="CO1414">
        <v>115950000</v>
      </c>
      <c r="CP1414">
        <v>116000</v>
      </c>
      <c r="CQ1414">
        <v>90</v>
      </c>
      <c r="CR1414">
        <v>0</v>
      </c>
      <c r="CS1414">
        <v>0</v>
      </c>
      <c r="CT1414">
        <v>257725000</v>
      </c>
      <c r="CU1414">
        <v>630720</v>
      </c>
      <c r="CV1414">
        <v>0</v>
      </c>
      <c r="CW1414">
        <v>0</v>
      </c>
      <c r="CX1414">
        <v>15167.344921829759</v>
      </c>
      <c r="CY1414">
        <v>278004.0873671064</v>
      </c>
      <c r="CZ1414">
        <v>305300</v>
      </c>
      <c r="DA1414">
        <v>292701.91449322324</v>
      </c>
      <c r="DB1414">
        <v>268084.88111607451</v>
      </c>
      <c r="DC1414">
        <v>236801.68871428937</v>
      </c>
      <c r="DD1414">
        <v>-7757053.2783623338</v>
      </c>
      <c r="DE1414">
        <v>-5512307.267839659</v>
      </c>
      <c r="DF1414">
        <v>-3910974.8450736776</v>
      </c>
    </row>
    <row r="1415" spans="1:110" x14ac:dyDescent="0.45">
      <c r="A1415">
        <v>36201</v>
      </c>
      <c r="B1415" t="s">
        <v>1745</v>
      </c>
      <c r="C1415">
        <v>258554</v>
      </c>
      <c r="D1415">
        <v>252141</v>
      </c>
      <c r="E1415">
        <v>244088</v>
      </c>
      <c r="F1415">
        <v>235296</v>
      </c>
      <c r="G1415">
        <v>225802</v>
      </c>
      <c r="H1415">
        <v>215625</v>
      </c>
      <c r="I1415">
        <v>205058</v>
      </c>
      <c r="J1415">
        <v>196064.92857142861</v>
      </c>
      <c r="K1415">
        <v>2.39</v>
      </c>
      <c r="L1415">
        <v>2.31</v>
      </c>
      <c r="M1415">
        <v>2.23</v>
      </c>
      <c r="N1415">
        <v>2.17</v>
      </c>
      <c r="O1415">
        <v>2.13</v>
      </c>
      <c r="P1415">
        <v>2.09</v>
      </c>
      <c r="Q1415">
        <v>2.0758952746605965</v>
      </c>
      <c r="R1415">
        <v>2.0531949379144279</v>
      </c>
      <c r="S1415">
        <v>301083</v>
      </c>
      <c r="T1415">
        <v>11481</v>
      </c>
      <c r="U1415">
        <v>3868</v>
      </c>
      <c r="V1415">
        <v>800.95777451328524</v>
      </c>
      <c r="W1415">
        <v>860.39137579630324</v>
      </c>
      <c r="X1415">
        <v>1860.8214422754525</v>
      </c>
      <c r="Y1415">
        <v>583.61308827050686</v>
      </c>
      <c r="Z1415">
        <v>132579</v>
      </c>
      <c r="AA1415">
        <v>130798.47973879671</v>
      </c>
      <c r="AB1415">
        <v>124671.62985393475</v>
      </c>
      <c r="AC1415">
        <v>117979.69727812511</v>
      </c>
      <c r="AD1415">
        <v>110792.16845903339</v>
      </c>
      <c r="AE1415">
        <v>103512.46410254808</v>
      </c>
      <c r="AF1415">
        <v>96547.658279833893</v>
      </c>
      <c r="AG1415">
        <v>89762.567804444247</v>
      </c>
      <c r="AH1415">
        <v>4190</v>
      </c>
      <c r="AI1415">
        <v>3710.1672347765643</v>
      </c>
      <c r="AJ1415">
        <v>3225.1603009294099</v>
      </c>
      <c r="AK1415">
        <v>2841.0215251770351</v>
      </c>
      <c r="AL1415">
        <v>2587.4725449507127</v>
      </c>
      <c r="AM1415">
        <v>2409.7609273711364</v>
      </c>
      <c r="AN1415">
        <v>2362.7386230724846</v>
      </c>
      <c r="AO1415">
        <v>2283.2178353551603</v>
      </c>
      <c r="AP1415">
        <v>817.14874726405276</v>
      </c>
      <c r="AQ1415">
        <v>47.150490120940283</v>
      </c>
      <c r="AR1415">
        <v>5.5076757476775544</v>
      </c>
      <c r="AS1415">
        <v>47.150490120940283</v>
      </c>
      <c r="AT1415">
        <v>183798</v>
      </c>
      <c r="AU1415">
        <v>3632</v>
      </c>
      <c r="AV1415">
        <v>118275.14271816103</v>
      </c>
      <c r="AW1415">
        <v>53217.549048091038</v>
      </c>
      <c r="AX1415">
        <v>1597.550799065242</v>
      </c>
      <c r="AY1415">
        <v>3946.8415125050337</v>
      </c>
      <c r="AZ1415">
        <v>2024.3955657893832</v>
      </c>
      <c r="BA1415">
        <v>42.465871683640401</v>
      </c>
      <c r="BB1415">
        <v>66.061272509003672</v>
      </c>
      <c r="BC1415">
        <v>118080</v>
      </c>
      <c r="BD1415">
        <v>6824353.5635246737</v>
      </c>
      <c r="BE1415">
        <v>60219168.283959612</v>
      </c>
      <c r="BF1415">
        <v>1775876</v>
      </c>
      <c r="BG1415">
        <v>1764151.8214485983</v>
      </c>
      <c r="BH1415">
        <v>1678548.8053989841</v>
      </c>
      <c r="BI1415">
        <v>993684</v>
      </c>
      <c r="BJ1415">
        <v>896298.93057039112</v>
      </c>
      <c r="BK1415">
        <v>841694.83730162308</v>
      </c>
      <c r="BL1415">
        <v>-2499687.2274197312</v>
      </c>
      <c r="BM1415">
        <v>-3336559.1996831354</v>
      </c>
      <c r="BN1415">
        <v>-4355174.692153641</v>
      </c>
      <c r="BO1415">
        <v>5243692.8962556235</v>
      </c>
      <c r="BP1415">
        <v>12711635.300455824</v>
      </c>
      <c r="BQ1415">
        <v>19212666.540537767</v>
      </c>
      <c r="BR1415">
        <v>609917</v>
      </c>
      <c r="BS1415">
        <v>8767932</v>
      </c>
      <c r="BT1415">
        <v>937111</v>
      </c>
      <c r="BU1415">
        <v>11280</v>
      </c>
      <c r="BV1415">
        <v>88734</v>
      </c>
      <c r="BW1415">
        <v>932589</v>
      </c>
      <c r="BX1415">
        <v>42948</v>
      </c>
      <c r="BY1415">
        <v>1382.0848126563087</v>
      </c>
      <c r="BZ1415">
        <v>0</v>
      </c>
      <c r="CA1415">
        <v>1.6615967999999998E-2</v>
      </c>
      <c r="CB1415">
        <v>0</v>
      </c>
      <c r="CC1415">
        <v>0</v>
      </c>
      <c r="CD1415">
        <v>71.765749129615884</v>
      </c>
      <c r="CE1415">
        <v>0.17783999999999997</v>
      </c>
      <c r="CF1415">
        <v>8.430299999999999</v>
      </c>
      <c r="CG1415">
        <v>3157558.014567201</v>
      </c>
      <c r="CH1415">
        <v>3279449.0408648318</v>
      </c>
      <c r="CI1415">
        <v>415009.92287050525</v>
      </c>
      <c r="CJ1415">
        <v>1578779.0072836005</v>
      </c>
      <c r="CK1415">
        <v>5418346.335658974</v>
      </c>
      <c r="CL1415">
        <v>24100000</v>
      </c>
      <c r="CM1415">
        <v>7510000</v>
      </c>
      <c r="CN1415">
        <v>3420000</v>
      </c>
      <c r="CO1415">
        <v>191250000</v>
      </c>
      <c r="CP1415">
        <v>12000</v>
      </c>
      <c r="CQ1415">
        <v>40</v>
      </c>
      <c r="CR1415">
        <v>0</v>
      </c>
      <c r="CS1415">
        <v>0</v>
      </c>
      <c r="CT1415">
        <v>32826000</v>
      </c>
      <c r="CU1415">
        <v>280320</v>
      </c>
      <c r="CV1415">
        <v>0</v>
      </c>
      <c r="CW1415">
        <v>0</v>
      </c>
      <c r="CX1415">
        <v>10236.192891236309</v>
      </c>
      <c r="CY1415">
        <v>22737457.287742376</v>
      </c>
      <c r="CZ1415">
        <v>118080</v>
      </c>
      <c r="DA1415">
        <v>117300.44613286652</v>
      </c>
      <c r="DB1415">
        <v>111608.60495975624</v>
      </c>
      <c r="DC1415">
        <v>103303.39250722977</v>
      </c>
      <c r="DD1415">
        <v>-2499687.2274197312</v>
      </c>
      <c r="DE1415">
        <v>-3336559.1996831354</v>
      </c>
      <c r="DF1415">
        <v>-4355174.692153641</v>
      </c>
    </row>
    <row r="1416" spans="1:110" x14ac:dyDescent="0.45">
      <c r="A1416">
        <v>36202</v>
      </c>
      <c r="B1416" t="s">
        <v>1746</v>
      </c>
      <c r="C1416">
        <v>59101</v>
      </c>
      <c r="D1416">
        <v>56335</v>
      </c>
      <c r="E1416">
        <v>53262</v>
      </c>
      <c r="F1416">
        <v>50094</v>
      </c>
      <c r="G1416">
        <v>46773</v>
      </c>
      <c r="H1416">
        <v>43292</v>
      </c>
      <c r="I1416">
        <v>39852</v>
      </c>
      <c r="J1416">
        <v>36626.214285714283</v>
      </c>
      <c r="K1416">
        <v>2.39</v>
      </c>
      <c r="L1416">
        <v>2.31</v>
      </c>
      <c r="M1416">
        <v>2.23</v>
      </c>
      <c r="N1416">
        <v>2.17</v>
      </c>
      <c r="O1416">
        <v>2.13</v>
      </c>
      <c r="P1416">
        <v>2.09</v>
      </c>
      <c r="Q1416">
        <v>2.0758952746605965</v>
      </c>
      <c r="R1416">
        <v>2.0531949379144279</v>
      </c>
      <c r="S1416">
        <v>282157</v>
      </c>
      <c r="T1416">
        <v>12466</v>
      </c>
      <c r="U1416">
        <v>3457</v>
      </c>
      <c r="V1416">
        <v>158.75944139300429</v>
      </c>
      <c r="W1416">
        <v>227.96195227567631</v>
      </c>
      <c r="X1416">
        <v>2330.0526517357603</v>
      </c>
      <c r="Y1416">
        <v>450.00276917588371</v>
      </c>
      <c r="Z1416">
        <v>25410</v>
      </c>
      <c r="AA1416">
        <v>23755.102156600045</v>
      </c>
      <c r="AB1416">
        <v>22094.727345506777</v>
      </c>
      <c r="AC1416">
        <v>20448.515047088542</v>
      </c>
      <c r="AD1416">
        <v>18703.531386431623</v>
      </c>
      <c r="AE1416">
        <v>17011.282887140336</v>
      </c>
      <c r="AF1416">
        <v>15412.807365834733</v>
      </c>
      <c r="AG1416">
        <v>13724.004975304708</v>
      </c>
      <c r="AH1416">
        <v>2667</v>
      </c>
      <c r="AI1416">
        <v>2305.213459549047</v>
      </c>
      <c r="AJ1416">
        <v>1977.0814752191236</v>
      </c>
      <c r="AK1416">
        <v>1699.7357105689798</v>
      </c>
      <c r="AL1416">
        <v>1467.660743201888</v>
      </c>
      <c r="AM1416">
        <v>1284.2882922651272</v>
      </c>
      <c r="AN1416">
        <v>1130.5224462493911</v>
      </c>
      <c r="AO1416">
        <v>1001.5154703576636</v>
      </c>
      <c r="AP1416">
        <v>117.80144449454652</v>
      </c>
      <c r="AQ1416">
        <v>16.390408470612574</v>
      </c>
      <c r="AR1416">
        <v>1.9145729980021975</v>
      </c>
      <c r="AS1416">
        <v>16.390408470612574</v>
      </c>
      <c r="AT1416">
        <v>45644</v>
      </c>
      <c r="AU1416">
        <v>802</v>
      </c>
      <c r="AV1416">
        <v>29339.928103982395</v>
      </c>
      <c r="AW1416">
        <v>12205.303276795412</v>
      </c>
      <c r="AX1416">
        <v>356.70279223349041</v>
      </c>
      <c r="AY1416">
        <v>979.07340082989242</v>
      </c>
      <c r="AZ1416">
        <v>464.28973664929748</v>
      </c>
      <c r="BA1416">
        <v>9.4818236847597301</v>
      </c>
      <c r="BB1416">
        <v>66.061272509003672</v>
      </c>
      <c r="BC1416">
        <v>22500</v>
      </c>
      <c r="BD1416">
        <v>1087238.8975619238</v>
      </c>
      <c r="BE1416">
        <v>11747181.275834639</v>
      </c>
      <c r="BF1416">
        <v>253080</v>
      </c>
      <c r="BG1416">
        <v>239561.75422945112</v>
      </c>
      <c r="BH1416">
        <v>214957.63273275938</v>
      </c>
      <c r="BI1416">
        <v>284902</v>
      </c>
      <c r="BJ1416">
        <v>245245.11810305939</v>
      </c>
      <c r="BK1416">
        <v>224317.0104649135</v>
      </c>
      <c r="BL1416">
        <v>-952885.98544597719</v>
      </c>
      <c r="BM1416">
        <v>-988413.26970081823</v>
      </c>
      <c r="BN1416">
        <v>-1083436.5154314993</v>
      </c>
      <c r="BO1416">
        <v>748257.03065224085</v>
      </c>
      <c r="BP1416">
        <v>2014584.9307482354</v>
      </c>
      <c r="BQ1416">
        <v>3082650.4972588606</v>
      </c>
      <c r="BR1416">
        <v>609917</v>
      </c>
      <c r="BS1416">
        <v>8767932</v>
      </c>
      <c r="BT1416">
        <v>937111</v>
      </c>
      <c r="BU1416">
        <v>11280</v>
      </c>
      <c r="BV1416">
        <v>88734</v>
      </c>
      <c r="BW1416">
        <v>932589</v>
      </c>
      <c r="BX1416">
        <v>42948</v>
      </c>
      <c r="BY1416">
        <v>783.85829766197548</v>
      </c>
      <c r="BZ1416">
        <v>0</v>
      </c>
      <c r="CA1416">
        <v>0.33231936000000001</v>
      </c>
      <c r="CB1416">
        <v>0</v>
      </c>
      <c r="CC1416">
        <v>0</v>
      </c>
      <c r="CD1416">
        <v>35.277607833574763</v>
      </c>
      <c r="CE1416">
        <v>0</v>
      </c>
      <c r="CF1416">
        <v>0</v>
      </c>
      <c r="CG1416">
        <v>674873.97929924098</v>
      </c>
      <c r="CH1416">
        <v>700926.09982366022</v>
      </c>
      <c r="CI1416">
        <v>88701.267499808324</v>
      </c>
      <c r="CJ1416">
        <v>337436.98964962049</v>
      </c>
      <c r="CK1416">
        <v>1158078.7861688263</v>
      </c>
      <c r="CL1416">
        <v>9070000</v>
      </c>
      <c r="CM1416">
        <v>9160000</v>
      </c>
      <c r="CN1416">
        <v>2560000</v>
      </c>
      <c r="CO1416">
        <v>135660000</v>
      </c>
      <c r="CP1416">
        <v>63000</v>
      </c>
      <c r="CQ1416">
        <v>0</v>
      </c>
      <c r="CR1416">
        <v>0</v>
      </c>
      <c r="CS1416">
        <v>0</v>
      </c>
      <c r="CT1416">
        <v>168548000</v>
      </c>
      <c r="CU1416">
        <v>0</v>
      </c>
      <c r="CV1416">
        <v>0</v>
      </c>
      <c r="CW1416">
        <v>0</v>
      </c>
      <c r="CX1416">
        <v>14389.12778226734</v>
      </c>
      <c r="CY1416">
        <v>4868128.1148420945</v>
      </c>
      <c r="CZ1416">
        <v>22500</v>
      </c>
      <c r="DA1416">
        <v>21298.164494083492</v>
      </c>
      <c r="DB1416">
        <v>19110.742597151439</v>
      </c>
      <c r="DC1416">
        <v>16458.037459295701</v>
      </c>
      <c r="DD1416">
        <v>-952885.98544597719</v>
      </c>
      <c r="DE1416">
        <v>-988413.26970081823</v>
      </c>
      <c r="DF1416">
        <v>-1083436.5154314993</v>
      </c>
    </row>
    <row r="1417" spans="1:110" x14ac:dyDescent="0.45">
      <c r="A1417">
        <v>36203</v>
      </c>
      <c r="B1417" t="s">
        <v>1747</v>
      </c>
      <c r="C1417">
        <v>38755</v>
      </c>
      <c r="D1417">
        <v>36657</v>
      </c>
      <c r="E1417">
        <v>34437</v>
      </c>
      <c r="F1417">
        <v>32122</v>
      </c>
      <c r="G1417">
        <v>29691</v>
      </c>
      <c r="H1417">
        <v>27191</v>
      </c>
      <c r="I1417">
        <v>24773</v>
      </c>
      <c r="J1417">
        <v>22429.285714285717</v>
      </c>
      <c r="K1417">
        <v>2.39</v>
      </c>
      <c r="L1417">
        <v>2.31</v>
      </c>
      <c r="M1417">
        <v>2.23</v>
      </c>
      <c r="N1417">
        <v>2.17</v>
      </c>
      <c r="O1417">
        <v>2.13</v>
      </c>
      <c r="P1417">
        <v>2.09</v>
      </c>
      <c r="Q1417">
        <v>2.0758952746605965</v>
      </c>
      <c r="R1417">
        <v>2.0531949379144279</v>
      </c>
      <c r="S1417">
        <v>282157</v>
      </c>
      <c r="T1417">
        <v>12466</v>
      </c>
      <c r="U1417">
        <v>3457</v>
      </c>
      <c r="V1417">
        <v>103.97293375821343</v>
      </c>
      <c r="W1417">
        <v>149.29425774860607</v>
      </c>
      <c r="X1417">
        <v>2333.0170379294555</v>
      </c>
      <c r="Y1417">
        <v>450.57528070049483</v>
      </c>
      <c r="Z1417">
        <v>15671</v>
      </c>
      <c r="AA1417">
        <v>14532.420639249338</v>
      </c>
      <c r="AB1417">
        <v>13446.038815176293</v>
      </c>
      <c r="AC1417">
        <v>12324.918682697646</v>
      </c>
      <c r="AD1417">
        <v>11163.399858602541</v>
      </c>
      <c r="AE1417">
        <v>10026.692347203851</v>
      </c>
      <c r="AF1417">
        <v>8953.2451742391113</v>
      </c>
      <c r="AG1417">
        <v>7824.1774775727263</v>
      </c>
      <c r="AH1417">
        <v>1527</v>
      </c>
      <c r="AI1417">
        <v>1383.6241411931621</v>
      </c>
      <c r="AJ1417">
        <v>1251.840057407197</v>
      </c>
      <c r="AK1417">
        <v>1137.4988023713402</v>
      </c>
      <c r="AL1417">
        <v>1047.990990596873</v>
      </c>
      <c r="AM1417">
        <v>972.34680644159835</v>
      </c>
      <c r="AN1417">
        <v>898.52394603491723</v>
      </c>
      <c r="AO1417">
        <v>830.19023608371867</v>
      </c>
      <c r="AP1417">
        <v>86.879089778003433</v>
      </c>
      <c r="AQ1417">
        <v>36.148709092720885</v>
      </c>
      <c r="AR1417">
        <v>4.2225514065527916</v>
      </c>
      <c r="AS1417">
        <v>36.148709092720885</v>
      </c>
      <c r="AT1417">
        <v>30139</v>
      </c>
      <c r="AU1417">
        <v>369</v>
      </c>
      <c r="AV1417">
        <v>19321.498170116818</v>
      </c>
      <c r="AW1417">
        <v>6435.9151891887177</v>
      </c>
      <c r="AX1417">
        <v>171.23565101542067</v>
      </c>
      <c r="AY1417">
        <v>644.75839393679826</v>
      </c>
      <c r="AZ1417">
        <v>244.82221379673882</v>
      </c>
      <c r="BA1417">
        <v>4.5517621023007706</v>
      </c>
      <c r="BB1417">
        <v>66.061272509003672</v>
      </c>
      <c r="BC1417">
        <v>15260</v>
      </c>
      <c r="BD1417">
        <v>693971.74316166865</v>
      </c>
      <c r="BE1417">
        <v>6552873.5326457871</v>
      </c>
      <c r="BF1417">
        <v>150444</v>
      </c>
      <c r="BG1417">
        <v>140337.18996063774</v>
      </c>
      <c r="BH1417">
        <v>123341.38648610235</v>
      </c>
      <c r="BI1417">
        <v>173186</v>
      </c>
      <c r="BJ1417">
        <v>146878.72171940724</v>
      </c>
      <c r="BK1417">
        <v>133036.65066577686</v>
      </c>
      <c r="BL1417">
        <v>-608828.74546979833</v>
      </c>
      <c r="BM1417">
        <v>-653214.71990804863</v>
      </c>
      <c r="BN1417">
        <v>-704477.9777148437</v>
      </c>
      <c r="BO1417">
        <v>389895.02993367985</v>
      </c>
      <c r="BP1417">
        <v>1057836.0505291265</v>
      </c>
      <c r="BQ1417">
        <v>1623987.530833351</v>
      </c>
      <c r="BR1417">
        <v>609917</v>
      </c>
      <c r="BS1417">
        <v>8767932</v>
      </c>
      <c r="BT1417">
        <v>937111</v>
      </c>
      <c r="BU1417">
        <v>11280</v>
      </c>
      <c r="BV1417">
        <v>88734</v>
      </c>
      <c r="BW1417">
        <v>932589</v>
      </c>
      <c r="BX1417">
        <v>42948</v>
      </c>
      <c r="BY1417">
        <v>658.13866054852338</v>
      </c>
      <c r="BZ1417">
        <v>0</v>
      </c>
      <c r="CA1417">
        <v>0</v>
      </c>
      <c r="CB1417">
        <v>0</v>
      </c>
      <c r="CC1417">
        <v>16.8236676</v>
      </c>
      <c r="CD1417">
        <v>16.889434490009176</v>
      </c>
      <c r="CE1417">
        <v>0</v>
      </c>
      <c r="CF1417">
        <v>678.4547</v>
      </c>
      <c r="CG1417">
        <v>415660.54435329296</v>
      </c>
      <c r="CH1417">
        <v>431706.26389634289</v>
      </c>
      <c r="CI1417">
        <v>54631.854634669937</v>
      </c>
      <c r="CJ1417">
        <v>207830.27217664648</v>
      </c>
      <c r="CK1417">
        <v>713270.43778271868</v>
      </c>
      <c r="CL1417">
        <v>12500000</v>
      </c>
      <c r="CM1417">
        <v>2910000</v>
      </c>
      <c r="CN1417">
        <v>790000</v>
      </c>
      <c r="CO1417">
        <v>45370000</v>
      </c>
      <c r="CP1417">
        <v>3000</v>
      </c>
      <c r="CQ1417">
        <v>0</v>
      </c>
      <c r="CR1417">
        <v>0</v>
      </c>
      <c r="CS1417">
        <v>0</v>
      </c>
      <c r="CT1417">
        <v>6813000</v>
      </c>
      <c r="CU1417">
        <v>0</v>
      </c>
      <c r="CV1417">
        <v>0</v>
      </c>
      <c r="CW1417">
        <v>0</v>
      </c>
      <c r="CX1417">
        <v>1329.5075042157016</v>
      </c>
      <c r="CY1417">
        <v>2824418.6904223934</v>
      </c>
      <c r="CZ1417">
        <v>15260</v>
      </c>
      <c r="DA1417">
        <v>14234.83501368836</v>
      </c>
      <c r="DB1417">
        <v>12510.898126731019</v>
      </c>
      <c r="DC1417">
        <v>10504.97086726698</v>
      </c>
      <c r="DD1417">
        <v>-608828.74546979833</v>
      </c>
      <c r="DE1417">
        <v>-653214.71990804863</v>
      </c>
      <c r="DF1417">
        <v>-704477.9777148437</v>
      </c>
    </row>
    <row r="1418" spans="1:110" x14ac:dyDescent="0.45">
      <c r="A1418">
        <v>36204</v>
      </c>
      <c r="B1418" t="s">
        <v>1748</v>
      </c>
      <c r="C1418">
        <v>73019</v>
      </c>
      <c r="D1418">
        <v>69672</v>
      </c>
      <c r="E1418">
        <v>66093</v>
      </c>
      <c r="F1418">
        <v>62355</v>
      </c>
      <c r="G1418">
        <v>58484</v>
      </c>
      <c r="H1418">
        <v>54467</v>
      </c>
      <c r="I1418">
        <v>50622</v>
      </c>
      <c r="J1418">
        <v>46864.5</v>
      </c>
      <c r="K1418">
        <v>2.39</v>
      </c>
      <c r="L1418">
        <v>2.31</v>
      </c>
      <c r="M1418">
        <v>2.23</v>
      </c>
      <c r="N1418">
        <v>2.17</v>
      </c>
      <c r="O1418">
        <v>2.13</v>
      </c>
      <c r="P1418">
        <v>2.09</v>
      </c>
      <c r="Q1418">
        <v>2.0758952746605965</v>
      </c>
      <c r="R1418">
        <v>2.0531949379144279</v>
      </c>
      <c r="S1418">
        <v>258810</v>
      </c>
      <c r="T1418">
        <v>13633</v>
      </c>
      <c r="U1418">
        <v>2651</v>
      </c>
      <c r="V1418">
        <v>189.01995232162579</v>
      </c>
      <c r="W1418">
        <v>271.41288084799089</v>
      </c>
      <c r="X1418">
        <v>2644.2530349583531</v>
      </c>
      <c r="Y1418">
        <v>358.09519947414253</v>
      </c>
      <c r="Z1418">
        <v>33935</v>
      </c>
      <c r="AA1418">
        <v>31842.908925852764</v>
      </c>
      <c r="AB1418">
        <v>29767.786468019494</v>
      </c>
      <c r="AC1418">
        <v>27795.90473445048</v>
      </c>
      <c r="AD1418">
        <v>25741.825842782288</v>
      </c>
      <c r="AE1418">
        <v>23705.245565847083</v>
      </c>
      <c r="AF1418">
        <v>21762.264535391165</v>
      </c>
      <c r="AG1418">
        <v>19707.191082736299</v>
      </c>
      <c r="AH1418">
        <v>3110</v>
      </c>
      <c r="AI1418">
        <v>2566.5809913530984</v>
      </c>
      <c r="AJ1418">
        <v>2070.0807580785795</v>
      </c>
      <c r="AK1418">
        <v>1652.0540731293531</v>
      </c>
      <c r="AL1418">
        <v>1343.5763444508166</v>
      </c>
      <c r="AM1418">
        <v>1129.2929785350284</v>
      </c>
      <c r="AN1418">
        <v>975.3172289848651</v>
      </c>
      <c r="AO1418">
        <v>858.35733122470822</v>
      </c>
      <c r="AP1418">
        <v>129.65431451818753</v>
      </c>
      <c r="AQ1418">
        <v>27.766399737887053</v>
      </c>
      <c r="AR1418">
        <v>3.2434090514101155</v>
      </c>
      <c r="AS1418">
        <v>27.766399737887053</v>
      </c>
      <c r="AT1418">
        <v>61432</v>
      </c>
      <c r="AU1418">
        <v>901</v>
      </c>
      <c r="AV1418">
        <v>39430.85541802895</v>
      </c>
      <c r="AW1418">
        <v>14623.347916851337</v>
      </c>
      <c r="AX1418">
        <v>408.64228264732384</v>
      </c>
      <c r="AY1418">
        <v>1315.8076452996261</v>
      </c>
      <c r="AZ1418">
        <v>556.27215475702485</v>
      </c>
      <c r="BA1418">
        <v>10.862471947411592</v>
      </c>
      <c r="BB1418">
        <v>66.061272509003672</v>
      </c>
      <c r="BC1418">
        <v>26460</v>
      </c>
      <c r="BD1418">
        <v>1322830.7453863104</v>
      </c>
      <c r="BE1418">
        <v>11890733.318798469</v>
      </c>
      <c r="BF1418">
        <v>403692</v>
      </c>
      <c r="BG1418">
        <v>384605.41550453921</v>
      </c>
      <c r="BH1418">
        <v>348811.67655057384</v>
      </c>
      <c r="BI1418">
        <v>493704.00000000012</v>
      </c>
      <c r="BJ1418">
        <v>430957.78036395699</v>
      </c>
      <c r="BK1418">
        <v>399110.59682009381</v>
      </c>
      <c r="BL1418">
        <v>-1487352.5924056852</v>
      </c>
      <c r="BM1418">
        <v>-1686653.062323312</v>
      </c>
      <c r="BN1418">
        <v>-1850204.9594251052</v>
      </c>
      <c r="BO1418">
        <v>820227.73885427415</v>
      </c>
      <c r="BP1418">
        <v>2207453.01787207</v>
      </c>
      <c r="BQ1418">
        <v>3403006.1929934332</v>
      </c>
      <c r="BR1418">
        <v>609917</v>
      </c>
      <c r="BS1418">
        <v>8767932</v>
      </c>
      <c r="BT1418">
        <v>937111</v>
      </c>
      <c r="BU1418">
        <v>11280</v>
      </c>
      <c r="BV1418">
        <v>88734</v>
      </c>
      <c r="BW1418">
        <v>932589</v>
      </c>
      <c r="BX1418">
        <v>42948</v>
      </c>
      <c r="BY1418">
        <v>994.06801049385172</v>
      </c>
      <c r="BZ1418">
        <v>0</v>
      </c>
      <c r="CA1418">
        <v>0</v>
      </c>
      <c r="CB1418">
        <v>0</v>
      </c>
      <c r="CC1418">
        <v>472.72079853959991</v>
      </c>
      <c r="CD1418">
        <v>24.896980069055065</v>
      </c>
      <c r="CE1418">
        <v>2.3399999999999997E-2</v>
      </c>
      <c r="CF1418">
        <v>80.002957154582759</v>
      </c>
      <c r="CG1418">
        <v>712471.41547190072</v>
      </c>
      <c r="CH1418">
        <v>739974.90761327918</v>
      </c>
      <c r="CI1418">
        <v>93642.842290884</v>
      </c>
      <c r="CJ1418">
        <v>356235.70773595036</v>
      </c>
      <c r="CK1418">
        <v>1222595.7101893737</v>
      </c>
      <c r="CL1418">
        <v>37400000</v>
      </c>
      <c r="CM1418">
        <v>8260000</v>
      </c>
      <c r="CN1418">
        <v>4420000</v>
      </c>
      <c r="CO1418">
        <v>279250000</v>
      </c>
      <c r="CP1418">
        <v>96000</v>
      </c>
      <c r="CQ1418">
        <v>140</v>
      </c>
      <c r="CR1418">
        <v>0</v>
      </c>
      <c r="CS1418">
        <v>0</v>
      </c>
      <c r="CT1418">
        <v>235375000</v>
      </c>
      <c r="CU1418">
        <v>981120</v>
      </c>
      <c r="CV1418">
        <v>0</v>
      </c>
      <c r="CW1418">
        <v>0</v>
      </c>
      <c r="CX1418">
        <v>33318.800021530209</v>
      </c>
      <c r="CY1418">
        <v>4823377.4140537977</v>
      </c>
      <c r="CZ1418">
        <v>26460</v>
      </c>
      <c r="DA1418">
        <v>25208.969447623705</v>
      </c>
      <c r="DB1418">
        <v>22862.868130971594</v>
      </c>
      <c r="DC1418">
        <v>20024.30009512787</v>
      </c>
      <c r="DD1418">
        <v>-1487352.5924056852</v>
      </c>
      <c r="DE1418">
        <v>-1686653.062323312</v>
      </c>
      <c r="DF1418">
        <v>-1850204.9594251052</v>
      </c>
    </row>
    <row r="1419" spans="1:110" x14ac:dyDescent="0.45">
      <c r="A1419">
        <v>36205</v>
      </c>
      <c r="B1419" t="s">
        <v>1749</v>
      </c>
      <c r="C1419">
        <v>41466</v>
      </c>
      <c r="D1419">
        <v>38936</v>
      </c>
      <c r="E1419">
        <v>36284</v>
      </c>
      <c r="F1419">
        <v>33594</v>
      </c>
      <c r="G1419">
        <v>30878</v>
      </c>
      <c r="H1419">
        <v>28076</v>
      </c>
      <c r="I1419">
        <v>25283</v>
      </c>
      <c r="J1419">
        <v>22580.321428571428</v>
      </c>
      <c r="K1419">
        <v>2.39</v>
      </c>
      <c r="L1419">
        <v>2.31</v>
      </c>
      <c r="M1419">
        <v>2.23</v>
      </c>
      <c r="N1419">
        <v>2.17</v>
      </c>
      <c r="O1419">
        <v>2.13</v>
      </c>
      <c r="P1419">
        <v>2.09</v>
      </c>
      <c r="Q1419">
        <v>2.0758952746605965</v>
      </c>
      <c r="R1419">
        <v>2.0531949379144279</v>
      </c>
      <c r="S1419">
        <v>282157</v>
      </c>
      <c r="T1419">
        <v>12466</v>
      </c>
      <c r="U1419">
        <v>3457</v>
      </c>
      <c r="V1419">
        <v>107.28923197317746</v>
      </c>
      <c r="W1419">
        <v>154.05611511455709</v>
      </c>
      <c r="X1419">
        <v>2419.0590769177688</v>
      </c>
      <c r="Y1419">
        <v>467.19256863235188</v>
      </c>
      <c r="Z1419">
        <v>15547</v>
      </c>
      <c r="AA1419">
        <v>14175.259034316008</v>
      </c>
      <c r="AB1419">
        <v>12846.642594853134</v>
      </c>
      <c r="AC1419">
        <v>11590.27157054913</v>
      </c>
      <c r="AD1419">
        <v>10337.851852215901</v>
      </c>
      <c r="AE1419">
        <v>9137.156543108289</v>
      </c>
      <c r="AF1419">
        <v>8035.7094241857676</v>
      </c>
      <c r="AG1419">
        <v>6761.0168309792662</v>
      </c>
      <c r="AH1419">
        <v>1172</v>
      </c>
      <c r="AI1419">
        <v>925.03692442447607</v>
      </c>
      <c r="AJ1419">
        <v>734.89237727963803</v>
      </c>
      <c r="AK1419">
        <v>599.01787483420082</v>
      </c>
      <c r="AL1419">
        <v>522.29298748510871</v>
      </c>
      <c r="AM1419">
        <v>475.9104929137419</v>
      </c>
      <c r="AN1419">
        <v>456.02785579265856</v>
      </c>
      <c r="AO1419">
        <v>408.37592508753556</v>
      </c>
      <c r="AP1419">
        <v>77.089108637533002</v>
      </c>
      <c r="AQ1419">
        <v>10.627570789164318</v>
      </c>
      <c r="AR1419">
        <v>1.2414126288416074</v>
      </c>
      <c r="AS1419">
        <v>10.627570789164318</v>
      </c>
      <c r="AT1419">
        <v>33739</v>
      </c>
      <c r="AU1419">
        <v>654</v>
      </c>
      <c r="AV1419">
        <v>21707.151150277721</v>
      </c>
      <c r="AW1419">
        <v>9640.4112599284963</v>
      </c>
      <c r="AX1419">
        <v>288.16564097280906</v>
      </c>
      <c r="AY1419">
        <v>724.36763388476754</v>
      </c>
      <c r="AZ1419">
        <v>366.72124432767998</v>
      </c>
      <c r="BA1419">
        <v>7.6599787251494753</v>
      </c>
      <c r="BB1419">
        <v>66.061272509003672</v>
      </c>
      <c r="BC1419">
        <v>15600</v>
      </c>
      <c r="BD1419">
        <v>672406.82819596783</v>
      </c>
      <c r="BE1419">
        <v>6819605.644452435</v>
      </c>
      <c r="BF1419">
        <v>145780</v>
      </c>
      <c r="BG1419">
        <v>133893.83368571752</v>
      </c>
      <c r="BH1419">
        <v>116184.32526250905</v>
      </c>
      <c r="BI1419">
        <v>134901.99999999997</v>
      </c>
      <c r="BJ1419">
        <v>110301.39284404715</v>
      </c>
      <c r="BK1419">
        <v>98382.462513844424</v>
      </c>
      <c r="BL1419">
        <v>-703470.90489533322</v>
      </c>
      <c r="BM1419">
        <v>-749281.99220677931</v>
      </c>
      <c r="BN1419">
        <v>-823843.37777986971</v>
      </c>
      <c r="BO1419">
        <v>237871.36262095766</v>
      </c>
      <c r="BP1419">
        <v>875530.46136158146</v>
      </c>
      <c r="BQ1419">
        <v>1446559.1684840452</v>
      </c>
      <c r="BR1419">
        <v>609917</v>
      </c>
      <c r="BS1419">
        <v>8767932</v>
      </c>
      <c r="BT1419">
        <v>937111</v>
      </c>
      <c r="BU1419">
        <v>11280</v>
      </c>
      <c r="BV1419">
        <v>88734</v>
      </c>
      <c r="BW1419">
        <v>932589</v>
      </c>
      <c r="BX1419">
        <v>42948</v>
      </c>
      <c r="BY1419">
        <v>563.33194663357301</v>
      </c>
      <c r="BZ1419">
        <v>0</v>
      </c>
      <c r="CA1419">
        <v>0</v>
      </c>
      <c r="CB1419">
        <v>0</v>
      </c>
      <c r="CC1419">
        <v>0</v>
      </c>
      <c r="CD1419">
        <v>18.681426594602666</v>
      </c>
      <c r="CE1419">
        <v>0.23400000000000001</v>
      </c>
      <c r="CF1419">
        <v>2.6219999999999999</v>
      </c>
      <c r="CG1419">
        <v>474354.31971172278</v>
      </c>
      <c r="CH1419">
        <v>492665.79161235911</v>
      </c>
      <c r="CI1419">
        <v>62346.201947404741</v>
      </c>
      <c r="CJ1419">
        <v>237177.15985586139</v>
      </c>
      <c r="CK1419">
        <v>813988.52472590667</v>
      </c>
      <c r="CL1419">
        <v>13200000</v>
      </c>
      <c r="CM1419">
        <v>3150000</v>
      </c>
      <c r="CN1419">
        <v>3650000</v>
      </c>
      <c r="CO1419">
        <v>144140000</v>
      </c>
      <c r="CP1419">
        <v>58000</v>
      </c>
      <c r="CQ1419">
        <v>2190</v>
      </c>
      <c r="CR1419">
        <v>0</v>
      </c>
      <c r="CS1419">
        <v>0</v>
      </c>
      <c r="CT1419">
        <v>123741000</v>
      </c>
      <c r="CU1419">
        <v>15347520</v>
      </c>
      <c r="CV1419">
        <v>0</v>
      </c>
      <c r="CW1419">
        <v>0</v>
      </c>
      <c r="CX1419">
        <v>16751.794553117841</v>
      </c>
      <c r="CY1419">
        <v>3082970.4396763174</v>
      </c>
      <c r="CZ1419">
        <v>15600</v>
      </c>
      <c r="DA1419">
        <v>14328.054640535009</v>
      </c>
      <c r="DB1419">
        <v>12432.950158424621</v>
      </c>
      <c r="DC1419">
        <v>10178.532787183651</v>
      </c>
      <c r="DD1419">
        <v>-703470.90489533322</v>
      </c>
      <c r="DE1419">
        <v>-749281.99220677931</v>
      </c>
      <c r="DF1419">
        <v>-823843.37777986971</v>
      </c>
    </row>
    <row r="1420" spans="1:110" x14ac:dyDescent="0.45">
      <c r="A1420">
        <v>36206</v>
      </c>
      <c r="B1420" t="s">
        <v>1750</v>
      </c>
      <c r="C1420">
        <v>37202</v>
      </c>
      <c r="D1420">
        <v>34805</v>
      </c>
      <c r="E1420">
        <v>32347</v>
      </c>
      <c r="F1420">
        <v>29910</v>
      </c>
      <c r="G1420">
        <v>27507</v>
      </c>
      <c r="H1420">
        <v>25011</v>
      </c>
      <c r="I1420">
        <v>22588</v>
      </c>
      <c r="J1420">
        <v>20149.78571428571</v>
      </c>
      <c r="K1420">
        <v>2.39</v>
      </c>
      <c r="L1420">
        <v>2.31</v>
      </c>
      <c r="M1420">
        <v>2.23</v>
      </c>
      <c r="N1420">
        <v>2.17</v>
      </c>
      <c r="O1420">
        <v>2.13</v>
      </c>
      <c r="P1420">
        <v>2.09</v>
      </c>
      <c r="Q1420">
        <v>2.0758952746605965</v>
      </c>
      <c r="R1420">
        <v>2.0531949379144279</v>
      </c>
      <c r="S1420">
        <v>282157</v>
      </c>
      <c r="T1420">
        <v>12466</v>
      </c>
      <c r="U1420">
        <v>3457</v>
      </c>
      <c r="V1420">
        <v>90.813392710078631</v>
      </c>
      <c r="W1420">
        <v>130.39853323570225</v>
      </c>
      <c r="X1420">
        <v>2564.0521572026828</v>
      </c>
      <c r="Y1420">
        <v>495.1950635935483</v>
      </c>
      <c r="Z1420">
        <v>14531</v>
      </c>
      <c r="AA1420">
        <v>13342.235969342692</v>
      </c>
      <c r="AB1420">
        <v>12169.092790867871</v>
      </c>
      <c r="AC1420">
        <v>11047.495582896792</v>
      </c>
      <c r="AD1420">
        <v>9938.5525982891795</v>
      </c>
      <c r="AE1420">
        <v>8909.3405252515804</v>
      </c>
      <c r="AF1420">
        <v>7976.3659837817531</v>
      </c>
      <c r="AG1420">
        <v>6871.4895561169087</v>
      </c>
      <c r="AH1420">
        <v>3472</v>
      </c>
      <c r="AI1420">
        <v>3109.1472848386402</v>
      </c>
      <c r="AJ1420">
        <v>2746.4461461154879</v>
      </c>
      <c r="AK1420">
        <v>2460.5786470774324</v>
      </c>
      <c r="AL1420">
        <v>2267.8846162309419</v>
      </c>
      <c r="AM1420">
        <v>2158.8159279742936</v>
      </c>
      <c r="AN1420">
        <v>2116.7903351801147</v>
      </c>
      <c r="AO1420">
        <v>2008.3345277894525</v>
      </c>
      <c r="AP1420">
        <v>47.285608908472248</v>
      </c>
      <c r="AQ1420">
        <v>11.525675362896514</v>
      </c>
      <c r="AR1420">
        <v>1.3463207383211799</v>
      </c>
      <c r="AS1420">
        <v>11.525675362896514</v>
      </c>
      <c r="AT1420">
        <v>34583</v>
      </c>
      <c r="AU1420">
        <v>834</v>
      </c>
      <c r="AV1420">
        <v>22302.987971595823</v>
      </c>
      <c r="AW1420">
        <v>11535.973067754177</v>
      </c>
      <c r="AX1420">
        <v>360.90273075785439</v>
      </c>
      <c r="AY1420">
        <v>744.25070861215261</v>
      </c>
      <c r="AZ1420">
        <v>438.82841549736889</v>
      </c>
      <c r="BA1420">
        <v>9.5934658626229794</v>
      </c>
      <c r="BB1420">
        <v>66.061272509003672</v>
      </c>
      <c r="BC1420">
        <v>12490</v>
      </c>
      <c r="BD1420">
        <v>537427.59520100709</v>
      </c>
      <c r="BE1420">
        <v>4626010.4957750812</v>
      </c>
      <c r="BF1420">
        <v>126808</v>
      </c>
      <c r="BG1420">
        <v>116004.18946109894</v>
      </c>
      <c r="BH1420">
        <v>100716.76430035006</v>
      </c>
      <c r="BI1420">
        <v>151262.00000000006</v>
      </c>
      <c r="BJ1420">
        <v>125246.34406855424</v>
      </c>
      <c r="BK1420">
        <v>112674.16845097816</v>
      </c>
      <c r="BL1420">
        <v>-865115.68840628862</v>
      </c>
      <c r="BM1420">
        <v>-858126.93081026443</v>
      </c>
      <c r="BN1420">
        <v>-855146.45703823306</v>
      </c>
      <c r="BO1420">
        <v>200419.48622091953</v>
      </c>
      <c r="BP1420">
        <v>647276.41791721154</v>
      </c>
      <c r="BQ1420">
        <v>1051311.5896365184</v>
      </c>
      <c r="BR1420">
        <v>609917</v>
      </c>
      <c r="BS1420">
        <v>8767932</v>
      </c>
      <c r="BT1420">
        <v>937111</v>
      </c>
      <c r="BU1420">
        <v>11280</v>
      </c>
      <c r="BV1420">
        <v>88734</v>
      </c>
      <c r="BW1420">
        <v>932589</v>
      </c>
      <c r="BX1420">
        <v>42948</v>
      </c>
      <c r="BY1420">
        <v>1390.8803609884224</v>
      </c>
      <c r="BZ1420">
        <v>0</v>
      </c>
      <c r="CA1420">
        <v>0</v>
      </c>
      <c r="CB1420">
        <v>0</v>
      </c>
      <c r="CC1420">
        <v>51.831831611199995</v>
      </c>
      <c r="CD1420">
        <v>19.447128070313038</v>
      </c>
      <c r="CE1420">
        <v>0</v>
      </c>
      <c r="CF1420">
        <v>2.5329999999999999</v>
      </c>
      <c r="CG1420">
        <v>334408.30729126738</v>
      </c>
      <c r="CH1420">
        <v>347317.45150655526</v>
      </c>
      <c r="CI1420">
        <v>43952.562447289733</v>
      </c>
      <c r="CJ1420">
        <v>167204.15364563369</v>
      </c>
      <c r="CK1420">
        <v>573842.19642720232</v>
      </c>
      <c r="CL1420">
        <v>30600000</v>
      </c>
      <c r="CM1420">
        <v>5770000</v>
      </c>
      <c r="CN1420">
        <v>3290000</v>
      </c>
      <c r="CO1420">
        <v>191110000</v>
      </c>
      <c r="CP1420">
        <v>20000</v>
      </c>
      <c r="CQ1420">
        <v>0</v>
      </c>
      <c r="CR1420">
        <v>0</v>
      </c>
      <c r="CS1420">
        <v>0</v>
      </c>
      <c r="CT1420">
        <v>44479000</v>
      </c>
      <c r="CU1420">
        <v>0</v>
      </c>
      <c r="CV1420">
        <v>0</v>
      </c>
      <c r="CW1420">
        <v>0</v>
      </c>
      <c r="CX1420">
        <v>20517.040996354674</v>
      </c>
      <c r="CY1420">
        <v>2042348.8361073858</v>
      </c>
      <c r="CZ1420">
        <v>12490</v>
      </c>
      <c r="DA1420">
        <v>11425.874758446831</v>
      </c>
      <c r="DB1420">
        <v>9920.1342668551861</v>
      </c>
      <c r="DC1420">
        <v>8135.289781585112</v>
      </c>
      <c r="DD1420">
        <v>-865115.68840628862</v>
      </c>
      <c r="DE1420">
        <v>-858126.93081026443</v>
      </c>
      <c r="DF1420">
        <v>-855146.45703823306</v>
      </c>
    </row>
    <row r="1421" spans="1:110" x14ac:dyDescent="0.45">
      <c r="A1421">
        <v>36207</v>
      </c>
      <c r="B1421" t="s">
        <v>1751</v>
      </c>
      <c r="C1421">
        <v>30501</v>
      </c>
      <c r="D1421">
        <v>28374</v>
      </c>
      <c r="E1421">
        <v>26192</v>
      </c>
      <c r="F1421">
        <v>24133</v>
      </c>
      <c r="G1421">
        <v>22161</v>
      </c>
      <c r="H1421">
        <v>20141</v>
      </c>
      <c r="I1421">
        <v>18104</v>
      </c>
      <c r="J1421">
        <v>16043.714285714288</v>
      </c>
      <c r="K1421">
        <v>2.39</v>
      </c>
      <c r="L1421">
        <v>2.31</v>
      </c>
      <c r="M1421">
        <v>2.23</v>
      </c>
      <c r="N1421">
        <v>2.17</v>
      </c>
      <c r="O1421">
        <v>2.13</v>
      </c>
      <c r="P1421">
        <v>2.09</v>
      </c>
      <c r="Q1421">
        <v>2.0758952746605965</v>
      </c>
      <c r="R1421">
        <v>2.0531949379144279</v>
      </c>
      <c r="S1421">
        <v>309094</v>
      </c>
      <c r="T1421">
        <v>13709</v>
      </c>
      <c r="U1421">
        <v>2276</v>
      </c>
      <c r="V1421">
        <v>77.640634086776174</v>
      </c>
      <c r="W1421">
        <v>111.48382966736001</v>
      </c>
      <c r="X1421">
        <v>2704.0463166873192</v>
      </c>
      <c r="Y1421">
        <v>312.64954574065678</v>
      </c>
      <c r="Z1421">
        <v>12432</v>
      </c>
      <c r="AA1421">
        <v>11399.399708170695</v>
      </c>
      <c r="AB1421">
        <v>10316.156052789565</v>
      </c>
      <c r="AC1421">
        <v>9286.8740484470873</v>
      </c>
      <c r="AD1421">
        <v>8294.4348784877438</v>
      </c>
      <c r="AE1421">
        <v>7360.3630660253875</v>
      </c>
      <c r="AF1421">
        <v>6549.3912709574061</v>
      </c>
      <c r="AG1421">
        <v>5493.1124425153212</v>
      </c>
      <c r="AH1421">
        <v>1266</v>
      </c>
      <c r="AI1421">
        <v>1122.8078121837796</v>
      </c>
      <c r="AJ1421">
        <v>982.29491194480386</v>
      </c>
      <c r="AK1421">
        <v>884.7756688919884</v>
      </c>
      <c r="AL1421">
        <v>844.20808527439385</v>
      </c>
      <c r="AM1421">
        <v>832.59429299575743</v>
      </c>
      <c r="AN1421">
        <v>902.19716273991401</v>
      </c>
      <c r="AO1421">
        <v>838.14720454733936</v>
      </c>
      <c r="AP1421">
        <v>59.516092490388544</v>
      </c>
      <c r="AQ1421">
        <v>12.348937888817693</v>
      </c>
      <c r="AR1421">
        <v>1.4424865053441214</v>
      </c>
      <c r="AS1421">
        <v>12.348937888817693</v>
      </c>
      <c r="AT1421">
        <v>26591</v>
      </c>
      <c r="AU1421">
        <v>500</v>
      </c>
      <c r="AV1421">
        <v>17103.25384322727</v>
      </c>
      <c r="AW1421">
        <v>7441.8540868111613</v>
      </c>
      <c r="AX1421">
        <v>220.9305555347218</v>
      </c>
      <c r="AY1421">
        <v>570.73558074849404</v>
      </c>
      <c r="AZ1421">
        <v>283.08812946229654</v>
      </c>
      <c r="BA1421">
        <v>5.8727450969462005</v>
      </c>
      <c r="BB1421">
        <v>66.061272509003672</v>
      </c>
      <c r="BC1421">
        <v>11480</v>
      </c>
      <c r="BD1421">
        <v>482452.95748214814</v>
      </c>
      <c r="BE1421">
        <v>4480025.9870427931</v>
      </c>
      <c r="BF1421">
        <v>109571.99999999999</v>
      </c>
      <c r="BG1421">
        <v>99207.060880360717</v>
      </c>
      <c r="BH1421">
        <v>85965.807637088059</v>
      </c>
      <c r="BI1421">
        <v>128441.99999999999</v>
      </c>
      <c r="BJ1421">
        <v>104639.25356312099</v>
      </c>
      <c r="BK1421">
        <v>93457.009310684487</v>
      </c>
      <c r="BL1421">
        <v>-668589.48932990979</v>
      </c>
      <c r="BM1421">
        <v>-684343.87756241497</v>
      </c>
      <c r="BN1421">
        <v>-721529.80188764143</v>
      </c>
      <c r="BO1421">
        <v>140430.82426684257</v>
      </c>
      <c r="BP1421">
        <v>546137.90429653088</v>
      </c>
      <c r="BQ1421">
        <v>930280.38295012224</v>
      </c>
      <c r="BR1421">
        <v>609917</v>
      </c>
      <c r="BS1421">
        <v>8767932</v>
      </c>
      <c r="BT1421">
        <v>937111</v>
      </c>
      <c r="BU1421">
        <v>11280</v>
      </c>
      <c r="BV1421">
        <v>88734</v>
      </c>
      <c r="BW1421">
        <v>932589</v>
      </c>
      <c r="BX1421">
        <v>42948</v>
      </c>
      <c r="BY1421">
        <v>717.683596523407</v>
      </c>
      <c r="BZ1421">
        <v>0</v>
      </c>
      <c r="CA1421">
        <v>0</v>
      </c>
      <c r="CB1421">
        <v>1.6914226583483856</v>
      </c>
      <c r="CC1421">
        <v>0</v>
      </c>
      <c r="CD1421">
        <v>21.465405784187045</v>
      </c>
      <c r="CE1421">
        <v>0</v>
      </c>
      <c r="CF1421">
        <v>0</v>
      </c>
      <c r="CG1421">
        <v>332737.31012803805</v>
      </c>
      <c r="CH1421">
        <v>345581.94893812772</v>
      </c>
      <c r="CI1421">
        <v>43732.936901019704</v>
      </c>
      <c r="CJ1421">
        <v>166368.65506401903</v>
      </c>
      <c r="CK1421">
        <v>570974.77758184471</v>
      </c>
      <c r="CL1421">
        <v>11000000</v>
      </c>
      <c r="CM1421">
        <v>10000000</v>
      </c>
      <c r="CN1421">
        <v>5640000</v>
      </c>
      <c r="CO1421">
        <v>367140000</v>
      </c>
      <c r="CP1421">
        <v>42000</v>
      </c>
      <c r="CQ1421">
        <v>11860</v>
      </c>
      <c r="CR1421">
        <v>0</v>
      </c>
      <c r="CS1421">
        <v>0</v>
      </c>
      <c r="CT1421">
        <v>91141000</v>
      </c>
      <c r="CU1421">
        <v>83114880</v>
      </c>
      <c r="CV1421">
        <v>0</v>
      </c>
      <c r="CW1421">
        <v>0</v>
      </c>
      <c r="CX1421">
        <v>59222.962519849651</v>
      </c>
      <c r="CY1421">
        <v>2039977.951677734</v>
      </c>
      <c r="CZ1421">
        <v>11480</v>
      </c>
      <c r="DA1421">
        <v>10394.051937598484</v>
      </c>
      <c r="DB1421">
        <v>9006.748728450435</v>
      </c>
      <c r="DC1421">
        <v>7303.1132940467241</v>
      </c>
      <c r="DD1421">
        <v>-668589.48932990979</v>
      </c>
      <c r="DE1421">
        <v>-684343.87756241497</v>
      </c>
      <c r="DF1421">
        <v>-721529.80188764143</v>
      </c>
    </row>
    <row r="1422" spans="1:110" x14ac:dyDescent="0.45">
      <c r="A1422">
        <v>36208</v>
      </c>
      <c r="B1422" t="s">
        <v>1752</v>
      </c>
      <c r="C1422">
        <v>26836</v>
      </c>
      <c r="D1422">
        <v>23767</v>
      </c>
      <c r="E1422">
        <v>20963</v>
      </c>
      <c r="F1422">
        <v>18427</v>
      </c>
      <c r="G1422">
        <v>16129</v>
      </c>
      <c r="H1422">
        <v>13972</v>
      </c>
      <c r="I1422">
        <v>11931</v>
      </c>
      <c r="J1422">
        <v>9461.7500000000018</v>
      </c>
      <c r="K1422">
        <v>2.39</v>
      </c>
      <c r="L1422">
        <v>2.31</v>
      </c>
      <c r="M1422">
        <v>2.23</v>
      </c>
      <c r="N1422">
        <v>2.17</v>
      </c>
      <c r="O1422">
        <v>2.13</v>
      </c>
      <c r="P1422">
        <v>2.09</v>
      </c>
      <c r="Q1422">
        <v>2.0758952746605965</v>
      </c>
      <c r="R1422">
        <v>2.0531949379144279</v>
      </c>
      <c r="S1422">
        <v>309094</v>
      </c>
      <c r="T1422">
        <v>13709</v>
      </c>
      <c r="U1422">
        <v>2276</v>
      </c>
      <c r="V1422">
        <v>74.358729566107044</v>
      </c>
      <c r="W1422">
        <v>106.77135804898187</v>
      </c>
      <c r="X1422">
        <v>2484.1335686093303</v>
      </c>
      <c r="Y1422">
        <v>287.22260672527995</v>
      </c>
      <c r="Z1422">
        <v>12264</v>
      </c>
      <c r="AA1422">
        <v>10679.850346419045</v>
      </c>
      <c r="AB1422">
        <v>9081.0165324448881</v>
      </c>
      <c r="AC1422">
        <v>7704.8297099182673</v>
      </c>
      <c r="AD1422">
        <v>6539.3531463375166</v>
      </c>
      <c r="AE1422">
        <v>5543.141867218229</v>
      </c>
      <c r="AF1422">
        <v>4891.2359917706499</v>
      </c>
      <c r="AG1422">
        <v>3533.2727458896038</v>
      </c>
      <c r="AH1422">
        <v>818</v>
      </c>
      <c r="AI1422">
        <v>673.94904383557844</v>
      </c>
      <c r="AJ1422">
        <v>559.16606879709911</v>
      </c>
      <c r="AK1422">
        <v>484.11284429831221</v>
      </c>
      <c r="AL1422">
        <v>433.26086945674979</v>
      </c>
      <c r="AM1422">
        <v>398.6076326114304</v>
      </c>
      <c r="AN1422">
        <v>592.0419080958427</v>
      </c>
      <c r="AO1422">
        <v>482.52613513188226</v>
      </c>
      <c r="AP1422">
        <v>60.089505671473233</v>
      </c>
      <c r="AQ1422">
        <v>12.348937888817693</v>
      </c>
      <c r="AR1422">
        <v>1.4424865053441214</v>
      </c>
      <c r="AS1422">
        <v>12.348937888817693</v>
      </c>
      <c r="AT1422">
        <v>23091</v>
      </c>
      <c r="AU1422">
        <v>316</v>
      </c>
      <c r="AV1422">
        <v>14813.914783023551</v>
      </c>
      <c r="AW1422">
        <v>5267.4459462278646</v>
      </c>
      <c r="AX1422">
        <v>144.52321453005052</v>
      </c>
      <c r="AY1422">
        <v>494.34033630949585</v>
      </c>
      <c r="AZ1422">
        <v>200.37364379450796</v>
      </c>
      <c r="BA1422">
        <v>3.8416958553877687</v>
      </c>
      <c r="BB1422">
        <v>66.061272509003672</v>
      </c>
      <c r="BC1422">
        <v>11090</v>
      </c>
      <c r="BD1422">
        <v>328138.64388546289</v>
      </c>
      <c r="BE1422">
        <v>4562450.610972642</v>
      </c>
      <c r="BF1422">
        <v>62370</v>
      </c>
      <c r="BG1422">
        <v>51476.411003600821</v>
      </c>
      <c r="BH1422">
        <v>40525.244954857801</v>
      </c>
      <c r="BI1422">
        <v>34374</v>
      </c>
      <c r="BJ1422">
        <v>24798.644911492916</v>
      </c>
      <c r="BK1422">
        <v>21047.460194755986</v>
      </c>
      <c r="BL1422">
        <v>-533218.46948298765</v>
      </c>
      <c r="BM1422">
        <v>-584122.55456560617</v>
      </c>
      <c r="BN1422">
        <v>-656393.89949916641</v>
      </c>
      <c r="BO1422">
        <v>-218133.21513099596</v>
      </c>
      <c r="BP1422">
        <v>-9331.1884874459356</v>
      </c>
      <c r="BQ1422">
        <v>267841.56551550026</v>
      </c>
      <c r="BR1422">
        <v>609917</v>
      </c>
      <c r="BS1422">
        <v>8767932</v>
      </c>
      <c r="BT1422">
        <v>937111</v>
      </c>
      <c r="BU1422">
        <v>11280</v>
      </c>
      <c r="BV1422">
        <v>88734</v>
      </c>
      <c r="BW1422">
        <v>932589</v>
      </c>
      <c r="BX1422">
        <v>42948</v>
      </c>
      <c r="BY1422">
        <v>385.54069695870146</v>
      </c>
      <c r="BZ1422">
        <v>0</v>
      </c>
      <c r="CA1422">
        <v>0</v>
      </c>
      <c r="CB1422">
        <v>1188.8344769629853</v>
      </c>
      <c r="CC1422">
        <v>0</v>
      </c>
      <c r="CD1422">
        <v>16.713371182918515</v>
      </c>
      <c r="CE1422">
        <v>0</v>
      </c>
      <c r="CF1422">
        <v>30.712152000000003</v>
      </c>
      <c r="CG1422">
        <v>392057.70942267886</v>
      </c>
      <c r="CH1422">
        <v>407192.29011730431</v>
      </c>
      <c r="CI1422">
        <v>51529.64379360577</v>
      </c>
      <c r="CJ1422">
        <v>196028.85471133943</v>
      </c>
      <c r="CK1422">
        <v>672768.14659204171</v>
      </c>
      <c r="CL1422">
        <v>3340000</v>
      </c>
      <c r="CM1422">
        <v>10600000</v>
      </c>
      <c r="CN1422">
        <v>6750000</v>
      </c>
      <c r="CO1422">
        <v>721420000</v>
      </c>
      <c r="CP1422">
        <v>127000</v>
      </c>
      <c r="CQ1422">
        <v>31250</v>
      </c>
      <c r="CR1422">
        <v>0</v>
      </c>
      <c r="CS1422">
        <v>0</v>
      </c>
      <c r="CT1422">
        <v>289781000</v>
      </c>
      <c r="CU1422">
        <v>219000000</v>
      </c>
      <c r="CV1422">
        <v>0</v>
      </c>
      <c r="CW1422">
        <v>0</v>
      </c>
      <c r="CX1422">
        <v>125781.55881105128</v>
      </c>
      <c r="CY1422">
        <v>2490304.4027115814</v>
      </c>
      <c r="CZ1422">
        <v>11090</v>
      </c>
      <c r="DA1422">
        <v>9153.0126347592286</v>
      </c>
      <c r="DB1422">
        <v>7205.7875027957834</v>
      </c>
      <c r="DC1422">
        <v>4967.1862412389946</v>
      </c>
      <c r="DD1422">
        <v>-533218.46948298765</v>
      </c>
      <c r="DE1422">
        <v>-584122.55456560617</v>
      </c>
      <c r="DF1422">
        <v>-656393.89949916641</v>
      </c>
    </row>
    <row r="1423" spans="1:110" x14ac:dyDescent="0.45">
      <c r="A1423">
        <v>36301</v>
      </c>
      <c r="B1423" t="s">
        <v>1753</v>
      </c>
      <c r="C1423">
        <v>5301</v>
      </c>
      <c r="D1423">
        <v>4802</v>
      </c>
      <c r="E1423">
        <v>4317</v>
      </c>
      <c r="F1423">
        <v>3854</v>
      </c>
      <c r="G1423">
        <v>3424</v>
      </c>
      <c r="H1423">
        <v>3002</v>
      </c>
      <c r="I1423">
        <v>2607</v>
      </c>
      <c r="J1423">
        <v>2157.8928571428573</v>
      </c>
      <c r="K1423">
        <v>2.39</v>
      </c>
      <c r="L1423">
        <v>2.31</v>
      </c>
      <c r="M1423">
        <v>2.23</v>
      </c>
      <c r="N1423">
        <v>2.17</v>
      </c>
      <c r="O1423">
        <v>2.13</v>
      </c>
      <c r="P1423">
        <v>2.09</v>
      </c>
      <c r="Q1423">
        <v>2.0758952746605965</v>
      </c>
      <c r="R1423">
        <v>2.0531949379144279</v>
      </c>
      <c r="S1423">
        <v>282157</v>
      </c>
      <c r="T1423">
        <v>12466</v>
      </c>
      <c r="U1423">
        <v>3457</v>
      </c>
      <c r="V1423">
        <v>12.786150587917421</v>
      </c>
      <c r="W1423">
        <v>18.359574867091212</v>
      </c>
      <c r="X1423">
        <v>2594.9467895180028</v>
      </c>
      <c r="Y1423">
        <v>501.16173996208772</v>
      </c>
      <c r="Z1423">
        <v>2474</v>
      </c>
      <c r="AA1423">
        <v>2200.770904447284</v>
      </c>
      <c r="AB1423">
        <v>1940.251766713697</v>
      </c>
      <c r="AC1423">
        <v>1685.0244320605768</v>
      </c>
      <c r="AD1423">
        <v>1456.6875429825093</v>
      </c>
      <c r="AE1423">
        <v>1261.1585562076682</v>
      </c>
      <c r="AF1423">
        <v>1096.6871967224242</v>
      </c>
      <c r="AG1423">
        <v>859.8973253075676</v>
      </c>
      <c r="AH1423">
        <v>780</v>
      </c>
      <c r="AI1423">
        <v>688.4831353818563</v>
      </c>
      <c r="AJ1423">
        <v>596.94868835407499</v>
      </c>
      <c r="AK1423">
        <v>510.35164275514825</v>
      </c>
      <c r="AL1423">
        <v>436.89480232380504</v>
      </c>
      <c r="AM1423">
        <v>378.41305454789608</v>
      </c>
      <c r="AN1423">
        <v>349.85799522687665</v>
      </c>
      <c r="AO1423">
        <v>293.2615624958168</v>
      </c>
      <c r="AP1423">
        <v>7.0837506394975431</v>
      </c>
      <c r="AQ1423">
        <v>3.7421023905508157</v>
      </c>
      <c r="AR1423">
        <v>0.43711712283155185</v>
      </c>
      <c r="AS1423">
        <v>3.7421023905508157</v>
      </c>
      <c r="AT1423">
        <v>5256</v>
      </c>
      <c r="AU1423">
        <v>188</v>
      </c>
      <c r="AV1423">
        <v>3409.4263918150609</v>
      </c>
      <c r="AW1423">
        <v>2372.4692189538359</v>
      </c>
      <c r="AX1423">
        <v>79.376677181758609</v>
      </c>
      <c r="AY1423">
        <v>113.77255869486858</v>
      </c>
      <c r="AZ1423">
        <v>90.248729089003916</v>
      </c>
      <c r="BA1423">
        <v>2.1099797201107022</v>
      </c>
      <c r="BB1423">
        <v>66.061272509003672</v>
      </c>
      <c r="BC1423">
        <v>11090</v>
      </c>
      <c r="BD1423">
        <v>370397.45841562789</v>
      </c>
      <c r="BE1423">
        <v>893223.1163438583</v>
      </c>
      <c r="BF1423">
        <v>16590</v>
      </c>
      <c r="BG1423">
        <v>14173.861563058403</v>
      </c>
      <c r="BH1423">
        <v>11463.061224489797</v>
      </c>
      <c r="BI1423">
        <v>8751.9999999999982</v>
      </c>
      <c r="BJ1423">
        <v>6700.9854590466366</v>
      </c>
      <c r="BK1423">
        <v>5792.9379884203663</v>
      </c>
      <c r="BL1423">
        <v>-576020.46319753758</v>
      </c>
      <c r="BM1423">
        <v>-567031.43103124166</v>
      </c>
      <c r="BN1423">
        <v>-589426.50179809099</v>
      </c>
      <c r="BO1423">
        <v>3966.8501233090647</v>
      </c>
      <c r="BP1423">
        <v>57440.142701106553</v>
      </c>
      <c r="BQ1423">
        <v>111829.46029707277</v>
      </c>
      <c r="BR1423">
        <v>609917</v>
      </c>
      <c r="BS1423">
        <v>8767932</v>
      </c>
      <c r="BT1423">
        <v>937111</v>
      </c>
      <c r="BU1423">
        <v>11280</v>
      </c>
      <c r="BV1423">
        <v>88734</v>
      </c>
      <c r="BW1423">
        <v>932589</v>
      </c>
      <c r="BX1423">
        <v>42948</v>
      </c>
      <c r="BY1423">
        <v>30.653114211564894</v>
      </c>
      <c r="BZ1423">
        <v>0</v>
      </c>
      <c r="CA1423">
        <v>0</v>
      </c>
      <c r="CB1423">
        <v>0</v>
      </c>
      <c r="CC1423">
        <v>0</v>
      </c>
      <c r="CD1423">
        <v>8.1529990980047327</v>
      </c>
      <c r="CE1423">
        <v>0</v>
      </c>
      <c r="CF1423">
        <v>0</v>
      </c>
      <c r="CG1423">
        <v>73106.125891282689</v>
      </c>
      <c r="CH1423">
        <v>75928.237368703529</v>
      </c>
      <c r="CI1423">
        <v>9608.6176493138082</v>
      </c>
      <c r="CJ1423">
        <v>36553.062945641344</v>
      </c>
      <c r="CK1423">
        <v>125449.57448439776</v>
      </c>
      <c r="CL1423">
        <v>1520000</v>
      </c>
      <c r="CM1423">
        <v>5280000</v>
      </c>
      <c r="CN1423">
        <v>980000</v>
      </c>
      <c r="CO1423">
        <v>69830000</v>
      </c>
      <c r="CP1423">
        <v>49000</v>
      </c>
      <c r="CQ1423">
        <v>770</v>
      </c>
      <c r="CR1423">
        <v>0</v>
      </c>
      <c r="CS1423">
        <v>0</v>
      </c>
      <c r="CT1423">
        <v>138223000</v>
      </c>
      <c r="CU1423">
        <v>5396160</v>
      </c>
      <c r="CV1423">
        <v>0</v>
      </c>
      <c r="CW1423">
        <v>0</v>
      </c>
      <c r="CX1423">
        <v>9578.5433777006037</v>
      </c>
      <c r="CY1423">
        <v>439634.88251728722</v>
      </c>
      <c r="CZ1423">
        <v>11090</v>
      </c>
      <c r="DA1423">
        <v>9474.8718947750276</v>
      </c>
      <c r="DB1423">
        <v>7662.7696793002933</v>
      </c>
      <c r="DC1423">
        <v>5606.8774388980382</v>
      </c>
      <c r="DD1423">
        <v>-576020.46319753758</v>
      </c>
      <c r="DE1423">
        <v>-567031.43103124166</v>
      </c>
      <c r="DF1423">
        <v>-589426.50179809099</v>
      </c>
    </row>
    <row r="1424" spans="1:110" x14ac:dyDescent="0.45">
      <c r="A1424">
        <v>36302</v>
      </c>
      <c r="B1424" t="s">
        <v>1754</v>
      </c>
      <c r="C1424">
        <v>1545</v>
      </c>
      <c r="D1424">
        <v>1351</v>
      </c>
      <c r="E1424">
        <v>1169</v>
      </c>
      <c r="F1424">
        <v>1008</v>
      </c>
      <c r="G1424">
        <v>869</v>
      </c>
      <c r="H1424">
        <v>744</v>
      </c>
      <c r="I1424">
        <v>643</v>
      </c>
      <c r="J1424">
        <v>492.28571428571428</v>
      </c>
      <c r="K1424">
        <v>2.39</v>
      </c>
      <c r="L1424">
        <v>2.31</v>
      </c>
      <c r="M1424">
        <v>2.23</v>
      </c>
      <c r="N1424">
        <v>2.17</v>
      </c>
      <c r="O1424">
        <v>2.13</v>
      </c>
      <c r="P1424">
        <v>2.09</v>
      </c>
      <c r="Q1424">
        <v>2.0758952746605965</v>
      </c>
      <c r="R1424">
        <v>2.0531949379144279</v>
      </c>
      <c r="S1424">
        <v>282157</v>
      </c>
      <c r="T1424">
        <v>12466</v>
      </c>
      <c r="U1424">
        <v>3457</v>
      </c>
      <c r="V1424">
        <v>4.7270954484320011</v>
      </c>
      <c r="W1424">
        <v>6.7876146297999416</v>
      </c>
      <c r="X1424">
        <v>2045.7124104560774</v>
      </c>
      <c r="Y1424">
        <v>395.08817492039447</v>
      </c>
      <c r="Z1424">
        <v>963</v>
      </c>
      <c r="AA1424">
        <v>835.29445946985402</v>
      </c>
      <c r="AB1424">
        <v>712.72763710432662</v>
      </c>
      <c r="AC1424">
        <v>612.50761470262364</v>
      </c>
      <c r="AD1424">
        <v>525.59294995839639</v>
      </c>
      <c r="AE1424">
        <v>457.67548401986454</v>
      </c>
      <c r="AF1424">
        <v>407.26598042448001</v>
      </c>
      <c r="AG1424">
        <v>302.79239917035437</v>
      </c>
      <c r="AH1424">
        <v>428</v>
      </c>
      <c r="AI1424">
        <v>365.92640447002435</v>
      </c>
      <c r="AJ1424">
        <v>304.73207323771982</v>
      </c>
      <c r="AK1424">
        <v>255.38073178943864</v>
      </c>
      <c r="AL1424">
        <v>218.26656361377397</v>
      </c>
      <c r="AM1424">
        <v>192.25258792160443</v>
      </c>
      <c r="AN1424">
        <v>183.33604644127254</v>
      </c>
      <c r="AO1424">
        <v>145.00448207679909</v>
      </c>
      <c r="AP1424">
        <v>3.0418869972176026</v>
      </c>
      <c r="AQ1424">
        <v>1.8710511952754079</v>
      </c>
      <c r="AR1424">
        <v>0.21855856141577593</v>
      </c>
      <c r="AS1424">
        <v>1.8710511952754079</v>
      </c>
      <c r="AT1424">
        <v>1596</v>
      </c>
      <c r="AU1424">
        <v>22</v>
      </c>
      <c r="AV1424">
        <v>1023.9570100344544</v>
      </c>
      <c r="AW1424">
        <v>365.67957451733025</v>
      </c>
      <c r="AX1424">
        <v>10.052707781818052</v>
      </c>
      <c r="AY1424">
        <v>34.169445424849741</v>
      </c>
      <c r="AZ1424">
        <v>13.910451014639243</v>
      </c>
      <c r="BA1424">
        <v>0.267219670877198</v>
      </c>
      <c r="BB1424">
        <v>66.061272509003672</v>
      </c>
      <c r="BC1424">
        <v>11090</v>
      </c>
      <c r="BD1424">
        <v>300346.21295202966</v>
      </c>
      <c r="BE1424">
        <v>322013.23526385304</v>
      </c>
      <c r="BF1424">
        <v>1942</v>
      </c>
      <c r="BG1424">
        <v>1542.4342303192379</v>
      </c>
      <c r="BH1424">
        <v>1182.0409053722387</v>
      </c>
      <c r="BI1424">
        <v>2696</v>
      </c>
      <c r="BJ1424">
        <v>1976.9322189522677</v>
      </c>
      <c r="BK1424">
        <v>1696.4060721618812</v>
      </c>
      <c r="BL1424">
        <v>-605411.23440807092</v>
      </c>
      <c r="BM1424">
        <v>-600039.3807247564</v>
      </c>
      <c r="BN1424">
        <v>-621917.29960983247</v>
      </c>
      <c r="BO1424">
        <v>-12826.221318834112</v>
      </c>
      <c r="BP1424">
        <v>6143.5287819474179</v>
      </c>
      <c r="BQ1424">
        <v>26102.390007639391</v>
      </c>
      <c r="BR1424">
        <v>609917</v>
      </c>
      <c r="BS1424">
        <v>8767932</v>
      </c>
      <c r="BT1424">
        <v>937111</v>
      </c>
      <c r="BU1424">
        <v>11280</v>
      </c>
      <c r="BV1424">
        <v>88734</v>
      </c>
      <c r="BW1424">
        <v>932589</v>
      </c>
      <c r="BX1424">
        <v>42948</v>
      </c>
      <c r="BY1424">
        <v>4.2040764250523726</v>
      </c>
      <c r="BZ1424">
        <v>0</v>
      </c>
      <c r="CA1424">
        <v>0</v>
      </c>
      <c r="CB1424">
        <v>3.4285594425980785</v>
      </c>
      <c r="CC1424">
        <v>0</v>
      </c>
      <c r="CD1424">
        <v>2.0044458783576942</v>
      </c>
      <c r="CE1424">
        <v>0</v>
      </c>
      <c r="CF1424">
        <v>17.038599999999999</v>
      </c>
      <c r="CG1424">
        <v>27989.202484091085</v>
      </c>
      <c r="CH1424">
        <v>29069.668021160778</v>
      </c>
      <c r="CI1424">
        <v>3678.727900023001</v>
      </c>
      <c r="CJ1424">
        <v>13994.601242045543</v>
      </c>
      <c r="CK1424">
        <v>48029.265659740857</v>
      </c>
      <c r="CL1424">
        <v>680000</v>
      </c>
      <c r="CM1424">
        <v>1120000</v>
      </c>
      <c r="CN1424">
        <v>330000</v>
      </c>
      <c r="CO1424">
        <v>109630000</v>
      </c>
      <c r="CP1424">
        <v>28000</v>
      </c>
      <c r="CQ1424">
        <v>5200</v>
      </c>
      <c r="CR1424">
        <v>0</v>
      </c>
      <c r="CS1424">
        <v>0</v>
      </c>
      <c r="CT1424">
        <v>69815000</v>
      </c>
      <c r="CU1424">
        <v>36441600</v>
      </c>
      <c r="CV1424">
        <v>0</v>
      </c>
      <c r="CW1424">
        <v>0</v>
      </c>
      <c r="CX1424">
        <v>19686.859974638304</v>
      </c>
      <c r="CY1424">
        <v>159881.23693899525</v>
      </c>
      <c r="CZ1424">
        <v>11090</v>
      </c>
      <c r="DA1424">
        <v>8808.2366705666063</v>
      </c>
      <c r="DB1424">
        <v>6750.1718025634027</v>
      </c>
      <c r="DC1424">
        <v>4546.4793750543431</v>
      </c>
      <c r="DD1424">
        <v>-605411.23440807092</v>
      </c>
      <c r="DE1424">
        <v>-600039.3807247564</v>
      </c>
      <c r="DF1424">
        <v>-621917.29960983247</v>
      </c>
    </row>
    <row r="1425" spans="1:110" x14ac:dyDescent="0.45">
      <c r="A1425">
        <v>36321</v>
      </c>
      <c r="B1425" t="s">
        <v>1755</v>
      </c>
      <c r="C1425">
        <v>2289</v>
      </c>
      <c r="D1425">
        <v>2072</v>
      </c>
      <c r="E1425">
        <v>1860</v>
      </c>
      <c r="F1425">
        <v>1651</v>
      </c>
      <c r="G1425">
        <v>1452</v>
      </c>
      <c r="H1425">
        <v>1257</v>
      </c>
      <c r="I1425">
        <v>1073</v>
      </c>
      <c r="J1425">
        <v>869.92857142857144</v>
      </c>
      <c r="K1425">
        <v>2.39</v>
      </c>
      <c r="L1425">
        <v>2.31</v>
      </c>
      <c r="M1425">
        <v>2.23</v>
      </c>
      <c r="N1425">
        <v>2.17</v>
      </c>
      <c r="O1425">
        <v>2.13</v>
      </c>
      <c r="P1425">
        <v>2.09</v>
      </c>
      <c r="Q1425">
        <v>2.0758952746605965</v>
      </c>
      <c r="R1425">
        <v>2.0531949379144279</v>
      </c>
      <c r="S1425">
        <v>282157</v>
      </c>
      <c r="T1425">
        <v>12466</v>
      </c>
      <c r="U1425">
        <v>3457</v>
      </c>
      <c r="V1425">
        <v>5.4555590686258775</v>
      </c>
      <c r="W1425">
        <v>7.8336121941912218</v>
      </c>
      <c r="X1425">
        <v>2626.1346986606686</v>
      </c>
      <c r="Y1425">
        <v>507.18505684660141</v>
      </c>
      <c r="Z1425">
        <v>1023</v>
      </c>
      <c r="AA1425">
        <v>919.13592163827059</v>
      </c>
      <c r="AB1425">
        <v>810.00222058056147</v>
      </c>
      <c r="AC1425">
        <v>700.80736518741605</v>
      </c>
      <c r="AD1425">
        <v>597.46451783218095</v>
      </c>
      <c r="AE1425">
        <v>509.8327591504443</v>
      </c>
      <c r="AF1425">
        <v>439.88541049233208</v>
      </c>
      <c r="AG1425">
        <v>340.69741720427766</v>
      </c>
      <c r="AH1425">
        <v>556</v>
      </c>
      <c r="AI1425">
        <v>495.37155689870116</v>
      </c>
      <c r="AJ1425">
        <v>436.50749135648016</v>
      </c>
      <c r="AK1425">
        <v>366.31197756826674</v>
      </c>
      <c r="AL1425">
        <v>293.81640056535434</v>
      </c>
      <c r="AM1425">
        <v>245.80593666770224</v>
      </c>
      <c r="AN1425">
        <v>199.70396126929526</v>
      </c>
      <c r="AO1425">
        <v>149.25924005358991</v>
      </c>
      <c r="AP1425">
        <v>2.7272090319881954</v>
      </c>
      <c r="AQ1425">
        <v>0.37421023905508161</v>
      </c>
      <c r="AR1425">
        <v>4.3711712283155194E-2</v>
      </c>
      <c r="AS1425">
        <v>0.37421023905508161</v>
      </c>
      <c r="AT1425">
        <v>2588</v>
      </c>
      <c r="AU1425">
        <v>45</v>
      </c>
      <c r="AV1425">
        <v>1663.4116882083433</v>
      </c>
      <c r="AW1425">
        <v>687.25328493205507</v>
      </c>
      <c r="AX1425">
        <v>20.035466953054893</v>
      </c>
      <c r="AY1425">
        <v>55.50804803551241</v>
      </c>
      <c r="AZ1425">
        <v>26.143114958815374</v>
      </c>
      <c r="BA1425">
        <v>0.53257997758073183</v>
      </c>
      <c r="BB1425">
        <v>66.061272509003672</v>
      </c>
      <c r="BC1425">
        <v>11090</v>
      </c>
      <c r="BD1425">
        <v>346062.16462082678</v>
      </c>
      <c r="BE1425">
        <v>229835.11670941653</v>
      </c>
      <c r="BF1425">
        <v>2027.5</v>
      </c>
      <c r="BG1425">
        <v>1719.7702469174242</v>
      </c>
      <c r="BH1425">
        <v>1359.4776849217637</v>
      </c>
      <c r="BI1425">
        <v>4480</v>
      </c>
      <c r="BJ1425">
        <v>3415.835375516127</v>
      </c>
      <c r="BK1425">
        <v>2912.1275503162992</v>
      </c>
      <c r="BL1425">
        <v>-565956.01833197719</v>
      </c>
      <c r="BM1425">
        <v>-554991.70399762364</v>
      </c>
      <c r="BN1425">
        <v>-576641.62073718314</v>
      </c>
      <c r="BO1425">
        <v>2043.908225312276</v>
      </c>
      <c r="BP1425">
        <v>17060.005777315877</v>
      </c>
      <c r="BQ1425">
        <v>29256.809174830647</v>
      </c>
      <c r="BR1425">
        <v>609917</v>
      </c>
      <c r="BS1425">
        <v>8767932</v>
      </c>
      <c r="BT1425">
        <v>937111</v>
      </c>
      <c r="BU1425">
        <v>11280</v>
      </c>
      <c r="BV1425">
        <v>88734</v>
      </c>
      <c r="BW1425">
        <v>932589</v>
      </c>
      <c r="BX1425">
        <v>42948</v>
      </c>
      <c r="BY1425">
        <v>10.742570401876383</v>
      </c>
      <c r="BZ1425">
        <v>0</v>
      </c>
      <c r="CA1425">
        <v>438.099154</v>
      </c>
      <c r="CB1425">
        <v>2.0571356655588473</v>
      </c>
      <c r="CC1425">
        <v>0</v>
      </c>
      <c r="CD1425">
        <v>2.1387513544044179</v>
      </c>
      <c r="CE1425">
        <v>0</v>
      </c>
      <c r="CF1425">
        <v>0</v>
      </c>
      <c r="CG1425">
        <v>25691.58138465077</v>
      </c>
      <c r="CH1425">
        <v>26683.351989572951</v>
      </c>
      <c r="CI1425">
        <v>3376.7427739017098</v>
      </c>
      <c r="CJ1425">
        <v>12845.790692325385</v>
      </c>
      <c r="CK1425">
        <v>44086.564747374068</v>
      </c>
      <c r="CL1425">
        <v>720000</v>
      </c>
      <c r="CM1425">
        <v>2820000</v>
      </c>
      <c r="CN1425">
        <v>550000</v>
      </c>
      <c r="CO1425">
        <v>42280000</v>
      </c>
      <c r="CP1425">
        <v>48000</v>
      </c>
      <c r="CQ1425">
        <v>890</v>
      </c>
      <c r="CR1425">
        <v>0</v>
      </c>
      <c r="CS1425">
        <v>0</v>
      </c>
      <c r="CT1425">
        <v>124981000</v>
      </c>
      <c r="CU1425">
        <v>6237120</v>
      </c>
      <c r="CV1425">
        <v>0</v>
      </c>
      <c r="CW1425">
        <v>0</v>
      </c>
      <c r="CX1425">
        <v>5886.3691026344031</v>
      </c>
      <c r="CY1425">
        <v>120235.66682262992</v>
      </c>
      <c r="CZ1425">
        <v>11090</v>
      </c>
      <c r="DA1425">
        <v>9406.7827562585608</v>
      </c>
      <c r="DB1425">
        <v>7436.0579658605975</v>
      </c>
      <c r="DC1425">
        <v>5238.5028546590747</v>
      </c>
      <c r="DD1425">
        <v>-565956.01833197719</v>
      </c>
      <c r="DE1425">
        <v>-554991.70399762364</v>
      </c>
      <c r="DF1425">
        <v>-576641.62073718314</v>
      </c>
    </row>
    <row r="1426" spans="1:110" x14ac:dyDescent="0.45">
      <c r="A1426">
        <v>36341</v>
      </c>
      <c r="B1426" t="s">
        <v>1756</v>
      </c>
      <c r="C1426">
        <v>25590</v>
      </c>
      <c r="D1426">
        <v>24968</v>
      </c>
      <c r="E1426">
        <v>24194</v>
      </c>
      <c r="F1426">
        <v>23310</v>
      </c>
      <c r="G1426">
        <v>22326</v>
      </c>
      <c r="H1426">
        <v>21221</v>
      </c>
      <c r="I1426">
        <v>20086</v>
      </c>
      <c r="J1426">
        <v>19161.928571428572</v>
      </c>
      <c r="K1426">
        <v>2.39</v>
      </c>
      <c r="L1426">
        <v>2.31</v>
      </c>
      <c r="M1426">
        <v>2.23</v>
      </c>
      <c r="N1426">
        <v>2.17</v>
      </c>
      <c r="O1426">
        <v>2.13</v>
      </c>
      <c r="P1426">
        <v>2.09</v>
      </c>
      <c r="Q1426">
        <v>2.0758952746605965</v>
      </c>
      <c r="R1426">
        <v>2.0531949379144279</v>
      </c>
      <c r="S1426">
        <v>282157</v>
      </c>
      <c r="T1426">
        <v>12466</v>
      </c>
      <c r="U1426">
        <v>3457</v>
      </c>
      <c r="V1426">
        <v>65.780962858034414</v>
      </c>
      <c r="W1426">
        <v>94.454582254230914</v>
      </c>
      <c r="X1426">
        <v>2434.8966234674299</v>
      </c>
      <c r="Y1426">
        <v>470.25127196207728</v>
      </c>
      <c r="Z1426">
        <v>8872</v>
      </c>
      <c r="AA1426">
        <v>8510.3080659915668</v>
      </c>
      <c r="AB1426">
        <v>8118.336244949267</v>
      </c>
      <c r="AC1426">
        <v>7711.2773249270122</v>
      </c>
      <c r="AD1426">
        <v>7249.0247395376009</v>
      </c>
      <c r="AE1426">
        <v>6771.1315361145153</v>
      </c>
      <c r="AF1426">
        <v>6301.7798558395398</v>
      </c>
      <c r="AG1426">
        <v>5860.1713343370939</v>
      </c>
      <c r="AH1426">
        <v>1116</v>
      </c>
      <c r="AI1426">
        <v>952.59080458866435</v>
      </c>
      <c r="AJ1426">
        <v>805.8924357880835</v>
      </c>
      <c r="AK1426">
        <v>677.86965123498703</v>
      </c>
      <c r="AL1426">
        <v>579.97118920962487</v>
      </c>
      <c r="AM1426">
        <v>521.56482853942657</v>
      </c>
      <c r="AN1426">
        <v>487.08832681700318</v>
      </c>
      <c r="AO1426">
        <v>478.24775619978186</v>
      </c>
      <c r="AP1426">
        <v>45.481455241156979</v>
      </c>
      <c r="AQ1426">
        <v>4.5653649164719958</v>
      </c>
      <c r="AR1426">
        <v>0.53328288985449335</v>
      </c>
      <c r="AS1426">
        <v>4.5653649164719958</v>
      </c>
      <c r="AT1426">
        <v>20615</v>
      </c>
      <c r="AU1426">
        <v>278</v>
      </c>
      <c r="AV1426">
        <v>13224.120880202721</v>
      </c>
      <c r="AW1426">
        <v>4661.0160615107879</v>
      </c>
      <c r="AX1426">
        <v>127.37807539694653</v>
      </c>
      <c r="AY1426">
        <v>441.28891377236477</v>
      </c>
      <c r="AZ1426">
        <v>177.30505097987037</v>
      </c>
      <c r="BA1426">
        <v>3.3859461672710771</v>
      </c>
      <c r="BB1426">
        <v>66.061272509003672</v>
      </c>
      <c r="BC1426">
        <v>9080</v>
      </c>
      <c r="BD1426">
        <v>517928.77471221366</v>
      </c>
      <c r="BE1426">
        <v>4845175.8090095846</v>
      </c>
      <c r="BF1426">
        <v>136442</v>
      </c>
      <c r="BG1426">
        <v>135599.73496397969</v>
      </c>
      <c r="BH1426">
        <v>128172.79659437765</v>
      </c>
      <c r="BI1426">
        <v>44581.999999999985</v>
      </c>
      <c r="BJ1426">
        <v>40396.2069332963</v>
      </c>
      <c r="BK1426">
        <v>37974.655962164732</v>
      </c>
      <c r="BL1426">
        <v>-422808.83356378018</v>
      </c>
      <c r="BM1426">
        <v>-441378.35716727003</v>
      </c>
      <c r="BN1426">
        <v>-481834.01729992509</v>
      </c>
      <c r="BO1426">
        <v>432190.15284843277</v>
      </c>
      <c r="BP1426">
        <v>1047751.8437793597</v>
      </c>
      <c r="BQ1426">
        <v>1567528.9609347179</v>
      </c>
      <c r="BR1426">
        <v>609917</v>
      </c>
      <c r="BS1426">
        <v>8767932</v>
      </c>
      <c r="BT1426">
        <v>937111</v>
      </c>
      <c r="BU1426">
        <v>11280</v>
      </c>
      <c r="BV1426">
        <v>88734</v>
      </c>
      <c r="BW1426">
        <v>932589</v>
      </c>
      <c r="BX1426">
        <v>42948</v>
      </c>
      <c r="BY1426">
        <v>225.77236773266517</v>
      </c>
      <c r="BZ1426">
        <v>0</v>
      </c>
      <c r="CA1426">
        <v>0</v>
      </c>
      <c r="CB1426">
        <v>0</v>
      </c>
      <c r="CC1426">
        <v>0</v>
      </c>
      <c r="CD1426">
        <v>7.0807993321134024</v>
      </c>
      <c r="CE1426">
        <v>0</v>
      </c>
      <c r="CF1426">
        <v>0</v>
      </c>
      <c r="CG1426">
        <v>262137.67998159933</v>
      </c>
      <c r="CH1426">
        <v>272256.96542206546</v>
      </c>
      <c r="CI1426">
        <v>34453.757571110938</v>
      </c>
      <c r="CJ1426">
        <v>131068.83999079966</v>
      </c>
      <c r="CK1426">
        <v>449826.33136548341</v>
      </c>
      <c r="CL1426">
        <v>9180000</v>
      </c>
      <c r="CM1426">
        <v>2500000</v>
      </c>
      <c r="CN1426">
        <v>1030000</v>
      </c>
      <c r="CO1426">
        <v>28850000</v>
      </c>
      <c r="CP1426">
        <v>0</v>
      </c>
      <c r="CQ1426">
        <v>0</v>
      </c>
      <c r="CR1426">
        <v>0</v>
      </c>
      <c r="CS1426">
        <v>0</v>
      </c>
      <c r="CT1426">
        <v>506000</v>
      </c>
      <c r="CU1426">
        <v>0</v>
      </c>
      <c r="CV1426">
        <v>0</v>
      </c>
      <c r="CW1426">
        <v>0</v>
      </c>
      <c r="CX1426">
        <v>481.05844045667362</v>
      </c>
      <c r="CY1426">
        <v>1853336.0966663933</v>
      </c>
      <c r="CZ1426">
        <v>9080</v>
      </c>
      <c r="DA1426">
        <v>9023.9485896786591</v>
      </c>
      <c r="DB1426">
        <v>8529.6975497057301</v>
      </c>
      <c r="DC1426">
        <v>7840.1271280631736</v>
      </c>
      <c r="DD1426">
        <v>-422808.83356378018</v>
      </c>
      <c r="DE1426">
        <v>-441378.35716727003</v>
      </c>
      <c r="DF1426">
        <v>-481834.01729992509</v>
      </c>
    </row>
    <row r="1427" spans="1:110" x14ac:dyDescent="0.45">
      <c r="A1427">
        <v>36342</v>
      </c>
      <c r="B1427" t="s">
        <v>1757</v>
      </c>
      <c r="C1427">
        <v>5300</v>
      </c>
      <c r="D1427">
        <v>4553</v>
      </c>
      <c r="E1427">
        <v>3886</v>
      </c>
      <c r="F1427">
        <v>3315</v>
      </c>
      <c r="G1427">
        <v>2816</v>
      </c>
      <c r="H1427">
        <v>2367</v>
      </c>
      <c r="I1427">
        <v>1960</v>
      </c>
      <c r="J1427">
        <v>1407.7857142857142</v>
      </c>
      <c r="K1427">
        <v>2.39</v>
      </c>
      <c r="L1427">
        <v>2.31</v>
      </c>
      <c r="M1427">
        <v>2.23</v>
      </c>
      <c r="N1427">
        <v>2.17</v>
      </c>
      <c r="O1427">
        <v>2.13</v>
      </c>
      <c r="P1427">
        <v>2.09</v>
      </c>
      <c r="Q1427">
        <v>2.0758952746605965</v>
      </c>
      <c r="R1427">
        <v>2.0531949379144279</v>
      </c>
      <c r="S1427">
        <v>282157</v>
      </c>
      <c r="T1427">
        <v>12466</v>
      </c>
      <c r="U1427">
        <v>3457</v>
      </c>
      <c r="V1427">
        <v>14.134712532236122</v>
      </c>
      <c r="W1427">
        <v>20.295968765269286</v>
      </c>
      <c r="X1427">
        <v>2346.9257873661277</v>
      </c>
      <c r="Y1427">
        <v>453.26147569167381</v>
      </c>
      <c r="Z1427">
        <v>2347</v>
      </c>
      <c r="AA1427">
        <v>2021.3345091179492</v>
      </c>
      <c r="AB1427">
        <v>1709.4395335470022</v>
      </c>
      <c r="AC1427">
        <v>1434.7021309553504</v>
      </c>
      <c r="AD1427">
        <v>1184.2446672235283</v>
      </c>
      <c r="AE1427">
        <v>987.4400049342737</v>
      </c>
      <c r="AF1427">
        <v>853.34112515611207</v>
      </c>
      <c r="AG1427">
        <v>567.19495549098531</v>
      </c>
      <c r="AH1427">
        <v>910</v>
      </c>
      <c r="AI1427">
        <v>765.67371163161624</v>
      </c>
      <c r="AJ1427">
        <v>641.518834742423</v>
      </c>
      <c r="AK1427">
        <v>535.35060272762553</v>
      </c>
      <c r="AL1427">
        <v>436.40954221643466</v>
      </c>
      <c r="AM1427">
        <v>361.34443461057691</v>
      </c>
      <c r="AN1427">
        <v>340.86244539113744</v>
      </c>
      <c r="AO1427">
        <v>235.68091671539079</v>
      </c>
      <c r="AP1427">
        <v>7.9858274731551777</v>
      </c>
      <c r="AQ1427">
        <v>10.253360550109237</v>
      </c>
      <c r="AR1427">
        <v>1.1977009165584522</v>
      </c>
      <c r="AS1427">
        <v>10.253360550109237</v>
      </c>
      <c r="AT1427">
        <v>5137</v>
      </c>
      <c r="AU1427">
        <v>52</v>
      </c>
      <c r="AV1427">
        <v>3289.7096169596239</v>
      </c>
      <c r="AW1427">
        <v>986.82520174847173</v>
      </c>
      <c r="AX1427">
        <v>24.823716949301915</v>
      </c>
      <c r="AY1427">
        <v>109.77760991794264</v>
      </c>
      <c r="AZ1427">
        <v>37.538830674511864</v>
      </c>
      <c r="BA1427">
        <v>0.65986056862597064</v>
      </c>
      <c r="BB1427">
        <v>66.061272509003672</v>
      </c>
      <c r="BC1427">
        <v>9080</v>
      </c>
      <c r="BD1427">
        <v>208666.86060629771</v>
      </c>
      <c r="BE1427">
        <v>885538.35449240496</v>
      </c>
      <c r="BF1427">
        <v>9734</v>
      </c>
      <c r="BG1427">
        <v>7544.4827586206902</v>
      </c>
      <c r="BH1427">
        <v>5593.1651542649724</v>
      </c>
      <c r="BI1427">
        <v>8678</v>
      </c>
      <c r="BJ1427">
        <v>6159.4679338173946</v>
      </c>
      <c r="BK1427">
        <v>5084.2031221493889</v>
      </c>
      <c r="BL1427">
        <v>-507533.35144874477</v>
      </c>
      <c r="BM1427">
        <v>-475335.71652230999</v>
      </c>
      <c r="BN1427">
        <v>-468255.02576036949</v>
      </c>
      <c r="BO1427">
        <v>-48105.32644471922</v>
      </c>
      <c r="BP1427">
        <v>-14360.775039450033</v>
      </c>
      <c r="BQ1427">
        <v>19296.479891402472</v>
      </c>
      <c r="BR1427">
        <v>609917</v>
      </c>
      <c r="BS1427">
        <v>8767932</v>
      </c>
      <c r="BT1427">
        <v>937111</v>
      </c>
      <c r="BU1427">
        <v>11280</v>
      </c>
      <c r="BV1427">
        <v>88734</v>
      </c>
      <c r="BW1427">
        <v>932589</v>
      </c>
      <c r="BX1427">
        <v>42948</v>
      </c>
      <c r="BY1427">
        <v>55.066080156583915</v>
      </c>
      <c r="BZ1427">
        <v>0</v>
      </c>
      <c r="CA1427">
        <v>0</v>
      </c>
      <c r="CB1427">
        <v>0</v>
      </c>
      <c r="CC1427">
        <v>0</v>
      </c>
      <c r="CD1427">
        <v>6.4187881287990391</v>
      </c>
      <c r="CE1427">
        <v>0</v>
      </c>
      <c r="CF1427">
        <v>0</v>
      </c>
      <c r="CG1427">
        <v>93366.966495438173</v>
      </c>
      <c r="CH1427">
        <v>96971.206010887065</v>
      </c>
      <c r="CI1427">
        <v>12271.577397837922</v>
      </c>
      <c r="CJ1427">
        <v>46683.483247719087</v>
      </c>
      <c r="CK1427">
        <v>160217.02798435942</v>
      </c>
      <c r="CL1427">
        <v>1490000</v>
      </c>
      <c r="CM1427">
        <v>3620000</v>
      </c>
      <c r="CN1427">
        <v>1550000</v>
      </c>
      <c r="CO1427">
        <v>173300000</v>
      </c>
      <c r="CP1427">
        <v>36000</v>
      </c>
      <c r="CQ1427">
        <v>5130</v>
      </c>
      <c r="CR1427">
        <v>0</v>
      </c>
      <c r="CS1427">
        <v>0</v>
      </c>
      <c r="CT1427">
        <v>78690000</v>
      </c>
      <c r="CU1427">
        <v>35951040</v>
      </c>
      <c r="CV1427">
        <v>0</v>
      </c>
      <c r="CW1427">
        <v>0</v>
      </c>
      <c r="CX1427">
        <v>30266.086099786757</v>
      </c>
      <c r="CY1427">
        <v>487963.62696330348</v>
      </c>
      <c r="CZ1427">
        <v>9080</v>
      </c>
      <c r="DA1427">
        <v>7037.5902453540039</v>
      </c>
      <c r="DB1427">
        <v>5217.3761660906057</v>
      </c>
      <c r="DC1427">
        <v>3158.6866658957852</v>
      </c>
      <c r="DD1427">
        <v>-507533.35144874477</v>
      </c>
      <c r="DE1427">
        <v>-475335.71652230999</v>
      </c>
      <c r="DF1427">
        <v>-468255.02576036949</v>
      </c>
    </row>
    <row r="1428" spans="1:110" x14ac:dyDescent="0.45">
      <c r="A1428">
        <v>36368</v>
      </c>
      <c r="B1428" t="s">
        <v>1758</v>
      </c>
      <c r="C1428">
        <v>8402</v>
      </c>
      <c r="D1428">
        <v>7367</v>
      </c>
      <c r="E1428">
        <v>6387</v>
      </c>
      <c r="F1428">
        <v>5489</v>
      </c>
      <c r="G1428">
        <v>4678</v>
      </c>
      <c r="H1428">
        <v>3920</v>
      </c>
      <c r="I1428">
        <v>3223</v>
      </c>
      <c r="J1428">
        <v>2360.8571428571427</v>
      </c>
      <c r="K1428">
        <v>2.39</v>
      </c>
      <c r="L1428">
        <v>2.31</v>
      </c>
      <c r="M1428">
        <v>2.23</v>
      </c>
      <c r="N1428">
        <v>2.17</v>
      </c>
      <c r="O1428">
        <v>2.13</v>
      </c>
      <c r="P1428">
        <v>2.09</v>
      </c>
      <c r="Q1428">
        <v>2.0758952746605965</v>
      </c>
      <c r="R1428">
        <v>2.0531949379144279</v>
      </c>
      <c r="S1428">
        <v>258810</v>
      </c>
      <c r="T1428">
        <v>13633</v>
      </c>
      <c r="U1428">
        <v>2651</v>
      </c>
      <c r="V1428">
        <v>22.859605905791934</v>
      </c>
      <c r="W1428">
        <v>32.824003062828467</v>
      </c>
      <c r="X1428">
        <v>2515.873021218043</v>
      </c>
      <c r="Y1428">
        <v>340.70947049092752</v>
      </c>
      <c r="Z1428">
        <v>3887</v>
      </c>
      <c r="AA1428">
        <v>3473.7730393705283</v>
      </c>
      <c r="AB1428">
        <v>2935.3183601327087</v>
      </c>
      <c r="AC1428">
        <v>2459.128061465517</v>
      </c>
      <c r="AD1428">
        <v>2057.5060863092276</v>
      </c>
      <c r="AE1428">
        <v>1732.2364757858004</v>
      </c>
      <c r="AF1428">
        <v>1777.4546904261961</v>
      </c>
      <c r="AG1428">
        <v>1157.0742506491597</v>
      </c>
      <c r="AH1428">
        <v>741</v>
      </c>
      <c r="AI1428">
        <v>683.1242195608985</v>
      </c>
      <c r="AJ1428">
        <v>612.08171064669068</v>
      </c>
      <c r="AK1428">
        <v>564.39996607833336</v>
      </c>
      <c r="AL1428">
        <v>534.76447216145709</v>
      </c>
      <c r="AM1428">
        <v>519.89137416348387</v>
      </c>
      <c r="AN1428">
        <v>822.3739363968632</v>
      </c>
      <c r="AO1428">
        <v>604.12523946907879</v>
      </c>
      <c r="AP1428">
        <v>13.803873408063327</v>
      </c>
      <c r="AQ1428">
        <v>13.172200414738873</v>
      </c>
      <c r="AR1428">
        <v>1.5386522723670628</v>
      </c>
      <c r="AS1428">
        <v>13.172200414738873</v>
      </c>
      <c r="AT1428">
        <v>8325</v>
      </c>
      <c r="AU1428">
        <v>95</v>
      </c>
      <c r="AV1428">
        <v>5334.7523426415937</v>
      </c>
      <c r="AW1428">
        <v>1707.7152874775823</v>
      </c>
      <c r="AX1428">
        <v>44.525574072559834</v>
      </c>
      <c r="AY1428">
        <v>178.02068567394997</v>
      </c>
      <c r="AZ1428">
        <v>64.961489535647232</v>
      </c>
      <c r="BA1428">
        <v>1.1835725764164156</v>
      </c>
      <c r="BB1428">
        <v>66.061272509003672</v>
      </c>
      <c r="BC1428">
        <v>9080</v>
      </c>
      <c r="BD1428">
        <v>216268.67384738236</v>
      </c>
      <c r="BE1428">
        <v>1207040.1191279402</v>
      </c>
      <c r="BF1428">
        <v>17944</v>
      </c>
      <c r="BG1428">
        <v>14232.266506697259</v>
      </c>
      <c r="BH1428">
        <v>10553.10724211098</v>
      </c>
      <c r="BI1428">
        <v>38668.000000000015</v>
      </c>
      <c r="BJ1428">
        <v>27373.568394663896</v>
      </c>
      <c r="BK1428">
        <v>22902.948593274246</v>
      </c>
      <c r="BL1428">
        <v>-504895.8853749354</v>
      </c>
      <c r="BM1428">
        <v>-482128.19802046946</v>
      </c>
      <c r="BN1428">
        <v>-480510.93835520762</v>
      </c>
      <c r="BO1428">
        <v>-68409.165887183743</v>
      </c>
      <c r="BP1428">
        <v>-26364.730296036461</v>
      </c>
      <c r="BQ1428">
        <v>36928.714243139955</v>
      </c>
      <c r="BR1428">
        <v>609917</v>
      </c>
      <c r="BS1428">
        <v>8767932</v>
      </c>
      <c r="BT1428">
        <v>937111</v>
      </c>
      <c r="BU1428">
        <v>11280</v>
      </c>
      <c r="BV1428">
        <v>88734</v>
      </c>
      <c r="BW1428">
        <v>932589</v>
      </c>
      <c r="BX1428">
        <v>42948</v>
      </c>
      <c r="BY1428">
        <v>44.743067464467394</v>
      </c>
      <c r="BZ1428">
        <v>0</v>
      </c>
      <c r="CA1428">
        <v>0</v>
      </c>
      <c r="CB1428">
        <v>141.31326090569991</v>
      </c>
      <c r="CC1428">
        <v>0</v>
      </c>
      <c r="CD1428">
        <v>10.128660146391532</v>
      </c>
      <c r="CE1428">
        <v>0</v>
      </c>
      <c r="CF1428">
        <v>8.3299999999999985E-2</v>
      </c>
      <c r="CG1428">
        <v>126995.7844054282</v>
      </c>
      <c r="CH1428">
        <v>131898.19520049068</v>
      </c>
      <c r="CI1428">
        <v>16691.541516522273</v>
      </c>
      <c r="CJ1428">
        <v>63497.892202714102</v>
      </c>
      <c r="CK1428">
        <v>217923.83224718241</v>
      </c>
      <c r="CL1428">
        <v>4250000</v>
      </c>
      <c r="CM1428">
        <v>3020000</v>
      </c>
      <c r="CN1428">
        <v>1140000</v>
      </c>
      <c r="CO1428">
        <v>694980000</v>
      </c>
      <c r="CP1428">
        <v>79000</v>
      </c>
      <c r="CQ1428">
        <v>14580</v>
      </c>
      <c r="CR1428">
        <v>0</v>
      </c>
      <c r="CS1428">
        <v>0</v>
      </c>
      <c r="CT1428">
        <v>160103000</v>
      </c>
      <c r="CU1428">
        <v>102176640</v>
      </c>
      <c r="CV1428">
        <v>0</v>
      </c>
      <c r="CW1428">
        <v>0</v>
      </c>
      <c r="CX1428">
        <v>145999.42219239406</v>
      </c>
      <c r="CY1428">
        <v>701604.23977179488</v>
      </c>
      <c r="CZ1428">
        <v>9080</v>
      </c>
      <c r="DA1428">
        <v>7201.7933504687426</v>
      </c>
      <c r="DB1428">
        <v>5340.0698706179064</v>
      </c>
      <c r="DC1428">
        <v>3273.758824701818</v>
      </c>
      <c r="DD1428">
        <v>-504895.8853749354</v>
      </c>
      <c r="DE1428">
        <v>-482128.19802046946</v>
      </c>
      <c r="DF1428">
        <v>-480510.93835520762</v>
      </c>
    </row>
    <row r="1429" spans="1:110" x14ac:dyDescent="0.45">
      <c r="A1429">
        <v>36383</v>
      </c>
      <c r="B1429" t="s">
        <v>1759</v>
      </c>
      <c r="C1429">
        <v>4259</v>
      </c>
      <c r="D1429">
        <v>3723</v>
      </c>
      <c r="E1429">
        <v>3228</v>
      </c>
      <c r="F1429">
        <v>2772</v>
      </c>
      <c r="G1429">
        <v>2342</v>
      </c>
      <c r="H1429">
        <v>1946</v>
      </c>
      <c r="I1429">
        <v>1603</v>
      </c>
      <c r="J1429">
        <v>1159.8571428571429</v>
      </c>
      <c r="K1429">
        <v>2.39</v>
      </c>
      <c r="L1429">
        <v>2.31</v>
      </c>
      <c r="M1429">
        <v>2.23</v>
      </c>
      <c r="N1429">
        <v>2.17</v>
      </c>
      <c r="O1429">
        <v>2.13</v>
      </c>
      <c r="P1429">
        <v>2.09</v>
      </c>
      <c r="Q1429">
        <v>2.0758952746605965</v>
      </c>
      <c r="R1429">
        <v>2.0531949379144279</v>
      </c>
      <c r="S1429">
        <v>258810</v>
      </c>
      <c r="T1429">
        <v>13633</v>
      </c>
      <c r="U1429">
        <v>2651</v>
      </c>
      <c r="V1429">
        <v>12.18267129364877</v>
      </c>
      <c r="W1429">
        <v>17.4930417218978</v>
      </c>
      <c r="X1429">
        <v>2392.9845431860913</v>
      </c>
      <c r="Y1429">
        <v>324.0674269829322</v>
      </c>
      <c r="Z1429">
        <v>1877</v>
      </c>
      <c r="AA1429">
        <v>1571.9166506641325</v>
      </c>
      <c r="AB1429">
        <v>1303.3371825319184</v>
      </c>
      <c r="AC1429">
        <v>1069.6873076915199</v>
      </c>
      <c r="AD1429">
        <v>865.56258019325628</v>
      </c>
      <c r="AE1429">
        <v>699.73248694678773</v>
      </c>
      <c r="AF1429">
        <v>570.1377794414658</v>
      </c>
      <c r="AG1429">
        <v>349.62689225473576</v>
      </c>
      <c r="AH1429">
        <v>243</v>
      </c>
      <c r="AI1429">
        <v>170.14420522564799</v>
      </c>
      <c r="AJ1429">
        <v>114.91322612307614</v>
      </c>
      <c r="AK1429">
        <v>73.469837808498369</v>
      </c>
      <c r="AL1429">
        <v>46.592145959077349</v>
      </c>
      <c r="AM1429">
        <v>31.309227025742988</v>
      </c>
      <c r="AN1429">
        <v>23.029829486564548</v>
      </c>
      <c r="AO1429">
        <v>12.453089970056205</v>
      </c>
      <c r="AP1429">
        <v>9.6221528923480957</v>
      </c>
      <c r="AQ1429">
        <v>0.74842047811016321</v>
      </c>
      <c r="AR1429">
        <v>8.7423424566310387E-2</v>
      </c>
      <c r="AS1429">
        <v>0.74842047811016321</v>
      </c>
      <c r="AT1429">
        <v>3092</v>
      </c>
      <c r="AU1429">
        <v>14</v>
      </c>
      <c r="AV1429">
        <v>1974.5177419556926</v>
      </c>
      <c r="AW1429">
        <v>419.08247774342556</v>
      </c>
      <c r="AX1429">
        <v>8.0142382421247262</v>
      </c>
      <c r="AY1429">
        <v>65.889657049061455</v>
      </c>
      <c r="AZ1429">
        <v>15.941897453359909</v>
      </c>
      <c r="BA1429">
        <v>0.2130333589588056</v>
      </c>
      <c r="BB1429">
        <v>66.061272509003672</v>
      </c>
      <c r="BC1429">
        <v>9080</v>
      </c>
      <c r="BD1429">
        <v>210245.17790713065</v>
      </c>
      <c r="BE1429">
        <v>895895.41154562833</v>
      </c>
      <c r="BF1429">
        <v>7226</v>
      </c>
      <c r="BG1429">
        <v>5727.3060747056243</v>
      </c>
      <c r="BH1429">
        <v>4174.5863692268549</v>
      </c>
      <c r="BI1429">
        <v>1960.0000000000011</v>
      </c>
      <c r="BJ1429">
        <v>1333.7775397884966</v>
      </c>
      <c r="BK1429">
        <v>1079.2573871280092</v>
      </c>
      <c r="BL1429">
        <v>-494509.01080364443</v>
      </c>
      <c r="BM1429">
        <v>-469141.11318821652</v>
      </c>
      <c r="BN1429">
        <v>-460932.95299058349</v>
      </c>
      <c r="BO1429">
        <v>-81576.004125321633</v>
      </c>
      <c r="BP1429">
        <v>-69793.714589130657</v>
      </c>
      <c r="BQ1429">
        <v>-42004.666867350112</v>
      </c>
      <c r="BR1429">
        <v>609917</v>
      </c>
      <c r="BS1429">
        <v>8767932</v>
      </c>
      <c r="BT1429">
        <v>937111</v>
      </c>
      <c r="BU1429">
        <v>11280</v>
      </c>
      <c r="BV1429">
        <v>88734</v>
      </c>
      <c r="BW1429">
        <v>932589</v>
      </c>
      <c r="BX1429">
        <v>42948</v>
      </c>
      <c r="BY1429">
        <v>11.419039600577603</v>
      </c>
      <c r="BZ1429">
        <v>0</v>
      </c>
      <c r="CA1429">
        <v>0</v>
      </c>
      <c r="CB1429">
        <v>0</v>
      </c>
      <c r="CC1429">
        <v>0</v>
      </c>
      <c r="CD1429">
        <v>5.544535501702442</v>
      </c>
      <c r="CE1429">
        <v>0</v>
      </c>
      <c r="CF1429">
        <v>0</v>
      </c>
      <c r="CG1429">
        <v>80207.863835007287</v>
      </c>
      <c r="CH1429">
        <v>83304.123284520436</v>
      </c>
      <c r="CI1429">
        <v>10542.026220961436</v>
      </c>
      <c r="CJ1429">
        <v>40103.931917503643</v>
      </c>
      <c r="CK1429">
        <v>137636.10457716783</v>
      </c>
      <c r="CL1429">
        <v>1460000</v>
      </c>
      <c r="CM1429">
        <v>270000</v>
      </c>
      <c r="CN1429">
        <v>480000</v>
      </c>
      <c r="CO1429">
        <v>56620000</v>
      </c>
      <c r="CP1429">
        <v>2000</v>
      </c>
      <c r="CQ1429">
        <v>90</v>
      </c>
      <c r="CR1429">
        <v>0</v>
      </c>
      <c r="CS1429">
        <v>0</v>
      </c>
      <c r="CT1429">
        <v>3446000</v>
      </c>
      <c r="CU1429">
        <v>630720</v>
      </c>
      <c r="CV1429">
        <v>0</v>
      </c>
      <c r="CW1429">
        <v>0</v>
      </c>
      <c r="CX1429">
        <v>10937.82199868633</v>
      </c>
      <c r="CY1429">
        <v>554611.48355953011</v>
      </c>
      <c r="CZ1429">
        <v>9080</v>
      </c>
      <c r="DA1429">
        <v>7196.7809518858376</v>
      </c>
      <c r="DB1429">
        <v>5245.6745409050436</v>
      </c>
      <c r="DC1429">
        <v>3182.5783840066924</v>
      </c>
      <c r="DD1429">
        <v>-494509.01080364443</v>
      </c>
      <c r="DE1429">
        <v>-469141.11318821652</v>
      </c>
      <c r="DF1429">
        <v>-460932.95299058349</v>
      </c>
    </row>
    <row r="1430" spans="1:110" x14ac:dyDescent="0.45">
      <c r="A1430">
        <v>36387</v>
      </c>
      <c r="B1430" t="s">
        <v>1760</v>
      </c>
      <c r="C1430">
        <v>7092</v>
      </c>
      <c r="D1430">
        <v>6378</v>
      </c>
      <c r="E1430">
        <v>5690</v>
      </c>
      <c r="F1430">
        <v>5052</v>
      </c>
      <c r="G1430">
        <v>4454</v>
      </c>
      <c r="H1430">
        <v>3915</v>
      </c>
      <c r="I1430">
        <v>3415</v>
      </c>
      <c r="J1430">
        <v>2800.9642857142858</v>
      </c>
      <c r="K1430">
        <v>2.39</v>
      </c>
      <c r="L1430">
        <v>2.31</v>
      </c>
      <c r="M1430">
        <v>2.23</v>
      </c>
      <c r="N1430">
        <v>2.17</v>
      </c>
      <c r="O1430">
        <v>2.13</v>
      </c>
      <c r="P1430">
        <v>2.09</v>
      </c>
      <c r="Q1430">
        <v>2.0758952746605965</v>
      </c>
      <c r="R1430">
        <v>2.0531949379144279</v>
      </c>
      <c r="S1430">
        <v>258810</v>
      </c>
      <c r="T1430">
        <v>13633</v>
      </c>
      <c r="U1430">
        <v>2651</v>
      </c>
      <c r="V1430">
        <v>19.090811593052603</v>
      </c>
      <c r="W1430">
        <v>27.412408629646098</v>
      </c>
      <c r="X1430">
        <v>2542.840472317424</v>
      </c>
      <c r="Y1430">
        <v>344.36150932876677</v>
      </c>
      <c r="Z1430">
        <v>2924</v>
      </c>
      <c r="AA1430">
        <v>2567.8045683325413</v>
      </c>
      <c r="AB1430">
        <v>2241.5054671962212</v>
      </c>
      <c r="AC1430">
        <v>1937.928537639614</v>
      </c>
      <c r="AD1430">
        <v>1678.2353749172703</v>
      </c>
      <c r="AE1430">
        <v>1469.9434005477399</v>
      </c>
      <c r="AF1430">
        <v>1298.8412514400252</v>
      </c>
      <c r="AG1430">
        <v>1015.3181050593869</v>
      </c>
      <c r="AH1430">
        <v>472</v>
      </c>
      <c r="AI1430">
        <v>386.91374451337691</v>
      </c>
      <c r="AJ1430">
        <v>321.72535802134053</v>
      </c>
      <c r="AK1430">
        <v>269.74333161945685</v>
      </c>
      <c r="AL1430">
        <v>229.33976421740942</v>
      </c>
      <c r="AM1430">
        <v>202.50831552407271</v>
      </c>
      <c r="AN1430">
        <v>194.44543034566888</v>
      </c>
      <c r="AO1430">
        <v>153.98117868166491</v>
      </c>
      <c r="AP1430">
        <v>13.68499506564333</v>
      </c>
      <c r="AQ1430">
        <v>4.3408387730389464</v>
      </c>
      <c r="AR1430">
        <v>0.50705586248460022</v>
      </c>
      <c r="AS1430">
        <v>4.3408387730389464</v>
      </c>
      <c r="AT1430">
        <v>5299</v>
      </c>
      <c r="AU1430">
        <v>28</v>
      </c>
      <c r="AV1430">
        <v>3385.1774917583539</v>
      </c>
      <c r="AW1430">
        <v>758.72612200622996</v>
      </c>
      <c r="AX1430">
        <v>15.339243359086518</v>
      </c>
      <c r="AY1430">
        <v>112.96337289997625</v>
      </c>
      <c r="AZ1430">
        <v>28.861941681116988</v>
      </c>
      <c r="BA1430">
        <v>0.40774561947716759</v>
      </c>
      <c r="BB1430">
        <v>66.061272509003672</v>
      </c>
      <c r="BC1430">
        <v>9080</v>
      </c>
      <c r="BD1430">
        <v>296372.31671802426</v>
      </c>
      <c r="BE1430">
        <v>1353409.0005281973</v>
      </c>
      <c r="BF1430">
        <v>10694</v>
      </c>
      <c r="BG1430">
        <v>9017.1906654932791</v>
      </c>
      <c r="BH1430">
        <v>7255.2624152101807</v>
      </c>
      <c r="BI1430">
        <v>33208</v>
      </c>
      <c r="BJ1430">
        <v>25062.160754596061</v>
      </c>
      <c r="BK1430">
        <v>21703.692336073189</v>
      </c>
      <c r="BL1430">
        <v>-467622.95107444137</v>
      </c>
      <c r="BM1430">
        <v>-415480.55148259737</v>
      </c>
      <c r="BN1430">
        <v>-384644.37481646083</v>
      </c>
      <c r="BO1430">
        <v>-9219.5291162709473</v>
      </c>
      <c r="BP1430">
        <v>64656.768927948433</v>
      </c>
      <c r="BQ1430">
        <v>149907.71909592079</v>
      </c>
      <c r="BR1430">
        <v>609917</v>
      </c>
      <c r="BS1430">
        <v>8767932</v>
      </c>
      <c r="BT1430">
        <v>937111</v>
      </c>
      <c r="BU1430">
        <v>11280</v>
      </c>
      <c r="BV1430">
        <v>88734</v>
      </c>
      <c r="BW1430">
        <v>932589</v>
      </c>
      <c r="BX1430">
        <v>42948</v>
      </c>
      <c r="BY1430">
        <v>21.890500773334292</v>
      </c>
      <c r="BZ1430">
        <v>0</v>
      </c>
      <c r="CA1430">
        <v>0</v>
      </c>
      <c r="CB1430">
        <v>0</v>
      </c>
      <c r="CC1430">
        <v>0</v>
      </c>
      <c r="CD1430">
        <v>2.7296345731070391</v>
      </c>
      <c r="CE1430">
        <v>0</v>
      </c>
      <c r="CF1430">
        <v>2.9809999999999999</v>
      </c>
      <c r="CG1430">
        <v>105063.9466380434</v>
      </c>
      <c r="CH1430">
        <v>109119.72398987964</v>
      </c>
      <c r="CI1430">
        <v>13808.956221728131</v>
      </c>
      <c r="CJ1430">
        <v>52531.973319021701</v>
      </c>
      <c r="CK1430">
        <v>180288.95990186307</v>
      </c>
      <c r="CL1430">
        <v>3540000</v>
      </c>
      <c r="CM1430">
        <v>490000</v>
      </c>
      <c r="CN1430">
        <v>990000</v>
      </c>
      <c r="CO1430">
        <v>140800000</v>
      </c>
      <c r="CP1430">
        <v>25000</v>
      </c>
      <c r="CQ1430">
        <v>60</v>
      </c>
      <c r="CR1430">
        <v>0</v>
      </c>
      <c r="CS1430">
        <v>0</v>
      </c>
      <c r="CT1430">
        <v>46898000</v>
      </c>
      <c r="CU1430">
        <v>420480</v>
      </c>
      <c r="CV1430">
        <v>0</v>
      </c>
      <c r="CW1430">
        <v>0</v>
      </c>
      <c r="CX1430">
        <v>27777.85675978435</v>
      </c>
      <c r="CY1430">
        <v>696082.76335493126</v>
      </c>
      <c r="CZ1430">
        <v>9080</v>
      </c>
      <c r="DA1430">
        <v>7656.2643765362791</v>
      </c>
      <c r="DB1430">
        <v>6160.2564737337234</v>
      </c>
      <c r="DC1430">
        <v>4486.3246719570961</v>
      </c>
      <c r="DD1430">
        <v>-467622.95107444137</v>
      </c>
      <c r="DE1430">
        <v>-415480.55148259737</v>
      </c>
      <c r="DF1430">
        <v>-384644.37481646083</v>
      </c>
    </row>
    <row r="1431" spans="1:110" x14ac:dyDescent="0.45">
      <c r="A1431">
        <v>36388</v>
      </c>
      <c r="B1431" t="s">
        <v>1761</v>
      </c>
      <c r="C1431">
        <v>9283</v>
      </c>
      <c r="D1431">
        <v>8185</v>
      </c>
      <c r="E1431">
        <v>7144</v>
      </c>
      <c r="F1431">
        <v>6203</v>
      </c>
      <c r="G1431">
        <v>5345</v>
      </c>
      <c r="H1431">
        <v>4538</v>
      </c>
      <c r="I1431">
        <v>3810</v>
      </c>
      <c r="J1431">
        <v>2898.8571428571431</v>
      </c>
      <c r="K1431">
        <v>2.39</v>
      </c>
      <c r="L1431">
        <v>2.31</v>
      </c>
      <c r="M1431">
        <v>2.23</v>
      </c>
      <c r="N1431">
        <v>2.17</v>
      </c>
      <c r="O1431">
        <v>2.13</v>
      </c>
      <c r="P1431">
        <v>2.09</v>
      </c>
      <c r="Q1431">
        <v>2.0758952746605965</v>
      </c>
      <c r="R1431">
        <v>2.0531949379144279</v>
      </c>
      <c r="S1431">
        <v>258810</v>
      </c>
      <c r="T1431">
        <v>13633</v>
      </c>
      <c r="U1431">
        <v>2651</v>
      </c>
      <c r="V1431">
        <v>28.133391599092864</v>
      </c>
      <c r="W1431">
        <v>40.396607702777686</v>
      </c>
      <c r="X1431">
        <v>2258.6089196252392</v>
      </c>
      <c r="Y1431">
        <v>305.8697488154782</v>
      </c>
      <c r="Z1431">
        <v>4045</v>
      </c>
      <c r="AA1431">
        <v>3540.016712637052</v>
      </c>
      <c r="AB1431">
        <v>2999.4200887295615</v>
      </c>
      <c r="AC1431">
        <v>2515.3195697597298</v>
      </c>
      <c r="AD1431">
        <v>2085.5176676564006</v>
      </c>
      <c r="AE1431">
        <v>1719.4946393683135</v>
      </c>
      <c r="AF1431">
        <v>1441.8553404192169</v>
      </c>
      <c r="AG1431">
        <v>967.22558786060029</v>
      </c>
      <c r="AH1431">
        <v>683</v>
      </c>
      <c r="AI1431">
        <v>592.18691044037314</v>
      </c>
      <c r="AJ1431">
        <v>484.60116205690696</v>
      </c>
      <c r="AK1431">
        <v>399.25516322084781</v>
      </c>
      <c r="AL1431">
        <v>340.41620915465023</v>
      </c>
      <c r="AM1431">
        <v>289.32474245664116</v>
      </c>
      <c r="AN1431">
        <v>296.93044351772653</v>
      </c>
      <c r="AO1431">
        <v>208.99306421524778</v>
      </c>
      <c r="AP1431">
        <v>16.538075283723288</v>
      </c>
      <c r="AQ1431">
        <v>7.5590468289126482</v>
      </c>
      <c r="AR1431">
        <v>0.8829765881197349</v>
      </c>
      <c r="AS1431">
        <v>7.5590468289126482</v>
      </c>
      <c r="AT1431">
        <v>7968</v>
      </c>
      <c r="AU1431">
        <v>46</v>
      </c>
      <c r="AV1431">
        <v>5091.481362046914</v>
      </c>
      <c r="AW1431">
        <v>1180.2796011097173</v>
      </c>
      <c r="AX1431">
        <v>24.625824580863501</v>
      </c>
      <c r="AY1431">
        <v>169.90273305150549</v>
      </c>
      <c r="AZ1431">
        <v>44.897836026213646</v>
      </c>
      <c r="BA1431">
        <v>0.65460022139307228</v>
      </c>
      <c r="BB1431">
        <v>66.061272509003672</v>
      </c>
      <c r="BC1431">
        <v>9080</v>
      </c>
      <c r="BD1431">
        <v>239013.65243003957</v>
      </c>
      <c r="BE1431">
        <v>1651464.1574563263</v>
      </c>
      <c r="BF1431">
        <v>13598</v>
      </c>
      <c r="BG1431">
        <v>10970.094791810352</v>
      </c>
      <c r="BH1431">
        <v>8332.7151978908805</v>
      </c>
      <c r="BI1431">
        <v>10308</v>
      </c>
      <c r="BJ1431">
        <v>7324.2349485318973</v>
      </c>
      <c r="BK1431">
        <v>6072.7159963570084</v>
      </c>
      <c r="BL1431">
        <v>-492395.5849972599</v>
      </c>
      <c r="BM1431">
        <v>-459718.25977800158</v>
      </c>
      <c r="BN1431">
        <v>-447937.39601344324</v>
      </c>
      <c r="BO1431">
        <v>-94471.052937291912</v>
      </c>
      <c r="BP1431">
        <v>-43263.716316480539</v>
      </c>
      <c r="BQ1431">
        <v>25867.777496671421</v>
      </c>
      <c r="BR1431">
        <v>609917</v>
      </c>
      <c r="BS1431">
        <v>8767932</v>
      </c>
      <c r="BT1431">
        <v>937111</v>
      </c>
      <c r="BU1431">
        <v>11280</v>
      </c>
      <c r="BV1431">
        <v>88734</v>
      </c>
      <c r="BW1431">
        <v>932589</v>
      </c>
      <c r="BX1431">
        <v>42948</v>
      </c>
      <c r="BY1431">
        <v>103.60371099606184</v>
      </c>
      <c r="BZ1431">
        <v>0</v>
      </c>
      <c r="CA1431">
        <v>0</v>
      </c>
      <c r="CB1431">
        <v>0</v>
      </c>
      <c r="CC1431">
        <v>0</v>
      </c>
      <c r="CD1431">
        <v>11.874631334998931</v>
      </c>
      <c r="CE1431">
        <v>0</v>
      </c>
      <c r="CF1431">
        <v>0</v>
      </c>
      <c r="CG1431">
        <v>145585.62784635439</v>
      </c>
      <c r="CH1431">
        <v>151205.66127424673</v>
      </c>
      <c r="CI1431">
        <v>19134.875718776355</v>
      </c>
      <c r="CJ1431">
        <v>72792.813923177193</v>
      </c>
      <c r="CK1431">
        <v>249823.86690178639</v>
      </c>
      <c r="CL1431">
        <v>6700000</v>
      </c>
      <c r="CM1431">
        <v>1340000</v>
      </c>
      <c r="CN1431">
        <v>1660000</v>
      </c>
      <c r="CO1431">
        <v>327650000</v>
      </c>
      <c r="CP1431">
        <v>14000</v>
      </c>
      <c r="CQ1431">
        <v>860</v>
      </c>
      <c r="CR1431">
        <v>0</v>
      </c>
      <c r="CS1431">
        <v>0</v>
      </c>
      <c r="CT1431">
        <v>26140000</v>
      </c>
      <c r="CU1431">
        <v>6026880</v>
      </c>
      <c r="CV1431">
        <v>0</v>
      </c>
      <c r="CW1431">
        <v>0</v>
      </c>
      <c r="CX1431">
        <v>66311.792579269764</v>
      </c>
      <c r="CY1431">
        <v>941946.07671111508</v>
      </c>
      <c r="CZ1431">
        <v>9080</v>
      </c>
      <c r="DA1431">
        <v>7325.2287622913673</v>
      </c>
      <c r="DB1431">
        <v>5564.1310484519181</v>
      </c>
      <c r="DC1431">
        <v>3618.0600729037387</v>
      </c>
      <c r="DD1431">
        <v>-492395.5849972599</v>
      </c>
      <c r="DE1431">
        <v>-459718.25977800158</v>
      </c>
      <c r="DF1431">
        <v>-447937.39601344324</v>
      </c>
    </row>
    <row r="1432" spans="1:110" x14ac:dyDescent="0.45">
      <c r="A1432">
        <v>36401</v>
      </c>
      <c r="B1432" t="s">
        <v>1762</v>
      </c>
      <c r="C1432">
        <v>15204</v>
      </c>
      <c r="D1432">
        <v>15025</v>
      </c>
      <c r="E1432">
        <v>14869</v>
      </c>
      <c r="F1432">
        <v>14568</v>
      </c>
      <c r="G1432">
        <v>14177</v>
      </c>
      <c r="H1432">
        <v>13702</v>
      </c>
      <c r="I1432">
        <v>13147</v>
      </c>
      <c r="J1432">
        <v>12807.392857142859</v>
      </c>
      <c r="K1432">
        <v>2.39</v>
      </c>
      <c r="L1432">
        <v>2.31</v>
      </c>
      <c r="M1432">
        <v>2.23</v>
      </c>
      <c r="N1432">
        <v>2.17</v>
      </c>
      <c r="O1432">
        <v>2.13</v>
      </c>
      <c r="P1432">
        <v>2.09</v>
      </c>
      <c r="Q1432">
        <v>2.0758952746605965</v>
      </c>
      <c r="R1432">
        <v>2.0531949379144279</v>
      </c>
      <c r="S1432">
        <v>282157</v>
      </c>
      <c r="T1432">
        <v>12466</v>
      </c>
      <c r="U1432">
        <v>3457</v>
      </c>
      <c r="V1432">
        <v>40.574258601011472</v>
      </c>
      <c r="W1432">
        <v>58.260391455574229</v>
      </c>
      <c r="X1432">
        <v>2345.4044009030927</v>
      </c>
      <c r="Y1432">
        <v>452.96765051959358</v>
      </c>
      <c r="Z1432">
        <v>9193</v>
      </c>
      <c r="AA1432">
        <v>8867.3785274975398</v>
      </c>
      <c r="AB1432">
        <v>8600.4172918560926</v>
      </c>
      <c r="AC1432">
        <v>8212.0216064078068</v>
      </c>
      <c r="AD1432">
        <v>7744.4578324996928</v>
      </c>
      <c r="AE1432">
        <v>7250.4032307344351</v>
      </c>
      <c r="AF1432">
        <v>6779.1760330358456</v>
      </c>
      <c r="AG1432">
        <v>6362.0249982353207</v>
      </c>
      <c r="AH1432">
        <v>612</v>
      </c>
      <c r="AI1432">
        <v>539.33884873989609</v>
      </c>
      <c r="AJ1432">
        <v>468.21346870592964</v>
      </c>
      <c r="AK1432">
        <v>406.66024924811916</v>
      </c>
      <c r="AL1432">
        <v>361.04473322027235</v>
      </c>
      <c r="AM1432">
        <v>329.63147128784925</v>
      </c>
      <c r="AN1432">
        <v>295.98267389943862</v>
      </c>
      <c r="AO1432">
        <v>281.12298911760985</v>
      </c>
      <c r="AP1432">
        <v>34.167034180241856</v>
      </c>
      <c r="AQ1432">
        <v>2.9188398646296365</v>
      </c>
      <c r="AR1432">
        <v>0.34095135580861052</v>
      </c>
      <c r="AS1432">
        <v>2.9188398646296365</v>
      </c>
      <c r="AT1432">
        <v>13055</v>
      </c>
      <c r="AU1432">
        <v>817</v>
      </c>
      <c r="AV1432">
        <v>8581.4160669002831</v>
      </c>
      <c r="AW1432">
        <v>9431.7194813969691</v>
      </c>
      <c r="AX1432">
        <v>337.32930747933881</v>
      </c>
      <c r="AY1432">
        <v>286.36185415246246</v>
      </c>
      <c r="AZ1432">
        <v>358.78260907234073</v>
      </c>
      <c r="BA1432">
        <v>8.9668404253127392</v>
      </c>
      <c r="BB1432">
        <v>66.061272509003672</v>
      </c>
      <c r="BC1432">
        <v>5880</v>
      </c>
      <c r="BD1432">
        <v>372522.32676611107</v>
      </c>
      <c r="BE1432">
        <v>2226842.2594855134</v>
      </c>
      <c r="BF1432">
        <v>94234</v>
      </c>
      <c r="BG1432">
        <v>97262.476723739994</v>
      </c>
      <c r="BH1432">
        <v>94982.326396356963</v>
      </c>
      <c r="BI1432">
        <v>63012.000000000029</v>
      </c>
      <c r="BJ1432">
        <v>58355.003551314505</v>
      </c>
      <c r="BK1432">
        <v>55032.473851004921</v>
      </c>
      <c r="BL1432">
        <v>-194384.56830495648</v>
      </c>
      <c r="BM1432">
        <v>-220132.62782386394</v>
      </c>
      <c r="BN1432">
        <v>-251806.77263249713</v>
      </c>
      <c r="BO1432">
        <v>231704.74215059145</v>
      </c>
      <c r="BP1432">
        <v>514423.82820176438</v>
      </c>
      <c r="BQ1432">
        <v>751308.38477109373</v>
      </c>
      <c r="BR1432">
        <v>609917</v>
      </c>
      <c r="BS1432">
        <v>8767932</v>
      </c>
      <c r="BT1432">
        <v>937111</v>
      </c>
      <c r="BU1432">
        <v>11280</v>
      </c>
      <c r="BV1432">
        <v>88734</v>
      </c>
      <c r="BW1432">
        <v>932589</v>
      </c>
      <c r="BX1432">
        <v>42948</v>
      </c>
      <c r="BY1432">
        <v>156.45639243382277</v>
      </c>
      <c r="BZ1432">
        <v>0</v>
      </c>
      <c r="CA1432">
        <v>0</v>
      </c>
      <c r="CB1432">
        <v>0</v>
      </c>
      <c r="CC1432">
        <v>0</v>
      </c>
      <c r="CD1432">
        <v>2.1372452564618545</v>
      </c>
      <c r="CE1432">
        <v>0</v>
      </c>
      <c r="CF1432">
        <v>0</v>
      </c>
      <c r="CG1432">
        <v>118431.92394387795</v>
      </c>
      <c r="CH1432">
        <v>123003.7445372997</v>
      </c>
      <c r="CI1432">
        <v>15565.96059188837</v>
      </c>
      <c r="CJ1432">
        <v>59215.961971938974</v>
      </c>
      <c r="CK1432">
        <v>203228.31066472438</v>
      </c>
      <c r="CL1432">
        <v>890000</v>
      </c>
      <c r="CM1432">
        <v>2330000</v>
      </c>
      <c r="CN1432">
        <v>130000</v>
      </c>
      <c r="CO1432">
        <v>14240000</v>
      </c>
      <c r="CP1432">
        <v>0</v>
      </c>
      <c r="CQ1432">
        <v>0</v>
      </c>
      <c r="CR1432">
        <v>0</v>
      </c>
      <c r="CS1432">
        <v>0</v>
      </c>
      <c r="CT1432">
        <v>0</v>
      </c>
      <c r="CU1432">
        <v>0</v>
      </c>
      <c r="CV1432">
        <v>0</v>
      </c>
      <c r="CW1432">
        <v>0</v>
      </c>
      <c r="CX1432">
        <v>12.178694695105662</v>
      </c>
      <c r="CY1432">
        <v>826168.48371022358</v>
      </c>
      <c r="CZ1432">
        <v>5880</v>
      </c>
      <c r="DA1432">
        <v>6068.9704685738825</v>
      </c>
      <c r="DB1432">
        <v>5926.6939661966908</v>
      </c>
      <c r="DC1432">
        <v>5639.04255273525</v>
      </c>
      <c r="DD1432">
        <v>-194384.56830495648</v>
      </c>
      <c r="DE1432">
        <v>-220132.62782386394</v>
      </c>
      <c r="DF1432">
        <v>-251806.77263249713</v>
      </c>
    </row>
    <row r="1433" spans="1:110" x14ac:dyDescent="0.45">
      <c r="A1433">
        <v>36402</v>
      </c>
      <c r="B1433" t="s">
        <v>1763</v>
      </c>
      <c r="C1433">
        <v>22446</v>
      </c>
      <c r="D1433">
        <v>23022</v>
      </c>
      <c r="E1433">
        <v>23335</v>
      </c>
      <c r="F1433">
        <v>23403</v>
      </c>
      <c r="G1433">
        <v>23288</v>
      </c>
      <c r="H1433">
        <v>22980</v>
      </c>
      <c r="I1433">
        <v>22565</v>
      </c>
      <c r="J1433">
        <v>22573.071428571431</v>
      </c>
      <c r="K1433">
        <v>2.39</v>
      </c>
      <c r="L1433">
        <v>2.31</v>
      </c>
      <c r="M1433">
        <v>2.23</v>
      </c>
      <c r="N1433">
        <v>2.17</v>
      </c>
      <c r="O1433">
        <v>2.13</v>
      </c>
      <c r="P1433">
        <v>2.09</v>
      </c>
      <c r="Q1433">
        <v>2.0758952746605965</v>
      </c>
      <c r="R1433">
        <v>2.0531949379144279</v>
      </c>
      <c r="S1433">
        <v>282157</v>
      </c>
      <c r="T1433">
        <v>12466</v>
      </c>
      <c r="U1433">
        <v>3457</v>
      </c>
      <c r="V1433">
        <v>62.362627864080288</v>
      </c>
      <c r="W1433">
        <v>89.546210746264777</v>
      </c>
      <c r="X1433">
        <v>2252.812352876525</v>
      </c>
      <c r="Y1433">
        <v>435.08536018397257</v>
      </c>
      <c r="Z1433">
        <v>8569</v>
      </c>
      <c r="AA1433">
        <v>8664.9761673357552</v>
      </c>
      <c r="AB1433">
        <v>8728.8595979944403</v>
      </c>
      <c r="AC1433">
        <v>8695.3160523700499</v>
      </c>
      <c r="AD1433">
        <v>8525.6160257712727</v>
      </c>
      <c r="AE1433">
        <v>8262.3604544551308</v>
      </c>
      <c r="AF1433">
        <v>7946.8403779611408</v>
      </c>
      <c r="AG1433">
        <v>7834.8055745020838</v>
      </c>
      <c r="AH1433">
        <v>240</v>
      </c>
      <c r="AI1433">
        <v>204.84123590666894</v>
      </c>
      <c r="AJ1433">
        <v>187.51370783034616</v>
      </c>
      <c r="AK1433">
        <v>177.45739686582019</v>
      </c>
      <c r="AL1433">
        <v>177.38443039308746</v>
      </c>
      <c r="AM1433">
        <v>177.07666401548582</v>
      </c>
      <c r="AN1433">
        <v>172.3635956784322</v>
      </c>
      <c r="AO1433">
        <v>172.93889164429856</v>
      </c>
      <c r="AP1433">
        <v>45.41152680443934</v>
      </c>
      <c r="AQ1433">
        <v>2.6943137211965875</v>
      </c>
      <c r="AR1433">
        <v>0.31472432843871739</v>
      </c>
      <c r="AS1433">
        <v>2.6943137211965875</v>
      </c>
      <c r="AT1433">
        <v>17420</v>
      </c>
      <c r="AU1433">
        <v>737</v>
      </c>
      <c r="AV1433">
        <v>11336.655672145027</v>
      </c>
      <c r="AW1433">
        <v>9014.7265467345533</v>
      </c>
      <c r="AX1433">
        <v>308.69328444274311</v>
      </c>
      <c r="AY1433">
        <v>378.30419977947952</v>
      </c>
      <c r="AZ1433">
        <v>342.92019783778238</v>
      </c>
      <c r="BA1433">
        <v>8.2056416699971759</v>
      </c>
      <c r="BB1433">
        <v>66.061272509003672</v>
      </c>
      <c r="BC1433">
        <v>9220</v>
      </c>
      <c r="BD1433">
        <v>671904.04772705003</v>
      </c>
      <c r="BE1433">
        <v>3789137.5697277067</v>
      </c>
      <c r="BF1433">
        <v>196720</v>
      </c>
      <c r="BG1433">
        <v>212877.24684103002</v>
      </c>
      <c r="BH1433">
        <v>217030.70655528578</v>
      </c>
      <c r="BI1433">
        <v>84806.000000000029</v>
      </c>
      <c r="BJ1433">
        <v>85102.943031409362</v>
      </c>
      <c r="BK1433">
        <v>83442.052086320837</v>
      </c>
      <c r="BL1433">
        <v>-278346.05831926595</v>
      </c>
      <c r="BM1433">
        <v>-365730.96930061688</v>
      </c>
      <c r="BN1433">
        <v>-480214.2186728674</v>
      </c>
      <c r="BO1433">
        <v>484710.16841624444</v>
      </c>
      <c r="BP1433">
        <v>1071614.3367776673</v>
      </c>
      <c r="BQ1433">
        <v>1576418.2102555241</v>
      </c>
      <c r="BR1433">
        <v>609917</v>
      </c>
      <c r="BS1433">
        <v>8767932</v>
      </c>
      <c r="BT1433">
        <v>937111</v>
      </c>
      <c r="BU1433">
        <v>11280</v>
      </c>
      <c r="BV1433">
        <v>88734</v>
      </c>
      <c r="BW1433">
        <v>932589</v>
      </c>
      <c r="BX1433">
        <v>42948</v>
      </c>
      <c r="BY1433">
        <v>120.62206888982971</v>
      </c>
      <c r="BZ1433">
        <v>0</v>
      </c>
      <c r="CA1433">
        <v>0</v>
      </c>
      <c r="CB1433">
        <v>0</v>
      </c>
      <c r="CC1433">
        <v>0</v>
      </c>
      <c r="CD1433">
        <v>19.251296255225537</v>
      </c>
      <c r="CE1433">
        <v>0</v>
      </c>
      <c r="CF1433">
        <v>0</v>
      </c>
      <c r="CG1433">
        <v>175872.45142988578</v>
      </c>
      <c r="CH1433">
        <v>182661.64532699532</v>
      </c>
      <c r="CI1433">
        <v>23115.588744920649</v>
      </c>
      <c r="CJ1433">
        <v>87936.225714942891</v>
      </c>
      <c r="CK1433">
        <v>301795.83347389405</v>
      </c>
      <c r="CL1433">
        <v>1630000</v>
      </c>
      <c r="CM1433">
        <v>530000</v>
      </c>
      <c r="CN1433">
        <v>130000</v>
      </c>
      <c r="CO1433">
        <v>8740000</v>
      </c>
      <c r="CP1433">
        <v>0</v>
      </c>
      <c r="CQ1433">
        <v>0</v>
      </c>
      <c r="CR1433">
        <v>0</v>
      </c>
      <c r="CS1433">
        <v>0</v>
      </c>
      <c r="CT1433">
        <v>0</v>
      </c>
      <c r="CU1433">
        <v>0</v>
      </c>
      <c r="CV1433">
        <v>0</v>
      </c>
      <c r="CW1433">
        <v>0</v>
      </c>
      <c r="CX1433">
        <v>0</v>
      </c>
      <c r="CY1433">
        <v>1283791.1075203479</v>
      </c>
      <c r="CZ1433">
        <v>9220</v>
      </c>
      <c r="DA1433">
        <v>9977.2682791495372</v>
      </c>
      <c r="DB1433">
        <v>10171.935311304062</v>
      </c>
      <c r="DC1433">
        <v>10170.921966958393</v>
      </c>
      <c r="DD1433">
        <v>-278346.05831926595</v>
      </c>
      <c r="DE1433">
        <v>-365730.96930061688</v>
      </c>
      <c r="DF1433">
        <v>-480214.2186728674</v>
      </c>
    </row>
    <row r="1434" spans="1:110" x14ac:dyDescent="0.45">
      <c r="A1434">
        <v>36403</v>
      </c>
      <c r="B1434" t="s">
        <v>1764</v>
      </c>
      <c r="C1434">
        <v>34626</v>
      </c>
      <c r="D1434">
        <v>35403</v>
      </c>
      <c r="E1434">
        <v>35741</v>
      </c>
      <c r="F1434">
        <v>35750</v>
      </c>
      <c r="G1434">
        <v>35365</v>
      </c>
      <c r="H1434">
        <v>34628</v>
      </c>
      <c r="I1434">
        <v>33707</v>
      </c>
      <c r="J1434">
        <v>33539.749999999993</v>
      </c>
      <c r="K1434">
        <v>2.39</v>
      </c>
      <c r="L1434">
        <v>2.31</v>
      </c>
      <c r="M1434">
        <v>2.23</v>
      </c>
      <c r="N1434">
        <v>2.17</v>
      </c>
      <c r="O1434">
        <v>2.13</v>
      </c>
      <c r="P1434">
        <v>2.09</v>
      </c>
      <c r="Q1434">
        <v>2.0758952746605965</v>
      </c>
      <c r="R1434">
        <v>2.0531949379144279</v>
      </c>
      <c r="S1434">
        <v>282157</v>
      </c>
      <c r="T1434">
        <v>12466</v>
      </c>
      <c r="U1434">
        <v>3457</v>
      </c>
      <c r="V1434">
        <v>94.383856283267264</v>
      </c>
      <c r="W1434">
        <v>135.52534547144458</v>
      </c>
      <c r="X1434">
        <v>2296.2283512141562</v>
      </c>
      <c r="Y1434">
        <v>443.47028636317958</v>
      </c>
      <c r="Z1434">
        <v>12442</v>
      </c>
      <c r="AA1434">
        <v>12442.908121417906</v>
      </c>
      <c r="AB1434">
        <v>12344.054982986558</v>
      </c>
      <c r="AC1434">
        <v>12142.87915043186</v>
      </c>
      <c r="AD1434">
        <v>11811.875171710568</v>
      </c>
      <c r="AE1434">
        <v>11333.568850275515</v>
      </c>
      <c r="AF1434">
        <v>10822.280412440312</v>
      </c>
      <c r="AG1434">
        <v>10539.760847891786</v>
      </c>
      <c r="AH1434">
        <v>661</v>
      </c>
      <c r="AI1434">
        <v>583.363351417084</v>
      </c>
      <c r="AJ1434">
        <v>517.34605318333649</v>
      </c>
      <c r="AK1434">
        <v>472.25699867184716</v>
      </c>
      <c r="AL1434">
        <v>436.86180529500615</v>
      </c>
      <c r="AM1434">
        <v>421.0762290469284</v>
      </c>
      <c r="AN1434">
        <v>404.52861512826081</v>
      </c>
      <c r="AO1434">
        <v>407.81673039914398</v>
      </c>
      <c r="AP1434">
        <v>62.921607358537905</v>
      </c>
      <c r="AQ1434">
        <v>0.29936819124406527</v>
      </c>
      <c r="AR1434">
        <v>3.4969369826524155E-2</v>
      </c>
      <c r="AS1434">
        <v>0.29936819124406527</v>
      </c>
      <c r="AT1434">
        <v>26974</v>
      </c>
      <c r="AU1434">
        <v>252</v>
      </c>
      <c r="AV1434">
        <v>17267.223388046277</v>
      </c>
      <c r="AW1434">
        <v>4968.9483034594277</v>
      </c>
      <c r="AX1434">
        <v>121.91890474703239</v>
      </c>
      <c r="AY1434">
        <v>576.20724445910423</v>
      </c>
      <c r="AZ1434">
        <v>189.01879346359664</v>
      </c>
      <c r="BA1434">
        <v>3.2408312573389506</v>
      </c>
      <c r="BB1434">
        <v>66.061272509003672</v>
      </c>
      <c r="BC1434">
        <v>13470</v>
      </c>
      <c r="BD1434">
        <v>948453.58374181867</v>
      </c>
      <c r="BE1434">
        <v>5182785.8951922534</v>
      </c>
      <c r="BF1434">
        <v>281220</v>
      </c>
      <c r="BG1434">
        <v>302297.41328646289</v>
      </c>
      <c r="BH1434">
        <v>304017.96065453859</v>
      </c>
      <c r="BI1434">
        <v>72859.999999999927</v>
      </c>
      <c r="BJ1434">
        <v>71103.167062495908</v>
      </c>
      <c r="BK1434">
        <v>69164.958594322699</v>
      </c>
      <c r="BL1434">
        <v>-621681.34113843529</v>
      </c>
      <c r="BM1434">
        <v>-713631.51927729324</v>
      </c>
      <c r="BN1434">
        <v>-830132.0949554852</v>
      </c>
      <c r="BO1434">
        <v>598145.2844637474</v>
      </c>
      <c r="BP1434">
        <v>1361805.8963019913</v>
      </c>
      <c r="BQ1434">
        <v>2038382.8499243692</v>
      </c>
      <c r="BR1434">
        <v>609917</v>
      </c>
      <c r="BS1434">
        <v>8767932</v>
      </c>
      <c r="BT1434">
        <v>937111</v>
      </c>
      <c r="BU1434">
        <v>11280</v>
      </c>
      <c r="BV1434">
        <v>88734</v>
      </c>
      <c r="BW1434">
        <v>932589</v>
      </c>
      <c r="BX1434">
        <v>42948</v>
      </c>
      <c r="BY1434">
        <v>167.54279926450789</v>
      </c>
      <c r="BZ1434">
        <v>0</v>
      </c>
      <c r="CA1434">
        <v>0</v>
      </c>
      <c r="CB1434">
        <v>0</v>
      </c>
      <c r="CC1434">
        <v>0</v>
      </c>
      <c r="CD1434">
        <v>4.600934623205597</v>
      </c>
      <c r="CE1434">
        <v>0</v>
      </c>
      <c r="CF1434">
        <v>0</v>
      </c>
      <c r="CG1434">
        <v>251693.94771141608</v>
      </c>
      <c r="CH1434">
        <v>261410.07436939355</v>
      </c>
      <c r="CI1434">
        <v>33081.097906923256</v>
      </c>
      <c r="CJ1434">
        <v>125846.97385570804</v>
      </c>
      <c r="CK1434">
        <v>431904.96358199802</v>
      </c>
      <c r="CL1434">
        <v>4450000</v>
      </c>
      <c r="CM1434">
        <v>1010000</v>
      </c>
      <c r="CN1434">
        <v>280000</v>
      </c>
      <c r="CO1434">
        <v>16270000</v>
      </c>
      <c r="CP1434">
        <v>0</v>
      </c>
      <c r="CQ1434">
        <v>0</v>
      </c>
      <c r="CR1434">
        <v>0</v>
      </c>
      <c r="CS1434">
        <v>0</v>
      </c>
      <c r="CT1434">
        <v>0</v>
      </c>
      <c r="CU1434">
        <v>0</v>
      </c>
      <c r="CV1434">
        <v>0</v>
      </c>
      <c r="CW1434">
        <v>0</v>
      </c>
      <c r="CX1434">
        <v>0</v>
      </c>
      <c r="CY1434">
        <v>1763066.4324368085</v>
      </c>
      <c r="CZ1434">
        <v>13470</v>
      </c>
      <c r="DA1434">
        <v>14479.575268361621</v>
      </c>
      <c r="DB1434">
        <v>14561.986807540841</v>
      </c>
      <c r="DC1434">
        <v>14357.180049968782</v>
      </c>
      <c r="DD1434">
        <v>-621681.34113843529</v>
      </c>
      <c r="DE1434">
        <v>-713631.51927729324</v>
      </c>
      <c r="DF1434">
        <v>-830132.0949554852</v>
      </c>
    </row>
    <row r="1435" spans="1:110" x14ac:dyDescent="0.45">
      <c r="A1435">
        <v>36404</v>
      </c>
      <c r="B1435" t="s">
        <v>1765</v>
      </c>
      <c r="C1435">
        <v>13358</v>
      </c>
      <c r="D1435">
        <v>12608</v>
      </c>
      <c r="E1435">
        <v>11804</v>
      </c>
      <c r="F1435">
        <v>10966</v>
      </c>
      <c r="G1435">
        <v>10105</v>
      </c>
      <c r="H1435">
        <v>9192</v>
      </c>
      <c r="I1435">
        <v>8277</v>
      </c>
      <c r="J1435">
        <v>7427.9285714285697</v>
      </c>
      <c r="K1435">
        <v>2.39</v>
      </c>
      <c r="L1435">
        <v>2.31</v>
      </c>
      <c r="M1435">
        <v>2.23</v>
      </c>
      <c r="N1435">
        <v>2.17</v>
      </c>
      <c r="O1435">
        <v>2.13</v>
      </c>
      <c r="P1435">
        <v>2.09</v>
      </c>
      <c r="Q1435">
        <v>2.0758952746605965</v>
      </c>
      <c r="R1435">
        <v>2.0531949379144279</v>
      </c>
      <c r="S1435">
        <v>282157</v>
      </c>
      <c r="T1435">
        <v>12466</v>
      </c>
      <c r="U1435">
        <v>3457</v>
      </c>
      <c r="V1435">
        <v>33.856843064269981</v>
      </c>
      <c r="W1435">
        <v>48.614885358007257</v>
      </c>
      <c r="X1435">
        <v>2469.4796196544667</v>
      </c>
      <c r="Y1435">
        <v>476.93028157114009</v>
      </c>
      <c r="Z1435">
        <v>5993</v>
      </c>
      <c r="AA1435">
        <v>5536.1619231131108</v>
      </c>
      <c r="AB1435">
        <v>5050.4899972951061</v>
      </c>
      <c r="AC1435">
        <v>4543.7126658587049</v>
      </c>
      <c r="AD1435">
        <v>4005.5857012497927</v>
      </c>
      <c r="AE1435">
        <v>3508.2452561930399</v>
      </c>
      <c r="AF1435">
        <v>3061.546337545095</v>
      </c>
      <c r="AG1435">
        <v>2561.2646496317047</v>
      </c>
      <c r="AH1435">
        <v>702</v>
      </c>
      <c r="AI1435">
        <v>598.7511086761981</v>
      </c>
      <c r="AJ1435">
        <v>510.88198039951857</v>
      </c>
      <c r="AK1435">
        <v>426.64222947097977</v>
      </c>
      <c r="AL1435">
        <v>355.99780535465703</v>
      </c>
      <c r="AM1435">
        <v>305.51262715335076</v>
      </c>
      <c r="AN1435">
        <v>266.78791376166254</v>
      </c>
      <c r="AO1435">
        <v>227.35222184254013</v>
      </c>
      <c r="AP1435">
        <v>25.71967902475021</v>
      </c>
      <c r="AQ1435">
        <v>9.9539923588651718</v>
      </c>
      <c r="AR1435">
        <v>1.1627315467319281</v>
      </c>
      <c r="AS1435">
        <v>9.9539923588651718</v>
      </c>
      <c r="AT1435">
        <v>11921</v>
      </c>
      <c r="AU1435">
        <v>225</v>
      </c>
      <c r="AV1435">
        <v>7667.8253404722946</v>
      </c>
      <c r="AW1435">
        <v>3344.7995644153571</v>
      </c>
      <c r="AX1435">
        <v>99.383743178222474</v>
      </c>
      <c r="AY1435">
        <v>255.87533161156045</v>
      </c>
      <c r="AZ1435">
        <v>127.23617543036018</v>
      </c>
      <c r="BA1435">
        <v>2.641804747439465</v>
      </c>
      <c r="BB1435">
        <v>66.061272509003672</v>
      </c>
      <c r="BC1435">
        <v>13470</v>
      </c>
      <c r="BD1435">
        <v>589817.75869977486</v>
      </c>
      <c r="BE1435">
        <v>1677977.3077572354</v>
      </c>
      <c r="BF1435">
        <v>72186</v>
      </c>
      <c r="BG1435">
        <v>66835.5097326838</v>
      </c>
      <c r="BH1435">
        <v>58167.779655356673</v>
      </c>
      <c r="BI1435">
        <v>69296</v>
      </c>
      <c r="BJ1435">
        <v>56873.5375276544</v>
      </c>
      <c r="BK1435">
        <v>50137.815802490302</v>
      </c>
      <c r="BL1435">
        <v>-59435.346998544526</v>
      </c>
      <c r="BM1435">
        <v>-117485.45227643859</v>
      </c>
      <c r="BN1435">
        <v>-176206.29344456806</v>
      </c>
      <c r="BO1435">
        <v>67484.627950933645</v>
      </c>
      <c r="BP1435">
        <v>215126.2814541196</v>
      </c>
      <c r="BQ1435">
        <v>342396.29886784567</v>
      </c>
      <c r="BR1435">
        <v>609917</v>
      </c>
      <c r="BS1435">
        <v>8767932</v>
      </c>
      <c r="BT1435">
        <v>937111</v>
      </c>
      <c r="BU1435">
        <v>11280</v>
      </c>
      <c r="BV1435">
        <v>88734</v>
      </c>
      <c r="BW1435">
        <v>932589</v>
      </c>
      <c r="BX1435">
        <v>42948</v>
      </c>
      <c r="BY1435">
        <v>185.32503421317696</v>
      </c>
      <c r="BZ1435">
        <v>0</v>
      </c>
      <c r="CA1435">
        <v>0</v>
      </c>
      <c r="CB1435">
        <v>0</v>
      </c>
      <c r="CC1435">
        <v>0</v>
      </c>
      <c r="CD1435">
        <v>12.496264526117789</v>
      </c>
      <c r="CE1435">
        <v>0</v>
      </c>
      <c r="CF1435">
        <v>0</v>
      </c>
      <c r="CG1435">
        <v>124071.5393697769</v>
      </c>
      <c r="CH1435">
        <v>128861.06570574254</v>
      </c>
      <c r="CI1435">
        <v>16307.19681054972</v>
      </c>
      <c r="CJ1435">
        <v>62035.769684888452</v>
      </c>
      <c r="CK1435">
        <v>212905.84926780648</v>
      </c>
      <c r="CL1435">
        <v>5400000</v>
      </c>
      <c r="CM1435">
        <v>1590000</v>
      </c>
      <c r="CN1435">
        <v>750000</v>
      </c>
      <c r="CO1435">
        <v>36220000</v>
      </c>
      <c r="CP1435">
        <v>13000</v>
      </c>
      <c r="CQ1435">
        <v>0</v>
      </c>
      <c r="CR1435">
        <v>0</v>
      </c>
      <c r="CS1435">
        <v>0</v>
      </c>
      <c r="CT1435">
        <v>33241000</v>
      </c>
      <c r="CU1435">
        <v>0</v>
      </c>
      <c r="CV1435">
        <v>0</v>
      </c>
      <c r="CW1435">
        <v>0</v>
      </c>
      <c r="CX1435">
        <v>3365.3793007475315</v>
      </c>
      <c r="CY1435">
        <v>754532.96959412773</v>
      </c>
      <c r="CZ1435">
        <v>13470</v>
      </c>
      <c r="DA1435">
        <v>12471.591667348943</v>
      </c>
      <c r="DB1435">
        <v>10854.182139994657</v>
      </c>
      <c r="DC1435">
        <v>8928.3438889159606</v>
      </c>
      <c r="DD1435">
        <v>-59435.346998544526</v>
      </c>
      <c r="DE1435">
        <v>-117485.45227643859</v>
      </c>
      <c r="DF1435">
        <v>-176206.29344456806</v>
      </c>
    </row>
    <row r="1436" spans="1:110" x14ac:dyDescent="0.45">
      <c r="A1436">
        <v>36405</v>
      </c>
      <c r="B1436" t="s">
        <v>1766</v>
      </c>
      <c r="C1436">
        <v>12039</v>
      </c>
      <c r="D1436">
        <v>11310</v>
      </c>
      <c r="E1436">
        <v>10535</v>
      </c>
      <c r="F1436">
        <v>9750</v>
      </c>
      <c r="G1436">
        <v>8947</v>
      </c>
      <c r="H1436">
        <v>8102</v>
      </c>
      <c r="I1436">
        <v>7276</v>
      </c>
      <c r="J1436">
        <v>6479.8214285714294</v>
      </c>
      <c r="K1436">
        <v>2.39</v>
      </c>
      <c r="L1436">
        <v>2.31</v>
      </c>
      <c r="M1436">
        <v>2.23</v>
      </c>
      <c r="N1436">
        <v>2.17</v>
      </c>
      <c r="O1436">
        <v>2.13</v>
      </c>
      <c r="P1436">
        <v>2.09</v>
      </c>
      <c r="Q1436">
        <v>2.0758952746605965</v>
      </c>
      <c r="R1436">
        <v>2.0531949379144279</v>
      </c>
      <c r="S1436">
        <v>282157</v>
      </c>
      <c r="T1436">
        <v>12466</v>
      </c>
      <c r="U1436">
        <v>3457</v>
      </c>
      <c r="V1436">
        <v>29.341289447026906</v>
      </c>
      <c r="W1436">
        <v>42.131022671415678</v>
      </c>
      <c r="X1436">
        <v>2568.1576882078434</v>
      </c>
      <c r="Y1436">
        <v>495.98796426893995</v>
      </c>
      <c r="Z1436">
        <v>4101</v>
      </c>
      <c r="AA1436">
        <v>3814.7083884288782</v>
      </c>
      <c r="AB1436">
        <v>3482.7999795355004</v>
      </c>
      <c r="AC1436">
        <v>3133.1565706395163</v>
      </c>
      <c r="AD1436">
        <v>2792.6378677325561</v>
      </c>
      <c r="AE1436">
        <v>2476.4542829315201</v>
      </c>
      <c r="AF1436">
        <v>2189.1932512906656</v>
      </c>
      <c r="AG1436">
        <v>1858.2719342807459</v>
      </c>
      <c r="AH1436">
        <v>808</v>
      </c>
      <c r="AI1436">
        <v>713.71089605930774</v>
      </c>
      <c r="AJ1436">
        <v>602.39394624733825</v>
      </c>
      <c r="AK1436">
        <v>497.5687367870762</v>
      </c>
      <c r="AL1436">
        <v>420.73794074869573</v>
      </c>
      <c r="AM1436">
        <v>365.13110403846014</v>
      </c>
      <c r="AN1436">
        <v>327.16245271814569</v>
      </c>
      <c r="AO1436">
        <v>289.26300527048966</v>
      </c>
      <c r="AP1436">
        <v>17.125474152151515</v>
      </c>
      <c r="AQ1436">
        <v>7.5590468289126482</v>
      </c>
      <c r="AR1436">
        <v>0.8829765881197349</v>
      </c>
      <c r="AS1436">
        <v>7.5590468289126482</v>
      </c>
      <c r="AT1436">
        <v>11020</v>
      </c>
      <c r="AU1436">
        <v>273</v>
      </c>
      <c r="AV1436">
        <v>7109.2669225445534</v>
      </c>
      <c r="AW1436">
        <v>3749.2053996983509</v>
      </c>
      <c r="AX1436">
        <v>117.90332593693688</v>
      </c>
      <c r="AY1436">
        <v>237.23623720531171</v>
      </c>
      <c r="AZ1436">
        <v>142.61977340452526</v>
      </c>
      <c r="BA1436">
        <v>3.1340897035900253</v>
      </c>
      <c r="BB1436">
        <v>66.061272509003672</v>
      </c>
      <c r="BC1436">
        <v>13470</v>
      </c>
      <c r="BD1436">
        <v>573583.6438417125</v>
      </c>
      <c r="BE1436">
        <v>1521001.4856217385</v>
      </c>
      <c r="BF1436">
        <v>43192</v>
      </c>
      <c r="BG1436">
        <v>39636.707452725255</v>
      </c>
      <c r="BH1436">
        <v>34197.837330727358</v>
      </c>
      <c r="BI1436">
        <v>40814.000000000007</v>
      </c>
      <c r="BJ1436">
        <v>33521.999391085403</v>
      </c>
      <c r="BK1436">
        <v>29878.750962817292</v>
      </c>
      <c r="BL1436">
        <v>-37731.668346479768</v>
      </c>
      <c r="BM1436">
        <v>-73786.915107410983</v>
      </c>
      <c r="BN1436">
        <v>-112277.66369804263</v>
      </c>
      <c r="BO1436">
        <v>65512.430190784507</v>
      </c>
      <c r="BP1436">
        <v>196944.71286325145</v>
      </c>
      <c r="BQ1436">
        <v>319658.4474691333</v>
      </c>
      <c r="BR1436">
        <v>609917</v>
      </c>
      <c r="BS1436">
        <v>8767932</v>
      </c>
      <c r="BT1436">
        <v>937111</v>
      </c>
      <c r="BU1436">
        <v>11280</v>
      </c>
      <c r="BV1436">
        <v>88734</v>
      </c>
      <c r="BW1436">
        <v>932589</v>
      </c>
      <c r="BX1436">
        <v>42948</v>
      </c>
      <c r="BY1436">
        <v>287.15219260488266</v>
      </c>
      <c r="BZ1436">
        <v>0</v>
      </c>
      <c r="CA1436">
        <v>0</v>
      </c>
      <c r="CB1436">
        <v>0</v>
      </c>
      <c r="CC1436">
        <v>0</v>
      </c>
      <c r="CD1436">
        <v>11.475360656322678</v>
      </c>
      <c r="CE1436">
        <v>0</v>
      </c>
      <c r="CF1436">
        <v>0</v>
      </c>
      <c r="CG1436">
        <v>110912.43670934602</v>
      </c>
      <c r="CH1436">
        <v>115193.98297937591</v>
      </c>
      <c r="CI1436">
        <v>14577.645633673235</v>
      </c>
      <c r="CJ1436">
        <v>55456.218354673008</v>
      </c>
      <c r="CK1436">
        <v>190324.92586061489</v>
      </c>
      <c r="CL1436">
        <v>7810000</v>
      </c>
      <c r="CM1436">
        <v>1280000</v>
      </c>
      <c r="CN1436">
        <v>880000</v>
      </c>
      <c r="CO1436">
        <v>34580000</v>
      </c>
      <c r="CP1436">
        <v>4000</v>
      </c>
      <c r="CQ1436">
        <v>0</v>
      </c>
      <c r="CR1436">
        <v>0</v>
      </c>
      <c r="CS1436">
        <v>0</v>
      </c>
      <c r="CT1436">
        <v>8026000</v>
      </c>
      <c r="CU1436">
        <v>0</v>
      </c>
      <c r="CV1436">
        <v>0</v>
      </c>
      <c r="CW1436">
        <v>0</v>
      </c>
      <c r="CX1436">
        <v>2466.1856757588967</v>
      </c>
      <c r="CY1436">
        <v>659076.05630259938</v>
      </c>
      <c r="CZ1436">
        <v>13470</v>
      </c>
      <c r="DA1436">
        <v>12361.234705228033</v>
      </c>
      <c r="DB1436">
        <v>10665.050677090607</v>
      </c>
      <c r="DC1436">
        <v>8682.6005927078859</v>
      </c>
      <c r="DD1436">
        <v>-37731.668346479768</v>
      </c>
      <c r="DE1436">
        <v>-73786.915107410983</v>
      </c>
      <c r="DF1436">
        <v>-112277.66369804263</v>
      </c>
    </row>
    <row r="1437" spans="1:110" x14ac:dyDescent="0.45">
      <c r="A1437">
        <v>36468</v>
      </c>
      <c r="B1437" t="s">
        <v>1767</v>
      </c>
      <c r="C1437">
        <v>8927</v>
      </c>
      <c r="D1437">
        <v>7555</v>
      </c>
      <c r="E1437">
        <v>6355</v>
      </c>
      <c r="F1437">
        <v>5324</v>
      </c>
      <c r="G1437">
        <v>4423</v>
      </c>
      <c r="H1437">
        <v>3628</v>
      </c>
      <c r="I1437">
        <v>2938</v>
      </c>
      <c r="J1437">
        <v>1946.8214285714284</v>
      </c>
      <c r="K1437">
        <v>2.39</v>
      </c>
      <c r="L1437">
        <v>2.31</v>
      </c>
      <c r="M1437">
        <v>2.23</v>
      </c>
      <c r="N1437">
        <v>2.17</v>
      </c>
      <c r="O1437">
        <v>2.13</v>
      </c>
      <c r="P1437">
        <v>2.09</v>
      </c>
      <c r="Q1437">
        <v>2.0758952746605965</v>
      </c>
      <c r="R1437">
        <v>2.0531949379144279</v>
      </c>
      <c r="S1437">
        <v>309094</v>
      </c>
      <c r="T1437">
        <v>13709</v>
      </c>
      <c r="U1437">
        <v>2276</v>
      </c>
      <c r="V1437">
        <v>24.904951497088682</v>
      </c>
      <c r="W1437">
        <v>35.760905397450813</v>
      </c>
      <c r="X1437">
        <v>2467.2261305208162</v>
      </c>
      <c r="Y1437">
        <v>285.26772052181872</v>
      </c>
      <c r="Z1437">
        <v>4004</v>
      </c>
      <c r="AA1437">
        <v>3302.0337296986054</v>
      </c>
      <c r="AB1437">
        <v>2658.9903802179292</v>
      </c>
      <c r="AC1437">
        <v>2139.2939284206896</v>
      </c>
      <c r="AD1437">
        <v>1711.2733064714764</v>
      </c>
      <c r="AE1437">
        <v>1353.8589899332985</v>
      </c>
      <c r="AF1437">
        <v>1106.0464549004844</v>
      </c>
      <c r="AG1437">
        <v>578.47354121386388</v>
      </c>
      <c r="AH1437">
        <v>336</v>
      </c>
      <c r="AI1437">
        <v>261.7483264399342</v>
      </c>
      <c r="AJ1437">
        <v>200.27304129340226</v>
      </c>
      <c r="AK1437">
        <v>161.59380563902096</v>
      </c>
      <c r="AL1437">
        <v>141.27696107250836</v>
      </c>
      <c r="AM1437">
        <v>128.22589174095779</v>
      </c>
      <c r="AN1437">
        <v>165.66128540044252</v>
      </c>
      <c r="AO1437">
        <v>110.41540402049225</v>
      </c>
      <c r="AP1437">
        <v>15.796833854516239</v>
      </c>
      <c r="AQ1437">
        <v>1.6465250518423591</v>
      </c>
      <c r="AR1437">
        <v>0.19233153404588285</v>
      </c>
      <c r="AS1437">
        <v>1.6465250518423591</v>
      </c>
      <c r="AT1437">
        <v>7736</v>
      </c>
      <c r="AU1437">
        <v>66</v>
      </c>
      <c r="AV1437">
        <v>4950.1234152639672</v>
      </c>
      <c r="AW1437">
        <v>1361.6553123665344</v>
      </c>
      <c r="AX1437">
        <v>32.454009507013843</v>
      </c>
      <c r="AY1437">
        <v>165.18561836735859</v>
      </c>
      <c r="AZ1437">
        <v>51.79736808242297</v>
      </c>
      <c r="BA1437">
        <v>0.86268793715411107</v>
      </c>
      <c r="BB1437">
        <v>66.061272509003672</v>
      </c>
      <c r="BC1437">
        <v>13470</v>
      </c>
      <c r="BD1437">
        <v>257981.15037410692</v>
      </c>
      <c r="BE1437">
        <v>1215878.3593502815</v>
      </c>
      <c r="BF1437">
        <v>14440</v>
      </c>
      <c r="BG1437">
        <v>10832.358318567069</v>
      </c>
      <c r="BH1437">
        <v>7664.1800132362687</v>
      </c>
      <c r="BI1437">
        <v>9580.0000000000036</v>
      </c>
      <c r="BJ1437">
        <v>6206.6100809154523</v>
      </c>
      <c r="BK1437">
        <v>4964.8185385111501</v>
      </c>
      <c r="BL1437">
        <v>-158049.22906312451</v>
      </c>
      <c r="BM1437">
        <v>-248482.7261388693</v>
      </c>
      <c r="BN1437">
        <v>-343790.15071399882</v>
      </c>
      <c r="BO1437">
        <v>-178356.66078255</v>
      </c>
      <c r="BP1437">
        <v>-183362.63783223182</v>
      </c>
      <c r="BQ1437">
        <v>-139208.95913343865</v>
      </c>
      <c r="BR1437">
        <v>609917</v>
      </c>
      <c r="BS1437">
        <v>8767932</v>
      </c>
      <c r="BT1437">
        <v>937111</v>
      </c>
      <c r="BU1437">
        <v>11280</v>
      </c>
      <c r="BV1437">
        <v>88734</v>
      </c>
      <c r="BW1437">
        <v>932589</v>
      </c>
      <c r="BX1437">
        <v>42948</v>
      </c>
      <c r="BY1437">
        <v>21.691152911238447</v>
      </c>
      <c r="BZ1437">
        <v>0</v>
      </c>
      <c r="CA1437">
        <v>0</v>
      </c>
      <c r="CB1437">
        <v>143.73536527727435</v>
      </c>
      <c r="CC1437">
        <v>0</v>
      </c>
      <c r="CD1437">
        <v>11.438772054243525</v>
      </c>
      <c r="CE1437">
        <v>0</v>
      </c>
      <c r="CF1437">
        <v>0</v>
      </c>
      <c r="CG1437">
        <v>130964.40266809784</v>
      </c>
      <c r="CH1437">
        <v>136020.01380050601</v>
      </c>
      <c r="CI1437">
        <v>17213.152188913595</v>
      </c>
      <c r="CJ1437">
        <v>65482.201334048921</v>
      </c>
      <c r="CK1437">
        <v>224733.95200490684</v>
      </c>
      <c r="CL1437">
        <v>830000</v>
      </c>
      <c r="CM1437">
        <v>5500000</v>
      </c>
      <c r="CN1437">
        <v>2130000</v>
      </c>
      <c r="CO1437">
        <v>194840000</v>
      </c>
      <c r="CP1437">
        <v>18000</v>
      </c>
      <c r="CQ1437">
        <v>6950</v>
      </c>
      <c r="CR1437">
        <v>0</v>
      </c>
      <c r="CS1437">
        <v>0</v>
      </c>
      <c r="CT1437">
        <v>38835000</v>
      </c>
      <c r="CU1437">
        <v>48705600</v>
      </c>
      <c r="CV1437">
        <v>0</v>
      </c>
      <c r="CW1437">
        <v>0</v>
      </c>
      <c r="CX1437">
        <v>33385.861724182985</v>
      </c>
      <c r="CY1437">
        <v>779827.41866345028</v>
      </c>
      <c r="CZ1437">
        <v>13470</v>
      </c>
      <c r="DA1437">
        <v>10104.699899660556</v>
      </c>
      <c r="DB1437">
        <v>7149.3424361698435</v>
      </c>
      <c r="DC1437">
        <v>3905.179851613454</v>
      </c>
      <c r="DD1437">
        <v>-158049.22906312451</v>
      </c>
      <c r="DE1437">
        <v>-248482.7261388693</v>
      </c>
      <c r="DF1437">
        <v>-343790.15071399882</v>
      </c>
    </row>
    <row r="1438" spans="1:110" x14ac:dyDescent="0.45">
      <c r="A1438">
        <v>36489</v>
      </c>
      <c r="B1438" t="s">
        <v>1768</v>
      </c>
      <c r="C1438">
        <v>14638</v>
      </c>
      <c r="D1438">
        <v>14078</v>
      </c>
      <c r="E1438">
        <v>13500</v>
      </c>
      <c r="F1438">
        <v>12888</v>
      </c>
      <c r="G1438">
        <v>12250</v>
      </c>
      <c r="H1438">
        <v>11557</v>
      </c>
      <c r="I1438">
        <v>10829</v>
      </c>
      <c r="J1438">
        <v>10196.178571428571</v>
      </c>
      <c r="K1438">
        <v>2.39</v>
      </c>
      <c r="L1438">
        <v>2.31</v>
      </c>
      <c r="M1438">
        <v>2.23</v>
      </c>
      <c r="N1438">
        <v>2.17</v>
      </c>
      <c r="O1438">
        <v>2.13</v>
      </c>
      <c r="P1438">
        <v>2.09</v>
      </c>
      <c r="Q1438">
        <v>2.0758952746605965</v>
      </c>
      <c r="R1438">
        <v>2.0531949379144279</v>
      </c>
      <c r="S1438">
        <v>309094</v>
      </c>
      <c r="T1438">
        <v>13709</v>
      </c>
      <c r="U1438">
        <v>2276</v>
      </c>
      <c r="V1438">
        <v>36.37575467308843</v>
      </c>
      <c r="W1438">
        <v>52.231778960792511</v>
      </c>
      <c r="X1438">
        <v>2769.8665916505156</v>
      </c>
      <c r="Y1438">
        <v>320.25987361883426</v>
      </c>
      <c r="Z1438">
        <v>5426</v>
      </c>
      <c r="AA1438">
        <v>5124.558882457196</v>
      </c>
      <c r="AB1438">
        <v>4798.5468223816943</v>
      </c>
      <c r="AC1438">
        <v>4488.0326986992059</v>
      </c>
      <c r="AD1438">
        <v>4190.9099819863568</v>
      </c>
      <c r="AE1438">
        <v>3907.5374968492474</v>
      </c>
      <c r="AF1438">
        <v>3658.5240219447373</v>
      </c>
      <c r="AG1438">
        <v>3357.1434418823233</v>
      </c>
      <c r="AH1438">
        <v>555</v>
      </c>
      <c r="AI1438">
        <v>464.66347441766351</v>
      </c>
      <c r="AJ1438">
        <v>376.6131139859915</v>
      </c>
      <c r="AK1438">
        <v>301.49532223666927</v>
      </c>
      <c r="AL1438">
        <v>258.1041117421006</v>
      </c>
      <c r="AM1438">
        <v>238.72338355268494</v>
      </c>
      <c r="AN1438">
        <v>253.68578620428195</v>
      </c>
      <c r="AO1438">
        <v>254.71062620467282</v>
      </c>
      <c r="AP1438">
        <v>24.265167541023175</v>
      </c>
      <c r="AQ1438">
        <v>3.7421023905508157</v>
      </c>
      <c r="AR1438">
        <v>0.43711712283155185</v>
      </c>
      <c r="AS1438">
        <v>3.7421023905508157</v>
      </c>
      <c r="AT1438">
        <v>12467</v>
      </c>
      <c r="AU1438">
        <v>134</v>
      </c>
      <c r="AV1438">
        <v>7986.3237352825136</v>
      </c>
      <c r="AW1438">
        <v>2473.7976719350036</v>
      </c>
      <c r="AX1438">
        <v>63.368628091263247</v>
      </c>
      <c r="AY1438">
        <v>266.50362304637741</v>
      </c>
      <c r="AZ1438">
        <v>94.103263440407531</v>
      </c>
      <c r="BA1438">
        <v>1.684456000314027</v>
      </c>
      <c r="BB1438">
        <v>66.061272509003672</v>
      </c>
      <c r="BC1438">
        <v>13470</v>
      </c>
      <c r="BD1438">
        <v>725091.47293891036</v>
      </c>
      <c r="BE1438">
        <v>2696720.8354963288</v>
      </c>
      <c r="BF1438">
        <v>54352</v>
      </c>
      <c r="BG1438">
        <v>52967.849648731266</v>
      </c>
      <c r="BH1438">
        <v>49315.719726934898</v>
      </c>
      <c r="BI1438">
        <v>19392.000000000007</v>
      </c>
      <c r="BJ1438">
        <v>16983.301800104153</v>
      </c>
      <c r="BK1438">
        <v>15858.950640393641</v>
      </c>
      <c r="BL1438">
        <v>1693.6110850387486</v>
      </c>
      <c r="BM1438">
        <v>4567.0028652159963</v>
      </c>
      <c r="BN1438">
        <v>-378.85919305833522</v>
      </c>
      <c r="BO1438">
        <v>184857.99006355554</v>
      </c>
      <c r="BP1438">
        <v>502699.44966247841</v>
      </c>
      <c r="BQ1438">
        <v>803043.08500411082</v>
      </c>
      <c r="BR1438">
        <v>609917</v>
      </c>
      <c r="BS1438">
        <v>8767932</v>
      </c>
      <c r="BT1438">
        <v>937111</v>
      </c>
      <c r="BU1438">
        <v>11280</v>
      </c>
      <c r="BV1438">
        <v>88734</v>
      </c>
      <c r="BW1438">
        <v>932589</v>
      </c>
      <c r="BX1438">
        <v>42948</v>
      </c>
      <c r="BY1438">
        <v>136.42260837605565</v>
      </c>
      <c r="BZ1438">
        <v>0</v>
      </c>
      <c r="CA1438">
        <v>0</v>
      </c>
      <c r="CB1438">
        <v>0</v>
      </c>
      <c r="CC1438">
        <v>0</v>
      </c>
      <c r="CD1438">
        <v>12.083772996625857</v>
      </c>
      <c r="CE1438">
        <v>0</v>
      </c>
      <c r="CF1438">
        <v>0</v>
      </c>
      <c r="CG1438">
        <v>176081.32607528943</v>
      </c>
      <c r="CH1438">
        <v>182878.58314804875</v>
      </c>
      <c r="CI1438">
        <v>23143.041938204402</v>
      </c>
      <c r="CJ1438">
        <v>88040.663037644714</v>
      </c>
      <c r="CK1438">
        <v>302154.26082956378</v>
      </c>
      <c r="CL1438">
        <v>4250000</v>
      </c>
      <c r="CM1438">
        <v>3750000</v>
      </c>
      <c r="CN1438">
        <v>2240000</v>
      </c>
      <c r="CO1438">
        <v>122480000</v>
      </c>
      <c r="CP1438">
        <v>51000</v>
      </c>
      <c r="CQ1438">
        <v>2000</v>
      </c>
      <c r="CR1438">
        <v>0</v>
      </c>
      <c r="CS1438">
        <v>0</v>
      </c>
      <c r="CT1438">
        <v>122701000</v>
      </c>
      <c r="CU1438">
        <v>14016000</v>
      </c>
      <c r="CV1438">
        <v>0</v>
      </c>
      <c r="CW1438">
        <v>0</v>
      </c>
      <c r="CX1438">
        <v>19548.834768093773</v>
      </c>
      <c r="CY1438">
        <v>1063534.1994301255</v>
      </c>
      <c r="CZ1438">
        <v>13470</v>
      </c>
      <c r="DA1438">
        <v>13126.967448638692</v>
      </c>
      <c r="DB1438">
        <v>12221.863863736626</v>
      </c>
      <c r="DC1438">
        <v>10976.044593147757</v>
      </c>
      <c r="DD1438">
        <v>1693.6110850387486</v>
      </c>
      <c r="DE1438">
        <v>4567.0028652159963</v>
      </c>
      <c r="DF1438">
        <v>-378.85919305833522</v>
      </c>
    </row>
    <row r="1439" spans="1:110" x14ac:dyDescent="0.45">
      <c r="A1439">
        <v>37000</v>
      </c>
      <c r="B1439" t="s">
        <v>1769</v>
      </c>
      <c r="C1439">
        <v>976263</v>
      </c>
      <c r="D1439">
        <v>951400</v>
      </c>
      <c r="E1439">
        <v>921343</v>
      </c>
      <c r="F1439">
        <v>888509</v>
      </c>
      <c r="G1439">
        <v>853054</v>
      </c>
      <c r="H1439">
        <v>814677</v>
      </c>
      <c r="I1439">
        <v>776478</v>
      </c>
      <c r="J1439">
        <v>742867.64285714284</v>
      </c>
      <c r="K1439">
        <v>2.39</v>
      </c>
      <c r="L1439">
        <v>2.31</v>
      </c>
      <c r="M1439">
        <v>2.2400000000000002</v>
      </c>
      <c r="N1439">
        <v>2.1800000000000002</v>
      </c>
      <c r="O1439">
        <v>2.15</v>
      </c>
      <c r="P1439">
        <v>2.11</v>
      </c>
      <c r="Q1439">
        <v>2.0956461964492603</v>
      </c>
      <c r="R1439">
        <v>2.0745482364145857</v>
      </c>
      <c r="S1439">
        <v>296230</v>
      </c>
      <c r="T1439">
        <v>11419</v>
      </c>
      <c r="U1439">
        <v>3112</v>
      </c>
      <c r="V1439">
        <v>2679.8068712425616</v>
      </c>
      <c r="W1439">
        <v>4473.4022094817956</v>
      </c>
      <c r="X1439">
        <v>2088.6936755895249</v>
      </c>
      <c r="Y1439">
        <v>340.99798721939055</v>
      </c>
      <c r="Z1439">
        <v>455870</v>
      </c>
      <c r="AA1439">
        <v>445597.10710241203</v>
      </c>
      <c r="AB1439">
        <v>426593.29543850431</v>
      </c>
      <c r="AC1439">
        <v>406740.83717540128</v>
      </c>
      <c r="AD1439">
        <v>384502.19680794963</v>
      </c>
      <c r="AE1439">
        <v>361880.23932556686</v>
      </c>
      <c r="AF1439">
        <v>340097.31132989313</v>
      </c>
      <c r="AG1439">
        <v>318930.36293756234</v>
      </c>
      <c r="AH1439">
        <v>23872</v>
      </c>
      <c r="AI1439">
        <v>20659.723109979914</v>
      </c>
      <c r="AJ1439">
        <v>17840.016566692306</v>
      </c>
      <c r="AK1439">
        <v>15859.427444336796</v>
      </c>
      <c r="AL1439">
        <v>14864.577667334102</v>
      </c>
      <c r="AM1439">
        <v>14581.226527442243</v>
      </c>
      <c r="AN1439">
        <v>14807.824742410159</v>
      </c>
      <c r="AO1439">
        <v>14581.623984497377</v>
      </c>
      <c r="AP1439">
        <v>2645.3621645888884</v>
      </c>
      <c r="AQ1439">
        <v>306.18496940220263</v>
      </c>
      <c r="AR1439">
        <v>61.21670675</v>
      </c>
      <c r="AS1439">
        <v>306.18496940220263</v>
      </c>
      <c r="AT1439">
        <v>756077</v>
      </c>
      <c r="AU1439">
        <v>18583</v>
      </c>
      <c r="AV1439">
        <v>465475.61736085243</v>
      </c>
      <c r="AW1439">
        <v>260182.56059074041</v>
      </c>
      <c r="AX1439">
        <v>9643.7610676212935</v>
      </c>
      <c r="AY1439">
        <v>15532.921351331644</v>
      </c>
      <c r="AZ1439">
        <v>9897.3446048717651</v>
      </c>
      <c r="BA1439">
        <v>256.34910657295978</v>
      </c>
      <c r="BB1439">
        <v>66.061272509003672</v>
      </c>
      <c r="BC1439">
        <v>397700</v>
      </c>
      <c r="BD1439">
        <v>22842270.160439201</v>
      </c>
      <c r="BE1439">
        <v>2845382.1877524634</v>
      </c>
      <c r="BF1439">
        <v>54352</v>
      </c>
      <c r="BG1439">
        <v>53786.056038170704</v>
      </c>
      <c r="BH1439">
        <v>50952.718788196398</v>
      </c>
      <c r="BI1439">
        <v>19392.000000000007</v>
      </c>
      <c r="BJ1439">
        <v>17701.008800967345</v>
      </c>
      <c r="BK1439">
        <v>16733.202441518726</v>
      </c>
      <c r="BL1439">
        <v>-10569277.544530403</v>
      </c>
      <c r="BM1439">
        <v>-6585183.6597783603</v>
      </c>
      <c r="BN1439">
        <v>-3445008.5822623186</v>
      </c>
      <c r="BO1439">
        <v>254005.19343852485</v>
      </c>
      <c r="BP1439">
        <v>624741.28375959885</v>
      </c>
      <c r="BQ1439">
        <v>951704.43726024544</v>
      </c>
      <c r="BR1439">
        <v>770423</v>
      </c>
      <c r="BS1439">
        <v>8767932</v>
      </c>
      <c r="BT1439">
        <v>937111</v>
      </c>
      <c r="BU1439">
        <v>18583</v>
      </c>
      <c r="BV1439">
        <v>88734</v>
      </c>
      <c r="BW1439">
        <v>932589</v>
      </c>
      <c r="BX1439">
        <v>42948</v>
      </c>
      <c r="BY1439">
        <v>136.42260837605565</v>
      </c>
      <c r="BZ1439">
        <v>0</v>
      </c>
      <c r="CA1439">
        <v>0</v>
      </c>
      <c r="CB1439">
        <v>0</v>
      </c>
      <c r="CC1439">
        <v>0</v>
      </c>
      <c r="CD1439">
        <v>12.083772996625857</v>
      </c>
      <c r="CE1439">
        <v>0</v>
      </c>
      <c r="CF1439">
        <v>0</v>
      </c>
      <c r="CG1439">
        <v>199098.10060929554</v>
      </c>
      <c r="CH1439">
        <v>129223.88982325395</v>
      </c>
      <c r="CI1439">
        <v>187488.56558739112</v>
      </c>
      <c r="CJ1439">
        <v>22893.569061886297</v>
      </c>
      <c r="CK1439">
        <v>680514.05287275289</v>
      </c>
      <c r="CL1439">
        <v>251000000</v>
      </c>
      <c r="CM1439">
        <v>51100000</v>
      </c>
      <c r="CN1439">
        <v>2240000</v>
      </c>
      <c r="CO1439">
        <v>122480000</v>
      </c>
      <c r="CP1439">
        <v>51000</v>
      </c>
      <c r="CQ1439">
        <v>2000</v>
      </c>
      <c r="CR1439">
        <v>0</v>
      </c>
      <c r="CS1439">
        <v>0</v>
      </c>
      <c r="CT1439">
        <v>122701000</v>
      </c>
      <c r="CU1439">
        <v>14016000</v>
      </c>
      <c r="CV1439">
        <v>0</v>
      </c>
      <c r="CW1439">
        <v>0</v>
      </c>
      <c r="CX1439">
        <v>19548.834768093773</v>
      </c>
      <c r="CY1439">
        <v>1063534.1994301255</v>
      </c>
      <c r="CZ1439">
        <v>397700</v>
      </c>
      <c r="DA1439">
        <v>393558.92122425092</v>
      </c>
      <c r="DB1439">
        <v>372827.05810394662</v>
      </c>
      <c r="DC1439">
        <v>345773.99576016288</v>
      </c>
      <c r="DD1439">
        <v>-10569277.544530403</v>
      </c>
      <c r="DE1439">
        <v>-6585183.6597783603</v>
      </c>
      <c r="DF1439">
        <v>-3445008.5822623186</v>
      </c>
    </row>
    <row r="1440" spans="1:110" x14ac:dyDescent="0.45">
      <c r="A1440">
        <v>37201</v>
      </c>
      <c r="B1440" t="s">
        <v>1770</v>
      </c>
      <c r="C1440">
        <v>420748</v>
      </c>
      <c r="D1440">
        <v>419145</v>
      </c>
      <c r="E1440">
        <v>414544</v>
      </c>
      <c r="F1440">
        <v>407952</v>
      </c>
      <c r="G1440">
        <v>399466</v>
      </c>
      <c r="H1440">
        <v>389215</v>
      </c>
      <c r="I1440">
        <v>378118</v>
      </c>
      <c r="J1440">
        <v>370874.14285714284</v>
      </c>
      <c r="K1440">
        <v>2.39</v>
      </c>
      <c r="L1440">
        <v>2.31</v>
      </c>
      <c r="M1440">
        <v>2.2400000000000002</v>
      </c>
      <c r="N1440">
        <v>2.1800000000000002</v>
      </c>
      <c r="O1440">
        <v>2.15</v>
      </c>
      <c r="P1440">
        <v>2.11</v>
      </c>
      <c r="Q1440">
        <v>2.0956461964492603</v>
      </c>
      <c r="R1440">
        <v>2.0745482364145857</v>
      </c>
      <c r="S1440">
        <v>304521</v>
      </c>
      <c r="T1440">
        <v>10982</v>
      </c>
      <c r="U1440">
        <v>3104</v>
      </c>
      <c r="V1440">
        <v>1232.2307980029486</v>
      </c>
      <c r="W1440">
        <v>2014.9019871251503</v>
      </c>
      <c r="X1440">
        <v>1882.7592306966112</v>
      </c>
      <c r="Y1440">
        <v>325.44169468896678</v>
      </c>
      <c r="Z1440">
        <v>204918</v>
      </c>
      <c r="AA1440">
        <v>208837.22093554804</v>
      </c>
      <c r="AB1440">
        <v>204731.42289687082</v>
      </c>
      <c r="AC1440">
        <v>199427.11532826739</v>
      </c>
      <c r="AD1440">
        <v>191854.91459842038</v>
      </c>
      <c r="AE1440">
        <v>183217.65814778133</v>
      </c>
      <c r="AF1440">
        <v>174497.14685436356</v>
      </c>
      <c r="AG1440">
        <v>167987.10189040343</v>
      </c>
      <c r="AH1440">
        <v>4943</v>
      </c>
      <c r="AI1440">
        <v>4318.0310953346116</v>
      </c>
      <c r="AJ1440">
        <v>3731.0451061387521</v>
      </c>
      <c r="AK1440">
        <v>3383.1539469747372</v>
      </c>
      <c r="AL1440">
        <v>3240.0122637113418</v>
      </c>
      <c r="AM1440">
        <v>3201.7997030208699</v>
      </c>
      <c r="AN1440">
        <v>3258.4486688071011</v>
      </c>
      <c r="AO1440">
        <v>3284.7837786530945</v>
      </c>
      <c r="AP1440">
        <v>1419.6610932340675</v>
      </c>
      <c r="AQ1440">
        <v>46.84322644062506</v>
      </c>
      <c r="AR1440">
        <v>9.3655415608358794</v>
      </c>
      <c r="AS1440">
        <v>46.84322644062506</v>
      </c>
      <c r="AT1440">
        <v>303671</v>
      </c>
      <c r="AU1440">
        <v>7305</v>
      </c>
      <c r="AV1440">
        <v>186908.91501851191</v>
      </c>
      <c r="AW1440">
        <v>102836.77406306357</v>
      </c>
      <c r="AX1440">
        <v>3801.4325980005647</v>
      </c>
      <c r="AY1440">
        <v>6237.1504941677422</v>
      </c>
      <c r="AZ1440">
        <v>3911.9108853589382</v>
      </c>
      <c r="BA1440">
        <v>101.04914911948731</v>
      </c>
      <c r="BB1440">
        <v>66.061272509003672</v>
      </c>
      <c r="BC1440">
        <v>183540</v>
      </c>
      <c r="BD1440">
        <v>11946161.201742943</v>
      </c>
      <c r="BE1440">
        <v>91242098.889915571</v>
      </c>
      <c r="BF1440">
        <v>3135662</v>
      </c>
      <c r="BG1440">
        <v>3233921.7412526878</v>
      </c>
      <c r="BH1440">
        <v>3187748.4774916712</v>
      </c>
      <c r="BI1440">
        <v>1699001.9999999995</v>
      </c>
      <c r="BJ1440">
        <v>1622445.7799193119</v>
      </c>
      <c r="BK1440">
        <v>1560841.8947173436</v>
      </c>
      <c r="BL1440">
        <v>-5437791.6408687662</v>
      </c>
      <c r="BM1440">
        <v>-6672370.7736972757</v>
      </c>
      <c r="BN1440">
        <v>-8020823.3149389885</v>
      </c>
      <c r="BO1440">
        <v>10012922.140419826</v>
      </c>
      <c r="BP1440">
        <v>22840623.551462039</v>
      </c>
      <c r="BQ1440">
        <v>33604083.106143348</v>
      </c>
      <c r="BR1440">
        <v>770423</v>
      </c>
      <c r="BS1440">
        <v>8767932</v>
      </c>
      <c r="BT1440">
        <v>937111</v>
      </c>
      <c r="BU1440">
        <v>18583</v>
      </c>
      <c r="BV1440">
        <v>88734</v>
      </c>
      <c r="BW1440">
        <v>932589</v>
      </c>
      <c r="BX1440">
        <v>42948</v>
      </c>
      <c r="BY1440">
        <v>2503.9131191269175</v>
      </c>
      <c r="BZ1440">
        <v>0</v>
      </c>
      <c r="CA1440">
        <v>0</v>
      </c>
      <c r="CB1440">
        <v>0</v>
      </c>
      <c r="CC1440">
        <v>268.58275445999999</v>
      </c>
      <c r="CD1440">
        <v>135.48563173664485</v>
      </c>
      <c r="CE1440">
        <v>0.41534999999999994</v>
      </c>
      <c r="CF1440">
        <v>0</v>
      </c>
      <c r="CG1440">
        <v>4916990.9330782015</v>
      </c>
      <c r="CH1440">
        <v>3191354.8780905386</v>
      </c>
      <c r="CI1440">
        <v>4630278.1102774562</v>
      </c>
      <c r="CJ1440">
        <v>565386.96832670318</v>
      </c>
      <c r="CK1440">
        <v>16806194.622488543</v>
      </c>
      <c r="CL1440">
        <v>50500000</v>
      </c>
      <c r="CM1440">
        <v>9020000</v>
      </c>
      <c r="CN1440">
        <v>10800000</v>
      </c>
      <c r="CO1440">
        <v>375410000</v>
      </c>
      <c r="CP1440">
        <v>12000</v>
      </c>
      <c r="CQ1440">
        <v>0</v>
      </c>
      <c r="CR1440">
        <v>0</v>
      </c>
      <c r="CS1440">
        <v>0</v>
      </c>
      <c r="CT1440">
        <v>25906000</v>
      </c>
      <c r="CU1440">
        <v>0</v>
      </c>
      <c r="CV1440">
        <v>0</v>
      </c>
      <c r="CW1440">
        <v>0</v>
      </c>
      <c r="CX1440">
        <v>27114.282852334123</v>
      </c>
      <c r="CY1440">
        <v>31388463.560776748</v>
      </c>
      <c r="CZ1440">
        <v>183540</v>
      </c>
      <c r="DA1440">
        <v>189291.44671508545</v>
      </c>
      <c r="DB1440">
        <v>186588.78270643367</v>
      </c>
      <c r="DC1440">
        <v>180834.5608255543</v>
      </c>
      <c r="DD1440">
        <v>-5437791.6408687662</v>
      </c>
      <c r="DE1440">
        <v>-6672370.7736972757</v>
      </c>
      <c r="DF1440">
        <v>-8020823.3149389885</v>
      </c>
    </row>
    <row r="1441" spans="1:110" x14ac:dyDescent="0.45">
      <c r="A1441">
        <v>37202</v>
      </c>
      <c r="B1441" t="s">
        <v>1771</v>
      </c>
      <c r="C1441">
        <v>110010</v>
      </c>
      <c r="D1441">
        <v>108884</v>
      </c>
      <c r="E1441">
        <v>107004</v>
      </c>
      <c r="F1441">
        <v>104720</v>
      </c>
      <c r="G1441">
        <v>102092</v>
      </c>
      <c r="H1441">
        <v>99026</v>
      </c>
      <c r="I1441">
        <v>95878</v>
      </c>
      <c r="J1441">
        <v>93484.28571428571</v>
      </c>
      <c r="K1441">
        <v>2.39</v>
      </c>
      <c r="L1441">
        <v>2.31</v>
      </c>
      <c r="M1441">
        <v>2.2400000000000002</v>
      </c>
      <c r="N1441">
        <v>2.1800000000000002</v>
      </c>
      <c r="O1441">
        <v>2.15</v>
      </c>
      <c r="P1441">
        <v>2.11</v>
      </c>
      <c r="Q1441">
        <v>2.0956461964492603</v>
      </c>
      <c r="R1441">
        <v>2.0745482364145857</v>
      </c>
      <c r="S1441">
        <v>289815</v>
      </c>
      <c r="T1441">
        <v>11608</v>
      </c>
      <c r="U1441">
        <v>3182</v>
      </c>
      <c r="V1441">
        <v>297.70602939592749</v>
      </c>
      <c r="W1441">
        <v>495.93018345500008</v>
      </c>
      <c r="X1441">
        <v>2153.7003507027021</v>
      </c>
      <c r="Y1441">
        <v>354.40116743612481</v>
      </c>
      <c r="Z1441">
        <v>46385</v>
      </c>
      <c r="AA1441">
        <v>46081.435999785674</v>
      </c>
      <c r="AB1441">
        <v>45011.241654851474</v>
      </c>
      <c r="AC1441">
        <v>43712.464469227816</v>
      </c>
      <c r="AD1441">
        <v>42157.629436163545</v>
      </c>
      <c r="AE1441">
        <v>40480.637668654388</v>
      </c>
      <c r="AF1441">
        <v>38692.708313598901</v>
      </c>
      <c r="AG1441">
        <v>37270.925856293114</v>
      </c>
      <c r="AH1441">
        <v>1871</v>
      </c>
      <c r="AI1441">
        <v>1599.5106532672544</v>
      </c>
      <c r="AJ1441">
        <v>1339.9161028611031</v>
      </c>
      <c r="AK1441">
        <v>1176.264504519369</v>
      </c>
      <c r="AL1441">
        <v>1127.8305807698096</v>
      </c>
      <c r="AM1441">
        <v>1167.2336789229666</v>
      </c>
      <c r="AN1441">
        <v>1227.0625125666697</v>
      </c>
      <c r="AO1441">
        <v>1319.528634327789</v>
      </c>
      <c r="AP1441">
        <v>239.11213788272187</v>
      </c>
      <c r="AQ1441">
        <v>14.834802096745742</v>
      </c>
      <c r="AR1441">
        <v>2.9659774985814056</v>
      </c>
      <c r="AS1441">
        <v>14.834802096745742</v>
      </c>
      <c r="AT1441">
        <v>86492</v>
      </c>
      <c r="AU1441">
        <v>1704</v>
      </c>
      <c r="AV1441">
        <v>53129.197064077649</v>
      </c>
      <c r="AW1441">
        <v>25343.028411250561</v>
      </c>
      <c r="AX1441">
        <v>912.10208697253847</v>
      </c>
      <c r="AY1441">
        <v>1772.9213060282711</v>
      </c>
      <c r="AZ1441">
        <v>964.04880076397126</v>
      </c>
      <c r="BA1441">
        <v>24.245369981611841</v>
      </c>
      <c r="BB1441">
        <v>66.061272509003672</v>
      </c>
      <c r="BC1441">
        <v>43750</v>
      </c>
      <c r="BD1441">
        <v>2763045.1536246659</v>
      </c>
      <c r="BE1441">
        <v>18609554.267944142</v>
      </c>
      <c r="BF1441">
        <v>781610</v>
      </c>
      <c r="BG1441">
        <v>796546.54845203494</v>
      </c>
      <c r="BH1441">
        <v>778224.3253292212</v>
      </c>
      <c r="BI1441">
        <v>537321.99999999977</v>
      </c>
      <c r="BJ1441">
        <v>509699.15159856703</v>
      </c>
      <c r="BK1441">
        <v>491569.3548266078</v>
      </c>
      <c r="BL1441">
        <v>-1674581.1887786165</v>
      </c>
      <c r="BM1441">
        <v>-1959023.8187433169</v>
      </c>
      <c r="BN1441">
        <v>-2338868.8008960858</v>
      </c>
      <c r="BO1441">
        <v>1961178.1522719003</v>
      </c>
      <c r="BP1441">
        <v>4514813.4914347194</v>
      </c>
      <c r="BQ1441">
        <v>6797692.2565505896</v>
      </c>
      <c r="BR1441">
        <v>770423</v>
      </c>
      <c r="BS1441">
        <v>8767932</v>
      </c>
      <c r="BT1441">
        <v>937111</v>
      </c>
      <c r="BU1441">
        <v>18583</v>
      </c>
      <c r="BV1441">
        <v>88734</v>
      </c>
      <c r="BW1441">
        <v>932589</v>
      </c>
      <c r="BX1441">
        <v>42948</v>
      </c>
      <c r="BY1441">
        <v>802.44877959541066</v>
      </c>
      <c r="BZ1441">
        <v>0</v>
      </c>
      <c r="CA1441">
        <v>0</v>
      </c>
      <c r="CB1441">
        <v>2.9714181835850018</v>
      </c>
      <c r="CC1441">
        <v>46.757447760000005</v>
      </c>
      <c r="CD1441">
        <v>72.731367414374645</v>
      </c>
      <c r="CE1441">
        <v>0</v>
      </c>
      <c r="CF1441">
        <v>5.7290000000000001</v>
      </c>
      <c r="CG1441">
        <v>1030444.855229367</v>
      </c>
      <c r="CH1441">
        <v>668806.44282189442</v>
      </c>
      <c r="CI1441">
        <v>970358.96993806341</v>
      </c>
      <c r="CJ1441">
        <v>118487.11959313157</v>
      </c>
      <c r="CK1441">
        <v>3522043.668664082</v>
      </c>
      <c r="CL1441">
        <v>24600000</v>
      </c>
      <c r="CM1441">
        <v>2900000</v>
      </c>
      <c r="CN1441">
        <v>4160000</v>
      </c>
      <c r="CO1441">
        <v>111780000</v>
      </c>
      <c r="CP1441">
        <v>6000</v>
      </c>
      <c r="CQ1441">
        <v>0</v>
      </c>
      <c r="CR1441">
        <v>0</v>
      </c>
      <c r="CS1441">
        <v>0</v>
      </c>
      <c r="CT1441">
        <v>9525000</v>
      </c>
      <c r="CU1441">
        <v>0</v>
      </c>
      <c r="CV1441">
        <v>0</v>
      </c>
      <c r="CW1441">
        <v>0</v>
      </c>
      <c r="CX1441">
        <v>5803.6168695551496</v>
      </c>
      <c r="CY1441">
        <v>6500588.0475306613</v>
      </c>
      <c r="CZ1441">
        <v>43750</v>
      </c>
      <c r="DA1441">
        <v>44586.061456194941</v>
      </c>
      <c r="DB1441">
        <v>43560.489544854121</v>
      </c>
      <c r="DC1441">
        <v>41825.490922053963</v>
      </c>
      <c r="DD1441">
        <v>-1674581.1887786165</v>
      </c>
      <c r="DE1441">
        <v>-1959023.8187433169</v>
      </c>
      <c r="DF1441">
        <v>-2338868.8008960858</v>
      </c>
    </row>
    <row r="1442" spans="1:110" x14ac:dyDescent="0.45">
      <c r="A1442">
        <v>37203</v>
      </c>
      <c r="B1442" t="s">
        <v>1772</v>
      </c>
      <c r="C1442">
        <v>53164</v>
      </c>
      <c r="D1442">
        <v>50500</v>
      </c>
      <c r="E1442">
        <v>47635</v>
      </c>
      <c r="F1442">
        <v>44771</v>
      </c>
      <c r="G1442">
        <v>41827</v>
      </c>
      <c r="H1442">
        <v>38850</v>
      </c>
      <c r="I1442">
        <v>36121</v>
      </c>
      <c r="J1442">
        <v>33255.392857142855</v>
      </c>
      <c r="K1442">
        <v>2.39</v>
      </c>
      <c r="L1442">
        <v>2.31</v>
      </c>
      <c r="M1442">
        <v>2.2400000000000002</v>
      </c>
      <c r="N1442">
        <v>2.1800000000000002</v>
      </c>
      <c r="O1442">
        <v>2.15</v>
      </c>
      <c r="P1442">
        <v>2.11</v>
      </c>
      <c r="Q1442">
        <v>2.0956461964492603</v>
      </c>
      <c r="R1442">
        <v>2.0745482364145857</v>
      </c>
      <c r="S1442">
        <v>289815</v>
      </c>
      <c r="T1442">
        <v>11608</v>
      </c>
      <c r="U1442">
        <v>3182</v>
      </c>
      <c r="V1442">
        <v>141.37709837448858</v>
      </c>
      <c r="W1442">
        <v>232.72207396515157</v>
      </c>
      <c r="X1442">
        <v>2191.6910286150628</v>
      </c>
      <c r="Y1442">
        <v>364.97539827063406</v>
      </c>
      <c r="Z1442">
        <v>30315</v>
      </c>
      <c r="AA1442">
        <v>27905.998163312513</v>
      </c>
      <c r="AB1442">
        <v>25798.400980300528</v>
      </c>
      <c r="AC1442">
        <v>23975.116962374574</v>
      </c>
      <c r="AD1442">
        <v>22146.223542404681</v>
      </c>
      <c r="AE1442">
        <v>20280.384304954801</v>
      </c>
      <c r="AF1442">
        <v>18568.032963340112</v>
      </c>
      <c r="AG1442">
        <v>16617.487179889074</v>
      </c>
      <c r="AH1442">
        <v>1253</v>
      </c>
      <c r="AI1442">
        <v>1099.0997590327577</v>
      </c>
      <c r="AJ1442">
        <v>1014.3991731284395</v>
      </c>
      <c r="AK1442">
        <v>982.75785399769984</v>
      </c>
      <c r="AL1442">
        <v>1013.5781699244385</v>
      </c>
      <c r="AM1442">
        <v>1084.0269509993648</v>
      </c>
      <c r="AN1442">
        <v>1180.8779978109692</v>
      </c>
      <c r="AO1442">
        <v>1249.5766852668921</v>
      </c>
      <c r="AP1442">
        <v>146.14227085536982</v>
      </c>
      <c r="AQ1442">
        <v>25.660198221398041</v>
      </c>
      <c r="AR1442">
        <v>5.1303394570056744</v>
      </c>
      <c r="AS1442">
        <v>25.660198221398041</v>
      </c>
      <c r="AT1442">
        <v>42659</v>
      </c>
      <c r="AU1442">
        <v>2139</v>
      </c>
      <c r="AV1442">
        <v>26571.098980494673</v>
      </c>
      <c r="AW1442">
        <v>26108.835186375654</v>
      </c>
      <c r="AX1442">
        <v>1038.1735688672304</v>
      </c>
      <c r="AY1442">
        <v>886.67757297910714</v>
      </c>
      <c r="AZ1442">
        <v>993.18009048972988</v>
      </c>
      <c r="BA1442">
        <v>27.59658446332908</v>
      </c>
      <c r="BB1442">
        <v>66.061272509003672</v>
      </c>
      <c r="BC1442">
        <v>20660</v>
      </c>
      <c r="BD1442">
        <v>1000774.8882918155</v>
      </c>
      <c r="BE1442">
        <v>11684364.499457851</v>
      </c>
      <c r="BF1442">
        <v>283958</v>
      </c>
      <c r="BG1442">
        <v>266756.50065927877</v>
      </c>
      <c r="BH1442">
        <v>239157.09983576555</v>
      </c>
      <c r="BI1442">
        <v>337714.00000000012</v>
      </c>
      <c r="BJ1442">
        <v>290143.09405624453</v>
      </c>
      <c r="BK1442">
        <v>268010.11358311755</v>
      </c>
      <c r="BL1442">
        <v>-1005652.1170034017</v>
      </c>
      <c r="BM1442">
        <v>-1120991.6211725657</v>
      </c>
      <c r="BN1442">
        <v>-1259253.9214133124</v>
      </c>
      <c r="BO1442">
        <v>681691.02396707609</v>
      </c>
      <c r="BP1442">
        <v>1995679.919236281</v>
      </c>
      <c r="BQ1442">
        <v>3142350.5959860859</v>
      </c>
      <c r="BR1442">
        <v>770423</v>
      </c>
      <c r="BS1442">
        <v>8767932</v>
      </c>
      <c r="BT1442">
        <v>937111</v>
      </c>
      <c r="BU1442">
        <v>18583</v>
      </c>
      <c r="BV1442">
        <v>88734</v>
      </c>
      <c r="BW1442">
        <v>932589</v>
      </c>
      <c r="BX1442">
        <v>42948</v>
      </c>
      <c r="BY1442">
        <v>880.95108812223657</v>
      </c>
      <c r="BZ1442">
        <v>0</v>
      </c>
      <c r="CA1442">
        <v>0</v>
      </c>
      <c r="CB1442">
        <v>0</v>
      </c>
      <c r="CC1442">
        <v>0</v>
      </c>
      <c r="CD1442">
        <v>25.764845368650363</v>
      </c>
      <c r="CE1442">
        <v>0</v>
      </c>
      <c r="CF1442">
        <v>0.85</v>
      </c>
      <c r="CG1442">
        <v>742307.62777581951</v>
      </c>
      <c r="CH1442">
        <v>481792.03524850198</v>
      </c>
      <c r="CI1442">
        <v>699023.20479379629</v>
      </c>
      <c r="CJ1442">
        <v>85355.26401127952</v>
      </c>
      <c r="CK1442">
        <v>2537195.3359182235</v>
      </c>
      <c r="CL1442">
        <v>9910000</v>
      </c>
      <c r="CM1442">
        <v>4090000</v>
      </c>
      <c r="CN1442">
        <v>3890000</v>
      </c>
      <c r="CO1442">
        <v>92490000</v>
      </c>
      <c r="CP1442">
        <v>13000</v>
      </c>
      <c r="CQ1442">
        <v>0</v>
      </c>
      <c r="CR1442">
        <v>0</v>
      </c>
      <c r="CS1442">
        <v>0</v>
      </c>
      <c r="CT1442">
        <v>21935000</v>
      </c>
      <c r="CU1442">
        <v>0</v>
      </c>
      <c r="CV1442">
        <v>0</v>
      </c>
      <c r="CW1442">
        <v>0</v>
      </c>
      <c r="CX1442">
        <v>4994.837424972985</v>
      </c>
      <c r="CY1442">
        <v>4713052.9301307071</v>
      </c>
      <c r="CZ1442">
        <v>20660</v>
      </c>
      <c r="DA1442">
        <v>19408.466405668085</v>
      </c>
      <c r="DB1442">
        <v>17400.410210689315</v>
      </c>
      <c r="DC1442">
        <v>15149.191807581623</v>
      </c>
      <c r="DD1442">
        <v>-1005652.1170034017</v>
      </c>
      <c r="DE1442">
        <v>-1120991.6211725657</v>
      </c>
      <c r="DF1442">
        <v>-1259253.9214133124</v>
      </c>
    </row>
    <row r="1443" spans="1:110" x14ac:dyDescent="0.45">
      <c r="A1443">
        <v>37204</v>
      </c>
      <c r="B1443" t="s">
        <v>1773</v>
      </c>
      <c r="C1443">
        <v>32927</v>
      </c>
      <c r="D1443">
        <v>31809</v>
      </c>
      <c r="E1443">
        <v>30579</v>
      </c>
      <c r="F1443">
        <v>29281</v>
      </c>
      <c r="G1443">
        <v>28005</v>
      </c>
      <c r="H1443">
        <v>26650</v>
      </c>
      <c r="I1443">
        <v>25358</v>
      </c>
      <c r="J1443">
        <v>24086.607142857145</v>
      </c>
      <c r="K1443">
        <v>2.39</v>
      </c>
      <c r="L1443">
        <v>2.31</v>
      </c>
      <c r="M1443">
        <v>2.2400000000000002</v>
      </c>
      <c r="N1443">
        <v>2.1800000000000002</v>
      </c>
      <c r="O1443">
        <v>2.15</v>
      </c>
      <c r="P1443">
        <v>2.11</v>
      </c>
      <c r="Q1443">
        <v>2.0956461964492603</v>
      </c>
      <c r="R1443">
        <v>2.0745482364145857</v>
      </c>
      <c r="S1443">
        <v>289815</v>
      </c>
      <c r="T1443">
        <v>11608</v>
      </c>
      <c r="U1443">
        <v>3182</v>
      </c>
      <c r="V1443">
        <v>86.164416863222314</v>
      </c>
      <c r="W1443">
        <v>144.43060418562195</v>
      </c>
      <c r="X1443">
        <v>2227.2294218168936</v>
      </c>
      <c r="Y1443">
        <v>364.2306224980108</v>
      </c>
      <c r="Z1443">
        <v>14567</v>
      </c>
      <c r="AA1443">
        <v>13950.909520503121</v>
      </c>
      <c r="AB1443">
        <v>13302.180802894354</v>
      </c>
      <c r="AC1443">
        <v>12649.447068611275</v>
      </c>
      <c r="AD1443">
        <v>12023.19362851318</v>
      </c>
      <c r="AE1443">
        <v>11441.879998225075</v>
      </c>
      <c r="AF1443">
        <v>10867.438185805857</v>
      </c>
      <c r="AG1443">
        <v>10238.869527289575</v>
      </c>
      <c r="AH1443">
        <v>914</v>
      </c>
      <c r="AI1443">
        <v>785.86310917314324</v>
      </c>
      <c r="AJ1443">
        <v>668.15269065577615</v>
      </c>
      <c r="AK1443">
        <v>583.00611910173404</v>
      </c>
      <c r="AL1443">
        <v>558.21024229764134</v>
      </c>
      <c r="AM1443">
        <v>580.28843581467027</v>
      </c>
      <c r="AN1443">
        <v>619.6347037981318</v>
      </c>
      <c r="AO1443">
        <v>645.16947639837383</v>
      </c>
      <c r="AP1443">
        <v>94.965196165430712</v>
      </c>
      <c r="AQ1443">
        <v>14.233391200931724</v>
      </c>
      <c r="AR1443">
        <v>2.8457351675578351</v>
      </c>
      <c r="AS1443">
        <v>14.233391200931724</v>
      </c>
      <c r="AT1443">
        <v>25556</v>
      </c>
      <c r="AU1443">
        <v>566</v>
      </c>
      <c r="AV1443">
        <v>15715.88369039391</v>
      </c>
      <c r="AW1443">
        <v>8143.3404073200654</v>
      </c>
      <c r="AX1443">
        <v>297.82333441632358</v>
      </c>
      <c r="AY1443">
        <v>524.43903874844477</v>
      </c>
      <c r="AZ1443">
        <v>309.77266909445524</v>
      </c>
      <c r="BA1443">
        <v>7.916698180187896</v>
      </c>
      <c r="BB1443">
        <v>66.061272509003672</v>
      </c>
      <c r="BC1443">
        <v>12740</v>
      </c>
      <c r="BD1443">
        <v>709627.46985776303</v>
      </c>
      <c r="BE1443">
        <v>6136431.8636899292</v>
      </c>
      <c r="BF1443">
        <v>169300</v>
      </c>
      <c r="BG1443">
        <v>165138.49901404054</v>
      </c>
      <c r="BH1443">
        <v>155286.49228757134</v>
      </c>
      <c r="BI1443">
        <v>130757.99999999996</v>
      </c>
      <c r="BJ1443">
        <v>118559.75392619582</v>
      </c>
      <c r="BK1443">
        <v>112690.05437721661</v>
      </c>
      <c r="BL1443">
        <v>-705836.36387369083</v>
      </c>
      <c r="BM1443">
        <v>-713972.20024532743</v>
      </c>
      <c r="BN1443">
        <v>-763387.15859871032</v>
      </c>
      <c r="BO1443">
        <v>525964.64811299741</v>
      </c>
      <c r="BP1443">
        <v>1306734.9175477382</v>
      </c>
      <c r="BQ1443">
        <v>2036177.8197949287</v>
      </c>
      <c r="BR1443">
        <v>770423</v>
      </c>
      <c r="BS1443">
        <v>8767932</v>
      </c>
      <c r="BT1443">
        <v>937111</v>
      </c>
      <c r="BU1443">
        <v>18583</v>
      </c>
      <c r="BV1443">
        <v>88734</v>
      </c>
      <c r="BW1443">
        <v>932589</v>
      </c>
      <c r="BX1443">
        <v>42948</v>
      </c>
      <c r="BY1443">
        <v>254.13125078473291</v>
      </c>
      <c r="BZ1443">
        <v>0</v>
      </c>
      <c r="CA1443">
        <v>0</v>
      </c>
      <c r="CB1443">
        <v>0</v>
      </c>
      <c r="CC1443">
        <v>0</v>
      </c>
      <c r="CD1443">
        <v>32.421057318185888</v>
      </c>
      <c r="CE1443">
        <v>0</v>
      </c>
      <c r="CF1443">
        <v>0</v>
      </c>
      <c r="CG1443">
        <v>371271.90291555465</v>
      </c>
      <c r="CH1443">
        <v>240972.66287325646</v>
      </c>
      <c r="CI1443">
        <v>349622.80557933432</v>
      </c>
      <c r="CJ1443">
        <v>42691.210634976582</v>
      </c>
      <c r="CK1443">
        <v>1269001.2943249913</v>
      </c>
      <c r="CL1443">
        <v>10400000</v>
      </c>
      <c r="CM1443">
        <v>1970000</v>
      </c>
      <c r="CN1443">
        <v>1890000</v>
      </c>
      <c r="CO1443">
        <v>39930000</v>
      </c>
      <c r="CP1443">
        <v>1000</v>
      </c>
      <c r="CQ1443">
        <v>0</v>
      </c>
      <c r="CR1443">
        <v>0</v>
      </c>
      <c r="CS1443">
        <v>0</v>
      </c>
      <c r="CT1443">
        <v>1034000</v>
      </c>
      <c r="CU1443">
        <v>0</v>
      </c>
      <c r="CV1443">
        <v>0</v>
      </c>
      <c r="CW1443">
        <v>0</v>
      </c>
      <c r="CX1443">
        <v>1757.7985553270314</v>
      </c>
      <c r="CY1443">
        <v>2303135.7073155749</v>
      </c>
      <c r="CZ1443">
        <v>12740</v>
      </c>
      <c r="DA1443">
        <v>12426.842749195963</v>
      </c>
      <c r="DB1443">
        <v>11685.469059324621</v>
      </c>
      <c r="DC1443">
        <v>10741.958834671947</v>
      </c>
      <c r="DD1443">
        <v>-705836.36387369083</v>
      </c>
      <c r="DE1443">
        <v>-713972.20024532743</v>
      </c>
      <c r="DF1443">
        <v>-763387.15859871032</v>
      </c>
    </row>
    <row r="1444" spans="1:110" x14ac:dyDescent="0.45">
      <c r="A1444">
        <v>37205</v>
      </c>
      <c r="B1444" t="s">
        <v>1774</v>
      </c>
      <c r="C1444">
        <v>59409</v>
      </c>
      <c r="D1444">
        <v>56001</v>
      </c>
      <c r="E1444">
        <v>52431</v>
      </c>
      <c r="F1444">
        <v>48804</v>
      </c>
      <c r="G1444">
        <v>45188</v>
      </c>
      <c r="H1444">
        <v>41504</v>
      </c>
      <c r="I1444">
        <v>37910</v>
      </c>
      <c r="J1444">
        <v>34312.357142857138</v>
      </c>
      <c r="K1444">
        <v>2.39</v>
      </c>
      <c r="L1444">
        <v>2.31</v>
      </c>
      <c r="M1444">
        <v>2.2400000000000002</v>
      </c>
      <c r="N1444">
        <v>2.1800000000000002</v>
      </c>
      <c r="O1444">
        <v>2.15</v>
      </c>
      <c r="P1444">
        <v>2.11</v>
      </c>
      <c r="Q1444">
        <v>2.0956461964492603</v>
      </c>
      <c r="R1444">
        <v>2.0745482364145857</v>
      </c>
      <c r="S1444">
        <v>289815</v>
      </c>
      <c r="T1444">
        <v>11608</v>
      </c>
      <c r="U1444">
        <v>3182</v>
      </c>
      <c r="V1444">
        <v>148.18781455931645</v>
      </c>
      <c r="W1444">
        <v>256.31152614869012</v>
      </c>
      <c r="X1444">
        <v>2336.5791310761379</v>
      </c>
      <c r="Y1444">
        <v>370.31186393371235</v>
      </c>
      <c r="Z1444">
        <v>30032</v>
      </c>
      <c r="AA1444">
        <v>27813.798402051973</v>
      </c>
      <c r="AB1444">
        <v>25479.662961626687</v>
      </c>
      <c r="AC1444">
        <v>23213.073692993239</v>
      </c>
      <c r="AD1444">
        <v>21029.488323294256</v>
      </c>
      <c r="AE1444">
        <v>19009.844474592082</v>
      </c>
      <c r="AF1444">
        <v>17134.755804535478</v>
      </c>
      <c r="AG1444">
        <v>14940.533981535738</v>
      </c>
      <c r="AH1444">
        <v>2954</v>
      </c>
      <c r="AI1444">
        <v>2484.7179640700074</v>
      </c>
      <c r="AJ1444">
        <v>2125.5171668066432</v>
      </c>
      <c r="AK1444">
        <v>1875.931880856512</v>
      </c>
      <c r="AL1444">
        <v>1730.0119316475373</v>
      </c>
      <c r="AM1444">
        <v>1658.2786151880398</v>
      </c>
      <c r="AN1444">
        <v>1617.5387434996594</v>
      </c>
      <c r="AO1444">
        <v>1547.8112382460145</v>
      </c>
      <c r="AP1444">
        <v>148.97937947357539</v>
      </c>
      <c r="AQ1444">
        <v>31.006072850855961</v>
      </c>
      <c r="AR1444">
        <v>6.1991601772151892</v>
      </c>
      <c r="AS1444">
        <v>31.006072850855961</v>
      </c>
      <c r="AT1444">
        <v>51462</v>
      </c>
      <c r="AU1444">
        <v>1198</v>
      </c>
      <c r="AV1444">
        <v>31663.468437653162</v>
      </c>
      <c r="AW1444">
        <v>17008.666593544913</v>
      </c>
      <c r="AX1444">
        <v>626.11483012090491</v>
      </c>
      <c r="AY1444">
        <v>1056.6099417644859</v>
      </c>
      <c r="AZ1444">
        <v>647.00967721844847</v>
      </c>
      <c r="BA1444">
        <v>16.643296758197682</v>
      </c>
      <c r="BB1444">
        <v>66.061272509003672</v>
      </c>
      <c r="BC1444">
        <v>21950</v>
      </c>
      <c r="BD1444">
        <v>989292.40217629098</v>
      </c>
      <c r="BE1444">
        <v>11295480.952650877</v>
      </c>
      <c r="BF1444">
        <v>327634</v>
      </c>
      <c r="BG1444">
        <v>302554.82733155653</v>
      </c>
      <c r="BH1444">
        <v>265835.30666607089</v>
      </c>
      <c r="BI1444">
        <v>304842.00000000012</v>
      </c>
      <c r="BJ1444">
        <v>254417.59907907399</v>
      </c>
      <c r="BK1444">
        <v>230485.2860002293</v>
      </c>
      <c r="BL1444">
        <v>-1258337.532827324</v>
      </c>
      <c r="BM1444">
        <v>-1427162.9128275653</v>
      </c>
      <c r="BN1444">
        <v>-1598685.7720758382</v>
      </c>
      <c r="BO1444">
        <v>533389.45214770082</v>
      </c>
      <c r="BP1444">
        <v>1622658.3406976052</v>
      </c>
      <c r="BQ1444">
        <v>2619271.3321449715</v>
      </c>
      <c r="BR1444">
        <v>770423</v>
      </c>
      <c r="BS1444">
        <v>8767932</v>
      </c>
      <c r="BT1444">
        <v>937111</v>
      </c>
      <c r="BU1444">
        <v>18583</v>
      </c>
      <c r="BV1444">
        <v>88734</v>
      </c>
      <c r="BW1444">
        <v>932589</v>
      </c>
      <c r="BX1444">
        <v>42948</v>
      </c>
      <c r="BY1444">
        <v>851.33374555374201</v>
      </c>
      <c r="BZ1444">
        <v>0</v>
      </c>
      <c r="CA1444">
        <v>0</v>
      </c>
      <c r="CB1444">
        <v>0</v>
      </c>
      <c r="CC1444">
        <v>0</v>
      </c>
      <c r="CD1444">
        <v>48.201293144022209</v>
      </c>
      <c r="CE1444">
        <v>0</v>
      </c>
      <c r="CF1444">
        <v>2.04</v>
      </c>
      <c r="CG1444">
        <v>842210.94516340201</v>
      </c>
      <c r="CH1444">
        <v>546633.91590714536</v>
      </c>
      <c r="CI1444">
        <v>793101.09713480039</v>
      </c>
      <c r="CJ1444">
        <v>96842.784430233136</v>
      </c>
      <c r="CK1444">
        <v>2878663.2414522385</v>
      </c>
      <c r="CL1444">
        <v>23600000</v>
      </c>
      <c r="CM1444">
        <v>4630000</v>
      </c>
      <c r="CN1444">
        <v>3780000</v>
      </c>
      <c r="CO1444">
        <v>117840000</v>
      </c>
      <c r="CP1444">
        <v>7000</v>
      </c>
      <c r="CQ1444">
        <v>0</v>
      </c>
      <c r="CR1444">
        <v>0</v>
      </c>
      <c r="CS1444">
        <v>0</v>
      </c>
      <c r="CT1444">
        <v>12142000</v>
      </c>
      <c r="CU1444">
        <v>0</v>
      </c>
      <c r="CV1444">
        <v>0</v>
      </c>
      <c r="CW1444">
        <v>0</v>
      </c>
      <c r="CX1444">
        <v>8412.4588784448842</v>
      </c>
      <c r="CY1444">
        <v>4831133.8108694097</v>
      </c>
      <c r="CZ1444">
        <v>21950</v>
      </c>
      <c r="DA1444">
        <v>20269.808566655673</v>
      </c>
      <c r="DB1444">
        <v>17809.766328647991</v>
      </c>
      <c r="DC1444">
        <v>14975.376110738067</v>
      </c>
      <c r="DD1444">
        <v>-1258337.532827324</v>
      </c>
      <c r="DE1444">
        <v>-1427162.9128275653</v>
      </c>
      <c r="DF1444">
        <v>-1598685.7720758382</v>
      </c>
    </row>
    <row r="1445" spans="1:110" x14ac:dyDescent="0.45">
      <c r="A1445">
        <v>37206</v>
      </c>
      <c r="B1445" t="s">
        <v>1775</v>
      </c>
      <c r="C1445">
        <v>50272</v>
      </c>
      <c r="D1445">
        <v>47459</v>
      </c>
      <c r="E1445">
        <v>44376</v>
      </c>
      <c r="F1445">
        <v>41164</v>
      </c>
      <c r="G1445">
        <v>37924</v>
      </c>
      <c r="H1445">
        <v>34623</v>
      </c>
      <c r="I1445">
        <v>31436</v>
      </c>
      <c r="J1445">
        <v>28270.571428571424</v>
      </c>
      <c r="K1445">
        <v>2.39</v>
      </c>
      <c r="L1445">
        <v>2.31</v>
      </c>
      <c r="M1445">
        <v>2.2400000000000002</v>
      </c>
      <c r="N1445">
        <v>2.1800000000000002</v>
      </c>
      <c r="O1445">
        <v>2.15</v>
      </c>
      <c r="P1445">
        <v>2.11</v>
      </c>
      <c r="Q1445">
        <v>2.0956461964492603</v>
      </c>
      <c r="R1445">
        <v>2.0745482364145857</v>
      </c>
      <c r="S1445">
        <v>300463</v>
      </c>
      <c r="T1445">
        <v>11282</v>
      </c>
      <c r="U1445">
        <v>3043</v>
      </c>
      <c r="V1445">
        <v>130.92674654144415</v>
      </c>
      <c r="W1445">
        <v>226.45609775348771</v>
      </c>
      <c r="X1445">
        <v>2175.0398977165069</v>
      </c>
      <c r="Y1445">
        <v>339.17781761183574</v>
      </c>
      <c r="Z1445">
        <v>20579</v>
      </c>
      <c r="AA1445">
        <v>19034.411204194588</v>
      </c>
      <c r="AB1445">
        <v>17450.405609744816</v>
      </c>
      <c r="AC1445">
        <v>15857.809223442164</v>
      </c>
      <c r="AD1445">
        <v>14270.952153517113</v>
      </c>
      <c r="AE1445">
        <v>12757.283834641516</v>
      </c>
      <c r="AF1445">
        <v>11476.535186311619</v>
      </c>
      <c r="AG1445">
        <v>9901.432531928489</v>
      </c>
      <c r="AH1445">
        <v>1829</v>
      </c>
      <c r="AI1445">
        <v>1634.8605655920046</v>
      </c>
      <c r="AJ1445">
        <v>1451.9394886273535</v>
      </c>
      <c r="AK1445">
        <v>1303.116650443566</v>
      </c>
      <c r="AL1445">
        <v>1225.0686546303054</v>
      </c>
      <c r="AM1445">
        <v>1195.9225786026441</v>
      </c>
      <c r="AN1445">
        <v>1269.9884373199911</v>
      </c>
      <c r="AO1445">
        <v>1233.1547306808452</v>
      </c>
      <c r="AP1445">
        <v>93.507670584099827</v>
      </c>
      <c r="AQ1445">
        <v>26.929843445894296</v>
      </c>
      <c r="AR1445">
        <v>5.3841843780554344</v>
      </c>
      <c r="AS1445">
        <v>26.929843445894296</v>
      </c>
      <c r="AT1445">
        <v>39412</v>
      </c>
      <c r="AU1445">
        <v>919</v>
      </c>
      <c r="AV1445">
        <v>24249.789504722026</v>
      </c>
      <c r="AW1445">
        <v>13041.915401730455</v>
      </c>
      <c r="AX1445">
        <v>480.19463628824565</v>
      </c>
      <c r="AY1445">
        <v>809.215475772574</v>
      </c>
      <c r="AZ1445">
        <v>496.11446188182651</v>
      </c>
      <c r="BA1445">
        <v>12.764466594565066</v>
      </c>
      <c r="BB1445">
        <v>66.061272509003672</v>
      </c>
      <c r="BC1445">
        <v>19220</v>
      </c>
      <c r="BD1445">
        <v>842179.69211203535</v>
      </c>
      <c r="BE1445">
        <v>7464319.7232732857</v>
      </c>
      <c r="BF1445">
        <v>171676</v>
      </c>
      <c r="BG1445">
        <v>157784.39850679418</v>
      </c>
      <c r="BH1445">
        <v>137115.080543755</v>
      </c>
      <c r="BI1445">
        <v>144571.99999999994</v>
      </c>
      <c r="BJ1445">
        <v>120444.76555945494</v>
      </c>
      <c r="BK1445">
        <v>108392.11534337426</v>
      </c>
      <c r="BL1445">
        <v>-985783.97240301408</v>
      </c>
      <c r="BM1445">
        <v>-948358.36279350147</v>
      </c>
      <c r="BN1445">
        <v>-1006308.191942116</v>
      </c>
      <c r="BO1445">
        <v>363331.42649335042</v>
      </c>
      <c r="BP1445">
        <v>1056278.2598891412</v>
      </c>
      <c r="BQ1445">
        <v>1670428.7352673737</v>
      </c>
      <c r="BR1445">
        <v>770423</v>
      </c>
      <c r="BS1445">
        <v>8767932</v>
      </c>
      <c r="BT1445">
        <v>937111</v>
      </c>
      <c r="BU1445">
        <v>18583</v>
      </c>
      <c r="BV1445">
        <v>88734</v>
      </c>
      <c r="BW1445">
        <v>932589</v>
      </c>
      <c r="BX1445">
        <v>42948</v>
      </c>
      <c r="BY1445">
        <v>847.71872042569476</v>
      </c>
      <c r="BZ1445">
        <v>0</v>
      </c>
      <c r="CA1445">
        <v>0</v>
      </c>
      <c r="CB1445">
        <v>0</v>
      </c>
      <c r="CC1445">
        <v>47.318663459999996</v>
      </c>
      <c r="CD1445">
        <v>28.059766400997763</v>
      </c>
      <c r="CE1445">
        <v>0</v>
      </c>
      <c r="CF1445">
        <v>32.406308000000003</v>
      </c>
      <c r="CG1445">
        <v>556671.67631804221</v>
      </c>
      <c r="CH1445">
        <v>361305.70381187374</v>
      </c>
      <c r="CI1445">
        <v>524211.80200412916</v>
      </c>
      <c r="CJ1445">
        <v>64009.658693791222</v>
      </c>
      <c r="CK1445">
        <v>1902694.6887557281</v>
      </c>
      <c r="CL1445">
        <v>22800000</v>
      </c>
      <c r="CM1445">
        <v>1180000</v>
      </c>
      <c r="CN1445">
        <v>3010000</v>
      </c>
      <c r="CO1445">
        <v>158630000</v>
      </c>
      <c r="CP1445">
        <v>30000</v>
      </c>
      <c r="CQ1445">
        <v>0</v>
      </c>
      <c r="CR1445">
        <v>0</v>
      </c>
      <c r="CS1445">
        <v>0</v>
      </c>
      <c r="CT1445">
        <v>64661000</v>
      </c>
      <c r="CU1445">
        <v>0</v>
      </c>
      <c r="CV1445">
        <v>0</v>
      </c>
      <c r="CW1445">
        <v>0</v>
      </c>
      <c r="CX1445">
        <v>15789.449536866525</v>
      </c>
      <c r="CY1445">
        <v>3156646.6577162929</v>
      </c>
      <c r="CZ1445">
        <v>19220</v>
      </c>
      <c r="DA1445">
        <v>17664.76466891461</v>
      </c>
      <c r="DB1445">
        <v>15350.729560631486</v>
      </c>
      <c r="DC1445">
        <v>12748.463057493365</v>
      </c>
      <c r="DD1445">
        <v>-985783.97240301408</v>
      </c>
      <c r="DE1445">
        <v>-948358.36279350147</v>
      </c>
      <c r="DF1445">
        <v>-1006308.191942116</v>
      </c>
    </row>
    <row r="1446" spans="1:110" x14ac:dyDescent="0.45">
      <c r="A1446">
        <v>37207</v>
      </c>
      <c r="B1446" t="s">
        <v>1776</v>
      </c>
      <c r="C1446">
        <v>31031</v>
      </c>
      <c r="D1446">
        <v>28459</v>
      </c>
      <c r="E1446">
        <v>25814</v>
      </c>
      <c r="F1446">
        <v>23211</v>
      </c>
      <c r="G1446">
        <v>20640</v>
      </c>
      <c r="H1446">
        <v>18195</v>
      </c>
      <c r="I1446">
        <v>15972</v>
      </c>
      <c r="J1446">
        <v>13440.607142857143</v>
      </c>
      <c r="K1446">
        <v>2.39</v>
      </c>
      <c r="L1446">
        <v>2.31</v>
      </c>
      <c r="M1446">
        <v>2.2400000000000002</v>
      </c>
      <c r="N1446">
        <v>2.1800000000000002</v>
      </c>
      <c r="O1446">
        <v>2.15</v>
      </c>
      <c r="P1446">
        <v>2.11</v>
      </c>
      <c r="Q1446">
        <v>2.0956461964492603</v>
      </c>
      <c r="R1446">
        <v>2.0745482364145857</v>
      </c>
      <c r="S1446">
        <v>300463</v>
      </c>
      <c r="T1446">
        <v>11282</v>
      </c>
      <c r="U1446">
        <v>3043</v>
      </c>
      <c r="V1446">
        <v>81.199563994374984</v>
      </c>
      <c r="W1446">
        <v>140.44598897621043</v>
      </c>
      <c r="X1446">
        <v>2164.7687728257861</v>
      </c>
      <c r="Y1446">
        <v>337.57612849867934</v>
      </c>
      <c r="Z1446">
        <v>14187</v>
      </c>
      <c r="AA1446">
        <v>12535.391413575971</v>
      </c>
      <c r="AB1446">
        <v>11047.653759174553</v>
      </c>
      <c r="AC1446">
        <v>9649.5913475152338</v>
      </c>
      <c r="AD1446">
        <v>8360.6047104475401</v>
      </c>
      <c r="AE1446">
        <v>7247.940670842313</v>
      </c>
      <c r="AF1446">
        <v>6253.8979576144011</v>
      </c>
      <c r="AG1446">
        <v>4923.1856775676824</v>
      </c>
      <c r="AH1446">
        <v>1317</v>
      </c>
      <c r="AI1446">
        <v>1171.00638323822</v>
      </c>
      <c r="AJ1446">
        <v>1042.2835504534091</v>
      </c>
      <c r="AK1446">
        <v>933.29257754922082</v>
      </c>
      <c r="AL1446">
        <v>859.46679798496632</v>
      </c>
      <c r="AM1446">
        <v>810.04734257587995</v>
      </c>
      <c r="AN1446">
        <v>782.06317149077449</v>
      </c>
      <c r="AO1446">
        <v>689.2385789695835</v>
      </c>
      <c r="AP1446">
        <v>56.204368807363821</v>
      </c>
      <c r="AQ1446">
        <v>28.800899566204571</v>
      </c>
      <c r="AR1446">
        <v>5.758271630128764</v>
      </c>
      <c r="AS1446">
        <v>28.800899566204571</v>
      </c>
      <c r="AT1446">
        <v>25553</v>
      </c>
      <c r="AU1446">
        <v>366</v>
      </c>
      <c r="AV1446">
        <v>15657.522052918925</v>
      </c>
      <c r="AW1446">
        <v>6047.0252659561211</v>
      </c>
      <c r="AX1446">
        <v>207.20877771339866</v>
      </c>
      <c r="AY1446">
        <v>522.49151090590442</v>
      </c>
      <c r="AZ1446">
        <v>230.02884111697085</v>
      </c>
      <c r="BA1446">
        <v>5.5079947199486838</v>
      </c>
      <c r="BB1446">
        <v>66.061272509003672</v>
      </c>
      <c r="BC1446">
        <v>12370</v>
      </c>
      <c r="BD1446">
        <v>429738.56458035897</v>
      </c>
      <c r="BE1446">
        <v>4989605.1591389263</v>
      </c>
      <c r="BF1446">
        <v>102990</v>
      </c>
      <c r="BG1446">
        <v>89007.122364347742</v>
      </c>
      <c r="BH1446">
        <v>72087.009107139907</v>
      </c>
      <c r="BI1446">
        <v>164440</v>
      </c>
      <c r="BJ1446">
        <v>126583.90542691037</v>
      </c>
      <c r="BK1446">
        <v>109674.90309852234</v>
      </c>
      <c r="BL1446">
        <v>-641321.91413132602</v>
      </c>
      <c r="BM1446">
        <v>-699665.14512229175</v>
      </c>
      <c r="BN1446">
        <v>-766395.97334491042</v>
      </c>
      <c r="BO1446">
        <v>14212.021628428716</v>
      </c>
      <c r="BP1446">
        <v>319549.74738685973</v>
      </c>
      <c r="BQ1446">
        <v>600584.57447381411</v>
      </c>
      <c r="BR1446">
        <v>770423</v>
      </c>
      <c r="BS1446">
        <v>8767932</v>
      </c>
      <c r="BT1446">
        <v>937111</v>
      </c>
      <c r="BU1446">
        <v>18583</v>
      </c>
      <c r="BV1446">
        <v>88734</v>
      </c>
      <c r="BW1446">
        <v>932589</v>
      </c>
      <c r="BX1446">
        <v>42948</v>
      </c>
      <c r="BY1446">
        <v>383.52727233412321</v>
      </c>
      <c r="BZ1446">
        <v>0</v>
      </c>
      <c r="CA1446">
        <v>0</v>
      </c>
      <c r="CB1446">
        <v>0</v>
      </c>
      <c r="CC1446">
        <v>0</v>
      </c>
      <c r="CD1446">
        <v>30.636935269301397</v>
      </c>
      <c r="CE1446">
        <v>0</v>
      </c>
      <c r="CF1446">
        <v>3.298</v>
      </c>
      <c r="CG1446">
        <v>418979.87008409284</v>
      </c>
      <c r="CH1446">
        <v>271937.3434714739</v>
      </c>
      <c r="CI1446">
        <v>394548.89128354902</v>
      </c>
      <c r="CJ1446">
        <v>48176.976887053723</v>
      </c>
      <c r="CK1446">
        <v>1432066.3461402892</v>
      </c>
      <c r="CL1446">
        <v>14500000</v>
      </c>
      <c r="CM1446">
        <v>590000</v>
      </c>
      <c r="CN1446">
        <v>2200000</v>
      </c>
      <c r="CO1446">
        <v>152830000</v>
      </c>
      <c r="CP1446">
        <v>30000</v>
      </c>
      <c r="CQ1446">
        <v>0</v>
      </c>
      <c r="CR1446">
        <v>0</v>
      </c>
      <c r="CS1446">
        <v>0</v>
      </c>
      <c r="CT1446">
        <v>67729000</v>
      </c>
      <c r="CU1446">
        <v>0</v>
      </c>
      <c r="CV1446">
        <v>0</v>
      </c>
      <c r="CW1446">
        <v>0</v>
      </c>
      <c r="CX1446">
        <v>19906.348229834643</v>
      </c>
      <c r="CY1446">
        <v>2309628.0428871568</v>
      </c>
      <c r="CZ1446">
        <v>12370</v>
      </c>
      <c r="DA1446">
        <v>10690.53406784136</v>
      </c>
      <c r="DB1446">
        <v>8658.2804413566428</v>
      </c>
      <c r="DC1446">
        <v>6505.1511764595316</v>
      </c>
      <c r="DD1446">
        <v>-641321.91413132602</v>
      </c>
      <c r="DE1446">
        <v>-699665.14512229175</v>
      </c>
      <c r="DF1446">
        <v>-766395.97334491042</v>
      </c>
    </row>
    <row r="1447" spans="1:110" x14ac:dyDescent="0.45">
      <c r="A1447">
        <v>37208</v>
      </c>
      <c r="B1447" t="s">
        <v>1777</v>
      </c>
      <c r="C1447">
        <v>65524</v>
      </c>
      <c r="D1447">
        <v>62187</v>
      </c>
      <c r="E1447">
        <v>58704</v>
      </c>
      <c r="F1447">
        <v>55230</v>
      </c>
      <c r="G1447">
        <v>51679</v>
      </c>
      <c r="H1447">
        <v>47957</v>
      </c>
      <c r="I1447">
        <v>44379</v>
      </c>
      <c r="J1447">
        <v>40846.14285714287</v>
      </c>
      <c r="K1447">
        <v>2.39</v>
      </c>
      <c r="L1447">
        <v>2.31</v>
      </c>
      <c r="M1447">
        <v>2.2400000000000002</v>
      </c>
      <c r="N1447">
        <v>2.1800000000000002</v>
      </c>
      <c r="O1447">
        <v>2.15</v>
      </c>
      <c r="P1447">
        <v>2.11</v>
      </c>
      <c r="Q1447">
        <v>2.0956461964492603</v>
      </c>
      <c r="R1447">
        <v>2.0745482364145857</v>
      </c>
      <c r="S1447">
        <v>289815</v>
      </c>
      <c r="T1447">
        <v>11608</v>
      </c>
      <c r="U1447">
        <v>3182</v>
      </c>
      <c r="V1447">
        <v>151.54499033580754</v>
      </c>
      <c r="W1447">
        <v>262.11823062962708</v>
      </c>
      <c r="X1447">
        <v>2519.9943196108452</v>
      </c>
      <c r="Y1447">
        <v>399.38035103808846</v>
      </c>
      <c r="Z1447">
        <v>28036</v>
      </c>
      <c r="AA1447">
        <v>26050.626878063882</v>
      </c>
      <c r="AB1447">
        <v>24205.642315675195</v>
      </c>
      <c r="AC1447">
        <v>22366.972197567309</v>
      </c>
      <c r="AD1447">
        <v>20556.640099013963</v>
      </c>
      <c r="AE1447">
        <v>18915.933067558035</v>
      </c>
      <c r="AF1447">
        <v>17368.340469239145</v>
      </c>
      <c r="AG1447">
        <v>15572.737475323431</v>
      </c>
      <c r="AH1447">
        <v>3816</v>
      </c>
      <c r="AI1447">
        <v>3247.7159294281746</v>
      </c>
      <c r="AJ1447">
        <v>2761.6633782565636</v>
      </c>
      <c r="AK1447">
        <v>2366.8525698192293</v>
      </c>
      <c r="AL1447">
        <v>2113.9491010964512</v>
      </c>
      <c r="AM1447">
        <v>1985.3334835863288</v>
      </c>
      <c r="AN1447">
        <v>1925.2371952332835</v>
      </c>
      <c r="AO1447">
        <v>1843.8724619252471</v>
      </c>
      <c r="AP1447">
        <v>109.83663364767314</v>
      </c>
      <c r="AQ1447">
        <v>44.905346887446569</v>
      </c>
      <c r="AR1447">
        <v>8.97809404975993</v>
      </c>
      <c r="AS1447">
        <v>44.905346887446569</v>
      </c>
      <c r="AT1447">
        <v>58484</v>
      </c>
      <c r="AU1447">
        <v>1572</v>
      </c>
      <c r="AV1447">
        <v>36043.467813176867</v>
      </c>
      <c r="AW1447">
        <v>21535.943275575326</v>
      </c>
      <c r="AX1447">
        <v>806.92982647620488</v>
      </c>
      <c r="AY1447">
        <v>1202.7705209257119</v>
      </c>
      <c r="AZ1447">
        <v>819.22728220288536</v>
      </c>
      <c r="BA1447">
        <v>21.449695677214773</v>
      </c>
      <c r="BB1447">
        <v>66.061272509003672</v>
      </c>
      <c r="BC1447">
        <v>22870</v>
      </c>
      <c r="BD1447">
        <v>1104976.3629700039</v>
      </c>
      <c r="BE1447">
        <v>11312359.313649561</v>
      </c>
      <c r="BF1447">
        <v>272480</v>
      </c>
      <c r="BG1447">
        <v>256428.06421531504</v>
      </c>
      <c r="BH1447">
        <v>230046.99067794078</v>
      </c>
      <c r="BI1447">
        <v>279013.99999999988</v>
      </c>
      <c r="BJ1447">
        <v>239560.39176880877</v>
      </c>
      <c r="BK1447">
        <v>220170.9159412196</v>
      </c>
      <c r="BL1447">
        <v>-1600295.1956473275</v>
      </c>
      <c r="BM1447">
        <v>-1638514.018331904</v>
      </c>
      <c r="BN1447">
        <v>-1706539.9403050039</v>
      </c>
      <c r="BO1447">
        <v>721147.28995651845</v>
      </c>
      <c r="BP1447">
        <v>1931907.4179798001</v>
      </c>
      <c r="BQ1447">
        <v>3012672.1524229352</v>
      </c>
      <c r="BR1447">
        <v>770423</v>
      </c>
      <c r="BS1447">
        <v>8767932</v>
      </c>
      <c r="BT1447">
        <v>937111</v>
      </c>
      <c r="BU1447">
        <v>18583</v>
      </c>
      <c r="BV1447">
        <v>88734</v>
      </c>
      <c r="BW1447">
        <v>932589</v>
      </c>
      <c r="BX1447">
        <v>42948</v>
      </c>
      <c r="BY1447">
        <v>1360.9764694658638</v>
      </c>
      <c r="BZ1447">
        <v>0</v>
      </c>
      <c r="CA1447">
        <v>0</v>
      </c>
      <c r="CB1447">
        <v>0</v>
      </c>
      <c r="CC1447">
        <v>0</v>
      </c>
      <c r="CD1447">
        <v>70.794946652991015</v>
      </c>
      <c r="CE1447">
        <v>0</v>
      </c>
      <c r="CF1447">
        <v>464.69376</v>
      </c>
      <c r="CG1447">
        <v>807965.127146382</v>
      </c>
      <c r="CH1447">
        <v>524406.79369555367</v>
      </c>
      <c r="CI1447">
        <v>760852.17422830965</v>
      </c>
      <c r="CJ1447">
        <v>92904.981922553998</v>
      </c>
      <c r="CK1447">
        <v>2761611.5953471977</v>
      </c>
      <c r="CL1447">
        <v>33200000</v>
      </c>
      <c r="CM1447">
        <v>13400000</v>
      </c>
      <c r="CN1447">
        <v>14600000</v>
      </c>
      <c r="CO1447">
        <v>222710000</v>
      </c>
      <c r="CP1447">
        <v>20000</v>
      </c>
      <c r="CQ1447">
        <v>0</v>
      </c>
      <c r="CR1447">
        <v>0</v>
      </c>
      <c r="CS1447">
        <v>0</v>
      </c>
      <c r="CT1447">
        <v>37728000</v>
      </c>
      <c r="CU1447">
        <v>0</v>
      </c>
      <c r="CV1447">
        <v>0</v>
      </c>
      <c r="CW1447">
        <v>0</v>
      </c>
      <c r="CX1447">
        <v>14967.222453063279</v>
      </c>
      <c r="CY1447">
        <v>4635943.937875797</v>
      </c>
      <c r="CZ1447">
        <v>22870</v>
      </c>
      <c r="DA1447">
        <v>21522.716634631</v>
      </c>
      <c r="DB1447">
        <v>19308.480170304261</v>
      </c>
      <c r="DC1447">
        <v>16726.537667275537</v>
      </c>
      <c r="DD1447">
        <v>-1600295.1956473275</v>
      </c>
      <c r="DE1447">
        <v>-1638514.018331904</v>
      </c>
      <c r="DF1447">
        <v>-1706539.9403050039</v>
      </c>
    </row>
    <row r="1448" spans="1:110" x14ac:dyDescent="0.45">
      <c r="A1448">
        <v>37322</v>
      </c>
      <c r="B1448" t="s">
        <v>1778</v>
      </c>
      <c r="C1448">
        <v>14002</v>
      </c>
      <c r="D1448">
        <v>12917</v>
      </c>
      <c r="E1448">
        <v>11878</v>
      </c>
      <c r="F1448">
        <v>10854</v>
      </c>
      <c r="G1448">
        <v>9815</v>
      </c>
      <c r="H1448">
        <v>8774</v>
      </c>
      <c r="I1448">
        <v>7806</v>
      </c>
      <c r="J1448">
        <v>6772.5357142857156</v>
      </c>
      <c r="K1448">
        <v>2.39</v>
      </c>
      <c r="L1448">
        <v>2.31</v>
      </c>
      <c r="M1448">
        <v>2.2400000000000002</v>
      </c>
      <c r="N1448">
        <v>2.1800000000000002</v>
      </c>
      <c r="O1448">
        <v>2.15</v>
      </c>
      <c r="P1448">
        <v>2.11</v>
      </c>
      <c r="Q1448">
        <v>2.0956461964492603</v>
      </c>
      <c r="R1448">
        <v>2.0745482364145857</v>
      </c>
      <c r="S1448">
        <v>300463</v>
      </c>
      <c r="T1448">
        <v>11282</v>
      </c>
      <c r="U1448">
        <v>3043</v>
      </c>
      <c r="V1448">
        <v>39.172794241317533</v>
      </c>
      <c r="W1448">
        <v>67.754819823473014</v>
      </c>
      <c r="X1448">
        <v>2024.7665730162817</v>
      </c>
      <c r="Y1448">
        <v>315.74405054824837</v>
      </c>
      <c r="Z1448">
        <v>6653</v>
      </c>
      <c r="AA1448">
        <v>5933.4185345503165</v>
      </c>
      <c r="AB1448">
        <v>5287.0619648108141</v>
      </c>
      <c r="AC1448">
        <v>4711.8033042108236</v>
      </c>
      <c r="AD1448">
        <v>4189.1109656726139</v>
      </c>
      <c r="AE1448">
        <v>3715.8736281312758</v>
      </c>
      <c r="AF1448">
        <v>3293.0077355697308</v>
      </c>
      <c r="AG1448">
        <v>2732.8838100238295</v>
      </c>
      <c r="AH1448">
        <v>453</v>
      </c>
      <c r="AI1448">
        <v>380.40454791821458</v>
      </c>
      <c r="AJ1448">
        <v>312.71146295330601</v>
      </c>
      <c r="AK1448">
        <v>251.83076124303651</v>
      </c>
      <c r="AL1448">
        <v>199.97590505126163</v>
      </c>
      <c r="AM1448">
        <v>163.55170819359427</v>
      </c>
      <c r="AN1448">
        <v>138.50664201413809</v>
      </c>
      <c r="AO1448">
        <v>106.65410390928724</v>
      </c>
      <c r="AP1448">
        <v>37.373450066746571</v>
      </c>
      <c r="AQ1448">
        <v>11.092689856125194</v>
      </c>
      <c r="AR1448">
        <v>2.2178029944347446</v>
      </c>
      <c r="AS1448">
        <v>11.092689856125194</v>
      </c>
      <c r="AT1448">
        <v>11233</v>
      </c>
      <c r="AU1448">
        <v>191</v>
      </c>
      <c r="AV1448">
        <v>6891.4969634877389</v>
      </c>
      <c r="AW1448">
        <v>2973.7871889378403</v>
      </c>
      <c r="AX1448">
        <v>104.72847755180513</v>
      </c>
      <c r="AY1448">
        <v>229.96925367158582</v>
      </c>
      <c r="AZ1448">
        <v>113.12286466719543</v>
      </c>
      <c r="BA1448">
        <v>2.7838777282952267</v>
      </c>
      <c r="BB1448">
        <v>66.061272509003672</v>
      </c>
      <c r="BC1448">
        <v>22870</v>
      </c>
      <c r="BD1448">
        <v>882045.90207851049</v>
      </c>
      <c r="BE1448">
        <v>3228926.4846711797</v>
      </c>
      <c r="BF1448">
        <v>31774</v>
      </c>
      <c r="BG1448">
        <v>28291.47140423012</v>
      </c>
      <c r="BH1448">
        <v>23628.567135341324</v>
      </c>
      <c r="BI1448">
        <v>53395.999999999985</v>
      </c>
      <c r="BJ1448">
        <v>42402.444352547056</v>
      </c>
      <c r="BK1448">
        <v>37698.633228139071</v>
      </c>
      <c r="BL1448">
        <v>-999973.81593956146</v>
      </c>
      <c r="BM1448">
        <v>-956339.71089303982</v>
      </c>
      <c r="BN1448">
        <v>-936597.29084281391</v>
      </c>
      <c r="BO1448">
        <v>62840.366196195595</v>
      </c>
      <c r="BP1448">
        <v>321962.13897080347</v>
      </c>
      <c r="BQ1448">
        <v>562671.83499405836</v>
      </c>
      <c r="BR1448">
        <v>770423</v>
      </c>
      <c r="BS1448">
        <v>8767932</v>
      </c>
      <c r="BT1448">
        <v>937111</v>
      </c>
      <c r="BU1448">
        <v>18583</v>
      </c>
      <c r="BV1448">
        <v>88734</v>
      </c>
      <c r="BW1448">
        <v>932589</v>
      </c>
      <c r="BX1448">
        <v>42948</v>
      </c>
      <c r="BY1448">
        <v>89.927055777839158</v>
      </c>
      <c r="BZ1448">
        <v>0</v>
      </c>
      <c r="CA1448">
        <v>0.33231936000000001</v>
      </c>
      <c r="CB1448">
        <v>0</v>
      </c>
      <c r="CC1448">
        <v>0</v>
      </c>
      <c r="CD1448">
        <v>27.91727864814181</v>
      </c>
      <c r="CE1448">
        <v>0</v>
      </c>
      <c r="CF1448">
        <v>0</v>
      </c>
      <c r="CG1448">
        <v>265227.9560904376</v>
      </c>
      <c r="CH1448">
        <v>172145.22926632763</v>
      </c>
      <c r="CI1448">
        <v>249762.34775164915</v>
      </c>
      <c r="CJ1448">
        <v>30497.601490508081</v>
      </c>
      <c r="CK1448">
        <v>906544.81776524498</v>
      </c>
      <c r="CL1448">
        <v>1830000</v>
      </c>
      <c r="CM1448">
        <v>3910000</v>
      </c>
      <c r="CN1448">
        <v>4010000</v>
      </c>
      <c r="CO1448">
        <v>74370000</v>
      </c>
      <c r="CP1448">
        <v>49000</v>
      </c>
      <c r="CQ1448">
        <v>50</v>
      </c>
      <c r="CR1448">
        <v>0</v>
      </c>
      <c r="CS1448">
        <v>0</v>
      </c>
      <c r="CT1448">
        <v>95109000</v>
      </c>
      <c r="CU1448">
        <v>350400</v>
      </c>
      <c r="CV1448">
        <v>0</v>
      </c>
      <c r="CW1448">
        <v>0</v>
      </c>
      <c r="CX1448">
        <v>9069.4721089605628</v>
      </c>
      <c r="CY1448">
        <v>1462275.087518797</v>
      </c>
      <c r="CZ1448">
        <v>22870</v>
      </c>
      <c r="DA1448">
        <v>20363.377321544118</v>
      </c>
      <c r="DB1448">
        <v>17007.154603929503</v>
      </c>
      <c r="DC1448">
        <v>13351.936294570984</v>
      </c>
      <c r="DD1448">
        <v>-999973.81593956146</v>
      </c>
      <c r="DE1448">
        <v>-956339.71089303982</v>
      </c>
      <c r="DF1448">
        <v>-936597.29084281391</v>
      </c>
    </row>
    <row r="1449" spans="1:110" x14ac:dyDescent="0.45">
      <c r="A1449">
        <v>37324</v>
      </c>
      <c r="B1449" t="s">
        <v>1779</v>
      </c>
      <c r="C1449">
        <v>14862</v>
      </c>
      <c r="D1449">
        <v>13574</v>
      </c>
      <c r="E1449">
        <v>12332</v>
      </c>
      <c r="F1449">
        <v>11138</v>
      </c>
      <c r="G1449">
        <v>9975</v>
      </c>
      <c r="H1449">
        <v>8859</v>
      </c>
      <c r="I1449">
        <v>7808</v>
      </c>
      <c r="J1449">
        <v>6631.2500000000018</v>
      </c>
      <c r="K1449">
        <v>2.39</v>
      </c>
      <c r="L1449">
        <v>2.31</v>
      </c>
      <c r="M1449">
        <v>2.2400000000000002</v>
      </c>
      <c r="N1449">
        <v>2.1800000000000002</v>
      </c>
      <c r="O1449">
        <v>2.15</v>
      </c>
      <c r="P1449">
        <v>2.11</v>
      </c>
      <c r="Q1449">
        <v>2.0956461964492603</v>
      </c>
      <c r="R1449">
        <v>2.0745482364145857</v>
      </c>
      <c r="S1449">
        <v>300463</v>
      </c>
      <c r="T1449">
        <v>11282</v>
      </c>
      <c r="U1449">
        <v>3043</v>
      </c>
      <c r="V1449">
        <v>41.807758448793571</v>
      </c>
      <c r="W1449">
        <v>72.312358507566501</v>
      </c>
      <c r="X1449">
        <v>2013.6770215407137</v>
      </c>
      <c r="Y1449">
        <v>314.01473520477992</v>
      </c>
      <c r="Z1449">
        <v>6761</v>
      </c>
      <c r="AA1449">
        <v>5989.2053669960433</v>
      </c>
      <c r="AB1449">
        <v>5294.882969133585</v>
      </c>
      <c r="AC1449">
        <v>4681.4257926570963</v>
      </c>
      <c r="AD1449">
        <v>4115.3337384385532</v>
      </c>
      <c r="AE1449">
        <v>3614.9776802840779</v>
      </c>
      <c r="AF1449">
        <v>3156.0894500618488</v>
      </c>
      <c r="AG1449">
        <v>2556.2180398264318</v>
      </c>
      <c r="AH1449">
        <v>385</v>
      </c>
      <c r="AI1449">
        <v>349.49648901334962</v>
      </c>
      <c r="AJ1449">
        <v>327.32083745355061</v>
      </c>
      <c r="AK1449">
        <v>314.08387196833212</v>
      </c>
      <c r="AL1449">
        <v>311.4083485012635</v>
      </c>
      <c r="AM1449">
        <v>311.60689863889183</v>
      </c>
      <c r="AN1449">
        <v>320.0089090346417</v>
      </c>
      <c r="AO1449">
        <v>299.01594726069084</v>
      </c>
      <c r="AP1449">
        <v>30.873041859099725</v>
      </c>
      <c r="AQ1449">
        <v>5.1454043308532524</v>
      </c>
      <c r="AR1449">
        <v>1.0287399432016586</v>
      </c>
      <c r="AS1449">
        <v>5.1454043308532524</v>
      </c>
      <c r="AT1449">
        <v>11658</v>
      </c>
      <c r="AU1449">
        <v>251</v>
      </c>
      <c r="AV1449">
        <v>7167.1543099694991</v>
      </c>
      <c r="AW1449">
        <v>3639.3814701917877</v>
      </c>
      <c r="AX1449">
        <v>132.5998396290293</v>
      </c>
      <c r="AY1449">
        <v>239.16793932368216</v>
      </c>
      <c r="AZ1449">
        <v>138.44207112609561</v>
      </c>
      <c r="BA1449">
        <v>3.5247503730413094</v>
      </c>
      <c r="BB1449">
        <v>66.061272509003672</v>
      </c>
      <c r="BC1449">
        <v>22870</v>
      </c>
      <c r="BD1449">
        <v>821843.45081113291</v>
      </c>
      <c r="BE1449">
        <v>3710805.0351554393</v>
      </c>
      <c r="BF1449">
        <v>38816</v>
      </c>
      <c r="BG1449">
        <v>33749.367195515435</v>
      </c>
      <c r="BH1449">
        <v>27734.29691136596</v>
      </c>
      <c r="BI1449">
        <v>75514</v>
      </c>
      <c r="BJ1449">
        <v>59025.056855583607</v>
      </c>
      <c r="BK1449">
        <v>51887.56986643737</v>
      </c>
      <c r="BL1449">
        <v>-1038631.8708645075</v>
      </c>
      <c r="BM1449">
        <v>-1012861.7500470888</v>
      </c>
      <c r="BN1449">
        <v>-1013405.3676775015</v>
      </c>
      <c r="BO1449">
        <v>47229.586849058047</v>
      </c>
      <c r="BP1449">
        <v>326950.25290485471</v>
      </c>
      <c r="BQ1449">
        <v>567622.10170201678</v>
      </c>
      <c r="BR1449">
        <v>770423</v>
      </c>
      <c r="BS1449">
        <v>8767932</v>
      </c>
      <c r="BT1449">
        <v>937111</v>
      </c>
      <c r="BU1449">
        <v>18583</v>
      </c>
      <c r="BV1449">
        <v>88734</v>
      </c>
      <c r="BW1449">
        <v>932589</v>
      </c>
      <c r="BX1449">
        <v>42948</v>
      </c>
      <c r="BY1449">
        <v>134.37629347538694</v>
      </c>
      <c r="BZ1449">
        <v>0</v>
      </c>
      <c r="CA1449">
        <v>0.64802275200000004</v>
      </c>
      <c r="CB1449">
        <v>0</v>
      </c>
      <c r="CC1449">
        <v>0</v>
      </c>
      <c r="CD1449">
        <v>16.786144716882763</v>
      </c>
      <c r="CE1449">
        <v>0</v>
      </c>
      <c r="CF1449">
        <v>0</v>
      </c>
      <c r="CG1449">
        <v>302307.91077093512</v>
      </c>
      <c r="CH1449">
        <v>196211.83745405107</v>
      </c>
      <c r="CI1449">
        <v>284680.14703660813</v>
      </c>
      <c r="CJ1449">
        <v>34761.29110227101</v>
      </c>
      <c r="CK1449">
        <v>1033283.4966513923</v>
      </c>
      <c r="CL1449">
        <v>1090000</v>
      </c>
      <c r="CM1449">
        <v>2000000</v>
      </c>
      <c r="CN1449">
        <v>2650000</v>
      </c>
      <c r="CO1449">
        <v>95590000</v>
      </c>
      <c r="CP1449">
        <v>103000</v>
      </c>
      <c r="CQ1449">
        <v>0</v>
      </c>
      <c r="CR1449">
        <v>0</v>
      </c>
      <c r="CS1449">
        <v>0</v>
      </c>
      <c r="CT1449">
        <v>228594000</v>
      </c>
      <c r="CU1449">
        <v>0</v>
      </c>
      <c r="CV1449">
        <v>0</v>
      </c>
      <c r="CW1449">
        <v>0</v>
      </c>
      <c r="CX1449">
        <v>13343.900289947062</v>
      </c>
      <c r="CY1449">
        <v>1761774.6124824681</v>
      </c>
      <c r="CZ1449">
        <v>22870</v>
      </c>
      <c r="DA1449">
        <v>19884.790492617427</v>
      </c>
      <c r="DB1449">
        <v>16340.771083134261</v>
      </c>
      <c r="DC1449">
        <v>12440.623978278978</v>
      </c>
      <c r="DD1449">
        <v>-1038631.8708645075</v>
      </c>
      <c r="DE1449">
        <v>-1012861.7500470888</v>
      </c>
      <c r="DF1449">
        <v>-1013405.3676775015</v>
      </c>
    </row>
    <row r="1450" spans="1:110" x14ac:dyDescent="0.45">
      <c r="A1450">
        <v>37341</v>
      </c>
      <c r="B1450" t="s">
        <v>1780</v>
      </c>
      <c r="C1450">
        <v>27684</v>
      </c>
      <c r="D1450">
        <v>26750</v>
      </c>
      <c r="E1450">
        <v>25664</v>
      </c>
      <c r="F1450">
        <v>24510</v>
      </c>
      <c r="G1450">
        <v>23271</v>
      </c>
      <c r="H1450">
        <v>21897</v>
      </c>
      <c r="I1450">
        <v>20515</v>
      </c>
      <c r="J1450">
        <v>19314.785714285717</v>
      </c>
      <c r="K1450">
        <v>2.39</v>
      </c>
      <c r="L1450">
        <v>2.31</v>
      </c>
      <c r="M1450">
        <v>2.2400000000000002</v>
      </c>
      <c r="N1450">
        <v>2.1800000000000002</v>
      </c>
      <c r="O1450">
        <v>2.15</v>
      </c>
      <c r="P1450">
        <v>2.11</v>
      </c>
      <c r="Q1450">
        <v>2.0956461964492603</v>
      </c>
      <c r="R1450">
        <v>2.0745482364145857</v>
      </c>
      <c r="S1450">
        <v>300463</v>
      </c>
      <c r="T1450">
        <v>11282</v>
      </c>
      <c r="U1450">
        <v>3043</v>
      </c>
      <c r="V1450">
        <v>71.500178231392738</v>
      </c>
      <c r="W1450">
        <v>123.66954635838822</v>
      </c>
      <c r="X1450">
        <v>2193.265244627446</v>
      </c>
      <c r="Y1450">
        <v>342.01989577185503</v>
      </c>
      <c r="Z1450">
        <v>10443</v>
      </c>
      <c r="AA1450">
        <v>10073.267191027484</v>
      </c>
      <c r="AB1450">
        <v>9441.4731335758952</v>
      </c>
      <c r="AC1450">
        <v>8789.0875644082025</v>
      </c>
      <c r="AD1450">
        <v>8166.4662596531034</v>
      </c>
      <c r="AE1450">
        <v>7585.1251194179031</v>
      </c>
      <c r="AF1450">
        <v>7007.9982525079913</v>
      </c>
      <c r="AG1450">
        <v>6385.4375912171272</v>
      </c>
      <c r="AH1450">
        <v>891</v>
      </c>
      <c r="AI1450">
        <v>805.83621695722832</v>
      </c>
      <c r="AJ1450">
        <v>716.40553468310588</v>
      </c>
      <c r="AK1450">
        <v>659.20949762572639</v>
      </c>
      <c r="AL1450">
        <v>637.70272955827249</v>
      </c>
      <c r="AM1450">
        <v>642.85365569087082</v>
      </c>
      <c r="AN1450">
        <v>641.31705196049802</v>
      </c>
      <c r="AO1450">
        <v>631.87303672674113</v>
      </c>
      <c r="AP1450">
        <v>59.11162571557999</v>
      </c>
      <c r="AQ1450">
        <v>10.223985228838281</v>
      </c>
      <c r="AR1450">
        <v>2.0441196274006983</v>
      </c>
      <c r="AS1450">
        <v>10.223985228838281</v>
      </c>
      <c r="AT1450">
        <v>22013</v>
      </c>
      <c r="AU1450">
        <v>453</v>
      </c>
      <c r="AV1450">
        <v>13527.323815107164</v>
      </c>
      <c r="AW1450">
        <v>6652.4734756051575</v>
      </c>
      <c r="AX1450">
        <v>240.88958768292298</v>
      </c>
      <c r="AY1450">
        <v>451.406795710126</v>
      </c>
      <c r="AZ1450">
        <v>253.06009101202019</v>
      </c>
      <c r="BA1450">
        <v>6.4032932952451835</v>
      </c>
      <c r="BB1450">
        <v>66.061272509003672</v>
      </c>
      <c r="BC1450">
        <v>10490</v>
      </c>
      <c r="BD1450">
        <v>557156.20780871517</v>
      </c>
      <c r="BE1450">
        <v>3832977.9955458054</v>
      </c>
      <c r="BF1450">
        <v>146644</v>
      </c>
      <c r="BG1450">
        <v>142376.82682671698</v>
      </c>
      <c r="BH1450">
        <v>131417.93990485897</v>
      </c>
      <c r="BI1450">
        <v>45166.000000000022</v>
      </c>
      <c r="BJ1450">
        <v>39408.061099347244</v>
      </c>
      <c r="BK1450">
        <v>36616.383551508829</v>
      </c>
      <c r="BL1450">
        <v>-582029.2270686609</v>
      </c>
      <c r="BM1450">
        <v>-583212.60509926558</v>
      </c>
      <c r="BN1450">
        <v>-617915.34287484165</v>
      </c>
      <c r="BO1450">
        <v>281495.13647496491</v>
      </c>
      <c r="BP1450">
        <v>710949.03953746147</v>
      </c>
      <c r="BQ1450">
        <v>1099606.9152961869</v>
      </c>
      <c r="BR1450">
        <v>770423</v>
      </c>
      <c r="BS1450">
        <v>8767932</v>
      </c>
      <c r="BT1450">
        <v>937111</v>
      </c>
      <c r="BU1450">
        <v>18583</v>
      </c>
      <c r="BV1450">
        <v>88734</v>
      </c>
      <c r="BW1450">
        <v>932589</v>
      </c>
      <c r="BX1450">
        <v>42948</v>
      </c>
      <c r="BY1450">
        <v>281.98436667662185</v>
      </c>
      <c r="BZ1450">
        <v>0</v>
      </c>
      <c r="CA1450">
        <v>0</v>
      </c>
      <c r="CB1450">
        <v>0</v>
      </c>
      <c r="CC1450">
        <v>0</v>
      </c>
      <c r="CD1450">
        <v>40.86257723188303</v>
      </c>
      <c r="CE1450">
        <v>0</v>
      </c>
      <c r="CF1450">
        <v>0</v>
      </c>
      <c r="CG1450">
        <v>260032.03887406216</v>
      </c>
      <c r="CH1450">
        <v>168772.83831008611</v>
      </c>
      <c r="CI1450">
        <v>244869.40772445744</v>
      </c>
      <c r="CJ1450">
        <v>29900.141799687797</v>
      </c>
      <c r="CK1450">
        <v>888785.25766654918</v>
      </c>
      <c r="CL1450">
        <v>12900000</v>
      </c>
      <c r="CM1450">
        <v>1370000</v>
      </c>
      <c r="CN1450">
        <v>2050000</v>
      </c>
      <c r="CO1450">
        <v>75780000</v>
      </c>
      <c r="CP1450">
        <v>10000</v>
      </c>
      <c r="CQ1450">
        <v>0</v>
      </c>
      <c r="CR1450">
        <v>0</v>
      </c>
      <c r="CS1450">
        <v>0</v>
      </c>
      <c r="CT1450">
        <v>19686000</v>
      </c>
      <c r="CU1450">
        <v>0</v>
      </c>
      <c r="CV1450">
        <v>0</v>
      </c>
      <c r="CW1450">
        <v>0</v>
      </c>
      <c r="CX1450">
        <v>7150.3018829805587</v>
      </c>
      <c r="CY1450">
        <v>1495010.6171520622</v>
      </c>
      <c r="CZ1450">
        <v>10490</v>
      </c>
      <c r="DA1450">
        <v>10184.7529623596</v>
      </c>
      <c r="DB1450">
        <v>9400.8223289188118</v>
      </c>
      <c r="DC1450">
        <v>8433.9309045671016</v>
      </c>
      <c r="DD1450">
        <v>-582029.2270686609</v>
      </c>
      <c r="DE1450">
        <v>-583212.60509926558</v>
      </c>
      <c r="DF1450">
        <v>-617915.34287484165</v>
      </c>
    </row>
    <row r="1451" spans="1:110" x14ac:dyDescent="0.45">
      <c r="A1451">
        <v>37364</v>
      </c>
      <c r="B1451" t="s">
        <v>1781</v>
      </c>
      <c r="C1451">
        <v>3139</v>
      </c>
      <c r="D1451">
        <v>2984</v>
      </c>
      <c r="E1451">
        <v>2760</v>
      </c>
      <c r="F1451">
        <v>2543</v>
      </c>
      <c r="G1451">
        <v>2330</v>
      </c>
      <c r="H1451">
        <v>2147</v>
      </c>
      <c r="I1451">
        <v>1972</v>
      </c>
      <c r="J1451">
        <v>1771.8214285714284</v>
      </c>
      <c r="K1451">
        <v>2.39</v>
      </c>
      <c r="L1451">
        <v>2.31</v>
      </c>
      <c r="M1451">
        <v>2.2400000000000002</v>
      </c>
      <c r="N1451">
        <v>2.1800000000000002</v>
      </c>
      <c r="O1451">
        <v>2.15</v>
      </c>
      <c r="P1451">
        <v>2.11</v>
      </c>
      <c r="Q1451">
        <v>2.0956461964492603</v>
      </c>
      <c r="R1451">
        <v>2.0745482364145857</v>
      </c>
      <c r="S1451">
        <v>300463</v>
      </c>
      <c r="T1451">
        <v>11282</v>
      </c>
      <c r="U1451">
        <v>3043</v>
      </c>
      <c r="V1451">
        <v>10.016306745682584</v>
      </c>
      <c r="W1451">
        <v>17.324601729190686</v>
      </c>
      <c r="X1451">
        <v>1775.223915541435</v>
      </c>
      <c r="Y1451">
        <v>276.83012807159133</v>
      </c>
      <c r="Z1451">
        <v>2199</v>
      </c>
      <c r="AA1451">
        <v>2079.4898095113667</v>
      </c>
      <c r="AB1451">
        <v>1910.4433349543413</v>
      </c>
      <c r="AC1451">
        <v>1772.1920201409578</v>
      </c>
      <c r="AD1451">
        <v>1642.4111963987364</v>
      </c>
      <c r="AE1451">
        <v>1534.908713537382</v>
      </c>
      <c r="AF1451">
        <v>1428.2384906707787</v>
      </c>
      <c r="AG1451">
        <v>1296.7135552123013</v>
      </c>
      <c r="AH1451">
        <v>101</v>
      </c>
      <c r="AI1451">
        <v>73.996854154659118</v>
      </c>
      <c r="AJ1451">
        <v>49.759810440587074</v>
      </c>
      <c r="AK1451">
        <v>35.68030299528354</v>
      </c>
      <c r="AL1451">
        <v>25.388540358391687</v>
      </c>
      <c r="AM1451">
        <v>18.714881270616843</v>
      </c>
      <c r="AN1451">
        <v>14.557613810524224</v>
      </c>
      <c r="AO1451">
        <v>10.971965896086612</v>
      </c>
      <c r="AP1451">
        <v>9.2050145002768939</v>
      </c>
      <c r="AQ1451">
        <v>8.2192822427915591</v>
      </c>
      <c r="AR1451">
        <v>1.6433118573221299</v>
      </c>
      <c r="AS1451">
        <v>8.2192822427915591</v>
      </c>
      <c r="AT1451">
        <v>2254</v>
      </c>
      <c r="AU1451">
        <v>35</v>
      </c>
      <c r="AV1451">
        <v>1381.8991897892047</v>
      </c>
      <c r="AW1451">
        <v>561.86091251446408</v>
      </c>
      <c r="AX1451">
        <v>19.507927538870298</v>
      </c>
      <c r="AY1451">
        <v>46.113975963265759</v>
      </c>
      <c r="AZ1451">
        <v>21.373189112050213</v>
      </c>
      <c r="BA1451">
        <v>0.51855699872839489</v>
      </c>
      <c r="BB1451">
        <v>66.061272509003672</v>
      </c>
      <c r="BC1451">
        <v>10490</v>
      </c>
      <c r="BD1451">
        <v>458175.6417542604</v>
      </c>
      <c r="BE1451">
        <v>696384.97006312211</v>
      </c>
      <c r="BF1451">
        <v>18962</v>
      </c>
      <c r="BG1451">
        <v>17123.288342105912</v>
      </c>
      <c r="BH1451">
        <v>14936.432909164834</v>
      </c>
      <c r="BI1451">
        <v>10832</v>
      </c>
      <c r="BJ1451">
        <v>9231.2950389872658</v>
      </c>
      <c r="BK1451">
        <v>8555.2706236014219</v>
      </c>
      <c r="BL1451">
        <v>-574392.57283353782</v>
      </c>
      <c r="BM1451">
        <v>-465491.04711725749</v>
      </c>
      <c r="BN1451">
        <v>-384898.63144899101</v>
      </c>
      <c r="BO1451">
        <v>46794.081835571385</v>
      </c>
      <c r="BP1451">
        <v>132850.99382602499</v>
      </c>
      <c r="BQ1451">
        <v>191510.48512069148</v>
      </c>
      <c r="BR1451">
        <v>770423</v>
      </c>
      <c r="BS1451">
        <v>8767932</v>
      </c>
      <c r="BT1451">
        <v>937111</v>
      </c>
      <c r="BU1451">
        <v>18583</v>
      </c>
      <c r="BV1451">
        <v>88734</v>
      </c>
      <c r="BW1451">
        <v>932589</v>
      </c>
      <c r="BX1451">
        <v>42948</v>
      </c>
      <c r="BY1451">
        <v>24.644630794165987</v>
      </c>
      <c r="BZ1451">
        <v>0</v>
      </c>
      <c r="CA1451">
        <v>0</v>
      </c>
      <c r="CB1451">
        <v>0</v>
      </c>
      <c r="CC1451">
        <v>0</v>
      </c>
      <c r="CD1451">
        <v>6.3650211127788854</v>
      </c>
      <c r="CE1451">
        <v>0</v>
      </c>
      <c r="CF1451">
        <v>2.7485682352941176</v>
      </c>
      <c r="CG1451">
        <v>51486.816053174887</v>
      </c>
      <c r="CH1451">
        <v>33417.328566393073</v>
      </c>
      <c r="CI1451">
        <v>48484.587542172318</v>
      </c>
      <c r="CJ1451">
        <v>5920.282390855531</v>
      </c>
      <c r="CK1451">
        <v>175981.09552344025</v>
      </c>
      <c r="CL1451">
        <v>30000</v>
      </c>
      <c r="CM1451">
        <v>90000</v>
      </c>
      <c r="CN1451">
        <v>250000</v>
      </c>
      <c r="CO1451">
        <v>14220000</v>
      </c>
      <c r="CP1451">
        <v>1000</v>
      </c>
      <c r="CQ1451">
        <v>0</v>
      </c>
      <c r="CR1451">
        <v>0</v>
      </c>
      <c r="CS1451">
        <v>0</v>
      </c>
      <c r="CT1451">
        <v>1549000</v>
      </c>
      <c r="CU1451">
        <v>0</v>
      </c>
      <c r="CV1451">
        <v>0</v>
      </c>
      <c r="CW1451">
        <v>0</v>
      </c>
      <c r="CX1451">
        <v>1867.3007604129775</v>
      </c>
      <c r="CY1451">
        <v>292082.36673770013</v>
      </c>
      <c r="CZ1451">
        <v>10490</v>
      </c>
      <c r="DA1451">
        <v>9472.8032226922787</v>
      </c>
      <c r="DB1451">
        <v>8263.0092404355619</v>
      </c>
      <c r="DC1451">
        <v>6935.6163505904979</v>
      </c>
      <c r="DD1451">
        <v>-574392.57283353782</v>
      </c>
      <c r="DE1451">
        <v>-465491.04711725749</v>
      </c>
      <c r="DF1451">
        <v>-384898.63144899101</v>
      </c>
    </row>
    <row r="1452" spans="1:110" x14ac:dyDescent="0.45">
      <c r="A1452">
        <v>37386</v>
      </c>
      <c r="B1452" t="s">
        <v>1782</v>
      </c>
      <c r="C1452">
        <v>18952</v>
      </c>
      <c r="D1452">
        <v>19295</v>
      </c>
      <c r="E1452">
        <v>19468</v>
      </c>
      <c r="F1452">
        <v>19482</v>
      </c>
      <c r="G1452">
        <v>19324</v>
      </c>
      <c r="H1452">
        <v>19045</v>
      </c>
      <c r="I1452">
        <v>18664</v>
      </c>
      <c r="J1452">
        <v>18610.142857142855</v>
      </c>
      <c r="K1452">
        <v>2.39</v>
      </c>
      <c r="L1452">
        <v>2.31</v>
      </c>
      <c r="M1452">
        <v>2.2400000000000002</v>
      </c>
      <c r="N1452">
        <v>2.1800000000000002</v>
      </c>
      <c r="O1452">
        <v>2.15</v>
      </c>
      <c r="P1452">
        <v>2.11</v>
      </c>
      <c r="Q1452">
        <v>2.0956461964492603</v>
      </c>
      <c r="R1452">
        <v>2.0745482364145857</v>
      </c>
      <c r="S1452">
        <v>289815</v>
      </c>
      <c r="T1452">
        <v>11608</v>
      </c>
      <c r="U1452">
        <v>3182</v>
      </c>
      <c r="V1452">
        <v>58.130779538012433</v>
      </c>
      <c r="W1452">
        <v>93.664587387655331</v>
      </c>
      <c r="X1452">
        <v>1900.1576975001203</v>
      </c>
      <c r="Y1452">
        <v>323.26831820494414</v>
      </c>
      <c r="Z1452">
        <v>8725</v>
      </c>
      <c r="AA1452">
        <v>9015.5205016797281</v>
      </c>
      <c r="AB1452">
        <v>9104.1048207769436</v>
      </c>
      <c r="AC1452">
        <v>9061.7963580686664</v>
      </c>
      <c r="AD1452">
        <v>8838.1255217129092</v>
      </c>
      <c r="AE1452">
        <v>8519.5098514043257</v>
      </c>
      <c r="AF1452">
        <v>8149.2272078087972</v>
      </c>
      <c r="AG1452">
        <v>8026.0745597931482</v>
      </c>
      <c r="AH1452">
        <v>94</v>
      </c>
      <c r="AI1452">
        <v>89.10261087081949</v>
      </c>
      <c r="AJ1452">
        <v>79.182973423539423</v>
      </c>
      <c r="AK1452">
        <v>68.433761760091286</v>
      </c>
      <c r="AL1452">
        <v>63.687839383168381</v>
      </c>
      <c r="AM1452">
        <v>60.266528600314913</v>
      </c>
      <c r="AN1452">
        <v>52.714569214130918</v>
      </c>
      <c r="AO1452">
        <v>40.803181217162972</v>
      </c>
      <c r="AP1452">
        <v>54.629929409348648</v>
      </c>
      <c r="AQ1452">
        <v>0</v>
      </c>
      <c r="AR1452">
        <v>0</v>
      </c>
      <c r="AS1452">
        <v>0</v>
      </c>
      <c r="AT1452">
        <v>12988</v>
      </c>
      <c r="AU1452">
        <v>607</v>
      </c>
      <c r="AV1452">
        <v>8077.3560218012299</v>
      </c>
      <c r="AW1452">
        <v>7485.4526412445221</v>
      </c>
      <c r="AX1452">
        <v>296.03955316477891</v>
      </c>
      <c r="AY1452">
        <v>269.54137044750701</v>
      </c>
      <c r="AZ1452">
        <v>284.74661847294163</v>
      </c>
      <c r="BA1452">
        <v>7.8692819566887113</v>
      </c>
      <c r="BB1452">
        <v>66.061272509003672</v>
      </c>
      <c r="BC1452">
        <v>8630</v>
      </c>
      <c r="BD1452">
        <v>612281.44346509059</v>
      </c>
      <c r="BE1452">
        <v>3276010.3566470882</v>
      </c>
      <c r="BF1452">
        <v>138440</v>
      </c>
      <c r="BG1452">
        <v>148117.31576607522</v>
      </c>
      <c r="BH1452">
        <v>149598.5242352155</v>
      </c>
      <c r="BI1452">
        <v>109176.00000000003</v>
      </c>
      <c r="BJ1452">
        <v>109736.3905948833</v>
      </c>
      <c r="BK1452">
        <v>107027.78522646043</v>
      </c>
      <c r="BL1452">
        <v>-224956.40480464348</v>
      </c>
      <c r="BM1452">
        <v>-241193.8064832919</v>
      </c>
      <c r="BN1452">
        <v>-267899.02848818083</v>
      </c>
      <c r="BO1452">
        <v>436624.79298335128</v>
      </c>
      <c r="BP1452">
        <v>940805.43775218958</v>
      </c>
      <c r="BQ1452">
        <v>1343438.9767140718</v>
      </c>
      <c r="BR1452">
        <v>770423</v>
      </c>
      <c r="BS1452">
        <v>8767932</v>
      </c>
      <c r="BT1452">
        <v>937111</v>
      </c>
      <c r="BU1452">
        <v>18583</v>
      </c>
      <c r="BV1452">
        <v>88734</v>
      </c>
      <c r="BW1452">
        <v>932589</v>
      </c>
      <c r="BX1452">
        <v>42948</v>
      </c>
      <c r="BY1452">
        <v>117.93568186317822</v>
      </c>
      <c r="BZ1452">
        <v>0</v>
      </c>
      <c r="CA1452">
        <v>0</v>
      </c>
      <c r="CB1452">
        <v>0</v>
      </c>
      <c r="CC1452">
        <v>0</v>
      </c>
      <c r="CD1452">
        <v>23.562770724998881</v>
      </c>
      <c r="CE1452">
        <v>0</v>
      </c>
      <c r="CF1452">
        <v>0</v>
      </c>
      <c r="CG1452">
        <v>159420.1873206103</v>
      </c>
      <c r="CH1452">
        <v>103471.08615740975</v>
      </c>
      <c r="CI1452">
        <v>150124.29628883631</v>
      </c>
      <c r="CJ1452">
        <v>18331.149604713228</v>
      </c>
      <c r="CK1452">
        <v>544895.59393725765</v>
      </c>
      <c r="CL1452">
        <v>820000</v>
      </c>
      <c r="CM1452">
        <v>100000</v>
      </c>
      <c r="CN1452">
        <v>180000</v>
      </c>
      <c r="CO1452">
        <v>8100000</v>
      </c>
      <c r="CP1452">
        <v>0</v>
      </c>
      <c r="CQ1452">
        <v>0</v>
      </c>
      <c r="CR1452">
        <v>0</v>
      </c>
      <c r="CS1452">
        <v>0</v>
      </c>
      <c r="CT1452">
        <v>0</v>
      </c>
      <c r="CU1452">
        <v>0</v>
      </c>
      <c r="CV1452">
        <v>0</v>
      </c>
      <c r="CW1452">
        <v>0</v>
      </c>
      <c r="CX1452">
        <v>170.97712723945989</v>
      </c>
      <c r="CY1452">
        <v>1091082.3677122414</v>
      </c>
      <c r="CZ1452">
        <v>8630</v>
      </c>
      <c r="DA1452">
        <v>9233.2594269086185</v>
      </c>
      <c r="DB1452">
        <v>9325.5942224061673</v>
      </c>
      <c r="DC1452">
        <v>9268.3870626567332</v>
      </c>
      <c r="DD1452">
        <v>-224956.40480464348</v>
      </c>
      <c r="DE1452">
        <v>-241193.8064832919</v>
      </c>
      <c r="DF1452">
        <v>-267899.02848818083</v>
      </c>
    </row>
    <row r="1453" spans="1:110" x14ac:dyDescent="0.45">
      <c r="A1453">
        <v>37387</v>
      </c>
      <c r="B1453" t="s">
        <v>1783</v>
      </c>
      <c r="C1453">
        <v>23610</v>
      </c>
      <c r="D1453">
        <v>22524</v>
      </c>
      <c r="E1453">
        <v>21371</v>
      </c>
      <c r="F1453">
        <v>20253</v>
      </c>
      <c r="G1453">
        <v>19099</v>
      </c>
      <c r="H1453">
        <v>17834</v>
      </c>
      <c r="I1453">
        <v>16607</v>
      </c>
      <c r="J1453">
        <v>15440.535714285714</v>
      </c>
      <c r="K1453">
        <v>2.39</v>
      </c>
      <c r="L1453">
        <v>2.31</v>
      </c>
      <c r="M1453">
        <v>2.2400000000000002</v>
      </c>
      <c r="N1453">
        <v>2.1800000000000002</v>
      </c>
      <c r="O1453">
        <v>2.15</v>
      </c>
      <c r="P1453">
        <v>2.11</v>
      </c>
      <c r="Q1453">
        <v>2.0956461964492603</v>
      </c>
      <c r="R1453">
        <v>2.0745482364145857</v>
      </c>
      <c r="S1453">
        <v>289815</v>
      </c>
      <c r="T1453">
        <v>11608</v>
      </c>
      <c r="U1453">
        <v>3182</v>
      </c>
      <c r="V1453">
        <v>57.608436367420076</v>
      </c>
      <c r="W1453">
        <v>99.64183821917922</v>
      </c>
      <c r="X1453">
        <v>2388.6396883245638</v>
      </c>
      <c r="Y1453">
        <v>378.56266174992555</v>
      </c>
      <c r="Z1453">
        <v>10419</v>
      </c>
      <c r="AA1453">
        <v>9727.9479277585851</v>
      </c>
      <c r="AB1453">
        <v>9080.3391477201476</v>
      </c>
      <c r="AC1453">
        <v>8447.3607622011914</v>
      </c>
      <c r="AD1453">
        <v>7807.0195326785561</v>
      </c>
      <c r="AE1453">
        <v>7233.5636432957617</v>
      </c>
      <c r="AF1453">
        <v>6721.3336615176449</v>
      </c>
      <c r="AG1453">
        <v>6094.0220180051101</v>
      </c>
      <c r="AH1453">
        <v>1154</v>
      </c>
      <c r="AI1453">
        <v>997.52128469690206</v>
      </c>
      <c r="AJ1453">
        <v>858.65126749247167</v>
      </c>
      <c r="AK1453">
        <v>746.38944850913515</v>
      </c>
      <c r="AL1453">
        <v>690.27787618054765</v>
      </c>
      <c r="AM1453">
        <v>676.6939184593848</v>
      </c>
      <c r="AN1453">
        <v>690.01473694264496</v>
      </c>
      <c r="AO1453">
        <v>686.82220392737258</v>
      </c>
      <c r="AP1453">
        <v>52.642394525715609</v>
      </c>
      <c r="AQ1453">
        <v>14.433861499536398</v>
      </c>
      <c r="AR1453">
        <v>2.8858159445656919</v>
      </c>
      <c r="AS1453">
        <v>14.433861499536398</v>
      </c>
      <c r="AT1453">
        <v>21336</v>
      </c>
      <c r="AU1453">
        <v>695</v>
      </c>
      <c r="AV1453">
        <v>13183.643223045861</v>
      </c>
      <c r="AW1453">
        <v>9130.1160858563981</v>
      </c>
      <c r="AX1453">
        <v>349.43065601638705</v>
      </c>
      <c r="AY1453">
        <v>439.93817435304032</v>
      </c>
      <c r="AZ1453">
        <v>347.30961590597735</v>
      </c>
      <c r="BA1453">
        <v>9.288516777935758</v>
      </c>
      <c r="BB1453">
        <v>66.061272509003672</v>
      </c>
      <c r="BC1453">
        <v>8880</v>
      </c>
      <c r="BD1453">
        <v>447780.51244261651</v>
      </c>
      <c r="BE1453">
        <v>3121864.697028154</v>
      </c>
      <c r="BF1453">
        <v>132734</v>
      </c>
      <c r="BG1453">
        <v>126468.25102398421</v>
      </c>
      <c r="BH1453">
        <v>115057.50454617763</v>
      </c>
      <c r="BI1453">
        <v>71740.000000000058</v>
      </c>
      <c r="BJ1453">
        <v>62296.145659976355</v>
      </c>
      <c r="BK1453">
        <v>57573.867112938686</v>
      </c>
      <c r="BL1453">
        <v>-611611.15372508636</v>
      </c>
      <c r="BM1453">
        <v>-598057.05867537158</v>
      </c>
      <c r="BN1453">
        <v>-632719.32707952638</v>
      </c>
      <c r="BO1453">
        <v>206552.41818044148</v>
      </c>
      <c r="BP1453">
        <v>547055.00150086544</v>
      </c>
      <c r="BQ1453">
        <v>852062.60803517047</v>
      </c>
      <c r="BR1453">
        <v>770423</v>
      </c>
      <c r="BS1453">
        <v>8767932</v>
      </c>
      <c r="BT1453">
        <v>937111</v>
      </c>
      <c r="BU1453">
        <v>18583</v>
      </c>
      <c r="BV1453">
        <v>88734</v>
      </c>
      <c r="BW1453">
        <v>932589</v>
      </c>
      <c r="BX1453">
        <v>42948</v>
      </c>
      <c r="BY1453">
        <v>380.3804460211104</v>
      </c>
      <c r="BZ1453">
        <v>0</v>
      </c>
      <c r="CA1453">
        <v>0</v>
      </c>
      <c r="CB1453">
        <v>0</v>
      </c>
      <c r="CC1453">
        <v>0</v>
      </c>
      <c r="CD1453">
        <v>10.958453416879786</v>
      </c>
      <c r="CE1453">
        <v>0</v>
      </c>
      <c r="CF1453">
        <v>0</v>
      </c>
      <c r="CG1453">
        <v>229328.89168638905</v>
      </c>
      <c r="CH1453">
        <v>148845.07356865905</v>
      </c>
      <c r="CI1453">
        <v>215956.58029105194</v>
      </c>
      <c r="CJ1453">
        <v>26369.698172113396</v>
      </c>
      <c r="CK1453">
        <v>783842.40253789222</v>
      </c>
      <c r="CL1453">
        <v>19300000</v>
      </c>
      <c r="CM1453">
        <v>1330000</v>
      </c>
      <c r="CN1453">
        <v>2490000</v>
      </c>
      <c r="CO1453">
        <v>109750000</v>
      </c>
      <c r="CP1453">
        <v>3000</v>
      </c>
      <c r="CQ1453">
        <v>0</v>
      </c>
      <c r="CR1453">
        <v>0</v>
      </c>
      <c r="CS1453">
        <v>0</v>
      </c>
      <c r="CT1453">
        <v>5292000</v>
      </c>
      <c r="CU1453">
        <v>0</v>
      </c>
      <c r="CV1453">
        <v>0</v>
      </c>
      <c r="CW1453">
        <v>0</v>
      </c>
      <c r="CX1453">
        <v>9899.3835580329978</v>
      </c>
      <c r="CY1453">
        <v>1213543.0676482893</v>
      </c>
      <c r="CZ1453">
        <v>8880</v>
      </c>
      <c r="DA1453">
        <v>8460.8168901184308</v>
      </c>
      <c r="DB1453">
        <v>7697.4297494994298</v>
      </c>
      <c r="DC1453">
        <v>6778.2604760086524</v>
      </c>
      <c r="DD1453">
        <v>-611611.15372508636</v>
      </c>
      <c r="DE1453">
        <v>-598057.05867537158</v>
      </c>
      <c r="DF1453">
        <v>-632719.32707952638</v>
      </c>
    </row>
    <row r="1454" spans="1:110" x14ac:dyDescent="0.45">
      <c r="A1454">
        <v>37403</v>
      </c>
      <c r="B1454" t="s">
        <v>1784</v>
      </c>
      <c r="C1454">
        <v>9186</v>
      </c>
      <c r="D1454">
        <v>8408</v>
      </c>
      <c r="E1454">
        <v>7653</v>
      </c>
      <c r="F1454">
        <v>6909</v>
      </c>
      <c r="G1454">
        <v>6199</v>
      </c>
      <c r="H1454">
        <v>5520</v>
      </c>
      <c r="I1454">
        <v>4908</v>
      </c>
      <c r="J1454">
        <v>4191.4285714285716</v>
      </c>
      <c r="K1454">
        <v>2.39</v>
      </c>
      <c r="L1454">
        <v>2.31</v>
      </c>
      <c r="M1454">
        <v>2.2400000000000002</v>
      </c>
      <c r="N1454">
        <v>2.1800000000000002</v>
      </c>
      <c r="O1454">
        <v>2.15</v>
      </c>
      <c r="P1454">
        <v>2.11</v>
      </c>
      <c r="Q1454">
        <v>2.0956461964492603</v>
      </c>
      <c r="R1454">
        <v>2.0745482364145857</v>
      </c>
      <c r="S1454">
        <v>289815</v>
      </c>
      <c r="T1454">
        <v>11608</v>
      </c>
      <c r="U1454">
        <v>3182</v>
      </c>
      <c r="V1454">
        <v>24.790462636268195</v>
      </c>
      <c r="W1454">
        <v>42.878568194894157</v>
      </c>
      <c r="X1454">
        <v>2159.6459241398625</v>
      </c>
      <c r="Y1454">
        <v>342.2706712426841</v>
      </c>
      <c r="Z1454">
        <v>4263</v>
      </c>
      <c r="AA1454">
        <v>3809.0544451460964</v>
      </c>
      <c r="AB1454">
        <v>3407.0232912819893</v>
      </c>
      <c r="AC1454">
        <v>3033.1192602156452</v>
      </c>
      <c r="AD1454">
        <v>2685.2655078761245</v>
      </c>
      <c r="AE1454">
        <v>2353.9559686128264</v>
      </c>
      <c r="AF1454">
        <v>2056.0961009467651</v>
      </c>
      <c r="AG1454">
        <v>1683.0119781318961</v>
      </c>
      <c r="AH1454">
        <v>263</v>
      </c>
      <c r="AI1454">
        <v>239.98723577554696</v>
      </c>
      <c r="AJ1454">
        <v>221.35435106919641</v>
      </c>
      <c r="AK1454">
        <v>214.96731318831772</v>
      </c>
      <c r="AL1454">
        <v>214.15343554082239</v>
      </c>
      <c r="AM1454">
        <v>208.9200461826905</v>
      </c>
      <c r="AN1454">
        <v>195.01498218343079</v>
      </c>
      <c r="AO1454">
        <v>162.24455146239092</v>
      </c>
      <c r="AP1454">
        <v>29.664932420028666</v>
      </c>
      <c r="AQ1454">
        <v>2.2051732846513938</v>
      </c>
      <c r="AR1454">
        <v>0.44088854708642505</v>
      </c>
      <c r="AS1454">
        <v>2.2051732846513938</v>
      </c>
      <c r="AT1454">
        <v>7069</v>
      </c>
      <c r="AU1454">
        <v>101</v>
      </c>
      <c r="AV1454">
        <v>4331.4371687090561</v>
      </c>
      <c r="AW1454">
        <v>1670.2280494524334</v>
      </c>
      <c r="AX1454">
        <v>57.208894701303649</v>
      </c>
      <c r="AY1454">
        <v>144.54005831982118</v>
      </c>
      <c r="AZ1454">
        <v>63.535475001170568</v>
      </c>
      <c r="BA1454">
        <v>1.5207188297047955</v>
      </c>
      <c r="BB1454">
        <v>66.061272509003672</v>
      </c>
      <c r="BC1454">
        <v>8880</v>
      </c>
      <c r="BD1454">
        <v>325624.97695604252</v>
      </c>
      <c r="BE1454">
        <v>2517902.0158564299</v>
      </c>
      <c r="BF1454">
        <v>36618</v>
      </c>
      <c r="BG1454">
        <v>31883.985010998698</v>
      </c>
      <c r="BH1454">
        <v>26319.068817330372</v>
      </c>
      <c r="BI1454">
        <v>40140</v>
      </c>
      <c r="BJ1454">
        <v>31963.157486552096</v>
      </c>
      <c r="BK1454">
        <v>28297.457817517094</v>
      </c>
      <c r="BL1454">
        <v>-484895.73569158942</v>
      </c>
      <c r="BM1454">
        <v>-434483.27048275236</v>
      </c>
      <c r="BN1454">
        <v>-431063.48482426727</v>
      </c>
      <c r="BO1454">
        <v>47749.374941680348</v>
      </c>
      <c r="BP1454">
        <v>256695.70646907995</v>
      </c>
      <c r="BQ1454">
        <v>462786.33354397817</v>
      </c>
      <c r="BR1454">
        <v>770423</v>
      </c>
      <c r="BS1454">
        <v>8767932</v>
      </c>
      <c r="BT1454">
        <v>937111</v>
      </c>
      <c r="BU1454">
        <v>18583</v>
      </c>
      <c r="BV1454">
        <v>88734</v>
      </c>
      <c r="BW1454">
        <v>932589</v>
      </c>
      <c r="BX1454">
        <v>42948</v>
      </c>
      <c r="BY1454">
        <v>42.021002149577143</v>
      </c>
      <c r="BZ1454">
        <v>0</v>
      </c>
      <c r="CA1454">
        <v>0</v>
      </c>
      <c r="CB1454">
        <v>0</v>
      </c>
      <c r="CC1454">
        <v>0</v>
      </c>
      <c r="CD1454">
        <v>12.568786975993165</v>
      </c>
      <c r="CE1454">
        <v>0</v>
      </c>
      <c r="CF1454">
        <v>0</v>
      </c>
      <c r="CG1454">
        <v>209489.93504204642</v>
      </c>
      <c r="CH1454">
        <v>135968.67173573695</v>
      </c>
      <c r="CI1454">
        <v>197274.44564177451</v>
      </c>
      <c r="CJ1454">
        <v>24088.488443526861</v>
      </c>
      <c r="CK1454">
        <v>716033.17307014461</v>
      </c>
      <c r="CL1454">
        <v>2480000</v>
      </c>
      <c r="CM1454">
        <v>40000</v>
      </c>
      <c r="CN1454">
        <v>140000</v>
      </c>
      <c r="CO1454">
        <v>8470000</v>
      </c>
      <c r="CP1454">
        <v>0</v>
      </c>
      <c r="CQ1454">
        <v>0</v>
      </c>
      <c r="CR1454">
        <v>0</v>
      </c>
      <c r="CS1454">
        <v>0</v>
      </c>
      <c r="CT1454">
        <v>0</v>
      </c>
      <c r="CU1454">
        <v>0</v>
      </c>
      <c r="CV1454">
        <v>0</v>
      </c>
      <c r="CW1454">
        <v>0</v>
      </c>
      <c r="CX1454">
        <v>389.98153741135235</v>
      </c>
      <c r="CY1454">
        <v>1225513.9486039334</v>
      </c>
      <c r="CZ1454">
        <v>8880</v>
      </c>
      <c r="DA1454">
        <v>7731.9839122199037</v>
      </c>
      <c r="DB1454">
        <v>6382.4712190150658</v>
      </c>
      <c r="DC1454">
        <v>4929.1357037008665</v>
      </c>
      <c r="DD1454">
        <v>-484895.73569158942</v>
      </c>
      <c r="DE1454">
        <v>-434483.27048275236</v>
      </c>
      <c r="DF1454">
        <v>-431063.48482426727</v>
      </c>
    </row>
    <row r="1455" spans="1:110" x14ac:dyDescent="0.45">
      <c r="A1455">
        <v>37404</v>
      </c>
      <c r="B1455" t="s">
        <v>1785</v>
      </c>
      <c r="C1455">
        <v>23366</v>
      </c>
      <c r="D1455">
        <v>23021</v>
      </c>
      <c r="E1455">
        <v>22557</v>
      </c>
      <c r="F1455">
        <v>22035</v>
      </c>
      <c r="G1455">
        <v>21431</v>
      </c>
      <c r="H1455">
        <v>20703</v>
      </c>
      <c r="I1455">
        <v>19999</v>
      </c>
      <c r="J1455">
        <v>19432.464285714286</v>
      </c>
      <c r="K1455">
        <v>2.39</v>
      </c>
      <c r="L1455">
        <v>2.31</v>
      </c>
      <c r="M1455">
        <v>2.2400000000000002</v>
      </c>
      <c r="N1455">
        <v>2.1800000000000002</v>
      </c>
      <c r="O1455">
        <v>2.15</v>
      </c>
      <c r="P1455">
        <v>2.11</v>
      </c>
      <c r="Q1455">
        <v>2.0956461964492603</v>
      </c>
      <c r="R1455">
        <v>2.0745482364145857</v>
      </c>
      <c r="S1455">
        <v>289815</v>
      </c>
      <c r="T1455">
        <v>11608</v>
      </c>
      <c r="U1455">
        <v>3182</v>
      </c>
      <c r="V1455">
        <v>65.698166206718085</v>
      </c>
      <c r="W1455">
        <v>109.75382918534442</v>
      </c>
      <c r="X1455">
        <v>2072.8690605830011</v>
      </c>
      <c r="Y1455">
        <v>340.13256294090161</v>
      </c>
      <c r="Z1455">
        <v>10378</v>
      </c>
      <c r="AA1455">
        <v>10198.164240097311</v>
      </c>
      <c r="AB1455">
        <v>9983.8016618474721</v>
      </c>
      <c r="AC1455">
        <v>9773.2342763419638</v>
      </c>
      <c r="AD1455">
        <v>9419.4775479702857</v>
      </c>
      <c r="AE1455">
        <v>9042.3581153429859</v>
      </c>
      <c r="AF1455">
        <v>8711.2824320861819</v>
      </c>
      <c r="AG1455">
        <v>8418.8487352191823</v>
      </c>
      <c r="AH1455">
        <v>484</v>
      </c>
      <c r="AI1455">
        <v>398.28708752686566</v>
      </c>
      <c r="AJ1455">
        <v>303.72281431467002</v>
      </c>
      <c r="AK1455">
        <v>243.66745266086798</v>
      </c>
      <c r="AL1455">
        <v>203.62417294154869</v>
      </c>
      <c r="AM1455">
        <v>181.94262732537481</v>
      </c>
      <c r="AN1455">
        <v>159.15807246664778</v>
      </c>
      <c r="AO1455">
        <v>132.58204288987292</v>
      </c>
      <c r="AP1455">
        <v>35.541800272025938</v>
      </c>
      <c r="AQ1455">
        <v>8.0188119441868864</v>
      </c>
      <c r="AR1455">
        <v>1.6032310803142733</v>
      </c>
      <c r="AS1455">
        <v>8.0188119441868864</v>
      </c>
      <c r="AT1455">
        <v>17495</v>
      </c>
      <c r="AU1455">
        <v>228</v>
      </c>
      <c r="AV1455">
        <v>10713.623408730486</v>
      </c>
      <c r="AW1455">
        <v>3903.4432554541322</v>
      </c>
      <c r="AX1455">
        <v>131.63501850978076</v>
      </c>
      <c r="AY1455">
        <v>357.51361314933632</v>
      </c>
      <c r="AZ1455">
        <v>148.48698143747518</v>
      </c>
      <c r="BA1455">
        <v>3.4991036331244012</v>
      </c>
      <c r="BB1455">
        <v>66.061272509003672</v>
      </c>
      <c r="BC1455">
        <v>9070</v>
      </c>
      <c r="BD1455">
        <v>563178.87777925259</v>
      </c>
      <c r="BE1455">
        <v>4315313.8605514551</v>
      </c>
      <c r="BF1455">
        <v>124274.00000000001</v>
      </c>
      <c r="BG1455">
        <v>126044.71292266456</v>
      </c>
      <c r="BH1455">
        <v>122354.2048630233</v>
      </c>
      <c r="BI1455">
        <v>89215.999999999985</v>
      </c>
      <c r="BJ1455">
        <v>85498.610207694073</v>
      </c>
      <c r="BK1455">
        <v>82403.861041533703</v>
      </c>
      <c r="BL1455">
        <v>-384159.37237442727</v>
      </c>
      <c r="BM1455">
        <v>-398542.18087040132</v>
      </c>
      <c r="BN1455">
        <v>-434074.34068350634</v>
      </c>
      <c r="BO1455">
        <v>460617.61479513929</v>
      </c>
      <c r="BP1455">
        <v>1052648.4719057435</v>
      </c>
      <c r="BQ1455">
        <v>1546291.3965811841</v>
      </c>
      <c r="BR1455">
        <v>770423</v>
      </c>
      <c r="BS1455">
        <v>8767932</v>
      </c>
      <c r="BT1455">
        <v>937111</v>
      </c>
      <c r="BU1455">
        <v>18583</v>
      </c>
      <c r="BV1455">
        <v>88734</v>
      </c>
      <c r="BW1455">
        <v>932589</v>
      </c>
      <c r="BX1455">
        <v>42948</v>
      </c>
      <c r="BY1455">
        <v>189.45209892436708</v>
      </c>
      <c r="BZ1455">
        <v>0</v>
      </c>
      <c r="CA1455">
        <v>0</v>
      </c>
      <c r="CB1455">
        <v>0</v>
      </c>
      <c r="CC1455">
        <v>0</v>
      </c>
      <c r="CD1455">
        <v>7.9882898874468342</v>
      </c>
      <c r="CE1455">
        <v>0</v>
      </c>
      <c r="CF1455">
        <v>0</v>
      </c>
      <c r="CG1455">
        <v>222715.90613827485</v>
      </c>
      <c r="CH1455">
        <v>144552.93962435168</v>
      </c>
      <c r="CI1455">
        <v>209729.20207462614</v>
      </c>
      <c r="CJ1455">
        <v>25609.29492925122</v>
      </c>
      <c r="CK1455">
        <v>761239.32604864298</v>
      </c>
      <c r="CL1455">
        <v>4330000</v>
      </c>
      <c r="CM1455">
        <v>1120000</v>
      </c>
      <c r="CN1455">
        <v>1050000</v>
      </c>
      <c r="CO1455">
        <v>24380000</v>
      </c>
      <c r="CP1455">
        <v>1000</v>
      </c>
      <c r="CQ1455">
        <v>0</v>
      </c>
      <c r="CR1455">
        <v>0</v>
      </c>
      <c r="CS1455">
        <v>0</v>
      </c>
      <c r="CT1455">
        <v>2279000</v>
      </c>
      <c r="CU1455">
        <v>0</v>
      </c>
      <c r="CV1455">
        <v>0</v>
      </c>
      <c r="CW1455">
        <v>0</v>
      </c>
      <c r="CX1455">
        <v>1050.8369505616242</v>
      </c>
      <c r="CY1455">
        <v>1483419.516652205</v>
      </c>
      <c r="CZ1455">
        <v>9070</v>
      </c>
      <c r="DA1455">
        <v>9199.2335179407382</v>
      </c>
      <c r="DB1455">
        <v>8929.8858820639962</v>
      </c>
      <c r="DC1455">
        <v>8525.0988421770926</v>
      </c>
      <c r="DD1455">
        <v>-384159.37237442727</v>
      </c>
      <c r="DE1455">
        <v>-398542.18087040132</v>
      </c>
      <c r="DF1455">
        <v>-434074.34068350634</v>
      </c>
    </row>
    <row r="1456" spans="1:110" x14ac:dyDescent="0.45">
      <c r="A1456">
        <v>37406</v>
      </c>
      <c r="B1456" t="s">
        <v>1786</v>
      </c>
      <c r="C1456">
        <v>18377</v>
      </c>
      <c r="D1456">
        <v>17483</v>
      </c>
      <c r="E1456">
        <v>16573</v>
      </c>
      <c r="F1456">
        <v>15652</v>
      </c>
      <c r="G1456">
        <v>14789</v>
      </c>
      <c r="H1456">
        <v>13878</v>
      </c>
      <c r="I1456">
        <v>13027</v>
      </c>
      <c r="J1456">
        <v>12132.571428571431</v>
      </c>
      <c r="K1456">
        <v>2.39</v>
      </c>
      <c r="L1456">
        <v>2.31</v>
      </c>
      <c r="M1456">
        <v>2.2400000000000002</v>
      </c>
      <c r="N1456">
        <v>2.1800000000000002</v>
      </c>
      <c r="O1456">
        <v>2.15</v>
      </c>
      <c r="P1456">
        <v>2.11</v>
      </c>
      <c r="Q1456">
        <v>2.0956461964492603</v>
      </c>
      <c r="R1456">
        <v>2.0745482364145857</v>
      </c>
      <c r="S1456">
        <v>289815</v>
      </c>
      <c r="T1456">
        <v>11608</v>
      </c>
      <c r="U1456">
        <v>3182</v>
      </c>
      <c r="V1456">
        <v>42.580108798975225</v>
      </c>
      <c r="W1456">
        <v>73.648246330497415</v>
      </c>
      <c r="X1456">
        <v>2515.408899215593</v>
      </c>
      <c r="Y1456">
        <v>398.65363241302578</v>
      </c>
      <c r="Z1456">
        <v>7010</v>
      </c>
      <c r="AA1456">
        <v>6561.2465686093437</v>
      </c>
      <c r="AB1456">
        <v>6057.5541332646662</v>
      </c>
      <c r="AC1456">
        <v>5619.2275471577341</v>
      </c>
      <c r="AD1456">
        <v>5239.3400457741218</v>
      </c>
      <c r="AE1456">
        <v>4928.4044382907241</v>
      </c>
      <c r="AF1456">
        <v>4715.1822639142665</v>
      </c>
      <c r="AG1456">
        <v>4284.8785299028232</v>
      </c>
      <c r="AH1456">
        <v>1150</v>
      </c>
      <c r="AI1456">
        <v>984.28532393015098</v>
      </c>
      <c r="AJ1456">
        <v>835.99085793383699</v>
      </c>
      <c r="AK1456">
        <v>720.78893112393632</v>
      </c>
      <c r="AL1456">
        <v>650.23107775633548</v>
      </c>
      <c r="AM1456">
        <v>633.74547436974171</v>
      </c>
      <c r="AN1456">
        <v>715.68073425692171</v>
      </c>
      <c r="AO1456">
        <v>697.52136673992982</v>
      </c>
      <c r="AP1456">
        <v>27.911225169764229</v>
      </c>
      <c r="AQ1456">
        <v>13.631980305117708</v>
      </c>
      <c r="AR1456">
        <v>2.7254928365342646</v>
      </c>
      <c r="AS1456">
        <v>13.631980305117708</v>
      </c>
      <c r="AT1456">
        <v>16720</v>
      </c>
      <c r="AU1456">
        <v>252</v>
      </c>
      <c r="AV1456">
        <v>10248.666662812213</v>
      </c>
      <c r="AW1456">
        <v>4087.9048462667174</v>
      </c>
      <c r="AX1456">
        <v>141.25276792049215</v>
      </c>
      <c r="AY1456">
        <v>341.99800653804351</v>
      </c>
      <c r="AZ1456">
        <v>155.50390035198595</v>
      </c>
      <c r="BA1456">
        <v>3.7547613014750136</v>
      </c>
      <c r="BB1456">
        <v>66.061272509003672</v>
      </c>
      <c r="BC1456">
        <v>6450</v>
      </c>
      <c r="BD1456">
        <v>329254.70642318536</v>
      </c>
      <c r="BE1456">
        <v>3038508.1883368813</v>
      </c>
      <c r="BF1456">
        <v>78178</v>
      </c>
      <c r="BG1456">
        <v>74164.132952220418</v>
      </c>
      <c r="BH1456">
        <v>67939.916068500403</v>
      </c>
      <c r="BI1456">
        <v>54431.999999999978</v>
      </c>
      <c r="BJ1456">
        <v>46617.024775479207</v>
      </c>
      <c r="BK1456">
        <v>43465.483942637809</v>
      </c>
      <c r="BL1456">
        <v>-576722.26989837526</v>
      </c>
      <c r="BM1456">
        <v>-574519.11183927755</v>
      </c>
      <c r="BN1456">
        <v>-572904.06767316558</v>
      </c>
      <c r="BO1456">
        <v>163916.07040183269</v>
      </c>
      <c r="BP1456">
        <v>503970.98583442718</v>
      </c>
      <c r="BQ1456">
        <v>843738.75083654653</v>
      </c>
      <c r="BR1456">
        <v>770423</v>
      </c>
      <c r="BS1456">
        <v>8767932</v>
      </c>
      <c r="BT1456">
        <v>937111</v>
      </c>
      <c r="BU1456">
        <v>18583</v>
      </c>
      <c r="BV1456">
        <v>88734</v>
      </c>
      <c r="BW1456">
        <v>932589</v>
      </c>
      <c r="BX1456">
        <v>42948</v>
      </c>
      <c r="BY1456">
        <v>482.37035764186817</v>
      </c>
      <c r="BZ1456">
        <v>0</v>
      </c>
      <c r="CA1456">
        <v>0</v>
      </c>
      <c r="CB1456">
        <v>0</v>
      </c>
      <c r="CC1456">
        <v>0</v>
      </c>
      <c r="CD1456">
        <v>26.289017433244876</v>
      </c>
      <c r="CE1456">
        <v>0</v>
      </c>
      <c r="CF1456">
        <v>0</v>
      </c>
      <c r="CG1456">
        <v>232163.02834986657</v>
      </c>
      <c r="CH1456">
        <v>150684.55954479077</v>
      </c>
      <c r="CI1456">
        <v>218625.45666952012</v>
      </c>
      <c r="CJ1456">
        <v>26695.585276197187</v>
      </c>
      <c r="CK1456">
        <v>793529.43531899899</v>
      </c>
      <c r="CL1456">
        <v>18800000</v>
      </c>
      <c r="CM1456">
        <v>3310000</v>
      </c>
      <c r="CN1456">
        <v>3810000</v>
      </c>
      <c r="CO1456">
        <v>194450000</v>
      </c>
      <c r="CP1456">
        <v>22000</v>
      </c>
      <c r="CQ1456">
        <v>250</v>
      </c>
      <c r="CR1456">
        <v>0</v>
      </c>
      <c r="CS1456">
        <v>0</v>
      </c>
      <c r="CT1456">
        <v>42740000</v>
      </c>
      <c r="CU1456">
        <v>1752000</v>
      </c>
      <c r="CV1456">
        <v>0</v>
      </c>
      <c r="CW1456">
        <v>0</v>
      </c>
      <c r="CX1456">
        <v>25423.722493112495</v>
      </c>
      <c r="CY1456">
        <v>1234875.6736620644</v>
      </c>
      <c r="CZ1456">
        <v>6450</v>
      </c>
      <c r="DA1456">
        <v>6118.8397956179697</v>
      </c>
      <c r="DB1456">
        <v>5605.3168236822066</v>
      </c>
      <c r="DC1456">
        <v>4984.0805954549287</v>
      </c>
      <c r="DD1456">
        <v>-576722.26989837526</v>
      </c>
      <c r="DE1456">
        <v>-574519.11183927755</v>
      </c>
      <c r="DF1456">
        <v>-572904.06767316558</v>
      </c>
    </row>
    <row r="1457" spans="1:110" x14ac:dyDescent="0.45">
      <c r="A1457">
        <v>38000</v>
      </c>
      <c r="B1457" t="s">
        <v>1787</v>
      </c>
      <c r="C1457">
        <v>1385262</v>
      </c>
      <c r="D1457">
        <v>1332802</v>
      </c>
      <c r="E1457">
        <v>1274128</v>
      </c>
      <c r="F1457">
        <v>1212388</v>
      </c>
      <c r="G1457">
        <v>1148113</v>
      </c>
      <c r="H1457">
        <v>1080610</v>
      </c>
      <c r="I1457">
        <v>1012995</v>
      </c>
      <c r="J1457">
        <v>950595</v>
      </c>
      <c r="K1457">
        <v>2.2799999999999998</v>
      </c>
      <c r="L1457">
        <v>2.2000000000000002</v>
      </c>
      <c r="M1457">
        <v>2.13</v>
      </c>
      <c r="N1457">
        <v>2.08</v>
      </c>
      <c r="O1457">
        <v>2.04</v>
      </c>
      <c r="P1457">
        <v>2.0099999999999998</v>
      </c>
      <c r="Q1457">
        <v>1.9937757471945372</v>
      </c>
      <c r="R1457">
        <v>1.9733454441229852</v>
      </c>
      <c r="S1457">
        <v>266173</v>
      </c>
      <c r="T1457">
        <v>10623</v>
      </c>
      <c r="U1457">
        <v>3799</v>
      </c>
      <c r="V1457">
        <v>3486.7644150932906</v>
      </c>
      <c r="W1457">
        <v>6239.4343863600352</v>
      </c>
      <c r="X1457">
        <v>2221.2779036633287</v>
      </c>
      <c r="Y1457">
        <v>443.91762830167158</v>
      </c>
      <c r="Z1457">
        <v>643675</v>
      </c>
      <c r="AA1457">
        <v>615931.24964866042</v>
      </c>
      <c r="AB1457">
        <v>577523.7413440292</v>
      </c>
      <c r="AC1457">
        <v>540050.08250005881</v>
      </c>
      <c r="AD1457">
        <v>501601.9655807126</v>
      </c>
      <c r="AE1457">
        <v>463361.38557330117</v>
      </c>
      <c r="AF1457">
        <v>428461.16737229453</v>
      </c>
      <c r="AG1457">
        <v>389734.90529587213</v>
      </c>
      <c r="AH1457">
        <v>47254</v>
      </c>
      <c r="AI1457">
        <v>39979.898072668453</v>
      </c>
      <c r="AJ1457">
        <v>33381.436447630869</v>
      </c>
      <c r="AK1457">
        <v>28082.638758804627</v>
      </c>
      <c r="AL1457">
        <v>24107.63112368029</v>
      </c>
      <c r="AM1457">
        <v>21346.848541907562</v>
      </c>
      <c r="AN1457">
        <v>21105.436880908797</v>
      </c>
      <c r="AO1457">
        <v>18622.895551085414</v>
      </c>
      <c r="AP1457">
        <v>3277.6154348666669</v>
      </c>
      <c r="AQ1457">
        <v>722.57862403830472</v>
      </c>
      <c r="AR1457">
        <v>62.67341855555555</v>
      </c>
      <c r="AS1457">
        <v>722.57862403830472</v>
      </c>
      <c r="AT1457">
        <v>977839</v>
      </c>
      <c r="AU1457">
        <v>24787</v>
      </c>
      <c r="AV1457">
        <v>608609.56118470686</v>
      </c>
      <c r="AW1457">
        <v>304535.47965358931</v>
      </c>
      <c r="AX1457">
        <v>13582.268300733595</v>
      </c>
      <c r="AY1457">
        <v>20309.301056733668</v>
      </c>
      <c r="AZ1457">
        <v>11584.529646022538</v>
      </c>
      <c r="BA1457">
        <v>361.04195445253833</v>
      </c>
      <c r="BB1457">
        <v>66.061272509003672</v>
      </c>
      <c r="BC1457">
        <v>581300</v>
      </c>
      <c r="BD1457">
        <v>30534914.715991914</v>
      </c>
      <c r="BE1457">
        <v>3098825.8803083468</v>
      </c>
      <c r="BF1457">
        <v>78178</v>
      </c>
      <c r="BG1457">
        <v>75217.673259909468</v>
      </c>
      <c r="BH1457">
        <v>69376.841774432221</v>
      </c>
      <c r="BI1457">
        <v>54431.999999999978</v>
      </c>
      <c r="BJ1457">
        <v>47726.11571082205</v>
      </c>
      <c r="BK1457">
        <v>44328.321068404359</v>
      </c>
      <c r="BL1457">
        <v>-10070086.234569736</v>
      </c>
      <c r="BM1457">
        <v>-6224813.5110678524</v>
      </c>
      <c r="BN1457">
        <v>-3477222.9434841946</v>
      </c>
      <c r="BO1457">
        <v>218751.82798286318</v>
      </c>
      <c r="BP1457">
        <v>581503.35365752317</v>
      </c>
      <c r="BQ1457">
        <v>904056.44280801201</v>
      </c>
      <c r="BR1457">
        <v>996736</v>
      </c>
      <c r="BS1457">
        <v>8767932</v>
      </c>
      <c r="BT1457">
        <v>937111</v>
      </c>
      <c r="BU1457">
        <v>24787</v>
      </c>
      <c r="BV1457">
        <v>88734</v>
      </c>
      <c r="BW1457">
        <v>932589</v>
      </c>
      <c r="BX1457">
        <v>42948</v>
      </c>
      <c r="BY1457">
        <v>482.37035764186817</v>
      </c>
      <c r="BZ1457">
        <v>0</v>
      </c>
      <c r="CA1457">
        <v>0</v>
      </c>
      <c r="CB1457">
        <v>0</v>
      </c>
      <c r="CC1457">
        <v>0</v>
      </c>
      <c r="CD1457">
        <v>26.289017433244876</v>
      </c>
      <c r="CE1457">
        <v>0</v>
      </c>
      <c r="CF1457">
        <v>0</v>
      </c>
      <c r="CG1457">
        <v>227055.20976838932</v>
      </c>
      <c r="CH1457">
        <v>312661.29499452474</v>
      </c>
      <c r="CI1457">
        <v>69380.745816995783</v>
      </c>
      <c r="CJ1457">
        <v>10750.531633049561</v>
      </c>
      <c r="CK1457">
        <v>420266.15328458563</v>
      </c>
      <c r="CL1457">
        <v>225000000</v>
      </c>
      <c r="CM1457">
        <v>260000000</v>
      </c>
      <c r="CN1457">
        <v>3810000</v>
      </c>
      <c r="CO1457">
        <v>194450000</v>
      </c>
      <c r="CP1457">
        <v>22000</v>
      </c>
      <c r="CQ1457">
        <v>250</v>
      </c>
      <c r="CR1457">
        <v>0</v>
      </c>
      <c r="CS1457">
        <v>0</v>
      </c>
      <c r="CT1457">
        <v>42740000</v>
      </c>
      <c r="CU1457">
        <v>1752000</v>
      </c>
      <c r="CV1457">
        <v>0</v>
      </c>
      <c r="CW1457">
        <v>0</v>
      </c>
      <c r="CX1457">
        <v>25423.722493112495</v>
      </c>
      <c r="CY1457">
        <v>1234875.6736620644</v>
      </c>
      <c r="CZ1457">
        <v>581300</v>
      </c>
      <c r="DA1457">
        <v>559288.20724481787</v>
      </c>
      <c r="DB1457">
        <v>515858.14581439079</v>
      </c>
      <c r="DC1457">
        <v>462221.11013423523</v>
      </c>
      <c r="DD1457">
        <v>-10070086.234569736</v>
      </c>
      <c r="DE1457">
        <v>-6224813.5110678524</v>
      </c>
      <c r="DF1457">
        <v>-3477222.9434841946</v>
      </c>
    </row>
    <row r="1458" spans="1:110" x14ac:dyDescent="0.45">
      <c r="A1458">
        <v>38201</v>
      </c>
      <c r="B1458" t="s">
        <v>1788</v>
      </c>
      <c r="C1458">
        <v>514865</v>
      </c>
      <c r="D1458">
        <v>509396</v>
      </c>
      <c r="E1458">
        <v>500149</v>
      </c>
      <c r="F1458">
        <v>488588</v>
      </c>
      <c r="G1458">
        <v>474645</v>
      </c>
      <c r="H1458">
        <v>457842</v>
      </c>
      <c r="I1458">
        <v>439316</v>
      </c>
      <c r="J1458">
        <v>426628.17857142864</v>
      </c>
      <c r="K1458">
        <v>2.2799999999999998</v>
      </c>
      <c r="L1458">
        <v>2.2000000000000002</v>
      </c>
      <c r="M1458">
        <v>2.13</v>
      </c>
      <c r="N1458">
        <v>2.08</v>
      </c>
      <c r="O1458">
        <v>2.04</v>
      </c>
      <c r="P1458">
        <v>2.0099999999999998</v>
      </c>
      <c r="Q1458">
        <v>1.9937757471945372</v>
      </c>
      <c r="R1458">
        <v>1.9733454441229852</v>
      </c>
      <c r="S1458">
        <v>273369</v>
      </c>
      <c r="T1458">
        <v>10420</v>
      </c>
      <c r="U1458">
        <v>3886</v>
      </c>
      <c r="V1458">
        <v>1373.4070978970294</v>
      </c>
      <c r="W1458">
        <v>1709.3650605477828</v>
      </c>
      <c r="X1458">
        <v>2055.9294159431229</v>
      </c>
      <c r="Y1458">
        <v>616.03834083985464</v>
      </c>
      <c r="Z1458">
        <v>236451</v>
      </c>
      <c r="AA1458">
        <v>237433.5460937774</v>
      </c>
      <c r="AB1458">
        <v>228577.80895811541</v>
      </c>
      <c r="AC1458">
        <v>219179.31001044635</v>
      </c>
      <c r="AD1458">
        <v>208439.14769285399</v>
      </c>
      <c r="AE1458">
        <v>196463.85837274522</v>
      </c>
      <c r="AF1458">
        <v>184465.19551495407</v>
      </c>
      <c r="AG1458">
        <v>174217.030306531</v>
      </c>
      <c r="AH1458">
        <v>6694</v>
      </c>
      <c r="AI1458">
        <v>5504.4839830251012</v>
      </c>
      <c r="AJ1458">
        <v>4389.6388867259629</v>
      </c>
      <c r="AK1458">
        <v>3616.9003281328587</v>
      </c>
      <c r="AL1458">
        <v>3124.4096321383095</v>
      </c>
      <c r="AM1458">
        <v>2818.3935024582001</v>
      </c>
      <c r="AN1458">
        <v>2767.6325619230483</v>
      </c>
      <c r="AO1458">
        <v>2670.4401283977095</v>
      </c>
      <c r="AP1458">
        <v>1403.6986214200886</v>
      </c>
      <c r="AQ1458">
        <v>60.769068667137653</v>
      </c>
      <c r="AR1458">
        <v>5.2708524015303784</v>
      </c>
      <c r="AS1458">
        <v>60.769068667137653</v>
      </c>
      <c r="AT1458">
        <v>318777</v>
      </c>
      <c r="AU1458">
        <v>6865</v>
      </c>
      <c r="AV1458">
        <v>198044.48713673916</v>
      </c>
      <c r="AW1458">
        <v>88321.957928735632</v>
      </c>
      <c r="AX1458">
        <v>3819.4272497953998</v>
      </c>
      <c r="AY1458">
        <v>6608.7445357529859</v>
      </c>
      <c r="AZ1458">
        <v>3359.7672796091033</v>
      </c>
      <c r="BA1458">
        <v>101.52748043424636</v>
      </c>
      <c r="BB1458">
        <v>66.061272509003672</v>
      </c>
      <c r="BC1458">
        <v>229700</v>
      </c>
      <c r="BD1458">
        <v>14168422.544689886</v>
      </c>
      <c r="BE1458">
        <v>87481531.659154519</v>
      </c>
      <c r="BF1458">
        <v>3043088</v>
      </c>
      <c r="BG1458">
        <v>3087174.1082319515</v>
      </c>
      <c r="BH1458">
        <v>2993651.4525613771</v>
      </c>
      <c r="BI1458">
        <v>1912534.0000000009</v>
      </c>
      <c r="BJ1458">
        <v>1765495.6066147264</v>
      </c>
      <c r="BK1458">
        <v>1678983.292176221</v>
      </c>
      <c r="BL1458">
        <v>-3246014.8374912757</v>
      </c>
      <c r="BM1458">
        <v>-4253137.8061555345</v>
      </c>
      <c r="BN1458">
        <v>-5567775.6064371765</v>
      </c>
      <c r="BO1458">
        <v>8160241.9314354584</v>
      </c>
      <c r="BP1458">
        <v>19751095.781730093</v>
      </c>
      <c r="BQ1458">
        <v>30005581.294968493</v>
      </c>
      <c r="BR1458">
        <v>996736</v>
      </c>
      <c r="BS1458">
        <v>8767932</v>
      </c>
      <c r="BT1458">
        <v>937111</v>
      </c>
      <c r="BU1458">
        <v>24787</v>
      </c>
      <c r="BV1458">
        <v>88734</v>
      </c>
      <c r="BW1458">
        <v>932589</v>
      </c>
      <c r="BX1458">
        <v>42948</v>
      </c>
      <c r="BY1458">
        <v>2414.7514343559278</v>
      </c>
      <c r="BZ1458">
        <v>0</v>
      </c>
      <c r="CA1458">
        <v>0.28247145600000001</v>
      </c>
      <c r="CB1458">
        <v>195.03516977686849</v>
      </c>
      <c r="CC1458">
        <v>484.23850349383997</v>
      </c>
      <c r="CD1458">
        <v>109.94181363680633</v>
      </c>
      <c r="CE1458">
        <v>43.991641778030598</v>
      </c>
      <c r="CF1458">
        <v>154.54079690834476</v>
      </c>
      <c r="CG1458">
        <v>4768621.3689403841</v>
      </c>
      <c r="CH1458">
        <v>6566523.3318026075</v>
      </c>
      <c r="CI1458">
        <v>1457136.8233894992</v>
      </c>
      <c r="CJ1458">
        <v>225783.03719665125</v>
      </c>
      <c r="CK1458">
        <v>8826444.2874468658</v>
      </c>
      <c r="CL1458">
        <v>22800000</v>
      </c>
      <c r="CM1458">
        <v>36700000</v>
      </c>
      <c r="CN1458">
        <v>12810000</v>
      </c>
      <c r="CO1458">
        <v>429370000</v>
      </c>
      <c r="CP1458">
        <v>80000</v>
      </c>
      <c r="CQ1458">
        <v>280</v>
      </c>
      <c r="CR1458">
        <v>0</v>
      </c>
      <c r="CS1458">
        <v>0</v>
      </c>
      <c r="CT1458">
        <v>147366000</v>
      </c>
      <c r="CU1458">
        <v>1962240</v>
      </c>
      <c r="CV1458">
        <v>0</v>
      </c>
      <c r="CW1458">
        <v>0</v>
      </c>
      <c r="CX1458">
        <v>36318.055632818425</v>
      </c>
      <c r="CY1458">
        <v>32091763.029614817</v>
      </c>
      <c r="CZ1458">
        <v>229700</v>
      </c>
      <c r="DA1458">
        <v>233027.73125880002</v>
      </c>
      <c r="DB1458">
        <v>225968.40402030715</v>
      </c>
      <c r="DC1458">
        <v>214473.95738189624</v>
      </c>
      <c r="DD1458">
        <v>-3246014.8374912757</v>
      </c>
      <c r="DE1458">
        <v>-4253137.8061555345</v>
      </c>
      <c r="DF1458">
        <v>-5567775.6064371765</v>
      </c>
    </row>
    <row r="1459" spans="1:110" x14ac:dyDescent="0.45">
      <c r="A1459">
        <v>38202</v>
      </c>
      <c r="B1459" t="s">
        <v>1789</v>
      </c>
      <c r="C1459">
        <v>158114</v>
      </c>
      <c r="D1459">
        <v>149228</v>
      </c>
      <c r="E1459">
        <v>139678</v>
      </c>
      <c r="F1459">
        <v>129722</v>
      </c>
      <c r="G1459">
        <v>119638</v>
      </c>
      <c r="H1459">
        <v>109772</v>
      </c>
      <c r="I1459">
        <v>100525</v>
      </c>
      <c r="J1459">
        <v>90820.749999999985</v>
      </c>
      <c r="K1459">
        <v>2.2799999999999998</v>
      </c>
      <c r="L1459">
        <v>2.2000000000000002</v>
      </c>
      <c r="M1459">
        <v>2.13</v>
      </c>
      <c r="N1459">
        <v>2.08</v>
      </c>
      <c r="O1459">
        <v>2.04</v>
      </c>
      <c r="P1459">
        <v>2.0099999999999998</v>
      </c>
      <c r="Q1459">
        <v>1.9937757471945372</v>
      </c>
      <c r="R1459">
        <v>1.9733454441229852</v>
      </c>
      <c r="S1459">
        <v>230530</v>
      </c>
      <c r="T1459">
        <v>10441</v>
      </c>
      <c r="U1459">
        <v>4017</v>
      </c>
      <c r="V1459">
        <v>396.27851430116601</v>
      </c>
      <c r="W1459">
        <v>716.57224369496123</v>
      </c>
      <c r="X1459">
        <v>2192.5943688358379</v>
      </c>
      <c r="Y1459">
        <v>466.50744024659383</v>
      </c>
      <c r="Z1459">
        <v>74085</v>
      </c>
      <c r="AA1459">
        <v>68104.165416436896</v>
      </c>
      <c r="AB1459">
        <v>62598.020428617339</v>
      </c>
      <c r="AC1459">
        <v>57431.524526682464</v>
      </c>
      <c r="AD1459">
        <v>52281.428947665547</v>
      </c>
      <c r="AE1459">
        <v>47302.133556578898</v>
      </c>
      <c r="AF1459">
        <v>42566.87589393276</v>
      </c>
      <c r="AG1459">
        <v>37292.202355636407</v>
      </c>
      <c r="AH1459">
        <v>4155</v>
      </c>
      <c r="AI1459">
        <v>3295.091582502424</v>
      </c>
      <c r="AJ1459">
        <v>2605.4781198754654</v>
      </c>
      <c r="AK1459">
        <v>2073.9422208410597</v>
      </c>
      <c r="AL1459">
        <v>1692.4356009890298</v>
      </c>
      <c r="AM1459">
        <v>1432.6278408394774</v>
      </c>
      <c r="AN1459">
        <v>1258.9791154524155</v>
      </c>
      <c r="AO1459">
        <v>1086.1457883138401</v>
      </c>
      <c r="AP1459">
        <v>342.47038371906098</v>
      </c>
      <c r="AQ1459">
        <v>64.323485891064578</v>
      </c>
      <c r="AR1459">
        <v>5.5791475419972496</v>
      </c>
      <c r="AS1459">
        <v>64.323485891064578</v>
      </c>
      <c r="AT1459">
        <v>119560</v>
      </c>
      <c r="AU1459">
        <v>2377</v>
      </c>
      <c r="AV1459">
        <v>74219.169025816213</v>
      </c>
      <c r="AW1459">
        <v>31343.196814253097</v>
      </c>
      <c r="AX1459">
        <v>1333.5205876337488</v>
      </c>
      <c r="AY1459">
        <v>2476.6936703914871</v>
      </c>
      <c r="AZ1459">
        <v>1192.2952068141878</v>
      </c>
      <c r="BA1459">
        <v>35.447457567598043</v>
      </c>
      <c r="BB1459">
        <v>66.061272509003672</v>
      </c>
      <c r="BC1459">
        <v>65550</v>
      </c>
      <c r="BD1459">
        <v>2938149.9743829751</v>
      </c>
      <c r="BE1459">
        <v>37276005.598298147</v>
      </c>
      <c r="BF1459">
        <v>824748</v>
      </c>
      <c r="BG1459">
        <v>758305.02564480586</v>
      </c>
      <c r="BH1459">
        <v>664032.22049881413</v>
      </c>
      <c r="BI1459">
        <v>694370.00000000012</v>
      </c>
      <c r="BJ1459">
        <v>585554.89876053622</v>
      </c>
      <c r="BK1459">
        <v>533046.04199185898</v>
      </c>
      <c r="BL1459">
        <v>-3265752.30692901</v>
      </c>
      <c r="BM1459">
        <v>-3752906.887432178</v>
      </c>
      <c r="BN1459">
        <v>-4185729.0325793717</v>
      </c>
      <c r="BO1459">
        <v>2000465.4912829287</v>
      </c>
      <c r="BP1459">
        <v>5589293.0761076417</v>
      </c>
      <c r="BQ1459">
        <v>8594419.7286676578</v>
      </c>
      <c r="BR1459">
        <v>996736</v>
      </c>
      <c r="BS1459">
        <v>8767932</v>
      </c>
      <c r="BT1459">
        <v>937111</v>
      </c>
      <c r="BU1459">
        <v>24787</v>
      </c>
      <c r="BV1459">
        <v>88734</v>
      </c>
      <c r="BW1459">
        <v>932589</v>
      </c>
      <c r="BX1459">
        <v>42948</v>
      </c>
      <c r="BY1459">
        <v>1523.0707520009266</v>
      </c>
      <c r="BZ1459">
        <v>0</v>
      </c>
      <c r="CA1459">
        <v>0</v>
      </c>
      <c r="CB1459">
        <v>48.472125380939495</v>
      </c>
      <c r="CC1459">
        <v>19.735208180000001</v>
      </c>
      <c r="CD1459">
        <v>119.26735357690451</v>
      </c>
      <c r="CE1459">
        <v>0</v>
      </c>
      <c r="CF1459">
        <v>0</v>
      </c>
      <c r="CG1459">
        <v>2315131.6047899961</v>
      </c>
      <c r="CH1459">
        <v>3188000.1624924936</v>
      </c>
      <c r="CI1459">
        <v>707429.51711469854</v>
      </c>
      <c r="CJ1459">
        <v>109616.05143240666</v>
      </c>
      <c r="CK1459">
        <v>4285175.6402557492</v>
      </c>
      <c r="CL1459">
        <v>21800000</v>
      </c>
      <c r="CM1459">
        <v>25100000</v>
      </c>
      <c r="CN1459">
        <v>18940000</v>
      </c>
      <c r="CO1459">
        <v>419130000</v>
      </c>
      <c r="CP1459">
        <v>113000</v>
      </c>
      <c r="CQ1459">
        <v>2950</v>
      </c>
      <c r="CR1459">
        <v>0</v>
      </c>
      <c r="CS1459">
        <v>0</v>
      </c>
      <c r="CT1459">
        <v>210389000</v>
      </c>
      <c r="CU1459">
        <v>20673600</v>
      </c>
      <c r="CV1459">
        <v>0</v>
      </c>
      <c r="CW1459">
        <v>0</v>
      </c>
      <c r="CX1459">
        <v>42962.024028942767</v>
      </c>
      <c r="CY1459">
        <v>15496740.963811392</v>
      </c>
      <c r="CZ1459">
        <v>65550</v>
      </c>
      <c r="DA1459">
        <v>60269.190626733274</v>
      </c>
      <c r="DB1459">
        <v>52776.499068439407</v>
      </c>
      <c r="DC1459">
        <v>44476.133486264989</v>
      </c>
      <c r="DD1459">
        <v>-3265752.30692901</v>
      </c>
      <c r="DE1459">
        <v>-3752906.887432178</v>
      </c>
      <c r="DF1459">
        <v>-4185729.0325793717</v>
      </c>
    </row>
    <row r="1460" spans="1:110" x14ac:dyDescent="0.45">
      <c r="A1460">
        <v>38203</v>
      </c>
      <c r="B1460" t="s">
        <v>1790</v>
      </c>
      <c r="C1460">
        <v>77465</v>
      </c>
      <c r="D1460">
        <v>70579</v>
      </c>
      <c r="E1460">
        <v>63860</v>
      </c>
      <c r="F1460">
        <v>57338</v>
      </c>
      <c r="G1460">
        <v>51044</v>
      </c>
      <c r="H1460">
        <v>44893</v>
      </c>
      <c r="I1460">
        <v>39216</v>
      </c>
      <c r="J1460">
        <v>32825.464285714283</v>
      </c>
      <c r="K1460">
        <v>2.2799999999999998</v>
      </c>
      <c r="L1460">
        <v>2.2000000000000002</v>
      </c>
      <c r="M1460">
        <v>2.13</v>
      </c>
      <c r="N1460">
        <v>2.08</v>
      </c>
      <c r="O1460">
        <v>2.04</v>
      </c>
      <c r="P1460">
        <v>2.0099999999999998</v>
      </c>
      <c r="Q1460">
        <v>1.9937757471945372</v>
      </c>
      <c r="R1460">
        <v>1.9733454441229852</v>
      </c>
      <c r="S1460">
        <v>248198</v>
      </c>
      <c r="T1460">
        <v>10407</v>
      </c>
      <c r="U1460">
        <v>3938</v>
      </c>
      <c r="V1460">
        <v>188.20178626671958</v>
      </c>
      <c r="W1460">
        <v>327.76100293654173</v>
      </c>
      <c r="X1460">
        <v>2254.518159224684</v>
      </c>
      <c r="Y1460">
        <v>489.8581705104296</v>
      </c>
      <c r="Z1460">
        <v>37490</v>
      </c>
      <c r="AA1460">
        <v>33394.226754823365</v>
      </c>
      <c r="AB1460">
        <v>29478.250184286197</v>
      </c>
      <c r="AC1460">
        <v>25819.046048695098</v>
      </c>
      <c r="AD1460">
        <v>22391.846973031257</v>
      </c>
      <c r="AE1460">
        <v>19278.909542043712</v>
      </c>
      <c r="AF1460">
        <v>16545.989744496677</v>
      </c>
      <c r="AG1460">
        <v>12997.599492444611</v>
      </c>
      <c r="AH1460">
        <v>6631</v>
      </c>
      <c r="AI1460">
        <v>5504.2761077603454</v>
      </c>
      <c r="AJ1460">
        <v>4513.2223022726102</v>
      </c>
      <c r="AK1460">
        <v>3651.4371927938296</v>
      </c>
      <c r="AL1460">
        <v>2975.2982058540665</v>
      </c>
      <c r="AM1460">
        <v>2464.0588170012575</v>
      </c>
      <c r="AN1460">
        <v>2114.2297651963263</v>
      </c>
      <c r="AO1460">
        <v>1663.0076303794663</v>
      </c>
      <c r="AP1460">
        <v>191.04627188318247</v>
      </c>
      <c r="AQ1460">
        <v>99.523682269953738</v>
      </c>
      <c r="AR1460">
        <v>8.6322639330723945</v>
      </c>
      <c r="AS1460">
        <v>99.523682269953738</v>
      </c>
      <c r="AT1460">
        <v>54947</v>
      </c>
      <c r="AU1460">
        <v>1059</v>
      </c>
      <c r="AV1460">
        <v>34099.424550197044</v>
      </c>
      <c r="AW1460">
        <v>14103.421091956388</v>
      </c>
      <c r="AX1460">
        <v>596.13124434891677</v>
      </c>
      <c r="AY1460">
        <v>1137.8977972400751</v>
      </c>
      <c r="AZ1460">
        <v>536.494138338021</v>
      </c>
      <c r="BA1460">
        <v>15.846277278908698</v>
      </c>
      <c r="BB1460">
        <v>66.061272509003672</v>
      </c>
      <c r="BC1460">
        <v>30650</v>
      </c>
      <c r="BD1460">
        <v>1049862.3323952672</v>
      </c>
      <c r="BE1460">
        <v>14262342.274935741</v>
      </c>
      <c r="BF1460">
        <v>210158.00000000003</v>
      </c>
      <c r="BG1460">
        <v>180581.10748239563</v>
      </c>
      <c r="BH1460">
        <v>146310.5617494077</v>
      </c>
      <c r="BI1460">
        <v>266250</v>
      </c>
      <c r="BJ1460">
        <v>205853.57645606101</v>
      </c>
      <c r="BK1460">
        <v>178528.74092101754</v>
      </c>
      <c r="BL1460">
        <v>-985617.78478082898</v>
      </c>
      <c r="BM1460">
        <v>-1171516.1943627794</v>
      </c>
      <c r="BN1460">
        <v>-1356551.2159433798</v>
      </c>
      <c r="BO1460">
        <v>62738.160604701377</v>
      </c>
      <c r="BP1460">
        <v>1049335.4707026007</v>
      </c>
      <c r="BQ1460">
        <v>2014982.7083859285</v>
      </c>
      <c r="BR1460">
        <v>996736</v>
      </c>
      <c r="BS1460">
        <v>8767932</v>
      </c>
      <c r="BT1460">
        <v>937111</v>
      </c>
      <c r="BU1460">
        <v>24787</v>
      </c>
      <c r="BV1460">
        <v>88734</v>
      </c>
      <c r="BW1460">
        <v>932589</v>
      </c>
      <c r="BX1460">
        <v>42948</v>
      </c>
      <c r="BY1460">
        <v>310.18069142154104</v>
      </c>
      <c r="BZ1460">
        <v>0</v>
      </c>
      <c r="CA1460">
        <v>645.79891238280004</v>
      </c>
      <c r="CB1460">
        <v>0</v>
      </c>
      <c r="CC1460">
        <v>0</v>
      </c>
      <c r="CD1460">
        <v>39.639980684927046</v>
      </c>
      <c r="CE1460">
        <v>0.57184379915214678</v>
      </c>
      <c r="CF1460">
        <v>0</v>
      </c>
      <c r="CG1460">
        <v>1156988.3476397377</v>
      </c>
      <c r="CH1460">
        <v>1593204.9100992619</v>
      </c>
      <c r="CI1460">
        <v>353538.3070166143</v>
      </c>
      <c r="CJ1460">
        <v>54780.684587940232</v>
      </c>
      <c r="CK1460">
        <v>2141518.9845396634</v>
      </c>
      <c r="CL1460">
        <v>12300000</v>
      </c>
      <c r="CM1460">
        <v>36100000</v>
      </c>
      <c r="CN1460">
        <v>11080000</v>
      </c>
      <c r="CO1460">
        <v>468160000</v>
      </c>
      <c r="CP1460">
        <v>147000</v>
      </c>
      <c r="CQ1460">
        <v>1150</v>
      </c>
      <c r="CR1460">
        <v>0</v>
      </c>
      <c r="CS1460">
        <v>0</v>
      </c>
      <c r="CT1460">
        <v>342533000</v>
      </c>
      <c r="CU1460">
        <v>8059200</v>
      </c>
      <c r="CV1460">
        <v>0</v>
      </c>
      <c r="CW1460">
        <v>0</v>
      </c>
      <c r="CX1460">
        <v>62634.025129247369</v>
      </c>
      <c r="CY1460">
        <v>6957420.9832444759</v>
      </c>
      <c r="CZ1460">
        <v>30650</v>
      </c>
      <c r="DA1460">
        <v>26336.427565619324</v>
      </c>
      <c r="DB1460">
        <v>21338.320300056839</v>
      </c>
      <c r="DC1460">
        <v>15892.251125683033</v>
      </c>
      <c r="DD1460">
        <v>-985617.78478082898</v>
      </c>
      <c r="DE1460">
        <v>-1171516.1943627794</v>
      </c>
      <c r="DF1460">
        <v>-1356551.2159433798</v>
      </c>
    </row>
    <row r="1461" spans="1:110" x14ac:dyDescent="0.45">
      <c r="A1461">
        <v>38204</v>
      </c>
      <c r="B1461" t="s">
        <v>1791</v>
      </c>
      <c r="C1461">
        <v>34951</v>
      </c>
      <c r="D1461">
        <v>31617</v>
      </c>
      <c r="E1461">
        <v>28345</v>
      </c>
      <c r="F1461">
        <v>25200</v>
      </c>
      <c r="G1461">
        <v>22221</v>
      </c>
      <c r="H1461">
        <v>19399</v>
      </c>
      <c r="I1461">
        <v>16773</v>
      </c>
      <c r="J1461">
        <v>13733.928571428571</v>
      </c>
      <c r="K1461">
        <v>2.2799999999999998</v>
      </c>
      <c r="L1461">
        <v>2.2000000000000002</v>
      </c>
      <c r="M1461">
        <v>2.13</v>
      </c>
      <c r="N1461">
        <v>2.08</v>
      </c>
      <c r="O1461">
        <v>2.04</v>
      </c>
      <c r="P1461">
        <v>2.0099999999999998</v>
      </c>
      <c r="Q1461">
        <v>1.9937757471945372</v>
      </c>
      <c r="R1461">
        <v>1.9733454441229852</v>
      </c>
      <c r="S1461">
        <v>248198</v>
      </c>
      <c r="T1461">
        <v>10407</v>
      </c>
      <c r="U1461">
        <v>3938</v>
      </c>
      <c r="V1461">
        <v>84.886825765875997</v>
      </c>
      <c r="W1461">
        <v>193.42588569523835</v>
      </c>
      <c r="X1461">
        <v>2255.232210145477</v>
      </c>
      <c r="Y1461">
        <v>374.51319431943426</v>
      </c>
      <c r="Z1461">
        <v>17667</v>
      </c>
      <c r="AA1461">
        <v>15634.034991788785</v>
      </c>
      <c r="AB1461">
        <v>13680.570327407986</v>
      </c>
      <c r="AC1461">
        <v>11851.743819149036</v>
      </c>
      <c r="AD1461">
        <v>10131.763685943766</v>
      </c>
      <c r="AE1461">
        <v>8615.2929299204152</v>
      </c>
      <c r="AF1461">
        <v>7343.5727972488457</v>
      </c>
      <c r="AG1461">
        <v>5582.7229056407041</v>
      </c>
      <c r="AH1461">
        <v>3587</v>
      </c>
      <c r="AI1461">
        <v>3099.5196357807586</v>
      </c>
      <c r="AJ1461">
        <v>2652.0407252673335</v>
      </c>
      <c r="AK1461">
        <v>2250.1058664961024</v>
      </c>
      <c r="AL1461">
        <v>1902.0349083339902</v>
      </c>
      <c r="AM1461">
        <v>1624.3367201528899</v>
      </c>
      <c r="AN1461">
        <v>1439.2601468756561</v>
      </c>
      <c r="AO1461">
        <v>1167.5146125303252</v>
      </c>
      <c r="AP1461">
        <v>84.709196023675247</v>
      </c>
      <c r="AQ1461">
        <v>27.174092970021935</v>
      </c>
      <c r="AR1461">
        <v>2.3569660738918863</v>
      </c>
      <c r="AS1461">
        <v>27.174092970021935</v>
      </c>
      <c r="AT1461">
        <v>23492</v>
      </c>
      <c r="AU1461">
        <v>505</v>
      </c>
      <c r="AV1461">
        <v>14594.448148458103</v>
      </c>
      <c r="AW1461">
        <v>6500.6060666090452</v>
      </c>
      <c r="AX1461">
        <v>281.01381563864282</v>
      </c>
      <c r="AY1461">
        <v>487.01673471404689</v>
      </c>
      <c r="AZ1461">
        <v>247.28305477380809</v>
      </c>
      <c r="BA1461">
        <v>7.4698699053722146</v>
      </c>
      <c r="BB1461">
        <v>66.061272509003672</v>
      </c>
      <c r="BC1461">
        <v>14190</v>
      </c>
      <c r="BD1461">
        <v>453965.67775071762</v>
      </c>
      <c r="BE1461">
        <v>7021503.2499441095</v>
      </c>
      <c r="BF1461">
        <v>102206</v>
      </c>
      <c r="BG1461">
        <v>86161.969826359244</v>
      </c>
      <c r="BH1461">
        <v>68637.538291400328</v>
      </c>
      <c r="BI1461">
        <v>58165.999999999985</v>
      </c>
      <c r="BJ1461">
        <v>44094.089040141509</v>
      </c>
      <c r="BK1461">
        <v>37694.949951572082</v>
      </c>
      <c r="BL1461">
        <v>-495909.30970406474</v>
      </c>
      <c r="BM1461">
        <v>-617943.55875414354</v>
      </c>
      <c r="BN1461">
        <v>-739226.30776920286</v>
      </c>
      <c r="BO1461">
        <v>-19299.575098146219</v>
      </c>
      <c r="BP1461">
        <v>403124.86430747155</v>
      </c>
      <c r="BQ1461">
        <v>770466.62842341047</v>
      </c>
      <c r="BR1461">
        <v>996736</v>
      </c>
      <c r="BS1461">
        <v>8767932</v>
      </c>
      <c r="BT1461">
        <v>937111</v>
      </c>
      <c r="BU1461">
        <v>24787</v>
      </c>
      <c r="BV1461">
        <v>88734</v>
      </c>
      <c r="BW1461">
        <v>932589</v>
      </c>
      <c r="BX1461">
        <v>42948</v>
      </c>
      <c r="BY1461">
        <v>58.897907826667463</v>
      </c>
      <c r="BZ1461">
        <v>0</v>
      </c>
      <c r="CA1461">
        <v>0</v>
      </c>
      <c r="CB1461">
        <v>0</v>
      </c>
      <c r="CC1461">
        <v>0</v>
      </c>
      <c r="CD1461">
        <v>31.162181129850605</v>
      </c>
      <c r="CE1461">
        <v>0</v>
      </c>
      <c r="CF1461">
        <v>45.795218823529396</v>
      </c>
      <c r="CG1461">
        <v>561747.98591731722</v>
      </c>
      <c r="CH1461">
        <v>773542.49178706424</v>
      </c>
      <c r="CI1461">
        <v>171652.05882699261</v>
      </c>
      <c r="CJ1461">
        <v>26597.449574340317</v>
      </c>
      <c r="CK1461">
        <v>1039763.2602117113</v>
      </c>
      <c r="CL1461">
        <v>360000</v>
      </c>
      <c r="CM1461">
        <v>29900000</v>
      </c>
      <c r="CN1461">
        <v>3940000</v>
      </c>
      <c r="CO1461">
        <v>132680000</v>
      </c>
      <c r="CP1461">
        <v>50000</v>
      </c>
      <c r="CQ1461">
        <v>300</v>
      </c>
      <c r="CR1461">
        <v>0</v>
      </c>
      <c r="CS1461">
        <v>0</v>
      </c>
      <c r="CT1461">
        <v>109446000</v>
      </c>
      <c r="CU1461">
        <v>2102400</v>
      </c>
      <c r="CV1461">
        <v>0</v>
      </c>
      <c r="CW1461">
        <v>0</v>
      </c>
      <c r="CX1461">
        <v>14857.948734205904</v>
      </c>
      <c r="CY1461">
        <v>3516048.5566027518</v>
      </c>
      <c r="CZ1461">
        <v>14190</v>
      </c>
      <c r="DA1461">
        <v>11962.490967614794</v>
      </c>
      <c r="DB1461">
        <v>9529.4470809440809</v>
      </c>
      <c r="DC1461">
        <v>6871.8881806105901</v>
      </c>
      <c r="DD1461">
        <v>-495909.30970406474</v>
      </c>
      <c r="DE1461">
        <v>-617943.55875414354</v>
      </c>
      <c r="DF1461">
        <v>-739226.30776920286</v>
      </c>
    </row>
    <row r="1462" spans="1:110" x14ac:dyDescent="0.45">
      <c r="A1462">
        <v>38205</v>
      </c>
      <c r="B1462" t="s">
        <v>1792</v>
      </c>
      <c r="C1462">
        <v>119903</v>
      </c>
      <c r="D1462">
        <v>117372</v>
      </c>
      <c r="E1462">
        <v>114167</v>
      </c>
      <c r="F1462">
        <v>110529</v>
      </c>
      <c r="G1462">
        <v>106618</v>
      </c>
      <c r="H1462">
        <v>102501</v>
      </c>
      <c r="I1462">
        <v>98473</v>
      </c>
      <c r="J1462">
        <v>94845.107142857145</v>
      </c>
      <c r="K1462">
        <v>2.2799999999999998</v>
      </c>
      <c r="L1462">
        <v>2.2000000000000002</v>
      </c>
      <c r="M1462">
        <v>2.13</v>
      </c>
      <c r="N1462">
        <v>2.08</v>
      </c>
      <c r="O1462">
        <v>2.04</v>
      </c>
      <c r="P1462">
        <v>2.0099999999999998</v>
      </c>
      <c r="Q1462">
        <v>1.9937757471945372</v>
      </c>
      <c r="R1462">
        <v>1.9733454441229852</v>
      </c>
      <c r="S1462">
        <v>279404</v>
      </c>
      <c r="T1462">
        <v>11243</v>
      </c>
      <c r="U1462">
        <v>3583</v>
      </c>
      <c r="V1462">
        <v>297.74897149489607</v>
      </c>
      <c r="W1462">
        <v>678.46050322449855</v>
      </c>
      <c r="X1462">
        <v>2382.9141112638104</v>
      </c>
      <c r="Y1462">
        <v>333.27189156704509</v>
      </c>
      <c r="Z1462">
        <v>56934</v>
      </c>
      <c r="AA1462">
        <v>54865.869403887169</v>
      </c>
      <c r="AB1462">
        <v>52791.29389740125</v>
      </c>
      <c r="AC1462">
        <v>50830.552567487473</v>
      </c>
      <c r="AD1462">
        <v>48659.4325248678</v>
      </c>
      <c r="AE1462">
        <v>46327.852613004965</v>
      </c>
      <c r="AF1462">
        <v>43980.822368711291</v>
      </c>
      <c r="AG1462">
        <v>41786.832685755639</v>
      </c>
      <c r="AH1462">
        <v>721</v>
      </c>
      <c r="AI1462">
        <v>596.7849230817834</v>
      </c>
      <c r="AJ1462">
        <v>528.94295196980966</v>
      </c>
      <c r="AK1462">
        <v>510.85159236283374</v>
      </c>
      <c r="AL1462">
        <v>529.37866780688819</v>
      </c>
      <c r="AM1462">
        <v>570.45030887216171</v>
      </c>
      <c r="AN1462">
        <v>656.2885337663206</v>
      </c>
      <c r="AO1462">
        <v>698.46656082372147</v>
      </c>
      <c r="AP1462">
        <v>275.37907910114711</v>
      </c>
      <c r="AQ1462">
        <v>19.262648181281371</v>
      </c>
      <c r="AR1462">
        <v>1.6707607612398181</v>
      </c>
      <c r="AS1462">
        <v>19.262648181281371</v>
      </c>
      <c r="AT1462">
        <v>87832</v>
      </c>
      <c r="AU1462">
        <v>2196</v>
      </c>
      <c r="AV1462">
        <v>54657.776088099221</v>
      </c>
      <c r="AW1462">
        <v>27079.852625470849</v>
      </c>
      <c r="AX1462">
        <v>1204.7628626639303</v>
      </c>
      <c r="AY1462">
        <v>1823.929988059871</v>
      </c>
      <c r="AZ1462">
        <v>1030.1175938729111</v>
      </c>
      <c r="BA1462">
        <v>32.02483774853183</v>
      </c>
      <c r="BB1462">
        <v>66.061272509003672</v>
      </c>
      <c r="BC1462">
        <v>49950</v>
      </c>
      <c r="BD1462">
        <v>2972709.1343529862</v>
      </c>
      <c r="BE1462">
        <v>21220665.299314916</v>
      </c>
      <c r="BF1462">
        <v>655810</v>
      </c>
      <c r="BG1462">
        <v>653204.42235436826</v>
      </c>
      <c r="BH1462">
        <v>626856.67605638108</v>
      </c>
      <c r="BI1462">
        <v>596740</v>
      </c>
      <c r="BJ1462">
        <v>552850.51104965177</v>
      </c>
      <c r="BK1462">
        <v>529236.66535087069</v>
      </c>
      <c r="BL1462">
        <v>-1349503.2831402728</v>
      </c>
      <c r="BM1462">
        <v>-1588814.2221080833</v>
      </c>
      <c r="BN1462">
        <v>-1875520.6203266713</v>
      </c>
      <c r="BO1462">
        <v>1944897.3948643077</v>
      </c>
      <c r="BP1462">
        <v>4783631.6822515205</v>
      </c>
      <c r="BQ1462">
        <v>7309019.6830996647</v>
      </c>
      <c r="BR1462">
        <v>996736</v>
      </c>
      <c r="BS1462">
        <v>8767932</v>
      </c>
      <c r="BT1462">
        <v>937111</v>
      </c>
      <c r="BU1462">
        <v>24787</v>
      </c>
      <c r="BV1462">
        <v>88734</v>
      </c>
      <c r="BW1462">
        <v>932589</v>
      </c>
      <c r="BX1462">
        <v>42948</v>
      </c>
      <c r="BY1462">
        <v>693.26886927759836</v>
      </c>
      <c r="BZ1462">
        <v>0</v>
      </c>
      <c r="CA1462">
        <v>0</v>
      </c>
      <c r="CB1462">
        <v>63.618914625218189</v>
      </c>
      <c r="CC1462">
        <v>107.19639555967998</v>
      </c>
      <c r="CD1462">
        <v>40.37687385649766</v>
      </c>
      <c r="CE1462">
        <v>1.3267800000000001</v>
      </c>
      <c r="CF1462">
        <v>24.291072</v>
      </c>
      <c r="CG1462">
        <v>1226744.882075194</v>
      </c>
      <c r="CH1462">
        <v>1689261.5846550567</v>
      </c>
      <c r="CI1462">
        <v>374853.6531374004</v>
      </c>
      <c r="CJ1462">
        <v>58083.492882122293</v>
      </c>
      <c r="CK1462">
        <v>2270634.3235955588</v>
      </c>
      <c r="CL1462">
        <v>7080000</v>
      </c>
      <c r="CM1462">
        <v>2010000</v>
      </c>
      <c r="CN1462">
        <v>2130000</v>
      </c>
      <c r="CO1462">
        <v>234460000</v>
      </c>
      <c r="CP1462">
        <v>12000</v>
      </c>
      <c r="CQ1462">
        <v>860</v>
      </c>
      <c r="CR1462">
        <v>0</v>
      </c>
      <c r="CS1462">
        <v>0</v>
      </c>
      <c r="CT1462">
        <v>22935000</v>
      </c>
      <c r="CU1462">
        <v>6026880</v>
      </c>
      <c r="CV1462">
        <v>0</v>
      </c>
      <c r="CW1462">
        <v>0</v>
      </c>
      <c r="CX1462">
        <v>43213.725654525777</v>
      </c>
      <c r="CY1462">
        <v>7613504.6228334205</v>
      </c>
      <c r="CZ1462">
        <v>49950</v>
      </c>
      <c r="DA1462">
        <v>49751.545259451203</v>
      </c>
      <c r="DB1462">
        <v>47744.759867974317</v>
      </c>
      <c r="DC1462">
        <v>44999.271455871931</v>
      </c>
      <c r="DD1462">
        <v>-1349503.2831402728</v>
      </c>
      <c r="DE1462">
        <v>-1588814.2221080833</v>
      </c>
      <c r="DF1462">
        <v>-1875520.6203266713</v>
      </c>
    </row>
    <row r="1463" spans="1:110" x14ac:dyDescent="0.45">
      <c r="A1463">
        <v>38206</v>
      </c>
      <c r="B1463" t="s">
        <v>1793</v>
      </c>
      <c r="C1463">
        <v>108174</v>
      </c>
      <c r="D1463">
        <v>104056</v>
      </c>
      <c r="E1463">
        <v>99400</v>
      </c>
      <c r="F1463">
        <v>94485</v>
      </c>
      <c r="G1463">
        <v>89367</v>
      </c>
      <c r="H1463">
        <v>83913</v>
      </c>
      <c r="I1463">
        <v>78307</v>
      </c>
      <c r="J1463">
        <v>73309.857142857145</v>
      </c>
      <c r="K1463">
        <v>2.2799999999999998</v>
      </c>
      <c r="L1463">
        <v>2.2000000000000002</v>
      </c>
      <c r="M1463">
        <v>2.13</v>
      </c>
      <c r="N1463">
        <v>2.08</v>
      </c>
      <c r="O1463">
        <v>2.04</v>
      </c>
      <c r="P1463">
        <v>2.0099999999999998</v>
      </c>
      <c r="Q1463">
        <v>1.9937757471945372</v>
      </c>
      <c r="R1463">
        <v>1.9733454441229852</v>
      </c>
      <c r="S1463">
        <v>279404</v>
      </c>
      <c r="T1463">
        <v>11243</v>
      </c>
      <c r="U1463">
        <v>3583</v>
      </c>
      <c r="V1463">
        <v>264.41679152697134</v>
      </c>
      <c r="W1463">
        <v>602.50871242210633</v>
      </c>
      <c r="X1463">
        <v>2420.8198272221102</v>
      </c>
      <c r="Y1463">
        <v>338.57334561396658</v>
      </c>
      <c r="Z1463">
        <v>49021</v>
      </c>
      <c r="AA1463">
        <v>46492.712232262442</v>
      </c>
      <c r="AB1463">
        <v>43493.122162515872</v>
      </c>
      <c r="AC1463">
        <v>40522.541115757231</v>
      </c>
      <c r="AD1463">
        <v>37472.043664098383</v>
      </c>
      <c r="AE1463">
        <v>34498.668761851048</v>
      </c>
      <c r="AF1463">
        <v>31779.426513699105</v>
      </c>
      <c r="AG1463">
        <v>28783.827983853858</v>
      </c>
      <c r="AH1463">
        <v>3828</v>
      </c>
      <c r="AI1463">
        <v>3382.801823585356</v>
      </c>
      <c r="AJ1463">
        <v>2967.0365882191063</v>
      </c>
      <c r="AK1463">
        <v>2654.3764954395588</v>
      </c>
      <c r="AL1463">
        <v>2455.3587611467051</v>
      </c>
      <c r="AM1463">
        <v>2350.9013210435969</v>
      </c>
      <c r="AN1463">
        <v>2416.6042122104473</v>
      </c>
      <c r="AO1463">
        <v>2361.3874300737948</v>
      </c>
      <c r="AP1463">
        <v>211.26993194386338</v>
      </c>
      <c r="AQ1463">
        <v>75.904006523858726</v>
      </c>
      <c r="AR1463">
        <v>6.5835929996473785</v>
      </c>
      <c r="AS1463">
        <v>75.904006523858726</v>
      </c>
      <c r="AT1463">
        <v>85834</v>
      </c>
      <c r="AU1463">
        <v>1990</v>
      </c>
      <c r="AV1463">
        <v>53367.804604875979</v>
      </c>
      <c r="AW1463">
        <v>25057.291349720319</v>
      </c>
      <c r="AX1463">
        <v>1099.2555307123491</v>
      </c>
      <c r="AY1463">
        <v>1780.8836396647112</v>
      </c>
      <c r="AZ1463">
        <v>953.17936294336096</v>
      </c>
      <c r="BA1463">
        <v>29.220256621621367</v>
      </c>
      <c r="BB1463">
        <v>66.061272509003672</v>
      </c>
      <c r="BC1463">
        <v>43310</v>
      </c>
      <c r="BD1463">
        <v>2247242.4407330048</v>
      </c>
      <c r="BE1463">
        <v>18456242.233994037</v>
      </c>
      <c r="BF1463">
        <v>567128</v>
      </c>
      <c r="BG1463">
        <v>544673.41169104213</v>
      </c>
      <c r="BH1463">
        <v>500575.78114654688</v>
      </c>
      <c r="BI1463">
        <v>675130.00000000012</v>
      </c>
      <c r="BJ1463">
        <v>588435.94769884821</v>
      </c>
      <c r="BK1463">
        <v>544139.06232356769</v>
      </c>
      <c r="BL1463">
        <v>-1706257.1399627579</v>
      </c>
      <c r="BM1463">
        <v>-1942183.0715127289</v>
      </c>
      <c r="BN1463">
        <v>-2206738.6211946211</v>
      </c>
      <c r="BO1463">
        <v>1244311.5561357513</v>
      </c>
      <c r="BP1463">
        <v>3302871.5942874886</v>
      </c>
      <c r="BQ1463">
        <v>5126517.4605365237</v>
      </c>
      <c r="BR1463">
        <v>996736</v>
      </c>
      <c r="BS1463">
        <v>8767932</v>
      </c>
      <c r="BT1463">
        <v>937111</v>
      </c>
      <c r="BU1463">
        <v>24787</v>
      </c>
      <c r="BV1463">
        <v>88734</v>
      </c>
      <c r="BW1463">
        <v>932589</v>
      </c>
      <c r="BX1463">
        <v>42948</v>
      </c>
      <c r="BY1463">
        <v>2090.2325695389782</v>
      </c>
      <c r="BZ1463">
        <v>0</v>
      </c>
      <c r="CA1463">
        <v>0</v>
      </c>
      <c r="CB1463">
        <v>610.893917687883</v>
      </c>
      <c r="CC1463">
        <v>0</v>
      </c>
      <c r="CD1463">
        <v>105.45184442166837</v>
      </c>
      <c r="CE1463">
        <v>0</v>
      </c>
      <c r="CF1463">
        <v>381.61599999999999</v>
      </c>
      <c r="CG1463">
        <v>1262778.0588034429</v>
      </c>
      <c r="CH1463">
        <v>1738880.2642269244</v>
      </c>
      <c r="CI1463">
        <v>385864.22927926341</v>
      </c>
      <c r="CJ1463">
        <v>59789.579285739521</v>
      </c>
      <c r="CK1463">
        <v>2337329.6642999281</v>
      </c>
      <c r="CL1463">
        <v>48700000</v>
      </c>
      <c r="CM1463">
        <v>8430000</v>
      </c>
      <c r="CN1463">
        <v>5940000</v>
      </c>
      <c r="CO1463">
        <v>509980000</v>
      </c>
      <c r="CP1463">
        <v>34000</v>
      </c>
      <c r="CQ1463">
        <v>50</v>
      </c>
      <c r="CR1463">
        <v>0</v>
      </c>
      <c r="CS1463">
        <v>0</v>
      </c>
      <c r="CT1463">
        <v>64767000</v>
      </c>
      <c r="CU1463">
        <v>350400</v>
      </c>
      <c r="CV1463">
        <v>0</v>
      </c>
      <c r="CW1463">
        <v>0</v>
      </c>
      <c r="CX1463">
        <v>89688.578376697391</v>
      </c>
      <c r="CY1463">
        <v>7219744.3791103559</v>
      </c>
      <c r="CZ1463">
        <v>43310</v>
      </c>
      <c r="DA1463">
        <v>41595.205068942167</v>
      </c>
      <c r="DB1463">
        <v>38227.590740462372</v>
      </c>
      <c r="DC1463">
        <v>34017.54697393578</v>
      </c>
      <c r="DD1463">
        <v>-1706257.1399627579</v>
      </c>
      <c r="DE1463">
        <v>-1942183.0715127289</v>
      </c>
      <c r="DF1463">
        <v>-2206738.6211946211</v>
      </c>
    </row>
    <row r="1464" spans="1:110" x14ac:dyDescent="0.45">
      <c r="A1464">
        <v>38207</v>
      </c>
      <c r="B1464" t="s">
        <v>1794</v>
      </c>
      <c r="C1464">
        <v>44086</v>
      </c>
      <c r="D1464">
        <v>41000</v>
      </c>
      <c r="E1464">
        <v>37881</v>
      </c>
      <c r="F1464">
        <v>34842</v>
      </c>
      <c r="G1464">
        <v>31781</v>
      </c>
      <c r="H1464">
        <v>28693</v>
      </c>
      <c r="I1464">
        <v>25670</v>
      </c>
      <c r="J1464">
        <v>22599.928571428569</v>
      </c>
      <c r="K1464">
        <v>2.2799999999999998</v>
      </c>
      <c r="L1464">
        <v>2.2000000000000002</v>
      </c>
      <c r="M1464">
        <v>2.13</v>
      </c>
      <c r="N1464">
        <v>2.08</v>
      </c>
      <c r="O1464">
        <v>2.04</v>
      </c>
      <c r="P1464">
        <v>2.0099999999999998</v>
      </c>
      <c r="Q1464">
        <v>1.9937757471945372</v>
      </c>
      <c r="R1464">
        <v>1.9733454441229852</v>
      </c>
      <c r="S1464">
        <v>248198</v>
      </c>
      <c r="T1464">
        <v>10407</v>
      </c>
      <c r="U1464">
        <v>3938</v>
      </c>
      <c r="V1464">
        <v>104.51576516197223</v>
      </c>
      <c r="W1464">
        <v>238.15302625789491</v>
      </c>
      <c r="X1464">
        <v>2310.4195222252119</v>
      </c>
      <c r="Y1464">
        <v>383.67782776157185</v>
      </c>
      <c r="Z1464">
        <v>21553</v>
      </c>
      <c r="AA1464">
        <v>19885.476550085481</v>
      </c>
      <c r="AB1464">
        <v>17919.146704445771</v>
      </c>
      <c r="AC1464">
        <v>16049.769638497328</v>
      </c>
      <c r="AD1464">
        <v>14252.476527750885</v>
      </c>
      <c r="AE1464">
        <v>12572.154107260374</v>
      </c>
      <c r="AF1464">
        <v>11144.153112334603</v>
      </c>
      <c r="AG1464">
        <v>9305.6198475357724</v>
      </c>
      <c r="AH1464">
        <v>2435</v>
      </c>
      <c r="AI1464">
        <v>2126.4359798655214</v>
      </c>
      <c r="AJ1464">
        <v>1812.8940068500144</v>
      </c>
      <c r="AK1464">
        <v>1546.3841662774278</v>
      </c>
      <c r="AL1464">
        <v>1337.4427135277815</v>
      </c>
      <c r="AM1464">
        <v>1184.6995202909613</v>
      </c>
      <c r="AN1464">
        <v>1206.9297143565964</v>
      </c>
      <c r="AO1464">
        <v>1093.48877337507</v>
      </c>
      <c r="AP1464">
        <v>107.52414824674834</v>
      </c>
      <c r="AQ1464">
        <v>64.438144511191254</v>
      </c>
      <c r="AR1464">
        <v>5.5890925465284393</v>
      </c>
      <c r="AS1464">
        <v>64.438144511191254</v>
      </c>
      <c r="AT1464">
        <v>36069</v>
      </c>
      <c r="AU1464">
        <v>856</v>
      </c>
      <c r="AV1464">
        <v>22432.02220325065</v>
      </c>
      <c r="AW1464">
        <v>10707.692285673773</v>
      </c>
      <c r="AX1464">
        <v>471.82002847195207</v>
      </c>
      <c r="AY1464">
        <v>748.55658092247415</v>
      </c>
      <c r="AZ1464">
        <v>407.32061454703029</v>
      </c>
      <c r="BA1464">
        <v>12.541853942037445</v>
      </c>
      <c r="BB1464">
        <v>66.061272509003672</v>
      </c>
      <c r="BC1464">
        <v>17260</v>
      </c>
      <c r="BD1464">
        <v>700697.38984627964</v>
      </c>
      <c r="BE1464">
        <v>8290295.2562861554</v>
      </c>
      <c r="BF1464">
        <v>166758</v>
      </c>
      <c r="BG1464">
        <v>149887.44042213884</v>
      </c>
      <c r="BH1464">
        <v>127733.67366581726</v>
      </c>
      <c r="BI1464">
        <v>173083.99999999997</v>
      </c>
      <c r="BJ1464">
        <v>139697.85039412239</v>
      </c>
      <c r="BK1464">
        <v>124054.13775807297</v>
      </c>
      <c r="BL1464">
        <v>-687811.00921428553</v>
      </c>
      <c r="BM1464">
        <v>-763798.76359125704</v>
      </c>
      <c r="BN1464">
        <v>-881821.56062342913</v>
      </c>
      <c r="BO1464">
        <v>248549.16894455068</v>
      </c>
      <c r="BP1464">
        <v>975453.70933712926</v>
      </c>
      <c r="BQ1464">
        <v>1652206.0581623046</v>
      </c>
      <c r="BR1464">
        <v>996736</v>
      </c>
      <c r="BS1464">
        <v>8767932</v>
      </c>
      <c r="BT1464">
        <v>937111</v>
      </c>
      <c r="BU1464">
        <v>24787</v>
      </c>
      <c r="BV1464">
        <v>88734</v>
      </c>
      <c r="BW1464">
        <v>932589</v>
      </c>
      <c r="BX1464">
        <v>42948</v>
      </c>
      <c r="BY1464">
        <v>178.34577735742721</v>
      </c>
      <c r="BZ1464">
        <v>0</v>
      </c>
      <c r="CA1464">
        <v>0</v>
      </c>
      <c r="CB1464">
        <v>305.08683708627677</v>
      </c>
      <c r="CC1464">
        <v>0</v>
      </c>
      <c r="CD1464">
        <v>22.056703646846501</v>
      </c>
      <c r="CE1464">
        <v>0</v>
      </c>
      <c r="CF1464">
        <v>86.633275436388502</v>
      </c>
      <c r="CG1464">
        <v>630580.59274435695</v>
      </c>
      <c r="CH1464">
        <v>868326.89250768314</v>
      </c>
      <c r="CI1464">
        <v>192685.08248260271</v>
      </c>
      <c r="CJ1464">
        <v>29856.512063301423</v>
      </c>
      <c r="CK1464">
        <v>1167168.4623264687</v>
      </c>
      <c r="CL1464">
        <v>10900000</v>
      </c>
      <c r="CM1464">
        <v>20600000</v>
      </c>
      <c r="CN1464">
        <v>6650000</v>
      </c>
      <c r="CO1464">
        <v>432220000</v>
      </c>
      <c r="CP1464">
        <v>88000</v>
      </c>
      <c r="CQ1464">
        <v>3050</v>
      </c>
      <c r="CR1464">
        <v>0</v>
      </c>
      <c r="CS1464">
        <v>0</v>
      </c>
      <c r="CT1464">
        <v>192138000</v>
      </c>
      <c r="CU1464">
        <v>21374400</v>
      </c>
      <c r="CV1464">
        <v>0</v>
      </c>
      <c r="CW1464">
        <v>0</v>
      </c>
      <c r="CX1464">
        <v>66515.750894887693</v>
      </c>
      <c r="CY1464">
        <v>3851008.4964818591</v>
      </c>
      <c r="CZ1464">
        <v>17260</v>
      </c>
      <c r="DA1464">
        <v>15513.841744840527</v>
      </c>
      <c r="DB1464">
        <v>13220.854216721273</v>
      </c>
      <c r="DC1464">
        <v>10606.780088148918</v>
      </c>
      <c r="DD1464">
        <v>-687811.00921428553</v>
      </c>
      <c r="DE1464">
        <v>-763798.76359125704</v>
      </c>
      <c r="DF1464">
        <v>-881821.56062342913</v>
      </c>
    </row>
    <row r="1465" spans="1:110" x14ac:dyDescent="0.45">
      <c r="A1465">
        <v>38210</v>
      </c>
      <c r="B1465" t="s">
        <v>1795</v>
      </c>
      <c r="C1465">
        <v>36827</v>
      </c>
      <c r="D1465">
        <v>35299</v>
      </c>
      <c r="E1465">
        <v>33632</v>
      </c>
      <c r="F1465">
        <v>31916</v>
      </c>
      <c r="G1465">
        <v>30155</v>
      </c>
      <c r="H1465">
        <v>28302</v>
      </c>
      <c r="I1465">
        <v>26467</v>
      </c>
      <c r="J1465">
        <v>24733.035714285714</v>
      </c>
      <c r="K1465">
        <v>2.2799999999999998</v>
      </c>
      <c r="L1465">
        <v>2.2000000000000002</v>
      </c>
      <c r="M1465">
        <v>2.13</v>
      </c>
      <c r="N1465">
        <v>2.08</v>
      </c>
      <c r="O1465">
        <v>2.04</v>
      </c>
      <c r="P1465">
        <v>2.0099999999999998</v>
      </c>
      <c r="Q1465">
        <v>1.9937757471945372</v>
      </c>
      <c r="R1465">
        <v>1.9733454441229852</v>
      </c>
      <c r="S1465">
        <v>276487</v>
      </c>
      <c r="T1465">
        <v>10443</v>
      </c>
      <c r="U1465">
        <v>3801</v>
      </c>
      <c r="V1465">
        <v>82.321856768269143</v>
      </c>
      <c r="W1465">
        <v>187.58126380407117</v>
      </c>
      <c r="X1465">
        <v>2458.798058317936</v>
      </c>
      <c r="Y1465">
        <v>392.75448484306446</v>
      </c>
      <c r="Z1465">
        <v>15580</v>
      </c>
      <c r="AA1465">
        <v>14699.042354482563</v>
      </c>
      <c r="AB1465">
        <v>13780.303716726521</v>
      </c>
      <c r="AC1465">
        <v>12871.018440959189</v>
      </c>
      <c r="AD1465">
        <v>11988.630513497805</v>
      </c>
      <c r="AE1465">
        <v>11132.83219595314</v>
      </c>
      <c r="AF1465">
        <v>10347.83855411779</v>
      </c>
      <c r="AG1465">
        <v>9451.954551382958</v>
      </c>
      <c r="AH1465">
        <v>2667</v>
      </c>
      <c r="AI1465">
        <v>2279.3247748463136</v>
      </c>
      <c r="AJ1465">
        <v>1939.8271470047594</v>
      </c>
      <c r="AK1465">
        <v>1635.5094396008703</v>
      </c>
      <c r="AL1465">
        <v>1389.6438888202013</v>
      </c>
      <c r="AM1465">
        <v>1211.2354105645154</v>
      </c>
      <c r="AN1465">
        <v>1114.4617553474909</v>
      </c>
      <c r="AO1465">
        <v>994.09275104803078</v>
      </c>
      <c r="AP1465">
        <v>62.415397531586066</v>
      </c>
      <c r="AQ1465">
        <v>9.5166654705140115</v>
      </c>
      <c r="AR1465">
        <v>0.82543537608871975</v>
      </c>
      <c r="AS1465">
        <v>9.5166654705140115</v>
      </c>
      <c r="AT1465">
        <v>27744</v>
      </c>
      <c r="AU1465">
        <v>644</v>
      </c>
      <c r="AV1465">
        <v>17250.230075210617</v>
      </c>
      <c r="AW1465">
        <v>8106.2193055450134</v>
      </c>
      <c r="AX1465">
        <v>355.69875571408141</v>
      </c>
      <c r="AY1465">
        <v>575.64017760977822</v>
      </c>
      <c r="AZ1465">
        <v>308.36058238293231</v>
      </c>
      <c r="BA1465">
        <v>9.4551345265659137</v>
      </c>
      <c r="BB1465">
        <v>66.061272509003672</v>
      </c>
      <c r="BC1465">
        <v>13910</v>
      </c>
      <c r="BD1465">
        <v>717808.5894249765</v>
      </c>
      <c r="BE1465">
        <v>5943909.0159879541</v>
      </c>
      <c r="BF1465">
        <v>175072</v>
      </c>
      <c r="BG1465">
        <v>167425.68832849921</v>
      </c>
      <c r="BH1465">
        <v>153637.78626344752</v>
      </c>
      <c r="BI1465">
        <v>127262.00000000004</v>
      </c>
      <c r="BJ1465">
        <v>111435.25607529347</v>
      </c>
      <c r="BK1465">
        <v>103795.67999159396</v>
      </c>
      <c r="BL1465">
        <v>-699001.95487999043</v>
      </c>
      <c r="BM1465">
        <v>-744743.41351231583</v>
      </c>
      <c r="BN1465">
        <v>-796502.2650949416</v>
      </c>
      <c r="BO1465">
        <v>417868.46151878359</v>
      </c>
      <c r="BP1465">
        <v>1103897.7678797203</v>
      </c>
      <c r="BQ1465">
        <v>1749614.784822701</v>
      </c>
      <c r="BR1465">
        <v>996736</v>
      </c>
      <c r="BS1465">
        <v>8767932</v>
      </c>
      <c r="BT1465">
        <v>937111</v>
      </c>
      <c r="BU1465">
        <v>24787</v>
      </c>
      <c r="BV1465">
        <v>88734</v>
      </c>
      <c r="BW1465">
        <v>932589</v>
      </c>
      <c r="BX1465">
        <v>42948</v>
      </c>
      <c r="BY1465">
        <v>203.58657670071298</v>
      </c>
      <c r="BZ1465">
        <v>0</v>
      </c>
      <c r="CA1465">
        <v>0</v>
      </c>
      <c r="CB1465">
        <v>0</v>
      </c>
      <c r="CC1465">
        <v>0</v>
      </c>
      <c r="CD1465">
        <v>31.589983702480644</v>
      </c>
      <c r="CE1465">
        <v>0</v>
      </c>
      <c r="CF1465">
        <v>0</v>
      </c>
      <c r="CG1465">
        <v>420387.06182957126</v>
      </c>
      <c r="CH1465">
        <v>578884.59500512213</v>
      </c>
      <c r="CI1465">
        <v>128456.72165506848</v>
      </c>
      <c r="CJ1465">
        <v>19904.341375534284</v>
      </c>
      <c r="CK1465">
        <v>778112.30821764574</v>
      </c>
      <c r="CL1465">
        <v>9880000</v>
      </c>
      <c r="CM1465">
        <v>16000000</v>
      </c>
      <c r="CN1465">
        <v>5180000</v>
      </c>
      <c r="CO1465">
        <v>194440000</v>
      </c>
      <c r="CP1465">
        <v>77000</v>
      </c>
      <c r="CQ1465">
        <v>170</v>
      </c>
      <c r="CR1465">
        <v>0</v>
      </c>
      <c r="CS1465">
        <v>0</v>
      </c>
      <c r="CT1465">
        <v>154729000</v>
      </c>
      <c r="CU1465">
        <v>1191360</v>
      </c>
      <c r="CV1465">
        <v>0</v>
      </c>
      <c r="CW1465">
        <v>0</v>
      </c>
      <c r="CX1465">
        <v>22102.383444406689</v>
      </c>
      <c r="CY1465">
        <v>2407790.4744046507</v>
      </c>
      <c r="CZ1465">
        <v>13910</v>
      </c>
      <c r="DA1465">
        <v>13302.477407291992</v>
      </c>
      <c r="DB1465">
        <v>12206.98687925285</v>
      </c>
      <c r="DC1465">
        <v>10865.800220956149</v>
      </c>
      <c r="DD1465">
        <v>-699001.95487999043</v>
      </c>
      <c r="DE1465">
        <v>-744743.41351231583</v>
      </c>
      <c r="DF1465">
        <v>-796502.2650949416</v>
      </c>
    </row>
    <row r="1466" spans="1:110" x14ac:dyDescent="0.45">
      <c r="A1466">
        <v>38213</v>
      </c>
      <c r="B1466" t="s">
        <v>1796</v>
      </c>
      <c r="C1466">
        <v>87413</v>
      </c>
      <c r="D1466">
        <v>84229</v>
      </c>
      <c r="E1466">
        <v>80618</v>
      </c>
      <c r="F1466">
        <v>76697</v>
      </c>
      <c r="G1466">
        <v>72635</v>
      </c>
      <c r="H1466">
        <v>68318</v>
      </c>
      <c r="I1466">
        <v>63899</v>
      </c>
      <c r="J1466">
        <v>59958.03571428571</v>
      </c>
      <c r="K1466">
        <v>2.2799999999999998</v>
      </c>
      <c r="L1466">
        <v>2.2000000000000002</v>
      </c>
      <c r="M1466">
        <v>2.13</v>
      </c>
      <c r="N1466">
        <v>2.08</v>
      </c>
      <c r="O1466">
        <v>2.04</v>
      </c>
      <c r="P1466">
        <v>2.0099999999999998</v>
      </c>
      <c r="Q1466">
        <v>1.9937757471945372</v>
      </c>
      <c r="R1466">
        <v>1.9733454441229852</v>
      </c>
      <c r="S1466">
        <v>279404</v>
      </c>
      <c r="T1466">
        <v>11243</v>
      </c>
      <c r="U1466">
        <v>3583</v>
      </c>
      <c r="V1466">
        <v>206.54694950442126</v>
      </c>
      <c r="W1466">
        <v>470.64460574520194</v>
      </c>
      <c r="X1466">
        <v>2504.2970957961384</v>
      </c>
      <c r="Y1466">
        <v>350.24838965731294</v>
      </c>
      <c r="Z1466">
        <v>43482</v>
      </c>
      <c r="AA1466">
        <v>41362.400759631848</v>
      </c>
      <c r="AB1466">
        <v>38821.88191484534</v>
      </c>
      <c r="AC1466">
        <v>36350.549666734871</v>
      </c>
      <c r="AD1466">
        <v>33781.456772997524</v>
      </c>
      <c r="AE1466">
        <v>31241.501425045932</v>
      </c>
      <c r="AF1466">
        <v>28881.824612937693</v>
      </c>
      <c r="AG1466">
        <v>26345.230031806313</v>
      </c>
      <c r="AH1466">
        <v>1647</v>
      </c>
      <c r="AI1466">
        <v>1349.2356021852747</v>
      </c>
      <c r="AJ1466">
        <v>1047.3440932895417</v>
      </c>
      <c r="AK1466">
        <v>825.69882730725419</v>
      </c>
      <c r="AL1466">
        <v>673.69877598262963</v>
      </c>
      <c r="AM1466">
        <v>567.51150778727845</v>
      </c>
      <c r="AN1466">
        <v>539.94421358865395</v>
      </c>
      <c r="AO1466">
        <v>460.61291620124916</v>
      </c>
      <c r="AP1466">
        <v>176.43949092310586</v>
      </c>
      <c r="AQ1466">
        <v>23.848992986348364</v>
      </c>
      <c r="AR1466">
        <v>2.0685609424873936</v>
      </c>
      <c r="AS1466">
        <v>23.848992986348364</v>
      </c>
      <c r="AT1466">
        <v>69531</v>
      </c>
      <c r="AU1466">
        <v>3513</v>
      </c>
      <c r="AV1466">
        <v>43799.223409602004</v>
      </c>
      <c r="AW1466">
        <v>37432.836041584313</v>
      </c>
      <c r="AX1466">
        <v>1841.912266134626</v>
      </c>
      <c r="AY1466">
        <v>1461.5800851784188</v>
      </c>
      <c r="AZ1466">
        <v>1423.9450830218673</v>
      </c>
      <c r="BA1466">
        <v>48.961453990673377</v>
      </c>
      <c r="BB1466">
        <v>66.061272509003672</v>
      </c>
      <c r="BC1466">
        <v>35420</v>
      </c>
      <c r="BD1466">
        <v>1856952.5531381164</v>
      </c>
      <c r="BE1466">
        <v>18084763.023023542</v>
      </c>
      <c r="BF1466">
        <v>422160</v>
      </c>
      <c r="BG1466">
        <v>406586.69168393489</v>
      </c>
      <c r="BH1466">
        <v>374780.68782989099</v>
      </c>
      <c r="BI1466">
        <v>848805.99999999977</v>
      </c>
      <c r="BJ1466">
        <v>745956.81328380364</v>
      </c>
      <c r="BK1466">
        <v>693235.95030889951</v>
      </c>
      <c r="BL1466">
        <v>-1212539.2736469093</v>
      </c>
      <c r="BM1466">
        <v>-1345833.9164687656</v>
      </c>
      <c r="BN1466">
        <v>-1537384.6410359731</v>
      </c>
      <c r="BO1466">
        <v>1344988.0130642839</v>
      </c>
      <c r="BP1466">
        <v>3400221.882185461</v>
      </c>
      <c r="BQ1466">
        <v>5052823.5873230202</v>
      </c>
      <c r="BR1466">
        <v>996736</v>
      </c>
      <c r="BS1466">
        <v>8767932</v>
      </c>
      <c r="BT1466">
        <v>937111</v>
      </c>
      <c r="BU1466">
        <v>24787</v>
      </c>
      <c r="BV1466">
        <v>88734</v>
      </c>
      <c r="BW1466">
        <v>932589</v>
      </c>
      <c r="BX1466">
        <v>42948</v>
      </c>
      <c r="BY1466">
        <v>730.64706197857697</v>
      </c>
      <c r="BZ1466">
        <v>0</v>
      </c>
      <c r="CA1466">
        <v>0</v>
      </c>
      <c r="CB1466">
        <v>0</v>
      </c>
      <c r="CC1466">
        <v>0</v>
      </c>
      <c r="CD1466">
        <v>45.977001875046923</v>
      </c>
      <c r="CE1466">
        <v>3.5987038541558838</v>
      </c>
      <c r="CF1466">
        <v>0</v>
      </c>
      <c r="CG1466">
        <v>1131811.3203103843</v>
      </c>
      <c r="CH1466">
        <v>1558535.4480907132</v>
      </c>
      <c r="CI1466">
        <v>345845.019840569</v>
      </c>
      <c r="CJ1466">
        <v>53588.611395669221</v>
      </c>
      <c r="CK1466">
        <v>2094917.7528936616</v>
      </c>
      <c r="CL1466">
        <v>14100000</v>
      </c>
      <c r="CM1466">
        <v>5750000</v>
      </c>
      <c r="CN1466">
        <v>5660000</v>
      </c>
      <c r="CO1466">
        <v>421240000</v>
      </c>
      <c r="CP1466">
        <v>124000</v>
      </c>
      <c r="CQ1466">
        <v>4700</v>
      </c>
      <c r="CR1466">
        <v>0</v>
      </c>
      <c r="CS1466">
        <v>0</v>
      </c>
      <c r="CT1466">
        <v>254770000</v>
      </c>
      <c r="CU1466">
        <v>32937600</v>
      </c>
      <c r="CV1466">
        <v>0</v>
      </c>
      <c r="CW1466">
        <v>0</v>
      </c>
      <c r="CX1466">
        <v>82420.562625161096</v>
      </c>
      <c r="CY1466">
        <v>6759117.6251136772</v>
      </c>
      <c r="CZ1466">
        <v>35420</v>
      </c>
      <c r="DA1466">
        <v>34113.370805962135</v>
      </c>
      <c r="DB1466">
        <v>31444.788617904913</v>
      </c>
      <c r="DC1466">
        <v>28109.548644934552</v>
      </c>
      <c r="DD1466">
        <v>-1212539.2736469093</v>
      </c>
      <c r="DE1466">
        <v>-1345833.9164687656</v>
      </c>
      <c r="DF1466">
        <v>-1537384.6410359731</v>
      </c>
    </row>
    <row r="1467" spans="1:110" x14ac:dyDescent="0.45">
      <c r="A1467">
        <v>38214</v>
      </c>
      <c r="B1467" t="s">
        <v>1797</v>
      </c>
      <c r="C1467">
        <v>38919</v>
      </c>
      <c r="D1467">
        <v>35754</v>
      </c>
      <c r="E1467">
        <v>32561</v>
      </c>
      <c r="F1467">
        <v>29497</v>
      </c>
      <c r="G1467">
        <v>26610</v>
      </c>
      <c r="H1467">
        <v>23770</v>
      </c>
      <c r="I1467">
        <v>21080</v>
      </c>
      <c r="J1467">
        <v>18100.142857142859</v>
      </c>
      <c r="K1467">
        <v>2.2799999999999998</v>
      </c>
      <c r="L1467">
        <v>2.2000000000000002</v>
      </c>
      <c r="M1467">
        <v>2.13</v>
      </c>
      <c r="N1467">
        <v>2.08</v>
      </c>
      <c r="O1467">
        <v>2.04</v>
      </c>
      <c r="P1467">
        <v>2.0099999999999998</v>
      </c>
      <c r="Q1467">
        <v>1.9937757471945372</v>
      </c>
      <c r="R1467">
        <v>1.9733454441229852</v>
      </c>
      <c r="S1467">
        <v>248198</v>
      </c>
      <c r="T1467">
        <v>10407</v>
      </c>
      <c r="U1467">
        <v>3938</v>
      </c>
      <c r="V1467">
        <v>93.608688830014188</v>
      </c>
      <c r="W1467">
        <v>213.29980691767253</v>
      </c>
      <c r="X1467">
        <v>2277.2854127468186</v>
      </c>
      <c r="Y1467">
        <v>378.17544041278416</v>
      </c>
      <c r="Z1467">
        <v>17050</v>
      </c>
      <c r="AA1467">
        <v>15330.073324972274</v>
      </c>
      <c r="AB1467">
        <v>13681.555825260979</v>
      </c>
      <c r="AC1467">
        <v>12194.832014065572</v>
      </c>
      <c r="AD1467">
        <v>10808.221481145792</v>
      </c>
      <c r="AE1467">
        <v>9560.6235471062009</v>
      </c>
      <c r="AF1467">
        <v>8544.4111914334371</v>
      </c>
      <c r="AG1467">
        <v>7070.4872904409322</v>
      </c>
      <c r="AH1467">
        <v>3778</v>
      </c>
      <c r="AI1467">
        <v>3213.148320738881</v>
      </c>
      <c r="AJ1467">
        <v>2692.1328515315763</v>
      </c>
      <c r="AK1467">
        <v>2247.1155327136325</v>
      </c>
      <c r="AL1467">
        <v>1889.8854402125041</v>
      </c>
      <c r="AM1467">
        <v>1635.1670285516288</v>
      </c>
      <c r="AN1467">
        <v>1574.8052396900871</v>
      </c>
      <c r="AO1467">
        <v>1365.8150719651474</v>
      </c>
      <c r="AP1467">
        <v>76.862937073862042</v>
      </c>
      <c r="AQ1467">
        <v>54.004210079663835</v>
      </c>
      <c r="AR1467">
        <v>4.6840971341902042</v>
      </c>
      <c r="AS1467">
        <v>54.004210079663835</v>
      </c>
      <c r="AT1467">
        <v>30441</v>
      </c>
      <c r="AU1467">
        <v>721</v>
      </c>
      <c r="AV1467">
        <v>18931.429446771308</v>
      </c>
      <c r="AW1467">
        <v>9023.9936804857862</v>
      </c>
      <c r="AX1467">
        <v>397.48187892312416</v>
      </c>
      <c r="AY1467">
        <v>631.74180063875849</v>
      </c>
      <c r="AZ1467">
        <v>343.2727196056793</v>
      </c>
      <c r="BA1467">
        <v>10.565807658071439</v>
      </c>
      <c r="BB1467">
        <v>66.061272509003672</v>
      </c>
      <c r="BC1467">
        <v>15850</v>
      </c>
      <c r="BD1467">
        <v>590953.2587485275</v>
      </c>
      <c r="BE1467">
        <v>7138358.316642168</v>
      </c>
      <c r="BF1467">
        <v>113030</v>
      </c>
      <c r="BG1467">
        <v>98629.376083794836</v>
      </c>
      <c r="BH1467">
        <v>82247.914925567966</v>
      </c>
      <c r="BI1467">
        <v>205138</v>
      </c>
      <c r="BJ1467">
        <v>163184.04985228</v>
      </c>
      <c r="BK1467">
        <v>144629.2454836184</v>
      </c>
      <c r="BL1467">
        <v>-606962.0840961457</v>
      </c>
      <c r="BM1467">
        <v>-676476.38819814951</v>
      </c>
      <c r="BN1467">
        <v>-755278.73071461695</v>
      </c>
      <c r="BO1467">
        <v>126925.49735902902</v>
      </c>
      <c r="BP1467">
        <v>726280.17415605951</v>
      </c>
      <c r="BQ1467">
        <v>1306725.9197204621</v>
      </c>
      <c r="BR1467">
        <v>996736</v>
      </c>
      <c r="BS1467">
        <v>8767932</v>
      </c>
      <c r="BT1467">
        <v>937111</v>
      </c>
      <c r="BU1467">
        <v>24787</v>
      </c>
      <c r="BV1467">
        <v>88734</v>
      </c>
      <c r="BW1467">
        <v>932589</v>
      </c>
      <c r="BX1467">
        <v>42948</v>
      </c>
      <c r="BY1467">
        <v>368.8944997006252</v>
      </c>
      <c r="BZ1467">
        <v>0</v>
      </c>
      <c r="CA1467">
        <v>0</v>
      </c>
      <c r="CB1467">
        <v>23.484052401931169</v>
      </c>
      <c r="CC1467">
        <v>0</v>
      </c>
      <c r="CD1467">
        <v>35.368549901882268</v>
      </c>
      <c r="CE1467">
        <v>0</v>
      </c>
      <c r="CF1467">
        <v>73.487011764705883</v>
      </c>
      <c r="CG1467">
        <v>582536.35710669158</v>
      </c>
      <c r="CH1467">
        <v>802168.65307852626</v>
      </c>
      <c r="CI1467">
        <v>178004.31429345204</v>
      </c>
      <c r="CJ1467">
        <v>27581.730191811792</v>
      </c>
      <c r="CK1467">
        <v>1078241.3413873091</v>
      </c>
      <c r="CL1467">
        <v>22400000</v>
      </c>
      <c r="CM1467">
        <v>24300000</v>
      </c>
      <c r="CN1467">
        <v>6800000</v>
      </c>
      <c r="CO1467">
        <v>514340000.00000006</v>
      </c>
      <c r="CP1467">
        <v>182000</v>
      </c>
      <c r="CQ1467">
        <v>3760</v>
      </c>
      <c r="CR1467">
        <v>0</v>
      </c>
      <c r="CS1467">
        <v>0</v>
      </c>
      <c r="CT1467">
        <v>414549000</v>
      </c>
      <c r="CU1467">
        <v>26350080</v>
      </c>
      <c r="CV1467">
        <v>0</v>
      </c>
      <c r="CW1467">
        <v>0</v>
      </c>
      <c r="CX1467">
        <v>81183.781238796975</v>
      </c>
      <c r="CY1467">
        <v>3334714.5604503178</v>
      </c>
      <c r="CZ1467">
        <v>15850</v>
      </c>
      <c r="DA1467">
        <v>13830.625594339097</v>
      </c>
      <c r="DB1467">
        <v>11533.481832878459</v>
      </c>
      <c r="DC1467">
        <v>8945.5324777158185</v>
      </c>
      <c r="DD1467">
        <v>-606962.0840961457</v>
      </c>
      <c r="DE1467">
        <v>-676476.38819814951</v>
      </c>
      <c r="DF1467">
        <v>-755278.73071461695</v>
      </c>
    </row>
    <row r="1468" spans="1:110" x14ac:dyDescent="0.45">
      <c r="A1468">
        <v>38215</v>
      </c>
      <c r="B1468" t="s">
        <v>1798</v>
      </c>
      <c r="C1468">
        <v>34613</v>
      </c>
      <c r="D1468">
        <v>33835</v>
      </c>
      <c r="E1468">
        <v>32866</v>
      </c>
      <c r="F1468">
        <v>31714</v>
      </c>
      <c r="G1468">
        <v>30506</v>
      </c>
      <c r="H1468">
        <v>29153</v>
      </c>
      <c r="I1468">
        <v>27689</v>
      </c>
      <c r="J1468">
        <v>26528.428571428569</v>
      </c>
      <c r="K1468">
        <v>2.2799999999999998</v>
      </c>
      <c r="L1468">
        <v>2.2000000000000002</v>
      </c>
      <c r="M1468">
        <v>2.13</v>
      </c>
      <c r="N1468">
        <v>2.08</v>
      </c>
      <c r="O1468">
        <v>2.04</v>
      </c>
      <c r="P1468">
        <v>2.0099999999999998</v>
      </c>
      <c r="Q1468">
        <v>1.9937757471945372</v>
      </c>
      <c r="R1468">
        <v>1.9733454441229852</v>
      </c>
      <c r="S1468">
        <v>276487</v>
      </c>
      <c r="T1468">
        <v>10443</v>
      </c>
      <c r="U1468">
        <v>3801</v>
      </c>
      <c r="V1468">
        <v>83.185951642666012</v>
      </c>
      <c r="W1468">
        <v>189.55021852580748</v>
      </c>
      <c r="X1468">
        <v>2286.9724354211348</v>
      </c>
      <c r="Y1468">
        <v>365.30803238822642</v>
      </c>
      <c r="Z1468">
        <v>17824</v>
      </c>
      <c r="AA1468">
        <v>17172.590684206862</v>
      </c>
      <c r="AB1468">
        <v>16386.972153949242</v>
      </c>
      <c r="AC1468">
        <v>15523.248268444657</v>
      </c>
      <c r="AD1468">
        <v>14580.462759477296</v>
      </c>
      <c r="AE1468">
        <v>13689.161740524785</v>
      </c>
      <c r="AF1468">
        <v>12905.991047266469</v>
      </c>
      <c r="AG1468">
        <v>12034.396424795637</v>
      </c>
      <c r="AH1468">
        <v>1410</v>
      </c>
      <c r="AI1468">
        <v>1207.9213246048059</v>
      </c>
      <c r="AJ1468">
        <v>997.01021454376053</v>
      </c>
      <c r="AK1468">
        <v>815.63381585399156</v>
      </c>
      <c r="AL1468">
        <v>687.36540032416065</v>
      </c>
      <c r="AM1468">
        <v>603.27870578291322</v>
      </c>
      <c r="AN1468">
        <v>606.28285886286392</v>
      </c>
      <c r="AO1468">
        <v>572.8255526199888</v>
      </c>
      <c r="AP1468">
        <v>97.672895081899853</v>
      </c>
      <c r="AQ1468">
        <v>28.320679171288681</v>
      </c>
      <c r="AR1468">
        <v>2.4564161192037801</v>
      </c>
      <c r="AS1468">
        <v>28.320679171288681</v>
      </c>
      <c r="AT1468">
        <v>25538</v>
      </c>
      <c r="AU1468">
        <v>1684</v>
      </c>
      <c r="AV1468">
        <v>16204.610648966918</v>
      </c>
      <c r="AW1468">
        <v>17297.495490704339</v>
      </c>
      <c r="AX1468">
        <v>873.56956865380221</v>
      </c>
      <c r="AY1468">
        <v>540.74785735602609</v>
      </c>
      <c r="AZ1468">
        <v>657.99672846639305</v>
      </c>
      <c r="BA1468">
        <v>23.221103974215758</v>
      </c>
      <c r="BB1468">
        <v>66.061272509003672</v>
      </c>
      <c r="BC1468">
        <v>14430</v>
      </c>
      <c r="BD1468">
        <v>833255.47097797389</v>
      </c>
      <c r="BE1468">
        <v>4465180.2039666232</v>
      </c>
      <c r="BF1468">
        <v>214766.00000000003</v>
      </c>
      <c r="BG1468">
        <v>212916.69460390357</v>
      </c>
      <c r="BH1468">
        <v>202539.26224647422</v>
      </c>
      <c r="BI1468">
        <v>145500.00000000003</v>
      </c>
      <c r="BJ1468">
        <v>131525.44450592989</v>
      </c>
      <c r="BK1468">
        <v>123537.40740207535</v>
      </c>
      <c r="BL1468">
        <v>-517847.77453569963</v>
      </c>
      <c r="BM1468">
        <v>-595614.2357603577</v>
      </c>
      <c r="BN1468">
        <v>-691396.90310649737</v>
      </c>
      <c r="BO1468">
        <v>391694.24443999026</v>
      </c>
      <c r="BP1468">
        <v>946320.27122268709</v>
      </c>
      <c r="BQ1468">
        <v>1433822.8745106009</v>
      </c>
      <c r="BR1468">
        <v>996736</v>
      </c>
      <c r="BS1468">
        <v>8767932</v>
      </c>
      <c r="BT1468">
        <v>937111</v>
      </c>
      <c r="BU1468">
        <v>24787</v>
      </c>
      <c r="BV1468">
        <v>88734</v>
      </c>
      <c r="BW1468">
        <v>932589</v>
      </c>
      <c r="BX1468">
        <v>42948</v>
      </c>
      <c r="BY1468">
        <v>325.32347700803871</v>
      </c>
      <c r="BZ1468">
        <v>0</v>
      </c>
      <c r="CA1468">
        <v>0</v>
      </c>
      <c r="CB1468">
        <v>0</v>
      </c>
      <c r="CC1468">
        <v>0</v>
      </c>
      <c r="CD1468">
        <v>36.401872887705828</v>
      </c>
      <c r="CE1468">
        <v>4.3917603774884864</v>
      </c>
      <c r="CF1468">
        <v>3.6720000000000002</v>
      </c>
      <c r="CG1468">
        <v>283414.79388180439</v>
      </c>
      <c r="CH1468">
        <v>390269.99894026638</v>
      </c>
      <c r="CI1468">
        <v>86602.416192730234</v>
      </c>
      <c r="CJ1468">
        <v>13419.025751527783</v>
      </c>
      <c r="CK1468">
        <v>524584.50669398427</v>
      </c>
      <c r="CL1468">
        <v>12700000</v>
      </c>
      <c r="CM1468">
        <v>1680000</v>
      </c>
      <c r="CN1468">
        <v>1310000</v>
      </c>
      <c r="CO1468">
        <v>211300000</v>
      </c>
      <c r="CP1468">
        <v>25000</v>
      </c>
      <c r="CQ1468">
        <v>220</v>
      </c>
      <c r="CR1468">
        <v>0</v>
      </c>
      <c r="CS1468">
        <v>0</v>
      </c>
      <c r="CT1468">
        <v>46679000</v>
      </c>
      <c r="CU1468">
        <v>1541760</v>
      </c>
      <c r="CV1468">
        <v>0</v>
      </c>
      <c r="CW1468">
        <v>0</v>
      </c>
      <c r="CX1468">
        <v>30945.641754830638</v>
      </c>
      <c r="CY1468">
        <v>1719433.0187131567</v>
      </c>
      <c r="CZ1468">
        <v>14430</v>
      </c>
      <c r="DA1468">
        <v>14305.746268656718</v>
      </c>
      <c r="DB1468">
        <v>13608.492751257752</v>
      </c>
      <c r="DC1468">
        <v>12613.37299950447</v>
      </c>
      <c r="DD1468">
        <v>-517847.77453569963</v>
      </c>
      <c r="DE1468">
        <v>-595614.2357603577</v>
      </c>
      <c r="DF1468">
        <v>-691396.90310649737</v>
      </c>
    </row>
    <row r="1469" spans="1:110" x14ac:dyDescent="0.45">
      <c r="A1469">
        <v>38356</v>
      </c>
      <c r="B1469" t="s">
        <v>1799</v>
      </c>
      <c r="C1469">
        <v>7135</v>
      </c>
      <c r="D1469">
        <v>6361</v>
      </c>
      <c r="E1469">
        <v>5709</v>
      </c>
      <c r="F1469">
        <v>5124</v>
      </c>
      <c r="G1469">
        <v>4540</v>
      </c>
      <c r="H1469">
        <v>3997</v>
      </c>
      <c r="I1469">
        <v>3547</v>
      </c>
      <c r="J1469">
        <v>2951.9642857142853</v>
      </c>
      <c r="K1469">
        <v>2.2799999999999998</v>
      </c>
      <c r="L1469">
        <v>2.2000000000000002</v>
      </c>
      <c r="M1469">
        <v>2.13</v>
      </c>
      <c r="N1469">
        <v>2.08</v>
      </c>
      <c r="O1469">
        <v>2.04</v>
      </c>
      <c r="P1469">
        <v>2.0099999999999998</v>
      </c>
      <c r="Q1469">
        <v>1.9937757471945372</v>
      </c>
      <c r="R1469">
        <v>1.9733454441229852</v>
      </c>
      <c r="S1469">
        <v>230530</v>
      </c>
      <c r="T1469">
        <v>10441</v>
      </c>
      <c r="U1469">
        <v>4017</v>
      </c>
      <c r="V1469">
        <v>19.821871048266484</v>
      </c>
      <c r="W1469">
        <v>45.16676090848739</v>
      </c>
      <c r="X1469">
        <v>1978.0525529656263</v>
      </c>
      <c r="Y1469">
        <v>333.98215417365742</v>
      </c>
      <c r="Z1469">
        <v>2755</v>
      </c>
      <c r="AA1469">
        <v>2433.1317873546836</v>
      </c>
      <c r="AB1469">
        <v>2166.6361863036523</v>
      </c>
      <c r="AC1469">
        <v>1929.0950728792436</v>
      </c>
      <c r="AD1469">
        <v>1732.9392228562515</v>
      </c>
      <c r="AE1469">
        <v>1561.9862076549564</v>
      </c>
      <c r="AF1469">
        <v>1423.5680325503197</v>
      </c>
      <c r="AG1469">
        <v>1201.5162211307963</v>
      </c>
      <c r="AH1469">
        <v>265</v>
      </c>
      <c r="AI1469">
        <v>202.25970788014814</v>
      </c>
      <c r="AJ1469">
        <v>150.01257220231764</v>
      </c>
      <c r="AK1469">
        <v>112.59204175921244</v>
      </c>
      <c r="AL1469">
        <v>87.848782288596752</v>
      </c>
      <c r="AM1469">
        <v>69.225812233577699</v>
      </c>
      <c r="AN1469">
        <v>64.161095875270348</v>
      </c>
      <c r="AO1469">
        <v>50.319660191438707</v>
      </c>
      <c r="AP1469">
        <v>10.517171821105713</v>
      </c>
      <c r="AQ1469">
        <v>5.274296525827042</v>
      </c>
      <c r="AR1469">
        <v>0.45747020843471214</v>
      </c>
      <c r="AS1469">
        <v>5.274296525827042</v>
      </c>
      <c r="AT1469">
        <v>4143</v>
      </c>
      <c r="AU1469">
        <v>35</v>
      </c>
      <c r="AV1469">
        <v>2557.6959658196702</v>
      </c>
      <c r="AW1469">
        <v>659.14505280734761</v>
      </c>
      <c r="AX1469">
        <v>22.501374255975342</v>
      </c>
      <c r="AY1469">
        <v>85.350314379402391</v>
      </c>
      <c r="AZ1469">
        <v>25.073877808791501</v>
      </c>
      <c r="BA1469">
        <v>0.59812838027994075</v>
      </c>
      <c r="BB1469">
        <v>66.061272509003672</v>
      </c>
      <c r="BC1469">
        <v>14430</v>
      </c>
      <c r="BD1469">
        <v>493194.84991625184</v>
      </c>
      <c r="BE1469">
        <v>1838521.8629131587</v>
      </c>
      <c r="BF1469">
        <v>13058</v>
      </c>
      <c r="BG1469">
        <v>11125.505060887863</v>
      </c>
      <c r="BH1469">
        <v>8980.7382831167233</v>
      </c>
      <c r="BI1469">
        <v>12068</v>
      </c>
      <c r="BJ1469">
        <v>9568.0470168108823</v>
      </c>
      <c r="BK1469">
        <v>8595.1409003480694</v>
      </c>
      <c r="BL1469">
        <v>-192620.44529976579</v>
      </c>
      <c r="BM1469">
        <v>-216431.4872740733</v>
      </c>
      <c r="BN1469">
        <v>-249626.12666184618</v>
      </c>
      <c r="BO1469">
        <v>38299.096335890121</v>
      </c>
      <c r="BP1469">
        <v>157555.45503576274</v>
      </c>
      <c r="BQ1469">
        <v>288861.92254995427</v>
      </c>
      <c r="BR1469">
        <v>996736</v>
      </c>
      <c r="BS1469">
        <v>8767932</v>
      </c>
      <c r="BT1469">
        <v>937111</v>
      </c>
      <c r="BU1469">
        <v>24787</v>
      </c>
      <c r="BV1469">
        <v>88734</v>
      </c>
      <c r="BW1469">
        <v>932589</v>
      </c>
      <c r="BX1469">
        <v>42948</v>
      </c>
      <c r="BY1469">
        <v>46.928122723628171</v>
      </c>
      <c r="BZ1469">
        <v>0</v>
      </c>
      <c r="CA1469">
        <v>0</v>
      </c>
      <c r="CB1469">
        <v>0</v>
      </c>
      <c r="CC1469">
        <v>0</v>
      </c>
      <c r="CD1469">
        <v>10.130365293530501</v>
      </c>
      <c r="CE1469">
        <v>0</v>
      </c>
      <c r="CF1469">
        <v>0</v>
      </c>
      <c r="CG1469">
        <v>105789.7111637053</v>
      </c>
      <c r="CH1469">
        <v>145675.35412766258</v>
      </c>
      <c r="CI1469">
        <v>32325.922262649099</v>
      </c>
      <c r="CJ1469">
        <v>5008.8946977992864</v>
      </c>
      <c r="CK1469">
        <v>195810.6797602647</v>
      </c>
      <c r="CL1469">
        <v>80000</v>
      </c>
      <c r="CM1469">
        <v>2490000</v>
      </c>
      <c r="CN1469">
        <v>2800000</v>
      </c>
      <c r="CO1469">
        <v>30380000</v>
      </c>
      <c r="CP1469">
        <v>3000</v>
      </c>
      <c r="CQ1469">
        <v>0</v>
      </c>
      <c r="CR1469">
        <v>0</v>
      </c>
      <c r="CS1469">
        <v>0</v>
      </c>
      <c r="CT1469">
        <v>5116000</v>
      </c>
      <c r="CU1469">
        <v>0</v>
      </c>
      <c r="CV1469">
        <v>0</v>
      </c>
      <c r="CW1469">
        <v>0</v>
      </c>
      <c r="CX1469">
        <v>2860.0372771983625</v>
      </c>
      <c r="CY1469">
        <v>842856.40756893728</v>
      </c>
      <c r="CZ1469">
        <v>14430</v>
      </c>
      <c r="DA1469">
        <v>12294.45841848766</v>
      </c>
      <c r="DB1469">
        <v>9924.3416622280856</v>
      </c>
      <c r="DC1469">
        <v>7465.7182822058558</v>
      </c>
      <c r="DD1469">
        <v>-192620.44529976579</v>
      </c>
      <c r="DE1469">
        <v>-216431.4872740733</v>
      </c>
      <c r="DF1469">
        <v>-249626.12666184618</v>
      </c>
    </row>
    <row r="1470" spans="1:110" x14ac:dyDescent="0.45">
      <c r="A1470">
        <v>38386</v>
      </c>
      <c r="B1470" t="s">
        <v>1800</v>
      </c>
      <c r="C1470">
        <v>8447</v>
      </c>
      <c r="D1470">
        <v>7306</v>
      </c>
      <c r="E1470">
        <v>6237</v>
      </c>
      <c r="F1470">
        <v>5305</v>
      </c>
      <c r="G1470">
        <v>4517</v>
      </c>
      <c r="H1470">
        <v>3820</v>
      </c>
      <c r="I1470">
        <v>3176</v>
      </c>
      <c r="J1470">
        <v>2300.8214285714284</v>
      </c>
      <c r="K1470">
        <v>2.2799999999999998</v>
      </c>
      <c r="L1470">
        <v>2.2000000000000002</v>
      </c>
      <c r="M1470">
        <v>2.13</v>
      </c>
      <c r="N1470">
        <v>2.08</v>
      </c>
      <c r="O1470">
        <v>2.04</v>
      </c>
      <c r="P1470">
        <v>2.0099999999999998</v>
      </c>
      <c r="Q1470">
        <v>1.9937757471945372</v>
      </c>
      <c r="R1470">
        <v>1.9733454441229852</v>
      </c>
      <c r="S1470">
        <v>276487</v>
      </c>
      <c r="T1470">
        <v>10443</v>
      </c>
      <c r="U1470">
        <v>3801</v>
      </c>
      <c r="V1470">
        <v>22.556649828411075</v>
      </c>
      <c r="W1470">
        <v>51.398316900331956</v>
      </c>
      <c r="X1470">
        <v>2058.2568700076608</v>
      </c>
      <c r="Y1470">
        <v>328.77430251737576</v>
      </c>
      <c r="Z1470">
        <v>4263</v>
      </c>
      <c r="AA1470">
        <v>3975.3654091894609</v>
      </c>
      <c r="AB1470">
        <v>3407.3423012238759</v>
      </c>
      <c r="AC1470">
        <v>2928.2485293793384</v>
      </c>
      <c r="AD1470">
        <v>2485.783025468922</v>
      </c>
      <c r="AE1470">
        <v>2105.4432134489043</v>
      </c>
      <c r="AF1470">
        <v>2223.9687090394373</v>
      </c>
      <c r="AG1470">
        <v>1535.7767744935497</v>
      </c>
      <c r="AH1470">
        <v>1263</v>
      </c>
      <c r="AI1470">
        <v>1198.8939395369418</v>
      </c>
      <c r="AJ1470">
        <v>1074.532558889148</v>
      </c>
      <c r="AK1470">
        <v>990.09836671323001</v>
      </c>
      <c r="AL1470">
        <v>917.07728031106376</v>
      </c>
      <c r="AM1470">
        <v>856.54176852722969</v>
      </c>
      <c r="AN1470">
        <v>1237.194824366481</v>
      </c>
      <c r="AO1470">
        <v>947.34229209586817</v>
      </c>
      <c r="AP1470">
        <v>18.812202039266172</v>
      </c>
      <c r="AQ1470">
        <v>24.422286086981739</v>
      </c>
      <c r="AR1470">
        <v>2.118285965143341</v>
      </c>
      <c r="AS1470">
        <v>24.422286086981739</v>
      </c>
      <c r="AT1470">
        <v>7706</v>
      </c>
      <c r="AU1470">
        <v>122</v>
      </c>
      <c r="AV1470">
        <v>4774.325401162042</v>
      </c>
      <c r="AW1470">
        <v>1738.8919470095566</v>
      </c>
      <c r="AX1470">
        <v>70.331274651584721</v>
      </c>
      <c r="AY1470">
        <v>159.31923863677733</v>
      </c>
      <c r="AZ1470">
        <v>66.147449664243524</v>
      </c>
      <c r="BA1470">
        <v>1.8695360964099739</v>
      </c>
      <c r="BB1470">
        <v>66.061272509003672</v>
      </c>
      <c r="BC1470">
        <v>14430</v>
      </c>
      <c r="BD1470">
        <v>334684.86650107126</v>
      </c>
      <c r="BE1470">
        <v>1382333.4954751176</v>
      </c>
      <c r="BF1470">
        <v>10186</v>
      </c>
      <c r="BG1470">
        <v>7822.9172808439853</v>
      </c>
      <c r="BH1470">
        <v>5829.2675685356426</v>
      </c>
      <c r="BI1470">
        <v>11636</v>
      </c>
      <c r="BJ1470">
        <v>8571.061117826941</v>
      </c>
      <c r="BK1470">
        <v>7275.9528514018584</v>
      </c>
      <c r="BL1470">
        <v>-269822.65288612095</v>
      </c>
      <c r="BM1470">
        <v>-320335.3255195138</v>
      </c>
      <c r="BN1470">
        <v>-398810.05158240173</v>
      </c>
      <c r="BO1470">
        <v>-48046.940715527162</v>
      </c>
      <c r="BP1470">
        <v>33648.625849956181</v>
      </c>
      <c r="BQ1470">
        <v>114641.12990286009</v>
      </c>
      <c r="BR1470">
        <v>996736</v>
      </c>
      <c r="BS1470">
        <v>8767932</v>
      </c>
      <c r="BT1470">
        <v>937111</v>
      </c>
      <c r="BU1470">
        <v>24787</v>
      </c>
      <c r="BV1470">
        <v>88734</v>
      </c>
      <c r="BW1470">
        <v>932589</v>
      </c>
      <c r="BX1470">
        <v>42948</v>
      </c>
      <c r="BY1470">
        <v>21.01899804850175</v>
      </c>
      <c r="BZ1470">
        <v>0</v>
      </c>
      <c r="CA1470">
        <v>2.6253229439999997</v>
      </c>
      <c r="CB1470">
        <v>842.08901751000656</v>
      </c>
      <c r="CC1470">
        <v>0</v>
      </c>
      <c r="CD1470">
        <v>18.288620634721681</v>
      </c>
      <c r="CE1470">
        <v>0</v>
      </c>
      <c r="CF1470">
        <v>194.83921694117649</v>
      </c>
      <c r="CG1470">
        <v>139744.05077301682</v>
      </c>
      <c r="CH1470">
        <v>192431.41757038399</v>
      </c>
      <c r="CI1470">
        <v>42701.27285786617</v>
      </c>
      <c r="CJ1470">
        <v>6616.553039669363</v>
      </c>
      <c r="CK1470">
        <v>258658.21234707456</v>
      </c>
      <c r="CL1470">
        <v>7520000</v>
      </c>
      <c r="CM1470">
        <v>4190000</v>
      </c>
      <c r="CN1470">
        <v>1610000</v>
      </c>
      <c r="CO1470">
        <v>583690000</v>
      </c>
      <c r="CP1470">
        <v>215000</v>
      </c>
      <c r="CQ1470">
        <v>16420</v>
      </c>
      <c r="CR1470">
        <v>0</v>
      </c>
      <c r="CS1470">
        <v>0</v>
      </c>
      <c r="CT1470">
        <v>475797000</v>
      </c>
      <c r="CU1470">
        <v>115071360</v>
      </c>
      <c r="CV1470">
        <v>0</v>
      </c>
      <c r="CW1470">
        <v>0</v>
      </c>
      <c r="CX1470">
        <v>118129.65901016073</v>
      </c>
      <c r="CY1470">
        <v>755429.60884467664</v>
      </c>
      <c r="CZ1470">
        <v>14430</v>
      </c>
      <c r="DA1470">
        <v>11082.338146728716</v>
      </c>
      <c r="DB1470">
        <v>8258.0336750411661</v>
      </c>
      <c r="DC1470">
        <v>5066.279437100703</v>
      </c>
      <c r="DD1470">
        <v>-269822.65288612095</v>
      </c>
      <c r="DE1470">
        <v>-320335.3255195138</v>
      </c>
      <c r="DF1470">
        <v>-398810.05158240173</v>
      </c>
    </row>
    <row r="1471" spans="1:110" x14ac:dyDescent="0.45">
      <c r="A1471">
        <v>38401</v>
      </c>
      <c r="B1471" t="s">
        <v>394</v>
      </c>
      <c r="C1471">
        <v>30064</v>
      </c>
      <c r="D1471">
        <v>29460</v>
      </c>
      <c r="E1471">
        <v>28636</v>
      </c>
      <c r="F1471">
        <v>27678</v>
      </c>
      <c r="G1471">
        <v>26597</v>
      </c>
      <c r="H1471">
        <v>25418</v>
      </c>
      <c r="I1471">
        <v>24165</v>
      </c>
      <c r="J1471">
        <v>23171.428571428572</v>
      </c>
      <c r="K1471">
        <v>2.2799999999999998</v>
      </c>
      <c r="L1471">
        <v>2.2000000000000002</v>
      </c>
      <c r="M1471">
        <v>2.13</v>
      </c>
      <c r="N1471">
        <v>2.08</v>
      </c>
      <c r="O1471">
        <v>2.04</v>
      </c>
      <c r="P1471">
        <v>2.0099999999999998</v>
      </c>
      <c r="Q1471">
        <v>1.9937757471945372</v>
      </c>
      <c r="R1471">
        <v>1.9733454441229852</v>
      </c>
      <c r="S1471">
        <v>276487</v>
      </c>
      <c r="T1471">
        <v>10443</v>
      </c>
      <c r="U1471">
        <v>3801</v>
      </c>
      <c r="V1471">
        <v>68.344695192241261</v>
      </c>
      <c r="W1471">
        <v>155.73244824339491</v>
      </c>
      <c r="X1471">
        <v>2417.7624529591235</v>
      </c>
      <c r="Y1471">
        <v>386.19968950783914</v>
      </c>
      <c r="Z1471">
        <v>13052</v>
      </c>
      <c r="AA1471">
        <v>12392.519091394313</v>
      </c>
      <c r="AB1471">
        <v>11735.332606862106</v>
      </c>
      <c r="AC1471">
        <v>11085.437423643702</v>
      </c>
      <c r="AD1471">
        <v>10436.398650989751</v>
      </c>
      <c r="AE1471">
        <v>9783.1940227818923</v>
      </c>
      <c r="AF1471">
        <v>9139.3387777750886</v>
      </c>
      <c r="AG1471">
        <v>8484.6349744432191</v>
      </c>
      <c r="AH1471">
        <v>847</v>
      </c>
      <c r="AI1471">
        <v>719.13548246527262</v>
      </c>
      <c r="AJ1471">
        <v>613.91281245395896</v>
      </c>
      <c r="AK1471">
        <v>521.14420351736248</v>
      </c>
      <c r="AL1471">
        <v>440.93957669155458</v>
      </c>
      <c r="AM1471">
        <v>390.91534653243423</v>
      </c>
      <c r="AN1471">
        <v>345.82568497538847</v>
      </c>
      <c r="AO1471">
        <v>309.30162070427468</v>
      </c>
      <c r="AP1471">
        <v>60.605835965669741</v>
      </c>
      <c r="AQ1471">
        <v>24.30762746685506</v>
      </c>
      <c r="AR1471">
        <v>2.1083409606121513</v>
      </c>
      <c r="AS1471">
        <v>24.30762746685506</v>
      </c>
      <c r="AT1471">
        <v>20662</v>
      </c>
      <c r="AU1471">
        <v>775</v>
      </c>
      <c r="AV1471">
        <v>12935.141035485747</v>
      </c>
      <c r="AW1471">
        <v>8699.5589948481265</v>
      </c>
      <c r="AX1471">
        <v>412.74569414749675</v>
      </c>
      <c r="AY1471">
        <v>431.64565635415937</v>
      </c>
      <c r="AZ1471">
        <v>330.93122416402269</v>
      </c>
      <c r="BA1471">
        <v>10.971548257431579</v>
      </c>
      <c r="BB1471">
        <v>66.061272509003672</v>
      </c>
      <c r="BC1471">
        <v>10580</v>
      </c>
      <c r="BD1471">
        <v>612875.46191541792</v>
      </c>
      <c r="BE1471">
        <v>4220543.8534289673</v>
      </c>
      <c r="BF1471">
        <v>187906.00000000003</v>
      </c>
      <c r="BG1471">
        <v>186724.77984490053</v>
      </c>
      <c r="BH1471">
        <v>177449.95926004741</v>
      </c>
      <c r="BI1471">
        <v>129634.00000000006</v>
      </c>
      <c r="BJ1471">
        <v>115961.05556735053</v>
      </c>
      <c r="BK1471">
        <v>109171.67790864274</v>
      </c>
      <c r="BL1471">
        <v>-470677.93260856974</v>
      </c>
      <c r="BM1471">
        <v>-570514.55479866057</v>
      </c>
      <c r="BN1471">
        <v>-663601.32979457232</v>
      </c>
      <c r="BO1471">
        <v>334319.07904832996</v>
      </c>
      <c r="BP1471">
        <v>843344.23521948885</v>
      </c>
      <c r="BQ1471">
        <v>1310329.5623917598</v>
      </c>
      <c r="BR1471">
        <v>996736</v>
      </c>
      <c r="BS1471">
        <v>8767932</v>
      </c>
      <c r="BT1471">
        <v>937111</v>
      </c>
      <c r="BU1471">
        <v>24787</v>
      </c>
      <c r="BV1471">
        <v>88734</v>
      </c>
      <c r="BW1471">
        <v>932589</v>
      </c>
      <c r="BX1471">
        <v>42948</v>
      </c>
      <c r="BY1471">
        <v>221.31949363330034</v>
      </c>
      <c r="BZ1471">
        <v>0</v>
      </c>
      <c r="CA1471">
        <v>0</v>
      </c>
      <c r="CB1471">
        <v>0</v>
      </c>
      <c r="CC1471">
        <v>0</v>
      </c>
      <c r="CD1471">
        <v>33.171849586431669</v>
      </c>
      <c r="CE1471">
        <v>0</v>
      </c>
      <c r="CF1471">
        <v>0</v>
      </c>
      <c r="CG1471">
        <v>268631.95214713813</v>
      </c>
      <c r="CH1471">
        <v>369913.61757744889</v>
      </c>
      <c r="CI1471">
        <v>82085.256749914639</v>
      </c>
      <c r="CJ1471">
        <v>12719.092867992511</v>
      </c>
      <c r="CK1471">
        <v>497222.31563578133</v>
      </c>
      <c r="CL1471">
        <v>8280000</v>
      </c>
      <c r="CM1471">
        <v>300000</v>
      </c>
      <c r="CN1471">
        <v>250000</v>
      </c>
      <c r="CO1471">
        <v>20410000</v>
      </c>
      <c r="CP1471">
        <v>0</v>
      </c>
      <c r="CQ1471">
        <v>0</v>
      </c>
      <c r="CR1471">
        <v>0</v>
      </c>
      <c r="CS1471">
        <v>0</v>
      </c>
      <c r="CT1471">
        <v>0</v>
      </c>
      <c r="CU1471">
        <v>0</v>
      </c>
      <c r="CV1471">
        <v>0</v>
      </c>
      <c r="CW1471">
        <v>0</v>
      </c>
      <c r="CX1471">
        <v>0</v>
      </c>
      <c r="CY1471">
        <v>1616999.7902605128</v>
      </c>
      <c r="CZ1471">
        <v>10580</v>
      </c>
      <c r="DA1471">
        <v>10513.491696694346</v>
      </c>
      <c r="DB1471">
        <v>9991.2752598176812</v>
      </c>
      <c r="DC1471">
        <v>9277.3789943553911</v>
      </c>
      <c r="DD1471">
        <v>-470677.93260856974</v>
      </c>
      <c r="DE1471">
        <v>-570514.55479866057</v>
      </c>
      <c r="DF1471">
        <v>-663601.32979457232</v>
      </c>
    </row>
    <row r="1472" spans="1:110" x14ac:dyDescent="0.45">
      <c r="A1472">
        <v>38402</v>
      </c>
      <c r="B1472" t="s">
        <v>1801</v>
      </c>
      <c r="C1472">
        <v>21239</v>
      </c>
      <c r="D1472">
        <v>20380</v>
      </c>
      <c r="E1472">
        <v>19367</v>
      </c>
      <c r="F1472">
        <v>18265</v>
      </c>
      <c r="G1472">
        <v>17093</v>
      </c>
      <c r="H1472">
        <v>15851</v>
      </c>
      <c r="I1472">
        <v>14587</v>
      </c>
      <c r="J1472">
        <v>13469.571428571428</v>
      </c>
      <c r="K1472">
        <v>2.2799999999999998</v>
      </c>
      <c r="L1472">
        <v>2.2000000000000002</v>
      </c>
      <c r="M1472">
        <v>2.13</v>
      </c>
      <c r="N1472">
        <v>2.08</v>
      </c>
      <c r="O1472">
        <v>2.04</v>
      </c>
      <c r="P1472">
        <v>2.0099999999999998</v>
      </c>
      <c r="Q1472">
        <v>1.9937757471945372</v>
      </c>
      <c r="R1472">
        <v>1.9733454441229852</v>
      </c>
      <c r="S1472">
        <v>276487</v>
      </c>
      <c r="T1472">
        <v>10443</v>
      </c>
      <c r="U1472">
        <v>3801</v>
      </c>
      <c r="V1472">
        <v>49.637324089756419</v>
      </c>
      <c r="W1472">
        <v>113.10522320723092</v>
      </c>
      <c r="X1472">
        <v>2351.7837271312997</v>
      </c>
      <c r="Y1472">
        <v>375.66062128894026</v>
      </c>
      <c r="Z1472">
        <v>8361</v>
      </c>
      <c r="AA1472">
        <v>7849.1345039588832</v>
      </c>
      <c r="AB1472">
        <v>7306.4171464358169</v>
      </c>
      <c r="AC1472">
        <v>6730.5183015113043</v>
      </c>
      <c r="AD1472">
        <v>6100.5032740004881</v>
      </c>
      <c r="AE1472">
        <v>5499.9718617602803</v>
      </c>
      <c r="AF1472">
        <v>4988.4825925851719</v>
      </c>
      <c r="AG1472">
        <v>4405.2122775116977</v>
      </c>
      <c r="AH1472">
        <v>907</v>
      </c>
      <c r="AI1472">
        <v>776.48950689196602</v>
      </c>
      <c r="AJ1472">
        <v>650.7610676741208</v>
      </c>
      <c r="AK1472">
        <v>541.59071477363636</v>
      </c>
      <c r="AL1472">
        <v>453.08874794250602</v>
      </c>
      <c r="AM1472">
        <v>396.67892282431114</v>
      </c>
      <c r="AN1472">
        <v>388.0608963382648</v>
      </c>
      <c r="AO1472">
        <v>359.34701469988693</v>
      </c>
      <c r="AP1472">
        <v>40.613799785426117</v>
      </c>
      <c r="AQ1472">
        <v>4.7010034251936679</v>
      </c>
      <c r="AR1472">
        <v>0.40774518577876512</v>
      </c>
      <c r="AS1472">
        <v>4.7010034251936679</v>
      </c>
      <c r="AT1472">
        <v>16006</v>
      </c>
      <c r="AU1472">
        <v>641</v>
      </c>
      <c r="AV1472">
        <v>10032.461594272785</v>
      </c>
      <c r="AW1472">
        <v>7105.5022367448792</v>
      </c>
      <c r="AX1472">
        <v>340.07729330904243</v>
      </c>
      <c r="AY1472">
        <v>334.78324340088284</v>
      </c>
      <c r="AZ1472">
        <v>270.29330508577522</v>
      </c>
      <c r="BA1472">
        <v>9.0398869999199025</v>
      </c>
      <c r="BB1472">
        <v>66.061272509003672</v>
      </c>
      <c r="BC1472">
        <v>8450</v>
      </c>
      <c r="BD1472">
        <v>411313.34984419396</v>
      </c>
      <c r="BE1472">
        <v>3255481.010315937</v>
      </c>
      <c r="BF1472">
        <v>72368</v>
      </c>
      <c r="BG1472">
        <v>68599.573110893049</v>
      </c>
      <c r="BH1472">
        <v>61606.378548865112</v>
      </c>
      <c r="BI1472">
        <v>46394.000000000007</v>
      </c>
      <c r="BJ1472">
        <v>39782.178012470351</v>
      </c>
      <c r="BK1472">
        <v>36058.338502318686</v>
      </c>
      <c r="BL1472">
        <v>-249820.73454030254</v>
      </c>
      <c r="BM1472">
        <v>-261122.56819033797</v>
      </c>
      <c r="BN1472">
        <v>-296783.64211808523</v>
      </c>
      <c r="BO1472">
        <v>222097.24638977996</v>
      </c>
      <c r="BP1472">
        <v>548288.59242042643</v>
      </c>
      <c r="BQ1472">
        <v>786768.43883829378</v>
      </c>
      <c r="BR1472">
        <v>996736</v>
      </c>
      <c r="BS1472">
        <v>8767932</v>
      </c>
      <c r="BT1472">
        <v>937111</v>
      </c>
      <c r="BU1472">
        <v>24787</v>
      </c>
      <c r="BV1472">
        <v>88734</v>
      </c>
      <c r="BW1472">
        <v>932589</v>
      </c>
      <c r="BX1472">
        <v>42948</v>
      </c>
      <c r="BY1472">
        <v>131.92718409526825</v>
      </c>
      <c r="BZ1472">
        <v>0</v>
      </c>
      <c r="CA1472">
        <v>0</v>
      </c>
      <c r="CB1472">
        <v>0</v>
      </c>
      <c r="CC1472">
        <v>0</v>
      </c>
      <c r="CD1472">
        <v>30.665503542292484</v>
      </c>
      <c r="CE1472">
        <v>0</v>
      </c>
      <c r="CF1472">
        <v>0</v>
      </c>
      <c r="CG1472">
        <v>233060.73922309748</v>
      </c>
      <c r="CH1472">
        <v>320931.07492316933</v>
      </c>
      <c r="CI1472">
        <v>71215.841840639609</v>
      </c>
      <c r="CJ1472">
        <v>11034.879366985764</v>
      </c>
      <c r="CK1472">
        <v>431382.04340198054</v>
      </c>
      <c r="CL1472">
        <v>1360000</v>
      </c>
      <c r="CM1472">
        <v>7030000</v>
      </c>
      <c r="CN1472">
        <v>3190000</v>
      </c>
      <c r="CO1472">
        <v>101590000</v>
      </c>
      <c r="CP1472">
        <v>27000</v>
      </c>
      <c r="CQ1472">
        <v>0</v>
      </c>
      <c r="CR1472">
        <v>0</v>
      </c>
      <c r="CS1472">
        <v>0</v>
      </c>
      <c r="CT1472">
        <v>50695000</v>
      </c>
      <c r="CU1472">
        <v>0</v>
      </c>
      <c r="CV1472">
        <v>0</v>
      </c>
      <c r="CW1472">
        <v>0</v>
      </c>
      <c r="CX1472">
        <v>13754.6856561568</v>
      </c>
      <c r="CY1472">
        <v>1275864.5204288398</v>
      </c>
      <c r="CZ1472">
        <v>8450</v>
      </c>
      <c r="DA1472">
        <v>8009.9822129538779</v>
      </c>
      <c r="DB1472">
        <v>7193.4266352242739</v>
      </c>
      <c r="DC1472">
        <v>6226.2401891839872</v>
      </c>
      <c r="DD1472">
        <v>-249820.73454030254</v>
      </c>
      <c r="DE1472">
        <v>-261122.56819033797</v>
      </c>
      <c r="DF1472">
        <v>-296783.64211808523</v>
      </c>
    </row>
    <row r="1473" spans="1:110" x14ac:dyDescent="0.45">
      <c r="A1473">
        <v>38422</v>
      </c>
      <c r="B1473" t="s">
        <v>1802</v>
      </c>
      <c r="C1473">
        <v>16742</v>
      </c>
      <c r="D1473">
        <v>15381</v>
      </c>
      <c r="E1473">
        <v>14013</v>
      </c>
      <c r="F1473">
        <v>12734</v>
      </c>
      <c r="G1473">
        <v>11499</v>
      </c>
      <c r="H1473">
        <v>10270</v>
      </c>
      <c r="I1473">
        <v>9080</v>
      </c>
      <c r="J1473">
        <v>7804.2142857142862</v>
      </c>
      <c r="K1473">
        <v>2.2799999999999998</v>
      </c>
      <c r="L1473">
        <v>2.2000000000000002</v>
      </c>
      <c r="M1473">
        <v>2.13</v>
      </c>
      <c r="N1473">
        <v>2.08</v>
      </c>
      <c r="O1473">
        <v>2.04</v>
      </c>
      <c r="P1473">
        <v>2.0099999999999998</v>
      </c>
      <c r="Q1473">
        <v>1.9937757471945372</v>
      </c>
      <c r="R1473">
        <v>1.9733454441229852</v>
      </c>
      <c r="S1473">
        <v>248198</v>
      </c>
      <c r="T1473">
        <v>10407</v>
      </c>
      <c r="U1473">
        <v>3938</v>
      </c>
      <c r="V1473">
        <v>37.346020079378192</v>
      </c>
      <c r="W1473">
        <v>85.097857598885071</v>
      </c>
      <c r="X1473">
        <v>2455.4718792083395</v>
      </c>
      <c r="Y1473">
        <v>407.76582247578784</v>
      </c>
      <c r="Z1473">
        <v>7428</v>
      </c>
      <c r="AA1473">
        <v>6841.2120536768216</v>
      </c>
      <c r="AB1473">
        <v>6140.5478458008683</v>
      </c>
      <c r="AC1473">
        <v>5475.5372396612174</v>
      </c>
      <c r="AD1473">
        <v>4852.9253053542525</v>
      </c>
      <c r="AE1473">
        <v>4289.7454601042782</v>
      </c>
      <c r="AF1473">
        <v>3953.97221907222</v>
      </c>
      <c r="AG1473">
        <v>3279.2791405241446</v>
      </c>
      <c r="AH1473">
        <v>1719</v>
      </c>
      <c r="AI1473">
        <v>1561.698920728697</v>
      </c>
      <c r="AJ1473">
        <v>1378.9763762054631</v>
      </c>
      <c r="AK1473">
        <v>1210.8210068740941</v>
      </c>
      <c r="AL1473">
        <v>1060.4603734003963</v>
      </c>
      <c r="AM1473">
        <v>957.11754360631699</v>
      </c>
      <c r="AN1473">
        <v>1071.1379645944944</v>
      </c>
      <c r="AO1473">
        <v>960.411283213861</v>
      </c>
      <c r="AP1473">
        <v>29.785383374982796</v>
      </c>
      <c r="AQ1473">
        <v>30.040558473188806</v>
      </c>
      <c r="AR1473">
        <v>2.6055911871716209</v>
      </c>
      <c r="AS1473">
        <v>30.040558473188806</v>
      </c>
      <c r="AT1473">
        <v>13595</v>
      </c>
      <c r="AU1473">
        <v>263</v>
      </c>
      <c r="AV1473">
        <v>8437.1812084713893</v>
      </c>
      <c r="AW1473">
        <v>3498.322999480617</v>
      </c>
      <c r="AX1473">
        <v>147.98641375782583</v>
      </c>
      <c r="AY1473">
        <v>281.5487369266902</v>
      </c>
      <c r="AZ1473">
        <v>133.07620690024265</v>
      </c>
      <c r="BA1473">
        <v>3.9337541324126004</v>
      </c>
      <c r="BB1473">
        <v>66.061272509003672</v>
      </c>
      <c r="BC1473">
        <v>6080</v>
      </c>
      <c r="BD1473">
        <v>227203.32944208081</v>
      </c>
      <c r="BE1473">
        <v>3080690.6036502421</v>
      </c>
      <c r="BF1473">
        <v>55820</v>
      </c>
      <c r="BG1473">
        <v>48879.803503823408</v>
      </c>
      <c r="BH1473">
        <v>40794.566922231708</v>
      </c>
      <c r="BI1473">
        <v>44440</v>
      </c>
      <c r="BJ1473">
        <v>35568.678915568009</v>
      </c>
      <c r="BK1473">
        <v>31524.238523498767</v>
      </c>
      <c r="BL1473">
        <v>-305458.59832377761</v>
      </c>
      <c r="BM1473">
        <v>-344466.20208677457</v>
      </c>
      <c r="BN1473">
        <v>-390783.19023487461</v>
      </c>
      <c r="BO1473">
        <v>69156.707245527767</v>
      </c>
      <c r="BP1473">
        <v>326251.50105273258</v>
      </c>
      <c r="BQ1473">
        <v>577653.04227700783</v>
      </c>
      <c r="BR1473">
        <v>996736</v>
      </c>
      <c r="BS1473">
        <v>8767932</v>
      </c>
      <c r="BT1473">
        <v>937111</v>
      </c>
      <c r="BU1473">
        <v>24787</v>
      </c>
      <c r="BV1473">
        <v>88734</v>
      </c>
      <c r="BW1473">
        <v>932589</v>
      </c>
      <c r="BX1473">
        <v>42948</v>
      </c>
      <c r="BY1473">
        <v>62.658582032124478</v>
      </c>
      <c r="BZ1473">
        <v>0</v>
      </c>
      <c r="CA1473">
        <v>0</v>
      </c>
      <c r="CB1473">
        <v>0</v>
      </c>
      <c r="CC1473">
        <v>0</v>
      </c>
      <c r="CD1473">
        <v>26.564551940112771</v>
      </c>
      <c r="CE1473">
        <v>0</v>
      </c>
      <c r="CF1473">
        <v>51.715010259917925</v>
      </c>
      <c r="CG1473">
        <v>264012.31410505495</v>
      </c>
      <c r="CH1473">
        <v>363552.24840156845</v>
      </c>
      <c r="CI1473">
        <v>80673.644424034763</v>
      </c>
      <c r="CJ1473">
        <v>12500.36384188774</v>
      </c>
      <c r="CK1473">
        <v>488671.63093009294</v>
      </c>
      <c r="CL1473">
        <v>5290000</v>
      </c>
      <c r="CM1473">
        <v>12500000</v>
      </c>
      <c r="CN1473">
        <v>3070000</v>
      </c>
      <c r="CO1473">
        <v>299430000</v>
      </c>
      <c r="CP1473">
        <v>120000</v>
      </c>
      <c r="CQ1473">
        <v>1640</v>
      </c>
      <c r="CR1473">
        <v>0</v>
      </c>
      <c r="CS1473">
        <v>0</v>
      </c>
      <c r="CT1473">
        <v>253297000</v>
      </c>
      <c r="CU1473">
        <v>11493120</v>
      </c>
      <c r="CV1473">
        <v>0</v>
      </c>
      <c r="CW1473">
        <v>0</v>
      </c>
      <c r="CX1473">
        <v>48673.973228688163</v>
      </c>
      <c r="CY1473">
        <v>1446152.4187070183</v>
      </c>
      <c r="CZ1473">
        <v>6080</v>
      </c>
      <c r="DA1473">
        <v>5324.0631548413885</v>
      </c>
      <c r="DB1473">
        <v>4443.4067876597774</v>
      </c>
      <c r="DC1473">
        <v>3439.2817578728086</v>
      </c>
      <c r="DD1473">
        <v>-305458.59832377761</v>
      </c>
      <c r="DE1473">
        <v>-344466.20208677457</v>
      </c>
      <c r="DF1473">
        <v>-390783.19023487461</v>
      </c>
    </row>
    <row r="1474" spans="1:110" x14ac:dyDescent="0.45">
      <c r="A1474">
        <v>38442</v>
      </c>
      <c r="B1474" t="s">
        <v>1803</v>
      </c>
      <c r="C1474">
        <v>9626</v>
      </c>
      <c r="D1474">
        <v>8417</v>
      </c>
      <c r="E1474">
        <v>7311</v>
      </c>
      <c r="F1474">
        <v>6318</v>
      </c>
      <c r="G1474">
        <v>5427</v>
      </c>
      <c r="H1474">
        <v>4600</v>
      </c>
      <c r="I1474">
        <v>3845</v>
      </c>
      <c r="J1474">
        <v>2885.6785714285711</v>
      </c>
      <c r="K1474">
        <v>2.2799999999999998</v>
      </c>
      <c r="L1474">
        <v>2.2000000000000002</v>
      </c>
      <c r="M1474">
        <v>2.13</v>
      </c>
      <c r="N1474">
        <v>2.08</v>
      </c>
      <c r="O1474">
        <v>2.04</v>
      </c>
      <c r="P1474">
        <v>2.0099999999999998</v>
      </c>
      <c r="Q1474">
        <v>1.9937757471945372</v>
      </c>
      <c r="R1474">
        <v>1.9733454441229852</v>
      </c>
      <c r="S1474">
        <v>248198</v>
      </c>
      <c r="T1474">
        <v>10407</v>
      </c>
      <c r="U1474">
        <v>3938</v>
      </c>
      <c r="V1474">
        <v>25.121321448284377</v>
      </c>
      <c r="W1474">
        <v>57.242261176910795</v>
      </c>
      <c r="X1474">
        <v>2098.8206583636315</v>
      </c>
      <c r="Y1474">
        <v>348.53884470578623</v>
      </c>
      <c r="Z1474">
        <v>5631</v>
      </c>
      <c r="AA1474">
        <v>4798.9111565600761</v>
      </c>
      <c r="AB1474">
        <v>4065.4496015988861</v>
      </c>
      <c r="AC1474">
        <v>3405.2182220241093</v>
      </c>
      <c r="AD1474">
        <v>2814.6751064162308</v>
      </c>
      <c r="AE1474">
        <v>2311.1810315660168</v>
      </c>
      <c r="AF1474">
        <v>1890.1736402380043</v>
      </c>
      <c r="AG1474">
        <v>1267.0052893645484</v>
      </c>
      <c r="AH1474">
        <v>1574</v>
      </c>
      <c r="AI1474">
        <v>1254.31600015512</v>
      </c>
      <c r="AJ1474">
        <v>1008.5933665200905</v>
      </c>
      <c r="AK1474">
        <v>802.38921712919409</v>
      </c>
      <c r="AL1474">
        <v>621.53421366161751</v>
      </c>
      <c r="AM1474">
        <v>479.63376454514457</v>
      </c>
      <c r="AN1474">
        <v>375.11031788540708</v>
      </c>
      <c r="AO1474">
        <v>268.21146617970714</v>
      </c>
      <c r="AP1474">
        <v>20.476998679909194</v>
      </c>
      <c r="AQ1474">
        <v>14.561644756087702</v>
      </c>
      <c r="AR1474">
        <v>1.263015575461053</v>
      </c>
      <c r="AS1474">
        <v>14.561644756087702</v>
      </c>
      <c r="AT1474">
        <v>7378</v>
      </c>
      <c r="AU1474">
        <v>68</v>
      </c>
      <c r="AV1474">
        <v>4556.528978549758</v>
      </c>
      <c r="AW1474">
        <v>1224.9433897423746</v>
      </c>
      <c r="AX1474">
        <v>42.90948279147311</v>
      </c>
      <c r="AY1474">
        <v>152.05137201420541</v>
      </c>
      <c r="AZ1474">
        <v>46.596846545799927</v>
      </c>
      <c r="BA1474">
        <v>1.1406138642353476</v>
      </c>
      <c r="BB1474">
        <v>66.061272509003672</v>
      </c>
      <c r="BC1474">
        <v>6080</v>
      </c>
      <c r="BD1474">
        <v>153518.49531524495</v>
      </c>
      <c r="BE1474">
        <v>1251558.866575788</v>
      </c>
      <c r="BF1474">
        <v>15312</v>
      </c>
      <c r="BG1474">
        <v>12156.640133064038</v>
      </c>
      <c r="BH1474">
        <v>9159.2317608819412</v>
      </c>
      <c r="BI1474">
        <v>25153.999999999996</v>
      </c>
      <c r="BJ1474">
        <v>17848.81119120217</v>
      </c>
      <c r="BK1474">
        <v>14753.417039198637</v>
      </c>
      <c r="BL1474">
        <v>-358374.22107199876</v>
      </c>
      <c r="BM1474">
        <v>-371152.91848017921</v>
      </c>
      <c r="BN1474">
        <v>-401484.83982960152</v>
      </c>
      <c r="BO1474">
        <v>-65697.398003499955</v>
      </c>
      <c r="BP1474">
        <v>-19561.792556143831</v>
      </c>
      <c r="BQ1474">
        <v>30523.264306829777</v>
      </c>
      <c r="BR1474">
        <v>996736</v>
      </c>
      <c r="BS1474">
        <v>8767932</v>
      </c>
      <c r="BT1474">
        <v>937111</v>
      </c>
      <c r="BU1474">
        <v>24787</v>
      </c>
      <c r="BV1474">
        <v>88734</v>
      </c>
      <c r="BW1474">
        <v>932589</v>
      </c>
      <c r="BX1474">
        <v>42948</v>
      </c>
      <c r="BY1474">
        <v>22.572001890004142</v>
      </c>
      <c r="BZ1474">
        <v>0</v>
      </c>
      <c r="CA1474">
        <v>1709.4382461984001</v>
      </c>
      <c r="CB1474">
        <v>0</v>
      </c>
      <c r="CC1474">
        <v>0</v>
      </c>
      <c r="CD1474">
        <v>19.38047858306328</v>
      </c>
      <c r="CE1474">
        <v>0</v>
      </c>
      <c r="CF1474">
        <v>0</v>
      </c>
      <c r="CG1474">
        <v>130735.75659095458</v>
      </c>
      <c r="CH1474">
        <v>180026.74767741709</v>
      </c>
      <c r="CI1474">
        <v>39948.628822400417</v>
      </c>
      <c r="CJ1474">
        <v>6190.0314387650569</v>
      </c>
      <c r="CK1474">
        <v>241984.37717098216</v>
      </c>
      <c r="CL1474">
        <v>0</v>
      </c>
      <c r="CM1474">
        <v>16300000</v>
      </c>
      <c r="CN1474">
        <v>5290000</v>
      </c>
      <c r="CO1474">
        <v>93980000</v>
      </c>
      <c r="CP1474">
        <v>52000</v>
      </c>
      <c r="CQ1474">
        <v>0</v>
      </c>
      <c r="CR1474">
        <v>0</v>
      </c>
      <c r="CS1474">
        <v>0</v>
      </c>
      <c r="CT1474">
        <v>128449000</v>
      </c>
      <c r="CU1474">
        <v>0</v>
      </c>
      <c r="CV1474">
        <v>0</v>
      </c>
      <c r="CW1474">
        <v>0</v>
      </c>
      <c r="CX1474">
        <v>10010.809372968726</v>
      </c>
      <c r="CY1474">
        <v>739776.60251101176</v>
      </c>
      <c r="CZ1474">
        <v>6080</v>
      </c>
      <c r="DA1474">
        <v>4827.0880361173822</v>
      </c>
      <c r="DB1474">
        <v>3636.8945341015024</v>
      </c>
      <c r="DC1474">
        <v>2323.8803838409485</v>
      </c>
      <c r="DD1474">
        <v>-358374.22107199876</v>
      </c>
      <c r="DE1474">
        <v>-371152.91848017921</v>
      </c>
      <c r="DF1474">
        <v>-401484.83982960152</v>
      </c>
    </row>
    <row r="1475" spans="1:110" x14ac:dyDescent="0.45">
      <c r="A1475">
        <v>38484</v>
      </c>
      <c r="B1475" t="s">
        <v>1804</v>
      </c>
      <c r="C1475">
        <v>4072</v>
      </c>
      <c r="D1475">
        <v>3679</v>
      </c>
      <c r="E1475">
        <v>3306</v>
      </c>
      <c r="F1475">
        <v>2971</v>
      </c>
      <c r="G1475">
        <v>2651</v>
      </c>
      <c r="H1475">
        <v>2329</v>
      </c>
      <c r="I1475">
        <v>2018</v>
      </c>
      <c r="J1475">
        <v>1678.1071428571429</v>
      </c>
      <c r="K1475">
        <v>2.2799999999999998</v>
      </c>
      <c r="L1475">
        <v>2.2000000000000002</v>
      </c>
      <c r="M1475">
        <v>2.13</v>
      </c>
      <c r="N1475">
        <v>2.08</v>
      </c>
      <c r="O1475">
        <v>2.04</v>
      </c>
      <c r="P1475">
        <v>2.0099999999999998</v>
      </c>
      <c r="Q1475">
        <v>1.9937757471945372</v>
      </c>
      <c r="R1475">
        <v>1.9733454441229852</v>
      </c>
      <c r="S1475">
        <v>248198</v>
      </c>
      <c r="T1475">
        <v>10407</v>
      </c>
      <c r="U1475">
        <v>3938</v>
      </c>
      <c r="V1475">
        <v>9.7576304503997591</v>
      </c>
      <c r="W1475">
        <v>22.234054520555723</v>
      </c>
      <c r="X1475">
        <v>2285.7848863924287</v>
      </c>
      <c r="Y1475">
        <v>379.58689818229061</v>
      </c>
      <c r="Z1475">
        <v>1510</v>
      </c>
      <c r="AA1475">
        <v>1367.8081737141906</v>
      </c>
      <c r="AB1475">
        <v>1226.4749692101711</v>
      </c>
      <c r="AC1475">
        <v>1075.3897387450802</v>
      </c>
      <c r="AD1475">
        <v>928.89450232843558</v>
      </c>
      <c r="AE1475">
        <v>807.3597202484799</v>
      </c>
      <c r="AF1475">
        <v>724.46178822179968</v>
      </c>
      <c r="AG1475">
        <v>574.69695655645887</v>
      </c>
      <c r="AH1475">
        <v>288</v>
      </c>
      <c r="AI1475">
        <v>250.05352192582117</v>
      </c>
      <c r="AJ1475">
        <v>235.16039662119542</v>
      </c>
      <c r="AK1475">
        <v>217.83290479359295</v>
      </c>
      <c r="AL1475">
        <v>212.57623457541766</v>
      </c>
      <c r="AM1475">
        <v>213.9645937526092</v>
      </c>
      <c r="AN1475">
        <v>242.44902771457555</v>
      </c>
      <c r="AO1475">
        <v>217.02656552004555</v>
      </c>
      <c r="AP1475">
        <v>6.5071833910351229</v>
      </c>
      <c r="AQ1475">
        <v>6.1915654868404406</v>
      </c>
      <c r="AR1475">
        <v>0.53703024468422722</v>
      </c>
      <c r="AS1475">
        <v>6.1915654868404406</v>
      </c>
      <c r="AT1475">
        <v>3082</v>
      </c>
      <c r="AU1475">
        <v>24</v>
      </c>
      <c r="AV1475">
        <v>1902.0753448539936</v>
      </c>
      <c r="AW1475">
        <v>471.98342018404151</v>
      </c>
      <c r="AX1475">
        <v>15.719522134237355</v>
      </c>
      <c r="AY1475">
        <v>63.472254257777756</v>
      </c>
      <c r="AZ1475">
        <v>17.954249303800939</v>
      </c>
      <c r="BA1475">
        <v>0.41785413663919868</v>
      </c>
      <c r="BB1475">
        <v>66.061272509003672</v>
      </c>
      <c r="BC1475">
        <v>6080</v>
      </c>
      <c r="BD1475">
        <v>204249.0174131032</v>
      </c>
      <c r="BE1475">
        <v>445139.36809676624</v>
      </c>
      <c r="BF1475">
        <v>6706</v>
      </c>
      <c r="BG1475">
        <v>5727.9043740983125</v>
      </c>
      <c r="BH1475">
        <v>4646.5420654271466</v>
      </c>
      <c r="BI1475">
        <v>4691.9999999999991</v>
      </c>
      <c r="BJ1475">
        <v>3688.9154131098521</v>
      </c>
      <c r="BK1475">
        <v>3186.3919873282757</v>
      </c>
      <c r="BL1475">
        <v>-325581.8137576165</v>
      </c>
      <c r="BM1475">
        <v>-318073.7361300558</v>
      </c>
      <c r="BN1475">
        <v>-331206.89227732277</v>
      </c>
      <c r="BO1475">
        <v>9497.5402149140427</v>
      </c>
      <c r="BP1475">
        <v>41284.966780756018</v>
      </c>
      <c r="BQ1475">
        <v>72023.949891556142</v>
      </c>
      <c r="BR1475">
        <v>996736</v>
      </c>
      <c r="BS1475">
        <v>8767932</v>
      </c>
      <c r="BT1475">
        <v>937111</v>
      </c>
      <c r="BU1475">
        <v>24787</v>
      </c>
      <c r="BV1475">
        <v>88734</v>
      </c>
      <c r="BW1475">
        <v>932589</v>
      </c>
      <c r="BX1475">
        <v>42948</v>
      </c>
      <c r="BY1475">
        <v>53.015822417172856</v>
      </c>
      <c r="BZ1475">
        <v>0</v>
      </c>
      <c r="CA1475">
        <v>0</v>
      </c>
      <c r="CB1475">
        <v>0</v>
      </c>
      <c r="CC1475">
        <v>0</v>
      </c>
      <c r="CD1475">
        <v>6.7867197816438063</v>
      </c>
      <c r="CE1475">
        <v>0</v>
      </c>
      <c r="CF1475">
        <v>0</v>
      </c>
      <c r="CG1475">
        <v>42500.669987165449</v>
      </c>
      <c r="CH1475">
        <v>58524.596418100256</v>
      </c>
      <c r="CI1475">
        <v>12986.833398094836</v>
      </c>
      <c r="CJ1475">
        <v>2012.3070401639056</v>
      </c>
      <c r="CK1475">
        <v>78666.299292333424</v>
      </c>
      <c r="CL1475">
        <v>3660000</v>
      </c>
      <c r="CM1475">
        <v>1350000</v>
      </c>
      <c r="CN1475">
        <v>690000</v>
      </c>
      <c r="CO1475">
        <v>98450000</v>
      </c>
      <c r="CP1475">
        <v>42000</v>
      </c>
      <c r="CQ1475">
        <v>260</v>
      </c>
      <c r="CR1475">
        <v>0</v>
      </c>
      <c r="CS1475">
        <v>0</v>
      </c>
      <c r="CT1475">
        <v>102994000</v>
      </c>
      <c r="CU1475">
        <v>1822080</v>
      </c>
      <c r="CV1475">
        <v>0</v>
      </c>
      <c r="CW1475">
        <v>0</v>
      </c>
      <c r="CX1475">
        <v>15516.164794825892</v>
      </c>
      <c r="CY1475">
        <v>226713.5440635804</v>
      </c>
      <c r="CZ1475">
        <v>6080</v>
      </c>
      <c r="DA1475">
        <v>5193.2088569218231</v>
      </c>
      <c r="DB1475">
        <v>4212.7908973750455</v>
      </c>
      <c r="DC1475">
        <v>3091.811732589098</v>
      </c>
      <c r="DD1475">
        <v>-325581.8137576165</v>
      </c>
      <c r="DE1475">
        <v>-318073.7361300558</v>
      </c>
      <c r="DF1475">
        <v>-331206.89227732277</v>
      </c>
    </row>
    <row r="1476" spans="1:110" x14ac:dyDescent="0.45">
      <c r="A1476">
        <v>38488</v>
      </c>
      <c r="B1476" t="s">
        <v>1805</v>
      </c>
      <c r="C1476">
        <v>10705</v>
      </c>
      <c r="D1476">
        <v>9796</v>
      </c>
      <c r="E1476">
        <v>8874</v>
      </c>
      <c r="F1476">
        <v>8013</v>
      </c>
      <c r="G1476">
        <v>7162</v>
      </c>
      <c r="H1476">
        <v>6318</v>
      </c>
      <c r="I1476">
        <v>5512</v>
      </c>
      <c r="J1476">
        <v>4646.0357142857147</v>
      </c>
      <c r="K1476">
        <v>2.2799999999999998</v>
      </c>
      <c r="L1476">
        <v>2.2000000000000002</v>
      </c>
      <c r="M1476">
        <v>2.13</v>
      </c>
      <c r="N1476">
        <v>2.08</v>
      </c>
      <c r="O1476">
        <v>2.04</v>
      </c>
      <c r="P1476">
        <v>2.0099999999999998</v>
      </c>
      <c r="Q1476">
        <v>1.9937757471945372</v>
      </c>
      <c r="R1476">
        <v>1.9733454441229852</v>
      </c>
      <c r="S1476">
        <v>248198</v>
      </c>
      <c r="T1476">
        <v>10407</v>
      </c>
      <c r="U1476">
        <v>3938</v>
      </c>
      <c r="V1476">
        <v>26.721316137375407</v>
      </c>
      <c r="W1476">
        <v>60.888061182422589</v>
      </c>
      <c r="X1476">
        <v>2194.3241360538623</v>
      </c>
      <c r="Y1476">
        <v>364.39854746166174</v>
      </c>
      <c r="Z1476">
        <v>4576</v>
      </c>
      <c r="AA1476">
        <v>4182.7482140151424</v>
      </c>
      <c r="AB1476">
        <v>3730.8190007398925</v>
      </c>
      <c r="AC1476">
        <v>3324.0828824620562</v>
      </c>
      <c r="AD1476">
        <v>2941.5580358035263</v>
      </c>
      <c r="AE1476">
        <v>2589.0910566397538</v>
      </c>
      <c r="AF1476">
        <v>2527.7372881389365</v>
      </c>
      <c r="AG1476">
        <v>2036.022155069144</v>
      </c>
      <c r="AH1476">
        <v>808</v>
      </c>
      <c r="AI1476">
        <v>750.36753499013093</v>
      </c>
      <c r="AJ1476">
        <v>703.07369619866404</v>
      </c>
      <c r="AK1476">
        <v>678.18255244674242</v>
      </c>
      <c r="AL1476">
        <v>667.15832458389013</v>
      </c>
      <c r="AM1476">
        <v>671.34284979807967</v>
      </c>
      <c r="AN1476">
        <v>934.5237775639406</v>
      </c>
      <c r="AO1476">
        <v>841.71827982528214</v>
      </c>
      <c r="AP1476">
        <v>19.789365284860985</v>
      </c>
      <c r="AQ1476">
        <v>12.841765454187579</v>
      </c>
      <c r="AR1476">
        <v>1.1138405074932121</v>
      </c>
      <c r="AS1476">
        <v>12.841765454187579</v>
      </c>
      <c r="AT1476">
        <v>8573</v>
      </c>
      <c r="AU1476">
        <v>173</v>
      </c>
      <c r="AV1476">
        <v>5322.6188524599065</v>
      </c>
      <c r="AW1476">
        <v>2270.5098085984746</v>
      </c>
      <c r="AX1476">
        <v>96.899930925393761</v>
      </c>
      <c r="AY1476">
        <v>177.61579110658707</v>
      </c>
      <c r="AZ1476">
        <v>86.370193119085982</v>
      </c>
      <c r="BA1476">
        <v>2.5757803978684879</v>
      </c>
      <c r="BB1476">
        <v>66.061272509003672</v>
      </c>
      <c r="BC1476">
        <v>6080</v>
      </c>
      <c r="BD1476">
        <v>212375.22170994626</v>
      </c>
      <c r="BE1476">
        <v>1570303.5447439593</v>
      </c>
      <c r="BF1476">
        <v>24690</v>
      </c>
      <c r="BG1476">
        <v>21361.256851305086</v>
      </c>
      <c r="BH1476">
        <v>17429.244345849362</v>
      </c>
      <c r="BI1476">
        <v>17174.000000000007</v>
      </c>
      <c r="BJ1476">
        <v>13648.394907472357</v>
      </c>
      <c r="BK1476">
        <v>12077.781191231628</v>
      </c>
      <c r="BL1476">
        <v>-339134.66499685298</v>
      </c>
      <c r="BM1476">
        <v>-346457.56324795011</v>
      </c>
      <c r="BN1476">
        <v>-369480.74273810873</v>
      </c>
      <c r="BO1476">
        <v>18544.15772675979</v>
      </c>
      <c r="BP1476">
        <v>152756.98450909997</v>
      </c>
      <c r="BQ1476">
        <v>293453.56450298172</v>
      </c>
      <c r="BR1476">
        <v>996736</v>
      </c>
      <c r="BS1476">
        <v>8767932</v>
      </c>
      <c r="BT1476">
        <v>937111</v>
      </c>
      <c r="BU1476">
        <v>24787</v>
      </c>
      <c r="BV1476">
        <v>88734</v>
      </c>
      <c r="BW1476">
        <v>932589</v>
      </c>
      <c r="BX1476">
        <v>42948</v>
      </c>
      <c r="BY1476">
        <v>119.83785441935474</v>
      </c>
      <c r="BZ1476">
        <v>0</v>
      </c>
      <c r="CA1476">
        <v>0</v>
      </c>
      <c r="CB1476">
        <v>0</v>
      </c>
      <c r="CC1476">
        <v>0</v>
      </c>
      <c r="CD1476">
        <v>18.47558261217744</v>
      </c>
      <c r="CE1476">
        <v>0</v>
      </c>
      <c r="CF1476">
        <v>0</v>
      </c>
      <c r="CG1476">
        <v>143439.76120668338</v>
      </c>
      <c r="CH1476">
        <v>197520.51291108836</v>
      </c>
      <c r="CI1476">
        <v>43830.562718570072</v>
      </c>
      <c r="CJ1476">
        <v>6791.5362605531809</v>
      </c>
      <c r="CK1476">
        <v>265498.76011162531</v>
      </c>
      <c r="CL1476">
        <v>8510000</v>
      </c>
      <c r="CM1476">
        <v>2600000</v>
      </c>
      <c r="CN1476">
        <v>1310000</v>
      </c>
      <c r="CO1476">
        <v>241880000</v>
      </c>
      <c r="CP1476">
        <v>60000</v>
      </c>
      <c r="CQ1476">
        <v>0</v>
      </c>
      <c r="CR1476">
        <v>0</v>
      </c>
      <c r="CS1476">
        <v>0</v>
      </c>
      <c r="CT1476">
        <v>150281000</v>
      </c>
      <c r="CU1476">
        <v>0</v>
      </c>
      <c r="CV1476">
        <v>0</v>
      </c>
      <c r="CW1476">
        <v>0</v>
      </c>
      <c r="CX1476">
        <v>38841.315565370969</v>
      </c>
      <c r="CY1476">
        <v>754668.5380309138</v>
      </c>
      <c r="CZ1476">
        <v>6080</v>
      </c>
      <c r="DA1476">
        <v>5260.2852027515164</v>
      </c>
      <c r="DB1476">
        <v>4292.0131884473112</v>
      </c>
      <c r="DC1476">
        <v>3214.8218410567411</v>
      </c>
      <c r="DD1476">
        <v>-339134.66499685298</v>
      </c>
      <c r="DE1476">
        <v>-346457.56324795011</v>
      </c>
      <c r="DF1476">
        <v>-369480.74273810873</v>
      </c>
    </row>
    <row r="1477" spans="1:110" x14ac:dyDescent="0.45">
      <c r="A1477">
        <v>38506</v>
      </c>
      <c r="B1477" t="s">
        <v>1806</v>
      </c>
      <c r="C1477">
        <v>21902</v>
      </c>
      <c r="D1477">
        <v>19657</v>
      </c>
      <c r="E1477">
        <v>17518</v>
      </c>
      <c r="F1477">
        <v>15452</v>
      </c>
      <c r="G1477">
        <v>13407</v>
      </c>
      <c r="H1477">
        <v>11451</v>
      </c>
      <c r="I1477">
        <v>9650</v>
      </c>
      <c r="J1477">
        <v>7604.3214285714275</v>
      </c>
      <c r="K1477">
        <v>2.2799999999999998</v>
      </c>
      <c r="L1477">
        <v>2.2000000000000002</v>
      </c>
      <c r="M1477">
        <v>2.13</v>
      </c>
      <c r="N1477">
        <v>2.08</v>
      </c>
      <c r="O1477">
        <v>2.04</v>
      </c>
      <c r="P1477">
        <v>2.0099999999999998</v>
      </c>
      <c r="Q1477">
        <v>1.9937757471945372</v>
      </c>
      <c r="R1477">
        <v>1.9733454441229852</v>
      </c>
      <c r="S1477">
        <v>248198</v>
      </c>
      <c r="T1477">
        <v>10407</v>
      </c>
      <c r="U1477">
        <v>3938</v>
      </c>
      <c r="V1477">
        <v>53.512382102107409</v>
      </c>
      <c r="W1477">
        <v>121.93505659299913</v>
      </c>
      <c r="X1477">
        <v>2241.823638667177</v>
      </c>
      <c r="Y1477">
        <v>372.28651144704185</v>
      </c>
      <c r="Z1477">
        <v>8962</v>
      </c>
      <c r="AA1477">
        <v>7716.2806924418574</v>
      </c>
      <c r="AB1477">
        <v>6535.7954122821666</v>
      </c>
      <c r="AC1477">
        <v>5472.4189728334768</v>
      </c>
      <c r="AD1477">
        <v>4521.3769141646426</v>
      </c>
      <c r="AE1477">
        <v>3730.424207061918</v>
      </c>
      <c r="AF1477">
        <v>3083.3629735407612</v>
      </c>
      <c r="AG1477">
        <v>2082.8576309547216</v>
      </c>
      <c r="AH1477">
        <v>2030</v>
      </c>
      <c r="AI1477">
        <v>1707.6594001177912</v>
      </c>
      <c r="AJ1477">
        <v>1420.8457133159702</v>
      </c>
      <c r="AK1477">
        <v>1180.0322729781401</v>
      </c>
      <c r="AL1477">
        <v>989.99559508898187</v>
      </c>
      <c r="AM1477">
        <v>848.76725674298268</v>
      </c>
      <c r="AN1477">
        <v>751.55517432506826</v>
      </c>
      <c r="AO1477">
        <v>535.42015292670658</v>
      </c>
      <c r="AP1477">
        <v>41.019141576191373</v>
      </c>
      <c r="AQ1477">
        <v>73.152199640818537</v>
      </c>
      <c r="AR1477">
        <v>6.3449128908988328</v>
      </c>
      <c r="AS1477">
        <v>73.152199640818537</v>
      </c>
      <c r="AT1477">
        <v>16770</v>
      </c>
      <c r="AU1477">
        <v>273</v>
      </c>
      <c r="AV1477">
        <v>10392.253290801611</v>
      </c>
      <c r="AW1477">
        <v>3851.8288033831209</v>
      </c>
      <c r="AX1477">
        <v>156.81074789026377</v>
      </c>
      <c r="AY1477">
        <v>346.78949231404977</v>
      </c>
      <c r="AZ1477">
        <v>146.5235676806939</v>
      </c>
      <c r="BA1477">
        <v>4.1683213469142872</v>
      </c>
      <c r="BB1477">
        <v>66.061272509003672</v>
      </c>
      <c r="BC1477">
        <v>8930</v>
      </c>
      <c r="BD1477">
        <v>254425.82158757545</v>
      </c>
      <c r="BE1477">
        <v>3694790.3556244997</v>
      </c>
      <c r="BF1477">
        <v>30926</v>
      </c>
      <c r="BG1477">
        <v>25712.870302612882</v>
      </c>
      <c r="BH1477">
        <v>19718.621553675388</v>
      </c>
      <c r="BI1477">
        <v>22927.999999999996</v>
      </c>
      <c r="BJ1477">
        <v>16260.634781213459</v>
      </c>
      <c r="BK1477">
        <v>13434.727690700585</v>
      </c>
      <c r="BL1477">
        <v>-270790.84255471191</v>
      </c>
      <c r="BM1477">
        <v>-304435.60977094149</v>
      </c>
      <c r="BN1477">
        <v>-367541.22769488336</v>
      </c>
      <c r="BO1477">
        <v>-192028.51676412579</v>
      </c>
      <c r="BP1477">
        <v>-71414.986587540945</v>
      </c>
      <c r="BQ1477">
        <v>66844.602759339381</v>
      </c>
      <c r="BR1477">
        <v>996736</v>
      </c>
      <c r="BS1477">
        <v>8767932</v>
      </c>
      <c r="BT1477">
        <v>937111</v>
      </c>
      <c r="BU1477">
        <v>24787</v>
      </c>
      <c r="BV1477">
        <v>88734</v>
      </c>
      <c r="BW1477">
        <v>932589</v>
      </c>
      <c r="BX1477">
        <v>42948</v>
      </c>
      <c r="BY1477">
        <v>296.67133140657955</v>
      </c>
      <c r="BZ1477">
        <v>0</v>
      </c>
      <c r="CA1477">
        <v>0</v>
      </c>
      <c r="CB1477">
        <v>1.3714237770392312</v>
      </c>
      <c r="CC1477">
        <v>0</v>
      </c>
      <c r="CD1477">
        <v>4.1123487948820348</v>
      </c>
      <c r="CE1477">
        <v>0</v>
      </c>
      <c r="CF1477">
        <v>0</v>
      </c>
      <c r="CG1477">
        <v>346472.85315624007</v>
      </c>
      <c r="CH1477">
        <v>477102.68819103466</v>
      </c>
      <c r="CI1477">
        <v>105870.92444099051</v>
      </c>
      <c r="CJ1477">
        <v>16404.676957857926</v>
      </c>
      <c r="CK1477">
        <v>641301.35292663111</v>
      </c>
      <c r="CL1477">
        <v>6950000</v>
      </c>
      <c r="CM1477">
        <v>6860000</v>
      </c>
      <c r="CN1477">
        <v>4390000</v>
      </c>
      <c r="CO1477">
        <v>238990000</v>
      </c>
      <c r="CP1477">
        <v>78000</v>
      </c>
      <c r="CQ1477">
        <v>520</v>
      </c>
      <c r="CR1477">
        <v>0</v>
      </c>
      <c r="CS1477">
        <v>0</v>
      </c>
      <c r="CT1477">
        <v>197841000</v>
      </c>
      <c r="CU1477">
        <v>3644160</v>
      </c>
      <c r="CV1477">
        <v>0</v>
      </c>
      <c r="CW1477">
        <v>0</v>
      </c>
      <c r="CX1477">
        <v>34495.65823219069</v>
      </c>
      <c r="CY1477">
        <v>2116293.2765723644</v>
      </c>
      <c r="CZ1477">
        <v>8930</v>
      </c>
      <c r="DA1477">
        <v>7424.6889931556971</v>
      </c>
      <c r="DB1477">
        <v>5693.826892398668</v>
      </c>
      <c r="DC1477">
        <v>3851.3611973323564</v>
      </c>
      <c r="DD1477">
        <v>-270790.84255471191</v>
      </c>
      <c r="DE1477">
        <v>-304435.60977094149</v>
      </c>
      <c r="DF1477">
        <v>-367541.22769488336</v>
      </c>
    </row>
    <row r="1478" spans="1:110" x14ac:dyDescent="0.45">
      <c r="A1478">
        <v>39000</v>
      </c>
      <c r="B1478" t="s">
        <v>1807</v>
      </c>
      <c r="C1478">
        <v>728276</v>
      </c>
      <c r="D1478">
        <v>691090</v>
      </c>
      <c r="E1478">
        <v>652757</v>
      </c>
      <c r="F1478">
        <v>614449</v>
      </c>
      <c r="G1478">
        <v>575728</v>
      </c>
      <c r="H1478">
        <v>536443</v>
      </c>
      <c r="I1478">
        <v>498460</v>
      </c>
      <c r="J1478">
        <v>460039.60714285693</v>
      </c>
      <c r="K1478">
        <v>2.2000000000000002</v>
      </c>
      <c r="L1478">
        <v>2.12</v>
      </c>
      <c r="M1478">
        <v>2.06</v>
      </c>
      <c r="N1478">
        <v>2.0099999999999998</v>
      </c>
      <c r="O1478">
        <v>1.97</v>
      </c>
      <c r="P1478">
        <v>1.94</v>
      </c>
      <c r="Q1478">
        <v>1.9246512080888691</v>
      </c>
      <c r="R1478">
        <v>1.9050220933730642</v>
      </c>
      <c r="S1478">
        <v>258227</v>
      </c>
      <c r="T1478">
        <v>10159</v>
      </c>
      <c r="U1478">
        <v>4117</v>
      </c>
      <c r="V1478">
        <v>1551.0794999798227</v>
      </c>
      <c r="W1478">
        <v>2713.0089848420066</v>
      </c>
      <c r="X1478">
        <v>2601.7853609565268</v>
      </c>
      <c r="Y1478">
        <v>602.8152053683217</v>
      </c>
      <c r="Z1478">
        <v>322875</v>
      </c>
      <c r="AA1478">
        <v>305389.49690305523</v>
      </c>
      <c r="AB1478">
        <v>283621.07859529683</v>
      </c>
      <c r="AC1478">
        <v>262801.54679740436</v>
      </c>
      <c r="AD1478">
        <v>241881.02040258542</v>
      </c>
      <c r="AE1478">
        <v>221628.50541649203</v>
      </c>
      <c r="AF1478">
        <v>205876.45117193973</v>
      </c>
      <c r="AG1478">
        <v>184006.30200761594</v>
      </c>
      <c r="AH1478">
        <v>36882</v>
      </c>
      <c r="AI1478">
        <v>33589.065709455223</v>
      </c>
      <c r="AJ1478">
        <v>29818.684588980486</v>
      </c>
      <c r="AK1478">
        <v>26673.141468657297</v>
      </c>
      <c r="AL1478">
        <v>24233.716635252076</v>
      </c>
      <c r="AM1478">
        <v>22447.240209428997</v>
      </c>
      <c r="AN1478">
        <v>24297.644854284426</v>
      </c>
      <c r="AO1478">
        <v>21450.471276461263</v>
      </c>
      <c r="AP1478">
        <v>1690.2952661499996</v>
      </c>
      <c r="AQ1478">
        <v>1073.0003826483528</v>
      </c>
      <c r="AR1478">
        <v>37.913098777777776</v>
      </c>
      <c r="AS1478">
        <v>1073.0003826483528</v>
      </c>
      <c r="AT1478">
        <v>541148</v>
      </c>
      <c r="AU1478">
        <v>10465</v>
      </c>
      <c r="AV1478">
        <v>332238.98436422413</v>
      </c>
      <c r="AW1478">
        <v>129438.63741218677</v>
      </c>
      <c r="AX1478">
        <v>7857.1588683883274</v>
      </c>
      <c r="AY1478">
        <v>11086.814908234159</v>
      </c>
      <c r="AZ1478">
        <v>4923.8457671595852</v>
      </c>
      <c r="BA1478">
        <v>208.85789703725698</v>
      </c>
      <c r="BB1478">
        <v>66.061272509003672</v>
      </c>
      <c r="BC1478">
        <v>315300</v>
      </c>
      <c r="BD1478">
        <v>15430051.126684858</v>
      </c>
      <c r="BE1478">
        <v>4994302.0193157401</v>
      </c>
      <c r="BF1478">
        <v>30926</v>
      </c>
      <c r="BG1478">
        <v>29001.121179960224</v>
      </c>
      <c r="BH1478">
        <v>26232.933379080088</v>
      </c>
      <c r="BI1478">
        <v>22927.999999999996</v>
      </c>
      <c r="BJ1478">
        <v>19730.586434947578</v>
      </c>
      <c r="BK1478">
        <v>18159.917390842642</v>
      </c>
      <c r="BL1478">
        <v>-4427548.8709341958</v>
      </c>
      <c r="BM1478">
        <v>-2474079.4114889316</v>
      </c>
      <c r="BN1478">
        <v>-1492987.6151971053</v>
      </c>
      <c r="BO1478">
        <v>323174.31967083085</v>
      </c>
      <c r="BP1478">
        <v>882883.76809243043</v>
      </c>
      <c r="BQ1478">
        <v>1366356.2664505797</v>
      </c>
      <c r="BR1478">
        <v>552451</v>
      </c>
      <c r="BS1478">
        <v>8767932</v>
      </c>
      <c r="BT1478">
        <v>937111</v>
      </c>
      <c r="BU1478">
        <v>10465</v>
      </c>
      <c r="BV1478">
        <v>88734</v>
      </c>
      <c r="BW1478">
        <v>932589</v>
      </c>
      <c r="BX1478">
        <v>42948</v>
      </c>
      <c r="BY1478">
        <v>296.67133140657955</v>
      </c>
      <c r="BZ1478">
        <v>0</v>
      </c>
      <c r="CA1478">
        <v>0</v>
      </c>
      <c r="CB1478">
        <v>1.3714237770392312</v>
      </c>
      <c r="CC1478">
        <v>0</v>
      </c>
      <c r="CD1478">
        <v>4.1123487948820348</v>
      </c>
      <c r="CE1478">
        <v>0</v>
      </c>
      <c r="CF1478">
        <v>0</v>
      </c>
      <c r="CG1478">
        <v>402700.20361468545</v>
      </c>
      <c r="CH1478">
        <v>253760.83670941874</v>
      </c>
      <c r="CI1478">
        <v>1019355.6224941749</v>
      </c>
      <c r="CJ1478">
        <v>50088.740317806842</v>
      </c>
      <c r="CK1478">
        <v>771233.91548940993</v>
      </c>
      <c r="CL1478">
        <v>207000000</v>
      </c>
      <c r="CM1478">
        <v>67500000</v>
      </c>
      <c r="CN1478">
        <v>4390000</v>
      </c>
      <c r="CO1478">
        <v>238990000</v>
      </c>
      <c r="CP1478">
        <v>78000</v>
      </c>
      <c r="CQ1478">
        <v>520</v>
      </c>
      <c r="CR1478">
        <v>0</v>
      </c>
      <c r="CS1478">
        <v>0</v>
      </c>
      <c r="CT1478">
        <v>197841000</v>
      </c>
      <c r="CU1478">
        <v>3644160</v>
      </c>
      <c r="CV1478">
        <v>0</v>
      </c>
      <c r="CW1478">
        <v>0</v>
      </c>
      <c r="CX1478">
        <v>34495.65823219069</v>
      </c>
      <c r="CY1478">
        <v>2116293.2765723644</v>
      </c>
      <c r="CZ1478">
        <v>315300</v>
      </c>
      <c r="DA1478">
        <v>295675.27349290112</v>
      </c>
      <c r="DB1478">
        <v>267452.75478315825</v>
      </c>
      <c r="DC1478">
        <v>233571.81205647913</v>
      </c>
      <c r="DD1478">
        <v>-4427548.8709341958</v>
      </c>
      <c r="DE1478">
        <v>-2474079.4114889316</v>
      </c>
      <c r="DF1478">
        <v>-1492987.6151971053</v>
      </c>
    </row>
    <row r="1479" spans="1:110" x14ac:dyDescent="0.45">
      <c r="A1479">
        <v>39201</v>
      </c>
      <c r="B1479" t="s">
        <v>1808</v>
      </c>
      <c r="C1479">
        <v>337190</v>
      </c>
      <c r="D1479">
        <v>329354</v>
      </c>
      <c r="E1479">
        <v>319668</v>
      </c>
      <c r="F1479">
        <v>308913</v>
      </c>
      <c r="G1479">
        <v>297021</v>
      </c>
      <c r="H1479">
        <v>284180</v>
      </c>
      <c r="I1479">
        <v>271051</v>
      </c>
      <c r="J1479">
        <v>259929.14285714284</v>
      </c>
      <c r="K1479">
        <v>2.2000000000000002</v>
      </c>
      <c r="L1479">
        <v>2.12</v>
      </c>
      <c r="M1479">
        <v>2.06</v>
      </c>
      <c r="N1479">
        <v>2.0099999999999998</v>
      </c>
      <c r="O1479">
        <v>1.97</v>
      </c>
      <c r="P1479">
        <v>1.94</v>
      </c>
      <c r="Q1479">
        <v>1.9246512080888691</v>
      </c>
      <c r="R1479">
        <v>1.9050220933730642</v>
      </c>
      <c r="S1479">
        <v>268963</v>
      </c>
      <c r="T1479">
        <v>9747</v>
      </c>
      <c r="U1479">
        <v>4549</v>
      </c>
      <c r="V1479">
        <v>752.45098638537047</v>
      </c>
      <c r="W1479">
        <v>829.47919130768662</v>
      </c>
      <c r="X1479">
        <v>2382.4621061763764</v>
      </c>
      <c r="Y1479">
        <v>1008.6574318881743</v>
      </c>
      <c r="Z1479">
        <v>147948</v>
      </c>
      <c r="AA1479">
        <v>144330.29169802926</v>
      </c>
      <c r="AB1479">
        <v>138180.90902785442</v>
      </c>
      <c r="AC1479">
        <v>131817.87630836357</v>
      </c>
      <c r="AD1479">
        <v>124469.80116173216</v>
      </c>
      <c r="AE1479">
        <v>116480.82239812938</v>
      </c>
      <c r="AF1479">
        <v>108711.24575445752</v>
      </c>
      <c r="AG1479">
        <v>101652.31039239756</v>
      </c>
      <c r="AH1479">
        <v>3957</v>
      </c>
      <c r="AI1479">
        <v>3532.5845907694634</v>
      </c>
      <c r="AJ1479">
        <v>3152.7646372454401</v>
      </c>
      <c r="AK1479">
        <v>2876.4146222829036</v>
      </c>
      <c r="AL1479">
        <v>2674.4716362794716</v>
      </c>
      <c r="AM1479">
        <v>2508.1838953900706</v>
      </c>
      <c r="AN1479">
        <v>2553.7580053519619</v>
      </c>
      <c r="AO1479">
        <v>2436.4056731750834</v>
      </c>
      <c r="AP1479">
        <v>912.20812270399426</v>
      </c>
      <c r="AQ1479">
        <v>127.36038570628615</v>
      </c>
      <c r="AR1479">
        <v>4.5001166465014739</v>
      </c>
      <c r="AS1479">
        <v>127.36038570628615</v>
      </c>
      <c r="AT1479">
        <v>217900</v>
      </c>
      <c r="AU1479">
        <v>4465</v>
      </c>
      <c r="AV1479">
        <v>133876.0952600654</v>
      </c>
      <c r="AW1479">
        <v>54242.425941117443</v>
      </c>
      <c r="AX1479">
        <v>3341.0309500611997</v>
      </c>
      <c r="AY1479">
        <v>4467.445298828382</v>
      </c>
      <c r="AZ1479">
        <v>2063.3818828001072</v>
      </c>
      <c r="BA1479">
        <v>88.810816970193812</v>
      </c>
      <c r="BB1479">
        <v>66.061272509003672</v>
      </c>
      <c r="BC1479">
        <v>154240</v>
      </c>
      <c r="BD1479">
        <v>8948944.7780290302</v>
      </c>
      <c r="BE1479">
        <v>69190458.011284888</v>
      </c>
      <c r="BF1479">
        <v>1538124</v>
      </c>
      <c r="BG1479">
        <v>1521613.6481033564</v>
      </c>
      <c r="BH1479">
        <v>1450293.990125875</v>
      </c>
      <c r="BI1479">
        <v>1143271.9999999998</v>
      </c>
      <c r="BJ1479">
        <v>1044158.4043779299</v>
      </c>
      <c r="BK1479">
        <v>985952.68421894882</v>
      </c>
      <c r="BL1479">
        <v>-1261997.4116093162</v>
      </c>
      <c r="BM1479">
        <v>-1530003.8204093911</v>
      </c>
      <c r="BN1479">
        <v>-2102384.8037584256</v>
      </c>
      <c r="BO1479">
        <v>6164910.6458637677</v>
      </c>
      <c r="BP1479">
        <v>15141672.434674717</v>
      </c>
      <c r="BQ1479">
        <v>22889678.792980865</v>
      </c>
      <c r="BR1479">
        <v>552451</v>
      </c>
      <c r="BS1479">
        <v>8767932</v>
      </c>
      <c r="BT1479">
        <v>937111</v>
      </c>
      <c r="BU1479">
        <v>10465</v>
      </c>
      <c r="BV1479">
        <v>88734</v>
      </c>
      <c r="BW1479">
        <v>932589</v>
      </c>
      <c r="BX1479">
        <v>42948</v>
      </c>
      <c r="BY1479">
        <v>1233.4006580271857</v>
      </c>
      <c r="BZ1479">
        <v>0</v>
      </c>
      <c r="CA1479">
        <v>0</v>
      </c>
      <c r="CB1479">
        <v>517.94271159501727</v>
      </c>
      <c r="CC1479">
        <v>1446.7543936848001</v>
      </c>
      <c r="CD1479">
        <v>284.44752302439758</v>
      </c>
      <c r="CE1479">
        <v>0</v>
      </c>
      <c r="CF1479">
        <v>467.25061316333796</v>
      </c>
      <c r="CG1479">
        <v>4624340.6715086373</v>
      </c>
      <c r="CH1479">
        <v>2914020.2748798253</v>
      </c>
      <c r="CI1479">
        <v>11705600.398308108</v>
      </c>
      <c r="CJ1479">
        <v>575185.70131614851</v>
      </c>
      <c r="CK1479">
        <v>8856336.1295367237</v>
      </c>
      <c r="CL1479">
        <v>20200000</v>
      </c>
      <c r="CM1479">
        <v>5440000</v>
      </c>
      <c r="CN1479">
        <v>3770000</v>
      </c>
      <c r="CO1479">
        <v>308990000</v>
      </c>
      <c r="CP1479">
        <v>3000</v>
      </c>
      <c r="CQ1479">
        <v>4330</v>
      </c>
      <c r="CR1479">
        <v>0</v>
      </c>
      <c r="CS1479">
        <v>0</v>
      </c>
      <c r="CT1479">
        <v>5329000</v>
      </c>
      <c r="CU1479">
        <v>30344640</v>
      </c>
      <c r="CV1479">
        <v>0</v>
      </c>
      <c r="CW1479">
        <v>0</v>
      </c>
      <c r="CX1479">
        <v>38811.757868465917</v>
      </c>
      <c r="CY1479">
        <v>26160101.83062268</v>
      </c>
      <c r="CZ1479">
        <v>154240</v>
      </c>
      <c r="DA1479">
        <v>152584.3749161067</v>
      </c>
      <c r="DB1479">
        <v>145432.58218259062</v>
      </c>
      <c r="DC1479">
        <v>135464.31120910295</v>
      </c>
      <c r="DD1479">
        <v>-1261997.4116093162</v>
      </c>
      <c r="DE1479">
        <v>-1530003.8204093911</v>
      </c>
      <c r="DF1479">
        <v>-2102384.8037584256</v>
      </c>
    </row>
    <row r="1480" spans="1:110" x14ac:dyDescent="0.45">
      <c r="A1480">
        <v>39202</v>
      </c>
      <c r="B1480" t="s">
        <v>1809</v>
      </c>
      <c r="C1480">
        <v>13524</v>
      </c>
      <c r="D1480">
        <v>11659</v>
      </c>
      <c r="E1480">
        <v>9929</v>
      </c>
      <c r="F1480">
        <v>8351</v>
      </c>
      <c r="G1480">
        <v>6918</v>
      </c>
      <c r="H1480">
        <v>5641</v>
      </c>
      <c r="I1480">
        <v>4579</v>
      </c>
      <c r="J1480">
        <v>3083.2142857142858</v>
      </c>
      <c r="K1480">
        <v>2.2000000000000002</v>
      </c>
      <c r="L1480">
        <v>2.12</v>
      </c>
      <c r="M1480">
        <v>2.06</v>
      </c>
      <c r="N1480">
        <v>2.0099999999999998</v>
      </c>
      <c r="O1480">
        <v>1.97</v>
      </c>
      <c r="P1480">
        <v>1.94</v>
      </c>
      <c r="Q1480">
        <v>1.9246512080888691</v>
      </c>
      <c r="R1480">
        <v>1.9050220933730642</v>
      </c>
      <c r="S1480">
        <v>251072</v>
      </c>
      <c r="T1480">
        <v>10739</v>
      </c>
      <c r="U1480">
        <v>3413</v>
      </c>
      <c r="V1480">
        <v>30.421776865775236</v>
      </c>
      <c r="W1480">
        <v>71.689408146652653</v>
      </c>
      <c r="X1480">
        <v>2604.0120710680735</v>
      </c>
      <c r="Y1480">
        <v>351.1923285838111</v>
      </c>
      <c r="Z1480">
        <v>5491</v>
      </c>
      <c r="AA1480">
        <v>4625.1943187569977</v>
      </c>
      <c r="AB1480">
        <v>3787.3953676484271</v>
      </c>
      <c r="AC1480">
        <v>3090.7561795076408</v>
      </c>
      <c r="AD1480">
        <v>2493.8575788868143</v>
      </c>
      <c r="AE1480">
        <v>2000.675835210327</v>
      </c>
      <c r="AF1480">
        <v>1634.1564127915881</v>
      </c>
      <c r="AG1480">
        <v>947.69819617119219</v>
      </c>
      <c r="AH1480">
        <v>1126</v>
      </c>
      <c r="AI1480">
        <v>941.41644719761757</v>
      </c>
      <c r="AJ1480">
        <v>774.56144463039448</v>
      </c>
      <c r="AK1480">
        <v>642.95730626173736</v>
      </c>
      <c r="AL1480">
        <v>533.99769469999421</v>
      </c>
      <c r="AM1480">
        <v>443.21547225416975</v>
      </c>
      <c r="AN1480">
        <v>401.45697597138087</v>
      </c>
      <c r="AO1480">
        <v>239.70448866912807</v>
      </c>
      <c r="AP1480">
        <v>24.410498562722893</v>
      </c>
      <c r="AQ1480">
        <v>49.553187612684717</v>
      </c>
      <c r="AR1480">
        <v>1.7508986269664437</v>
      </c>
      <c r="AS1480">
        <v>49.553187612684717</v>
      </c>
      <c r="AT1480">
        <v>10520</v>
      </c>
      <c r="AU1480">
        <v>115</v>
      </c>
      <c r="AV1480">
        <v>6424.9975251546848</v>
      </c>
      <c r="AW1480">
        <v>1768.8963734857416</v>
      </c>
      <c r="AX1480">
        <v>90.324235727056973</v>
      </c>
      <c r="AY1480">
        <v>214.40216741441182</v>
      </c>
      <c r="AZ1480">
        <v>67.288818047397612</v>
      </c>
      <c r="BA1480">
        <v>2.400986188703627</v>
      </c>
      <c r="BB1480">
        <v>66.061272509003672</v>
      </c>
      <c r="BC1480">
        <v>6280</v>
      </c>
      <c r="BD1480">
        <v>122091.33154846361</v>
      </c>
      <c r="BE1480">
        <v>2100233.7589856833</v>
      </c>
      <c r="BF1480">
        <v>22408</v>
      </c>
      <c r="BG1480">
        <v>16928.562477943931</v>
      </c>
      <c r="BH1480">
        <v>11847.64477157154</v>
      </c>
      <c r="BI1480">
        <v>25336.000000000004</v>
      </c>
      <c r="BJ1480">
        <v>16930.618081588062</v>
      </c>
      <c r="BK1480">
        <v>13660.912658834382</v>
      </c>
      <c r="BL1480">
        <v>-240489.16882349411</v>
      </c>
      <c r="BM1480">
        <v>-289918.13994807971</v>
      </c>
      <c r="BN1480">
        <v>-362859.75660141197</v>
      </c>
      <c r="BO1480">
        <v>-243934.42782300059</v>
      </c>
      <c r="BP1480">
        <v>-225669.49180746381</v>
      </c>
      <c r="BQ1480">
        <v>-150403.27073432715</v>
      </c>
      <c r="BR1480">
        <v>552451</v>
      </c>
      <c r="BS1480">
        <v>8767932</v>
      </c>
      <c r="BT1480">
        <v>937111</v>
      </c>
      <c r="BU1480">
        <v>10465</v>
      </c>
      <c r="BV1480">
        <v>88734</v>
      </c>
      <c r="BW1480">
        <v>932589</v>
      </c>
      <c r="BX1480">
        <v>42948</v>
      </c>
      <c r="BY1480">
        <v>110.2650897115375</v>
      </c>
      <c r="BZ1480">
        <v>0</v>
      </c>
      <c r="CA1480">
        <v>5.7882158799454295</v>
      </c>
      <c r="CB1480">
        <v>11.561379644027653</v>
      </c>
      <c r="CC1480">
        <v>0</v>
      </c>
      <c r="CD1480">
        <v>2.2175255994847083</v>
      </c>
      <c r="CE1480">
        <v>0</v>
      </c>
      <c r="CF1480">
        <v>0</v>
      </c>
      <c r="CG1480">
        <v>276520.80648208398</v>
      </c>
      <c r="CH1480">
        <v>174249.10787380088</v>
      </c>
      <c r="CI1480">
        <v>699957.52744600014</v>
      </c>
      <c r="CJ1480">
        <v>34394.268351560699</v>
      </c>
      <c r="CK1480">
        <v>529580.62196939485</v>
      </c>
      <c r="CL1480">
        <v>4740000</v>
      </c>
      <c r="CM1480">
        <v>2230000</v>
      </c>
      <c r="CN1480">
        <v>1850000</v>
      </c>
      <c r="CO1480">
        <v>248180000</v>
      </c>
      <c r="CP1480">
        <v>58000</v>
      </c>
      <c r="CQ1480">
        <v>6540</v>
      </c>
      <c r="CR1480">
        <v>0</v>
      </c>
      <c r="CS1480">
        <v>0</v>
      </c>
      <c r="CT1480">
        <v>104841000</v>
      </c>
      <c r="CU1480">
        <v>45832320</v>
      </c>
      <c r="CV1480">
        <v>0</v>
      </c>
      <c r="CW1480">
        <v>0</v>
      </c>
      <c r="CX1480">
        <v>42489.188436160359</v>
      </c>
      <c r="CY1480">
        <v>1317582.5704463935</v>
      </c>
      <c r="CZ1480">
        <v>6280</v>
      </c>
      <c r="DA1480">
        <v>4744.3489986383383</v>
      </c>
      <c r="DB1480">
        <v>3320.3859856064473</v>
      </c>
      <c r="DC1480">
        <v>1848.1528876366021</v>
      </c>
      <c r="DD1480">
        <v>-240489.16882349411</v>
      </c>
      <c r="DE1480">
        <v>-289918.13994807971</v>
      </c>
      <c r="DF1480">
        <v>-362859.75660141197</v>
      </c>
    </row>
    <row r="1481" spans="1:110" x14ac:dyDescent="0.45">
      <c r="A1481">
        <v>39203</v>
      </c>
      <c r="B1481" t="s">
        <v>1810</v>
      </c>
      <c r="C1481">
        <v>17577</v>
      </c>
      <c r="D1481">
        <v>16459</v>
      </c>
      <c r="E1481">
        <v>15300</v>
      </c>
      <c r="F1481">
        <v>14159</v>
      </c>
      <c r="G1481">
        <v>13022</v>
      </c>
      <c r="H1481">
        <v>11887</v>
      </c>
      <c r="I1481">
        <v>10825</v>
      </c>
      <c r="J1481">
        <v>9693.6428571428569</v>
      </c>
      <c r="K1481">
        <v>2.2000000000000002</v>
      </c>
      <c r="L1481">
        <v>2.12</v>
      </c>
      <c r="M1481">
        <v>2.06</v>
      </c>
      <c r="N1481">
        <v>2.0099999999999998</v>
      </c>
      <c r="O1481">
        <v>1.97</v>
      </c>
      <c r="P1481">
        <v>1.94</v>
      </c>
      <c r="Q1481">
        <v>1.9246512080888691</v>
      </c>
      <c r="R1481">
        <v>1.9050220933730642</v>
      </c>
      <c r="S1481">
        <v>251072</v>
      </c>
      <c r="T1481">
        <v>10739</v>
      </c>
      <c r="U1481">
        <v>3413</v>
      </c>
      <c r="V1481">
        <v>36.042798221675298</v>
      </c>
      <c r="W1481">
        <v>84.935435686796495</v>
      </c>
      <c r="X1481">
        <v>2856.594921692812</v>
      </c>
      <c r="Y1481">
        <v>385.25713206794211</v>
      </c>
      <c r="Z1481">
        <v>9081</v>
      </c>
      <c r="AA1481">
        <v>8487.0443750529575</v>
      </c>
      <c r="AB1481">
        <v>7795.4716362677054</v>
      </c>
      <c r="AC1481">
        <v>7141.2110001423143</v>
      </c>
      <c r="AD1481">
        <v>6507.9927811199987</v>
      </c>
      <c r="AE1481">
        <v>5927.059818241185</v>
      </c>
      <c r="AF1481">
        <v>5575.277044932116</v>
      </c>
      <c r="AG1481">
        <v>4902.4072375371798</v>
      </c>
      <c r="AH1481">
        <v>2346</v>
      </c>
      <c r="AI1481">
        <v>2140.2491622113221</v>
      </c>
      <c r="AJ1481">
        <v>1916.6002850408418</v>
      </c>
      <c r="AK1481">
        <v>1713.942438960664</v>
      </c>
      <c r="AL1481">
        <v>1543.8514883452306</v>
      </c>
      <c r="AM1481">
        <v>1408.138005998328</v>
      </c>
      <c r="AN1481">
        <v>1474.2354541918576</v>
      </c>
      <c r="AO1481">
        <v>1313.9292025455948</v>
      </c>
      <c r="AP1481">
        <v>36.799210186384116</v>
      </c>
      <c r="AQ1481">
        <v>31.948765697651986</v>
      </c>
      <c r="AR1481">
        <v>1.1288688515967862</v>
      </c>
      <c r="AS1481">
        <v>31.948765697651986</v>
      </c>
      <c r="AT1481">
        <v>14531</v>
      </c>
      <c r="AU1481">
        <v>333</v>
      </c>
      <c r="AV1481">
        <v>8941.1966763002129</v>
      </c>
      <c r="AW1481">
        <v>3915.0896267993121</v>
      </c>
      <c r="AX1481">
        <v>247.67677108328084</v>
      </c>
      <c r="AY1481">
        <v>298.3677330881381</v>
      </c>
      <c r="AZ1481">
        <v>148.93000940344581</v>
      </c>
      <c r="BA1481">
        <v>6.5837092541878199</v>
      </c>
      <c r="BB1481">
        <v>66.061272509003672</v>
      </c>
      <c r="BC1481">
        <v>7030</v>
      </c>
      <c r="BD1481">
        <v>304383.89772188361</v>
      </c>
      <c r="BE1481">
        <v>3067524.4798430824</v>
      </c>
      <c r="BF1481">
        <v>57858</v>
      </c>
      <c r="BG1481">
        <v>52496.742686712249</v>
      </c>
      <c r="BH1481">
        <v>45663.202394202905</v>
      </c>
      <c r="BI1481">
        <v>23993.999999999996</v>
      </c>
      <c r="BJ1481">
        <v>20189.150564721243</v>
      </c>
      <c r="BK1481">
        <v>18398.958682152392</v>
      </c>
      <c r="BL1481">
        <v>-233245.52598928701</v>
      </c>
      <c r="BM1481">
        <v>-261518.39533500862</v>
      </c>
      <c r="BN1481">
        <v>-290746.59551029222</v>
      </c>
      <c r="BO1481">
        <v>157602.58388472791</v>
      </c>
      <c r="BP1481">
        <v>478530.8778694286</v>
      </c>
      <c r="BQ1481">
        <v>772616.47709722933</v>
      </c>
      <c r="BR1481">
        <v>552451</v>
      </c>
      <c r="BS1481">
        <v>8767932</v>
      </c>
      <c r="BT1481">
        <v>937111</v>
      </c>
      <c r="BU1481">
        <v>10465</v>
      </c>
      <c r="BV1481">
        <v>88734</v>
      </c>
      <c r="BW1481">
        <v>932589</v>
      </c>
      <c r="BX1481">
        <v>42948</v>
      </c>
      <c r="BY1481">
        <v>143.04734647751644</v>
      </c>
      <c r="BZ1481">
        <v>0</v>
      </c>
      <c r="CA1481">
        <v>0</v>
      </c>
      <c r="CB1481">
        <v>18.96788847848287</v>
      </c>
      <c r="CC1481">
        <v>30.52937536</v>
      </c>
      <c r="CD1481">
        <v>20.28883971710864</v>
      </c>
      <c r="CE1481">
        <v>0</v>
      </c>
      <c r="CF1481">
        <v>25.921169351573184</v>
      </c>
      <c r="CG1481">
        <v>278668.54090136231</v>
      </c>
      <c r="CH1481">
        <v>175602.49900291779</v>
      </c>
      <c r="CI1481">
        <v>705394.09076596901</v>
      </c>
      <c r="CJ1481">
        <v>34661.408299922332</v>
      </c>
      <c r="CK1481">
        <v>533693.86951867165</v>
      </c>
      <c r="CL1481">
        <v>8080000</v>
      </c>
      <c r="CM1481">
        <v>1770000</v>
      </c>
      <c r="CN1481">
        <v>910000</v>
      </c>
      <c r="CO1481">
        <v>317210000</v>
      </c>
      <c r="CP1481">
        <v>11000</v>
      </c>
      <c r="CQ1481">
        <v>16680</v>
      </c>
      <c r="CR1481">
        <v>0</v>
      </c>
      <c r="CS1481">
        <v>0</v>
      </c>
      <c r="CT1481">
        <v>20236000</v>
      </c>
      <c r="CU1481">
        <v>116893440</v>
      </c>
      <c r="CV1481">
        <v>0</v>
      </c>
      <c r="CW1481">
        <v>0</v>
      </c>
      <c r="CX1481">
        <v>55783.98699258174</v>
      </c>
      <c r="CY1481">
        <v>1338042.134967023</v>
      </c>
      <c r="CZ1481">
        <v>7030</v>
      </c>
      <c r="DA1481">
        <v>6378.583792865069</v>
      </c>
      <c r="DB1481">
        <v>5548.2787657929139</v>
      </c>
      <c r="DC1481">
        <v>4607.5996746868341</v>
      </c>
      <c r="DD1481">
        <v>-233245.52598928701</v>
      </c>
      <c r="DE1481">
        <v>-261518.39533500862</v>
      </c>
      <c r="DF1481">
        <v>-290746.59551029222</v>
      </c>
    </row>
    <row r="1482" spans="1:110" x14ac:dyDescent="0.45">
      <c r="A1482">
        <v>39204</v>
      </c>
      <c r="B1482" t="s">
        <v>1811</v>
      </c>
      <c r="C1482">
        <v>47982</v>
      </c>
      <c r="D1482">
        <v>46055</v>
      </c>
      <c r="E1482">
        <v>43928</v>
      </c>
      <c r="F1482">
        <v>41734</v>
      </c>
      <c r="G1482">
        <v>39479</v>
      </c>
      <c r="H1482">
        <v>37039</v>
      </c>
      <c r="I1482">
        <v>34631</v>
      </c>
      <c r="J1482">
        <v>32397.642857142859</v>
      </c>
      <c r="K1482">
        <v>2.2000000000000002</v>
      </c>
      <c r="L1482">
        <v>2.12</v>
      </c>
      <c r="M1482">
        <v>2.06</v>
      </c>
      <c r="N1482">
        <v>2.0099999999999998</v>
      </c>
      <c r="O1482">
        <v>1.97</v>
      </c>
      <c r="P1482">
        <v>1.94</v>
      </c>
      <c r="Q1482">
        <v>1.9246512080888691</v>
      </c>
      <c r="R1482">
        <v>1.9050220933730642</v>
      </c>
      <c r="S1482">
        <v>251072</v>
      </c>
      <c r="T1482">
        <v>10739</v>
      </c>
      <c r="U1482">
        <v>3413</v>
      </c>
      <c r="V1482">
        <v>96.209824831157363</v>
      </c>
      <c r="W1482">
        <v>226.72000489880111</v>
      </c>
      <c r="X1482">
        <v>2921.3347856442506</v>
      </c>
      <c r="Y1482">
        <v>393.98832952509497</v>
      </c>
      <c r="Z1482">
        <v>24396</v>
      </c>
      <c r="AA1482">
        <v>23203.374300319178</v>
      </c>
      <c r="AB1482">
        <v>21803.940729972186</v>
      </c>
      <c r="AC1482">
        <v>20428.592699264784</v>
      </c>
      <c r="AD1482">
        <v>18954.996445058598</v>
      </c>
      <c r="AE1482">
        <v>17509.88190977669</v>
      </c>
      <c r="AF1482">
        <v>16119.758591548325</v>
      </c>
      <c r="AG1482">
        <v>14698.182051843158</v>
      </c>
      <c r="AH1482">
        <v>2639</v>
      </c>
      <c r="AI1482">
        <v>2240.8008277718068</v>
      </c>
      <c r="AJ1482">
        <v>1886.3798265118396</v>
      </c>
      <c r="AK1482">
        <v>1600.9071245406615</v>
      </c>
      <c r="AL1482">
        <v>1373.3009389945312</v>
      </c>
      <c r="AM1482">
        <v>1216.9506112860759</v>
      </c>
      <c r="AN1482">
        <v>1106.1941734431248</v>
      </c>
      <c r="AO1482">
        <v>1013.333143423123</v>
      </c>
      <c r="AP1482">
        <v>110.02403451665099</v>
      </c>
      <c r="AQ1482">
        <v>67.374948069878343</v>
      </c>
      <c r="AR1482">
        <v>2.3806077822789367</v>
      </c>
      <c r="AS1482">
        <v>67.374948069878343</v>
      </c>
      <c r="AT1482">
        <v>40078</v>
      </c>
      <c r="AU1482">
        <v>1850</v>
      </c>
      <c r="AV1482">
        <v>25016.541265285963</v>
      </c>
      <c r="AW1482">
        <v>18670.700625786088</v>
      </c>
      <c r="AX1482">
        <v>1340.5897044034432</v>
      </c>
      <c r="AY1482">
        <v>834.8019820225926</v>
      </c>
      <c r="AZ1482">
        <v>710.23345180490276</v>
      </c>
      <c r="BA1482">
        <v>35.635367839893718</v>
      </c>
      <c r="BB1482">
        <v>66.061272509003672</v>
      </c>
      <c r="BC1482">
        <v>19310</v>
      </c>
      <c r="BD1482">
        <v>998623.26572262635</v>
      </c>
      <c r="BE1482">
        <v>6914088.3774257731</v>
      </c>
      <c r="BF1482">
        <v>235636.00000000003</v>
      </c>
      <c r="BG1482">
        <v>225213.62989503687</v>
      </c>
      <c r="BH1482">
        <v>207089.57605015076</v>
      </c>
      <c r="BI1482">
        <v>242958.00000000006</v>
      </c>
      <c r="BJ1482">
        <v>213903.80385148129</v>
      </c>
      <c r="BK1482">
        <v>198474.06531019928</v>
      </c>
      <c r="BL1482">
        <v>-659147.90302623715</v>
      </c>
      <c r="BM1482">
        <v>-681309.33190373564</v>
      </c>
      <c r="BN1482">
        <v>-772878.70625377353</v>
      </c>
      <c r="BO1482">
        <v>505226.05290049966</v>
      </c>
      <c r="BP1482">
        <v>1306381.487856911</v>
      </c>
      <c r="BQ1482">
        <v>1999522.5022347062</v>
      </c>
      <c r="BR1482">
        <v>552451</v>
      </c>
      <c r="BS1482">
        <v>8767932</v>
      </c>
      <c r="BT1482">
        <v>937111</v>
      </c>
      <c r="BU1482">
        <v>10465</v>
      </c>
      <c r="BV1482">
        <v>88734</v>
      </c>
      <c r="BW1482">
        <v>932589</v>
      </c>
      <c r="BX1482">
        <v>42948</v>
      </c>
      <c r="BY1482">
        <v>321.35905084381477</v>
      </c>
      <c r="BZ1482">
        <v>0</v>
      </c>
      <c r="CA1482">
        <v>0</v>
      </c>
      <c r="CB1482">
        <v>0</v>
      </c>
      <c r="CC1482">
        <v>54.69786985599999</v>
      </c>
      <c r="CD1482">
        <v>53.393328761699919</v>
      </c>
      <c r="CE1482">
        <v>0</v>
      </c>
      <c r="CF1482">
        <v>40.238117548563615</v>
      </c>
      <c r="CG1482">
        <v>557068.61500031489</v>
      </c>
      <c r="CH1482">
        <v>351035.82411469595</v>
      </c>
      <c r="CI1482">
        <v>1410108.611116942</v>
      </c>
      <c r="CJ1482">
        <v>69289.424106299455</v>
      </c>
      <c r="CK1482">
        <v>1066873.5830936837</v>
      </c>
      <c r="CL1482">
        <v>22800000</v>
      </c>
      <c r="CM1482">
        <v>2330000</v>
      </c>
      <c r="CN1482">
        <v>2040000</v>
      </c>
      <c r="CO1482">
        <v>125300000</v>
      </c>
      <c r="CP1482">
        <v>14000</v>
      </c>
      <c r="CQ1482">
        <v>350</v>
      </c>
      <c r="CR1482">
        <v>0</v>
      </c>
      <c r="CS1482">
        <v>0</v>
      </c>
      <c r="CT1482">
        <v>26690000</v>
      </c>
      <c r="CU1482">
        <v>2452800</v>
      </c>
      <c r="CV1482">
        <v>0</v>
      </c>
      <c r="CW1482">
        <v>0</v>
      </c>
      <c r="CX1482">
        <v>13753.122181443126</v>
      </c>
      <c r="CY1482">
        <v>2725939.7409420051</v>
      </c>
      <c r="CZ1482">
        <v>19310</v>
      </c>
      <c r="DA1482">
        <v>18455.9031441425</v>
      </c>
      <c r="DB1482">
        <v>16970.665405661319</v>
      </c>
      <c r="DC1482">
        <v>15116.621702776332</v>
      </c>
      <c r="DD1482">
        <v>-659147.90302623715</v>
      </c>
      <c r="DE1482">
        <v>-681309.33190373564</v>
      </c>
      <c r="DF1482">
        <v>-772878.70625377353</v>
      </c>
    </row>
    <row r="1483" spans="1:110" x14ac:dyDescent="0.45">
      <c r="A1483">
        <v>39205</v>
      </c>
      <c r="B1483" t="s">
        <v>1812</v>
      </c>
      <c r="C1483">
        <v>27038</v>
      </c>
      <c r="D1483">
        <v>25206</v>
      </c>
      <c r="E1483">
        <v>23283</v>
      </c>
      <c r="F1483">
        <v>21383</v>
      </c>
      <c r="G1483">
        <v>19450</v>
      </c>
      <c r="H1483">
        <v>17544</v>
      </c>
      <c r="I1483">
        <v>15742</v>
      </c>
      <c r="J1483">
        <v>13847.535714285714</v>
      </c>
      <c r="K1483">
        <v>2.2000000000000002</v>
      </c>
      <c r="L1483">
        <v>2.12</v>
      </c>
      <c r="M1483">
        <v>2.06</v>
      </c>
      <c r="N1483">
        <v>2.0099999999999998</v>
      </c>
      <c r="O1483">
        <v>1.97</v>
      </c>
      <c r="P1483">
        <v>1.94</v>
      </c>
      <c r="Q1483">
        <v>1.9246512080888691</v>
      </c>
      <c r="R1483">
        <v>1.9050220933730642</v>
      </c>
      <c r="S1483">
        <v>255484</v>
      </c>
      <c r="T1483">
        <v>10441</v>
      </c>
      <c r="U1483">
        <v>4197</v>
      </c>
      <c r="V1483">
        <v>50.511850401963891</v>
      </c>
      <c r="W1483">
        <v>119.03199065873406</v>
      </c>
      <c r="X1483">
        <v>3048.4701466017395</v>
      </c>
      <c r="Y1483">
        <v>520.00605599767164</v>
      </c>
      <c r="Z1483">
        <v>11063</v>
      </c>
      <c r="AA1483">
        <v>10020.542704643969</v>
      </c>
      <c r="AB1483">
        <v>9070.7126503893724</v>
      </c>
      <c r="AC1483">
        <v>8148.5871250073606</v>
      </c>
      <c r="AD1483">
        <v>7309.9399913960551</v>
      </c>
      <c r="AE1483">
        <v>6540.6879809217717</v>
      </c>
      <c r="AF1483">
        <v>5815.7245882341313</v>
      </c>
      <c r="AG1483">
        <v>4940.6927906212359</v>
      </c>
      <c r="AH1483">
        <v>2424</v>
      </c>
      <c r="AI1483">
        <v>2045.884716328042</v>
      </c>
      <c r="AJ1483">
        <v>1693.1148215010385</v>
      </c>
      <c r="AK1483">
        <v>1384.872028178273</v>
      </c>
      <c r="AL1483">
        <v>1154.889720130227</v>
      </c>
      <c r="AM1483">
        <v>973.43346027548068</v>
      </c>
      <c r="AN1483">
        <v>833.96365478210419</v>
      </c>
      <c r="AO1483">
        <v>695.08260391414956</v>
      </c>
      <c r="AP1483">
        <v>56.446359207214648</v>
      </c>
      <c r="AQ1483">
        <v>66.722932443395649</v>
      </c>
      <c r="AR1483">
        <v>2.3575696424504309</v>
      </c>
      <c r="AS1483">
        <v>66.722932443395649</v>
      </c>
      <c r="AT1483">
        <v>22103</v>
      </c>
      <c r="AU1483">
        <v>477</v>
      </c>
      <c r="AV1483">
        <v>13589.113851701395</v>
      </c>
      <c r="AW1483">
        <v>5705.7102002975762</v>
      </c>
      <c r="AX1483">
        <v>355.90193914087462</v>
      </c>
      <c r="AY1483">
        <v>453.46872923127552</v>
      </c>
      <c r="AZ1483">
        <v>217.04521601931981</v>
      </c>
      <c r="BA1483">
        <v>9.4605355199712502</v>
      </c>
      <c r="BB1483">
        <v>66.061272509003672</v>
      </c>
      <c r="BC1483">
        <v>9710</v>
      </c>
      <c r="BD1483">
        <v>392166.57126465131</v>
      </c>
      <c r="BE1483">
        <v>3782625.6009108061</v>
      </c>
      <c r="BF1483">
        <v>120626</v>
      </c>
      <c r="BG1483">
        <v>107930.80947243472</v>
      </c>
      <c r="BH1483">
        <v>91748.663042918124</v>
      </c>
      <c r="BI1483">
        <v>88524.000000000029</v>
      </c>
      <c r="BJ1483">
        <v>71986.672570124167</v>
      </c>
      <c r="BK1483">
        <v>64577.852404984726</v>
      </c>
      <c r="BL1483">
        <v>-448346.93703053228</v>
      </c>
      <c r="BM1483">
        <v>-515148.38505105203</v>
      </c>
      <c r="BN1483">
        <v>-597671.26520268223</v>
      </c>
      <c r="BO1483">
        <v>121102.31514112605</v>
      </c>
      <c r="BP1483">
        <v>443307.34052257286</v>
      </c>
      <c r="BQ1483">
        <v>775667.81826393213</v>
      </c>
      <c r="BR1483">
        <v>552451</v>
      </c>
      <c r="BS1483">
        <v>8767932</v>
      </c>
      <c r="BT1483">
        <v>937111</v>
      </c>
      <c r="BU1483">
        <v>10465</v>
      </c>
      <c r="BV1483">
        <v>88734</v>
      </c>
      <c r="BW1483">
        <v>932589</v>
      </c>
      <c r="BX1483">
        <v>42948</v>
      </c>
      <c r="BY1483">
        <v>374.0709700853144</v>
      </c>
      <c r="BZ1483">
        <v>0</v>
      </c>
      <c r="CA1483">
        <v>0</v>
      </c>
      <c r="CB1483">
        <v>0</v>
      </c>
      <c r="CC1483">
        <v>0</v>
      </c>
      <c r="CD1483">
        <v>20.932965556649393</v>
      </c>
      <c r="CE1483">
        <v>2.0708342203745911</v>
      </c>
      <c r="CF1483">
        <v>3.6414000000000004</v>
      </c>
      <c r="CG1483">
        <v>358671.64801947982</v>
      </c>
      <c r="CH1483">
        <v>226016.3185625223</v>
      </c>
      <c r="CI1483">
        <v>907906.07443481183</v>
      </c>
      <c r="CJ1483">
        <v>44612.37137639329</v>
      </c>
      <c r="CK1483">
        <v>686912.34072923439</v>
      </c>
      <c r="CL1483">
        <v>10300000</v>
      </c>
      <c r="CM1483">
        <v>4630000</v>
      </c>
      <c r="CN1483">
        <v>2420000</v>
      </c>
      <c r="CO1483">
        <v>91490000</v>
      </c>
      <c r="CP1483">
        <v>0</v>
      </c>
      <c r="CQ1483">
        <v>0</v>
      </c>
      <c r="CR1483">
        <v>0</v>
      </c>
      <c r="CS1483">
        <v>0</v>
      </c>
      <c r="CT1483">
        <v>169000</v>
      </c>
      <c r="CU1483">
        <v>0</v>
      </c>
      <c r="CV1483">
        <v>0</v>
      </c>
      <c r="CW1483">
        <v>0</v>
      </c>
      <c r="CX1483">
        <v>10528.67744239373</v>
      </c>
      <c r="CY1483">
        <v>1683661.8635192313</v>
      </c>
      <c r="CZ1483">
        <v>9710</v>
      </c>
      <c r="DA1483">
        <v>8688.0785235135136</v>
      </c>
      <c r="DB1483">
        <v>7385.4684574364974</v>
      </c>
      <c r="DC1483">
        <v>5936.4065566736072</v>
      </c>
      <c r="DD1483">
        <v>-448346.93703053228</v>
      </c>
      <c r="DE1483">
        <v>-515148.38505105203</v>
      </c>
      <c r="DF1483">
        <v>-597671.26520268223</v>
      </c>
    </row>
    <row r="1484" spans="1:110" x14ac:dyDescent="0.45">
      <c r="A1484">
        <v>39206</v>
      </c>
      <c r="B1484" t="s">
        <v>1813</v>
      </c>
      <c r="C1484">
        <v>22606</v>
      </c>
      <c r="D1484">
        <v>20614</v>
      </c>
      <c r="E1484">
        <v>18696</v>
      </c>
      <c r="F1484">
        <v>16855</v>
      </c>
      <c r="G1484">
        <v>15043</v>
      </c>
      <c r="H1484">
        <v>13278</v>
      </c>
      <c r="I1484">
        <v>11642</v>
      </c>
      <c r="J1484">
        <v>9812.8214285714294</v>
      </c>
      <c r="K1484">
        <v>2.2000000000000002</v>
      </c>
      <c r="L1484">
        <v>2.12</v>
      </c>
      <c r="M1484">
        <v>2.06</v>
      </c>
      <c r="N1484">
        <v>2.0099999999999998</v>
      </c>
      <c r="O1484">
        <v>1.97</v>
      </c>
      <c r="P1484">
        <v>1.94</v>
      </c>
      <c r="Q1484">
        <v>1.9246512080888691</v>
      </c>
      <c r="R1484">
        <v>1.9050220933730642</v>
      </c>
      <c r="S1484">
        <v>255484</v>
      </c>
      <c r="T1484">
        <v>10441</v>
      </c>
      <c r="U1484">
        <v>4197</v>
      </c>
      <c r="V1484">
        <v>44.602597633826655</v>
      </c>
      <c r="W1484">
        <v>105.10674114402488</v>
      </c>
      <c r="X1484">
        <v>2886.4512813323249</v>
      </c>
      <c r="Y1484">
        <v>492.3689832778079</v>
      </c>
      <c r="Z1484">
        <v>11596</v>
      </c>
      <c r="AA1484">
        <v>10320.615210574568</v>
      </c>
      <c r="AB1484">
        <v>9088.8402455858668</v>
      </c>
      <c r="AC1484">
        <v>7935.8258207464314</v>
      </c>
      <c r="AD1484">
        <v>6880.9756738570613</v>
      </c>
      <c r="AE1484">
        <v>5949.2979275023599</v>
      </c>
      <c r="AF1484">
        <v>5184.1685202804683</v>
      </c>
      <c r="AG1484">
        <v>4072.9456722872965</v>
      </c>
      <c r="AH1484">
        <v>2081</v>
      </c>
      <c r="AI1484">
        <v>1885.0432069273461</v>
      </c>
      <c r="AJ1484">
        <v>1707.2858754531576</v>
      </c>
      <c r="AK1484">
        <v>1555.4503751710067</v>
      </c>
      <c r="AL1484">
        <v>1440.8795766531634</v>
      </c>
      <c r="AM1484">
        <v>1355.2782791954883</v>
      </c>
      <c r="AN1484">
        <v>1336.274137911445</v>
      </c>
      <c r="AO1484">
        <v>1144.2389464396133</v>
      </c>
      <c r="AP1484">
        <v>51.89649311818021</v>
      </c>
      <c r="AQ1484">
        <v>43.902385516501369</v>
      </c>
      <c r="AR1484">
        <v>1.5512347484527265</v>
      </c>
      <c r="AS1484">
        <v>43.902385516501369</v>
      </c>
      <c r="AT1484">
        <v>17940</v>
      </c>
      <c r="AU1484">
        <v>436</v>
      </c>
      <c r="AV1484">
        <v>11048.320011184696</v>
      </c>
      <c r="AW1484">
        <v>5043.8156976323162</v>
      </c>
      <c r="AX1484">
        <v>323.34033067215455</v>
      </c>
      <c r="AY1484">
        <v>368.68243877323329</v>
      </c>
      <c r="AZ1484">
        <v>191.86674913793331</v>
      </c>
      <c r="BA1484">
        <v>8.5949874022809176</v>
      </c>
      <c r="BB1484">
        <v>66.061272509003672</v>
      </c>
      <c r="BC1484">
        <v>8910</v>
      </c>
      <c r="BD1484">
        <v>311811.48479531583</v>
      </c>
      <c r="BE1484">
        <v>3322101.7034868002</v>
      </c>
      <c r="BF1484">
        <v>54666</v>
      </c>
      <c r="BG1484">
        <v>47143.691448645986</v>
      </c>
      <c r="BH1484">
        <v>38478.826664692904</v>
      </c>
      <c r="BI1484">
        <v>52444.000000000015</v>
      </c>
      <c r="BJ1484">
        <v>40325.740360593882</v>
      </c>
      <c r="BK1484">
        <v>34965.540413716262</v>
      </c>
      <c r="BL1484">
        <v>-252037.05587178835</v>
      </c>
      <c r="BM1484">
        <v>-281504.24343912542</v>
      </c>
      <c r="BN1484">
        <v>-337416.38381982368</v>
      </c>
      <c r="BO1484">
        <v>2681.5242692723405</v>
      </c>
      <c r="BP1484">
        <v>218480.2478158446</v>
      </c>
      <c r="BQ1484">
        <v>438977.18890454015</v>
      </c>
      <c r="BR1484">
        <v>552451</v>
      </c>
      <c r="BS1484">
        <v>8767932</v>
      </c>
      <c r="BT1484">
        <v>937111</v>
      </c>
      <c r="BU1484">
        <v>10465</v>
      </c>
      <c r="BV1484">
        <v>88734</v>
      </c>
      <c r="BW1484">
        <v>932589</v>
      </c>
      <c r="BX1484">
        <v>42948</v>
      </c>
      <c r="BY1484">
        <v>144.60453496096963</v>
      </c>
      <c r="BZ1484">
        <v>0</v>
      </c>
      <c r="CA1484">
        <v>0</v>
      </c>
      <c r="CB1484">
        <v>0</v>
      </c>
      <c r="CC1484">
        <v>0</v>
      </c>
      <c r="CD1484">
        <v>13.157240881892053</v>
      </c>
      <c r="CE1484">
        <v>0</v>
      </c>
      <c r="CF1484">
        <v>31.002739411764701</v>
      </c>
      <c r="CG1484">
        <v>350349.17714477633</v>
      </c>
      <c r="CH1484">
        <v>220771.9279371943</v>
      </c>
      <c r="CI1484">
        <v>886839.39156993211</v>
      </c>
      <c r="CJ1484">
        <v>43577.204076491951</v>
      </c>
      <c r="CK1484">
        <v>670973.50647578668</v>
      </c>
      <c r="CL1484">
        <v>6370000</v>
      </c>
      <c r="CM1484">
        <v>1880000</v>
      </c>
      <c r="CN1484">
        <v>1640000</v>
      </c>
      <c r="CO1484">
        <v>135440000</v>
      </c>
      <c r="CP1484">
        <v>3000</v>
      </c>
      <c r="CQ1484">
        <v>310</v>
      </c>
      <c r="CR1484">
        <v>0</v>
      </c>
      <c r="CS1484">
        <v>0</v>
      </c>
      <c r="CT1484">
        <v>4753000</v>
      </c>
      <c r="CU1484">
        <v>2172480</v>
      </c>
      <c r="CV1484">
        <v>0</v>
      </c>
      <c r="CW1484">
        <v>0</v>
      </c>
      <c r="CX1484">
        <v>16408.448673240899</v>
      </c>
      <c r="CY1484">
        <v>1661267.1467892118</v>
      </c>
      <c r="CZ1484">
        <v>8910</v>
      </c>
      <c r="DA1484">
        <v>7683.9404896541855</v>
      </c>
      <c r="DB1484">
        <v>6271.6559759706906</v>
      </c>
      <c r="DC1484">
        <v>4720.0344915066262</v>
      </c>
      <c r="DD1484">
        <v>-252037.05587178835</v>
      </c>
      <c r="DE1484">
        <v>-281504.24343912542</v>
      </c>
      <c r="DF1484">
        <v>-337416.38381982368</v>
      </c>
    </row>
    <row r="1485" spans="1:110" x14ac:dyDescent="0.45">
      <c r="A1485">
        <v>39208</v>
      </c>
      <c r="B1485" t="s">
        <v>1814</v>
      </c>
      <c r="C1485">
        <v>20907</v>
      </c>
      <c r="D1485">
        <v>19277</v>
      </c>
      <c r="E1485">
        <v>17605</v>
      </c>
      <c r="F1485">
        <v>15943</v>
      </c>
      <c r="G1485">
        <v>14351</v>
      </c>
      <c r="H1485">
        <v>12758</v>
      </c>
      <c r="I1485">
        <v>11205</v>
      </c>
      <c r="J1485">
        <v>9583.6428571428569</v>
      </c>
      <c r="K1485">
        <v>2.2000000000000002</v>
      </c>
      <c r="L1485">
        <v>2.12</v>
      </c>
      <c r="M1485">
        <v>2.06</v>
      </c>
      <c r="N1485">
        <v>2.0099999999999998</v>
      </c>
      <c r="O1485">
        <v>1.97</v>
      </c>
      <c r="P1485">
        <v>1.94</v>
      </c>
      <c r="Q1485">
        <v>1.9246512080888691</v>
      </c>
      <c r="R1485">
        <v>1.9050220933730642</v>
      </c>
      <c r="S1485">
        <v>255484</v>
      </c>
      <c r="T1485">
        <v>10441</v>
      </c>
      <c r="U1485">
        <v>4197</v>
      </c>
      <c r="V1485">
        <v>43.292630479419941</v>
      </c>
      <c r="W1485">
        <v>102.01978240373441</v>
      </c>
      <c r="X1485">
        <v>2750.2894676950791</v>
      </c>
      <c r="Y1485">
        <v>469.14258961739301</v>
      </c>
      <c r="Z1485">
        <v>10101</v>
      </c>
      <c r="AA1485">
        <v>9008.4001256990323</v>
      </c>
      <c r="AB1485">
        <v>7864.5554829540461</v>
      </c>
      <c r="AC1485">
        <v>6845.9447815972881</v>
      </c>
      <c r="AD1485">
        <v>5931.3401742379747</v>
      </c>
      <c r="AE1485">
        <v>5097.4066251365984</v>
      </c>
      <c r="AF1485">
        <v>4406.961897617015</v>
      </c>
      <c r="AG1485">
        <v>3409.9118240242415</v>
      </c>
      <c r="AH1485">
        <v>1345</v>
      </c>
      <c r="AI1485">
        <v>1194.0769875150031</v>
      </c>
      <c r="AJ1485">
        <v>1040.4339769261833</v>
      </c>
      <c r="AK1485">
        <v>907.53468933630484</v>
      </c>
      <c r="AL1485">
        <v>808.91067640965275</v>
      </c>
      <c r="AM1485">
        <v>726.66197661854744</v>
      </c>
      <c r="AN1485">
        <v>717.53280200794438</v>
      </c>
      <c r="AO1485">
        <v>595.24140400319152</v>
      </c>
      <c r="AP1485">
        <v>45.758843848514992</v>
      </c>
      <c r="AQ1485">
        <v>63.245515768821285</v>
      </c>
      <c r="AR1485">
        <v>2.2346995633650666</v>
      </c>
      <c r="AS1485">
        <v>63.245515768821285</v>
      </c>
      <c r="AT1485">
        <v>17438</v>
      </c>
      <c r="AU1485">
        <v>330</v>
      </c>
      <c r="AV1485">
        <v>10703.338254336564</v>
      </c>
      <c r="AW1485">
        <v>4109.9833187870145</v>
      </c>
      <c r="AX1485">
        <v>248.09045202819019</v>
      </c>
      <c r="AY1485">
        <v>357.17039754721117</v>
      </c>
      <c r="AZ1485">
        <v>156.34376544665801</v>
      </c>
      <c r="BA1485">
        <v>6.5947056631500685</v>
      </c>
      <c r="BB1485">
        <v>66.061272509003672</v>
      </c>
      <c r="BC1485">
        <v>8410</v>
      </c>
      <c r="BD1485">
        <v>307375.99575200106</v>
      </c>
      <c r="BE1485">
        <v>4231250.4130331734</v>
      </c>
      <c r="BF1485">
        <v>65708</v>
      </c>
      <c r="BG1485">
        <v>57317.686229845749</v>
      </c>
      <c r="BH1485">
        <v>47522.08972072375</v>
      </c>
      <c r="BI1485">
        <v>72792.000000000015</v>
      </c>
      <c r="BJ1485">
        <v>55318.370142152256</v>
      </c>
      <c r="BK1485">
        <v>47927.945910331953</v>
      </c>
      <c r="BL1485">
        <v>-298361.28576155839</v>
      </c>
      <c r="BM1485">
        <v>-326069.05168449372</v>
      </c>
      <c r="BN1485">
        <v>-370669.49650108942</v>
      </c>
      <c r="BO1485">
        <v>-31751.427883904893</v>
      </c>
      <c r="BP1485">
        <v>250545.63874508208</v>
      </c>
      <c r="BQ1485">
        <v>528375.5378724637</v>
      </c>
      <c r="BR1485">
        <v>552451</v>
      </c>
      <c r="BS1485">
        <v>8767932</v>
      </c>
      <c r="BT1485">
        <v>937111</v>
      </c>
      <c r="BU1485">
        <v>10465</v>
      </c>
      <c r="BV1485">
        <v>88734</v>
      </c>
      <c r="BW1485">
        <v>932589</v>
      </c>
      <c r="BX1485">
        <v>42948</v>
      </c>
      <c r="BY1485">
        <v>232.46216006079425</v>
      </c>
      <c r="BZ1485">
        <v>0</v>
      </c>
      <c r="CA1485">
        <v>0</v>
      </c>
      <c r="CB1485">
        <v>0</v>
      </c>
      <c r="CC1485">
        <v>437.41535759999999</v>
      </c>
      <c r="CD1485">
        <v>26.568090803840764</v>
      </c>
      <c r="CE1485">
        <v>0</v>
      </c>
      <c r="CF1485">
        <v>21.014099999999999</v>
      </c>
      <c r="CG1485">
        <v>431426.15147253301</v>
      </c>
      <c r="CH1485">
        <v>271862.44306135731</v>
      </c>
      <c r="CI1485">
        <v>1092069.6568987593</v>
      </c>
      <c r="CJ1485">
        <v>53661.73712714373</v>
      </c>
      <c r="CK1485">
        <v>826248.60146098782</v>
      </c>
      <c r="CL1485">
        <v>9910000</v>
      </c>
      <c r="CM1485">
        <v>2190000</v>
      </c>
      <c r="CN1485">
        <v>1990000</v>
      </c>
      <c r="CO1485">
        <v>286190000</v>
      </c>
      <c r="CP1485">
        <v>160000</v>
      </c>
      <c r="CQ1485">
        <v>900</v>
      </c>
      <c r="CR1485">
        <v>0</v>
      </c>
      <c r="CS1485">
        <v>0</v>
      </c>
      <c r="CT1485">
        <v>380016000</v>
      </c>
      <c r="CU1485">
        <v>6307200</v>
      </c>
      <c r="CV1485">
        <v>0</v>
      </c>
      <c r="CW1485">
        <v>0</v>
      </c>
      <c r="CX1485">
        <v>38251.51201591437</v>
      </c>
      <c r="CY1485">
        <v>2092271.4260731277</v>
      </c>
      <c r="CZ1485">
        <v>8410</v>
      </c>
      <c r="DA1485">
        <v>7336.1195165429281</v>
      </c>
      <c r="DB1485">
        <v>6082.3761878505939</v>
      </c>
      <c r="DC1485">
        <v>4652.8924448148946</v>
      </c>
      <c r="DD1485">
        <v>-298361.28576155839</v>
      </c>
      <c r="DE1485">
        <v>-326069.05168449372</v>
      </c>
      <c r="DF1485">
        <v>-370669.49650108942</v>
      </c>
    </row>
    <row r="1486" spans="1:110" x14ac:dyDescent="0.45">
      <c r="A1486">
        <v>39209</v>
      </c>
      <c r="B1486" t="s">
        <v>1815</v>
      </c>
      <c r="C1486">
        <v>13778</v>
      </c>
      <c r="D1486">
        <v>11739</v>
      </c>
      <c r="E1486">
        <v>10481</v>
      </c>
      <c r="F1486">
        <v>9243</v>
      </c>
      <c r="G1486">
        <v>8069</v>
      </c>
      <c r="H1486">
        <v>6956</v>
      </c>
      <c r="I1486">
        <v>5948</v>
      </c>
      <c r="J1486">
        <v>4681.2857142857147</v>
      </c>
      <c r="K1486">
        <v>2.2000000000000002</v>
      </c>
      <c r="L1486">
        <v>2.12</v>
      </c>
      <c r="M1486">
        <v>2.06</v>
      </c>
      <c r="N1486">
        <v>2.0099999999999998</v>
      </c>
      <c r="O1486">
        <v>1.97</v>
      </c>
      <c r="P1486">
        <v>1.94</v>
      </c>
      <c r="Q1486">
        <v>1.9246512080888691</v>
      </c>
      <c r="R1486">
        <v>1.9050220933730642</v>
      </c>
      <c r="S1486">
        <v>255484</v>
      </c>
      <c r="T1486">
        <v>10441</v>
      </c>
      <c r="U1486">
        <v>4197</v>
      </c>
      <c r="V1486">
        <v>30.820419092486468</v>
      </c>
      <c r="W1486">
        <v>72.628814987393199</v>
      </c>
      <c r="X1486">
        <v>2545.9408034001567</v>
      </c>
      <c r="Y1486">
        <v>434.2849272955724</v>
      </c>
      <c r="Z1486">
        <v>5234</v>
      </c>
      <c r="AA1486">
        <v>4253.4980948766761</v>
      </c>
      <c r="AB1486">
        <v>3636.6522068362578</v>
      </c>
      <c r="AC1486">
        <v>3103.9417869071885</v>
      </c>
      <c r="AD1486">
        <v>2630.8344093191308</v>
      </c>
      <c r="AE1486">
        <v>2208.48443524615</v>
      </c>
      <c r="AF1486">
        <v>1874.1662457893885</v>
      </c>
      <c r="AG1486">
        <v>1305.6692385327044</v>
      </c>
      <c r="AH1486">
        <v>794</v>
      </c>
      <c r="AI1486">
        <v>648.5590963515051</v>
      </c>
      <c r="AJ1486">
        <v>561.19230054092986</v>
      </c>
      <c r="AK1486">
        <v>493.45517674677262</v>
      </c>
      <c r="AL1486">
        <v>439.49835198227129</v>
      </c>
      <c r="AM1486">
        <v>392.90295937211033</v>
      </c>
      <c r="AN1486">
        <v>384.68182929951251</v>
      </c>
      <c r="AO1486">
        <v>290.70172219089773</v>
      </c>
      <c r="AP1486">
        <v>28.446670093317962</v>
      </c>
      <c r="AQ1486">
        <v>40.207630299766102</v>
      </c>
      <c r="AR1486">
        <v>1.4206852894245268</v>
      </c>
      <c r="AS1486">
        <v>40.207630299766102</v>
      </c>
      <c r="AT1486">
        <v>10185</v>
      </c>
      <c r="AU1486">
        <v>101</v>
      </c>
      <c r="AV1486">
        <v>6216.4507538806283</v>
      </c>
      <c r="AW1486">
        <v>1625.202327891456</v>
      </c>
      <c r="AX1486">
        <v>80.151626345558782</v>
      </c>
      <c r="AY1486">
        <v>207.44296165699654</v>
      </c>
      <c r="AZ1486">
        <v>61.822696552990983</v>
      </c>
      <c r="BA1486">
        <v>2.1305793102899551</v>
      </c>
      <c r="BB1486">
        <v>66.061272509003672</v>
      </c>
      <c r="BC1486">
        <v>6130</v>
      </c>
      <c r="BD1486">
        <v>179712.09188836129</v>
      </c>
      <c r="BE1486">
        <v>2596557.1019164319</v>
      </c>
      <c r="BF1486">
        <v>28816</v>
      </c>
      <c r="BG1486">
        <v>23930.697079387122</v>
      </c>
      <c r="BH1486">
        <v>18659.340813905186</v>
      </c>
      <c r="BI1486">
        <v>62039.999999999985</v>
      </c>
      <c r="BJ1486">
        <v>45272.983357314792</v>
      </c>
      <c r="BK1486">
        <v>38372.40857137167</v>
      </c>
      <c r="BL1486">
        <v>-192030.38370878558</v>
      </c>
      <c r="BM1486">
        <v>-218686.03859304718</v>
      </c>
      <c r="BN1486">
        <v>-271433.95035547123</v>
      </c>
      <c r="BO1486">
        <v>-95982.395394805353</v>
      </c>
      <c r="BP1486">
        <v>33629.343841048889</v>
      </c>
      <c r="BQ1486">
        <v>167448.06677605235</v>
      </c>
      <c r="BR1486">
        <v>552451</v>
      </c>
      <c r="BS1486">
        <v>8767932</v>
      </c>
      <c r="BT1486">
        <v>937111</v>
      </c>
      <c r="BU1486">
        <v>10465</v>
      </c>
      <c r="BV1486">
        <v>88734</v>
      </c>
      <c r="BW1486">
        <v>932589</v>
      </c>
      <c r="BX1486">
        <v>42948</v>
      </c>
      <c r="BY1486">
        <v>219.38617131943371</v>
      </c>
      <c r="BZ1486">
        <v>0</v>
      </c>
      <c r="CA1486">
        <v>0</v>
      </c>
      <c r="CB1486">
        <v>0</v>
      </c>
      <c r="CC1486">
        <v>0</v>
      </c>
      <c r="CD1486">
        <v>12.849638994105664</v>
      </c>
      <c r="CE1486">
        <v>0</v>
      </c>
      <c r="CF1486">
        <v>4.1462999999999992</v>
      </c>
      <c r="CG1486">
        <v>278131.60729654273</v>
      </c>
      <c r="CH1486">
        <v>175264.15122063854</v>
      </c>
      <c r="CI1486">
        <v>704034.94993597677</v>
      </c>
      <c r="CJ1486">
        <v>34594.623312831922</v>
      </c>
      <c r="CK1486">
        <v>532665.55763135245</v>
      </c>
      <c r="CL1486">
        <v>4410000</v>
      </c>
      <c r="CM1486">
        <v>1570000</v>
      </c>
      <c r="CN1486">
        <v>1690000</v>
      </c>
      <c r="CO1486">
        <v>266340000</v>
      </c>
      <c r="CP1486">
        <v>322000</v>
      </c>
      <c r="CQ1486">
        <v>1460</v>
      </c>
      <c r="CR1486">
        <v>0</v>
      </c>
      <c r="CS1486">
        <v>0</v>
      </c>
      <c r="CT1486">
        <v>771268000</v>
      </c>
      <c r="CU1486">
        <v>10231680</v>
      </c>
      <c r="CV1486">
        <v>0</v>
      </c>
      <c r="CW1486">
        <v>0</v>
      </c>
      <c r="CX1486">
        <v>36391.158282463359</v>
      </c>
      <c r="CY1486">
        <v>1402586.187156626</v>
      </c>
      <c r="CZ1486">
        <v>6130</v>
      </c>
      <c r="DA1486">
        <v>5090.7542024098784</v>
      </c>
      <c r="DB1486">
        <v>3969.3836475999028</v>
      </c>
      <c r="DC1486">
        <v>2720.3849557071103</v>
      </c>
      <c r="DD1486">
        <v>-192030.38370878558</v>
      </c>
      <c r="DE1486">
        <v>-218686.03859304718</v>
      </c>
      <c r="DF1486">
        <v>-271433.95035547123</v>
      </c>
    </row>
    <row r="1487" spans="1:110" x14ac:dyDescent="0.45">
      <c r="A1487">
        <v>39210</v>
      </c>
      <c r="B1487" t="s">
        <v>1816</v>
      </c>
      <c r="C1487">
        <v>34313</v>
      </c>
      <c r="D1487">
        <v>32510</v>
      </c>
      <c r="E1487">
        <v>30676</v>
      </c>
      <c r="F1487">
        <v>28833</v>
      </c>
      <c r="G1487">
        <v>26919</v>
      </c>
      <c r="H1487">
        <v>24896</v>
      </c>
      <c r="I1487">
        <v>22938</v>
      </c>
      <c r="J1487">
        <v>21041.214285714286</v>
      </c>
      <c r="K1487">
        <v>2.2000000000000002</v>
      </c>
      <c r="L1487">
        <v>2.12</v>
      </c>
      <c r="M1487">
        <v>2.06</v>
      </c>
      <c r="N1487">
        <v>2.0099999999999998</v>
      </c>
      <c r="O1487">
        <v>1.97</v>
      </c>
      <c r="P1487">
        <v>1.94</v>
      </c>
      <c r="Q1487">
        <v>1.9246512080888691</v>
      </c>
      <c r="R1487">
        <v>1.9050220933730642</v>
      </c>
      <c r="S1487">
        <v>255484</v>
      </c>
      <c r="T1487">
        <v>10441</v>
      </c>
      <c r="U1487">
        <v>4197</v>
      </c>
      <c r="V1487">
        <v>72.249854974450074</v>
      </c>
      <c r="W1487">
        <v>170.25794925301855</v>
      </c>
      <c r="X1487">
        <v>2704.7203684040855</v>
      </c>
      <c r="Y1487">
        <v>461.36944228180539</v>
      </c>
      <c r="Z1487">
        <v>16934</v>
      </c>
      <c r="AA1487">
        <v>15923.072857505937</v>
      </c>
      <c r="AB1487">
        <v>14786.008041564412</v>
      </c>
      <c r="AC1487">
        <v>13630.117578619205</v>
      </c>
      <c r="AD1487">
        <v>12472.995136140391</v>
      </c>
      <c r="AE1487">
        <v>11381.430403481758</v>
      </c>
      <c r="AF1487">
        <v>10737.086683921685</v>
      </c>
      <c r="AG1487">
        <v>9570.1301880774681</v>
      </c>
      <c r="AH1487">
        <v>1764</v>
      </c>
      <c r="AI1487">
        <v>1615.366376939457</v>
      </c>
      <c r="AJ1487">
        <v>1484.3648766659448</v>
      </c>
      <c r="AK1487">
        <v>1358.4276329823208</v>
      </c>
      <c r="AL1487">
        <v>1274.4358207054265</v>
      </c>
      <c r="AM1487">
        <v>1225.1284937227349</v>
      </c>
      <c r="AN1487">
        <v>1564.4423677705367</v>
      </c>
      <c r="AO1487">
        <v>1526.5760758300157</v>
      </c>
      <c r="AP1487">
        <v>92.338264718952615</v>
      </c>
      <c r="AQ1487">
        <v>51.726573034293693</v>
      </c>
      <c r="AR1487">
        <v>1.8276924263947967</v>
      </c>
      <c r="AS1487">
        <v>51.726573034293693</v>
      </c>
      <c r="AT1487">
        <v>29786</v>
      </c>
      <c r="AU1487">
        <v>457</v>
      </c>
      <c r="AV1487">
        <v>18241.721727365293</v>
      </c>
      <c r="AW1487">
        <v>6118.7878033465122</v>
      </c>
      <c r="AX1487">
        <v>348.47563830690785</v>
      </c>
      <c r="AY1487">
        <v>608.72625404217979</v>
      </c>
      <c r="AZ1487">
        <v>232.75868803930132</v>
      </c>
      <c r="BA1487">
        <v>9.2631306308848611</v>
      </c>
      <c r="BB1487">
        <v>66.061272509003672</v>
      </c>
      <c r="BC1487">
        <v>14930</v>
      </c>
      <c r="BD1487">
        <v>710389.30875012605</v>
      </c>
      <c r="BE1487">
        <v>7854373.5200269325</v>
      </c>
      <c r="BF1487">
        <v>153716</v>
      </c>
      <c r="BG1487">
        <v>143791.01213954834</v>
      </c>
      <c r="BH1487">
        <v>128636.97286354398</v>
      </c>
      <c r="BI1487">
        <v>78052</v>
      </c>
      <c r="BJ1487">
        <v>66812.351282114309</v>
      </c>
      <c r="BK1487">
        <v>61140.348039487508</v>
      </c>
      <c r="BL1487">
        <v>-436581.92180180131</v>
      </c>
      <c r="BM1487">
        <v>-479793.30126030371</v>
      </c>
      <c r="BN1487">
        <v>-559927.24015692784</v>
      </c>
      <c r="BO1487">
        <v>474474.23881313251</v>
      </c>
      <c r="BP1487">
        <v>1327473.8760645562</v>
      </c>
      <c r="BQ1487">
        <v>2098422.6162444483</v>
      </c>
      <c r="BR1487">
        <v>552451</v>
      </c>
      <c r="BS1487">
        <v>8767932</v>
      </c>
      <c r="BT1487">
        <v>937111</v>
      </c>
      <c r="BU1487">
        <v>10465</v>
      </c>
      <c r="BV1487">
        <v>88734</v>
      </c>
      <c r="BW1487">
        <v>932589</v>
      </c>
      <c r="BX1487">
        <v>42948</v>
      </c>
      <c r="BY1487">
        <v>280.72067309247501</v>
      </c>
      <c r="BZ1487">
        <v>0</v>
      </c>
      <c r="CA1487">
        <v>0</v>
      </c>
      <c r="CB1487">
        <v>0</v>
      </c>
      <c r="CC1487">
        <v>51.479078669711996</v>
      </c>
      <c r="CD1487">
        <v>28.783266733046236</v>
      </c>
      <c r="CE1487">
        <v>0</v>
      </c>
      <c r="CF1487">
        <v>0</v>
      </c>
      <c r="CG1487">
        <v>651837.39625097078</v>
      </c>
      <c r="CH1487">
        <v>410754.20768697915</v>
      </c>
      <c r="CI1487">
        <v>1649996.9676105711</v>
      </c>
      <c r="CJ1487">
        <v>81076.974327756674</v>
      </c>
      <c r="CK1487">
        <v>1248370.6312055248</v>
      </c>
      <c r="CL1487">
        <v>17800000</v>
      </c>
      <c r="CM1487">
        <v>3970000</v>
      </c>
      <c r="CN1487">
        <v>4420000</v>
      </c>
      <c r="CO1487">
        <v>632290000</v>
      </c>
      <c r="CP1487">
        <v>255000</v>
      </c>
      <c r="CQ1487">
        <v>320</v>
      </c>
      <c r="CR1487">
        <v>0</v>
      </c>
      <c r="CS1487">
        <v>0</v>
      </c>
      <c r="CT1487">
        <v>591954000</v>
      </c>
      <c r="CU1487">
        <v>2242560</v>
      </c>
      <c r="CV1487">
        <v>0</v>
      </c>
      <c r="CW1487">
        <v>0</v>
      </c>
      <c r="CX1487">
        <v>85737.201992505114</v>
      </c>
      <c r="CY1487">
        <v>3345962.63793761</v>
      </c>
      <c r="CZ1487">
        <v>14930</v>
      </c>
      <c r="DA1487">
        <v>13966.014020944191</v>
      </c>
      <c r="DB1487">
        <v>12494.145078278851</v>
      </c>
      <c r="DC1487">
        <v>10753.491141928958</v>
      </c>
      <c r="DD1487">
        <v>-436581.92180180131</v>
      </c>
      <c r="DE1487">
        <v>-479793.30126030371</v>
      </c>
      <c r="DF1487">
        <v>-559927.24015692784</v>
      </c>
    </row>
    <row r="1488" spans="1:110" x14ac:dyDescent="0.45">
      <c r="A1488">
        <v>39211</v>
      </c>
      <c r="B1488" t="s">
        <v>1817</v>
      </c>
      <c r="C1488">
        <v>32961</v>
      </c>
      <c r="D1488">
        <v>32059</v>
      </c>
      <c r="E1488">
        <v>30997</v>
      </c>
      <c r="F1488">
        <v>29879</v>
      </c>
      <c r="G1488">
        <v>28687</v>
      </c>
      <c r="H1488">
        <v>27434</v>
      </c>
      <c r="I1488">
        <v>26228</v>
      </c>
      <c r="J1488">
        <v>25093.75</v>
      </c>
      <c r="K1488">
        <v>2.2000000000000002</v>
      </c>
      <c r="L1488">
        <v>2.12</v>
      </c>
      <c r="M1488">
        <v>2.06</v>
      </c>
      <c r="N1488">
        <v>2.0099999999999998</v>
      </c>
      <c r="O1488">
        <v>1.97</v>
      </c>
      <c r="P1488">
        <v>1.94</v>
      </c>
      <c r="Q1488">
        <v>1.9246512080888691</v>
      </c>
      <c r="R1488">
        <v>1.9050220933730642</v>
      </c>
      <c r="S1488">
        <v>251072</v>
      </c>
      <c r="T1488">
        <v>10739</v>
      </c>
      <c r="U1488">
        <v>3413</v>
      </c>
      <c r="V1488">
        <v>63.534486867229603</v>
      </c>
      <c r="W1488">
        <v>149.7200436552113</v>
      </c>
      <c r="X1488">
        <v>3038.8779653684969</v>
      </c>
      <c r="Y1488">
        <v>409.84089159850026</v>
      </c>
      <c r="Z1488">
        <v>12217</v>
      </c>
      <c r="AA1488">
        <v>11784.01671285462</v>
      </c>
      <c r="AB1488">
        <v>11359.361558459566</v>
      </c>
      <c r="AC1488">
        <v>10880.940869014405</v>
      </c>
      <c r="AD1488">
        <v>10354.392293385161</v>
      </c>
      <c r="AE1488">
        <v>9813.0103117578947</v>
      </c>
      <c r="AF1488">
        <v>9263.774933825056</v>
      </c>
      <c r="AG1488">
        <v>8765.1106348687754</v>
      </c>
      <c r="AH1488">
        <v>2641</v>
      </c>
      <c r="AI1488">
        <v>2329.6179116725507</v>
      </c>
      <c r="AJ1488">
        <v>2051.6195348359588</v>
      </c>
      <c r="AK1488">
        <v>1791.5738049950812</v>
      </c>
      <c r="AL1488">
        <v>1565.2292729358953</v>
      </c>
      <c r="AM1488">
        <v>1388.397584834828</v>
      </c>
      <c r="AN1488">
        <v>1245.6995355103477</v>
      </c>
      <c r="AO1488">
        <v>1143.8813996275808</v>
      </c>
      <c r="AP1488">
        <v>55.685824406408308</v>
      </c>
      <c r="AQ1488">
        <v>61.506807431534092</v>
      </c>
      <c r="AR1488">
        <v>2.1732645238223842</v>
      </c>
      <c r="AS1488">
        <v>61.506807431534092</v>
      </c>
      <c r="AT1488">
        <v>25657</v>
      </c>
      <c r="AU1488">
        <v>181</v>
      </c>
      <c r="AV1488">
        <v>15631.795278420221</v>
      </c>
      <c r="AW1488">
        <v>3473.500338886186</v>
      </c>
      <c r="AX1488">
        <v>150.08505625717663</v>
      </c>
      <c r="AY1488">
        <v>521.63300844088269</v>
      </c>
      <c r="AZ1488">
        <v>132.13195289123053</v>
      </c>
      <c r="BA1488">
        <v>3.9895399535203939</v>
      </c>
      <c r="BB1488">
        <v>66.061272509003672</v>
      </c>
      <c r="BC1488">
        <v>12620</v>
      </c>
      <c r="BD1488">
        <v>726202.48317760299</v>
      </c>
      <c r="BE1488">
        <v>4674924.1661312748</v>
      </c>
      <c r="BF1488">
        <v>156668</v>
      </c>
      <c r="BG1488">
        <v>154005.48529444862</v>
      </c>
      <c r="BH1488">
        <v>146505.38670871974</v>
      </c>
      <c r="BI1488">
        <v>137268</v>
      </c>
      <c r="BJ1488">
        <v>126748.37685681209</v>
      </c>
      <c r="BK1488">
        <v>120614.79171002339</v>
      </c>
      <c r="BL1488">
        <v>-544266.80575380777</v>
      </c>
      <c r="BM1488">
        <v>-531456.76350692566</v>
      </c>
      <c r="BN1488">
        <v>-544197.83310407633</v>
      </c>
      <c r="BO1488">
        <v>452795.98463531071</v>
      </c>
      <c r="BP1488">
        <v>1069898.1088140209</v>
      </c>
      <c r="BQ1488">
        <v>1613287.1203942448</v>
      </c>
      <c r="BR1488">
        <v>552451</v>
      </c>
      <c r="BS1488">
        <v>8767932</v>
      </c>
      <c r="BT1488">
        <v>937111</v>
      </c>
      <c r="BU1488">
        <v>10465</v>
      </c>
      <c r="BV1488">
        <v>88734</v>
      </c>
      <c r="BW1488">
        <v>932589</v>
      </c>
      <c r="BX1488">
        <v>42948</v>
      </c>
      <c r="BY1488">
        <v>277.35494870839267</v>
      </c>
      <c r="BZ1488">
        <v>0</v>
      </c>
      <c r="CA1488">
        <v>1.4728652000000002</v>
      </c>
      <c r="CB1488">
        <v>0</v>
      </c>
      <c r="CC1488">
        <v>0</v>
      </c>
      <c r="CD1488">
        <v>27.253852081599444</v>
      </c>
      <c r="CE1488">
        <v>0</v>
      </c>
      <c r="CF1488">
        <v>14.764056919288645</v>
      </c>
      <c r="CG1488">
        <v>358671.64801947982</v>
      </c>
      <c r="CH1488">
        <v>226016.3185625223</v>
      </c>
      <c r="CI1488">
        <v>907906.07443481183</v>
      </c>
      <c r="CJ1488">
        <v>44612.37137639329</v>
      </c>
      <c r="CK1488">
        <v>686912.34072923439</v>
      </c>
      <c r="CL1488">
        <v>14900000</v>
      </c>
      <c r="CM1488">
        <v>4090000</v>
      </c>
      <c r="CN1488">
        <v>1990000</v>
      </c>
      <c r="CO1488">
        <v>126480000</v>
      </c>
      <c r="CP1488">
        <v>0</v>
      </c>
      <c r="CQ1488">
        <v>60</v>
      </c>
      <c r="CR1488">
        <v>0</v>
      </c>
      <c r="CS1488">
        <v>0</v>
      </c>
      <c r="CT1488">
        <v>620000</v>
      </c>
      <c r="CU1488">
        <v>420480</v>
      </c>
      <c r="CV1488">
        <v>0</v>
      </c>
      <c r="CW1488">
        <v>0</v>
      </c>
      <c r="CX1488">
        <v>16248.147630547484</v>
      </c>
      <c r="CY1488">
        <v>1772249.8927076571</v>
      </c>
      <c r="CZ1488">
        <v>12620</v>
      </c>
      <c r="DA1488">
        <v>12405.527768376065</v>
      </c>
      <c r="DB1488">
        <v>11801.376032527656</v>
      </c>
      <c r="DC1488">
        <v>10992.86246837929</v>
      </c>
      <c r="DD1488">
        <v>-544266.80575380777</v>
      </c>
      <c r="DE1488">
        <v>-531456.76350692566</v>
      </c>
      <c r="DF1488">
        <v>-544197.83310407633</v>
      </c>
    </row>
    <row r="1489" spans="1:110" x14ac:dyDescent="0.45">
      <c r="A1489">
        <v>39212</v>
      </c>
      <c r="B1489" t="s">
        <v>1818</v>
      </c>
      <c r="C1489">
        <v>27513</v>
      </c>
      <c r="D1489">
        <v>25969</v>
      </c>
      <c r="E1489">
        <v>24310</v>
      </c>
      <c r="F1489">
        <v>22733</v>
      </c>
      <c r="G1489">
        <v>21203</v>
      </c>
      <c r="H1489">
        <v>19732</v>
      </c>
      <c r="I1489">
        <v>18316</v>
      </c>
      <c r="J1489">
        <v>16774.142857142859</v>
      </c>
      <c r="K1489">
        <v>2.2000000000000002</v>
      </c>
      <c r="L1489">
        <v>2.12</v>
      </c>
      <c r="M1489">
        <v>2.06</v>
      </c>
      <c r="N1489">
        <v>2.0099999999999998</v>
      </c>
      <c r="O1489">
        <v>1.97</v>
      </c>
      <c r="P1489">
        <v>1.94</v>
      </c>
      <c r="Q1489">
        <v>1.9246512080888691</v>
      </c>
      <c r="R1489">
        <v>1.9050220933730642</v>
      </c>
      <c r="S1489">
        <v>251072</v>
      </c>
      <c r="T1489">
        <v>10739</v>
      </c>
      <c r="U1489">
        <v>3413</v>
      </c>
      <c r="V1489">
        <v>58.527839857028866</v>
      </c>
      <c r="W1489">
        <v>137.92179917580052</v>
      </c>
      <c r="X1489">
        <v>2753.5810251396574</v>
      </c>
      <c r="Y1489">
        <v>371.36407427111118</v>
      </c>
      <c r="Z1489">
        <v>11374</v>
      </c>
      <c r="AA1489">
        <v>10808.264165706585</v>
      </c>
      <c r="AB1489">
        <v>10045.139535224042</v>
      </c>
      <c r="AC1489">
        <v>9345.3448585160513</v>
      </c>
      <c r="AD1489">
        <v>8711.0323001557299</v>
      </c>
      <c r="AE1489">
        <v>8159.5155827571689</v>
      </c>
      <c r="AF1489">
        <v>8076.5057389389513</v>
      </c>
      <c r="AG1489">
        <v>7337.4860967723835</v>
      </c>
      <c r="AH1489">
        <v>2407</v>
      </c>
      <c r="AI1489">
        <v>2488.8938979956238</v>
      </c>
      <c r="AJ1489">
        <v>2502.44622230409</v>
      </c>
      <c r="AK1489">
        <v>2532.9848197309148</v>
      </c>
      <c r="AL1489">
        <v>2586.7557375150404</v>
      </c>
      <c r="AM1489">
        <v>2688.7910050137043</v>
      </c>
      <c r="AN1489">
        <v>3201.6380169273898</v>
      </c>
      <c r="AO1489">
        <v>3092.324434467941</v>
      </c>
      <c r="AP1489">
        <v>48.627527746293296</v>
      </c>
      <c r="AQ1489">
        <v>67.15760952771744</v>
      </c>
      <c r="AR1489">
        <v>2.3729284023361013</v>
      </c>
      <c r="AS1489">
        <v>67.15760952771744</v>
      </c>
      <c r="AT1489">
        <v>19938</v>
      </c>
      <c r="AU1489">
        <v>183</v>
      </c>
      <c r="AV1489">
        <v>12163.608134308182</v>
      </c>
      <c r="AW1489">
        <v>3057.1068258176988</v>
      </c>
      <c r="AX1489">
        <v>146.51728288397715</v>
      </c>
      <c r="AY1489">
        <v>405.89960344186403</v>
      </c>
      <c r="AZ1489">
        <v>116.29234365410527</v>
      </c>
      <c r="BA1489">
        <v>3.8947019012022777</v>
      </c>
      <c r="BB1489">
        <v>66.061272509003672</v>
      </c>
      <c r="BC1489">
        <v>11220</v>
      </c>
      <c r="BD1489">
        <v>532795.74417971331</v>
      </c>
      <c r="BE1489">
        <v>4342979.3701574998</v>
      </c>
      <c r="BF1489">
        <v>113328</v>
      </c>
      <c r="BG1489">
        <v>104635.37943690614</v>
      </c>
      <c r="BH1489">
        <v>94099.482680579109</v>
      </c>
      <c r="BI1489">
        <v>50879.999999999964</v>
      </c>
      <c r="BJ1489">
        <v>43993.294308069992</v>
      </c>
      <c r="BK1489">
        <v>41007.262279747221</v>
      </c>
      <c r="BL1489">
        <v>-371270.18071976863</v>
      </c>
      <c r="BM1489">
        <v>-420737.45484705269</v>
      </c>
      <c r="BN1489">
        <v>-473163.95676610328</v>
      </c>
      <c r="BO1489">
        <v>257415.1628668725</v>
      </c>
      <c r="BP1489">
        <v>741777.55891299038</v>
      </c>
      <c r="BQ1489">
        <v>1213662.2553454135</v>
      </c>
      <c r="BR1489">
        <v>552451</v>
      </c>
      <c r="BS1489">
        <v>8767932</v>
      </c>
      <c r="BT1489">
        <v>937111</v>
      </c>
      <c r="BU1489">
        <v>10465</v>
      </c>
      <c r="BV1489">
        <v>88734</v>
      </c>
      <c r="BW1489">
        <v>932589</v>
      </c>
      <c r="BX1489">
        <v>42948</v>
      </c>
      <c r="BY1489">
        <v>599.76767161720124</v>
      </c>
      <c r="BZ1489">
        <v>0</v>
      </c>
      <c r="CA1489">
        <v>24.010326666666664</v>
      </c>
      <c r="CB1489">
        <v>1213.2674690839006</v>
      </c>
      <c r="CC1489">
        <v>0</v>
      </c>
      <c r="CD1489">
        <v>40.609555333088103</v>
      </c>
      <c r="CE1489">
        <v>0</v>
      </c>
      <c r="CF1489">
        <v>4.3579736470588237</v>
      </c>
      <c r="CG1489">
        <v>364846.38447490497</v>
      </c>
      <c r="CH1489">
        <v>229907.31805873339</v>
      </c>
      <c r="CI1489">
        <v>923536.19397972245</v>
      </c>
      <c r="CJ1489">
        <v>45380.398727932996</v>
      </c>
      <c r="CK1489">
        <v>698737.92743340542</v>
      </c>
      <c r="CL1489">
        <v>13600000</v>
      </c>
      <c r="CM1489">
        <v>3530000</v>
      </c>
      <c r="CN1489">
        <v>1710000</v>
      </c>
      <c r="CO1489">
        <v>537860000</v>
      </c>
      <c r="CP1489">
        <v>50000</v>
      </c>
      <c r="CQ1489">
        <v>24390</v>
      </c>
      <c r="CR1489">
        <v>0</v>
      </c>
      <c r="CS1489">
        <v>0</v>
      </c>
      <c r="CT1489">
        <v>103657000</v>
      </c>
      <c r="CU1489">
        <v>170925120</v>
      </c>
      <c r="CV1489">
        <v>0</v>
      </c>
      <c r="CW1489">
        <v>0</v>
      </c>
      <c r="CX1489">
        <v>105533.93164315716</v>
      </c>
      <c r="CY1489">
        <v>1728348.7730436819</v>
      </c>
      <c r="CZ1489">
        <v>11220</v>
      </c>
      <c r="DA1489">
        <v>10359.390064962647</v>
      </c>
      <c r="DB1489">
        <v>9316.2871988925745</v>
      </c>
      <c r="DC1489">
        <v>8065.1753129202452</v>
      </c>
      <c r="DD1489">
        <v>-371270.18071976863</v>
      </c>
      <c r="DE1489">
        <v>-420737.45484705269</v>
      </c>
      <c r="DF1489">
        <v>-473163.95676610328</v>
      </c>
    </row>
    <row r="1490" spans="1:110" x14ac:dyDescent="0.45">
      <c r="A1490">
        <v>39301</v>
      </c>
      <c r="B1490" t="s">
        <v>1819</v>
      </c>
      <c r="C1490">
        <v>2584</v>
      </c>
      <c r="D1490">
        <v>2229</v>
      </c>
      <c r="E1490">
        <v>1896</v>
      </c>
      <c r="F1490">
        <v>1604</v>
      </c>
      <c r="G1490">
        <v>1342</v>
      </c>
      <c r="H1490">
        <v>1108</v>
      </c>
      <c r="I1490">
        <v>901</v>
      </c>
      <c r="J1490">
        <v>620.82142857142856</v>
      </c>
      <c r="K1490">
        <v>2.2000000000000002</v>
      </c>
      <c r="L1490">
        <v>2.12</v>
      </c>
      <c r="M1490">
        <v>2.06</v>
      </c>
      <c r="N1490">
        <v>2.0099999999999998</v>
      </c>
      <c r="O1490">
        <v>1.97</v>
      </c>
      <c r="P1490">
        <v>1.94</v>
      </c>
      <c r="Q1490">
        <v>1.9246512080888691</v>
      </c>
      <c r="R1490">
        <v>1.9050220933730642</v>
      </c>
      <c r="S1490">
        <v>251072</v>
      </c>
      <c r="T1490">
        <v>10739</v>
      </c>
      <c r="U1490">
        <v>3413</v>
      </c>
      <c r="V1490">
        <v>6.3753407820009933</v>
      </c>
      <c r="W1490">
        <v>15.02359344134983</v>
      </c>
      <c r="X1490">
        <v>2374.1683591830943</v>
      </c>
      <c r="Y1490">
        <v>320.19425861168378</v>
      </c>
      <c r="Z1490">
        <v>896</v>
      </c>
      <c r="AA1490">
        <v>765.41213441546699</v>
      </c>
      <c r="AB1490">
        <v>627.19426470514225</v>
      </c>
      <c r="AC1490">
        <v>514.57555343675926</v>
      </c>
      <c r="AD1490">
        <v>410.94703812962223</v>
      </c>
      <c r="AE1490">
        <v>333.88964561828271</v>
      </c>
      <c r="AF1490">
        <v>266.08881790290917</v>
      </c>
      <c r="AG1490">
        <v>155.34234752621271</v>
      </c>
      <c r="AH1490">
        <v>279</v>
      </c>
      <c r="AI1490">
        <v>232.60810684511532</v>
      </c>
      <c r="AJ1490">
        <v>188.79450089123173</v>
      </c>
      <c r="AK1490">
        <v>153.05838680115946</v>
      </c>
      <c r="AL1490">
        <v>121.44853988469364</v>
      </c>
      <c r="AM1490">
        <v>97.146993375464476</v>
      </c>
      <c r="AN1490">
        <v>81.878677180720118</v>
      </c>
      <c r="AO1490">
        <v>49.351260435225754</v>
      </c>
      <c r="AP1490">
        <v>3.5091342563520742</v>
      </c>
      <c r="AQ1490">
        <v>6.954833349148732</v>
      </c>
      <c r="AR1490">
        <v>0.24574015817072892</v>
      </c>
      <c r="AS1490">
        <v>6.954833349148732</v>
      </c>
      <c r="AT1490">
        <v>2171</v>
      </c>
      <c r="AU1490">
        <v>8</v>
      </c>
      <c r="AV1490">
        <v>1319.9103308576546</v>
      </c>
      <c r="AW1490">
        <v>232.09149996507378</v>
      </c>
      <c r="AX1490">
        <v>7.5364641005452437</v>
      </c>
      <c r="AY1490">
        <v>44.045407740719931</v>
      </c>
      <c r="AZ1490">
        <v>8.8287606586714062</v>
      </c>
      <c r="BA1490">
        <v>0.20033323361571961</v>
      </c>
      <c r="BB1490">
        <v>66.061272509003672</v>
      </c>
      <c r="BC1490">
        <v>11220</v>
      </c>
      <c r="BD1490">
        <v>229737.69876198331</v>
      </c>
      <c r="BE1490">
        <v>375294.35890279524</v>
      </c>
      <c r="BF1490">
        <v>4032</v>
      </c>
      <c r="BG1490">
        <v>3060.2339045017188</v>
      </c>
      <c r="BH1490">
        <v>2190.2028832678889</v>
      </c>
      <c r="BI1490">
        <v>4608</v>
      </c>
      <c r="BJ1490">
        <v>3097.8920291711956</v>
      </c>
      <c r="BK1490">
        <v>2474.0187234520981</v>
      </c>
      <c r="BL1490">
        <v>-266679.33980853192</v>
      </c>
      <c r="BM1490">
        <v>-325923.34146300034</v>
      </c>
      <c r="BN1490">
        <v>-386824.58485411771</v>
      </c>
      <c r="BO1490">
        <v>-40529.068290113297</v>
      </c>
      <c r="BP1490">
        <v>-32771.96676323624</v>
      </c>
      <c r="BQ1490">
        <v>-26107.767555228842</v>
      </c>
      <c r="BR1490">
        <v>552451</v>
      </c>
      <c r="BS1490">
        <v>8767932</v>
      </c>
      <c r="BT1490">
        <v>937111</v>
      </c>
      <c r="BU1490">
        <v>10465</v>
      </c>
      <c r="BV1490">
        <v>88734</v>
      </c>
      <c r="BW1490">
        <v>932589</v>
      </c>
      <c r="BX1490">
        <v>42948</v>
      </c>
      <c r="BY1490">
        <v>57.42099096171232</v>
      </c>
      <c r="BZ1490">
        <v>0</v>
      </c>
      <c r="CA1490">
        <v>0</v>
      </c>
      <c r="CB1490">
        <v>0</v>
      </c>
      <c r="CC1490">
        <v>0</v>
      </c>
      <c r="CD1490">
        <v>1.9297880840911739</v>
      </c>
      <c r="CE1490">
        <v>0</v>
      </c>
      <c r="CF1490">
        <v>0</v>
      </c>
      <c r="CG1490">
        <v>50203.292050630786</v>
      </c>
      <c r="CH1490">
        <v>31635.517643107538</v>
      </c>
      <c r="CI1490">
        <v>127079.66760427381</v>
      </c>
      <c r="CJ1490">
        <v>6244.3962929532527</v>
      </c>
      <c r="CK1490">
        <v>96147.161464346442</v>
      </c>
      <c r="CL1490">
        <v>1300000</v>
      </c>
      <c r="CM1490">
        <v>710000</v>
      </c>
      <c r="CN1490">
        <v>420000</v>
      </c>
      <c r="CO1490">
        <v>74060000</v>
      </c>
      <c r="CP1490">
        <v>7000</v>
      </c>
      <c r="CQ1490">
        <v>310</v>
      </c>
      <c r="CR1490">
        <v>0</v>
      </c>
      <c r="CS1490">
        <v>0</v>
      </c>
      <c r="CT1490">
        <v>11483000</v>
      </c>
      <c r="CU1490">
        <v>2172480</v>
      </c>
      <c r="CV1490">
        <v>0</v>
      </c>
      <c r="CW1490">
        <v>0</v>
      </c>
      <c r="CX1490">
        <v>12697.369022729588</v>
      </c>
      <c r="CY1490">
        <v>241479.46565174265</v>
      </c>
      <c r="CZ1490">
        <v>11220</v>
      </c>
      <c r="DA1490">
        <v>8515.8294663961497</v>
      </c>
      <c r="DB1490">
        <v>6094.7609995698695</v>
      </c>
      <c r="DC1490">
        <v>3477.6456770594559</v>
      </c>
      <c r="DD1490">
        <v>-266679.33980853192</v>
      </c>
      <c r="DE1490">
        <v>-325923.34146300034</v>
      </c>
      <c r="DF1490">
        <v>-386824.58485411771</v>
      </c>
    </row>
    <row r="1491" spans="1:110" x14ac:dyDescent="0.45">
      <c r="A1491">
        <v>39302</v>
      </c>
      <c r="B1491" t="s">
        <v>1820</v>
      </c>
      <c r="C1491">
        <v>3326</v>
      </c>
      <c r="D1491">
        <v>3033</v>
      </c>
      <c r="E1491">
        <v>2754</v>
      </c>
      <c r="F1491">
        <v>2484</v>
      </c>
      <c r="G1491">
        <v>2232</v>
      </c>
      <c r="H1491">
        <v>1979</v>
      </c>
      <c r="I1491">
        <v>1747</v>
      </c>
      <c r="J1491">
        <v>1483.8928571428573</v>
      </c>
      <c r="K1491">
        <v>2.2000000000000002</v>
      </c>
      <c r="L1491">
        <v>2.12</v>
      </c>
      <c r="M1491">
        <v>2.06</v>
      </c>
      <c r="N1491">
        <v>2.0099999999999998</v>
      </c>
      <c r="O1491">
        <v>1.97</v>
      </c>
      <c r="P1491">
        <v>1.94</v>
      </c>
      <c r="Q1491">
        <v>1.9246512080888691</v>
      </c>
      <c r="R1491">
        <v>1.9050220933730642</v>
      </c>
      <c r="S1491">
        <v>251072</v>
      </c>
      <c r="T1491">
        <v>10739</v>
      </c>
      <c r="U1491">
        <v>3413</v>
      </c>
      <c r="V1491">
        <v>6.9620423453471734</v>
      </c>
      <c r="W1491">
        <v>16.406165143869998</v>
      </c>
      <c r="X1491">
        <v>2798.3884008512182</v>
      </c>
      <c r="Y1491">
        <v>377.40705955090613</v>
      </c>
      <c r="Z1491">
        <v>1443</v>
      </c>
      <c r="AA1491">
        <v>1287.332373531485</v>
      </c>
      <c r="AB1491">
        <v>1134.7591194821641</v>
      </c>
      <c r="AC1491">
        <v>1007.7912201342972</v>
      </c>
      <c r="AD1491">
        <v>885.96564467363328</v>
      </c>
      <c r="AE1491">
        <v>777.21777366450226</v>
      </c>
      <c r="AF1491">
        <v>683.89752078658773</v>
      </c>
      <c r="AG1491">
        <v>551.63028678021976</v>
      </c>
      <c r="AH1491">
        <v>242</v>
      </c>
      <c r="AI1491">
        <v>202.76917540428872</v>
      </c>
      <c r="AJ1491">
        <v>177.50642440686957</v>
      </c>
      <c r="AK1491">
        <v>155.44196604155434</v>
      </c>
      <c r="AL1491">
        <v>137.34257787681983</v>
      </c>
      <c r="AM1491">
        <v>125.63930690645267</v>
      </c>
      <c r="AN1491">
        <v>120.83707911278003</v>
      </c>
      <c r="AO1491">
        <v>102.2920481942609</v>
      </c>
      <c r="AP1491">
        <v>6.291090501406857</v>
      </c>
      <c r="AQ1491">
        <v>1.738708337287183</v>
      </c>
      <c r="AR1491">
        <v>6.1435039542682229E-2</v>
      </c>
      <c r="AS1491">
        <v>1.738708337287183</v>
      </c>
      <c r="AT1491">
        <v>2542</v>
      </c>
      <c r="AU1491">
        <v>68</v>
      </c>
      <c r="AV1491">
        <v>1567.8627093397574</v>
      </c>
      <c r="AW1491">
        <v>767.25591337737148</v>
      </c>
      <c r="AX1491">
        <v>50.206351504274082</v>
      </c>
      <c r="AY1491">
        <v>52.319578610667705</v>
      </c>
      <c r="AZ1491">
        <v>29.18641494487521</v>
      </c>
      <c r="BA1491">
        <v>1.3345782067974032</v>
      </c>
      <c r="BB1491">
        <v>66.061272509003672</v>
      </c>
      <c r="BC1491">
        <v>11220</v>
      </c>
      <c r="BD1491">
        <v>403557.82263906801</v>
      </c>
      <c r="BE1491">
        <v>586021.28850243764</v>
      </c>
      <c r="BF1491">
        <v>7575.9999999999991</v>
      </c>
      <c r="BG1491">
        <v>6544.2359714779232</v>
      </c>
      <c r="BH1491">
        <v>5401.9116998242698</v>
      </c>
      <c r="BI1491">
        <v>5846.0000000000018</v>
      </c>
      <c r="BJ1491">
        <v>4576.5550482841245</v>
      </c>
      <c r="BK1491">
        <v>4023.3239412396297</v>
      </c>
      <c r="BL1491">
        <v>-192526.32318870514</v>
      </c>
      <c r="BM1491">
        <v>-207076.19335259474</v>
      </c>
      <c r="BN1491">
        <v>-223244.17186056555</v>
      </c>
      <c r="BO1491">
        <v>703.78479499847163</v>
      </c>
      <c r="BP1491">
        <v>50531.295125191624</v>
      </c>
      <c r="BQ1491">
        <v>98414.009326650645</v>
      </c>
      <c r="BR1491">
        <v>552451</v>
      </c>
      <c r="BS1491">
        <v>8767932</v>
      </c>
      <c r="BT1491">
        <v>937111</v>
      </c>
      <c r="BU1491">
        <v>10465</v>
      </c>
      <c r="BV1491">
        <v>88734</v>
      </c>
      <c r="BW1491">
        <v>932589</v>
      </c>
      <c r="BX1491">
        <v>42948</v>
      </c>
      <c r="BY1491">
        <v>96.401717689157238</v>
      </c>
      <c r="BZ1491">
        <v>0</v>
      </c>
      <c r="CA1491">
        <v>0</v>
      </c>
      <c r="CB1491">
        <v>0</v>
      </c>
      <c r="CC1491">
        <v>0</v>
      </c>
      <c r="CD1491">
        <v>6.1810297633119955</v>
      </c>
      <c r="CE1491">
        <v>0</v>
      </c>
      <c r="CF1491">
        <v>0</v>
      </c>
      <c r="CG1491">
        <v>66579.766997627987</v>
      </c>
      <c r="CH1491">
        <v>41955.125002623899</v>
      </c>
      <c r="CI1491">
        <v>168533.46291903692</v>
      </c>
      <c r="CJ1491">
        <v>8281.3383992107301</v>
      </c>
      <c r="CK1491">
        <v>127510.67402758244</v>
      </c>
      <c r="CL1491">
        <v>1310000</v>
      </c>
      <c r="CM1491">
        <v>250000</v>
      </c>
      <c r="CN1491">
        <v>280000</v>
      </c>
      <c r="CO1491">
        <v>28360000</v>
      </c>
      <c r="CP1491">
        <v>2000</v>
      </c>
      <c r="CQ1491">
        <v>1260</v>
      </c>
      <c r="CR1491">
        <v>0</v>
      </c>
      <c r="CS1491">
        <v>0</v>
      </c>
      <c r="CT1491">
        <v>3563000</v>
      </c>
      <c r="CU1491">
        <v>8830080</v>
      </c>
      <c r="CV1491">
        <v>0</v>
      </c>
      <c r="CW1491">
        <v>0</v>
      </c>
      <c r="CX1491">
        <v>4271.6211658963248</v>
      </c>
      <c r="CY1491">
        <v>284966.42490853713</v>
      </c>
      <c r="CZ1491">
        <v>11220</v>
      </c>
      <c r="DA1491">
        <v>9691.9651003144536</v>
      </c>
      <c r="DB1491">
        <v>8000.1912977862085</v>
      </c>
      <c r="DC1491">
        <v>6108.8411910937075</v>
      </c>
      <c r="DD1491">
        <v>-192526.32318870514</v>
      </c>
      <c r="DE1491">
        <v>-207076.19335259474</v>
      </c>
      <c r="DF1491">
        <v>-223244.17186056555</v>
      </c>
    </row>
    <row r="1492" spans="1:110" x14ac:dyDescent="0.45">
      <c r="A1492">
        <v>39303</v>
      </c>
      <c r="B1492" t="s">
        <v>1821</v>
      </c>
      <c r="C1492">
        <v>2733</v>
      </c>
      <c r="D1492">
        <v>2489</v>
      </c>
      <c r="E1492">
        <v>2255</v>
      </c>
      <c r="F1492">
        <v>2035</v>
      </c>
      <c r="G1492">
        <v>1826</v>
      </c>
      <c r="H1492">
        <v>1631</v>
      </c>
      <c r="I1492">
        <v>1449</v>
      </c>
      <c r="J1492">
        <v>1234.8214285714287</v>
      </c>
      <c r="K1492">
        <v>2.2000000000000002</v>
      </c>
      <c r="L1492">
        <v>2.12</v>
      </c>
      <c r="M1492">
        <v>2.06</v>
      </c>
      <c r="N1492">
        <v>2.0099999999999998</v>
      </c>
      <c r="O1492">
        <v>1.97</v>
      </c>
      <c r="P1492">
        <v>1.94</v>
      </c>
      <c r="Q1492">
        <v>1.9246512080888691</v>
      </c>
      <c r="R1492">
        <v>1.9050220933730642</v>
      </c>
      <c r="S1492">
        <v>251072</v>
      </c>
      <c r="T1492">
        <v>10739</v>
      </c>
      <c r="U1492">
        <v>3413</v>
      </c>
      <c r="V1492">
        <v>5.7895326171029282</v>
      </c>
      <c r="W1492">
        <v>13.643127046690774</v>
      </c>
      <c r="X1492">
        <v>2765.1489749839279</v>
      </c>
      <c r="Y1492">
        <v>372.92419578048805</v>
      </c>
      <c r="Z1492">
        <v>1396</v>
      </c>
      <c r="AA1492">
        <v>1253.0011680669227</v>
      </c>
      <c r="AB1492">
        <v>1102.7480857777859</v>
      </c>
      <c r="AC1492">
        <v>955.5727035017934</v>
      </c>
      <c r="AD1492">
        <v>845.01272059717621</v>
      </c>
      <c r="AE1492">
        <v>741.93668557743172</v>
      </c>
      <c r="AF1492">
        <v>655.97885541050732</v>
      </c>
      <c r="AG1492">
        <v>530.86656089498149</v>
      </c>
      <c r="AH1492">
        <v>226</v>
      </c>
      <c r="AI1492">
        <v>188.13065967502362</v>
      </c>
      <c r="AJ1492">
        <v>156.35546637759828</v>
      </c>
      <c r="AK1492">
        <v>130.31181252360048</v>
      </c>
      <c r="AL1492">
        <v>107.20127719383304</v>
      </c>
      <c r="AM1492">
        <v>92.708774061609574</v>
      </c>
      <c r="AN1492">
        <v>80.763191596729271</v>
      </c>
      <c r="AO1492">
        <v>66.682127724858972</v>
      </c>
      <c r="AP1492">
        <v>6.0976211222543659</v>
      </c>
      <c r="AQ1492">
        <v>3.6947552167352637</v>
      </c>
      <c r="AR1492">
        <v>0.13054945902819975</v>
      </c>
      <c r="AS1492">
        <v>3.6947552167352637</v>
      </c>
      <c r="AT1492">
        <v>2183</v>
      </c>
      <c r="AU1492">
        <v>35</v>
      </c>
      <c r="AV1492">
        <v>1337.501497585866</v>
      </c>
      <c r="AW1492">
        <v>461.17582546962853</v>
      </c>
      <c r="AX1492">
        <v>26.603003820330038</v>
      </c>
      <c r="AY1492">
        <v>44.63242497444034</v>
      </c>
      <c r="AZ1492">
        <v>17.543128400864671</v>
      </c>
      <c r="BA1492">
        <v>0.70715732313147828</v>
      </c>
      <c r="BB1492">
        <v>66.061272509003672</v>
      </c>
      <c r="BC1492">
        <v>11220</v>
      </c>
      <c r="BD1492">
        <v>409218.15878114151</v>
      </c>
      <c r="BE1492">
        <v>492604.19096289051</v>
      </c>
      <c r="BF1492">
        <v>15516</v>
      </c>
      <c r="BG1492">
        <v>13380.091746970251</v>
      </c>
      <c r="BH1492">
        <v>11110.739526079702</v>
      </c>
      <c r="BI1492">
        <v>6144.0000000000009</v>
      </c>
      <c r="BJ1492">
        <v>4685.5811789645895</v>
      </c>
      <c r="BK1492">
        <v>4143.4583523642495</v>
      </c>
      <c r="BL1492">
        <v>-201555.85348023521</v>
      </c>
      <c r="BM1492">
        <v>-219588.99793312803</v>
      </c>
      <c r="BN1492">
        <v>-238068.51932023978</v>
      </c>
      <c r="BO1492">
        <v>-782.46791135659441</v>
      </c>
      <c r="BP1492">
        <v>28029.761816677579</v>
      </c>
      <c r="BQ1492">
        <v>73024.691155003733</v>
      </c>
      <c r="BR1492">
        <v>552451</v>
      </c>
      <c r="BS1492">
        <v>8767932</v>
      </c>
      <c r="BT1492">
        <v>937111</v>
      </c>
      <c r="BU1492">
        <v>10465</v>
      </c>
      <c r="BV1492">
        <v>88734</v>
      </c>
      <c r="BW1492">
        <v>932589</v>
      </c>
      <c r="BX1492">
        <v>42948</v>
      </c>
      <c r="BY1492">
        <v>11.450685203385691</v>
      </c>
      <c r="BZ1492">
        <v>0</v>
      </c>
      <c r="CA1492">
        <v>0</v>
      </c>
      <c r="CB1492">
        <v>0</v>
      </c>
      <c r="CC1492">
        <v>0</v>
      </c>
      <c r="CD1492">
        <v>4.8221656477481307</v>
      </c>
      <c r="CE1492">
        <v>0</v>
      </c>
      <c r="CF1492">
        <v>7.0521352941176492</v>
      </c>
      <c r="CG1492">
        <v>53961.82728436785</v>
      </c>
      <c r="CH1492">
        <v>34003.952119062109</v>
      </c>
      <c r="CI1492">
        <v>136593.65341421944</v>
      </c>
      <c r="CJ1492">
        <v>6711.8912025861164</v>
      </c>
      <c r="CK1492">
        <v>103345.34467558093</v>
      </c>
      <c r="CL1492">
        <v>1200000</v>
      </c>
      <c r="CM1492">
        <v>130000</v>
      </c>
      <c r="CN1492">
        <v>160000</v>
      </c>
      <c r="CO1492">
        <v>6530000</v>
      </c>
      <c r="CP1492">
        <v>0</v>
      </c>
      <c r="CQ1492">
        <v>0</v>
      </c>
      <c r="CR1492">
        <v>0</v>
      </c>
      <c r="CS1492">
        <v>0</v>
      </c>
      <c r="CT1492">
        <v>0</v>
      </c>
      <c r="CU1492">
        <v>0</v>
      </c>
      <c r="CV1492">
        <v>0</v>
      </c>
      <c r="CW1492">
        <v>0</v>
      </c>
      <c r="CX1492">
        <v>597.42953369179372</v>
      </c>
      <c r="CY1492">
        <v>242095.39004913688</v>
      </c>
      <c r="CZ1492">
        <v>11220</v>
      </c>
      <c r="DA1492">
        <v>9675.4723769661159</v>
      </c>
      <c r="DB1492">
        <v>8034.4481491759634</v>
      </c>
      <c r="DC1492">
        <v>6194.5243141564979</v>
      </c>
      <c r="DD1492">
        <v>-201555.85348023521</v>
      </c>
      <c r="DE1492">
        <v>-219588.99793312803</v>
      </c>
      <c r="DF1492">
        <v>-238068.51932023978</v>
      </c>
    </row>
    <row r="1493" spans="1:110" x14ac:dyDescent="0.45">
      <c r="A1493">
        <v>39304</v>
      </c>
      <c r="B1493" t="s">
        <v>1822</v>
      </c>
      <c r="C1493">
        <v>2631</v>
      </c>
      <c r="D1493">
        <v>2299</v>
      </c>
      <c r="E1493">
        <v>1992</v>
      </c>
      <c r="F1493">
        <v>1724</v>
      </c>
      <c r="G1493">
        <v>1476</v>
      </c>
      <c r="H1493">
        <v>1257</v>
      </c>
      <c r="I1493">
        <v>1051</v>
      </c>
      <c r="J1493">
        <v>788.85714285714278</v>
      </c>
      <c r="K1493">
        <v>2.2000000000000002</v>
      </c>
      <c r="L1493">
        <v>2.12</v>
      </c>
      <c r="M1493">
        <v>2.06</v>
      </c>
      <c r="N1493">
        <v>2.0099999999999998</v>
      </c>
      <c r="O1493">
        <v>1.97</v>
      </c>
      <c r="P1493">
        <v>1.94</v>
      </c>
      <c r="Q1493">
        <v>1.9246512080888691</v>
      </c>
      <c r="R1493">
        <v>1.9050220933730642</v>
      </c>
      <c r="S1493">
        <v>251072</v>
      </c>
      <c r="T1493">
        <v>10739</v>
      </c>
      <c r="U1493">
        <v>3413</v>
      </c>
      <c r="V1493">
        <v>5.5463674649952264</v>
      </c>
      <c r="W1493">
        <v>13.070104441423313</v>
      </c>
      <c r="X1493">
        <v>2778.654925046611</v>
      </c>
      <c r="Y1493">
        <v>374.74568735687103</v>
      </c>
      <c r="Z1493">
        <v>1172</v>
      </c>
      <c r="AA1493">
        <v>1010.3960340275315</v>
      </c>
      <c r="AB1493">
        <v>858.34939683629432</v>
      </c>
      <c r="AC1493">
        <v>733.9682533125598</v>
      </c>
      <c r="AD1493">
        <v>613.69159735770131</v>
      </c>
      <c r="AE1493">
        <v>510.54123886402584</v>
      </c>
      <c r="AF1493">
        <v>417.76967550920307</v>
      </c>
      <c r="AG1493">
        <v>292.51759110641746</v>
      </c>
      <c r="AH1493">
        <v>518</v>
      </c>
      <c r="AI1493">
        <v>427.94723158666443</v>
      </c>
      <c r="AJ1493">
        <v>345.10144770969362</v>
      </c>
      <c r="AK1493">
        <v>276.35144463476877</v>
      </c>
      <c r="AL1493">
        <v>216.96723824171841</v>
      </c>
      <c r="AM1493">
        <v>171.80394859021126</v>
      </c>
      <c r="AN1493">
        <v>132.88364612940057</v>
      </c>
      <c r="AO1493">
        <v>95.968466442932822</v>
      </c>
      <c r="AP1493">
        <v>3.0554819190289932</v>
      </c>
      <c r="AQ1493">
        <v>5.6508020961833445</v>
      </c>
      <c r="AR1493">
        <v>0.19966387851371728</v>
      </c>
      <c r="AS1493">
        <v>5.6508020961833445</v>
      </c>
      <c r="AT1493">
        <v>2261</v>
      </c>
      <c r="AU1493">
        <v>24</v>
      </c>
      <c r="AV1493">
        <v>1380.6123087439908</v>
      </c>
      <c r="AW1493">
        <v>374.12518348525913</v>
      </c>
      <c r="AX1493">
        <v>18.907322796828968</v>
      </c>
      <c r="AY1493">
        <v>46.071032742786969</v>
      </c>
      <c r="AZ1493">
        <v>14.231721979779257</v>
      </c>
      <c r="BA1493">
        <v>0.50259180756011612</v>
      </c>
      <c r="BB1493">
        <v>66.061272509003672</v>
      </c>
      <c r="BC1493">
        <v>11220</v>
      </c>
      <c r="BD1493">
        <v>283031.66563087265</v>
      </c>
      <c r="BE1493">
        <v>345046.78252550319</v>
      </c>
      <c r="BF1493">
        <v>5060</v>
      </c>
      <c r="BG1493">
        <v>4002.1062153348093</v>
      </c>
      <c r="BH1493">
        <v>3023.2979825383513</v>
      </c>
      <c r="BI1493">
        <v>7394.0000000000009</v>
      </c>
      <c r="BJ1493">
        <v>5371.1228886763356</v>
      </c>
      <c r="BK1493">
        <v>4490.9476265216636</v>
      </c>
      <c r="BL1493">
        <v>-244030.57976912614</v>
      </c>
      <c r="BM1493">
        <v>-287657.03291672096</v>
      </c>
      <c r="BN1493">
        <v>-336333.5853953319</v>
      </c>
      <c r="BO1493">
        <v>-17244.532006374706</v>
      </c>
      <c r="BP1493">
        <v>2643.0999005127815</v>
      </c>
      <c r="BQ1493">
        <v>20903.819898248621</v>
      </c>
      <c r="BR1493">
        <v>552451</v>
      </c>
      <c r="BS1493">
        <v>8767932</v>
      </c>
      <c r="BT1493">
        <v>937111</v>
      </c>
      <c r="BU1493">
        <v>10465</v>
      </c>
      <c r="BV1493">
        <v>88734</v>
      </c>
      <c r="BW1493">
        <v>932589</v>
      </c>
      <c r="BX1493">
        <v>42948</v>
      </c>
      <c r="BY1493">
        <v>24.209217666800498</v>
      </c>
      <c r="BZ1493">
        <v>0</v>
      </c>
      <c r="CA1493">
        <v>0</v>
      </c>
      <c r="CB1493">
        <v>0</v>
      </c>
      <c r="CC1493">
        <v>0</v>
      </c>
      <c r="CD1493">
        <v>4.8297476692068546</v>
      </c>
      <c r="CE1493">
        <v>0</v>
      </c>
      <c r="CF1493">
        <v>0</v>
      </c>
      <c r="CG1493">
        <v>39733.086756648961</v>
      </c>
      <c r="CH1493">
        <v>25037.73588866265</v>
      </c>
      <c r="CI1493">
        <v>100576.42141942526</v>
      </c>
      <c r="CJ1493">
        <v>4942.0890446902749</v>
      </c>
      <c r="CK1493">
        <v>76095.079661621785</v>
      </c>
      <c r="CL1493">
        <v>2240000</v>
      </c>
      <c r="CM1493">
        <v>610000</v>
      </c>
      <c r="CN1493">
        <v>250000</v>
      </c>
      <c r="CO1493">
        <v>52360000</v>
      </c>
      <c r="CP1493">
        <v>0</v>
      </c>
      <c r="CQ1493">
        <v>3810</v>
      </c>
      <c r="CR1493">
        <v>0</v>
      </c>
      <c r="CS1493">
        <v>0</v>
      </c>
      <c r="CT1493">
        <v>0</v>
      </c>
      <c r="CU1493">
        <v>26700480</v>
      </c>
      <c r="CV1493">
        <v>0</v>
      </c>
      <c r="CW1493">
        <v>0</v>
      </c>
      <c r="CX1493">
        <v>8439.6878792860716</v>
      </c>
      <c r="CY1493">
        <v>190706.75334356303</v>
      </c>
      <c r="CZ1493">
        <v>11220</v>
      </c>
      <c r="DA1493">
        <v>8874.2355209597954</v>
      </c>
      <c r="DB1493">
        <v>6703.834656932866</v>
      </c>
      <c r="DC1493">
        <v>4284.381073529843</v>
      </c>
      <c r="DD1493">
        <v>-244030.57976912614</v>
      </c>
      <c r="DE1493">
        <v>-287657.03291672096</v>
      </c>
      <c r="DF1493">
        <v>-336333.5853953319</v>
      </c>
    </row>
    <row r="1494" spans="1:110" x14ac:dyDescent="0.45">
      <c r="A1494">
        <v>39305</v>
      </c>
      <c r="B1494" t="s">
        <v>1823</v>
      </c>
      <c r="C1494">
        <v>1294</v>
      </c>
      <c r="D1494">
        <v>1165</v>
      </c>
      <c r="E1494">
        <v>1052</v>
      </c>
      <c r="F1494">
        <v>957</v>
      </c>
      <c r="G1494">
        <v>872</v>
      </c>
      <c r="H1494">
        <v>791</v>
      </c>
      <c r="I1494">
        <v>721</v>
      </c>
      <c r="J1494">
        <v>626.46428571428567</v>
      </c>
      <c r="K1494">
        <v>2.2000000000000002</v>
      </c>
      <c r="L1494">
        <v>2.12</v>
      </c>
      <c r="M1494">
        <v>2.06</v>
      </c>
      <c r="N1494">
        <v>2.0099999999999998</v>
      </c>
      <c r="O1494">
        <v>1.97</v>
      </c>
      <c r="P1494">
        <v>1.94</v>
      </c>
      <c r="Q1494">
        <v>1.9246512080888691</v>
      </c>
      <c r="R1494">
        <v>1.9050220933730642</v>
      </c>
      <c r="S1494">
        <v>251072</v>
      </c>
      <c r="T1494">
        <v>10739</v>
      </c>
      <c r="U1494">
        <v>3413</v>
      </c>
      <c r="V1494">
        <v>2.7920294418647567</v>
      </c>
      <c r="W1494">
        <v>6.5794624389771865</v>
      </c>
      <c r="X1494">
        <v>2714.7928101657212</v>
      </c>
      <c r="Y1494">
        <v>366.13286828337607</v>
      </c>
      <c r="Z1494">
        <v>666</v>
      </c>
      <c r="AA1494">
        <v>670.48902674080819</v>
      </c>
      <c r="AB1494">
        <v>627.8901081875498</v>
      </c>
      <c r="AC1494">
        <v>587.95412221660479</v>
      </c>
      <c r="AD1494">
        <v>550.78698160195222</v>
      </c>
      <c r="AE1494">
        <v>512.38705855632509</v>
      </c>
      <c r="AF1494">
        <v>571.96855148666907</v>
      </c>
      <c r="AG1494">
        <v>512.00636035901846</v>
      </c>
      <c r="AH1494">
        <v>270</v>
      </c>
      <c r="AI1494">
        <v>273.09520390301304</v>
      </c>
      <c r="AJ1494">
        <v>270.1686496628343</v>
      </c>
      <c r="AK1494">
        <v>254.95228637261886</v>
      </c>
      <c r="AL1494">
        <v>241.8623107458298</v>
      </c>
      <c r="AM1494">
        <v>237.1356493659778</v>
      </c>
      <c r="AN1494">
        <v>317.55792087741497</v>
      </c>
      <c r="AO1494">
        <v>284.69009982262975</v>
      </c>
      <c r="AP1494">
        <v>2.1415058864810188</v>
      </c>
      <c r="AQ1494">
        <v>15.431036493423749</v>
      </c>
      <c r="AR1494">
        <v>0.54523597594130491</v>
      </c>
      <c r="AS1494">
        <v>15.431036493423749</v>
      </c>
      <c r="AT1494">
        <v>1391</v>
      </c>
      <c r="AU1494">
        <v>4</v>
      </c>
      <c r="AV1494">
        <v>845.26108215266345</v>
      </c>
      <c r="AW1494">
        <v>139.19170862864308</v>
      </c>
      <c r="AX1494">
        <v>4.0342203460671806</v>
      </c>
      <c r="AY1494">
        <v>28.206362311434376</v>
      </c>
      <c r="AZ1494">
        <v>5.2948525962335822</v>
      </c>
      <c r="BA1494">
        <v>0.10723708044830936</v>
      </c>
      <c r="BB1494">
        <v>66.061272509003672</v>
      </c>
      <c r="BC1494">
        <v>11220</v>
      </c>
      <c r="BD1494">
        <v>443553.51785463636</v>
      </c>
      <c r="BE1494">
        <v>160197.43405086832</v>
      </c>
      <c r="BF1494">
        <v>3552</v>
      </c>
      <c r="BG1494">
        <v>3077.5050413170202</v>
      </c>
      <c r="BH1494">
        <v>2635.4673863988323</v>
      </c>
      <c r="BI1494">
        <v>10749.999999999998</v>
      </c>
      <c r="BJ1494">
        <v>9426.7117905746527</v>
      </c>
      <c r="BK1494">
        <v>8830.8082848160593</v>
      </c>
      <c r="BL1494">
        <v>-186572.81091134378</v>
      </c>
      <c r="BM1494">
        <v>-178136.66566901177</v>
      </c>
      <c r="BN1494">
        <v>-172991.30140141078</v>
      </c>
      <c r="BO1494">
        <v>10776.853125619251</v>
      </c>
      <c r="BP1494">
        <v>30226.324581846609</v>
      </c>
      <c r="BQ1494">
        <v>48696.978687063733</v>
      </c>
      <c r="BR1494">
        <v>552451</v>
      </c>
      <c r="BS1494">
        <v>8767932</v>
      </c>
      <c r="BT1494">
        <v>937111</v>
      </c>
      <c r="BU1494">
        <v>10465</v>
      </c>
      <c r="BV1494">
        <v>88734</v>
      </c>
      <c r="BW1494">
        <v>932589</v>
      </c>
      <c r="BX1494">
        <v>42948</v>
      </c>
      <c r="BY1494">
        <v>4.2759631491339141</v>
      </c>
      <c r="BZ1494">
        <v>0</v>
      </c>
      <c r="CA1494">
        <v>0</v>
      </c>
      <c r="CB1494">
        <v>0</v>
      </c>
      <c r="CC1494">
        <v>0</v>
      </c>
      <c r="CD1494">
        <v>2.2973525019932137</v>
      </c>
      <c r="CE1494">
        <v>0</v>
      </c>
      <c r="CF1494">
        <v>0</v>
      </c>
      <c r="CG1494">
        <v>15571.074539767837</v>
      </c>
      <c r="CH1494">
        <v>9812.0856860975255</v>
      </c>
      <c r="CI1494">
        <v>39415.084069774763</v>
      </c>
      <c r="CJ1494">
        <v>1936.7646256218645</v>
      </c>
      <c r="CK1494">
        <v>29821.044732257182</v>
      </c>
      <c r="CL1494">
        <v>1060000</v>
      </c>
      <c r="CM1494">
        <v>1450000</v>
      </c>
      <c r="CN1494">
        <v>150000</v>
      </c>
      <c r="CO1494">
        <v>196730000</v>
      </c>
      <c r="CP1494">
        <v>74000</v>
      </c>
      <c r="CQ1494">
        <v>11270</v>
      </c>
      <c r="CR1494">
        <v>0</v>
      </c>
      <c r="CS1494">
        <v>0</v>
      </c>
      <c r="CT1494">
        <v>139344000</v>
      </c>
      <c r="CU1494">
        <v>78980160</v>
      </c>
      <c r="CV1494">
        <v>0</v>
      </c>
      <c r="CW1494">
        <v>0</v>
      </c>
      <c r="CX1494">
        <v>36690.139095792016</v>
      </c>
      <c r="CY1494">
        <v>68244.921062081121</v>
      </c>
      <c r="CZ1494">
        <v>11220</v>
      </c>
      <c r="DA1494">
        <v>9721.1730190250473</v>
      </c>
      <c r="DB1494">
        <v>8324.8716428476619</v>
      </c>
      <c r="DC1494">
        <v>6714.2745062045733</v>
      </c>
      <c r="DD1494">
        <v>-186572.81091134378</v>
      </c>
      <c r="DE1494">
        <v>-178136.66566901177</v>
      </c>
      <c r="DF1494">
        <v>-172991.30140141078</v>
      </c>
    </row>
    <row r="1495" spans="1:110" x14ac:dyDescent="0.45">
      <c r="A1495">
        <v>39306</v>
      </c>
      <c r="B1495" t="s">
        <v>1824</v>
      </c>
      <c r="C1495">
        <v>823</v>
      </c>
      <c r="D1495">
        <v>721</v>
      </c>
      <c r="E1495">
        <v>631</v>
      </c>
      <c r="F1495">
        <v>544</v>
      </c>
      <c r="G1495">
        <v>470</v>
      </c>
      <c r="H1495">
        <v>408</v>
      </c>
      <c r="I1495">
        <v>350</v>
      </c>
      <c r="J1495">
        <v>271.21428571428567</v>
      </c>
      <c r="K1495">
        <v>2.2000000000000002</v>
      </c>
      <c r="L1495">
        <v>2.12</v>
      </c>
      <c r="M1495">
        <v>2.06</v>
      </c>
      <c r="N1495">
        <v>2.0099999999999998</v>
      </c>
      <c r="O1495">
        <v>1.97</v>
      </c>
      <c r="P1495">
        <v>1.94</v>
      </c>
      <c r="Q1495">
        <v>1.9246512080888691</v>
      </c>
      <c r="R1495">
        <v>1.9050220933730642</v>
      </c>
      <c r="S1495">
        <v>251072</v>
      </c>
      <c r="T1495">
        <v>10739</v>
      </c>
      <c r="U1495">
        <v>3413</v>
      </c>
      <c r="V1495">
        <v>1.829900844841889</v>
      </c>
      <c r="W1495">
        <v>4.3121908727612288</v>
      </c>
      <c r="X1495">
        <v>2634.4786608857307</v>
      </c>
      <c r="Y1495">
        <v>355.30123143451186</v>
      </c>
      <c r="Z1495">
        <v>505</v>
      </c>
      <c r="AA1495">
        <v>479.304818826602</v>
      </c>
      <c r="AB1495">
        <v>396.45114178740101</v>
      </c>
      <c r="AC1495">
        <v>338.87590201601063</v>
      </c>
      <c r="AD1495">
        <v>293.38103724448297</v>
      </c>
      <c r="AE1495">
        <v>257.3760548589031</v>
      </c>
      <c r="AF1495">
        <v>281.78767438608082</v>
      </c>
      <c r="AG1495">
        <v>210.97272638790565</v>
      </c>
      <c r="AH1495">
        <v>96</v>
      </c>
      <c r="AI1495">
        <v>95.69360394648713</v>
      </c>
      <c r="AJ1495">
        <v>70.93515774988029</v>
      </c>
      <c r="AK1495">
        <v>61.581548981110366</v>
      </c>
      <c r="AL1495">
        <v>51.158690100109709</v>
      </c>
      <c r="AM1495">
        <v>49.04613538064568</v>
      </c>
      <c r="AN1495">
        <v>98.544429071008508</v>
      </c>
      <c r="AO1495">
        <v>78.33399682964324</v>
      </c>
      <c r="AP1495">
        <v>1.5344123174163067</v>
      </c>
      <c r="AQ1495">
        <v>19.995145878802603</v>
      </c>
      <c r="AR1495">
        <v>0.70650295474084568</v>
      </c>
      <c r="AS1495">
        <v>19.995145878802603</v>
      </c>
      <c r="AT1495">
        <v>970</v>
      </c>
      <c r="AU1495">
        <v>10</v>
      </c>
      <c r="AV1495">
        <v>592.18842981694786</v>
      </c>
      <c r="AW1495">
        <v>158.00057662852669</v>
      </c>
      <c r="AX1495">
        <v>7.9023572425661275</v>
      </c>
      <c r="AY1495">
        <v>19.76132790299155</v>
      </c>
      <c r="AZ1495">
        <v>6.0103419349491549</v>
      </c>
      <c r="BA1495">
        <v>0.21005935389187888</v>
      </c>
      <c r="BB1495">
        <v>66.061272509003672</v>
      </c>
      <c r="BC1495">
        <v>11220</v>
      </c>
      <c r="BD1495">
        <v>310279.39281665091</v>
      </c>
      <c r="BE1495">
        <v>98480.896934980527</v>
      </c>
      <c r="BF1495">
        <v>2860</v>
      </c>
      <c r="BG1495">
        <v>2275.9853989414928</v>
      </c>
      <c r="BH1495">
        <v>1768.581437579536</v>
      </c>
      <c r="BI1495">
        <v>2647.9999999999995</v>
      </c>
      <c r="BJ1495">
        <v>1872.1768555033611</v>
      </c>
      <c r="BK1495">
        <v>1620.8328314438247</v>
      </c>
      <c r="BL1495">
        <v>-238221.63429253467</v>
      </c>
      <c r="BM1495">
        <v>-268243.08673360606</v>
      </c>
      <c r="BN1495">
        <v>-303905.02084820147</v>
      </c>
      <c r="BO1495">
        <v>-7505.4286497698777</v>
      </c>
      <c r="BP1495">
        <v>-1252.2894939488178</v>
      </c>
      <c r="BQ1495">
        <v>6676.8503519929291</v>
      </c>
      <c r="BR1495">
        <v>552451</v>
      </c>
      <c r="BS1495">
        <v>8767932</v>
      </c>
      <c r="BT1495">
        <v>937111</v>
      </c>
      <c r="BU1495">
        <v>10465</v>
      </c>
      <c r="BV1495">
        <v>88734</v>
      </c>
      <c r="BW1495">
        <v>932589</v>
      </c>
      <c r="BX1495">
        <v>42948</v>
      </c>
      <c r="BY1495">
        <v>4.8176354620897293</v>
      </c>
      <c r="BZ1495">
        <v>0</v>
      </c>
      <c r="CA1495">
        <v>0</v>
      </c>
      <c r="CB1495">
        <v>6.6285482556896191</v>
      </c>
      <c r="CC1495">
        <v>0</v>
      </c>
      <c r="CD1495">
        <v>1.8955053646808695</v>
      </c>
      <c r="CE1495">
        <v>0</v>
      </c>
      <c r="CF1495">
        <v>7.0319829999999994</v>
      </c>
      <c r="CG1495">
        <v>13423.340120489514</v>
      </c>
      <c r="CH1495">
        <v>8458.6945569806248</v>
      </c>
      <c r="CI1495">
        <v>33978.52074980583</v>
      </c>
      <c r="CJ1495">
        <v>1669.6246772602281</v>
      </c>
      <c r="CK1495">
        <v>25707.797182980332</v>
      </c>
      <c r="CL1495">
        <v>200000</v>
      </c>
      <c r="CM1495">
        <v>480000</v>
      </c>
      <c r="CN1495">
        <v>10000</v>
      </c>
      <c r="CO1495">
        <v>165480000</v>
      </c>
      <c r="CP1495">
        <v>44000</v>
      </c>
      <c r="CQ1495">
        <v>6900</v>
      </c>
      <c r="CR1495">
        <v>0</v>
      </c>
      <c r="CS1495">
        <v>0</v>
      </c>
      <c r="CT1495">
        <v>90069000</v>
      </c>
      <c r="CU1495">
        <v>48355200</v>
      </c>
      <c r="CV1495">
        <v>0</v>
      </c>
      <c r="CW1495">
        <v>0</v>
      </c>
      <c r="CX1495">
        <v>31124.087273563477</v>
      </c>
      <c r="CY1495">
        <v>54037.08282387619</v>
      </c>
      <c r="CZ1495">
        <v>11220</v>
      </c>
      <c r="DA1495">
        <v>8928.8657958473941</v>
      </c>
      <c r="DB1495">
        <v>6938.2810243504873</v>
      </c>
      <c r="DC1495">
        <v>4696.8425074518827</v>
      </c>
      <c r="DD1495">
        <v>-238221.63429253467</v>
      </c>
      <c r="DE1495">
        <v>-268243.08673360606</v>
      </c>
      <c r="DF1495">
        <v>-303905.02084820147</v>
      </c>
    </row>
    <row r="1496" spans="1:110" x14ac:dyDescent="0.45">
      <c r="A1496">
        <v>39307</v>
      </c>
      <c r="B1496" t="s">
        <v>1825</v>
      </c>
      <c r="C1496">
        <v>3858</v>
      </c>
      <c r="D1496">
        <v>3644</v>
      </c>
      <c r="E1496">
        <v>3429</v>
      </c>
      <c r="F1496">
        <v>3207</v>
      </c>
      <c r="G1496">
        <v>2980</v>
      </c>
      <c r="H1496">
        <v>2747</v>
      </c>
      <c r="I1496">
        <v>2532</v>
      </c>
      <c r="J1496">
        <v>2309.8214285714289</v>
      </c>
      <c r="K1496">
        <v>2.2000000000000002</v>
      </c>
      <c r="L1496">
        <v>2.12</v>
      </c>
      <c r="M1496">
        <v>2.06</v>
      </c>
      <c r="N1496">
        <v>2.0099999999999998</v>
      </c>
      <c r="O1496">
        <v>1.97</v>
      </c>
      <c r="P1496">
        <v>1.94</v>
      </c>
      <c r="Q1496">
        <v>1.9246512080888691</v>
      </c>
      <c r="R1496">
        <v>1.9050220933730642</v>
      </c>
      <c r="S1496">
        <v>251072</v>
      </c>
      <c r="T1496">
        <v>10739</v>
      </c>
      <c r="U1496">
        <v>3413</v>
      </c>
      <c r="V1496">
        <v>7.169823484479827</v>
      </c>
      <c r="W1496">
        <v>16.895804751516156</v>
      </c>
      <c r="X1496">
        <v>3151.9271206365884</v>
      </c>
      <c r="Y1496">
        <v>425.08736319674813</v>
      </c>
      <c r="Z1496">
        <v>2116</v>
      </c>
      <c r="AA1496">
        <v>1950.5643724213794</v>
      </c>
      <c r="AB1496">
        <v>1801.2951117594173</v>
      </c>
      <c r="AC1496">
        <v>1666.9916293990516</v>
      </c>
      <c r="AD1496">
        <v>1531.1790838358886</v>
      </c>
      <c r="AE1496">
        <v>1404.3506151622785</v>
      </c>
      <c r="AF1496">
        <v>1286.1391190824872</v>
      </c>
      <c r="AG1496">
        <v>1148.4918385493033</v>
      </c>
      <c r="AH1496">
        <v>824</v>
      </c>
      <c r="AI1496">
        <v>730.58186331956642</v>
      </c>
      <c r="AJ1496">
        <v>652.56051174176685</v>
      </c>
      <c r="AK1496">
        <v>592.72710785405093</v>
      </c>
      <c r="AL1496">
        <v>540.69702812638161</v>
      </c>
      <c r="AM1496">
        <v>496.00789835151755</v>
      </c>
      <c r="AN1496">
        <v>465.78257963356219</v>
      </c>
      <c r="AO1496">
        <v>421.01764864012387</v>
      </c>
      <c r="AP1496">
        <v>10.780914369325007</v>
      </c>
      <c r="AQ1496">
        <v>5.216125011861549</v>
      </c>
      <c r="AR1496">
        <v>0.18430511862804672</v>
      </c>
      <c r="AS1496">
        <v>5.216125011861549</v>
      </c>
      <c r="AT1496">
        <v>3172</v>
      </c>
      <c r="AU1496">
        <v>13</v>
      </c>
      <c r="AV1496">
        <v>1928.9926080558157</v>
      </c>
      <c r="AW1496">
        <v>350.18610795655741</v>
      </c>
      <c r="AX1496">
        <v>11.936906095412571</v>
      </c>
      <c r="AY1496">
        <v>64.370483330822566</v>
      </c>
      <c r="AZ1496">
        <v>13.321079546667443</v>
      </c>
      <c r="BA1496">
        <v>0.31730516666140363</v>
      </c>
      <c r="BB1496">
        <v>66.061272509003672</v>
      </c>
      <c r="BC1496">
        <v>11220</v>
      </c>
      <c r="BD1496">
        <v>522848.26824800548</v>
      </c>
      <c r="BE1496">
        <v>460820.632082514</v>
      </c>
      <c r="BF1496">
        <v>17188</v>
      </c>
      <c r="BG1496">
        <v>15954.593377787249</v>
      </c>
      <c r="BH1496">
        <v>14159.234261658767</v>
      </c>
      <c r="BI1496">
        <v>4188.0000000000018</v>
      </c>
      <c r="BJ1496">
        <v>3579.1492158019637</v>
      </c>
      <c r="BK1496">
        <v>3287.5500515495924</v>
      </c>
      <c r="BL1496">
        <v>-154383.25825549487</v>
      </c>
      <c r="BM1496">
        <v>-144005.00381595746</v>
      </c>
      <c r="BN1496">
        <v>-131733.40621977189</v>
      </c>
      <c r="BO1496">
        <v>24059.481040487532</v>
      </c>
      <c r="BP1496">
        <v>76391.107502471015</v>
      </c>
      <c r="BQ1496">
        <v>125824.12726965459</v>
      </c>
      <c r="BR1496">
        <v>552451</v>
      </c>
      <c r="BS1496">
        <v>8767932</v>
      </c>
      <c r="BT1496">
        <v>937111</v>
      </c>
      <c r="BU1496">
        <v>10465</v>
      </c>
      <c r="BV1496">
        <v>88734</v>
      </c>
      <c r="BW1496">
        <v>932589</v>
      </c>
      <c r="BX1496">
        <v>42948</v>
      </c>
      <c r="BY1496">
        <v>69.130761758173165</v>
      </c>
      <c r="BZ1496">
        <v>0</v>
      </c>
      <c r="CA1496">
        <v>0</v>
      </c>
      <c r="CB1496">
        <v>0</v>
      </c>
      <c r="CC1496">
        <v>0</v>
      </c>
      <c r="CD1496">
        <v>3.2919267462918649</v>
      </c>
      <c r="CE1496">
        <v>0</v>
      </c>
      <c r="CF1496">
        <v>151.87466668344734</v>
      </c>
      <c r="CG1496">
        <v>46176.29001448393</v>
      </c>
      <c r="CH1496">
        <v>29097.90927601335</v>
      </c>
      <c r="CI1496">
        <v>116886.11137933205</v>
      </c>
      <c r="CJ1496">
        <v>5743.5088897751839</v>
      </c>
      <c r="CK1496">
        <v>88434.822309452342</v>
      </c>
      <c r="CL1496">
        <v>2790000</v>
      </c>
      <c r="CM1496">
        <v>250000</v>
      </c>
      <c r="CN1496">
        <v>480000</v>
      </c>
      <c r="CO1496">
        <v>39600000</v>
      </c>
      <c r="CP1496">
        <v>0</v>
      </c>
      <c r="CQ1496">
        <v>1430</v>
      </c>
      <c r="CR1496">
        <v>0</v>
      </c>
      <c r="CS1496">
        <v>0</v>
      </c>
      <c r="CT1496">
        <v>0</v>
      </c>
      <c r="CU1496">
        <v>10021440</v>
      </c>
      <c r="CV1496">
        <v>0</v>
      </c>
      <c r="CW1496">
        <v>0</v>
      </c>
      <c r="CX1496">
        <v>5834.8951123898505</v>
      </c>
      <c r="CY1496">
        <v>211252.06403038974</v>
      </c>
      <c r="CZ1496">
        <v>11220</v>
      </c>
      <c r="DA1496">
        <v>10414.85557940266</v>
      </c>
      <c r="DB1496">
        <v>9242.8792422510669</v>
      </c>
      <c r="DC1496">
        <v>7914.5957743509261</v>
      </c>
      <c r="DD1496">
        <v>-154383.25825549487</v>
      </c>
      <c r="DE1496">
        <v>-144005.00381595746</v>
      </c>
      <c r="DF1496">
        <v>-131733.40621977189</v>
      </c>
    </row>
    <row r="1497" spans="1:110" x14ac:dyDescent="0.45">
      <c r="A1497">
        <v>39341</v>
      </c>
      <c r="B1497" t="s">
        <v>1826</v>
      </c>
      <c r="C1497">
        <v>3573</v>
      </c>
      <c r="D1497">
        <v>3114</v>
      </c>
      <c r="E1497">
        <v>2868</v>
      </c>
      <c r="F1497">
        <v>2636</v>
      </c>
      <c r="G1497">
        <v>2413</v>
      </c>
      <c r="H1497">
        <v>2191</v>
      </c>
      <c r="I1497">
        <v>1985</v>
      </c>
      <c r="J1497">
        <v>1732.6785714285716</v>
      </c>
      <c r="K1497">
        <v>2.2000000000000002</v>
      </c>
      <c r="L1497">
        <v>2.12</v>
      </c>
      <c r="M1497">
        <v>2.06</v>
      </c>
      <c r="N1497">
        <v>2.0099999999999998</v>
      </c>
      <c r="O1497">
        <v>1.97</v>
      </c>
      <c r="P1497">
        <v>1.94</v>
      </c>
      <c r="Q1497">
        <v>1.9246512080888691</v>
      </c>
      <c r="R1497">
        <v>1.9050220933730642</v>
      </c>
      <c r="S1497">
        <v>251072</v>
      </c>
      <c r="T1497">
        <v>10739</v>
      </c>
      <c r="U1497">
        <v>3413</v>
      </c>
      <c r="V1497">
        <v>8.3948645972758467</v>
      </c>
      <c r="W1497">
        <v>19.782633904170432</v>
      </c>
      <c r="X1497">
        <v>2493.1116499561344</v>
      </c>
      <c r="Y1497">
        <v>336.23564786640867</v>
      </c>
      <c r="Z1497">
        <v>1701</v>
      </c>
      <c r="AA1497">
        <v>1542.4413325684434</v>
      </c>
      <c r="AB1497">
        <v>1440.4682746279491</v>
      </c>
      <c r="AC1497">
        <v>1347.8497424058146</v>
      </c>
      <c r="AD1497">
        <v>1224.1795084870062</v>
      </c>
      <c r="AE1497">
        <v>1121.8133065152088</v>
      </c>
      <c r="AF1497">
        <v>1175.2742850002007</v>
      </c>
      <c r="AG1497">
        <v>1048.9191382950398</v>
      </c>
      <c r="AH1497">
        <v>386</v>
      </c>
      <c r="AI1497">
        <v>347.69063462690298</v>
      </c>
      <c r="AJ1497">
        <v>334.09343397550805</v>
      </c>
      <c r="AK1497">
        <v>327.96007663422387</v>
      </c>
      <c r="AL1497">
        <v>329.11888654461035</v>
      </c>
      <c r="AM1497">
        <v>333.34660609172772</v>
      </c>
      <c r="AN1497">
        <v>481.8888032861131</v>
      </c>
      <c r="AO1497">
        <v>476.77337204326773</v>
      </c>
      <c r="AP1497">
        <v>6.9515549336860492</v>
      </c>
      <c r="AQ1497">
        <v>15.21369795126285</v>
      </c>
      <c r="AR1497">
        <v>0.53755659599846961</v>
      </c>
      <c r="AS1497">
        <v>15.21369795126285</v>
      </c>
      <c r="AT1497">
        <v>3154</v>
      </c>
      <c r="AU1497">
        <v>51</v>
      </c>
      <c r="AV1497">
        <v>1932.5881322109899</v>
      </c>
      <c r="AW1497">
        <v>669.95775634568804</v>
      </c>
      <c r="AX1497">
        <v>38.740918780427208</v>
      </c>
      <c r="AY1497">
        <v>64.490465971880724</v>
      </c>
      <c r="AZ1497">
        <v>25.48519305138997</v>
      </c>
      <c r="BA1497">
        <v>1.0298056792926868</v>
      </c>
      <c r="BB1497">
        <v>66.061272509003672</v>
      </c>
      <c r="BC1497">
        <v>11220</v>
      </c>
      <c r="BD1497">
        <v>458960.20653082832</v>
      </c>
      <c r="BE1497">
        <v>652451.78041435045</v>
      </c>
      <c r="BF1497">
        <v>13234</v>
      </c>
      <c r="BG1497">
        <v>11815.653089721596</v>
      </c>
      <c r="BH1497">
        <v>10175.342364711416</v>
      </c>
      <c r="BI1497">
        <v>28602.000000000004</v>
      </c>
      <c r="BJ1497">
        <v>24993.623756241286</v>
      </c>
      <c r="BK1497">
        <v>22700.365688100919</v>
      </c>
      <c r="BL1497">
        <v>-176678.91040438751</v>
      </c>
      <c r="BM1497">
        <v>-176609.69379641232</v>
      </c>
      <c r="BN1497">
        <v>-183544.63575193606</v>
      </c>
      <c r="BO1497">
        <v>42754.931485685287</v>
      </c>
      <c r="BP1497">
        <v>123796.14121804529</v>
      </c>
      <c r="BQ1497">
        <v>183185.32426193097</v>
      </c>
      <c r="BR1497">
        <v>552451</v>
      </c>
      <c r="BS1497">
        <v>8767932</v>
      </c>
      <c r="BT1497">
        <v>937111</v>
      </c>
      <c r="BU1497">
        <v>10465</v>
      </c>
      <c r="BV1497">
        <v>88734</v>
      </c>
      <c r="BW1497">
        <v>932589</v>
      </c>
      <c r="BX1497">
        <v>42948</v>
      </c>
      <c r="BY1497">
        <v>37.981260106961031</v>
      </c>
      <c r="BZ1497">
        <v>0</v>
      </c>
      <c r="CA1497">
        <v>0</v>
      </c>
      <c r="CB1497">
        <v>0</v>
      </c>
      <c r="CC1497">
        <v>0</v>
      </c>
      <c r="CD1497">
        <v>6.9565046883787911</v>
      </c>
      <c r="CE1497">
        <v>0</v>
      </c>
      <c r="CF1497">
        <v>5.2190000000000003</v>
      </c>
      <c r="CG1497">
        <v>67653.634207267154</v>
      </c>
      <c r="CH1497">
        <v>42631.820567182353</v>
      </c>
      <c r="CI1497">
        <v>171251.74457902138</v>
      </c>
      <c r="CJ1497">
        <v>8414.9083733915486</v>
      </c>
      <c r="CK1497">
        <v>129567.29780222087</v>
      </c>
      <c r="CL1497">
        <v>2310000</v>
      </c>
      <c r="CM1497">
        <v>530000</v>
      </c>
      <c r="CN1497">
        <v>310000</v>
      </c>
      <c r="CO1497">
        <v>134220000</v>
      </c>
      <c r="CP1497">
        <v>32000</v>
      </c>
      <c r="CQ1497">
        <v>4920</v>
      </c>
      <c r="CR1497">
        <v>0</v>
      </c>
      <c r="CS1497">
        <v>0</v>
      </c>
      <c r="CT1497">
        <v>74052000</v>
      </c>
      <c r="CU1497">
        <v>34479360</v>
      </c>
      <c r="CV1497">
        <v>0</v>
      </c>
      <c r="CW1497">
        <v>0</v>
      </c>
      <c r="CX1497">
        <v>26930.509607289649</v>
      </c>
      <c r="CY1497">
        <v>271747.75921485864</v>
      </c>
      <c r="CZ1497">
        <v>11220</v>
      </c>
      <c r="DA1497">
        <v>10017.502468390228</v>
      </c>
      <c r="DB1497">
        <v>8626.8204119738602</v>
      </c>
      <c r="DC1497">
        <v>6947.4926700552942</v>
      </c>
      <c r="DD1497">
        <v>-176678.91040438751</v>
      </c>
      <c r="DE1497">
        <v>-176609.69379641232</v>
      </c>
      <c r="DF1497">
        <v>-183544.63575193606</v>
      </c>
    </row>
    <row r="1498" spans="1:110" x14ac:dyDescent="0.45">
      <c r="A1498">
        <v>39344</v>
      </c>
      <c r="B1498" t="s">
        <v>1827</v>
      </c>
      <c r="C1498">
        <v>3962</v>
      </c>
      <c r="D1498">
        <v>3291</v>
      </c>
      <c r="E1498">
        <v>2718</v>
      </c>
      <c r="F1498">
        <v>2236</v>
      </c>
      <c r="G1498">
        <v>1838</v>
      </c>
      <c r="H1498">
        <v>1489</v>
      </c>
      <c r="I1498">
        <v>1195</v>
      </c>
      <c r="J1498">
        <v>738.39285714285711</v>
      </c>
      <c r="K1498">
        <v>2.2000000000000002</v>
      </c>
      <c r="L1498">
        <v>2.12</v>
      </c>
      <c r="M1498">
        <v>2.06</v>
      </c>
      <c r="N1498">
        <v>2.0099999999999998</v>
      </c>
      <c r="O1498">
        <v>1.97</v>
      </c>
      <c r="P1498">
        <v>1.94</v>
      </c>
      <c r="Q1498">
        <v>1.9246512080888691</v>
      </c>
      <c r="R1498">
        <v>1.9050220933730642</v>
      </c>
      <c r="S1498">
        <v>251072</v>
      </c>
      <c r="T1498">
        <v>10739</v>
      </c>
      <c r="U1498">
        <v>3413</v>
      </c>
      <c r="V1498">
        <v>8.9455135959010228</v>
      </c>
      <c r="W1498">
        <v>21.080247156090518</v>
      </c>
      <c r="X1498">
        <v>2594.3681180431636</v>
      </c>
      <c r="Y1498">
        <v>349.89168856097831</v>
      </c>
      <c r="Z1498">
        <v>2178</v>
      </c>
      <c r="AA1498">
        <v>2466.5362901983372</v>
      </c>
      <c r="AB1498">
        <v>2008.1220813168359</v>
      </c>
      <c r="AC1498">
        <v>1661.4813723576663</v>
      </c>
      <c r="AD1498">
        <v>1406.7118571649396</v>
      </c>
      <c r="AE1498">
        <v>1195.9853269389928</v>
      </c>
      <c r="AF1498">
        <v>1529.5234108078589</v>
      </c>
      <c r="AG1498">
        <v>972.09515486016448</v>
      </c>
      <c r="AH1498">
        <v>797</v>
      </c>
      <c r="AI1498">
        <v>1147.4877497239952</v>
      </c>
      <c r="AJ1498">
        <v>962.67818218676666</v>
      </c>
      <c r="AK1498">
        <v>835.5702633412169</v>
      </c>
      <c r="AL1498">
        <v>764.15625947295518</v>
      </c>
      <c r="AM1498">
        <v>706.43279482648393</v>
      </c>
      <c r="AN1498">
        <v>1156.8434572817209</v>
      </c>
      <c r="AO1498">
        <v>785.54250766826442</v>
      </c>
      <c r="AP1498">
        <v>5.5172129847968936</v>
      </c>
      <c r="AQ1498">
        <v>20.647161505285297</v>
      </c>
      <c r="AR1498">
        <v>0.72954109456935157</v>
      </c>
      <c r="AS1498">
        <v>20.647161505285297</v>
      </c>
      <c r="AT1498">
        <v>3549</v>
      </c>
      <c r="AU1498">
        <v>98</v>
      </c>
      <c r="AV1498">
        <v>2190.1328775943316</v>
      </c>
      <c r="AW1498">
        <v>1097.0783984068466</v>
      </c>
      <c r="AX1498">
        <v>72.256546875517316</v>
      </c>
      <c r="AY1498">
        <v>73.084734125322839</v>
      </c>
      <c r="AZ1498">
        <v>41.732862275396442</v>
      </c>
      <c r="BA1498">
        <v>1.9207134131284389</v>
      </c>
      <c r="BB1498">
        <v>66.061272509003672</v>
      </c>
      <c r="BC1498">
        <v>11220</v>
      </c>
      <c r="BD1498">
        <v>185069.66581651566</v>
      </c>
      <c r="BE1498">
        <v>492984.65527920978</v>
      </c>
      <c r="BF1498">
        <v>2734</v>
      </c>
      <c r="BG1498">
        <v>1959.2156023286789</v>
      </c>
      <c r="BH1498">
        <v>1351.7595817396398</v>
      </c>
      <c r="BI1498">
        <v>1213.9999999999998</v>
      </c>
      <c r="BJ1498">
        <v>817.76148766090682</v>
      </c>
      <c r="BK1498">
        <v>692.36694444131376</v>
      </c>
      <c r="BL1498">
        <v>-296790.13323482557</v>
      </c>
      <c r="BM1498">
        <v>-359680.04096589703</v>
      </c>
      <c r="BN1498">
        <v>-428255.15619588399</v>
      </c>
      <c r="BO1498">
        <v>-56931.644650368136</v>
      </c>
      <c r="BP1498">
        <v>-41896.106405392609</v>
      </c>
      <c r="BQ1498">
        <v>-4263.4511771809193</v>
      </c>
      <c r="BR1498">
        <v>552451</v>
      </c>
      <c r="BS1498">
        <v>8767932</v>
      </c>
      <c r="BT1498">
        <v>937111</v>
      </c>
      <c r="BU1498">
        <v>10465</v>
      </c>
      <c r="BV1498">
        <v>88734</v>
      </c>
      <c r="BW1498">
        <v>932589</v>
      </c>
      <c r="BX1498">
        <v>42948</v>
      </c>
      <c r="BY1498">
        <v>5.8033453254191976</v>
      </c>
      <c r="BZ1498">
        <v>0</v>
      </c>
      <c r="CA1498">
        <v>19.208261333333333</v>
      </c>
      <c r="CB1498">
        <v>398.26318314682487</v>
      </c>
      <c r="CC1498">
        <v>0</v>
      </c>
      <c r="CD1498">
        <v>9.720151510083495</v>
      </c>
      <c r="CE1498">
        <v>0</v>
      </c>
      <c r="CF1498">
        <v>144.78899999999999</v>
      </c>
      <c r="CG1498">
        <v>70069.835428955266</v>
      </c>
      <c r="CH1498">
        <v>44154.385587438861</v>
      </c>
      <c r="CI1498">
        <v>177367.87831398644</v>
      </c>
      <c r="CJ1498">
        <v>8715.4408152983906</v>
      </c>
      <c r="CK1498">
        <v>134194.70129515731</v>
      </c>
      <c r="CL1498">
        <v>1780000</v>
      </c>
      <c r="CM1498">
        <v>1420000</v>
      </c>
      <c r="CN1498">
        <v>1040000</v>
      </c>
      <c r="CO1498">
        <v>315060000</v>
      </c>
      <c r="CP1498">
        <v>109000</v>
      </c>
      <c r="CQ1498">
        <v>18010</v>
      </c>
      <c r="CR1498">
        <v>0</v>
      </c>
      <c r="CS1498">
        <v>0</v>
      </c>
      <c r="CT1498">
        <v>237736000</v>
      </c>
      <c r="CU1498">
        <v>126214080</v>
      </c>
      <c r="CV1498">
        <v>0</v>
      </c>
      <c r="CW1498">
        <v>0</v>
      </c>
      <c r="CX1498">
        <v>60697.309881488836</v>
      </c>
      <c r="CY1498">
        <v>298927.45377683296</v>
      </c>
      <c r="CZ1498">
        <v>11220</v>
      </c>
      <c r="DA1498">
        <v>8040.3800505222298</v>
      </c>
      <c r="DB1498">
        <v>5547.4551964589464</v>
      </c>
      <c r="DC1498">
        <v>2801.4850272720983</v>
      </c>
      <c r="DD1498">
        <v>-296790.13323482557</v>
      </c>
      <c r="DE1498">
        <v>-359680.04096589703</v>
      </c>
      <c r="DF1498">
        <v>-428255.15619588399</v>
      </c>
    </row>
    <row r="1499" spans="1:110" x14ac:dyDescent="0.45">
      <c r="A1499">
        <v>39363</v>
      </c>
      <c r="B1499" t="s">
        <v>1828</v>
      </c>
      <c r="C1499">
        <v>3997</v>
      </c>
      <c r="D1499">
        <v>3692</v>
      </c>
      <c r="E1499">
        <v>3366</v>
      </c>
      <c r="F1499">
        <v>3074</v>
      </c>
      <c r="G1499">
        <v>2809</v>
      </c>
      <c r="H1499">
        <v>2564</v>
      </c>
      <c r="I1499">
        <v>2328</v>
      </c>
      <c r="J1499">
        <v>2048.7142857142858</v>
      </c>
      <c r="K1499">
        <v>2.2000000000000002</v>
      </c>
      <c r="L1499">
        <v>2.12</v>
      </c>
      <c r="M1499">
        <v>2.06</v>
      </c>
      <c r="N1499">
        <v>2.0099999999999998</v>
      </c>
      <c r="O1499">
        <v>1.97</v>
      </c>
      <c r="P1499">
        <v>1.94</v>
      </c>
      <c r="Q1499">
        <v>1.9246512080888691</v>
      </c>
      <c r="R1499">
        <v>1.9050220933730642</v>
      </c>
      <c r="S1499">
        <v>251072</v>
      </c>
      <c r="T1499">
        <v>10739</v>
      </c>
      <c r="U1499">
        <v>3413</v>
      </c>
      <c r="V1499">
        <v>8.2947499514609273</v>
      </c>
      <c r="W1499">
        <v>19.546712125605364</v>
      </c>
      <c r="X1499">
        <v>2822.6254778579423</v>
      </c>
      <c r="Y1499">
        <v>380.67581379618326</v>
      </c>
      <c r="Z1499">
        <v>2044</v>
      </c>
      <c r="AA1499">
        <v>1854.765212196191</v>
      </c>
      <c r="AB1499">
        <v>1668.2181563837507</v>
      </c>
      <c r="AC1499">
        <v>1509.9195059760627</v>
      </c>
      <c r="AD1499">
        <v>1354.9856350337279</v>
      </c>
      <c r="AE1499">
        <v>1234.1482039722628</v>
      </c>
      <c r="AF1499">
        <v>1238.777736821351</v>
      </c>
      <c r="AG1499">
        <v>1065.7675453176255</v>
      </c>
      <c r="AH1499">
        <v>476</v>
      </c>
      <c r="AI1499">
        <v>406.97870375205224</v>
      </c>
      <c r="AJ1499">
        <v>345.72302508687176</v>
      </c>
      <c r="AK1499">
        <v>290.61722587489021</v>
      </c>
      <c r="AL1499">
        <v>255.27673967795073</v>
      </c>
      <c r="AM1499">
        <v>239.06457659619244</v>
      </c>
      <c r="AN1499">
        <v>330.83938467467806</v>
      </c>
      <c r="AO1499">
        <v>302.61512618333154</v>
      </c>
      <c r="AP1499">
        <v>8.7127934197638979</v>
      </c>
      <c r="AQ1499">
        <v>17.387083372871828</v>
      </c>
      <c r="AR1499">
        <v>0.61435039542682235</v>
      </c>
      <c r="AS1499">
        <v>17.387083372871828</v>
      </c>
      <c r="AT1499">
        <v>3762</v>
      </c>
      <c r="AU1499">
        <v>82</v>
      </c>
      <c r="AV1499">
        <v>2313.2204014013587</v>
      </c>
      <c r="AW1499">
        <v>978.00126306921493</v>
      </c>
      <c r="AX1499">
        <v>61.149499811396446</v>
      </c>
      <c r="AY1499">
        <v>77.192164794763329</v>
      </c>
      <c r="AZ1499">
        <v>37.203168047152936</v>
      </c>
      <c r="BA1499">
        <v>1.6254674430565668</v>
      </c>
      <c r="BB1499">
        <v>66.061272509003672</v>
      </c>
      <c r="BC1499">
        <v>11220</v>
      </c>
      <c r="BD1499">
        <v>457715.20495147281</v>
      </c>
      <c r="BE1499">
        <v>651210.36185097136</v>
      </c>
      <c r="BF1499">
        <v>7178.0000000000009</v>
      </c>
      <c r="BG1499">
        <v>6303.55328449842</v>
      </c>
      <c r="BH1499">
        <v>5447.4582881906836</v>
      </c>
      <c r="BI1499">
        <v>7762.0000000000018</v>
      </c>
      <c r="BJ1499">
        <v>6318.8564937061692</v>
      </c>
      <c r="BK1499">
        <v>5670.4743166270373</v>
      </c>
      <c r="BL1499">
        <v>-181480.63794848626</v>
      </c>
      <c r="BM1499">
        <v>-172430.32297849981</v>
      </c>
      <c r="BN1499">
        <v>-168493.65344954759</v>
      </c>
      <c r="BO1499">
        <v>17471.089177596266</v>
      </c>
      <c r="BP1499">
        <v>83444.983343293541</v>
      </c>
      <c r="BQ1499">
        <v>142255.26530120231</v>
      </c>
      <c r="BR1499">
        <v>552451</v>
      </c>
      <c r="BS1499">
        <v>8767932</v>
      </c>
      <c r="BT1499">
        <v>937111</v>
      </c>
      <c r="BU1499">
        <v>10465</v>
      </c>
      <c r="BV1499">
        <v>88734</v>
      </c>
      <c r="BW1499">
        <v>932589</v>
      </c>
      <c r="BX1499">
        <v>42948</v>
      </c>
      <c r="BY1499">
        <v>62.315530517616757</v>
      </c>
      <c r="BZ1499">
        <v>0</v>
      </c>
      <c r="CA1499">
        <v>0</v>
      </c>
      <c r="CB1499">
        <v>0</v>
      </c>
      <c r="CC1499">
        <v>0</v>
      </c>
      <c r="CD1499">
        <v>7.0512799566128352</v>
      </c>
      <c r="CE1499">
        <v>0</v>
      </c>
      <c r="CF1499">
        <v>0</v>
      </c>
      <c r="CG1499">
        <v>70069.835428955266</v>
      </c>
      <c r="CH1499">
        <v>44154.385587438861</v>
      </c>
      <c r="CI1499">
        <v>177367.87831398644</v>
      </c>
      <c r="CJ1499">
        <v>8715.4408152983906</v>
      </c>
      <c r="CK1499">
        <v>134194.70129515731</v>
      </c>
      <c r="CL1499">
        <v>3820000</v>
      </c>
      <c r="CM1499">
        <v>1160000</v>
      </c>
      <c r="CN1499">
        <v>360000</v>
      </c>
      <c r="CO1499">
        <v>212130000</v>
      </c>
      <c r="CP1499">
        <v>67000</v>
      </c>
      <c r="CQ1499">
        <v>960</v>
      </c>
      <c r="CR1499">
        <v>0</v>
      </c>
      <c r="CS1499">
        <v>0</v>
      </c>
      <c r="CT1499">
        <v>147664000</v>
      </c>
      <c r="CU1499">
        <v>6727680</v>
      </c>
      <c r="CV1499">
        <v>0</v>
      </c>
      <c r="CW1499">
        <v>0</v>
      </c>
      <c r="CX1499">
        <v>40420.994623601182</v>
      </c>
      <c r="CY1499">
        <v>296105.00951819087</v>
      </c>
      <c r="CZ1499">
        <v>11220</v>
      </c>
      <c r="DA1499">
        <v>9853.144030659274</v>
      </c>
      <c r="DB1499">
        <v>8514.9738079547878</v>
      </c>
      <c r="DC1499">
        <v>6928.6465060007667</v>
      </c>
      <c r="DD1499">
        <v>-181480.63794848626</v>
      </c>
      <c r="DE1499">
        <v>-172430.32297849981</v>
      </c>
      <c r="DF1499">
        <v>-168493.65344954759</v>
      </c>
    </row>
    <row r="1500" spans="1:110" x14ac:dyDescent="0.45">
      <c r="A1500">
        <v>39364</v>
      </c>
      <c r="B1500" t="s">
        <v>1829</v>
      </c>
      <c r="C1500">
        <v>396</v>
      </c>
      <c r="D1500">
        <v>367</v>
      </c>
      <c r="E1500">
        <v>292</v>
      </c>
      <c r="F1500">
        <v>238</v>
      </c>
      <c r="G1500">
        <v>202</v>
      </c>
      <c r="H1500">
        <v>171</v>
      </c>
      <c r="I1500">
        <v>143</v>
      </c>
      <c r="J1500">
        <v>98.678571428571431</v>
      </c>
      <c r="K1500">
        <v>2.2000000000000002</v>
      </c>
      <c r="L1500">
        <v>2.12</v>
      </c>
      <c r="M1500">
        <v>2.06</v>
      </c>
      <c r="N1500">
        <v>2.0099999999999998</v>
      </c>
      <c r="O1500">
        <v>1.97</v>
      </c>
      <c r="P1500">
        <v>1.94</v>
      </c>
      <c r="Q1500">
        <v>1.9246512080888691</v>
      </c>
      <c r="R1500">
        <v>1.9050220933730642</v>
      </c>
      <c r="S1500">
        <v>251072</v>
      </c>
      <c r="T1500">
        <v>10739</v>
      </c>
      <c r="U1500">
        <v>3413</v>
      </c>
      <c r="V1500">
        <v>1.013114344368174</v>
      </c>
      <c r="W1500">
        <v>2.3874203026696748</v>
      </c>
      <c r="X1500">
        <v>2289.5974308276395</v>
      </c>
      <c r="Y1500">
        <v>308.78852759006651</v>
      </c>
      <c r="Z1500">
        <v>219</v>
      </c>
      <c r="AA1500">
        <v>218.94314883620635</v>
      </c>
      <c r="AB1500">
        <v>190.16505429784578</v>
      </c>
      <c r="AC1500">
        <v>158.64245440087581</v>
      </c>
      <c r="AD1500">
        <v>138.42855377967766</v>
      </c>
      <c r="AE1500">
        <v>120.26248085072949</v>
      </c>
      <c r="AF1500">
        <v>121.32349619364575</v>
      </c>
      <c r="AG1500">
        <v>91.924539409682382</v>
      </c>
      <c r="AH1500">
        <v>53</v>
      </c>
      <c r="AI1500">
        <v>61.964301400593897</v>
      </c>
      <c r="AJ1500">
        <v>65.112736067765383</v>
      </c>
      <c r="AK1500">
        <v>62.597463052215588</v>
      </c>
      <c r="AL1500">
        <v>57.478227216629328</v>
      </c>
      <c r="AM1500">
        <v>53.848510447306126</v>
      </c>
      <c r="AN1500">
        <v>69.629650385241504</v>
      </c>
      <c r="AO1500">
        <v>56.890781772796849</v>
      </c>
      <c r="AP1500">
        <v>0.74052072710091321</v>
      </c>
      <c r="AQ1500">
        <v>8.2588646021141194</v>
      </c>
      <c r="AR1500">
        <v>0.29181643782774064</v>
      </c>
      <c r="AS1500">
        <v>8.2588646021141194</v>
      </c>
      <c r="AT1500">
        <v>472</v>
      </c>
      <c r="AU1500">
        <v>3</v>
      </c>
      <c r="AV1500">
        <v>287.4449771513506</v>
      </c>
      <c r="AW1500">
        <v>61.113490549753479</v>
      </c>
      <c r="AX1500">
        <v>2.5282976197054037</v>
      </c>
      <c r="AY1500">
        <v>9.5920388875405678</v>
      </c>
      <c r="AZ1500">
        <v>2.3247571805126221</v>
      </c>
      <c r="BA1500">
        <v>6.7206853365342281E-2</v>
      </c>
      <c r="BB1500">
        <v>66.061272509003672</v>
      </c>
      <c r="BC1500">
        <v>11220</v>
      </c>
      <c r="BD1500">
        <v>221785.13040055468</v>
      </c>
      <c r="BE1500">
        <v>48642.135700957668</v>
      </c>
      <c r="BF1500">
        <v>2720</v>
      </c>
      <c r="BG1500">
        <v>1860.4568438461647</v>
      </c>
      <c r="BH1500">
        <v>1384.9467681676456</v>
      </c>
      <c r="BI1500">
        <v>10140</v>
      </c>
      <c r="BJ1500">
        <v>7347.2702670788613</v>
      </c>
      <c r="BK1500">
        <v>6411.0959524749887</v>
      </c>
      <c r="BL1500">
        <v>-320954.26629901159</v>
      </c>
      <c r="BM1500">
        <v>-348637.42998983216</v>
      </c>
      <c r="BN1500">
        <v>-391460.12003979046</v>
      </c>
      <c r="BO1500">
        <v>-682.11617922793812</v>
      </c>
      <c r="BP1500">
        <v>1153.4328792315573</v>
      </c>
      <c r="BQ1500">
        <v>5743.1204188999618</v>
      </c>
      <c r="BR1500">
        <v>552451</v>
      </c>
      <c r="BS1500">
        <v>8767932</v>
      </c>
      <c r="BT1500">
        <v>937111</v>
      </c>
      <c r="BU1500">
        <v>10465</v>
      </c>
      <c r="BV1500">
        <v>88734</v>
      </c>
      <c r="BW1500">
        <v>932589</v>
      </c>
      <c r="BX1500">
        <v>42948</v>
      </c>
      <c r="BY1500">
        <v>0.5100508781077765</v>
      </c>
      <c r="BZ1500">
        <v>0</v>
      </c>
      <c r="CA1500">
        <v>0</v>
      </c>
      <c r="CB1500">
        <v>634.53345581814074</v>
      </c>
      <c r="CC1500">
        <v>0</v>
      </c>
      <c r="CD1500">
        <v>1.0501099720332017</v>
      </c>
      <c r="CE1500">
        <v>0</v>
      </c>
      <c r="CF1500">
        <v>2.582436114911081</v>
      </c>
      <c r="CG1500">
        <v>6174.7364554251762</v>
      </c>
      <c r="CH1500">
        <v>3890.9994962110873</v>
      </c>
      <c r="CI1500">
        <v>15630.119544910682</v>
      </c>
      <c r="CJ1500">
        <v>768.02735153970491</v>
      </c>
      <c r="CK1500">
        <v>11825.586704170952</v>
      </c>
      <c r="CL1500">
        <v>60000</v>
      </c>
      <c r="CM1500">
        <v>430000</v>
      </c>
      <c r="CN1500">
        <v>130000</v>
      </c>
      <c r="CO1500">
        <v>95270000</v>
      </c>
      <c r="CP1500">
        <v>7000</v>
      </c>
      <c r="CQ1500">
        <v>4050</v>
      </c>
      <c r="CR1500">
        <v>0</v>
      </c>
      <c r="CS1500">
        <v>0</v>
      </c>
      <c r="CT1500">
        <v>17109000</v>
      </c>
      <c r="CU1500">
        <v>28382400</v>
      </c>
      <c r="CV1500">
        <v>0</v>
      </c>
      <c r="CW1500">
        <v>0</v>
      </c>
      <c r="CX1500">
        <v>19659.820496205502</v>
      </c>
      <c r="CY1500">
        <v>24964.829996122215</v>
      </c>
      <c r="CZ1500">
        <v>11220</v>
      </c>
      <c r="DA1500">
        <v>7674.3844808654285</v>
      </c>
      <c r="DB1500">
        <v>5712.9054186915364</v>
      </c>
      <c r="DC1500">
        <v>3357.2639759599997</v>
      </c>
      <c r="DD1500">
        <v>-320954.26629901159</v>
      </c>
      <c r="DE1500">
        <v>-348637.42998983216</v>
      </c>
      <c r="DF1500">
        <v>-391460.12003979046</v>
      </c>
    </row>
    <row r="1501" spans="1:110" x14ac:dyDescent="0.45">
      <c r="A1501">
        <v>39386</v>
      </c>
      <c r="B1501" t="s">
        <v>1830</v>
      </c>
      <c r="C1501">
        <v>22767</v>
      </c>
      <c r="D1501">
        <v>20621</v>
      </c>
      <c r="E1501">
        <v>18527</v>
      </c>
      <c r="F1501">
        <v>16542</v>
      </c>
      <c r="G1501">
        <v>14619</v>
      </c>
      <c r="H1501">
        <v>12730</v>
      </c>
      <c r="I1501">
        <v>10947</v>
      </c>
      <c r="J1501">
        <v>8977.3571428571431</v>
      </c>
      <c r="K1501">
        <v>2.2000000000000002</v>
      </c>
      <c r="L1501">
        <v>2.12</v>
      </c>
      <c r="M1501">
        <v>2.06</v>
      </c>
      <c r="N1501">
        <v>2.0099999999999998</v>
      </c>
      <c r="O1501">
        <v>1.97</v>
      </c>
      <c r="P1501">
        <v>1.94</v>
      </c>
      <c r="Q1501">
        <v>1.9246512080888691</v>
      </c>
      <c r="R1501">
        <v>1.9050220933730642</v>
      </c>
      <c r="S1501">
        <v>255484</v>
      </c>
      <c r="T1501">
        <v>10441</v>
      </c>
      <c r="U1501">
        <v>4197</v>
      </c>
      <c r="V1501">
        <v>43.99074361580503</v>
      </c>
      <c r="W1501">
        <v>103.66489727613865</v>
      </c>
      <c r="X1501">
        <v>2947.4413040085165</v>
      </c>
      <c r="Y1501">
        <v>502.77262170031599</v>
      </c>
      <c r="Z1501">
        <v>8283</v>
      </c>
      <c r="AA1501">
        <v>7426.2808854607256</v>
      </c>
      <c r="AB1501">
        <v>6469.7899533184</v>
      </c>
      <c r="AC1501">
        <v>5565.0231104377644</v>
      </c>
      <c r="AD1501">
        <v>4729.9804412926114</v>
      </c>
      <c r="AE1501">
        <v>3974.939545089911</v>
      </c>
      <c r="AF1501">
        <v>3420.3162021653002</v>
      </c>
      <c r="AG1501">
        <v>2536.4185894923412</v>
      </c>
      <c r="AH1501">
        <v>786</v>
      </c>
      <c r="AI1501">
        <v>708.50815849267974</v>
      </c>
      <c r="AJ1501">
        <v>636.67445126381926</v>
      </c>
      <c r="AK1501">
        <v>578.20704202850902</v>
      </c>
      <c r="AL1501">
        <v>534.26741334974713</v>
      </c>
      <c r="AM1501">
        <v>504.68238421375582</v>
      </c>
      <c r="AN1501">
        <v>589.95513522663839</v>
      </c>
      <c r="AO1501">
        <v>512.24662376762342</v>
      </c>
      <c r="AP1501">
        <v>38.920701999159711</v>
      </c>
      <c r="AQ1501">
        <v>27.601994854434032</v>
      </c>
      <c r="AR1501">
        <v>0.97528125274008037</v>
      </c>
      <c r="AS1501">
        <v>27.601994854434032</v>
      </c>
      <c r="AT1501">
        <v>18209</v>
      </c>
      <c r="AU1501">
        <v>318</v>
      </c>
      <c r="AV1501">
        <v>11166.417372142552</v>
      </c>
      <c r="AW1501">
        <v>4066.9863256223584</v>
      </c>
      <c r="AX1501">
        <v>240.29236098805183</v>
      </c>
      <c r="AY1501">
        <v>372.62334770839698</v>
      </c>
      <c r="AZ1501">
        <v>154.70815982667449</v>
      </c>
      <c r="BA1501">
        <v>6.3874178988538564</v>
      </c>
      <c r="BB1501">
        <v>66.061272509003672</v>
      </c>
      <c r="BC1501">
        <v>9100</v>
      </c>
      <c r="BD1501">
        <v>291248.00032063911</v>
      </c>
      <c r="BE1501">
        <v>2562379.218862752</v>
      </c>
      <c r="BF1501">
        <v>74444</v>
      </c>
      <c r="BG1501">
        <v>62986.546674995145</v>
      </c>
      <c r="BH1501">
        <v>50220.671210461558</v>
      </c>
      <c r="BI1501">
        <v>33124</v>
      </c>
      <c r="BJ1501">
        <v>24822.091751341599</v>
      </c>
      <c r="BK1501">
        <v>21097.488036591589</v>
      </c>
      <c r="BL1501">
        <v>-348096.72381736984</v>
      </c>
      <c r="BM1501">
        <v>-393410.36747940042</v>
      </c>
      <c r="BN1501">
        <v>-467800.28859242855</v>
      </c>
      <c r="BO1501">
        <v>-39275.461367492564</v>
      </c>
      <c r="BP1501">
        <v>95245.497862579767</v>
      </c>
      <c r="BQ1501">
        <v>229017.52687110822</v>
      </c>
      <c r="BR1501">
        <v>552451</v>
      </c>
      <c r="BS1501">
        <v>8767932</v>
      </c>
      <c r="BT1501">
        <v>937111</v>
      </c>
      <c r="BU1501">
        <v>10465</v>
      </c>
      <c r="BV1501">
        <v>88734</v>
      </c>
      <c r="BW1501">
        <v>932589</v>
      </c>
      <c r="BX1501">
        <v>42948</v>
      </c>
      <c r="BY1501">
        <v>87.851033320354759</v>
      </c>
      <c r="BZ1501">
        <v>0</v>
      </c>
      <c r="CA1501">
        <v>0</v>
      </c>
      <c r="CB1501">
        <v>0</v>
      </c>
      <c r="CC1501">
        <v>0</v>
      </c>
      <c r="CD1501">
        <v>37.929062347264193</v>
      </c>
      <c r="CE1501">
        <v>0</v>
      </c>
      <c r="CF1501">
        <v>4.4392951436388506</v>
      </c>
      <c r="CG1501">
        <v>289138.74619534414</v>
      </c>
      <c r="CH1501">
        <v>182200.28075736266</v>
      </c>
      <c r="CI1501">
        <v>731897.33695081761</v>
      </c>
      <c r="CJ1501">
        <v>35963.715548185311</v>
      </c>
      <c r="CK1501">
        <v>553745.95132139628</v>
      </c>
      <c r="CL1501">
        <v>3300000</v>
      </c>
      <c r="CM1501">
        <v>3410000</v>
      </c>
      <c r="CN1501">
        <v>1860000</v>
      </c>
      <c r="CO1501">
        <v>470970000</v>
      </c>
      <c r="CP1501">
        <v>104000</v>
      </c>
      <c r="CQ1501">
        <v>12740</v>
      </c>
      <c r="CR1501">
        <v>0</v>
      </c>
      <c r="CS1501">
        <v>0</v>
      </c>
      <c r="CT1501">
        <v>241871000</v>
      </c>
      <c r="CU1501">
        <v>89281920</v>
      </c>
      <c r="CV1501">
        <v>0</v>
      </c>
      <c r="CW1501">
        <v>0</v>
      </c>
      <c r="CX1501">
        <v>91296.073017364091</v>
      </c>
      <c r="CY1501">
        <v>1309621.8016049378</v>
      </c>
      <c r="CZ1501">
        <v>9100</v>
      </c>
      <c r="DA1501">
        <v>7699.4462245776131</v>
      </c>
      <c r="DB1501">
        <v>6138.9515342431932</v>
      </c>
      <c r="DC1501">
        <v>4408.7555273923026</v>
      </c>
      <c r="DD1501">
        <v>-348096.72381736984</v>
      </c>
      <c r="DE1501">
        <v>-393410.36747940042</v>
      </c>
      <c r="DF1501">
        <v>-467800.28859242855</v>
      </c>
    </row>
    <row r="1502" spans="1:110" x14ac:dyDescent="0.45">
      <c r="A1502">
        <v>39387</v>
      </c>
      <c r="B1502" t="s">
        <v>1831</v>
      </c>
      <c r="C1502">
        <v>5551</v>
      </c>
      <c r="D1502">
        <v>4745</v>
      </c>
      <c r="E1502">
        <v>4029</v>
      </c>
      <c r="F1502">
        <v>3390</v>
      </c>
      <c r="G1502">
        <v>2829</v>
      </c>
      <c r="H1502">
        <v>2345</v>
      </c>
      <c r="I1502">
        <v>1916</v>
      </c>
      <c r="J1502">
        <v>1312.25</v>
      </c>
      <c r="K1502">
        <v>2.2000000000000002</v>
      </c>
      <c r="L1502">
        <v>2.12</v>
      </c>
      <c r="M1502">
        <v>2.06</v>
      </c>
      <c r="N1502">
        <v>2.0099999999999998</v>
      </c>
      <c r="O1502">
        <v>1.97</v>
      </c>
      <c r="P1502">
        <v>1.94</v>
      </c>
      <c r="Q1502">
        <v>1.9246512080888691</v>
      </c>
      <c r="R1502">
        <v>1.9050220933730642</v>
      </c>
      <c r="S1502">
        <v>255484</v>
      </c>
      <c r="T1502">
        <v>10441</v>
      </c>
      <c r="U1502">
        <v>4197</v>
      </c>
      <c r="V1502">
        <v>12.614761167894299</v>
      </c>
      <c r="W1502">
        <v>29.726888275717865</v>
      </c>
      <c r="X1502">
        <v>2506.0680274171741</v>
      </c>
      <c r="Y1502">
        <v>427.48345508706069</v>
      </c>
      <c r="Z1502">
        <v>2485</v>
      </c>
      <c r="AA1502">
        <v>2147.9969753999048</v>
      </c>
      <c r="AB1502">
        <v>1789.1019011349147</v>
      </c>
      <c r="AC1502">
        <v>1485.2833407884834</v>
      </c>
      <c r="AD1502">
        <v>1227.5638243386916</v>
      </c>
      <c r="AE1502">
        <v>1013.4043898063654</v>
      </c>
      <c r="AF1502">
        <v>910.71848993557546</v>
      </c>
      <c r="AG1502">
        <v>561.98076311609827</v>
      </c>
      <c r="AH1502">
        <v>291</v>
      </c>
      <c r="AI1502">
        <v>245.59495904112055</v>
      </c>
      <c r="AJ1502">
        <v>220.16277468141371</v>
      </c>
      <c r="AK1502">
        <v>201.99214234353389</v>
      </c>
      <c r="AL1502">
        <v>187.83269794616223</v>
      </c>
      <c r="AM1502">
        <v>175.20150487587873</v>
      </c>
      <c r="AN1502">
        <v>240.41245836958637</v>
      </c>
      <c r="AO1502">
        <v>153.12151052527682</v>
      </c>
      <c r="AP1502">
        <v>9.2932015572213693</v>
      </c>
      <c r="AQ1502">
        <v>14.561682324780158</v>
      </c>
      <c r="AR1502">
        <v>0.51451845616996372</v>
      </c>
      <c r="AS1502">
        <v>14.561682324780158</v>
      </c>
      <c r="AT1502">
        <v>5161</v>
      </c>
      <c r="AU1502">
        <v>73</v>
      </c>
      <c r="AV1502">
        <v>3158.3687942602323</v>
      </c>
      <c r="AW1502">
        <v>1007.9369733799838</v>
      </c>
      <c r="AX1502">
        <v>56.015530201581988</v>
      </c>
      <c r="AY1502">
        <v>105.39476666446394</v>
      </c>
      <c r="AZ1502">
        <v>38.341922467374587</v>
      </c>
      <c r="BA1502">
        <v>1.4889969816442243</v>
      </c>
      <c r="BB1502">
        <v>66.061272509003672</v>
      </c>
      <c r="BC1502">
        <v>9100</v>
      </c>
      <c r="BD1502">
        <v>185013.97595310348</v>
      </c>
      <c r="BE1502">
        <v>791718.06043099449</v>
      </c>
      <c r="BF1502">
        <v>7310</v>
      </c>
      <c r="BG1502">
        <v>5508.3390214365481</v>
      </c>
      <c r="BH1502">
        <v>3947.8272299653463</v>
      </c>
      <c r="BI1502">
        <v>18380.000000000004</v>
      </c>
      <c r="BJ1502">
        <v>12709.285960986899</v>
      </c>
      <c r="BK1502">
        <v>10504.029265285415</v>
      </c>
      <c r="BL1502">
        <v>-302905.682485806</v>
      </c>
      <c r="BM1502">
        <v>-313903.78453050141</v>
      </c>
      <c r="BN1502">
        <v>-371635.46332590946</v>
      </c>
      <c r="BO1502">
        <v>-62588.226107388968</v>
      </c>
      <c r="BP1502">
        <v>-43340.30248925765</v>
      </c>
      <c r="BQ1502">
        <v>-11604.269570123928</v>
      </c>
      <c r="BR1502">
        <v>552451</v>
      </c>
      <c r="BS1502">
        <v>8767932</v>
      </c>
      <c r="BT1502">
        <v>937111</v>
      </c>
      <c r="BU1502">
        <v>10465</v>
      </c>
      <c r="BV1502">
        <v>88734</v>
      </c>
      <c r="BW1502">
        <v>932589</v>
      </c>
      <c r="BX1502">
        <v>42948</v>
      </c>
      <c r="BY1502">
        <v>10.558406649063414</v>
      </c>
      <c r="BZ1502">
        <v>0</v>
      </c>
      <c r="CA1502">
        <v>0</v>
      </c>
      <c r="CB1502">
        <v>709.40140448780915</v>
      </c>
      <c r="CC1502">
        <v>0</v>
      </c>
      <c r="CD1502">
        <v>10.692708621647714</v>
      </c>
      <c r="CE1502">
        <v>0</v>
      </c>
      <c r="CF1502">
        <v>78.462507250342</v>
      </c>
      <c r="CG1502">
        <v>106312.85375427695</v>
      </c>
      <c r="CH1502">
        <v>66992.860891286546</v>
      </c>
      <c r="CI1502">
        <v>269109.8843384622</v>
      </c>
      <c r="CJ1502">
        <v>13223.427443901006</v>
      </c>
      <c r="CK1502">
        <v>203605.75368920423</v>
      </c>
      <c r="CL1502">
        <v>460000</v>
      </c>
      <c r="CM1502">
        <v>3940000</v>
      </c>
      <c r="CN1502">
        <v>780000</v>
      </c>
      <c r="CO1502">
        <v>333000000</v>
      </c>
      <c r="CP1502">
        <v>105000</v>
      </c>
      <c r="CQ1502">
        <v>21670</v>
      </c>
      <c r="CR1502">
        <v>0</v>
      </c>
      <c r="CS1502">
        <v>0</v>
      </c>
      <c r="CT1502">
        <v>260630000</v>
      </c>
      <c r="CU1502">
        <v>151863360</v>
      </c>
      <c r="CV1502">
        <v>0</v>
      </c>
      <c r="CW1502">
        <v>0</v>
      </c>
      <c r="CX1502">
        <v>64918.434157205767</v>
      </c>
      <c r="CY1502">
        <v>476181.33712265227</v>
      </c>
      <c r="CZ1502">
        <v>9100</v>
      </c>
      <c r="DA1502">
        <v>6857.1662236761395</v>
      </c>
      <c r="DB1502">
        <v>4914.5318457844933</v>
      </c>
      <c r="DC1502">
        <v>2800.6420240828302</v>
      </c>
      <c r="DD1502">
        <v>-302905.682485806</v>
      </c>
      <c r="DE1502">
        <v>-313903.78453050141</v>
      </c>
      <c r="DF1502">
        <v>-371635.46332590946</v>
      </c>
    </row>
    <row r="1503" spans="1:110" x14ac:dyDescent="0.45">
      <c r="A1503">
        <v>39401</v>
      </c>
      <c r="B1503" t="s">
        <v>1832</v>
      </c>
      <c r="C1503">
        <v>6840</v>
      </c>
      <c r="D1503">
        <v>6136</v>
      </c>
      <c r="E1503">
        <v>5478</v>
      </c>
      <c r="F1503">
        <v>4860</v>
      </c>
      <c r="G1503">
        <v>4263</v>
      </c>
      <c r="H1503">
        <v>3693</v>
      </c>
      <c r="I1503">
        <v>3175</v>
      </c>
      <c r="J1503">
        <v>2564.4285714285716</v>
      </c>
      <c r="K1503">
        <v>2.2000000000000002</v>
      </c>
      <c r="L1503">
        <v>2.12</v>
      </c>
      <c r="M1503">
        <v>2.06</v>
      </c>
      <c r="N1503">
        <v>2.0099999999999998</v>
      </c>
      <c r="O1503">
        <v>1.97</v>
      </c>
      <c r="P1503">
        <v>1.94</v>
      </c>
      <c r="Q1503">
        <v>1.9246512080888691</v>
      </c>
      <c r="R1503">
        <v>1.9050220933730642</v>
      </c>
      <c r="S1503">
        <v>255484</v>
      </c>
      <c r="T1503">
        <v>10441</v>
      </c>
      <c r="U1503">
        <v>4197</v>
      </c>
      <c r="V1503">
        <v>13.942629972489204</v>
      </c>
      <c r="W1503">
        <v>32.856032543582977</v>
      </c>
      <c r="X1503">
        <v>2793.9077415842239</v>
      </c>
      <c r="Y1503">
        <v>476.58296642403644</v>
      </c>
      <c r="Z1503">
        <v>2682</v>
      </c>
      <c r="AA1503">
        <v>2336.0552353459429</v>
      </c>
      <c r="AB1503">
        <v>2018.3201989077406</v>
      </c>
      <c r="AC1503">
        <v>1728.6539212409209</v>
      </c>
      <c r="AD1503">
        <v>1465.4363908727662</v>
      </c>
      <c r="AE1503">
        <v>1239.6888976199405</v>
      </c>
      <c r="AF1503">
        <v>1049.9270304245172</v>
      </c>
      <c r="AG1503">
        <v>775.50039800188335</v>
      </c>
      <c r="AH1503">
        <v>572</v>
      </c>
      <c r="AI1503">
        <v>456.5949984022468</v>
      </c>
      <c r="AJ1503">
        <v>362.05501262181076</v>
      </c>
      <c r="AK1503">
        <v>284.87996547319409</v>
      </c>
      <c r="AL1503">
        <v>225.36384700121258</v>
      </c>
      <c r="AM1503">
        <v>183.34956004738706</v>
      </c>
      <c r="AN1503">
        <v>152.2694432161978</v>
      </c>
      <c r="AO1503">
        <v>112.93429413998355</v>
      </c>
      <c r="AP1503">
        <v>11.78161805459651</v>
      </c>
      <c r="AQ1503">
        <v>12.822973987492974</v>
      </c>
      <c r="AR1503">
        <v>0.45308341662728152</v>
      </c>
      <c r="AS1503">
        <v>12.822973987492974</v>
      </c>
      <c r="AT1503">
        <v>5428</v>
      </c>
      <c r="AU1503">
        <v>42</v>
      </c>
      <c r="AV1503">
        <v>3308.4817857355151</v>
      </c>
      <c r="AW1503">
        <v>766.18712889980475</v>
      </c>
      <c r="AX1503">
        <v>34.368781441710084</v>
      </c>
      <c r="AY1503">
        <v>110.40403718999414</v>
      </c>
      <c r="AZ1503">
        <v>29.145758383348575</v>
      </c>
      <c r="BA1503">
        <v>0.91358613665413568</v>
      </c>
      <c r="BB1503">
        <v>66.061272509003672</v>
      </c>
      <c r="BC1503">
        <v>9100</v>
      </c>
      <c r="BD1503">
        <v>279595.01730341552</v>
      </c>
      <c r="BE1503">
        <v>905298.97396649141</v>
      </c>
      <c r="BF1503">
        <v>11672</v>
      </c>
      <c r="BG1503">
        <v>9750.7046255035129</v>
      </c>
      <c r="BH1503">
        <v>7676.6787456820657</v>
      </c>
      <c r="BI1503">
        <v>40734.000000000007</v>
      </c>
      <c r="BJ1503">
        <v>30142.690019656166</v>
      </c>
      <c r="BK1503">
        <v>25552.942859662908</v>
      </c>
      <c r="BL1503">
        <v>-258058.10218013584</v>
      </c>
      <c r="BM1503">
        <v>-251786.81357656617</v>
      </c>
      <c r="BN1503">
        <v>-289387.63909538119</v>
      </c>
      <c r="BO1503">
        <v>-26013.092789926392</v>
      </c>
      <c r="BP1503">
        <v>20851.83700987359</v>
      </c>
      <c r="BQ1503">
        <v>74873.600595488213</v>
      </c>
      <c r="BR1503">
        <v>552451</v>
      </c>
      <c r="BS1503">
        <v>8767932</v>
      </c>
      <c r="BT1503">
        <v>937111</v>
      </c>
      <c r="BU1503">
        <v>10465</v>
      </c>
      <c r="BV1503">
        <v>88734</v>
      </c>
      <c r="BW1503">
        <v>932589</v>
      </c>
      <c r="BX1503">
        <v>42948</v>
      </c>
      <c r="BY1503">
        <v>42.259420515918215</v>
      </c>
      <c r="BZ1503">
        <v>0</v>
      </c>
      <c r="CA1503">
        <v>0</v>
      </c>
      <c r="CB1503">
        <v>0</v>
      </c>
      <c r="CC1503">
        <v>0</v>
      </c>
      <c r="CD1503">
        <v>7.0610077683095476</v>
      </c>
      <c r="CE1503">
        <v>0</v>
      </c>
      <c r="CF1503">
        <v>0</v>
      </c>
      <c r="CG1503">
        <v>114098.39102416087</v>
      </c>
      <c r="CH1503">
        <v>71898.903734335312</v>
      </c>
      <c r="CI1503">
        <v>288817.42637334956</v>
      </c>
      <c r="CJ1503">
        <v>14191.809756711938</v>
      </c>
      <c r="CK1503">
        <v>218516.2760553328</v>
      </c>
      <c r="CL1503">
        <v>4310000</v>
      </c>
      <c r="CM1503">
        <v>900000</v>
      </c>
      <c r="CN1503">
        <v>620000</v>
      </c>
      <c r="CO1503">
        <v>193280000</v>
      </c>
      <c r="CP1503">
        <v>42000</v>
      </c>
      <c r="CQ1503">
        <v>50</v>
      </c>
      <c r="CR1503">
        <v>0</v>
      </c>
      <c r="CS1503">
        <v>0</v>
      </c>
      <c r="CT1503">
        <v>83688000</v>
      </c>
      <c r="CU1503">
        <v>350400</v>
      </c>
      <c r="CV1503">
        <v>0</v>
      </c>
      <c r="CW1503">
        <v>0</v>
      </c>
      <c r="CX1503">
        <v>27736.329235318448</v>
      </c>
      <c r="CY1503">
        <v>496689.40199386084</v>
      </c>
      <c r="CZ1503">
        <v>9100</v>
      </c>
      <c r="DA1503">
        <v>7602.074373893246</v>
      </c>
      <c r="DB1503">
        <v>5985.073388083174</v>
      </c>
      <c r="DC1503">
        <v>4232.3589401840354</v>
      </c>
      <c r="DD1503">
        <v>-258058.10218013584</v>
      </c>
      <c r="DE1503">
        <v>-251786.81357656617</v>
      </c>
      <c r="DF1503">
        <v>-289387.63909538119</v>
      </c>
    </row>
    <row r="1504" spans="1:110" x14ac:dyDescent="0.45">
      <c r="A1504">
        <v>39402</v>
      </c>
      <c r="B1504" t="s">
        <v>1833</v>
      </c>
      <c r="C1504">
        <v>13114</v>
      </c>
      <c r="D1504">
        <v>12309</v>
      </c>
      <c r="E1504">
        <v>11440</v>
      </c>
      <c r="F1504">
        <v>10568</v>
      </c>
      <c r="G1504">
        <v>9695</v>
      </c>
      <c r="H1504">
        <v>8778</v>
      </c>
      <c r="I1504">
        <v>7872</v>
      </c>
      <c r="J1504">
        <v>6995.8214285714294</v>
      </c>
      <c r="K1504">
        <v>2.2000000000000002</v>
      </c>
      <c r="L1504">
        <v>2.12</v>
      </c>
      <c r="M1504">
        <v>2.06</v>
      </c>
      <c r="N1504">
        <v>2.0099999999999998</v>
      </c>
      <c r="O1504">
        <v>1.97</v>
      </c>
      <c r="P1504">
        <v>1.94</v>
      </c>
      <c r="Q1504">
        <v>1.9246512080888691</v>
      </c>
      <c r="R1504">
        <v>1.9050220933730642</v>
      </c>
      <c r="S1504">
        <v>255484</v>
      </c>
      <c r="T1504">
        <v>10441</v>
      </c>
      <c r="U1504">
        <v>4197</v>
      </c>
      <c r="V1504">
        <v>25.161315552921511</v>
      </c>
      <c r="W1504">
        <v>59.293046166852918</v>
      </c>
      <c r="X1504">
        <v>2968.2638026113204</v>
      </c>
      <c r="Y1504">
        <v>506.32450997664756</v>
      </c>
      <c r="Z1504">
        <v>4820</v>
      </c>
      <c r="AA1504">
        <v>4377.3207220024906</v>
      </c>
      <c r="AB1504">
        <v>3962.1052079488713</v>
      </c>
      <c r="AC1504">
        <v>3547.3562835841822</v>
      </c>
      <c r="AD1504">
        <v>3151.298748596012</v>
      </c>
      <c r="AE1504">
        <v>2794.508393699266</v>
      </c>
      <c r="AF1504">
        <v>2487.6012390535188</v>
      </c>
      <c r="AG1504">
        <v>2091.8096934522732</v>
      </c>
      <c r="AH1504">
        <v>859</v>
      </c>
      <c r="AI1504">
        <v>748.20337701205199</v>
      </c>
      <c r="AJ1504">
        <v>660.22150561057629</v>
      </c>
      <c r="AK1504">
        <v>580.46383483014995</v>
      </c>
      <c r="AL1504">
        <v>522.15896980229968</v>
      </c>
      <c r="AM1504">
        <v>487.40561191375389</v>
      </c>
      <c r="AN1504">
        <v>473.93067434497175</v>
      </c>
      <c r="AO1504">
        <v>437.23394680103314</v>
      </c>
      <c r="AP1504">
        <v>20.574467769182128</v>
      </c>
      <c r="AQ1504">
        <v>4.5641093853788552</v>
      </c>
      <c r="AR1504">
        <v>0.16126697879954088</v>
      </c>
      <c r="AS1504">
        <v>4.5641093853788552</v>
      </c>
      <c r="AT1504">
        <v>10897</v>
      </c>
      <c r="AU1504">
        <v>109</v>
      </c>
      <c r="AV1504">
        <v>6651.3812729540714</v>
      </c>
      <c r="AW1504">
        <v>1746.7538813273354</v>
      </c>
      <c r="AX1504">
        <v>86.417789550639995</v>
      </c>
      <c r="AY1504">
        <v>221.95659307847734</v>
      </c>
      <c r="AZ1504">
        <v>66.446517645691841</v>
      </c>
      <c r="BA1504">
        <v>2.2971455833445753</v>
      </c>
      <c r="BB1504">
        <v>66.061272509003672</v>
      </c>
      <c r="BC1504">
        <v>9100</v>
      </c>
      <c r="BD1504">
        <v>380224.5155873046</v>
      </c>
      <c r="BE1504">
        <v>1518140.8661841752</v>
      </c>
      <c r="BF1504">
        <v>44304.000000000007</v>
      </c>
      <c r="BG1504">
        <v>40119.247156855272</v>
      </c>
      <c r="BH1504">
        <v>34526.286835631974</v>
      </c>
      <c r="BI1504">
        <v>13535.999999999995</v>
      </c>
      <c r="BJ1504">
        <v>10969.498856512655</v>
      </c>
      <c r="BK1504">
        <v>9744.7691339102494</v>
      </c>
      <c r="BL1504">
        <v>-248517.81973783392</v>
      </c>
      <c r="BM1504">
        <v>-241684.38075932069</v>
      </c>
      <c r="BN1504">
        <v>-278608.29143279372</v>
      </c>
      <c r="BO1504">
        <v>48793.419941111002</v>
      </c>
      <c r="BP1504">
        <v>180264.02457997599</v>
      </c>
      <c r="BQ1504">
        <v>310080.68034229334</v>
      </c>
      <c r="BR1504">
        <v>552451</v>
      </c>
      <c r="BS1504">
        <v>8767932</v>
      </c>
      <c r="BT1504">
        <v>937111</v>
      </c>
      <c r="BU1504">
        <v>10465</v>
      </c>
      <c r="BV1504">
        <v>88734</v>
      </c>
      <c r="BW1504">
        <v>932589</v>
      </c>
      <c r="BX1504">
        <v>42948</v>
      </c>
      <c r="BY1504">
        <v>330.60802438445495</v>
      </c>
      <c r="BZ1504">
        <v>0</v>
      </c>
      <c r="CA1504">
        <v>0</v>
      </c>
      <c r="CB1504">
        <v>0</v>
      </c>
      <c r="CC1504">
        <v>6.9787065600000009</v>
      </c>
      <c r="CD1504">
        <v>20.410801766883612</v>
      </c>
      <c r="CE1504">
        <v>0</v>
      </c>
      <c r="CF1504">
        <v>15.460761718194252</v>
      </c>
      <c r="CG1504">
        <v>148730.60853502381</v>
      </c>
      <c r="CH1504">
        <v>93722.335691345317</v>
      </c>
      <c r="CI1504">
        <v>376482.00990784861</v>
      </c>
      <c r="CJ1504">
        <v>18499.441424043325</v>
      </c>
      <c r="CK1504">
        <v>284842.39278742205</v>
      </c>
      <c r="CL1504">
        <v>6910000</v>
      </c>
      <c r="CM1504">
        <v>1790000</v>
      </c>
      <c r="CN1504">
        <v>1160000</v>
      </c>
      <c r="CO1504">
        <v>100800000</v>
      </c>
      <c r="CP1504">
        <v>6000</v>
      </c>
      <c r="CQ1504">
        <v>250</v>
      </c>
      <c r="CR1504">
        <v>0</v>
      </c>
      <c r="CS1504">
        <v>0</v>
      </c>
      <c r="CT1504">
        <v>10072000</v>
      </c>
      <c r="CU1504">
        <v>1752000</v>
      </c>
      <c r="CV1504">
        <v>0</v>
      </c>
      <c r="CW1504">
        <v>0</v>
      </c>
      <c r="CX1504">
        <v>16199.990463562262</v>
      </c>
      <c r="CY1504">
        <v>694566.00962281588</v>
      </c>
      <c r="CZ1504">
        <v>9100</v>
      </c>
      <c r="DA1504">
        <v>8240.4556953634637</v>
      </c>
      <c r="DB1504">
        <v>7091.6668969901339</v>
      </c>
      <c r="DC1504">
        <v>5755.6341430674493</v>
      </c>
      <c r="DD1504">
        <v>-248517.81973783392</v>
      </c>
      <c r="DE1504">
        <v>-241684.38075932069</v>
      </c>
      <c r="DF1504">
        <v>-278608.29143279372</v>
      </c>
    </row>
    <row r="1505" spans="1:110" x14ac:dyDescent="0.45">
      <c r="A1505">
        <v>39403</v>
      </c>
      <c r="B1505" t="s">
        <v>1834</v>
      </c>
      <c r="C1505">
        <v>5795</v>
      </c>
      <c r="D1505">
        <v>5292</v>
      </c>
      <c r="E1505">
        <v>4746</v>
      </c>
      <c r="F1505">
        <v>4245</v>
      </c>
      <c r="G1505">
        <v>3775</v>
      </c>
      <c r="H1505">
        <v>3335</v>
      </c>
      <c r="I1505">
        <v>2924</v>
      </c>
      <c r="J1505">
        <v>2441.9285714285711</v>
      </c>
      <c r="K1505">
        <v>2.2000000000000002</v>
      </c>
      <c r="L1505">
        <v>2.12</v>
      </c>
      <c r="M1505">
        <v>2.06</v>
      </c>
      <c r="N1505">
        <v>2.0099999999999998</v>
      </c>
      <c r="O1505">
        <v>1.97</v>
      </c>
      <c r="P1505">
        <v>1.94</v>
      </c>
      <c r="Q1505">
        <v>1.9246512080888691</v>
      </c>
      <c r="R1505">
        <v>1.9050220933730642</v>
      </c>
      <c r="S1505">
        <v>255484</v>
      </c>
      <c r="T1505">
        <v>10441</v>
      </c>
      <c r="U1505">
        <v>4197</v>
      </c>
      <c r="V1505">
        <v>12.092502575229913</v>
      </c>
      <c r="W1505">
        <v>28.496177473623518</v>
      </c>
      <c r="X1505">
        <v>2729.2160256210932</v>
      </c>
      <c r="Y1505">
        <v>465.54789556686927</v>
      </c>
      <c r="Z1505">
        <v>2559</v>
      </c>
      <c r="AA1505">
        <v>2259.1974252215418</v>
      </c>
      <c r="AB1505">
        <v>1964.6233986948914</v>
      </c>
      <c r="AC1505">
        <v>1705.4030654445712</v>
      </c>
      <c r="AD1505">
        <v>1471.4734319960419</v>
      </c>
      <c r="AE1505">
        <v>1265.4112793976428</v>
      </c>
      <c r="AF1505">
        <v>1090.4339044266285</v>
      </c>
      <c r="AG1505">
        <v>844.30672589384119</v>
      </c>
      <c r="AH1505">
        <v>362</v>
      </c>
      <c r="AI1505">
        <v>329.34518038692545</v>
      </c>
      <c r="AJ1505">
        <v>308.97518664887059</v>
      </c>
      <c r="AK1505">
        <v>301.40495154641508</v>
      </c>
      <c r="AL1505">
        <v>298.73592651804813</v>
      </c>
      <c r="AM1505">
        <v>295.85070204435925</v>
      </c>
      <c r="AN1505">
        <v>304.81324168052583</v>
      </c>
      <c r="AO1505">
        <v>277.11945757302436</v>
      </c>
      <c r="AP1505">
        <v>12.008444223258053</v>
      </c>
      <c r="AQ1505">
        <v>4.9987864697006508</v>
      </c>
      <c r="AR1505">
        <v>0.17662573868521142</v>
      </c>
      <c r="AS1505">
        <v>4.9987864697006508</v>
      </c>
      <c r="AT1505">
        <v>4847</v>
      </c>
      <c r="AU1505">
        <v>67</v>
      </c>
      <c r="AV1505">
        <v>2965.6154276368002</v>
      </c>
      <c r="AW1505">
        <v>933.44142909568745</v>
      </c>
      <c r="AX1505">
        <v>51.50745419736127</v>
      </c>
      <c r="AY1505">
        <v>98.96258682024002</v>
      </c>
      <c r="AZ1505">
        <v>35.508111962799951</v>
      </c>
      <c r="BA1505">
        <v>1.3691639364306698</v>
      </c>
      <c r="BB1505">
        <v>66.061272509003672</v>
      </c>
      <c r="BC1505">
        <v>9100</v>
      </c>
      <c r="BD1505">
        <v>308700.47116904997</v>
      </c>
      <c r="BE1505">
        <v>882288.4510326063</v>
      </c>
      <c r="BF1505">
        <v>12392</v>
      </c>
      <c r="BG1505">
        <v>10484.291016572468</v>
      </c>
      <c r="BH1505">
        <v>8533.9783840225682</v>
      </c>
      <c r="BI1505">
        <v>6710</v>
      </c>
      <c r="BJ1505">
        <v>5065.1857342706217</v>
      </c>
      <c r="BK1505">
        <v>4370.3957071061268</v>
      </c>
      <c r="BL1505">
        <v>-252369.52644397761</v>
      </c>
      <c r="BM1505">
        <v>-234623.75619419647</v>
      </c>
      <c r="BN1505">
        <v>-262593.07125915622</v>
      </c>
      <c r="BO1505">
        <v>-14159.093660849088</v>
      </c>
      <c r="BP1505">
        <v>43635.375391500653</v>
      </c>
      <c r="BQ1505">
        <v>106565.62803819438</v>
      </c>
      <c r="BR1505">
        <v>552451</v>
      </c>
      <c r="BS1505">
        <v>8767932</v>
      </c>
      <c r="BT1505">
        <v>937111</v>
      </c>
      <c r="BU1505">
        <v>10465</v>
      </c>
      <c r="BV1505">
        <v>88734</v>
      </c>
      <c r="BW1505">
        <v>932589</v>
      </c>
      <c r="BX1505">
        <v>42948</v>
      </c>
      <c r="BY1505">
        <v>28.847919752846799</v>
      </c>
      <c r="BZ1505">
        <v>0</v>
      </c>
      <c r="CA1505">
        <v>0</v>
      </c>
      <c r="CB1505">
        <v>0</v>
      </c>
      <c r="CC1505">
        <v>0</v>
      </c>
      <c r="CD1505">
        <v>10.588292967107336</v>
      </c>
      <c r="CE1505">
        <v>0</v>
      </c>
      <c r="CF1505">
        <v>0</v>
      </c>
      <c r="CG1505">
        <v>98527.316484393028</v>
      </c>
      <c r="CH1505">
        <v>62086.818048237787</v>
      </c>
      <c r="CI1505">
        <v>249402.34230357478</v>
      </c>
      <c r="CJ1505">
        <v>12255.045131090073</v>
      </c>
      <c r="CK1505">
        <v>188695.23132307563</v>
      </c>
      <c r="CL1505">
        <v>1390000</v>
      </c>
      <c r="CM1505">
        <v>2350000</v>
      </c>
      <c r="CN1505">
        <v>650000</v>
      </c>
      <c r="CO1505">
        <v>111950000</v>
      </c>
      <c r="CP1505">
        <v>19000</v>
      </c>
      <c r="CQ1505">
        <v>3990</v>
      </c>
      <c r="CR1505">
        <v>0</v>
      </c>
      <c r="CS1505">
        <v>0</v>
      </c>
      <c r="CT1505">
        <v>38075000</v>
      </c>
      <c r="CU1505">
        <v>27961920</v>
      </c>
      <c r="CV1505">
        <v>0</v>
      </c>
      <c r="CW1505">
        <v>0</v>
      </c>
      <c r="CX1505">
        <v>20616.37464600414</v>
      </c>
      <c r="CY1505">
        <v>446210.85660381243</v>
      </c>
      <c r="CZ1505">
        <v>9100</v>
      </c>
      <c r="DA1505">
        <v>7699.0839453526032</v>
      </c>
      <c r="DB1505">
        <v>6266.8821251295485</v>
      </c>
      <c r="DC1505">
        <v>4672.9416410647609</v>
      </c>
      <c r="DD1505">
        <v>-252369.52644397761</v>
      </c>
      <c r="DE1505">
        <v>-234623.75619419647</v>
      </c>
      <c r="DF1505">
        <v>-262593.07125915622</v>
      </c>
    </row>
    <row r="1506" spans="1:110" x14ac:dyDescent="0.45">
      <c r="A1506">
        <v>39405</v>
      </c>
      <c r="B1506" t="s">
        <v>1836</v>
      </c>
      <c r="C1506">
        <v>3608</v>
      </c>
      <c r="D1506">
        <v>3412</v>
      </c>
      <c r="E1506">
        <v>3063</v>
      </c>
      <c r="F1506">
        <v>2783</v>
      </c>
      <c r="G1506">
        <v>2512</v>
      </c>
      <c r="H1506">
        <v>2256</v>
      </c>
      <c r="I1506">
        <v>2000</v>
      </c>
      <c r="J1506">
        <v>1725.4642857142858</v>
      </c>
      <c r="K1506">
        <v>2.2000000000000002</v>
      </c>
      <c r="L1506">
        <v>2.12</v>
      </c>
      <c r="M1506">
        <v>2.06</v>
      </c>
      <c r="N1506">
        <v>2.0099999999999998</v>
      </c>
      <c r="O1506">
        <v>1.97</v>
      </c>
      <c r="P1506">
        <v>1.94</v>
      </c>
      <c r="Q1506">
        <v>1.9246512080888691</v>
      </c>
      <c r="R1506">
        <v>1.9050220933730642</v>
      </c>
      <c r="S1506">
        <v>255484</v>
      </c>
      <c r="T1506">
        <v>10441</v>
      </c>
      <c r="U1506">
        <v>4197</v>
      </c>
      <c r="V1506">
        <v>7.832262092500943</v>
      </c>
      <c r="W1506">
        <v>18.456852022096616</v>
      </c>
      <c r="X1506">
        <v>2623.493411906341</v>
      </c>
      <c r="Y1506">
        <v>447.51380084271455</v>
      </c>
      <c r="Z1506">
        <v>1864</v>
      </c>
      <c r="AA1506">
        <v>1851.7834993485903</v>
      </c>
      <c r="AB1506">
        <v>1646.7673730163203</v>
      </c>
      <c r="AC1506">
        <v>1500.1061838961762</v>
      </c>
      <c r="AD1506">
        <v>1351.4345551993019</v>
      </c>
      <c r="AE1506">
        <v>1225.6861712763114</v>
      </c>
      <c r="AF1506">
        <v>1231.21219914126</v>
      </c>
      <c r="AG1506">
        <v>1048.6629542136566</v>
      </c>
      <c r="AH1506">
        <v>503</v>
      </c>
      <c r="AI1506">
        <v>463.91318397681152</v>
      </c>
      <c r="AJ1506">
        <v>392.55435915239383</v>
      </c>
      <c r="AK1506">
        <v>339.96034970931476</v>
      </c>
      <c r="AL1506">
        <v>289.51058728192351</v>
      </c>
      <c r="AM1506">
        <v>258.69112442974955</v>
      </c>
      <c r="AN1506">
        <v>355.76488268393359</v>
      </c>
      <c r="AO1506">
        <v>297.74128535767261</v>
      </c>
      <c r="AP1506">
        <v>6.2310482802905662</v>
      </c>
      <c r="AQ1506">
        <v>4.346770843217957</v>
      </c>
      <c r="AR1506">
        <v>0.15358759885670559</v>
      </c>
      <c r="AS1506">
        <v>4.346770843217957</v>
      </c>
      <c r="AT1506">
        <v>3141</v>
      </c>
      <c r="AU1506">
        <v>91</v>
      </c>
      <c r="AV1506">
        <v>1939.980366025773</v>
      </c>
      <c r="AW1506">
        <v>1007.0100890159607</v>
      </c>
      <c r="AX1506">
        <v>66.960847143398041</v>
      </c>
      <c r="AY1506">
        <v>64.737144814280043</v>
      </c>
      <c r="AZ1506">
        <v>38.30666378616715</v>
      </c>
      <c r="BA1506">
        <v>1.7799438642472072</v>
      </c>
      <c r="BB1506">
        <v>66.061272509003672</v>
      </c>
      <c r="BC1506">
        <v>9100</v>
      </c>
      <c r="BD1506">
        <v>338314.89866094367</v>
      </c>
      <c r="BE1506">
        <v>696564.24290723447</v>
      </c>
      <c r="BF1506">
        <v>8742</v>
      </c>
      <c r="BG1506">
        <v>7520.6398138265322</v>
      </c>
      <c r="BH1506">
        <v>6316.4782634969379</v>
      </c>
      <c r="BI1506">
        <v>18682</v>
      </c>
      <c r="BJ1506">
        <v>15134.049815978397</v>
      </c>
      <c r="BK1506">
        <v>13634.1534359253</v>
      </c>
      <c r="BL1506">
        <v>-240162.01135343581</v>
      </c>
      <c r="BM1506">
        <v>-207645.60568691551</v>
      </c>
      <c r="BN1506">
        <v>-224147.49244399084</v>
      </c>
      <c r="BO1506">
        <v>9880.2664009326836</v>
      </c>
      <c r="BP1506">
        <v>85929.931120936293</v>
      </c>
      <c r="BQ1506">
        <v>150188.64464461128</v>
      </c>
      <c r="BR1506">
        <v>552451</v>
      </c>
      <c r="BS1506">
        <v>8767932</v>
      </c>
      <c r="BT1506">
        <v>937111</v>
      </c>
      <c r="BU1506">
        <v>10465</v>
      </c>
      <c r="BV1506">
        <v>88734</v>
      </c>
      <c r="BW1506">
        <v>932589</v>
      </c>
      <c r="BX1506">
        <v>42948</v>
      </c>
      <c r="BY1506">
        <v>20.800694482682243</v>
      </c>
      <c r="BZ1506">
        <v>0</v>
      </c>
      <c r="CA1506">
        <v>23.242438799999999</v>
      </c>
      <c r="CB1506">
        <v>233.96721093725853</v>
      </c>
      <c r="CC1506">
        <v>0</v>
      </c>
      <c r="CD1506">
        <v>7.3166507076681535</v>
      </c>
      <c r="CE1506">
        <v>1.1231999999999998</v>
      </c>
      <c r="CF1506">
        <v>88.709277126675786</v>
      </c>
      <c r="CG1506">
        <v>75439.171477151074</v>
      </c>
      <c r="CH1506">
        <v>47537.863410231112</v>
      </c>
      <c r="CI1506">
        <v>190959.28661390877</v>
      </c>
      <c r="CJ1506">
        <v>9383.2906862024811</v>
      </c>
      <c r="CK1506">
        <v>144477.82016834946</v>
      </c>
      <c r="CL1506">
        <v>1700000</v>
      </c>
      <c r="CM1506">
        <v>1540000</v>
      </c>
      <c r="CN1506">
        <v>360000</v>
      </c>
      <c r="CO1506">
        <v>236450000</v>
      </c>
      <c r="CP1506">
        <v>72000</v>
      </c>
      <c r="CQ1506">
        <v>100</v>
      </c>
      <c r="CR1506">
        <v>0</v>
      </c>
      <c r="CS1506">
        <v>0</v>
      </c>
      <c r="CT1506">
        <v>175807000</v>
      </c>
      <c r="CU1506">
        <v>700800</v>
      </c>
      <c r="CV1506">
        <v>0</v>
      </c>
      <c r="CW1506">
        <v>0</v>
      </c>
      <c r="CX1506">
        <v>34350.562664802565</v>
      </c>
      <c r="CY1506">
        <v>317704.64888963813</v>
      </c>
      <c r="CZ1506">
        <v>9100</v>
      </c>
      <c r="DA1506">
        <v>7828.6230045551856</v>
      </c>
      <c r="DB1506">
        <v>6575.1489587991455</v>
      </c>
      <c r="DC1506">
        <v>5121.2289108544464</v>
      </c>
      <c r="DD1506">
        <v>-240162.01135343581</v>
      </c>
      <c r="DE1506">
        <v>-207645.60568691551</v>
      </c>
      <c r="DF1506">
        <v>-224147.49244399084</v>
      </c>
    </row>
    <row r="1507" spans="1:110" x14ac:dyDescent="0.45">
      <c r="A1507">
        <v>39410</v>
      </c>
      <c r="B1507" t="s">
        <v>1837</v>
      </c>
      <c r="C1507">
        <v>5030</v>
      </c>
      <c r="D1507">
        <v>4575</v>
      </c>
      <c r="E1507">
        <v>4125</v>
      </c>
      <c r="F1507">
        <v>3709</v>
      </c>
      <c r="G1507">
        <v>3275</v>
      </c>
      <c r="H1507">
        <v>2849</v>
      </c>
      <c r="I1507">
        <v>2451</v>
      </c>
      <c r="J1507">
        <v>2021.0357142857142</v>
      </c>
      <c r="K1507">
        <v>2.2000000000000002</v>
      </c>
      <c r="L1507">
        <v>2.12</v>
      </c>
      <c r="M1507">
        <v>2.06</v>
      </c>
      <c r="N1507">
        <v>2.0099999999999998</v>
      </c>
      <c r="O1507">
        <v>1.97</v>
      </c>
      <c r="P1507">
        <v>1.94</v>
      </c>
      <c r="Q1507">
        <v>1.9246512080888691</v>
      </c>
      <c r="R1507">
        <v>1.9050220933730642</v>
      </c>
      <c r="S1507">
        <v>255484</v>
      </c>
      <c r="T1507">
        <v>10441</v>
      </c>
      <c r="U1507">
        <v>4197</v>
      </c>
      <c r="V1507">
        <v>9.6318749489281323</v>
      </c>
      <c r="W1507">
        <v>22.697668761355299</v>
      </c>
      <c r="X1507">
        <v>2974.11536431078</v>
      </c>
      <c r="Y1507">
        <v>507.32266556762647</v>
      </c>
      <c r="Z1507">
        <v>2220</v>
      </c>
      <c r="AA1507">
        <v>1945.9205615399624</v>
      </c>
      <c r="AB1507">
        <v>1697.7504342758384</v>
      </c>
      <c r="AC1507">
        <v>1455.4236355002029</v>
      </c>
      <c r="AD1507">
        <v>1226.1869876095932</v>
      </c>
      <c r="AE1507">
        <v>1023.888130674979</v>
      </c>
      <c r="AF1507">
        <v>843.80776785821456</v>
      </c>
      <c r="AG1507">
        <v>613.43476868091307</v>
      </c>
      <c r="AH1507">
        <v>255</v>
      </c>
      <c r="AI1507">
        <v>244.67937315955376</v>
      </c>
      <c r="AJ1507">
        <v>222.58752328921233</v>
      </c>
      <c r="AK1507">
        <v>204.83546381471072</v>
      </c>
      <c r="AL1507">
        <v>195.74137204874995</v>
      </c>
      <c r="AM1507">
        <v>193.78337853206148</v>
      </c>
      <c r="AN1507">
        <v>189.98587311191082</v>
      </c>
      <c r="AO1507">
        <v>157.84058658040431</v>
      </c>
      <c r="AP1507">
        <v>8.6527511986476071</v>
      </c>
      <c r="AQ1507">
        <v>9.1282187707577105</v>
      </c>
      <c r="AR1507">
        <v>0.32253395759908177</v>
      </c>
      <c r="AS1507">
        <v>9.1282187707577105</v>
      </c>
      <c r="AT1507">
        <v>4752</v>
      </c>
      <c r="AU1507">
        <v>42</v>
      </c>
      <c r="AV1507">
        <v>2898.4431614955374</v>
      </c>
      <c r="AW1507">
        <v>714.97053955522938</v>
      </c>
      <c r="AX1507">
        <v>33.780211595696592</v>
      </c>
      <c r="AY1507">
        <v>96.721048299106073</v>
      </c>
      <c r="AZ1507">
        <v>27.197479324680923</v>
      </c>
      <c r="BA1507">
        <v>0.8979408554071836</v>
      </c>
      <c r="BB1507">
        <v>66.061272509003672</v>
      </c>
      <c r="BC1507">
        <v>9100</v>
      </c>
      <c r="BD1507">
        <v>295533.73416993616</v>
      </c>
      <c r="BE1507">
        <v>540238.07493572601</v>
      </c>
      <c r="BF1507">
        <v>15862</v>
      </c>
      <c r="BG1507">
        <v>13563.241166843383</v>
      </c>
      <c r="BH1507">
        <v>10794.273737817588</v>
      </c>
      <c r="BI1507">
        <v>25535.999999999993</v>
      </c>
      <c r="BJ1507">
        <v>19099.288373170271</v>
      </c>
      <c r="BK1507">
        <v>16091.053013396884</v>
      </c>
      <c r="BL1507">
        <v>-250414.41799644113</v>
      </c>
      <c r="BM1507">
        <v>-246076.25549631927</v>
      </c>
      <c r="BN1507">
        <v>-284569.0537623358</v>
      </c>
      <c r="BO1507">
        <v>-7537.0617259341525</v>
      </c>
      <c r="BP1507">
        <v>17358.324289291049</v>
      </c>
      <c r="BQ1507">
        <v>38959.562856145028</v>
      </c>
      <c r="BR1507">
        <v>552451</v>
      </c>
      <c r="BS1507">
        <v>8767932</v>
      </c>
      <c r="BT1507">
        <v>937111</v>
      </c>
      <c r="BU1507">
        <v>10465</v>
      </c>
      <c r="BV1507">
        <v>88734</v>
      </c>
      <c r="BW1507">
        <v>932589</v>
      </c>
      <c r="BX1507">
        <v>42948</v>
      </c>
      <c r="BY1507">
        <v>117.06264734047187</v>
      </c>
      <c r="BZ1507">
        <v>0</v>
      </c>
      <c r="CA1507">
        <v>0</v>
      </c>
      <c r="CB1507">
        <v>0</v>
      </c>
      <c r="CC1507">
        <v>0</v>
      </c>
      <c r="CD1507">
        <v>6.6278395739293083</v>
      </c>
      <c r="CE1507">
        <v>0</v>
      </c>
      <c r="CF1507">
        <v>0</v>
      </c>
      <c r="CG1507">
        <v>70069.835428955266</v>
      </c>
      <c r="CH1507">
        <v>44154.385587438861</v>
      </c>
      <c r="CI1507">
        <v>177367.87831398644</v>
      </c>
      <c r="CJ1507">
        <v>8715.4408152983906</v>
      </c>
      <c r="CK1507">
        <v>134194.70129515731</v>
      </c>
      <c r="CL1507">
        <v>2160000</v>
      </c>
      <c r="CM1507">
        <v>870000</v>
      </c>
      <c r="CN1507">
        <v>580000</v>
      </c>
      <c r="CO1507">
        <v>44850000</v>
      </c>
      <c r="CP1507">
        <v>0</v>
      </c>
      <c r="CQ1507">
        <v>10</v>
      </c>
      <c r="CR1507">
        <v>0</v>
      </c>
      <c r="CS1507">
        <v>0</v>
      </c>
      <c r="CT1507">
        <v>0</v>
      </c>
      <c r="CU1507">
        <v>70080</v>
      </c>
      <c r="CV1507">
        <v>0</v>
      </c>
      <c r="CW1507">
        <v>0</v>
      </c>
      <c r="CX1507">
        <v>6443.5769219233971</v>
      </c>
      <c r="CY1507">
        <v>268830.03284369118</v>
      </c>
      <c r="CZ1507">
        <v>9100</v>
      </c>
      <c r="DA1507">
        <v>7781.2063181360982</v>
      </c>
      <c r="DB1507">
        <v>6192.6548363472493</v>
      </c>
      <c r="DC1507">
        <v>4473.6306605304499</v>
      </c>
      <c r="DD1507">
        <v>-250414.41799644113</v>
      </c>
      <c r="DE1507">
        <v>-246076.25549631927</v>
      </c>
      <c r="DF1507">
        <v>-284569.0537623358</v>
      </c>
    </row>
    <row r="1508" spans="1:110" x14ac:dyDescent="0.45">
      <c r="A1508">
        <v>39411</v>
      </c>
      <c r="B1508" t="s">
        <v>1838</v>
      </c>
      <c r="C1508">
        <v>5794</v>
      </c>
      <c r="D1508">
        <v>5214</v>
      </c>
      <c r="E1508">
        <v>4634</v>
      </c>
      <c r="F1508">
        <v>4091</v>
      </c>
      <c r="G1508">
        <v>3586</v>
      </c>
      <c r="H1508">
        <v>3106</v>
      </c>
      <c r="I1508">
        <v>2658</v>
      </c>
      <c r="J1508">
        <v>2133.9999999999995</v>
      </c>
      <c r="K1508">
        <v>2.2000000000000002</v>
      </c>
      <c r="L1508">
        <v>2.12</v>
      </c>
      <c r="M1508">
        <v>2.06</v>
      </c>
      <c r="N1508">
        <v>2.0099999999999998</v>
      </c>
      <c r="O1508">
        <v>1.97</v>
      </c>
      <c r="P1508">
        <v>1.94</v>
      </c>
      <c r="Q1508">
        <v>1.9246512080888691</v>
      </c>
      <c r="R1508">
        <v>1.9050220933730642</v>
      </c>
      <c r="S1508">
        <v>255484</v>
      </c>
      <c r="T1508">
        <v>10441</v>
      </c>
      <c r="U1508">
        <v>4197</v>
      </c>
      <c r="V1508">
        <v>10.952222062830401</v>
      </c>
      <c r="W1508">
        <v>25.809088043714258</v>
      </c>
      <c r="X1508">
        <v>3012.8458442473511</v>
      </c>
      <c r="Y1508">
        <v>513.92928565907266</v>
      </c>
      <c r="Z1508">
        <v>2236</v>
      </c>
      <c r="AA1508">
        <v>2025.7041875245541</v>
      </c>
      <c r="AB1508">
        <v>1790.4682290237122</v>
      </c>
      <c r="AC1508">
        <v>1575.1357250485794</v>
      </c>
      <c r="AD1508">
        <v>1371.972631670166</v>
      </c>
      <c r="AE1508">
        <v>1186.2919278136642</v>
      </c>
      <c r="AF1508">
        <v>1137.1165255410883</v>
      </c>
      <c r="AG1508">
        <v>899.6834538635444</v>
      </c>
      <c r="AH1508">
        <v>555</v>
      </c>
      <c r="AI1508">
        <v>539.37138004966539</v>
      </c>
      <c r="AJ1508">
        <v>508.63958770712691</v>
      </c>
      <c r="AK1508">
        <v>469.08821826734743</v>
      </c>
      <c r="AL1508">
        <v>431.48350678520001</v>
      </c>
      <c r="AM1508">
        <v>399.41971267405944</v>
      </c>
      <c r="AN1508">
        <v>492.62037652453034</v>
      </c>
      <c r="AO1508">
        <v>443.17879909217811</v>
      </c>
      <c r="AP1508">
        <v>7.4452354184199923</v>
      </c>
      <c r="AQ1508">
        <v>11.301604192366689</v>
      </c>
      <c r="AR1508">
        <v>0.39932775702743456</v>
      </c>
      <c r="AS1508">
        <v>11.301604192366689</v>
      </c>
      <c r="AT1508">
        <v>5256</v>
      </c>
      <c r="AU1508">
        <v>52</v>
      </c>
      <c r="AV1508">
        <v>3207.9718296322644</v>
      </c>
      <c r="AW1508">
        <v>837.66500577758438</v>
      </c>
      <c r="AX1508">
        <v>41.276838737312595</v>
      </c>
      <c r="AY1508">
        <v>107.05001995482866</v>
      </c>
      <c r="AZ1508">
        <v>31.864776819779308</v>
      </c>
      <c r="BA1508">
        <v>1.0972151485578203</v>
      </c>
      <c r="BB1508">
        <v>66.061272509003672</v>
      </c>
      <c r="BC1508">
        <v>9100</v>
      </c>
      <c r="BD1508">
        <v>273808.8995599086</v>
      </c>
      <c r="BE1508">
        <v>767275.64896960044</v>
      </c>
      <c r="BF1508">
        <v>16614</v>
      </c>
      <c r="BG1508">
        <v>13749.04274942892</v>
      </c>
      <c r="BH1508">
        <v>10815.304758402239</v>
      </c>
      <c r="BI1508">
        <v>6480</v>
      </c>
      <c r="BJ1508">
        <v>5038.6821339337703</v>
      </c>
      <c r="BK1508">
        <v>4388.7862344239311</v>
      </c>
      <c r="BL1508">
        <v>-267710.25670712948</v>
      </c>
      <c r="BM1508">
        <v>-264769.93922076916</v>
      </c>
      <c r="BN1508">
        <v>-307252.72097553365</v>
      </c>
      <c r="BO1508">
        <v>6293.2024076930247</v>
      </c>
      <c r="BP1508">
        <v>65361.447797087487</v>
      </c>
      <c r="BQ1508">
        <v>112564.99205854177</v>
      </c>
      <c r="BR1508">
        <v>552451</v>
      </c>
      <c r="BS1508">
        <v>8767932</v>
      </c>
      <c r="BT1508">
        <v>937111</v>
      </c>
      <c r="BU1508">
        <v>10465</v>
      </c>
      <c r="BV1508">
        <v>88734</v>
      </c>
      <c r="BW1508">
        <v>932589</v>
      </c>
      <c r="BX1508">
        <v>42948</v>
      </c>
      <c r="BY1508">
        <v>27.088869964759425</v>
      </c>
      <c r="BZ1508">
        <v>0</v>
      </c>
      <c r="CA1508">
        <v>275.036</v>
      </c>
      <c r="CB1508">
        <v>0</v>
      </c>
      <c r="CC1508">
        <v>0</v>
      </c>
      <c r="CD1508">
        <v>4.232814495472474</v>
      </c>
      <c r="CE1508">
        <v>0</v>
      </c>
      <c r="CF1508">
        <v>10.777891764705883</v>
      </c>
      <c r="CG1508">
        <v>86714.777178362259</v>
      </c>
      <c r="CH1508">
        <v>54643.166838094839</v>
      </c>
      <c r="CI1508">
        <v>219501.24404374565</v>
      </c>
      <c r="CJ1508">
        <v>10785.775415101072</v>
      </c>
      <c r="CK1508">
        <v>166072.36980205294</v>
      </c>
      <c r="CL1508">
        <v>2210000</v>
      </c>
      <c r="CM1508">
        <v>2130000</v>
      </c>
      <c r="CN1508">
        <v>560000</v>
      </c>
      <c r="CO1508">
        <v>197850000</v>
      </c>
      <c r="CP1508">
        <v>35000</v>
      </c>
      <c r="CQ1508">
        <v>220</v>
      </c>
      <c r="CR1508">
        <v>0</v>
      </c>
      <c r="CS1508">
        <v>0</v>
      </c>
      <c r="CT1508">
        <v>76797000</v>
      </c>
      <c r="CU1508">
        <v>1541760</v>
      </c>
      <c r="CV1508">
        <v>0</v>
      </c>
      <c r="CW1508">
        <v>0</v>
      </c>
      <c r="CX1508">
        <v>28328.552569150605</v>
      </c>
      <c r="CY1508">
        <v>399978.80150129664</v>
      </c>
      <c r="CZ1508">
        <v>9100</v>
      </c>
      <c r="DA1508">
        <v>7530.7745888890795</v>
      </c>
      <c r="DB1508">
        <v>5923.8758457602253</v>
      </c>
      <c r="DC1508">
        <v>4144.7718029135822</v>
      </c>
      <c r="DD1508">
        <v>-267710.25670712948</v>
      </c>
      <c r="DE1508">
        <v>-264769.93922076916</v>
      </c>
      <c r="DF1508">
        <v>-307252.72097553365</v>
      </c>
    </row>
    <row r="1509" spans="1:110" x14ac:dyDescent="0.45">
      <c r="A1509">
        <v>39412</v>
      </c>
      <c r="B1509" t="s">
        <v>1839</v>
      </c>
      <c r="C1509">
        <v>17325</v>
      </c>
      <c r="D1509">
        <v>15921</v>
      </c>
      <c r="E1509">
        <v>14506</v>
      </c>
      <c r="F1509">
        <v>13136</v>
      </c>
      <c r="G1509">
        <v>11827</v>
      </c>
      <c r="H1509">
        <v>10537</v>
      </c>
      <c r="I1509">
        <v>9302</v>
      </c>
      <c r="J1509">
        <v>7962.142857142856</v>
      </c>
      <c r="K1509">
        <v>2.2000000000000002</v>
      </c>
      <c r="L1509">
        <v>2.12</v>
      </c>
      <c r="M1509">
        <v>2.06</v>
      </c>
      <c r="N1509">
        <v>2.0099999999999998</v>
      </c>
      <c r="O1509">
        <v>1.97</v>
      </c>
      <c r="P1509">
        <v>1.94</v>
      </c>
      <c r="Q1509">
        <v>1.9246512080888691</v>
      </c>
      <c r="R1509">
        <v>1.9050220933730642</v>
      </c>
      <c r="S1509">
        <v>255484</v>
      </c>
      <c r="T1509">
        <v>10441</v>
      </c>
      <c r="U1509">
        <v>4197</v>
      </c>
      <c r="V1509">
        <v>35.947906034156048</v>
      </c>
      <c r="W1509">
        <v>84.711820715487931</v>
      </c>
      <c r="X1509">
        <v>2744.7342803848073</v>
      </c>
      <c r="Y1509">
        <v>468.1949893770684</v>
      </c>
      <c r="Z1509">
        <v>9157</v>
      </c>
      <c r="AA1509">
        <v>8767.997472597639</v>
      </c>
      <c r="AB1509">
        <v>7867.2750468831164</v>
      </c>
      <c r="AC1509">
        <v>7033.7555410415871</v>
      </c>
      <c r="AD1509">
        <v>6250.9348779040783</v>
      </c>
      <c r="AE1509">
        <v>5568.1392816540292</v>
      </c>
      <c r="AF1509">
        <v>5466.8757460797297</v>
      </c>
      <c r="AG1509">
        <v>4613.1926373081224</v>
      </c>
      <c r="AH1509">
        <v>2874</v>
      </c>
      <c r="AI1509">
        <v>2809.2610750846529</v>
      </c>
      <c r="AJ1509">
        <v>2558.9974926863019</v>
      </c>
      <c r="AK1509">
        <v>2336.2425253607526</v>
      </c>
      <c r="AL1509">
        <v>2136.0351804516799</v>
      </c>
      <c r="AM1509">
        <v>1989.978883662048</v>
      </c>
      <c r="AN1509">
        <v>2379.5582773392371</v>
      </c>
      <c r="AO1509">
        <v>2137.2748392846102</v>
      </c>
      <c r="AP1509">
        <v>32.10924558141167</v>
      </c>
      <c r="AQ1509">
        <v>91.499526249737997</v>
      </c>
      <c r="AR1509">
        <v>3.2330189559336526</v>
      </c>
      <c r="AS1509">
        <v>91.499526249737997</v>
      </c>
      <c r="AT1509">
        <v>16066</v>
      </c>
      <c r="AU1509">
        <v>232</v>
      </c>
      <c r="AV1509">
        <v>9833.699585278373</v>
      </c>
      <c r="AW1509">
        <v>3177.8435520416188</v>
      </c>
      <c r="AX1509">
        <v>177.72934384316309</v>
      </c>
      <c r="AY1509">
        <v>328.15055516073926</v>
      </c>
      <c r="AZ1509">
        <v>120.88516871966317</v>
      </c>
      <c r="BA1509">
        <v>4.7243765359308236</v>
      </c>
      <c r="BB1509">
        <v>66.061272509003672</v>
      </c>
      <c r="BC1509">
        <v>7440</v>
      </c>
      <c r="BD1509">
        <v>273536.53289431048</v>
      </c>
      <c r="BE1509">
        <v>2972169.2508751256</v>
      </c>
      <c r="BF1509">
        <v>45750</v>
      </c>
      <c r="BG1509">
        <v>39812.889575112946</v>
      </c>
      <c r="BH1509">
        <v>33088.102855788609</v>
      </c>
      <c r="BI1509">
        <v>46389.999999999985</v>
      </c>
      <c r="BJ1509">
        <v>37214.41761002806</v>
      </c>
      <c r="BK1509">
        <v>33072.64513844109</v>
      </c>
      <c r="BL1509">
        <v>-282077.55175456678</v>
      </c>
      <c r="BM1509">
        <v>-314641.21278639656</v>
      </c>
      <c r="BN1509">
        <v>-372933.15601438232</v>
      </c>
      <c r="BO1509">
        <v>67547.662672451697</v>
      </c>
      <c r="BP1509">
        <v>328837.95717392559</v>
      </c>
      <c r="BQ1509">
        <v>581363.00571003545</v>
      </c>
      <c r="BR1509">
        <v>552451</v>
      </c>
      <c r="BS1509">
        <v>8767932</v>
      </c>
      <c r="BT1509">
        <v>937111</v>
      </c>
      <c r="BU1509">
        <v>10465</v>
      </c>
      <c r="BV1509">
        <v>88734</v>
      </c>
      <c r="BW1509">
        <v>932589</v>
      </c>
      <c r="BX1509">
        <v>42948</v>
      </c>
      <c r="BY1509">
        <v>312.5357534040686</v>
      </c>
      <c r="BZ1509">
        <v>0</v>
      </c>
      <c r="CA1509">
        <v>0</v>
      </c>
      <c r="CB1509">
        <v>39.29062613400022</v>
      </c>
      <c r="CC1509">
        <v>0</v>
      </c>
      <c r="CD1509">
        <v>31.181063249000303</v>
      </c>
      <c r="CE1509">
        <v>0</v>
      </c>
      <c r="CF1509">
        <v>88.59017149329685</v>
      </c>
      <c r="CG1509">
        <v>328603.36614958331</v>
      </c>
      <c r="CH1509">
        <v>207068.8427548857</v>
      </c>
      <c r="CI1509">
        <v>831794.18795524677</v>
      </c>
      <c r="CJ1509">
        <v>40872.41209933038</v>
      </c>
      <c r="CK1509">
        <v>629326.87503935851</v>
      </c>
      <c r="CL1509">
        <v>21700000</v>
      </c>
      <c r="CM1509">
        <v>3830000</v>
      </c>
      <c r="CN1509">
        <v>1500000</v>
      </c>
      <c r="CO1509">
        <v>642300000</v>
      </c>
      <c r="CP1509">
        <v>216000</v>
      </c>
      <c r="CQ1509">
        <v>50</v>
      </c>
      <c r="CR1509">
        <v>0</v>
      </c>
      <c r="CS1509">
        <v>0</v>
      </c>
      <c r="CT1509">
        <v>491475000</v>
      </c>
      <c r="CU1509">
        <v>350400</v>
      </c>
      <c r="CV1509">
        <v>0</v>
      </c>
      <c r="CW1509">
        <v>0</v>
      </c>
      <c r="CX1509">
        <v>89840.923463352927</v>
      </c>
      <c r="CY1509">
        <v>1424057.7011834655</v>
      </c>
      <c r="CZ1509">
        <v>7440</v>
      </c>
      <c r="DA1509">
        <v>6474.4895833626297</v>
      </c>
      <c r="DB1509">
        <v>5380.8849234331628</v>
      </c>
      <c r="DC1509">
        <v>4140.6488628724101</v>
      </c>
      <c r="DD1509">
        <v>-282077.55175456678</v>
      </c>
      <c r="DE1509">
        <v>-314641.21278639656</v>
      </c>
      <c r="DF1509">
        <v>-372933.15601438232</v>
      </c>
    </row>
    <row r="1510" spans="1:110" x14ac:dyDescent="0.45">
      <c r="A1510">
        <v>39424</v>
      </c>
      <c r="B1510" t="s">
        <v>1840</v>
      </c>
      <c r="C1510">
        <v>5095</v>
      </c>
      <c r="D1510">
        <v>4437</v>
      </c>
      <c r="E1510">
        <v>3837</v>
      </c>
      <c r="F1510">
        <v>3291</v>
      </c>
      <c r="G1510">
        <v>2793</v>
      </c>
      <c r="H1510">
        <v>2321</v>
      </c>
      <c r="I1510">
        <v>1906</v>
      </c>
      <c r="J1510">
        <v>1375.8928571428571</v>
      </c>
      <c r="K1510">
        <v>2.2000000000000002</v>
      </c>
      <c r="L1510">
        <v>2.12</v>
      </c>
      <c r="M1510">
        <v>2.06</v>
      </c>
      <c r="N1510">
        <v>2.0099999999999998</v>
      </c>
      <c r="O1510">
        <v>1.97</v>
      </c>
      <c r="P1510">
        <v>1.94</v>
      </c>
      <c r="Q1510">
        <v>1.9246512080888691</v>
      </c>
      <c r="R1510">
        <v>1.9050220933730642</v>
      </c>
      <c r="S1510">
        <v>255484</v>
      </c>
      <c r="T1510">
        <v>10441</v>
      </c>
      <c r="U1510">
        <v>4197</v>
      </c>
      <c r="V1510">
        <v>11.149675593986165</v>
      </c>
      <c r="W1510">
        <v>26.274390476490563</v>
      </c>
      <c r="X1510">
        <v>2602.4513392541112</v>
      </c>
      <c r="Y1510">
        <v>443.92445776776276</v>
      </c>
      <c r="Z1510">
        <v>1892</v>
      </c>
      <c r="AA1510">
        <v>1624.2327101468022</v>
      </c>
      <c r="AB1510">
        <v>1350.7215242763402</v>
      </c>
      <c r="AC1510">
        <v>1117.1130554802303</v>
      </c>
      <c r="AD1510">
        <v>911.49052822993804</v>
      </c>
      <c r="AE1510">
        <v>744.4885410598738</v>
      </c>
      <c r="AF1510">
        <v>625.23355797492877</v>
      </c>
      <c r="AG1510">
        <v>394.82356047101831</v>
      </c>
      <c r="AH1510">
        <v>699</v>
      </c>
      <c r="AI1510">
        <v>588.18384338114356</v>
      </c>
      <c r="AJ1510">
        <v>472.37654980627184</v>
      </c>
      <c r="AK1510">
        <v>379.17954380060894</v>
      </c>
      <c r="AL1510">
        <v>301.54728950684432</v>
      </c>
      <c r="AM1510">
        <v>240.62052132148503</v>
      </c>
      <c r="AN1510">
        <v>207.46158022082864</v>
      </c>
      <c r="AO1510">
        <v>129.52525915029523</v>
      </c>
      <c r="AP1510">
        <v>7.1650383865439711</v>
      </c>
      <c r="AQ1510">
        <v>51.074557407811</v>
      </c>
      <c r="AR1510">
        <v>1.8046542865662907</v>
      </c>
      <c r="AS1510">
        <v>51.074557407811</v>
      </c>
      <c r="AT1510">
        <v>4521</v>
      </c>
      <c r="AU1510">
        <v>31</v>
      </c>
      <c r="AV1510">
        <v>2754.1250748871635</v>
      </c>
      <c r="AW1510">
        <v>604.50876427578055</v>
      </c>
      <c r="AX1510">
        <v>25.81549494731658</v>
      </c>
      <c r="AY1510">
        <v>91.905153748984631</v>
      </c>
      <c r="AZ1510">
        <v>22.995513393050693</v>
      </c>
      <c r="BA1510">
        <v>0.68622387252027683</v>
      </c>
      <c r="BB1510">
        <v>66.061272509003672</v>
      </c>
      <c r="BC1510">
        <v>7440</v>
      </c>
      <c r="BD1510">
        <v>169609.78440913989</v>
      </c>
      <c r="BE1510">
        <v>775334.97561069555</v>
      </c>
      <c r="BF1510">
        <v>7950</v>
      </c>
      <c r="BG1510">
        <v>6219.3555548827871</v>
      </c>
      <c r="BH1510">
        <v>4544.5090371733486</v>
      </c>
      <c r="BI1510">
        <v>11004</v>
      </c>
      <c r="BJ1510">
        <v>7568.3194813835562</v>
      </c>
      <c r="BK1510">
        <v>6175.2492176664136</v>
      </c>
      <c r="BL1510">
        <v>-239629.43141706893</v>
      </c>
      <c r="BM1510">
        <v>-278620.2109336704</v>
      </c>
      <c r="BN1510">
        <v>-344611.81066070742</v>
      </c>
      <c r="BO1510">
        <v>-62474.246029815404</v>
      </c>
      <c r="BP1510">
        <v>-40078.3393121392</v>
      </c>
      <c r="BQ1510">
        <v>-14965.63230076374</v>
      </c>
      <c r="BR1510">
        <v>552451</v>
      </c>
      <c r="BS1510">
        <v>8767932</v>
      </c>
      <c r="BT1510">
        <v>937111</v>
      </c>
      <c r="BU1510">
        <v>10465</v>
      </c>
      <c r="BV1510">
        <v>88734</v>
      </c>
      <c r="BW1510">
        <v>932589</v>
      </c>
      <c r="BX1510">
        <v>42948</v>
      </c>
      <c r="BY1510">
        <v>56.10253953470999</v>
      </c>
      <c r="BZ1510">
        <v>0</v>
      </c>
      <c r="CA1510">
        <v>998.82369660799998</v>
      </c>
      <c r="CB1510">
        <v>0</v>
      </c>
      <c r="CC1510">
        <v>0</v>
      </c>
      <c r="CD1510">
        <v>9.6083911654327387</v>
      </c>
      <c r="CE1510">
        <v>0</v>
      </c>
      <c r="CF1510">
        <v>0</v>
      </c>
      <c r="CG1510">
        <v>104702.05293981821</v>
      </c>
      <c r="CH1510">
        <v>65977.817544448873</v>
      </c>
      <c r="CI1510">
        <v>265032.46184848546</v>
      </c>
      <c r="CJ1510">
        <v>13023.072482629777</v>
      </c>
      <c r="CK1510">
        <v>200520.81802724657</v>
      </c>
      <c r="CL1510">
        <v>2810000</v>
      </c>
      <c r="CM1510">
        <v>2260000</v>
      </c>
      <c r="CN1510">
        <v>1280000</v>
      </c>
      <c r="CO1510">
        <v>102940000</v>
      </c>
      <c r="CP1510">
        <v>56000</v>
      </c>
      <c r="CQ1510">
        <v>0</v>
      </c>
      <c r="CR1510">
        <v>0</v>
      </c>
      <c r="CS1510">
        <v>0</v>
      </c>
      <c r="CT1510">
        <v>117069000</v>
      </c>
      <c r="CU1510">
        <v>0</v>
      </c>
      <c r="CV1510">
        <v>0</v>
      </c>
      <c r="CW1510">
        <v>0</v>
      </c>
      <c r="CX1510">
        <v>12917.871469213878</v>
      </c>
      <c r="CY1510">
        <v>471663.37872717204</v>
      </c>
      <c r="CZ1510">
        <v>7440</v>
      </c>
      <c r="DA1510">
        <v>5820.3780287204954</v>
      </c>
      <c r="DB1510">
        <v>4252.9744951660014</v>
      </c>
      <c r="DC1510">
        <v>2567.4616604762391</v>
      </c>
      <c r="DD1510">
        <v>-239629.43141706893</v>
      </c>
      <c r="DE1510">
        <v>-278620.2109336704</v>
      </c>
      <c r="DF1510">
        <v>-344611.81066070742</v>
      </c>
    </row>
    <row r="1511" spans="1:110" x14ac:dyDescent="0.45">
      <c r="A1511">
        <v>39427</v>
      </c>
      <c r="B1511" t="s">
        <v>1841</v>
      </c>
      <c r="C1511">
        <v>1574</v>
      </c>
      <c r="D1511">
        <v>1419</v>
      </c>
      <c r="E1511">
        <v>1282</v>
      </c>
      <c r="F1511">
        <v>1155</v>
      </c>
      <c r="G1511">
        <v>1033</v>
      </c>
      <c r="H1511">
        <v>921</v>
      </c>
      <c r="I1511">
        <v>816</v>
      </c>
      <c r="J1511">
        <v>690.32142857142867</v>
      </c>
      <c r="K1511">
        <v>2.2000000000000002</v>
      </c>
      <c r="L1511">
        <v>2.12</v>
      </c>
      <c r="M1511">
        <v>2.06</v>
      </c>
      <c r="N1511">
        <v>2.0099999999999998</v>
      </c>
      <c r="O1511">
        <v>1.97</v>
      </c>
      <c r="P1511">
        <v>1.94</v>
      </c>
      <c r="Q1511">
        <v>1.9246512080888691</v>
      </c>
      <c r="R1511">
        <v>1.9050220933730642</v>
      </c>
      <c r="S1511">
        <v>255484</v>
      </c>
      <c r="T1511">
        <v>10441</v>
      </c>
      <c r="U1511">
        <v>4197</v>
      </c>
      <c r="V1511">
        <v>3.3945788541903101</v>
      </c>
      <c r="W1511">
        <v>7.9993798533780733</v>
      </c>
      <c r="X1511">
        <v>2640.7025660469567</v>
      </c>
      <c r="Y1511">
        <v>450.44932716948324</v>
      </c>
      <c r="Z1511">
        <v>609</v>
      </c>
      <c r="AA1511">
        <v>572.35813203148268</v>
      </c>
      <c r="AB1511">
        <v>515.26146105546411</v>
      </c>
      <c r="AC1511">
        <v>452.04864466578147</v>
      </c>
      <c r="AD1511">
        <v>403.89973403904457</v>
      </c>
      <c r="AE1511">
        <v>357.54279167270545</v>
      </c>
      <c r="AF1511">
        <v>351.14637586200877</v>
      </c>
      <c r="AG1511">
        <v>276.97722671461054</v>
      </c>
      <c r="AH1511">
        <v>173</v>
      </c>
      <c r="AI1511">
        <v>191.68348953669116</v>
      </c>
      <c r="AJ1511">
        <v>202.66898576891595</v>
      </c>
      <c r="AK1511">
        <v>201.13912984384439</v>
      </c>
      <c r="AL1511">
        <v>208.37717218022374</v>
      </c>
      <c r="AM1511">
        <v>198.72747148526452</v>
      </c>
      <c r="AN1511">
        <v>218.19697481665921</v>
      </c>
      <c r="AO1511">
        <v>177.60453882157387</v>
      </c>
      <c r="AP1511">
        <v>2.134834528579209</v>
      </c>
      <c r="AQ1511">
        <v>16.952406288550034</v>
      </c>
      <c r="AR1511">
        <v>0.59899163554115176</v>
      </c>
      <c r="AS1511">
        <v>16.952406288550034</v>
      </c>
      <c r="AT1511">
        <v>1614</v>
      </c>
      <c r="AU1511">
        <v>5</v>
      </c>
      <c r="AV1511">
        <v>980.90724267021199</v>
      </c>
      <c r="AW1511">
        <v>164.53805365453786</v>
      </c>
      <c r="AX1511">
        <v>4.9341599173618107</v>
      </c>
      <c r="AY1511">
        <v>32.732874687904975</v>
      </c>
      <c r="AZ1511">
        <v>6.2590275610186197</v>
      </c>
      <c r="BA1511">
        <v>0.13115914814092325</v>
      </c>
      <c r="BB1511">
        <v>66.061272509003672</v>
      </c>
      <c r="BC1511">
        <v>7440</v>
      </c>
      <c r="BD1511">
        <v>266087.62308249186</v>
      </c>
      <c r="BE1511">
        <v>317026.61875786539</v>
      </c>
      <c r="BF1511">
        <v>3335</v>
      </c>
      <c r="BG1511">
        <v>2863.0915191484446</v>
      </c>
      <c r="BH1511">
        <v>2365.4142237527517</v>
      </c>
      <c r="BI1511">
        <v>3825</v>
      </c>
      <c r="BJ1511">
        <v>3020.9862830279581</v>
      </c>
      <c r="BK1511">
        <v>2699.212951191837</v>
      </c>
      <c r="BL1511">
        <v>-197567.68968581542</v>
      </c>
      <c r="BM1511">
        <v>-203002.76079690689</v>
      </c>
      <c r="BN1511">
        <v>-237983.61313820048</v>
      </c>
      <c r="BO1511">
        <v>9635.8872659084154</v>
      </c>
      <c r="BP1511">
        <v>31252.08200352799</v>
      </c>
      <c r="BQ1511">
        <v>60982.5758060925</v>
      </c>
      <c r="BR1511">
        <v>552451</v>
      </c>
      <c r="BS1511">
        <v>8767932</v>
      </c>
      <c r="BT1511">
        <v>937111</v>
      </c>
      <c r="BU1511">
        <v>10465</v>
      </c>
      <c r="BV1511">
        <v>88734</v>
      </c>
      <c r="BW1511">
        <v>932589</v>
      </c>
      <c r="BX1511">
        <v>42948</v>
      </c>
      <c r="BY1511">
        <v>56.290261950046521</v>
      </c>
      <c r="BZ1511">
        <v>0</v>
      </c>
      <c r="CA1511">
        <v>0</v>
      </c>
      <c r="CB1511">
        <v>0</v>
      </c>
      <c r="CC1511">
        <v>0</v>
      </c>
      <c r="CD1511">
        <v>2.7863928860808778</v>
      </c>
      <c r="CE1511">
        <v>0</v>
      </c>
      <c r="CF1511">
        <v>0</v>
      </c>
      <c r="CG1511">
        <v>35437.617918092321</v>
      </c>
      <c r="CH1511">
        <v>22330.953630428849</v>
      </c>
      <c r="CI1511">
        <v>89703.294779487391</v>
      </c>
      <c r="CJ1511">
        <v>4407.809147967002</v>
      </c>
      <c r="CK1511">
        <v>67868.584563068071</v>
      </c>
      <c r="CL1511">
        <v>2890000</v>
      </c>
      <c r="CM1511">
        <v>620000</v>
      </c>
      <c r="CN1511">
        <v>190000</v>
      </c>
      <c r="CO1511">
        <v>85370000</v>
      </c>
      <c r="CP1511">
        <v>87000</v>
      </c>
      <c r="CQ1511">
        <v>0</v>
      </c>
      <c r="CR1511">
        <v>0</v>
      </c>
      <c r="CS1511">
        <v>0</v>
      </c>
      <c r="CT1511">
        <v>202302000</v>
      </c>
      <c r="CU1511">
        <v>0</v>
      </c>
      <c r="CV1511">
        <v>0</v>
      </c>
      <c r="CW1511">
        <v>0</v>
      </c>
      <c r="CX1511">
        <v>11889.527147695544</v>
      </c>
      <c r="CY1511">
        <v>148623.68683767645</v>
      </c>
      <c r="CZ1511">
        <v>7440</v>
      </c>
      <c r="DA1511">
        <v>6387.2266574106225</v>
      </c>
      <c r="DB1511">
        <v>5276.9660643839497</v>
      </c>
      <c r="DC1511">
        <v>4027.8912739112925</v>
      </c>
      <c r="DD1511">
        <v>-197567.68968581542</v>
      </c>
      <c r="DE1511">
        <v>-203002.76079690689</v>
      </c>
      <c r="DF1511">
        <v>-237983.61313820048</v>
      </c>
    </row>
    <row r="1512" spans="1:110" x14ac:dyDescent="0.45">
      <c r="A1512">
        <v>39428</v>
      </c>
      <c r="B1512" t="s">
        <v>1842</v>
      </c>
      <c r="C1512">
        <v>11217</v>
      </c>
      <c r="D1512">
        <v>10064</v>
      </c>
      <c r="E1512">
        <v>8964</v>
      </c>
      <c r="F1512">
        <v>7914</v>
      </c>
      <c r="G1512">
        <v>6899</v>
      </c>
      <c r="H1512">
        <v>5891</v>
      </c>
      <c r="I1512">
        <v>4986</v>
      </c>
      <c r="J1512">
        <v>3946.5714285714284</v>
      </c>
      <c r="K1512">
        <v>2.2000000000000002</v>
      </c>
      <c r="L1512">
        <v>2.12</v>
      </c>
      <c r="M1512">
        <v>2.06</v>
      </c>
      <c r="N1512">
        <v>2.0099999999999998</v>
      </c>
      <c r="O1512">
        <v>1.97</v>
      </c>
      <c r="P1512">
        <v>1.94</v>
      </c>
      <c r="Q1512">
        <v>1.9246512080888691</v>
      </c>
      <c r="R1512">
        <v>1.9050220933730642</v>
      </c>
      <c r="S1512">
        <v>255484</v>
      </c>
      <c r="T1512">
        <v>10441</v>
      </c>
      <c r="U1512">
        <v>4197</v>
      </c>
      <c r="V1512">
        <v>23.319023701832311</v>
      </c>
      <c r="W1512">
        <v>54.9516556878974</v>
      </c>
      <c r="X1512">
        <v>2739.4729532460296</v>
      </c>
      <c r="Y1512">
        <v>467.29751561377782</v>
      </c>
      <c r="Z1512">
        <v>4297</v>
      </c>
      <c r="AA1512">
        <v>3791.1486205863857</v>
      </c>
      <c r="AB1512">
        <v>3274.2465888428319</v>
      </c>
      <c r="AC1512">
        <v>2783.4828234320898</v>
      </c>
      <c r="AD1512">
        <v>2345.9206476423155</v>
      </c>
      <c r="AE1512">
        <v>1956.334447987075</v>
      </c>
      <c r="AF1512">
        <v>1634.7065777532264</v>
      </c>
      <c r="AG1512">
        <v>1166.4328237878813</v>
      </c>
      <c r="AH1512">
        <v>1262</v>
      </c>
      <c r="AI1512">
        <v>1086.2862350682315</v>
      </c>
      <c r="AJ1512">
        <v>932.97782223115792</v>
      </c>
      <c r="AK1512">
        <v>796.05870034087025</v>
      </c>
      <c r="AL1512">
        <v>683.73398264754894</v>
      </c>
      <c r="AM1512">
        <v>590.26641627406536</v>
      </c>
      <c r="AN1512">
        <v>535.3501643524346</v>
      </c>
      <c r="AO1512">
        <v>403.07360532392795</v>
      </c>
      <c r="AP1512">
        <v>16.004587606442257</v>
      </c>
      <c r="AQ1512">
        <v>33.252796950617373</v>
      </c>
      <c r="AR1512">
        <v>1.1749451312537977</v>
      </c>
      <c r="AS1512">
        <v>33.252796950617373</v>
      </c>
      <c r="AT1512">
        <v>9528</v>
      </c>
      <c r="AU1512">
        <v>77</v>
      </c>
      <c r="AV1512">
        <v>5808.7703286883016</v>
      </c>
      <c r="AW1512">
        <v>1372.6028978214317</v>
      </c>
      <c r="AX1512">
        <v>62.640850934832834</v>
      </c>
      <c r="AY1512">
        <v>193.83866586832863</v>
      </c>
      <c r="AZ1512">
        <v>52.213814233127259</v>
      </c>
      <c r="BA1512">
        <v>1.6651103298305956</v>
      </c>
      <c r="BB1512">
        <v>66.061272509003672</v>
      </c>
      <c r="BC1512">
        <v>7440</v>
      </c>
      <c r="BD1512">
        <v>214489.01467398854</v>
      </c>
      <c r="BE1512">
        <v>1616701.68925708</v>
      </c>
      <c r="BF1512">
        <v>33570</v>
      </c>
      <c r="BG1512">
        <v>27843.034311748095</v>
      </c>
      <c r="BH1512">
        <v>21473.550944061099</v>
      </c>
      <c r="BI1512">
        <v>23298</v>
      </c>
      <c r="BJ1512">
        <v>17105.523763478945</v>
      </c>
      <c r="BK1512">
        <v>14416.543564656406</v>
      </c>
      <c r="BL1512">
        <v>-242103.22072605678</v>
      </c>
      <c r="BM1512">
        <v>-292428.1382000887</v>
      </c>
      <c r="BN1512">
        <v>-363905.30105961184</v>
      </c>
      <c r="BO1512">
        <v>-37358.20329526253</v>
      </c>
      <c r="BP1512">
        <v>33076.418150018668</v>
      </c>
      <c r="BQ1512">
        <v>106214.1880080892</v>
      </c>
      <c r="BR1512">
        <v>552451</v>
      </c>
      <c r="BS1512">
        <v>8767932</v>
      </c>
      <c r="BT1512">
        <v>937111</v>
      </c>
      <c r="BU1512">
        <v>10465</v>
      </c>
      <c r="BV1512">
        <v>88734</v>
      </c>
      <c r="BW1512">
        <v>932589</v>
      </c>
      <c r="BX1512">
        <v>42948</v>
      </c>
      <c r="BY1512">
        <v>78.548503959848148</v>
      </c>
      <c r="BZ1512">
        <v>0</v>
      </c>
      <c r="CA1512">
        <v>0</v>
      </c>
      <c r="CB1512">
        <v>689.12716712218378</v>
      </c>
      <c r="CC1512">
        <v>0</v>
      </c>
      <c r="CD1512">
        <v>19.610898502988277</v>
      </c>
      <c r="CE1512">
        <v>0</v>
      </c>
      <c r="CF1512">
        <v>12.744088799999998</v>
      </c>
      <c r="CG1512">
        <v>187658.2948844434</v>
      </c>
      <c r="CH1512">
        <v>118252.54990658913</v>
      </c>
      <c r="CI1512">
        <v>475019.72008228552</v>
      </c>
      <c r="CJ1512">
        <v>23341.352988097988</v>
      </c>
      <c r="CK1512">
        <v>359395.00461806502</v>
      </c>
      <c r="CL1512">
        <v>5610000</v>
      </c>
      <c r="CM1512">
        <v>2760000</v>
      </c>
      <c r="CN1512">
        <v>1670000</v>
      </c>
      <c r="CO1512">
        <v>188590000</v>
      </c>
      <c r="CP1512">
        <v>94000</v>
      </c>
      <c r="CQ1512">
        <v>130</v>
      </c>
      <c r="CR1512">
        <v>0</v>
      </c>
      <c r="CS1512">
        <v>0</v>
      </c>
      <c r="CT1512">
        <v>199110000</v>
      </c>
      <c r="CU1512">
        <v>911040</v>
      </c>
      <c r="CV1512">
        <v>0</v>
      </c>
      <c r="CW1512">
        <v>0</v>
      </c>
      <c r="CX1512">
        <v>23946.421759300174</v>
      </c>
      <c r="CY1512">
        <v>851396.32606469945</v>
      </c>
      <c r="CZ1512">
        <v>7440</v>
      </c>
      <c r="DA1512">
        <v>6170.7529127019916</v>
      </c>
      <c r="DB1512">
        <v>4759.1069116417812</v>
      </c>
      <c r="DC1512">
        <v>3246.8193016529503</v>
      </c>
      <c r="DD1512">
        <v>-242103.22072605678</v>
      </c>
      <c r="DE1512">
        <v>-292428.1382000887</v>
      </c>
      <c r="DF1512">
        <v>-363905.30105961184</v>
      </c>
    </row>
    <row r="1513" spans="1:110" x14ac:dyDescent="0.45">
      <c r="A1513">
        <v>40000</v>
      </c>
      <c r="B1513" t="s">
        <v>1843</v>
      </c>
      <c r="C1513">
        <v>5101556</v>
      </c>
      <c r="D1513">
        <v>5097530</v>
      </c>
      <c r="E1513">
        <v>5042774</v>
      </c>
      <c r="F1513">
        <v>4955295</v>
      </c>
      <c r="G1513">
        <v>4841878</v>
      </c>
      <c r="H1513">
        <v>4704812</v>
      </c>
      <c r="I1513">
        <v>4554486</v>
      </c>
      <c r="J1513">
        <v>4460645.2142857127</v>
      </c>
      <c r="K1513">
        <v>2.2599999999999998</v>
      </c>
      <c r="L1513">
        <v>2.19</v>
      </c>
      <c r="M1513">
        <v>2.14</v>
      </c>
      <c r="N1513">
        <v>2.1</v>
      </c>
      <c r="O1513">
        <v>2.0699999999999998</v>
      </c>
      <c r="P1513">
        <v>2.06</v>
      </c>
      <c r="Q1513">
        <v>2.0382744227095833</v>
      </c>
      <c r="R1513">
        <v>2.0227847811651389</v>
      </c>
      <c r="S1513">
        <v>275029</v>
      </c>
      <c r="T1513">
        <v>9169</v>
      </c>
      <c r="U1513">
        <v>4338</v>
      </c>
      <c r="V1513">
        <v>10746.507479167583</v>
      </c>
      <c r="W1513">
        <v>24621.327279943529</v>
      </c>
      <c r="X1513">
        <v>2311.1604268540659</v>
      </c>
      <c r="Y1513">
        <v>477.2583679766268</v>
      </c>
      <c r="Z1513">
        <v>2253312</v>
      </c>
      <c r="AA1513">
        <v>2232639.6508679357</v>
      </c>
      <c r="AB1513">
        <v>2171529.719848535</v>
      </c>
      <c r="AC1513">
        <v>2106672.7458185144</v>
      </c>
      <c r="AD1513">
        <v>2029747.5524697185</v>
      </c>
      <c r="AE1513">
        <v>1940564.5546984985</v>
      </c>
      <c r="AF1513">
        <v>1846293.8501507023</v>
      </c>
      <c r="AG1513">
        <v>1772679.7181731274</v>
      </c>
      <c r="AH1513">
        <v>62518</v>
      </c>
      <c r="AI1513">
        <v>54292.707728052665</v>
      </c>
      <c r="AJ1513">
        <v>46905.706192075406</v>
      </c>
      <c r="AK1513">
        <v>41140.169205100246</v>
      </c>
      <c r="AL1513">
        <v>37104.318382236939</v>
      </c>
      <c r="AM1513">
        <v>34487.523898587686</v>
      </c>
      <c r="AN1513">
        <v>33436.257915355032</v>
      </c>
      <c r="AO1513">
        <v>31760.335149973758</v>
      </c>
      <c r="AP1513">
        <v>14175.929853552774</v>
      </c>
      <c r="AQ1513">
        <v>379.57823396650014</v>
      </c>
      <c r="AR1513">
        <v>63.455733666666667</v>
      </c>
      <c r="AS1513">
        <v>379.57823396650014</v>
      </c>
      <c r="AT1513">
        <v>3233128</v>
      </c>
      <c r="AU1513">
        <v>92904</v>
      </c>
      <c r="AV1513">
        <v>2127898.2650243696</v>
      </c>
      <c r="AW1513">
        <v>1119475.8492159068</v>
      </c>
      <c r="AX1513">
        <v>72861.181725428774</v>
      </c>
      <c r="AY1513">
        <v>71007.965103863215</v>
      </c>
      <c r="AZ1513">
        <v>42584.861304173101</v>
      </c>
      <c r="BA1513">
        <v>1936.7857320599064</v>
      </c>
      <c r="BB1513">
        <v>66.061272509003672</v>
      </c>
      <c r="BC1513">
        <v>2239000</v>
      </c>
      <c r="BD1513">
        <v>140130721.41661286</v>
      </c>
      <c r="BE1513">
        <v>2375257.9336114</v>
      </c>
      <c r="BF1513">
        <v>33570</v>
      </c>
      <c r="BG1513">
        <v>34031.875605720532</v>
      </c>
      <c r="BH1513">
        <v>32939.02345314432</v>
      </c>
      <c r="BI1513">
        <v>23298</v>
      </c>
      <c r="BJ1513">
        <v>21983.512481738588</v>
      </c>
      <c r="BK1513">
        <v>21180.784126563347</v>
      </c>
      <c r="BL1513">
        <v>-6626091.4422724545</v>
      </c>
      <c r="BM1513">
        <v>12204756.024280742</v>
      </c>
      <c r="BN1513">
        <v>30018141.107854128</v>
      </c>
      <c r="BO1513">
        <v>247354.87315227976</v>
      </c>
      <c r="BP1513">
        <v>580104.39095213194</v>
      </c>
      <c r="BQ1513">
        <v>864770.43236240931</v>
      </c>
      <c r="BR1513">
        <v>3304964</v>
      </c>
      <c r="BS1513">
        <v>8767932</v>
      </c>
      <c r="BT1513">
        <v>937111</v>
      </c>
      <c r="BU1513">
        <v>92904</v>
      </c>
      <c r="BV1513">
        <v>88734</v>
      </c>
      <c r="BW1513">
        <v>932589</v>
      </c>
      <c r="BX1513">
        <v>42948</v>
      </c>
      <c r="BY1513">
        <v>78.548503959848148</v>
      </c>
      <c r="BZ1513">
        <v>0</v>
      </c>
      <c r="CA1513">
        <v>0</v>
      </c>
      <c r="CB1513">
        <v>689.12716712218378</v>
      </c>
      <c r="CC1513">
        <v>0</v>
      </c>
      <c r="CD1513">
        <v>19.610898502988277</v>
      </c>
      <c r="CE1513">
        <v>0</v>
      </c>
      <c r="CF1513">
        <v>12.744088799999998</v>
      </c>
      <c r="CG1513">
        <v>221650.21082934551</v>
      </c>
      <c r="CH1513">
        <v>71357.551565620408</v>
      </c>
      <c r="CI1513">
        <v>75614.906424507339</v>
      </c>
      <c r="CJ1513">
        <v>15556.749515806925</v>
      </c>
      <c r="CK1513">
        <v>500707.77271185798</v>
      </c>
      <c r="CL1513">
        <v>651000000</v>
      </c>
      <c r="CM1513">
        <v>162000000</v>
      </c>
      <c r="CN1513">
        <v>1670000</v>
      </c>
      <c r="CO1513">
        <v>188590000</v>
      </c>
      <c r="CP1513">
        <v>94000</v>
      </c>
      <c r="CQ1513">
        <v>130</v>
      </c>
      <c r="CR1513">
        <v>0</v>
      </c>
      <c r="CS1513">
        <v>0</v>
      </c>
      <c r="CT1513">
        <v>199110000</v>
      </c>
      <c r="CU1513">
        <v>911040</v>
      </c>
      <c r="CV1513">
        <v>0</v>
      </c>
      <c r="CW1513">
        <v>0</v>
      </c>
      <c r="CX1513">
        <v>23946.421759300174</v>
      </c>
      <c r="CY1513">
        <v>851396.32606469945</v>
      </c>
      <c r="CZ1513">
        <v>2239000</v>
      </c>
      <c r="DA1513">
        <v>2269805.4656302729</v>
      </c>
      <c r="DB1513">
        <v>2196916.1010303884</v>
      </c>
      <c r="DC1513">
        <v>2121223.4656472001</v>
      </c>
      <c r="DD1513">
        <v>-6626091.4422724545</v>
      </c>
      <c r="DE1513">
        <v>12204756.024280742</v>
      </c>
      <c r="DF1513">
        <v>30018141.107854128</v>
      </c>
    </row>
    <row r="1514" spans="1:110" x14ac:dyDescent="0.45">
      <c r="A1514">
        <v>40100</v>
      </c>
      <c r="B1514" t="s">
        <v>1844</v>
      </c>
      <c r="C1514">
        <v>961286</v>
      </c>
      <c r="D1514">
        <v>938897</v>
      </c>
      <c r="E1514">
        <v>909840</v>
      </c>
      <c r="F1514">
        <v>877426</v>
      </c>
      <c r="G1514">
        <v>842929</v>
      </c>
      <c r="H1514">
        <v>807022</v>
      </c>
      <c r="I1514">
        <v>771168</v>
      </c>
      <c r="J1514">
        <v>738988.89285714272</v>
      </c>
      <c r="K1514">
        <v>2.2599999999999998</v>
      </c>
      <c r="L1514">
        <v>2.19</v>
      </c>
      <c r="M1514">
        <v>2.14</v>
      </c>
      <c r="N1514">
        <v>2.1</v>
      </c>
      <c r="O1514">
        <v>2.0699999999999998</v>
      </c>
      <c r="P1514">
        <v>2.06</v>
      </c>
      <c r="Q1514">
        <v>2.0382744227095833</v>
      </c>
      <c r="R1514">
        <v>2.0227847811651389</v>
      </c>
      <c r="S1514">
        <v>277165</v>
      </c>
      <c r="T1514">
        <v>8641</v>
      </c>
      <c r="U1514">
        <v>4574</v>
      </c>
      <c r="V1514">
        <v>2030.882127827696</v>
      </c>
      <c r="W1514">
        <v>3959.8248759636554</v>
      </c>
      <c r="X1514">
        <v>2171.7244043157157</v>
      </c>
      <c r="Y1514">
        <v>589.58388559267098</v>
      </c>
      <c r="Z1514">
        <v>432629</v>
      </c>
      <c r="AA1514">
        <v>417440.13997165568</v>
      </c>
      <c r="AB1514">
        <v>397079.08334140788</v>
      </c>
      <c r="AC1514">
        <v>378419.22247336333</v>
      </c>
      <c r="AD1514">
        <v>359156.24374343286</v>
      </c>
      <c r="AE1514">
        <v>338675.1627894991</v>
      </c>
      <c r="AF1514">
        <v>318192.83404050564</v>
      </c>
      <c r="AG1514">
        <v>298099.38935167529</v>
      </c>
      <c r="AH1514">
        <v>3249</v>
      </c>
      <c r="AI1514">
        <v>2970.1792787183208</v>
      </c>
      <c r="AJ1514">
        <v>2720.6549330099137</v>
      </c>
      <c r="AK1514">
        <v>2537.2899634855862</v>
      </c>
      <c r="AL1514">
        <v>2410.1124104986984</v>
      </c>
      <c r="AM1514">
        <v>2318.2271348214563</v>
      </c>
      <c r="AN1514">
        <v>2309.8870021158727</v>
      </c>
      <c r="AO1514">
        <v>2261.6605877796783</v>
      </c>
      <c r="AP1514">
        <v>2654.3192282332407</v>
      </c>
      <c r="AQ1514">
        <v>21.564846138972694</v>
      </c>
      <c r="AR1514">
        <v>3.6050885185320354</v>
      </c>
      <c r="AS1514">
        <v>21.564846138972694</v>
      </c>
      <c r="AT1514">
        <v>600488</v>
      </c>
      <c r="AU1514">
        <v>20351</v>
      </c>
      <c r="AV1514">
        <v>396306.54844100005</v>
      </c>
      <c r="AW1514">
        <v>233759.3139019004</v>
      </c>
      <c r="AX1514">
        <v>15884.320104333656</v>
      </c>
      <c r="AY1514">
        <v>13224.749521476169</v>
      </c>
      <c r="AZ1514">
        <v>8892.2043008282908</v>
      </c>
      <c r="BA1514">
        <v>422.23477320858274</v>
      </c>
      <c r="BB1514">
        <v>66.061272509003672</v>
      </c>
      <c r="BC1514">
        <v>420300</v>
      </c>
      <c r="BD1514">
        <v>23660325.878650304</v>
      </c>
      <c r="BE1514">
        <v>164875214.54610828</v>
      </c>
      <c r="BF1514">
        <v>5220782</v>
      </c>
      <c r="BG1514">
        <v>5088068.2378309863</v>
      </c>
      <c r="BH1514">
        <v>4770675.4920348329</v>
      </c>
      <c r="BI1514">
        <v>4281664.0000000009</v>
      </c>
      <c r="BJ1514">
        <v>3881428.2734818161</v>
      </c>
      <c r="BK1514">
        <v>3683848.8012099126</v>
      </c>
      <c r="BL1514">
        <v>-5246263.3593238741</v>
      </c>
      <c r="BM1514">
        <v>-8131640.6077377163</v>
      </c>
      <c r="BN1514">
        <v>-11017134.002115872</v>
      </c>
      <c r="BO1514">
        <v>13517121.792414352</v>
      </c>
      <c r="BP1514">
        <v>34779842.646834187</v>
      </c>
      <c r="BQ1514">
        <v>54284887.875838697</v>
      </c>
      <c r="BR1514">
        <v>3304964</v>
      </c>
      <c r="BS1514">
        <v>8767932</v>
      </c>
      <c r="BT1514">
        <v>937111</v>
      </c>
      <c r="BU1514">
        <v>92904</v>
      </c>
      <c r="BV1514">
        <v>88734</v>
      </c>
      <c r="BW1514">
        <v>932589</v>
      </c>
      <c r="BX1514">
        <v>42948</v>
      </c>
      <c r="BY1514">
        <v>3577.3453482179179</v>
      </c>
      <c r="BZ1514">
        <v>0</v>
      </c>
      <c r="CA1514">
        <v>587.16431985267604</v>
      </c>
      <c r="CB1514">
        <v>78.848785693918344</v>
      </c>
      <c r="CC1514">
        <v>1525.8415531439998</v>
      </c>
      <c r="CD1514">
        <v>169.13234392548034</v>
      </c>
      <c r="CE1514">
        <v>1.7081999999999997</v>
      </c>
      <c r="CF1514">
        <v>0</v>
      </c>
      <c r="CG1514">
        <v>13116682.361882513</v>
      </c>
      <c r="CH1514">
        <v>4222754.1065978371</v>
      </c>
      <c r="CI1514">
        <v>4474693.2821884779</v>
      </c>
      <c r="CJ1514">
        <v>920607.93093183613</v>
      </c>
      <c r="CK1514">
        <v>29630582.286446359</v>
      </c>
      <c r="CL1514">
        <v>18300000</v>
      </c>
      <c r="CM1514">
        <v>4160000</v>
      </c>
      <c r="CN1514">
        <v>4540000</v>
      </c>
      <c r="CO1514">
        <v>491950000</v>
      </c>
      <c r="CP1514">
        <v>94000</v>
      </c>
      <c r="CQ1514">
        <v>130</v>
      </c>
      <c r="CR1514">
        <v>0</v>
      </c>
      <c r="CS1514">
        <v>0</v>
      </c>
      <c r="CT1514">
        <v>199110000</v>
      </c>
      <c r="CU1514">
        <v>911040</v>
      </c>
      <c r="CV1514">
        <v>0</v>
      </c>
      <c r="CW1514">
        <v>0</v>
      </c>
      <c r="CX1514">
        <v>36638.010447174682</v>
      </c>
      <c r="CY1514">
        <v>61828210.346903116</v>
      </c>
      <c r="CZ1514">
        <v>420300</v>
      </c>
      <c r="DA1514">
        <v>409615.85455212719</v>
      </c>
      <c r="DB1514">
        <v>384064.09409591137</v>
      </c>
      <c r="DC1514">
        <v>358157.28308027331</v>
      </c>
      <c r="DD1514">
        <v>-5246263.3593238741</v>
      </c>
      <c r="DE1514">
        <v>-8131640.6077377163</v>
      </c>
      <c r="DF1514">
        <v>-11017134.002115872</v>
      </c>
    </row>
    <row r="1515" spans="1:110" x14ac:dyDescent="0.45">
      <c r="A1515">
        <v>40130</v>
      </c>
      <c r="B1515" t="s">
        <v>1845</v>
      </c>
      <c r="C1515">
        <v>1538681</v>
      </c>
      <c r="D1515">
        <v>1600759</v>
      </c>
      <c r="E1515">
        <v>1641913</v>
      </c>
      <c r="F1515">
        <v>1667501</v>
      </c>
      <c r="G1515">
        <v>1677404</v>
      </c>
      <c r="H1515">
        <v>1671888</v>
      </c>
      <c r="I1515">
        <v>1654572</v>
      </c>
      <c r="J1515">
        <v>1673337.0714285714</v>
      </c>
      <c r="K1515">
        <v>2.2599999999999998</v>
      </c>
      <c r="L1515">
        <v>2.19</v>
      </c>
      <c r="M1515">
        <v>2.14</v>
      </c>
      <c r="N1515">
        <v>2.1</v>
      </c>
      <c r="O1515">
        <v>2.0699999999999998</v>
      </c>
      <c r="P1515">
        <v>2.06</v>
      </c>
      <c r="Q1515">
        <v>2.0382744227095833</v>
      </c>
      <c r="R1515">
        <v>2.0227847811651389</v>
      </c>
      <c r="S1515">
        <v>284315</v>
      </c>
      <c r="T1515">
        <v>8040</v>
      </c>
      <c r="U1515">
        <v>5396</v>
      </c>
      <c r="V1515">
        <v>3816.8927258849722</v>
      </c>
      <c r="W1515">
        <v>7284.2840431289151</v>
      </c>
      <c r="X1515">
        <v>1720.9469876874948</v>
      </c>
      <c r="Y1515">
        <v>605.21051740818905</v>
      </c>
      <c r="Z1515">
        <v>802545</v>
      </c>
      <c r="AA1515">
        <v>837674.53342488001</v>
      </c>
      <c r="AB1515">
        <v>845662.38163604809</v>
      </c>
      <c r="AC1515">
        <v>845967.30143691076</v>
      </c>
      <c r="AD1515">
        <v>835208.20720938302</v>
      </c>
      <c r="AE1515">
        <v>814304.34185150347</v>
      </c>
      <c r="AF1515">
        <v>787639.27991924295</v>
      </c>
      <c r="AG1515">
        <v>781955.09672301868</v>
      </c>
      <c r="AH1515">
        <v>4151</v>
      </c>
      <c r="AI1515">
        <v>3842.3693825352993</v>
      </c>
      <c r="AJ1515">
        <v>3471.6148916640059</v>
      </c>
      <c r="AK1515">
        <v>3163.7383582831167</v>
      </c>
      <c r="AL1515">
        <v>2943.7067187652328</v>
      </c>
      <c r="AM1515">
        <v>2791.8826995799627</v>
      </c>
      <c r="AN1515">
        <v>2728.6932577310226</v>
      </c>
      <c r="AO1515">
        <v>2698.0397449481979</v>
      </c>
      <c r="AP1515">
        <v>5956.3448457159648</v>
      </c>
      <c r="AQ1515">
        <v>27.059956825349037</v>
      </c>
      <c r="AR1515">
        <v>4.5237299183292778</v>
      </c>
      <c r="AS1515">
        <v>27.059956825349037</v>
      </c>
      <c r="AT1515">
        <v>730642</v>
      </c>
      <c r="AU1515">
        <v>22026</v>
      </c>
      <c r="AV1515">
        <v>481239.27561740601</v>
      </c>
      <c r="AW1515">
        <v>261590.74975234637</v>
      </c>
      <c r="AX1515">
        <v>17248.798050059271</v>
      </c>
      <c r="AY1515">
        <v>16058.954627352838</v>
      </c>
      <c r="AZ1515">
        <v>9950.9121205792562</v>
      </c>
      <c r="BA1515">
        <v>458.50513493494856</v>
      </c>
      <c r="BB1515">
        <v>66.061272509003672</v>
      </c>
      <c r="BC1515">
        <v>792200</v>
      </c>
      <c r="BD1515">
        <v>59228903.2536631</v>
      </c>
      <c r="BE1515">
        <v>297603990.95765615</v>
      </c>
      <c r="BF1515">
        <v>10961002.000000002</v>
      </c>
      <c r="BG1515">
        <v>11907352.977182753</v>
      </c>
      <c r="BH1515">
        <v>12170498.855281934</v>
      </c>
      <c r="BI1515">
        <v>7893043.9999999963</v>
      </c>
      <c r="BJ1515">
        <v>7971183.1580965593</v>
      </c>
      <c r="BK1515">
        <v>7869804.8772136318</v>
      </c>
      <c r="BL1515">
        <v>1810432.4707296044</v>
      </c>
      <c r="BM1515">
        <v>-2113096.0434301943</v>
      </c>
      <c r="BN1515">
        <v>-6134587.3764486536</v>
      </c>
      <c r="BO1515">
        <v>37910354.875016481</v>
      </c>
      <c r="BP1515">
        <v>84529935.811544195</v>
      </c>
      <c r="BQ1515">
        <v>125191631.71412474</v>
      </c>
      <c r="BR1515">
        <v>3304964</v>
      </c>
      <c r="BS1515">
        <v>8767932</v>
      </c>
      <c r="BT1515">
        <v>937111</v>
      </c>
      <c r="BU1515">
        <v>92904</v>
      </c>
      <c r="BV1515">
        <v>88734</v>
      </c>
      <c r="BW1515">
        <v>932589</v>
      </c>
      <c r="BX1515">
        <v>42948</v>
      </c>
      <c r="BY1515">
        <v>1624.8239058475015</v>
      </c>
      <c r="BZ1515">
        <v>0</v>
      </c>
      <c r="CA1515">
        <v>0</v>
      </c>
      <c r="CB1515">
        <v>5.0285538491438491</v>
      </c>
      <c r="CC1515">
        <v>993.0766486760001</v>
      </c>
      <c r="CD1515">
        <v>576.96922508355044</v>
      </c>
      <c r="CE1515">
        <v>1.0986299999999998</v>
      </c>
      <c r="CF1515">
        <v>585.63300000000004</v>
      </c>
      <c r="CG1515">
        <v>18708673.017069221</v>
      </c>
      <c r="CH1515">
        <v>6023026.526998003</v>
      </c>
      <c r="CI1515">
        <v>6382374.0758883161</v>
      </c>
      <c r="CJ1515">
        <v>1313087.5843098836</v>
      </c>
      <c r="CK1515">
        <v>42262887.825464405</v>
      </c>
      <c r="CL1515">
        <v>15200000</v>
      </c>
      <c r="CM1515">
        <v>2890000</v>
      </c>
      <c r="CN1515">
        <v>3000000</v>
      </c>
      <c r="CO1515">
        <v>343390000</v>
      </c>
      <c r="CP1515">
        <v>38000</v>
      </c>
      <c r="CQ1515">
        <v>430</v>
      </c>
      <c r="CR1515">
        <v>0</v>
      </c>
      <c r="CS1515">
        <v>0</v>
      </c>
      <c r="CT1515">
        <v>83674000</v>
      </c>
      <c r="CU1515">
        <v>3013440</v>
      </c>
      <c r="CV1515">
        <v>0</v>
      </c>
      <c r="CW1515">
        <v>0</v>
      </c>
      <c r="CX1515">
        <v>25766.330419311958</v>
      </c>
      <c r="CY1515">
        <v>93536677.489946783</v>
      </c>
      <c r="CZ1515">
        <v>792200</v>
      </c>
      <c r="DA1515">
        <v>860596.96262478339</v>
      </c>
      <c r="DB1515">
        <v>879615.67684727616</v>
      </c>
      <c r="DC1515">
        <v>896575.27026277967</v>
      </c>
      <c r="DD1515">
        <v>1810432.4707296044</v>
      </c>
      <c r="DE1515">
        <v>-2113096.0434301943</v>
      </c>
      <c r="DF1515">
        <v>-6134587.3764486536</v>
      </c>
    </row>
    <row r="1516" spans="1:110" x14ac:dyDescent="0.45">
      <c r="A1516">
        <v>40202</v>
      </c>
      <c r="B1516" t="s">
        <v>1846</v>
      </c>
      <c r="C1516">
        <v>117360</v>
      </c>
      <c r="D1516">
        <v>110661</v>
      </c>
      <c r="E1516">
        <v>103670</v>
      </c>
      <c r="F1516">
        <v>96535</v>
      </c>
      <c r="G1516">
        <v>89400</v>
      </c>
      <c r="H1516">
        <v>82170</v>
      </c>
      <c r="I1516">
        <v>75146</v>
      </c>
      <c r="J1516">
        <v>68078.35714285713</v>
      </c>
      <c r="K1516">
        <v>2.2599999999999998</v>
      </c>
      <c r="L1516">
        <v>2.19</v>
      </c>
      <c r="M1516">
        <v>2.14</v>
      </c>
      <c r="N1516">
        <v>2.1</v>
      </c>
      <c r="O1516">
        <v>2.0699999999999998</v>
      </c>
      <c r="P1516">
        <v>2.06</v>
      </c>
      <c r="Q1516">
        <v>2.0382744227095833</v>
      </c>
      <c r="R1516">
        <v>2.0227847811651389</v>
      </c>
      <c r="S1516">
        <v>261294</v>
      </c>
      <c r="T1516">
        <v>10179</v>
      </c>
      <c r="U1516">
        <v>3558</v>
      </c>
      <c r="V1516">
        <v>230.87768346954766</v>
      </c>
      <c r="W1516">
        <v>472.11504206158577</v>
      </c>
      <c r="X1516">
        <v>2747.3631312742004</v>
      </c>
      <c r="Y1516">
        <v>469.62478989327803</v>
      </c>
      <c r="Z1516">
        <v>51722</v>
      </c>
      <c r="AA1516">
        <v>47677.429867044913</v>
      </c>
      <c r="AB1516">
        <v>43185.124907672507</v>
      </c>
      <c r="AC1516">
        <v>39223.932451044682</v>
      </c>
      <c r="AD1516">
        <v>35577.072864671558</v>
      </c>
      <c r="AE1516">
        <v>32168.345221927124</v>
      </c>
      <c r="AF1516">
        <v>28957.435501463373</v>
      </c>
      <c r="AG1516">
        <v>25048.440994427892</v>
      </c>
      <c r="AH1516">
        <v>904</v>
      </c>
      <c r="AI1516">
        <v>732.30023073854773</v>
      </c>
      <c r="AJ1516">
        <v>587.22009971818079</v>
      </c>
      <c r="AK1516">
        <v>487.66727460278832</v>
      </c>
      <c r="AL1516">
        <v>422.07131713189267</v>
      </c>
      <c r="AM1516">
        <v>366.87680777086467</v>
      </c>
      <c r="AN1516">
        <v>316.51274799809755</v>
      </c>
      <c r="AO1516">
        <v>264.61874760245274</v>
      </c>
      <c r="AP1516">
        <v>319.01058768573739</v>
      </c>
      <c r="AQ1516">
        <v>6.4648361016192242</v>
      </c>
      <c r="AR1516">
        <v>1.0807545879967557</v>
      </c>
      <c r="AS1516">
        <v>6.4648361016192242</v>
      </c>
      <c r="AT1516">
        <v>80465</v>
      </c>
      <c r="AU1516">
        <v>1752</v>
      </c>
      <c r="AV1516">
        <v>52760.732098678549</v>
      </c>
      <c r="AW1516">
        <v>23185.933877382689</v>
      </c>
      <c r="AX1516">
        <v>1387.8195337905354</v>
      </c>
      <c r="AY1516">
        <v>1760.6256301329031</v>
      </c>
      <c r="AZ1516">
        <v>881.9929246956375</v>
      </c>
      <c r="BA1516">
        <v>36.890824552485284</v>
      </c>
      <c r="BB1516">
        <v>66.061272509003672</v>
      </c>
      <c r="BC1516">
        <v>49130</v>
      </c>
      <c r="BD1516">
        <v>2161735.7906638361</v>
      </c>
      <c r="BE1516">
        <v>18837427.961824894</v>
      </c>
      <c r="BF1516">
        <v>518292</v>
      </c>
      <c r="BG1516">
        <v>471508.51055540284</v>
      </c>
      <c r="BH1516">
        <v>409138.26242360228</v>
      </c>
      <c r="BI1516">
        <v>362543.99999999994</v>
      </c>
      <c r="BJ1516">
        <v>298262.7504499947</v>
      </c>
      <c r="BK1516">
        <v>270531.66122037289</v>
      </c>
      <c r="BL1516">
        <v>-1182529.440943188</v>
      </c>
      <c r="BM1516">
        <v>-1571258.5825115121</v>
      </c>
      <c r="BN1516">
        <v>-1911277.1273019635</v>
      </c>
      <c r="BO1516">
        <v>610940.64698688313</v>
      </c>
      <c r="BP1516">
        <v>2456120.4223866528</v>
      </c>
      <c r="BQ1516">
        <v>4328884.6024373043</v>
      </c>
      <c r="BR1516">
        <v>3304964</v>
      </c>
      <c r="BS1516">
        <v>8767932</v>
      </c>
      <c r="BT1516">
        <v>937111</v>
      </c>
      <c r="BU1516">
        <v>92904</v>
      </c>
      <c r="BV1516">
        <v>88734</v>
      </c>
      <c r="BW1516">
        <v>932589</v>
      </c>
      <c r="BX1516">
        <v>42948</v>
      </c>
      <c r="BY1516">
        <v>1384.5302787154174</v>
      </c>
      <c r="BZ1516">
        <v>0</v>
      </c>
      <c r="CA1516">
        <v>0</v>
      </c>
      <c r="CB1516">
        <v>0</v>
      </c>
      <c r="CC1516">
        <v>0</v>
      </c>
      <c r="CD1516">
        <v>8.621087655563004</v>
      </c>
      <c r="CE1516">
        <v>0</v>
      </c>
      <c r="CF1516">
        <v>0</v>
      </c>
      <c r="CG1516">
        <v>1822668.6864765063</v>
      </c>
      <c r="CH1516">
        <v>586785.70300312748</v>
      </c>
      <c r="CI1516">
        <v>621794.68115603458</v>
      </c>
      <c r="CJ1516">
        <v>127925.88872225781</v>
      </c>
      <c r="CK1516">
        <v>4117408.1223859224</v>
      </c>
      <c r="CL1516">
        <v>6990000</v>
      </c>
      <c r="CM1516">
        <v>3740000</v>
      </c>
      <c r="CN1516">
        <v>1590000</v>
      </c>
      <c r="CO1516">
        <v>81450000</v>
      </c>
      <c r="CP1516">
        <v>0</v>
      </c>
      <c r="CQ1516">
        <v>0</v>
      </c>
      <c r="CR1516">
        <v>0</v>
      </c>
      <c r="CS1516">
        <v>0</v>
      </c>
      <c r="CT1516">
        <v>0</v>
      </c>
      <c r="CU1516">
        <v>0</v>
      </c>
      <c r="CV1516">
        <v>0</v>
      </c>
      <c r="CW1516">
        <v>0</v>
      </c>
      <c r="CX1516">
        <v>3721.3250870948154</v>
      </c>
      <c r="CY1516">
        <v>8407374.053030096</v>
      </c>
      <c r="CZ1516">
        <v>49130</v>
      </c>
      <c r="DA1516">
        <v>44695.29362518993</v>
      </c>
      <c r="DB1516">
        <v>38783.085274076351</v>
      </c>
      <c r="DC1516">
        <v>32723.193310713283</v>
      </c>
      <c r="DD1516">
        <v>-1182529.440943188</v>
      </c>
      <c r="DE1516">
        <v>-1571258.5825115121</v>
      </c>
      <c r="DF1516">
        <v>-1911277.1273019635</v>
      </c>
    </row>
    <row r="1517" spans="1:110" x14ac:dyDescent="0.45">
      <c r="A1517">
        <v>40203</v>
      </c>
      <c r="B1517" t="s">
        <v>1847</v>
      </c>
      <c r="C1517">
        <v>304552</v>
      </c>
      <c r="D1517">
        <v>304715</v>
      </c>
      <c r="E1517">
        <v>302705</v>
      </c>
      <c r="F1517">
        <v>299086</v>
      </c>
      <c r="G1517">
        <v>293868</v>
      </c>
      <c r="H1517">
        <v>287088</v>
      </c>
      <c r="I1517">
        <v>279310</v>
      </c>
      <c r="J1517">
        <v>275030.82142857142</v>
      </c>
      <c r="K1517">
        <v>2.2599999999999998</v>
      </c>
      <c r="L1517">
        <v>2.19</v>
      </c>
      <c r="M1517">
        <v>2.14</v>
      </c>
      <c r="N1517">
        <v>2.1</v>
      </c>
      <c r="O1517">
        <v>2.0699999999999998</v>
      </c>
      <c r="P1517">
        <v>2.06</v>
      </c>
      <c r="Q1517">
        <v>2.0382744227095833</v>
      </c>
      <c r="R1517">
        <v>2.0227847811651389</v>
      </c>
      <c r="S1517">
        <v>252756</v>
      </c>
      <c r="T1517">
        <v>9495</v>
      </c>
      <c r="U1517">
        <v>3521</v>
      </c>
      <c r="V1517">
        <v>597.89962480441989</v>
      </c>
      <c r="W1517">
        <v>1461.8823090510336</v>
      </c>
      <c r="X1517">
        <v>2568.0350737498838</v>
      </c>
      <c r="Y1517">
        <v>389.48243572868864</v>
      </c>
      <c r="Z1517">
        <v>139310</v>
      </c>
      <c r="AA1517">
        <v>139614.6922952827</v>
      </c>
      <c r="AB1517">
        <v>135844.83553115945</v>
      </c>
      <c r="AC1517">
        <v>131976.04363384665</v>
      </c>
      <c r="AD1517">
        <v>127706.38285783317</v>
      </c>
      <c r="AE1517">
        <v>122795.65485490586</v>
      </c>
      <c r="AF1517">
        <v>117437.04206636261</v>
      </c>
      <c r="AG1517">
        <v>113174.16571619925</v>
      </c>
      <c r="AH1517">
        <v>7705</v>
      </c>
      <c r="AI1517">
        <v>7227.0972620641605</v>
      </c>
      <c r="AJ1517">
        <v>6718.8002691330166</v>
      </c>
      <c r="AK1517">
        <v>6381.9727194048619</v>
      </c>
      <c r="AL1517">
        <v>6213.0123840323295</v>
      </c>
      <c r="AM1517">
        <v>6197.209289371991</v>
      </c>
      <c r="AN1517">
        <v>6274.1983634485168</v>
      </c>
      <c r="AO1517">
        <v>6479.5772068612441</v>
      </c>
      <c r="AP1517">
        <v>856.83298190206426</v>
      </c>
      <c r="AQ1517">
        <v>53.011656033277632</v>
      </c>
      <c r="AR1517">
        <v>8.8621876215733977</v>
      </c>
      <c r="AS1517">
        <v>53.011656033277632</v>
      </c>
      <c r="AT1517">
        <v>217632</v>
      </c>
      <c r="AU1517">
        <v>3774</v>
      </c>
      <c r="AV1517">
        <v>142360.43854755847</v>
      </c>
      <c r="AW1517">
        <v>54659.840052855296</v>
      </c>
      <c r="AX1517">
        <v>3020.8552153330211</v>
      </c>
      <c r="AY1517">
        <v>4750.567834332026</v>
      </c>
      <c r="AZ1517">
        <v>2079.2603156106152</v>
      </c>
      <c r="BA1517">
        <v>80.299950414252237</v>
      </c>
      <c r="BB1517">
        <v>66.061272509003672</v>
      </c>
      <c r="BC1517">
        <v>124870</v>
      </c>
      <c r="BD1517">
        <v>8060964.6494322959</v>
      </c>
      <c r="BE1517">
        <v>57609879.889672577</v>
      </c>
      <c r="BF1517">
        <v>2066560</v>
      </c>
      <c r="BG1517">
        <v>2115315.2000900139</v>
      </c>
      <c r="BH1517">
        <v>2069884.5351803349</v>
      </c>
      <c r="BI1517">
        <v>915866.00000000035</v>
      </c>
      <c r="BJ1517">
        <v>865756.8139255261</v>
      </c>
      <c r="BK1517">
        <v>837748.03439096361</v>
      </c>
      <c r="BL1517">
        <v>-3240628.6678996161</v>
      </c>
      <c r="BM1517">
        <v>-4127709.1953939395</v>
      </c>
      <c r="BN1517">
        <v>-5138668.2119509</v>
      </c>
      <c r="BO1517">
        <v>5785884.6730054021</v>
      </c>
      <c r="BP1517">
        <v>13854780.086178005</v>
      </c>
      <c r="BQ1517">
        <v>21298707.817547645</v>
      </c>
      <c r="BR1517">
        <v>3304964</v>
      </c>
      <c r="BS1517">
        <v>8767932</v>
      </c>
      <c r="BT1517">
        <v>937111</v>
      </c>
      <c r="BU1517">
        <v>92904</v>
      </c>
      <c r="BV1517">
        <v>88734</v>
      </c>
      <c r="BW1517">
        <v>932589</v>
      </c>
      <c r="BX1517">
        <v>42948</v>
      </c>
      <c r="BY1517">
        <v>1244.2447192242075</v>
      </c>
      <c r="BZ1517">
        <v>0</v>
      </c>
      <c r="CA1517">
        <v>0</v>
      </c>
      <c r="CB1517">
        <v>0</v>
      </c>
      <c r="CC1517">
        <v>204.20984839200003</v>
      </c>
      <c r="CD1517">
        <v>92.879234278284613</v>
      </c>
      <c r="CE1517">
        <v>68.37390400238273</v>
      </c>
      <c r="CF1517">
        <v>19.739823529411765</v>
      </c>
      <c r="CG1517">
        <v>4441565.8127133651</v>
      </c>
      <c r="CH1517">
        <v>1429907.331587475</v>
      </c>
      <c r="CI1517">
        <v>1515218.875948604</v>
      </c>
      <c r="CJ1517">
        <v>311735.89480387355</v>
      </c>
      <c r="CK1517">
        <v>10033496.097818304</v>
      </c>
      <c r="CL1517">
        <v>73000000</v>
      </c>
      <c r="CM1517">
        <v>11800000</v>
      </c>
      <c r="CN1517">
        <v>2780000</v>
      </c>
      <c r="CO1517">
        <v>229960000</v>
      </c>
      <c r="CP1517">
        <v>12000</v>
      </c>
      <c r="CQ1517">
        <v>0</v>
      </c>
      <c r="CR1517">
        <v>0</v>
      </c>
      <c r="CS1517">
        <v>0</v>
      </c>
      <c r="CT1517">
        <v>23272000</v>
      </c>
      <c r="CU1517">
        <v>0</v>
      </c>
      <c r="CV1517">
        <v>0</v>
      </c>
      <c r="CW1517">
        <v>0</v>
      </c>
      <c r="CX1517">
        <v>7684.9294774042564</v>
      </c>
      <c r="CY1517">
        <v>20286865.562466808</v>
      </c>
      <c r="CZ1517">
        <v>124870</v>
      </c>
      <c r="DA1517">
        <v>127815.98842290571</v>
      </c>
      <c r="DB1517">
        <v>125070.8820009912</v>
      </c>
      <c r="DC1517">
        <v>122022.54578631747</v>
      </c>
      <c r="DD1517">
        <v>-3240628.6678996161</v>
      </c>
      <c r="DE1517">
        <v>-4127709.1953939395</v>
      </c>
      <c r="DF1517">
        <v>-5138668.2119509</v>
      </c>
    </row>
    <row r="1518" spans="1:110" x14ac:dyDescent="0.45">
      <c r="A1518">
        <v>40204</v>
      </c>
      <c r="B1518" t="s">
        <v>1848</v>
      </c>
      <c r="C1518">
        <v>57146</v>
      </c>
      <c r="D1518">
        <v>55921</v>
      </c>
      <c r="E1518">
        <v>54306</v>
      </c>
      <c r="F1518">
        <v>52416</v>
      </c>
      <c r="G1518">
        <v>50418</v>
      </c>
      <c r="H1518">
        <v>48388</v>
      </c>
      <c r="I1518">
        <v>46366</v>
      </c>
      <c r="J1518">
        <v>44534.071428571435</v>
      </c>
      <c r="K1518">
        <v>2.2599999999999998</v>
      </c>
      <c r="L1518">
        <v>2.19</v>
      </c>
      <c r="M1518">
        <v>2.14</v>
      </c>
      <c r="N1518">
        <v>2.1</v>
      </c>
      <c r="O1518">
        <v>2.0699999999999998</v>
      </c>
      <c r="P1518">
        <v>2.06</v>
      </c>
      <c r="Q1518">
        <v>2.0382744227095833</v>
      </c>
      <c r="R1518">
        <v>2.0227847811651389</v>
      </c>
      <c r="S1518">
        <v>254868</v>
      </c>
      <c r="T1518">
        <v>10152</v>
      </c>
      <c r="U1518">
        <v>3561</v>
      </c>
      <c r="V1518">
        <v>111.35675189470207</v>
      </c>
      <c r="W1518">
        <v>298.10901592947334</v>
      </c>
      <c r="X1518">
        <v>2766.2644662264388</v>
      </c>
      <c r="Y1518">
        <v>362.45617790653199</v>
      </c>
      <c r="Z1518">
        <v>26452</v>
      </c>
      <c r="AA1518">
        <v>25095.369288001373</v>
      </c>
      <c r="AB1518">
        <v>23892.763684433055</v>
      </c>
      <c r="AC1518">
        <v>22906.446335284429</v>
      </c>
      <c r="AD1518">
        <v>21954.912983252339</v>
      </c>
      <c r="AE1518">
        <v>20985.702722660495</v>
      </c>
      <c r="AF1518">
        <v>20000.059430802878</v>
      </c>
      <c r="AG1518">
        <v>18936.176347385823</v>
      </c>
      <c r="AH1518">
        <v>436</v>
      </c>
      <c r="AI1518">
        <v>339.26931306875406</v>
      </c>
      <c r="AJ1518">
        <v>275.20832923837031</v>
      </c>
      <c r="AK1518">
        <v>233.88088247225184</v>
      </c>
      <c r="AL1518">
        <v>212.4601277625637</v>
      </c>
      <c r="AM1518">
        <v>201.59576521477607</v>
      </c>
      <c r="AN1518">
        <v>190.47436553761162</v>
      </c>
      <c r="AO1518">
        <v>182.21208820441959</v>
      </c>
      <c r="AP1518">
        <v>154.06892777280717</v>
      </c>
      <c r="AQ1518">
        <v>1.2006124188721414</v>
      </c>
      <c r="AR1518">
        <v>0.20071156634225462</v>
      </c>
      <c r="AS1518">
        <v>1.2006124188721414</v>
      </c>
      <c r="AT1518">
        <v>44059</v>
      </c>
      <c r="AU1518">
        <v>618</v>
      </c>
      <c r="AV1518">
        <v>28768.942992647895</v>
      </c>
      <c r="AW1518">
        <v>9846.8977384187892</v>
      </c>
      <c r="AX1518">
        <v>500.62846633464437</v>
      </c>
      <c r="AY1518">
        <v>960.01962766466022</v>
      </c>
      <c r="AZ1518">
        <v>374.57598996945075</v>
      </c>
      <c r="BA1518">
        <v>13.30763580412223</v>
      </c>
      <c r="BB1518">
        <v>66.061272509003672</v>
      </c>
      <c r="BC1518">
        <v>23700</v>
      </c>
      <c r="BD1518">
        <v>1349917.3859447988</v>
      </c>
      <c r="BE1518">
        <v>10896520.085371738</v>
      </c>
      <c r="BF1518">
        <v>314084</v>
      </c>
      <c r="BG1518">
        <v>307014.98974624916</v>
      </c>
      <c r="BH1518">
        <v>288925.21867690253</v>
      </c>
      <c r="BI1518">
        <v>181344</v>
      </c>
      <c r="BJ1518">
        <v>165526.41870115494</v>
      </c>
      <c r="BK1518">
        <v>158650.45436643565</v>
      </c>
      <c r="BL1518">
        <v>-651687.30477326317</v>
      </c>
      <c r="BM1518">
        <v>-807682.30446803244</v>
      </c>
      <c r="BN1518">
        <v>-942310.54706658772</v>
      </c>
      <c r="BO1518">
        <v>858628.23972902447</v>
      </c>
      <c r="BP1518">
        <v>2238604.6002594875</v>
      </c>
      <c r="BQ1518">
        <v>3569409.9961063564</v>
      </c>
      <c r="BR1518">
        <v>3304964</v>
      </c>
      <c r="BS1518">
        <v>8767932</v>
      </c>
      <c r="BT1518">
        <v>937111</v>
      </c>
      <c r="BU1518">
        <v>92904</v>
      </c>
      <c r="BV1518">
        <v>88734</v>
      </c>
      <c r="BW1518">
        <v>932589</v>
      </c>
      <c r="BX1518">
        <v>42948</v>
      </c>
      <c r="BY1518">
        <v>489.90026067092407</v>
      </c>
      <c r="BZ1518">
        <v>0</v>
      </c>
      <c r="CA1518">
        <v>0</v>
      </c>
      <c r="CB1518">
        <v>0</v>
      </c>
      <c r="CC1518">
        <v>0</v>
      </c>
      <c r="CD1518">
        <v>8.1930107064641202</v>
      </c>
      <c r="CE1518">
        <v>0.5528249999999999</v>
      </c>
      <c r="CF1518">
        <v>0</v>
      </c>
      <c r="CG1518">
        <v>905309.51633445127</v>
      </c>
      <c r="CH1518">
        <v>291453.23278947966</v>
      </c>
      <c r="CI1518">
        <v>308841.99977391766</v>
      </c>
      <c r="CJ1518">
        <v>63540.085647537584</v>
      </c>
      <c r="CK1518">
        <v>2045093.9786728963</v>
      </c>
      <c r="CL1518">
        <v>5570000</v>
      </c>
      <c r="CM1518">
        <v>1140000</v>
      </c>
      <c r="CN1518">
        <v>340000</v>
      </c>
      <c r="CO1518">
        <v>61760000</v>
      </c>
      <c r="CP1518">
        <v>0</v>
      </c>
      <c r="CQ1518">
        <v>0</v>
      </c>
      <c r="CR1518">
        <v>0</v>
      </c>
      <c r="CS1518">
        <v>0</v>
      </c>
      <c r="CT1518">
        <v>653000</v>
      </c>
      <c r="CU1518">
        <v>0</v>
      </c>
      <c r="CV1518">
        <v>0</v>
      </c>
      <c r="CW1518">
        <v>0</v>
      </c>
      <c r="CX1518">
        <v>3956.5804470749727</v>
      </c>
      <c r="CY1518">
        <v>3948697.6519632516</v>
      </c>
      <c r="CZ1518">
        <v>23700</v>
      </c>
      <c r="DA1518">
        <v>23166.590010908247</v>
      </c>
      <c r="DB1518">
        <v>21801.580732041719</v>
      </c>
      <c r="DC1518">
        <v>20434.323086356155</v>
      </c>
      <c r="DD1518">
        <v>-651687.30477326317</v>
      </c>
      <c r="DE1518">
        <v>-807682.30446803244</v>
      </c>
      <c r="DF1518">
        <v>-942310.54706658772</v>
      </c>
    </row>
    <row r="1519" spans="1:110" x14ac:dyDescent="0.45">
      <c r="A1519">
        <v>40205</v>
      </c>
      <c r="B1519" t="s">
        <v>1849</v>
      </c>
      <c r="C1519">
        <v>129146</v>
      </c>
      <c r="D1519">
        <v>125899</v>
      </c>
      <c r="E1519">
        <v>121922</v>
      </c>
      <c r="F1519">
        <v>117572</v>
      </c>
      <c r="G1519">
        <v>112898</v>
      </c>
      <c r="H1519">
        <v>107987</v>
      </c>
      <c r="I1519">
        <v>103103</v>
      </c>
      <c r="J1519">
        <v>98710.964285714275</v>
      </c>
      <c r="K1519">
        <v>2.2599999999999998</v>
      </c>
      <c r="L1519">
        <v>2.19</v>
      </c>
      <c r="M1519">
        <v>2.14</v>
      </c>
      <c r="N1519">
        <v>2.1</v>
      </c>
      <c r="O1519">
        <v>2.0699999999999998</v>
      </c>
      <c r="P1519">
        <v>2.06</v>
      </c>
      <c r="Q1519">
        <v>2.0382744227095833</v>
      </c>
      <c r="R1519">
        <v>2.0227847811651389</v>
      </c>
      <c r="S1519">
        <v>254868</v>
      </c>
      <c r="T1519">
        <v>10152</v>
      </c>
      <c r="U1519">
        <v>3561</v>
      </c>
      <c r="V1519">
        <v>263.99706432831726</v>
      </c>
      <c r="W1519">
        <v>745.68215784005326</v>
      </c>
      <c r="X1519">
        <v>2636.9766119142246</v>
      </c>
      <c r="Y1519">
        <v>327.47035325793001</v>
      </c>
      <c r="Z1519">
        <v>56379</v>
      </c>
      <c r="AA1519">
        <v>53586.466154265567</v>
      </c>
      <c r="AB1519">
        <v>50704.393860282333</v>
      </c>
      <c r="AC1519">
        <v>48310.418453320759</v>
      </c>
      <c r="AD1519">
        <v>46109.753936603964</v>
      </c>
      <c r="AE1519">
        <v>43876.844996164451</v>
      </c>
      <c r="AF1519">
        <v>41594.525578284185</v>
      </c>
      <c r="AG1519">
        <v>39093.910661921575</v>
      </c>
      <c r="AH1519">
        <v>1171</v>
      </c>
      <c r="AI1519">
        <v>987.37918829212765</v>
      </c>
      <c r="AJ1519">
        <v>848.73020796104311</v>
      </c>
      <c r="AK1519">
        <v>739.2151409095602</v>
      </c>
      <c r="AL1519">
        <v>683.0684587093649</v>
      </c>
      <c r="AM1519">
        <v>649.32788496151852</v>
      </c>
      <c r="AN1519">
        <v>653.3579819659268</v>
      </c>
      <c r="AO1519">
        <v>619.64126159656246</v>
      </c>
      <c r="AP1519">
        <v>341.47318961777881</v>
      </c>
      <c r="AQ1519">
        <v>9.1431253437186157</v>
      </c>
      <c r="AR1519">
        <v>1.5284957744525545</v>
      </c>
      <c r="AS1519">
        <v>9.1431253437186157</v>
      </c>
      <c r="AT1519">
        <v>101433</v>
      </c>
      <c r="AU1519">
        <v>2282</v>
      </c>
      <c r="AV1519">
        <v>66535.328039589833</v>
      </c>
      <c r="AW1519">
        <v>29840.909981047713</v>
      </c>
      <c r="AX1519">
        <v>1805.2642443280961</v>
      </c>
      <c r="AY1519">
        <v>2220.2838966811128</v>
      </c>
      <c r="AZ1519">
        <v>1135.1482156790551</v>
      </c>
      <c r="BA1519">
        <v>47.987281405735246</v>
      </c>
      <c r="BB1519">
        <v>66.061272509003672</v>
      </c>
      <c r="BC1519">
        <v>54010</v>
      </c>
      <c r="BD1519">
        <v>3028716.7793695014</v>
      </c>
      <c r="BE1519">
        <v>21166964.532111611</v>
      </c>
      <c r="BF1519">
        <v>774462.00000000012</v>
      </c>
      <c r="BG1519">
        <v>754234.78653206141</v>
      </c>
      <c r="BH1519">
        <v>706197.54495324008</v>
      </c>
      <c r="BI1519">
        <v>461210</v>
      </c>
      <c r="BJ1519">
        <v>415799.91542477271</v>
      </c>
      <c r="BK1519">
        <v>396859.15379975631</v>
      </c>
      <c r="BL1519">
        <v>-1463863.9917320646</v>
      </c>
      <c r="BM1519">
        <v>-1853430.3702677493</v>
      </c>
      <c r="BN1519">
        <v>-2201695.2616668195</v>
      </c>
      <c r="BO1519">
        <v>1566902.7234775256</v>
      </c>
      <c r="BP1519">
        <v>4292871.3746426757</v>
      </c>
      <c r="BQ1519">
        <v>6993605.2044785656</v>
      </c>
      <c r="BR1519">
        <v>3304964</v>
      </c>
      <c r="BS1519">
        <v>8767932</v>
      </c>
      <c r="BT1519">
        <v>937111</v>
      </c>
      <c r="BU1519">
        <v>92904</v>
      </c>
      <c r="BV1519">
        <v>88734</v>
      </c>
      <c r="BW1519">
        <v>932589</v>
      </c>
      <c r="BX1519">
        <v>42948</v>
      </c>
      <c r="BY1519">
        <v>1716.6019589344494</v>
      </c>
      <c r="BZ1519">
        <v>0</v>
      </c>
      <c r="CA1519">
        <v>0</v>
      </c>
      <c r="CB1519">
        <v>0</v>
      </c>
      <c r="CC1519">
        <v>55.213979651999985</v>
      </c>
      <c r="CD1519">
        <v>11.363220158549819</v>
      </c>
      <c r="CE1519">
        <v>0</v>
      </c>
      <c r="CF1519">
        <v>0</v>
      </c>
      <c r="CG1519">
        <v>1834401.2441312785</v>
      </c>
      <c r="CH1519">
        <v>590562.85523192282</v>
      </c>
      <c r="CI1519">
        <v>625797.1869324391</v>
      </c>
      <c r="CJ1519">
        <v>128749.35042767249</v>
      </c>
      <c r="CK1519">
        <v>4143911.9672934171</v>
      </c>
      <c r="CL1519">
        <v>22900000</v>
      </c>
      <c r="CM1519">
        <v>2600000</v>
      </c>
      <c r="CN1519">
        <v>2430000</v>
      </c>
      <c r="CO1519">
        <v>214070000</v>
      </c>
      <c r="CP1519">
        <v>6000</v>
      </c>
      <c r="CQ1519">
        <v>330</v>
      </c>
      <c r="CR1519">
        <v>0</v>
      </c>
      <c r="CS1519">
        <v>0</v>
      </c>
      <c r="CT1519">
        <v>10454000</v>
      </c>
      <c r="CU1519">
        <v>2312640</v>
      </c>
      <c r="CV1519">
        <v>0</v>
      </c>
      <c r="CW1519">
        <v>0</v>
      </c>
      <c r="CX1519">
        <v>20092.482003180347</v>
      </c>
      <c r="CY1519">
        <v>8115448.2276313324</v>
      </c>
      <c r="CZ1519">
        <v>54010</v>
      </c>
      <c r="DA1519">
        <v>52599.379725017672</v>
      </c>
      <c r="DB1519">
        <v>49249.323275931543</v>
      </c>
      <c r="DC1519">
        <v>45847.085052088718</v>
      </c>
      <c r="DD1519">
        <v>-1463863.9917320646</v>
      </c>
      <c r="DE1519">
        <v>-1853430.3702677493</v>
      </c>
      <c r="DF1519">
        <v>-2201695.2616668195</v>
      </c>
    </row>
    <row r="1520" spans="1:110" x14ac:dyDescent="0.45">
      <c r="A1520">
        <v>40206</v>
      </c>
      <c r="B1520" t="s">
        <v>1850</v>
      </c>
      <c r="C1520">
        <v>48441</v>
      </c>
      <c r="D1520">
        <v>45848</v>
      </c>
      <c r="E1520">
        <v>43151</v>
      </c>
      <c r="F1520">
        <v>40479</v>
      </c>
      <c r="G1520">
        <v>37904</v>
      </c>
      <c r="H1520">
        <v>35364</v>
      </c>
      <c r="I1520">
        <v>33026</v>
      </c>
      <c r="J1520">
        <v>30438.142857142859</v>
      </c>
      <c r="K1520">
        <v>2.2599999999999998</v>
      </c>
      <c r="L1520">
        <v>2.19</v>
      </c>
      <c r="M1520">
        <v>2.14</v>
      </c>
      <c r="N1520">
        <v>2.1</v>
      </c>
      <c r="O1520">
        <v>2.0699999999999998</v>
      </c>
      <c r="P1520">
        <v>2.06</v>
      </c>
      <c r="Q1520">
        <v>2.0382744227095833</v>
      </c>
      <c r="R1520">
        <v>2.0227847811651389</v>
      </c>
      <c r="S1520">
        <v>254868</v>
      </c>
      <c r="T1520">
        <v>10152</v>
      </c>
      <c r="U1520">
        <v>3561</v>
      </c>
      <c r="V1520">
        <v>99.474824494760156</v>
      </c>
      <c r="W1520">
        <v>345.38780197968373</v>
      </c>
      <c r="X1520">
        <v>2624.9699398519765</v>
      </c>
      <c r="Y1520">
        <v>265.18617855769332</v>
      </c>
      <c r="Z1520">
        <v>23132</v>
      </c>
      <c r="AA1520">
        <v>21224.591165658159</v>
      </c>
      <c r="AB1520">
        <v>19611.111239735936</v>
      </c>
      <c r="AC1520">
        <v>18269.9580020188</v>
      </c>
      <c r="AD1520">
        <v>17064.042872552152</v>
      </c>
      <c r="AE1520">
        <v>15874.216929999073</v>
      </c>
      <c r="AF1520">
        <v>14742.949017325489</v>
      </c>
      <c r="AG1520">
        <v>13363.726922685604</v>
      </c>
      <c r="AH1520">
        <v>334</v>
      </c>
      <c r="AI1520">
        <v>300.3371687756034</v>
      </c>
      <c r="AJ1520">
        <v>269.88284224659145</v>
      </c>
      <c r="AK1520">
        <v>237.35243246760371</v>
      </c>
      <c r="AL1520">
        <v>221.1272971595312</v>
      </c>
      <c r="AM1520">
        <v>219.04359331197165</v>
      </c>
      <c r="AN1520">
        <v>214.5195999346586</v>
      </c>
      <c r="AO1520">
        <v>191.20137224878698</v>
      </c>
      <c r="AP1520">
        <v>147.5915554340105</v>
      </c>
      <c r="AQ1520">
        <v>3.4171276537130182</v>
      </c>
      <c r="AR1520">
        <v>0.57125599651257097</v>
      </c>
      <c r="AS1520">
        <v>3.4171276537130182</v>
      </c>
      <c r="AT1520">
        <v>40794</v>
      </c>
      <c r="AU1520">
        <v>1199</v>
      </c>
      <c r="AV1520">
        <v>26858.213240523419</v>
      </c>
      <c r="AW1520">
        <v>14348.528559402421</v>
      </c>
      <c r="AX1520">
        <v>939.67211322357389</v>
      </c>
      <c r="AY1520">
        <v>896.25857583626635</v>
      </c>
      <c r="AZ1520">
        <v>545.81802639966804</v>
      </c>
      <c r="BA1520">
        <v>24.978232559613193</v>
      </c>
      <c r="BB1520">
        <v>66.061272509003672</v>
      </c>
      <c r="BC1520">
        <v>22240</v>
      </c>
      <c r="BD1520">
        <v>1056024.2978209218</v>
      </c>
      <c r="BE1520">
        <v>8711436.0517236404</v>
      </c>
      <c r="BF1520">
        <v>206081.99999999997</v>
      </c>
      <c r="BG1520">
        <v>189746.7125202532</v>
      </c>
      <c r="BH1520">
        <v>168988.80754049256</v>
      </c>
      <c r="BI1520">
        <v>180238.00000000012</v>
      </c>
      <c r="BJ1520">
        <v>155147.42614670072</v>
      </c>
      <c r="BK1520">
        <v>144906.86464856035</v>
      </c>
      <c r="BL1520">
        <v>-561503.33554883371</v>
      </c>
      <c r="BM1520">
        <v>-635649.91698198346</v>
      </c>
      <c r="BN1520">
        <v>-731287.27252553799</v>
      </c>
      <c r="BO1520">
        <v>434997.99850472528</v>
      </c>
      <c r="BP1520">
        <v>1440852.5456186244</v>
      </c>
      <c r="BQ1520">
        <v>2489045.0048081158</v>
      </c>
      <c r="BR1520">
        <v>3304964</v>
      </c>
      <c r="BS1520">
        <v>8767932</v>
      </c>
      <c r="BT1520">
        <v>937111</v>
      </c>
      <c r="BU1520">
        <v>92904</v>
      </c>
      <c r="BV1520">
        <v>88734</v>
      </c>
      <c r="BW1520">
        <v>932589</v>
      </c>
      <c r="BX1520">
        <v>42948</v>
      </c>
      <c r="BY1520">
        <v>610.32582862968013</v>
      </c>
      <c r="BZ1520">
        <v>0</v>
      </c>
      <c r="CA1520">
        <v>0</v>
      </c>
      <c r="CB1520">
        <v>0</v>
      </c>
      <c r="CC1520">
        <v>0</v>
      </c>
      <c r="CD1520">
        <v>7.2215942330506557</v>
      </c>
      <c r="CE1520">
        <v>0</v>
      </c>
      <c r="CF1520">
        <v>0</v>
      </c>
      <c r="CG1520">
        <v>836816.74732280802</v>
      </c>
      <c r="CH1520">
        <v>269402.83058894461</v>
      </c>
      <c r="CI1520">
        <v>285476.02010625874</v>
      </c>
      <c r="CJ1520">
        <v>58732.849745657331</v>
      </c>
      <c r="CK1520">
        <v>1890368.8300237386</v>
      </c>
      <c r="CL1520">
        <v>6260000</v>
      </c>
      <c r="CM1520">
        <v>520000</v>
      </c>
      <c r="CN1520">
        <v>440000</v>
      </c>
      <c r="CO1520">
        <v>54550000</v>
      </c>
      <c r="CP1520">
        <v>1000</v>
      </c>
      <c r="CQ1520">
        <v>0</v>
      </c>
      <c r="CR1520">
        <v>0</v>
      </c>
      <c r="CS1520">
        <v>0</v>
      </c>
      <c r="CT1520">
        <v>1532000</v>
      </c>
      <c r="CU1520">
        <v>0</v>
      </c>
      <c r="CV1520">
        <v>0</v>
      </c>
      <c r="CW1520">
        <v>0</v>
      </c>
      <c r="CX1520">
        <v>2986.31215041632</v>
      </c>
      <c r="CY1520">
        <v>3592442.5176439798</v>
      </c>
      <c r="CZ1520">
        <v>22240</v>
      </c>
      <c r="DA1520">
        <v>20477.125059201837</v>
      </c>
      <c r="DB1520">
        <v>18236.969166159855</v>
      </c>
      <c r="DC1520">
        <v>15985.527642946832</v>
      </c>
      <c r="DD1520">
        <v>-561503.33554883371</v>
      </c>
      <c r="DE1520">
        <v>-635649.91698198346</v>
      </c>
      <c r="DF1520">
        <v>-731287.27252553799</v>
      </c>
    </row>
    <row r="1521" spans="1:110" x14ac:dyDescent="0.45">
      <c r="A1521">
        <v>40207</v>
      </c>
      <c r="B1521" t="s">
        <v>1851</v>
      </c>
      <c r="C1521">
        <v>67777</v>
      </c>
      <c r="D1521">
        <v>63882</v>
      </c>
      <c r="E1521">
        <v>59796</v>
      </c>
      <c r="F1521">
        <v>55654</v>
      </c>
      <c r="G1521">
        <v>51485</v>
      </c>
      <c r="H1521">
        <v>47293</v>
      </c>
      <c r="I1521">
        <v>43200</v>
      </c>
      <c r="J1521">
        <v>39085</v>
      </c>
      <c r="K1521">
        <v>2.2599999999999998</v>
      </c>
      <c r="L1521">
        <v>2.19</v>
      </c>
      <c r="M1521">
        <v>2.14</v>
      </c>
      <c r="N1521">
        <v>2.1</v>
      </c>
      <c r="O1521">
        <v>2.0699999999999998</v>
      </c>
      <c r="P1521">
        <v>2.06</v>
      </c>
      <c r="Q1521">
        <v>2.0382744227095833</v>
      </c>
      <c r="R1521">
        <v>2.0227847811651389</v>
      </c>
      <c r="S1521">
        <v>261294</v>
      </c>
      <c r="T1521">
        <v>10179</v>
      </c>
      <c r="U1521">
        <v>3558</v>
      </c>
      <c r="V1521">
        <v>112.47785151976318</v>
      </c>
      <c r="W1521">
        <v>358.66094880640651</v>
      </c>
      <c r="X1521">
        <v>3256.8162099373899</v>
      </c>
      <c r="Y1521">
        <v>357.00722017466796</v>
      </c>
      <c r="Z1521">
        <v>26746</v>
      </c>
      <c r="AA1521">
        <v>24525.624347194807</v>
      </c>
      <c r="AB1521">
        <v>22331.73722532202</v>
      </c>
      <c r="AC1521">
        <v>20281.395551823447</v>
      </c>
      <c r="AD1521">
        <v>18370.862180304619</v>
      </c>
      <c r="AE1521">
        <v>16580.325026812658</v>
      </c>
      <c r="AF1521">
        <v>14922.981132390056</v>
      </c>
      <c r="AG1521">
        <v>12943.304690106848</v>
      </c>
      <c r="AH1521">
        <v>3177</v>
      </c>
      <c r="AI1521">
        <v>2633.1952326059045</v>
      </c>
      <c r="AJ1521">
        <v>2171.9085905118495</v>
      </c>
      <c r="AK1521">
        <v>1812.3474791838535</v>
      </c>
      <c r="AL1521">
        <v>1530.9155983544688</v>
      </c>
      <c r="AM1521">
        <v>1314.2041842688473</v>
      </c>
      <c r="AN1521">
        <v>1137.5265089553895</v>
      </c>
      <c r="AO1521">
        <v>963.85056073834198</v>
      </c>
      <c r="AP1521">
        <v>133.03288998681029</v>
      </c>
      <c r="AQ1521">
        <v>5.910707292909005</v>
      </c>
      <c r="AR1521">
        <v>0.98811848045417672</v>
      </c>
      <c r="AS1521">
        <v>5.910707292909005</v>
      </c>
      <c r="AT1521">
        <v>54325</v>
      </c>
      <c r="AU1521">
        <v>786</v>
      </c>
      <c r="AV1521">
        <v>35480.742420979142</v>
      </c>
      <c r="AW1521">
        <v>12341.609327969567</v>
      </c>
      <c r="AX1521">
        <v>635.51110057203596</v>
      </c>
      <c r="AY1521">
        <v>1183.992374588074</v>
      </c>
      <c r="AZ1521">
        <v>469.47481883596231</v>
      </c>
      <c r="BA1521">
        <v>16.893067103851784</v>
      </c>
      <c r="BB1521">
        <v>66.061272509003672</v>
      </c>
      <c r="BC1521">
        <v>23010</v>
      </c>
      <c r="BD1521">
        <v>1006907.5630789979</v>
      </c>
      <c r="BE1521">
        <v>11078621.273300329</v>
      </c>
      <c r="BF1521">
        <v>380030</v>
      </c>
      <c r="BG1521">
        <v>345271.38032622641</v>
      </c>
      <c r="BH1521">
        <v>299097.74294185604</v>
      </c>
      <c r="BI1521">
        <v>232367.99999999983</v>
      </c>
      <c r="BJ1521">
        <v>192156.05910253379</v>
      </c>
      <c r="BK1521">
        <v>174054.71284572119</v>
      </c>
      <c r="BL1521">
        <v>-1157467.06384202</v>
      </c>
      <c r="BM1521">
        <v>-1398885.1761792412</v>
      </c>
      <c r="BN1521">
        <v>-1593472.0818457475</v>
      </c>
      <c r="BO1521">
        <v>456850.77842005622</v>
      </c>
      <c r="BP1521">
        <v>1500925.3966862038</v>
      </c>
      <c r="BQ1521">
        <v>2505143.5740752621</v>
      </c>
      <c r="BR1521">
        <v>3304964</v>
      </c>
      <c r="BS1521">
        <v>8767932</v>
      </c>
      <c r="BT1521">
        <v>937111</v>
      </c>
      <c r="BU1521">
        <v>92904</v>
      </c>
      <c r="BV1521">
        <v>88734</v>
      </c>
      <c r="BW1521">
        <v>932589</v>
      </c>
      <c r="BX1521">
        <v>42948</v>
      </c>
      <c r="BY1521">
        <v>392.30321233587142</v>
      </c>
      <c r="BZ1521">
        <v>0</v>
      </c>
      <c r="CA1521">
        <v>0</v>
      </c>
      <c r="CB1521">
        <v>0</v>
      </c>
      <c r="CC1521">
        <v>0</v>
      </c>
      <c r="CD1521">
        <v>8.0726544785828533</v>
      </c>
      <c r="CE1521">
        <v>22.074377982692422</v>
      </c>
      <c r="CF1521">
        <v>0</v>
      </c>
      <c r="CG1521">
        <v>1160254.8232111232</v>
      </c>
      <c r="CH1521">
        <v>373529.72986924904</v>
      </c>
      <c r="CI1521">
        <v>395815.36853687029</v>
      </c>
      <c r="CJ1521">
        <v>81433.685948980739</v>
      </c>
      <c r="CK1521">
        <v>2621015.3653114284</v>
      </c>
      <c r="CL1521">
        <v>38900000</v>
      </c>
      <c r="CM1521">
        <v>670000</v>
      </c>
      <c r="CN1521">
        <v>320000</v>
      </c>
      <c r="CO1521">
        <v>77150000</v>
      </c>
      <c r="CP1521">
        <v>0</v>
      </c>
      <c r="CQ1521">
        <v>0</v>
      </c>
      <c r="CR1521">
        <v>0</v>
      </c>
      <c r="CS1521">
        <v>0</v>
      </c>
      <c r="CT1521">
        <v>0</v>
      </c>
      <c r="CU1521">
        <v>0</v>
      </c>
      <c r="CV1521">
        <v>0</v>
      </c>
      <c r="CW1521">
        <v>0</v>
      </c>
      <c r="CX1521">
        <v>0</v>
      </c>
      <c r="CY1521">
        <v>4731746.2365105841</v>
      </c>
      <c r="CZ1521">
        <v>23010</v>
      </c>
      <c r="DA1521">
        <v>20905.44025815454</v>
      </c>
      <c r="DB1521">
        <v>18109.725719264552</v>
      </c>
      <c r="DC1521">
        <v>15242.024938919601</v>
      </c>
      <c r="DD1521">
        <v>-1157467.06384202</v>
      </c>
      <c r="DE1521">
        <v>-1398885.1761792412</v>
      </c>
      <c r="DF1521">
        <v>-1593472.0818457475</v>
      </c>
    </row>
    <row r="1522" spans="1:110" x14ac:dyDescent="0.45">
      <c r="A1522">
        <v>40210</v>
      </c>
      <c r="B1522" t="s">
        <v>1852</v>
      </c>
      <c r="C1522">
        <v>64408</v>
      </c>
      <c r="D1522">
        <v>59961</v>
      </c>
      <c r="E1522">
        <v>55484</v>
      </c>
      <c r="F1522">
        <v>51054</v>
      </c>
      <c r="G1522">
        <v>46710</v>
      </c>
      <c r="H1522">
        <v>42369</v>
      </c>
      <c r="I1522">
        <v>38063</v>
      </c>
      <c r="J1522">
        <v>33670.392857142855</v>
      </c>
      <c r="K1522">
        <v>2.2599999999999998</v>
      </c>
      <c r="L1522">
        <v>2.19</v>
      </c>
      <c r="M1522">
        <v>2.14</v>
      </c>
      <c r="N1522">
        <v>2.1</v>
      </c>
      <c r="O1522">
        <v>2.0699999999999998</v>
      </c>
      <c r="P1522">
        <v>2.06</v>
      </c>
      <c r="Q1522">
        <v>2.0382744227095833</v>
      </c>
      <c r="R1522">
        <v>2.0227847811651389</v>
      </c>
      <c r="S1522">
        <v>261294</v>
      </c>
      <c r="T1522">
        <v>10179</v>
      </c>
      <c r="U1522">
        <v>3558</v>
      </c>
      <c r="V1522">
        <v>105.73712483205959</v>
      </c>
      <c r="W1522">
        <v>349.35691898700935</v>
      </c>
      <c r="X1522">
        <v>3292.230529205106</v>
      </c>
      <c r="Y1522">
        <v>348.296584323395</v>
      </c>
      <c r="Z1522">
        <v>33669</v>
      </c>
      <c r="AA1522">
        <v>30720.620721309784</v>
      </c>
      <c r="AB1522">
        <v>27553.462351166105</v>
      </c>
      <c r="AC1522">
        <v>24599.245730120449</v>
      </c>
      <c r="AD1522">
        <v>21855.395587944462</v>
      </c>
      <c r="AE1522">
        <v>19361.181456440561</v>
      </c>
      <c r="AF1522">
        <v>17238.517098554483</v>
      </c>
      <c r="AG1522">
        <v>14393.268722695084</v>
      </c>
      <c r="AH1522">
        <v>6776</v>
      </c>
      <c r="AI1522">
        <v>5833.6155094975447</v>
      </c>
      <c r="AJ1522">
        <v>4954.0329709216494</v>
      </c>
      <c r="AK1522">
        <v>4168.6033026863161</v>
      </c>
      <c r="AL1522">
        <v>3489.2692674681721</v>
      </c>
      <c r="AM1522">
        <v>2961.5677188950012</v>
      </c>
      <c r="AN1522">
        <v>2700.9347703252688</v>
      </c>
      <c r="AO1522">
        <v>2294.3960052158195</v>
      </c>
      <c r="AP1522">
        <v>148.80991832630795</v>
      </c>
      <c r="AQ1522">
        <v>24.289312781797939</v>
      </c>
      <c r="AR1522">
        <v>4.0605493806163828</v>
      </c>
      <c r="AS1522">
        <v>24.289312781797939</v>
      </c>
      <c r="AT1522">
        <v>58383</v>
      </c>
      <c r="AU1522">
        <v>1541</v>
      </c>
      <c r="AV1522">
        <v>38376.82425461091</v>
      </c>
      <c r="AW1522">
        <v>19074.819633324449</v>
      </c>
      <c r="AX1522">
        <v>1211.9133087149357</v>
      </c>
      <c r="AY1522">
        <v>1280.6346253763661</v>
      </c>
      <c r="AZ1522">
        <v>725.60613885166208</v>
      </c>
      <c r="BA1522">
        <v>32.214909904397203</v>
      </c>
      <c r="BB1522">
        <v>66.061272509003672</v>
      </c>
      <c r="BC1522">
        <v>22090</v>
      </c>
      <c r="BD1522">
        <v>887189.52353826142</v>
      </c>
      <c r="BE1522">
        <v>10776364.786637949</v>
      </c>
      <c r="BF1522">
        <v>298610</v>
      </c>
      <c r="BG1522">
        <v>265149.04941068834</v>
      </c>
      <c r="BH1522">
        <v>224316.17385523891</v>
      </c>
      <c r="BI1522">
        <v>230979.99999999994</v>
      </c>
      <c r="BJ1522">
        <v>184955.04470070385</v>
      </c>
      <c r="BK1522">
        <v>164324.7810224643</v>
      </c>
      <c r="BL1522">
        <v>-1391214.0634307854</v>
      </c>
      <c r="BM1522">
        <v>-1539421.6014059249</v>
      </c>
      <c r="BN1522">
        <v>-1706621.454858518</v>
      </c>
      <c r="BO1522">
        <v>263502.27026598062</v>
      </c>
      <c r="BP1522">
        <v>1170401.2113950625</v>
      </c>
      <c r="BQ1522">
        <v>2040304.6056921305</v>
      </c>
      <c r="BR1522">
        <v>3304964</v>
      </c>
      <c r="BS1522">
        <v>8767932</v>
      </c>
      <c r="BT1522">
        <v>937111</v>
      </c>
      <c r="BU1522">
        <v>92904</v>
      </c>
      <c r="BV1522">
        <v>88734</v>
      </c>
      <c r="BW1522">
        <v>932589</v>
      </c>
      <c r="BX1522">
        <v>42948</v>
      </c>
      <c r="BY1522">
        <v>561.57668683788575</v>
      </c>
      <c r="BZ1522">
        <v>0</v>
      </c>
      <c r="CA1522">
        <v>0</v>
      </c>
      <c r="CB1522">
        <v>15.354957339724228</v>
      </c>
      <c r="CC1522">
        <v>0</v>
      </c>
      <c r="CD1522">
        <v>66.209439722524337</v>
      </c>
      <c r="CE1522">
        <v>0</v>
      </c>
      <c r="CF1522">
        <v>62.048452941176478</v>
      </c>
      <c r="CG1522">
        <v>1238577.5729605486</v>
      </c>
      <c r="CH1522">
        <v>398744.77312634239</v>
      </c>
      <c r="CI1522">
        <v>422534.79899016547</v>
      </c>
      <c r="CJ1522">
        <v>86930.849225667887</v>
      </c>
      <c r="CK1522">
        <v>2797946.4380722707</v>
      </c>
      <c r="CL1522">
        <v>24700000</v>
      </c>
      <c r="CM1522">
        <v>41900000</v>
      </c>
      <c r="CN1522">
        <v>11790000</v>
      </c>
      <c r="CO1522">
        <v>482440000</v>
      </c>
      <c r="CP1522">
        <v>117000</v>
      </c>
      <c r="CQ1522">
        <v>2690</v>
      </c>
      <c r="CR1522">
        <v>0</v>
      </c>
      <c r="CS1522">
        <v>0</v>
      </c>
      <c r="CT1522">
        <v>227547000</v>
      </c>
      <c r="CU1522">
        <v>18851520</v>
      </c>
      <c r="CV1522">
        <v>0</v>
      </c>
      <c r="CW1522">
        <v>0</v>
      </c>
      <c r="CX1522">
        <v>67298.389610476544</v>
      </c>
      <c r="CY1522">
        <v>4807914.2414629925</v>
      </c>
      <c r="CZ1522">
        <v>22090</v>
      </c>
      <c r="DA1522">
        <v>19614.689734041411</v>
      </c>
      <c r="DB1522">
        <v>16594.03328911365</v>
      </c>
      <c r="DC1522">
        <v>13429.797668783081</v>
      </c>
      <c r="DD1522">
        <v>-1391214.0634307854</v>
      </c>
      <c r="DE1522">
        <v>-1539421.6014059249</v>
      </c>
      <c r="DF1522">
        <v>-1706621.454858518</v>
      </c>
    </row>
    <row r="1523" spans="1:110" x14ac:dyDescent="0.45">
      <c r="A1523">
        <v>40211</v>
      </c>
      <c r="B1523" t="s">
        <v>1853</v>
      </c>
      <c r="C1523">
        <v>48339</v>
      </c>
      <c r="D1523">
        <v>47876</v>
      </c>
      <c r="E1523">
        <v>47143</v>
      </c>
      <c r="F1523">
        <v>46228</v>
      </c>
      <c r="G1523">
        <v>45159</v>
      </c>
      <c r="H1523">
        <v>43968</v>
      </c>
      <c r="I1523">
        <v>42681</v>
      </c>
      <c r="J1523">
        <v>41724.785714285703</v>
      </c>
      <c r="K1523">
        <v>2.2599999999999998</v>
      </c>
      <c r="L1523">
        <v>2.19</v>
      </c>
      <c r="M1523">
        <v>2.14</v>
      </c>
      <c r="N1523">
        <v>2.1</v>
      </c>
      <c r="O1523">
        <v>2.0699999999999998</v>
      </c>
      <c r="P1523">
        <v>2.06</v>
      </c>
      <c r="Q1523">
        <v>2.0382744227095833</v>
      </c>
      <c r="R1523">
        <v>2.0227847811651389</v>
      </c>
      <c r="S1523">
        <v>261294</v>
      </c>
      <c r="T1523">
        <v>10179</v>
      </c>
      <c r="U1523">
        <v>3558</v>
      </c>
      <c r="V1523">
        <v>86.225183646151535</v>
      </c>
      <c r="W1523">
        <v>299.38355564937507</v>
      </c>
      <c r="X1523">
        <v>3029.9918131010477</v>
      </c>
      <c r="Y1523">
        <v>305.0341549769588</v>
      </c>
      <c r="Z1523">
        <v>21715</v>
      </c>
      <c r="AA1523">
        <v>21153.929489123602</v>
      </c>
      <c r="AB1523">
        <v>20530.130979100693</v>
      </c>
      <c r="AC1523">
        <v>19853.473594914351</v>
      </c>
      <c r="AD1523">
        <v>19134.485680833517</v>
      </c>
      <c r="AE1523">
        <v>18403.409318753675</v>
      </c>
      <c r="AF1523">
        <v>17639.785016771944</v>
      </c>
      <c r="AG1523">
        <v>16951.891810694233</v>
      </c>
      <c r="AH1523">
        <v>1522</v>
      </c>
      <c r="AI1523">
        <v>1355.791837360425</v>
      </c>
      <c r="AJ1523">
        <v>1223.3925742140425</v>
      </c>
      <c r="AK1523">
        <v>1161.9211948128759</v>
      </c>
      <c r="AL1523">
        <v>1138.467532749763</v>
      </c>
      <c r="AM1523">
        <v>1141.8397282201229</v>
      </c>
      <c r="AN1523">
        <v>1172.4445110250119</v>
      </c>
      <c r="AO1523">
        <v>1203.4380507466842</v>
      </c>
      <c r="AP1523">
        <v>105.38839018373152</v>
      </c>
      <c r="AQ1523">
        <v>17.59358967654946</v>
      </c>
      <c r="AR1523">
        <v>2.9411964144768854</v>
      </c>
      <c r="AS1523">
        <v>17.59358967654946</v>
      </c>
      <c r="AT1523">
        <v>38425</v>
      </c>
      <c r="AU1523">
        <v>943</v>
      </c>
      <c r="AV1523">
        <v>25232.725141000708</v>
      </c>
      <c r="AW1523">
        <v>11959.795169407724</v>
      </c>
      <c r="AX1523">
        <v>743.52727634368671</v>
      </c>
      <c r="AY1523">
        <v>842.0160379551935</v>
      </c>
      <c r="AZ1523">
        <v>454.9506082442698</v>
      </c>
      <c r="BA1523">
        <v>19.764337965949196</v>
      </c>
      <c r="BB1523">
        <v>66.061272509003672</v>
      </c>
      <c r="BC1523">
        <v>17880</v>
      </c>
      <c r="BD1523">
        <v>1114513.0127121606</v>
      </c>
      <c r="BE1523">
        <v>8375514.4944733558</v>
      </c>
      <c r="BF1523">
        <v>378160</v>
      </c>
      <c r="BG1523">
        <v>380791.85963739653</v>
      </c>
      <c r="BH1523">
        <v>369208.19872048096</v>
      </c>
      <c r="BI1523">
        <v>237031.99999999997</v>
      </c>
      <c r="BJ1523">
        <v>222460.25522441606</v>
      </c>
      <c r="BK1523">
        <v>214403.92019039637</v>
      </c>
      <c r="BL1523">
        <v>-891520.15185941849</v>
      </c>
      <c r="BM1523">
        <v>-1035740.4915920619</v>
      </c>
      <c r="BN1523">
        <v>-1165399.4653816111</v>
      </c>
      <c r="BO1523">
        <v>828840.69423202844</v>
      </c>
      <c r="BP1523">
        <v>1968056.5713923918</v>
      </c>
      <c r="BQ1523">
        <v>3027761.2622832777</v>
      </c>
      <c r="BR1523">
        <v>3304964</v>
      </c>
      <c r="BS1523">
        <v>8767932</v>
      </c>
      <c r="BT1523">
        <v>937111</v>
      </c>
      <c r="BU1523">
        <v>92904</v>
      </c>
      <c r="BV1523">
        <v>88734</v>
      </c>
      <c r="BW1523">
        <v>932589</v>
      </c>
      <c r="BX1523">
        <v>42948</v>
      </c>
      <c r="BY1523">
        <v>395.94993943095449</v>
      </c>
      <c r="BZ1523">
        <v>0</v>
      </c>
      <c r="CA1523">
        <v>0</v>
      </c>
      <c r="CB1523">
        <v>0</v>
      </c>
      <c r="CC1523">
        <v>80.902021492799989</v>
      </c>
      <c r="CD1523">
        <v>16.319594028248599</v>
      </c>
      <c r="CE1523">
        <v>0</v>
      </c>
      <c r="CF1523">
        <v>0</v>
      </c>
      <c r="CG1523">
        <v>671609.65169750177</v>
      </c>
      <c r="CH1523">
        <v>216216.44379969104</v>
      </c>
      <c r="CI1523">
        <v>229116.41174121105</v>
      </c>
      <c r="CJ1523">
        <v>47137.618704548026</v>
      </c>
      <c r="CK1523">
        <v>1517166.0409209088</v>
      </c>
      <c r="CL1523">
        <v>16000000</v>
      </c>
      <c r="CM1523">
        <v>3820000</v>
      </c>
      <c r="CN1523">
        <v>1000000</v>
      </c>
      <c r="CO1523">
        <v>41780000</v>
      </c>
      <c r="CP1523">
        <v>0</v>
      </c>
      <c r="CQ1523">
        <v>0</v>
      </c>
      <c r="CR1523">
        <v>0</v>
      </c>
      <c r="CS1523">
        <v>0</v>
      </c>
      <c r="CT1523">
        <v>0</v>
      </c>
      <c r="CU1523">
        <v>0</v>
      </c>
      <c r="CV1523">
        <v>0</v>
      </c>
      <c r="CW1523">
        <v>0</v>
      </c>
      <c r="CX1523">
        <v>14.876799320196293</v>
      </c>
      <c r="CY1523">
        <v>2998442.5481771361</v>
      </c>
      <c r="CZ1523">
        <v>17880</v>
      </c>
      <c r="DA1523">
        <v>18004.438466037263</v>
      </c>
      <c r="DB1523">
        <v>17456.744745933465</v>
      </c>
      <c r="DC1523">
        <v>16870.89834002608</v>
      </c>
      <c r="DD1523">
        <v>-891520.15185941849</v>
      </c>
      <c r="DE1523">
        <v>-1035740.4915920619</v>
      </c>
      <c r="DF1523">
        <v>-1165399.4653816111</v>
      </c>
    </row>
    <row r="1524" spans="1:110" x14ac:dyDescent="0.45">
      <c r="A1524">
        <v>40212</v>
      </c>
      <c r="B1524" t="s">
        <v>1854</v>
      </c>
      <c r="C1524">
        <v>34838</v>
      </c>
      <c r="D1524">
        <v>32181</v>
      </c>
      <c r="E1524">
        <v>29461</v>
      </c>
      <c r="F1524">
        <v>26782</v>
      </c>
      <c r="G1524">
        <v>24187</v>
      </c>
      <c r="H1524">
        <v>21709</v>
      </c>
      <c r="I1524">
        <v>19359</v>
      </c>
      <c r="J1524">
        <v>16764.178571428569</v>
      </c>
      <c r="K1524">
        <v>2.2599999999999998</v>
      </c>
      <c r="L1524">
        <v>2.19</v>
      </c>
      <c r="M1524">
        <v>2.14</v>
      </c>
      <c r="N1524">
        <v>2.1</v>
      </c>
      <c r="O1524">
        <v>2.0699999999999998</v>
      </c>
      <c r="P1524">
        <v>2.06</v>
      </c>
      <c r="Q1524">
        <v>2.0382744227095833</v>
      </c>
      <c r="R1524">
        <v>2.0227847811651389</v>
      </c>
      <c r="S1524">
        <v>261294</v>
      </c>
      <c r="T1524">
        <v>10179</v>
      </c>
      <c r="U1524">
        <v>3558</v>
      </c>
      <c r="V1524">
        <v>61.303984630623923</v>
      </c>
      <c r="W1524">
        <v>212.85434391777022</v>
      </c>
      <c r="X1524">
        <v>3071.4428044505362</v>
      </c>
      <c r="Y1524">
        <v>309.2070930240447</v>
      </c>
      <c r="Z1524">
        <v>17471</v>
      </c>
      <c r="AA1524">
        <v>15747.792955932391</v>
      </c>
      <c r="AB1524">
        <v>14021.278231638393</v>
      </c>
      <c r="AC1524">
        <v>12389.605783039335</v>
      </c>
      <c r="AD1524">
        <v>10859.469994755213</v>
      </c>
      <c r="AE1524">
        <v>9444.7483096775322</v>
      </c>
      <c r="AF1524">
        <v>8187.3115438668056</v>
      </c>
      <c r="AG1524">
        <v>6621.2927953643457</v>
      </c>
      <c r="AH1524">
        <v>1077</v>
      </c>
      <c r="AI1524">
        <v>916.14723767350768</v>
      </c>
      <c r="AJ1524">
        <v>778.50590701986596</v>
      </c>
      <c r="AK1524">
        <v>668.31793209467764</v>
      </c>
      <c r="AL1524">
        <v>580.01127751053173</v>
      </c>
      <c r="AM1524">
        <v>500.02561498782484</v>
      </c>
      <c r="AN1524">
        <v>424.0289226182793</v>
      </c>
      <c r="AO1524">
        <v>341.71100854595227</v>
      </c>
      <c r="AP1524">
        <v>82.092983236701969</v>
      </c>
      <c r="AQ1524">
        <v>3.7403694587939795</v>
      </c>
      <c r="AR1524">
        <v>0.62529372591240873</v>
      </c>
      <c r="AS1524">
        <v>3.7403694587939795</v>
      </c>
      <c r="AT1524">
        <v>28601</v>
      </c>
      <c r="AU1524">
        <v>519</v>
      </c>
      <c r="AV1524">
        <v>18717.005016906671</v>
      </c>
      <c r="AW1524">
        <v>7375.5110403283925</v>
      </c>
      <c r="AX1524">
        <v>414.48836485973504</v>
      </c>
      <c r="AY1524">
        <v>624.58645741417547</v>
      </c>
      <c r="AZ1524">
        <v>280.56443997409207</v>
      </c>
      <c r="BA1524">
        <v>11.017871686330398</v>
      </c>
      <c r="BB1524">
        <v>66.061272509003672</v>
      </c>
      <c r="BC1524">
        <v>13000</v>
      </c>
      <c r="BD1524">
        <v>484359.10459419747</v>
      </c>
      <c r="BE1524">
        <v>8692129.7754416559</v>
      </c>
      <c r="BF1524">
        <v>168914</v>
      </c>
      <c r="BG1524">
        <v>146599.98872626707</v>
      </c>
      <c r="BH1524">
        <v>121138.67642669211</v>
      </c>
      <c r="BI1524">
        <v>147496.00000000003</v>
      </c>
      <c r="BJ1524">
        <v>116042.75593976228</v>
      </c>
      <c r="BK1524">
        <v>101711.29318429499</v>
      </c>
      <c r="BL1524">
        <v>-700037.73585345806</v>
      </c>
      <c r="BM1524">
        <v>-817046.12907531369</v>
      </c>
      <c r="BN1524">
        <v>-901899.64463799319</v>
      </c>
      <c r="BO1524">
        <v>209109.45283280499</v>
      </c>
      <c r="BP1524">
        <v>860143.70198310073</v>
      </c>
      <c r="BQ1524">
        <v>1397843.5094469171</v>
      </c>
      <c r="BR1524">
        <v>3304964</v>
      </c>
      <c r="BS1524">
        <v>8767932</v>
      </c>
      <c r="BT1524">
        <v>937111</v>
      </c>
      <c r="BU1524">
        <v>92904</v>
      </c>
      <c r="BV1524">
        <v>88734</v>
      </c>
      <c r="BW1524">
        <v>932589</v>
      </c>
      <c r="BX1524">
        <v>42948</v>
      </c>
      <c r="BY1524">
        <v>215.10774333091817</v>
      </c>
      <c r="BZ1524">
        <v>0</v>
      </c>
      <c r="CA1524">
        <v>0.31570339199999997</v>
      </c>
      <c r="CB1524">
        <v>0</v>
      </c>
      <c r="CC1524">
        <v>0</v>
      </c>
      <c r="CD1524">
        <v>8.6136821610603587</v>
      </c>
      <c r="CE1524">
        <v>18.038205033261079</v>
      </c>
      <c r="CF1524">
        <v>0</v>
      </c>
      <c r="CG1524">
        <v>928140.43933833227</v>
      </c>
      <c r="CH1524">
        <v>298803.36685632466</v>
      </c>
      <c r="CI1524">
        <v>316630.65966313728</v>
      </c>
      <c r="CJ1524">
        <v>65142.497614831002</v>
      </c>
      <c r="CK1524">
        <v>2096669.0282226156</v>
      </c>
      <c r="CL1524">
        <v>13000000</v>
      </c>
      <c r="CM1524">
        <v>110000</v>
      </c>
      <c r="CN1524">
        <v>420000</v>
      </c>
      <c r="CO1524">
        <v>33620000</v>
      </c>
      <c r="CP1524">
        <v>0</v>
      </c>
      <c r="CQ1524">
        <v>0</v>
      </c>
      <c r="CR1524">
        <v>0</v>
      </c>
      <c r="CS1524">
        <v>0</v>
      </c>
      <c r="CT1524">
        <v>0</v>
      </c>
      <c r="CU1524">
        <v>0</v>
      </c>
      <c r="CV1524">
        <v>0</v>
      </c>
      <c r="CW1524">
        <v>0</v>
      </c>
      <c r="CX1524">
        <v>0</v>
      </c>
      <c r="CY1524">
        <v>3813589.972419871</v>
      </c>
      <c r="CZ1524">
        <v>13000</v>
      </c>
      <c r="DA1524">
        <v>11282.663683539975</v>
      </c>
      <c r="DB1524">
        <v>9323.1040265874781</v>
      </c>
      <c r="DC1524">
        <v>7331.9675234560891</v>
      </c>
      <c r="DD1524">
        <v>-700037.73585345806</v>
      </c>
      <c r="DE1524">
        <v>-817046.12907531369</v>
      </c>
      <c r="DF1524">
        <v>-901899.64463799319</v>
      </c>
    </row>
    <row r="1525" spans="1:110" x14ac:dyDescent="0.45">
      <c r="A1525">
        <v>40213</v>
      </c>
      <c r="B1525" t="s">
        <v>1855</v>
      </c>
      <c r="C1525">
        <v>70586</v>
      </c>
      <c r="D1525">
        <v>69827</v>
      </c>
      <c r="E1525">
        <v>68506</v>
      </c>
      <c r="F1525">
        <v>66832</v>
      </c>
      <c r="G1525">
        <v>64819</v>
      </c>
      <c r="H1525">
        <v>62571</v>
      </c>
      <c r="I1525">
        <v>60277</v>
      </c>
      <c r="J1525">
        <v>58522.5</v>
      </c>
      <c r="K1525">
        <v>2.2599999999999998</v>
      </c>
      <c r="L1525">
        <v>2.19</v>
      </c>
      <c r="M1525">
        <v>2.14</v>
      </c>
      <c r="N1525">
        <v>2.1</v>
      </c>
      <c r="O1525">
        <v>2.0699999999999998</v>
      </c>
      <c r="P1525">
        <v>2.06</v>
      </c>
      <c r="Q1525">
        <v>2.0382744227095833</v>
      </c>
      <c r="R1525">
        <v>2.0227847811651389</v>
      </c>
      <c r="S1525">
        <v>273234</v>
      </c>
      <c r="T1525">
        <v>9128</v>
      </c>
      <c r="U1525">
        <v>4338</v>
      </c>
      <c r="V1525">
        <v>141.4947302171152</v>
      </c>
      <c r="W1525">
        <v>491.28565051122064</v>
      </c>
      <c r="X1525">
        <v>2417.8354711455772</v>
      </c>
      <c r="Y1525">
        <v>330.93815925699261</v>
      </c>
      <c r="Z1525">
        <v>25903</v>
      </c>
      <c r="AA1525">
        <v>24931.45116542319</v>
      </c>
      <c r="AB1525">
        <v>23959.357476111949</v>
      </c>
      <c r="AC1525">
        <v>23066.572926195411</v>
      </c>
      <c r="AD1525">
        <v>22128.284068157573</v>
      </c>
      <c r="AE1525">
        <v>21138.653416098645</v>
      </c>
      <c r="AF1525">
        <v>20120.205181632529</v>
      </c>
      <c r="AG1525">
        <v>19156.559510880183</v>
      </c>
      <c r="AH1525">
        <v>857</v>
      </c>
      <c r="AI1525">
        <v>658.22639603030245</v>
      </c>
      <c r="AJ1525">
        <v>495.52981149467684</v>
      </c>
      <c r="AK1525">
        <v>392.41353260375348</v>
      </c>
      <c r="AL1525">
        <v>332.04148052396835</v>
      </c>
      <c r="AM1525">
        <v>301.75494863311337</v>
      </c>
      <c r="AN1525">
        <v>285.44629437335357</v>
      </c>
      <c r="AO1525">
        <v>263.29949432271889</v>
      </c>
      <c r="AP1525">
        <v>161.72610721617042</v>
      </c>
      <c r="AQ1525">
        <v>8.3119321306532878</v>
      </c>
      <c r="AR1525">
        <v>1.3895416131386862</v>
      </c>
      <c r="AS1525">
        <v>8.3119321306532878</v>
      </c>
      <c r="AT1525">
        <v>54828</v>
      </c>
      <c r="AU1525">
        <v>966</v>
      </c>
      <c r="AV1525">
        <v>35870.215817530283</v>
      </c>
      <c r="AW1525">
        <v>13897.446740154079</v>
      </c>
      <c r="AX1525">
        <v>772.60291872575442</v>
      </c>
      <c r="AY1525">
        <v>1196.9891018309854</v>
      </c>
      <c r="AZ1525">
        <v>528.65887399546114</v>
      </c>
      <c r="BA1525">
        <v>20.537222621159383</v>
      </c>
      <c r="BB1525">
        <v>66.061272509003672</v>
      </c>
      <c r="BC1525">
        <v>29400</v>
      </c>
      <c r="BD1525">
        <v>1762333.8761015343</v>
      </c>
      <c r="BE1525">
        <v>12010710.976806285</v>
      </c>
      <c r="BF1525">
        <v>520716.00000000006</v>
      </c>
      <c r="BG1525">
        <v>519740.80737823481</v>
      </c>
      <c r="BH1525">
        <v>496052.370142242</v>
      </c>
      <c r="BI1525">
        <v>278540</v>
      </c>
      <c r="BJ1525">
        <v>257705.14440704085</v>
      </c>
      <c r="BK1525">
        <v>247222.361965547</v>
      </c>
      <c r="BL1525">
        <v>-1047997.0531791737</v>
      </c>
      <c r="BM1525">
        <v>-1306444.5482937808</v>
      </c>
      <c r="BN1525">
        <v>-1524877.6356086186</v>
      </c>
      <c r="BO1525">
        <v>1100123.8027549936</v>
      </c>
      <c r="BP1525">
        <v>2721739.3126576631</v>
      </c>
      <c r="BQ1525">
        <v>4206412.7904887842</v>
      </c>
      <c r="BR1525">
        <v>3304964</v>
      </c>
      <c r="BS1525">
        <v>8767932</v>
      </c>
      <c r="BT1525">
        <v>937111</v>
      </c>
      <c r="BU1525">
        <v>92904</v>
      </c>
      <c r="BV1525">
        <v>88734</v>
      </c>
      <c r="BW1525">
        <v>932589</v>
      </c>
      <c r="BX1525">
        <v>42948</v>
      </c>
      <c r="BY1525">
        <v>524.63505380058018</v>
      </c>
      <c r="BZ1525">
        <v>0</v>
      </c>
      <c r="CA1525">
        <v>0</v>
      </c>
      <c r="CB1525">
        <v>0</v>
      </c>
      <c r="CC1525">
        <v>0</v>
      </c>
      <c r="CD1525">
        <v>18.209539359722719</v>
      </c>
      <c r="CE1525">
        <v>0</v>
      </c>
      <c r="CF1525">
        <v>0</v>
      </c>
      <c r="CG1525">
        <v>919261.74705904524</v>
      </c>
      <c r="CH1525">
        <v>295944.98138588492</v>
      </c>
      <c r="CI1525">
        <v>313601.73637288524</v>
      </c>
      <c r="CJ1525">
        <v>64519.337405328006</v>
      </c>
      <c r="CK1525">
        <v>2076612.064508836</v>
      </c>
      <c r="CL1525">
        <v>17900000</v>
      </c>
      <c r="CM1525">
        <v>2130000</v>
      </c>
      <c r="CN1525">
        <v>1860000</v>
      </c>
      <c r="CO1525">
        <v>70050000</v>
      </c>
      <c r="CP1525">
        <v>0</v>
      </c>
      <c r="CQ1525">
        <v>0</v>
      </c>
      <c r="CR1525">
        <v>0</v>
      </c>
      <c r="CS1525">
        <v>0</v>
      </c>
      <c r="CT1525">
        <v>0</v>
      </c>
      <c r="CU1525">
        <v>0</v>
      </c>
      <c r="CV1525">
        <v>0</v>
      </c>
      <c r="CW1525">
        <v>0</v>
      </c>
      <c r="CX1525">
        <v>2429.4461046686497</v>
      </c>
      <c r="CY1525">
        <v>4459983.8324671239</v>
      </c>
      <c r="CZ1525">
        <v>29400</v>
      </c>
      <c r="DA1525">
        <v>29344.939922952439</v>
      </c>
      <c r="DB1525">
        <v>28007.473713467447</v>
      </c>
      <c r="DC1525">
        <v>26677.262020063888</v>
      </c>
      <c r="DD1525">
        <v>-1047997.0531791737</v>
      </c>
      <c r="DE1525">
        <v>-1306444.5482937808</v>
      </c>
      <c r="DF1525">
        <v>-1524877.6356086186</v>
      </c>
    </row>
    <row r="1526" spans="1:110" x14ac:dyDescent="0.45">
      <c r="A1526">
        <v>40214</v>
      </c>
      <c r="B1526" t="s">
        <v>1856</v>
      </c>
      <c r="C1526">
        <v>25940</v>
      </c>
      <c r="D1526">
        <v>24585</v>
      </c>
      <c r="E1526">
        <v>23112</v>
      </c>
      <c r="F1526">
        <v>21602</v>
      </c>
      <c r="G1526">
        <v>20050</v>
      </c>
      <c r="H1526">
        <v>18482</v>
      </c>
      <c r="I1526">
        <v>16986</v>
      </c>
      <c r="J1526">
        <v>15481.357142857143</v>
      </c>
      <c r="K1526">
        <v>2.2599999999999998</v>
      </c>
      <c r="L1526">
        <v>2.19</v>
      </c>
      <c r="M1526">
        <v>2.14</v>
      </c>
      <c r="N1526">
        <v>2.1</v>
      </c>
      <c r="O1526">
        <v>2.0699999999999998</v>
      </c>
      <c r="P1526">
        <v>2.06</v>
      </c>
      <c r="Q1526">
        <v>2.0382744227095833</v>
      </c>
      <c r="R1526">
        <v>2.0227847811651389</v>
      </c>
      <c r="S1526">
        <v>273234</v>
      </c>
      <c r="T1526">
        <v>9128</v>
      </c>
      <c r="U1526">
        <v>4338</v>
      </c>
      <c r="V1526">
        <v>47.836003867670385</v>
      </c>
      <c r="W1526">
        <v>166.09199679680381</v>
      </c>
      <c r="X1526">
        <v>2628.2309045840652</v>
      </c>
      <c r="Y1526">
        <v>359.73576698884551</v>
      </c>
      <c r="Z1526">
        <v>12557</v>
      </c>
      <c r="AA1526">
        <v>11695.808026030205</v>
      </c>
      <c r="AB1526">
        <v>10745.050548255835</v>
      </c>
      <c r="AC1526">
        <v>9831.8351903409402</v>
      </c>
      <c r="AD1526">
        <v>8935.3409812852315</v>
      </c>
      <c r="AE1526">
        <v>8106.241095116251</v>
      </c>
      <c r="AF1526">
        <v>7358.9660083768658</v>
      </c>
      <c r="AG1526">
        <v>6453.8408659684537</v>
      </c>
      <c r="AH1526">
        <v>753</v>
      </c>
      <c r="AI1526">
        <v>578.98867846618703</v>
      </c>
      <c r="AJ1526">
        <v>447.1300899247359</v>
      </c>
      <c r="AK1526">
        <v>355.74260535552128</v>
      </c>
      <c r="AL1526">
        <v>302.43951290948115</v>
      </c>
      <c r="AM1526">
        <v>275.63570971628837</v>
      </c>
      <c r="AN1526">
        <v>282.24678431494243</v>
      </c>
      <c r="AO1526">
        <v>246.45314035324728</v>
      </c>
      <c r="AP1526">
        <v>55.319844236342277</v>
      </c>
      <c r="AQ1526">
        <v>3.3709502529871664</v>
      </c>
      <c r="AR1526">
        <v>0.56353632088402261</v>
      </c>
      <c r="AS1526">
        <v>3.3709502529871664</v>
      </c>
      <c r="AT1526">
        <v>20571</v>
      </c>
      <c r="AU1526">
        <v>323</v>
      </c>
      <c r="AV1526">
        <v>13444.283678389453</v>
      </c>
      <c r="AW1526">
        <v>4885.0739072291763</v>
      </c>
      <c r="AX1526">
        <v>259.91748114974467</v>
      </c>
      <c r="AY1526">
        <v>448.63574634785601</v>
      </c>
      <c r="AZ1526">
        <v>185.82821143099784</v>
      </c>
      <c r="BA1526">
        <v>6.9090900954751531</v>
      </c>
      <c r="BB1526">
        <v>66.061272509003672</v>
      </c>
      <c r="BC1526">
        <v>9890</v>
      </c>
      <c r="BD1526">
        <v>445426.94082442421</v>
      </c>
      <c r="BE1526">
        <v>3934924.8809124017</v>
      </c>
      <c r="BF1526">
        <v>100022</v>
      </c>
      <c r="BG1526">
        <v>91652.455220662989</v>
      </c>
      <c r="BH1526">
        <v>79937.614157341974</v>
      </c>
      <c r="BI1526">
        <v>131226.00000000003</v>
      </c>
      <c r="BJ1526">
        <v>110312.37874426688</v>
      </c>
      <c r="BK1526">
        <v>100253.7877674214</v>
      </c>
      <c r="BL1526">
        <v>-498548.21238870267</v>
      </c>
      <c r="BM1526">
        <v>-524884.24460508628</v>
      </c>
      <c r="BN1526">
        <v>-562840.08868083195</v>
      </c>
      <c r="BO1526">
        <v>183181.57267605606</v>
      </c>
      <c r="BP1526">
        <v>581211.87356841168</v>
      </c>
      <c r="BQ1526">
        <v>969126.96406046068</v>
      </c>
      <c r="BR1526">
        <v>3304964</v>
      </c>
      <c r="BS1526">
        <v>8767932</v>
      </c>
      <c r="BT1526">
        <v>937111</v>
      </c>
      <c r="BU1526">
        <v>92904</v>
      </c>
      <c r="BV1526">
        <v>88734</v>
      </c>
      <c r="BW1526">
        <v>932589</v>
      </c>
      <c r="BX1526">
        <v>42948</v>
      </c>
      <c r="BY1526">
        <v>249.708979076676</v>
      </c>
      <c r="BZ1526">
        <v>0</v>
      </c>
      <c r="CA1526">
        <v>0</v>
      </c>
      <c r="CB1526">
        <v>0</v>
      </c>
      <c r="CC1526">
        <v>0</v>
      </c>
      <c r="CD1526">
        <v>22.350063954268478</v>
      </c>
      <c r="CE1526">
        <v>0</v>
      </c>
      <c r="CF1526">
        <v>0</v>
      </c>
      <c r="CG1526">
        <v>388125.69106597838</v>
      </c>
      <c r="CH1526">
        <v>124952.27913636535</v>
      </c>
      <c r="CI1526">
        <v>132407.21811673389</v>
      </c>
      <c r="CJ1526">
        <v>27241.003443988091</v>
      </c>
      <c r="CK1526">
        <v>876775.84234522772</v>
      </c>
      <c r="CL1526">
        <v>15400000</v>
      </c>
      <c r="CM1526">
        <v>2520000</v>
      </c>
      <c r="CN1526">
        <v>2730000</v>
      </c>
      <c r="CO1526">
        <v>111100000</v>
      </c>
      <c r="CP1526">
        <v>2000</v>
      </c>
      <c r="CQ1526">
        <v>1470</v>
      </c>
      <c r="CR1526">
        <v>0</v>
      </c>
      <c r="CS1526">
        <v>0</v>
      </c>
      <c r="CT1526">
        <v>3429000</v>
      </c>
      <c r="CU1526">
        <v>10301760</v>
      </c>
      <c r="CV1526">
        <v>0</v>
      </c>
      <c r="CW1526">
        <v>0</v>
      </c>
      <c r="CX1526">
        <v>12992.911840275303</v>
      </c>
      <c r="CY1526">
        <v>1728247.0281266952</v>
      </c>
      <c r="CZ1526">
        <v>9890</v>
      </c>
      <c r="DA1526">
        <v>9062.4340858246906</v>
      </c>
      <c r="DB1526">
        <v>7904.0911401102967</v>
      </c>
      <c r="DC1526">
        <v>6742.6333751550992</v>
      </c>
      <c r="DD1526">
        <v>-498548.21238870267</v>
      </c>
      <c r="DE1526">
        <v>-524884.24460508628</v>
      </c>
      <c r="DF1526">
        <v>-562840.08868083195</v>
      </c>
    </row>
    <row r="1527" spans="1:110" x14ac:dyDescent="0.45">
      <c r="A1527">
        <v>40215</v>
      </c>
      <c r="B1527" t="s">
        <v>1857</v>
      </c>
      <c r="C1527">
        <v>41796</v>
      </c>
      <c r="D1527">
        <v>38908</v>
      </c>
      <c r="E1527">
        <v>35923</v>
      </c>
      <c r="F1527">
        <v>32881</v>
      </c>
      <c r="G1527">
        <v>29851</v>
      </c>
      <c r="H1527">
        <v>26910</v>
      </c>
      <c r="I1527">
        <v>24210</v>
      </c>
      <c r="J1527">
        <v>21251.928571428569</v>
      </c>
      <c r="K1527">
        <v>2.2599999999999998</v>
      </c>
      <c r="L1527">
        <v>2.19</v>
      </c>
      <c r="M1527">
        <v>2.14</v>
      </c>
      <c r="N1527">
        <v>2.1</v>
      </c>
      <c r="O1527">
        <v>2.0699999999999998</v>
      </c>
      <c r="P1527">
        <v>2.06</v>
      </c>
      <c r="Q1527">
        <v>2.0382744227095833</v>
      </c>
      <c r="R1527">
        <v>2.0227847811651389</v>
      </c>
      <c r="S1527">
        <v>273234</v>
      </c>
      <c r="T1527">
        <v>9128</v>
      </c>
      <c r="U1527">
        <v>4338</v>
      </c>
      <c r="V1527">
        <v>82.869353778783164</v>
      </c>
      <c r="W1527">
        <v>165.71410063146158</v>
      </c>
      <c r="X1527">
        <v>2444.4953001741933</v>
      </c>
      <c r="Y1527">
        <v>580.94846819617248</v>
      </c>
      <c r="Z1527">
        <v>11738</v>
      </c>
      <c r="AA1527">
        <v>10531.747211976006</v>
      </c>
      <c r="AB1527">
        <v>9442.6895151803928</v>
      </c>
      <c r="AC1527">
        <v>8517.6161415773477</v>
      </c>
      <c r="AD1527">
        <v>7672.3263726670248</v>
      </c>
      <c r="AE1527">
        <v>6881.2112976534872</v>
      </c>
      <c r="AF1527">
        <v>6128.6329007585</v>
      </c>
      <c r="AG1527">
        <v>5196.01849123997</v>
      </c>
      <c r="AH1527">
        <v>119</v>
      </c>
      <c r="AI1527">
        <v>106.00259363321125</v>
      </c>
      <c r="AJ1527">
        <v>96.448756347351008</v>
      </c>
      <c r="AK1527">
        <v>81.608341846153934</v>
      </c>
      <c r="AL1527">
        <v>74.940221186393487</v>
      </c>
      <c r="AM1527">
        <v>79.148157092963629</v>
      </c>
      <c r="AN1527">
        <v>87.533488839938812</v>
      </c>
      <c r="AO1527">
        <v>73.757538067750588</v>
      </c>
      <c r="AP1527">
        <v>71.459296980510729</v>
      </c>
      <c r="AQ1527">
        <v>0.27706440435510959</v>
      </c>
      <c r="AR1527">
        <v>4.631805377128953E-2</v>
      </c>
      <c r="AS1527">
        <v>0.27706440435510959</v>
      </c>
      <c r="AT1527">
        <v>29425</v>
      </c>
      <c r="AU1527">
        <v>376</v>
      </c>
      <c r="AV1527">
        <v>19200.503592895566</v>
      </c>
      <c r="AW1527">
        <v>6269.7069493885811</v>
      </c>
      <c r="AX1527">
        <v>306.44213546722159</v>
      </c>
      <c r="AY1527">
        <v>640.72080489492498</v>
      </c>
      <c r="AZ1527">
        <v>238.49965235474161</v>
      </c>
      <c r="BA1527">
        <v>8.1458019430907189</v>
      </c>
      <c r="BB1527">
        <v>66.061272509003672</v>
      </c>
      <c r="BC1527">
        <v>17330</v>
      </c>
      <c r="BD1527">
        <v>677016.69052271813</v>
      </c>
      <c r="BE1527">
        <v>4884233.3651935589</v>
      </c>
      <c r="BF1527">
        <v>205458</v>
      </c>
      <c r="BG1527">
        <v>181073.12060464977</v>
      </c>
      <c r="BH1527">
        <v>151068.78671468966</v>
      </c>
      <c r="BI1527">
        <v>78343.999999999971</v>
      </c>
      <c r="BJ1527">
        <v>63361.197868186719</v>
      </c>
      <c r="BK1527">
        <v>57073.221113465006</v>
      </c>
      <c r="BL1527">
        <v>-470425.5186560665</v>
      </c>
      <c r="BM1527">
        <v>-628632.07876205409</v>
      </c>
      <c r="BN1527">
        <v>-808026.99012675358</v>
      </c>
      <c r="BO1527">
        <v>90943.680593193509</v>
      </c>
      <c r="BP1527">
        <v>551104.38739614747</v>
      </c>
      <c r="BQ1527">
        <v>1030203.0868528932</v>
      </c>
      <c r="BR1527">
        <v>3304964</v>
      </c>
      <c r="BS1527">
        <v>8767932</v>
      </c>
      <c r="BT1527">
        <v>937111</v>
      </c>
      <c r="BU1527">
        <v>92904</v>
      </c>
      <c r="BV1527">
        <v>88734</v>
      </c>
      <c r="BW1527">
        <v>932589</v>
      </c>
      <c r="BX1527">
        <v>42948</v>
      </c>
      <c r="BY1527">
        <v>153.87476397340308</v>
      </c>
      <c r="BZ1527">
        <v>0</v>
      </c>
      <c r="CA1527">
        <v>0</v>
      </c>
      <c r="CB1527">
        <v>0</v>
      </c>
      <c r="CC1527">
        <v>0</v>
      </c>
      <c r="CD1527">
        <v>7.1696789864509194</v>
      </c>
      <c r="CE1527">
        <v>0</v>
      </c>
      <c r="CF1527">
        <v>0</v>
      </c>
      <c r="CG1527">
        <v>478498.0946230077</v>
      </c>
      <c r="CH1527">
        <v>154046.5598176269</v>
      </c>
      <c r="CI1527">
        <v>163237.33017822827</v>
      </c>
      <c r="CJ1527">
        <v>33583.884147857869</v>
      </c>
      <c r="CK1527">
        <v>1080927.0801461998</v>
      </c>
      <c r="CL1527">
        <v>2630000</v>
      </c>
      <c r="CM1527">
        <v>160000</v>
      </c>
      <c r="CN1527">
        <v>30000</v>
      </c>
      <c r="CO1527">
        <v>15960000</v>
      </c>
      <c r="CP1527">
        <v>0</v>
      </c>
      <c r="CQ1527">
        <v>0</v>
      </c>
      <c r="CR1527">
        <v>0</v>
      </c>
      <c r="CS1527">
        <v>0</v>
      </c>
      <c r="CT1527">
        <v>0</v>
      </c>
      <c r="CU1527">
        <v>0</v>
      </c>
      <c r="CV1527">
        <v>0</v>
      </c>
      <c r="CW1527">
        <v>0</v>
      </c>
      <c r="CX1527">
        <v>168.00365447980559</v>
      </c>
      <c r="CY1527">
        <v>2243414.9883112274</v>
      </c>
      <c r="CZ1527">
        <v>17330</v>
      </c>
      <c r="DA1527">
        <v>15273.180796457576</v>
      </c>
      <c r="DB1527">
        <v>12742.371062531378</v>
      </c>
      <c r="DC1527">
        <v>10248.314402821194</v>
      </c>
      <c r="DD1527">
        <v>-470425.5186560665</v>
      </c>
      <c r="DE1527">
        <v>-628632.07876205409</v>
      </c>
      <c r="DF1527">
        <v>-808026.99012675358</v>
      </c>
    </row>
    <row r="1528" spans="1:110" x14ac:dyDescent="0.45">
      <c r="A1528">
        <v>40216</v>
      </c>
      <c r="B1528" t="s">
        <v>1858</v>
      </c>
      <c r="C1528">
        <v>57983</v>
      </c>
      <c r="D1528">
        <v>57214</v>
      </c>
      <c r="E1528">
        <v>56030</v>
      </c>
      <c r="F1528">
        <v>54700</v>
      </c>
      <c r="G1528">
        <v>53306</v>
      </c>
      <c r="H1528">
        <v>51769</v>
      </c>
      <c r="I1528">
        <v>50056</v>
      </c>
      <c r="J1528">
        <v>48720.464285714283</v>
      </c>
      <c r="K1528">
        <v>2.2599999999999998</v>
      </c>
      <c r="L1528">
        <v>2.19</v>
      </c>
      <c r="M1528">
        <v>2.14</v>
      </c>
      <c r="N1528">
        <v>2.1</v>
      </c>
      <c r="O1528">
        <v>2.0699999999999998</v>
      </c>
      <c r="P1528">
        <v>2.06</v>
      </c>
      <c r="Q1528">
        <v>2.0382744227095833</v>
      </c>
      <c r="R1528">
        <v>2.0227847811651389</v>
      </c>
      <c r="S1528">
        <v>261294</v>
      </c>
      <c r="T1528">
        <v>10179</v>
      </c>
      <c r="U1528">
        <v>3558</v>
      </c>
      <c r="V1528">
        <v>103.99894645853074</v>
      </c>
      <c r="W1528">
        <v>240.42259467511261</v>
      </c>
      <c r="X1528">
        <v>3013.3505922352424</v>
      </c>
      <c r="Y1528">
        <v>455.62144022937281</v>
      </c>
      <c r="Z1528">
        <v>17891</v>
      </c>
      <c r="AA1528">
        <v>17318.809674525914</v>
      </c>
      <c r="AB1528">
        <v>16698.095042967205</v>
      </c>
      <c r="AC1528">
        <v>15993.347209988966</v>
      </c>
      <c r="AD1528">
        <v>15227.77530424641</v>
      </c>
      <c r="AE1528">
        <v>14436.960016688099</v>
      </c>
      <c r="AF1528">
        <v>13680.603756537539</v>
      </c>
      <c r="AG1528">
        <v>12966.378825114471</v>
      </c>
      <c r="AH1528">
        <v>954</v>
      </c>
      <c r="AI1528">
        <v>815.20899956143808</v>
      </c>
      <c r="AJ1528">
        <v>727.5552111806993</v>
      </c>
      <c r="AK1528">
        <v>669.62947639826575</v>
      </c>
      <c r="AL1528">
        <v>634.51618725950959</v>
      </c>
      <c r="AM1528">
        <v>621.36409229093658</v>
      </c>
      <c r="AN1528">
        <v>622.48978323315112</v>
      </c>
      <c r="AO1528">
        <v>639.03007815306921</v>
      </c>
      <c r="AP1528">
        <v>102.94395324159038</v>
      </c>
      <c r="AQ1528">
        <v>3.648014657342276</v>
      </c>
      <c r="AR1528">
        <v>0.60985437465531223</v>
      </c>
      <c r="AS1528">
        <v>3.648014657342276</v>
      </c>
      <c r="AT1528">
        <v>36812</v>
      </c>
      <c r="AU1528">
        <v>800</v>
      </c>
      <c r="AV1528">
        <v>24137.013555850179</v>
      </c>
      <c r="AW1528">
        <v>10594.633201347315</v>
      </c>
      <c r="AX1528">
        <v>633.7570626657166</v>
      </c>
      <c r="AY1528">
        <v>805.45214235872038</v>
      </c>
      <c r="AZ1528">
        <v>403.01984697925184</v>
      </c>
      <c r="BA1528">
        <v>16.846441513791305</v>
      </c>
      <c r="BB1528">
        <v>66.061272509003672</v>
      </c>
      <c r="BC1528">
        <v>23110</v>
      </c>
      <c r="BD1528">
        <v>1407506.5499649353</v>
      </c>
      <c r="BE1528">
        <v>6720014.8595187264</v>
      </c>
      <c r="BF1528">
        <v>401560</v>
      </c>
      <c r="BG1528">
        <v>400368.84978202137</v>
      </c>
      <c r="BH1528">
        <v>386273.40184916387</v>
      </c>
      <c r="BI1528">
        <v>151884</v>
      </c>
      <c r="BJ1528">
        <v>140259.84425563356</v>
      </c>
      <c r="BK1528">
        <v>133545.86532076285</v>
      </c>
      <c r="BL1528">
        <v>-1019969.4636463039</v>
      </c>
      <c r="BM1528">
        <v>-1085032.5919317603</v>
      </c>
      <c r="BN1528">
        <v>-1158401.423346922</v>
      </c>
      <c r="BO1528">
        <v>627609.94089816371</v>
      </c>
      <c r="BP1528">
        <v>1515374.6899181735</v>
      </c>
      <c r="BQ1528">
        <v>2342405.3786713923</v>
      </c>
      <c r="BR1528">
        <v>3304964</v>
      </c>
      <c r="BS1528">
        <v>8767932</v>
      </c>
      <c r="BT1528">
        <v>937111</v>
      </c>
      <c r="BU1528">
        <v>92904</v>
      </c>
      <c r="BV1528">
        <v>88734</v>
      </c>
      <c r="BW1528">
        <v>932589</v>
      </c>
      <c r="BX1528">
        <v>42948</v>
      </c>
      <c r="BY1528">
        <v>273.68979927956224</v>
      </c>
      <c r="BZ1528">
        <v>0</v>
      </c>
      <c r="CA1528">
        <v>0</v>
      </c>
      <c r="CB1528">
        <v>0</v>
      </c>
      <c r="CC1528">
        <v>0</v>
      </c>
      <c r="CD1528">
        <v>53.499775004705675</v>
      </c>
      <c r="CE1528">
        <v>0</v>
      </c>
      <c r="CF1528">
        <v>0</v>
      </c>
      <c r="CG1528">
        <v>508305.13298918575</v>
      </c>
      <c r="CH1528">
        <v>163642.56818267456</v>
      </c>
      <c r="CI1528">
        <v>173405.8583669317</v>
      </c>
      <c r="CJ1528">
        <v>35675.921994046497</v>
      </c>
      <c r="CK1528">
        <v>1148261.172613889</v>
      </c>
      <c r="CL1528">
        <v>17700000</v>
      </c>
      <c r="CM1528">
        <v>1480000</v>
      </c>
      <c r="CN1528">
        <v>110000</v>
      </c>
      <c r="CO1528">
        <v>45510000</v>
      </c>
      <c r="CP1528">
        <v>0</v>
      </c>
      <c r="CQ1528">
        <v>0</v>
      </c>
      <c r="CR1528">
        <v>0</v>
      </c>
      <c r="CS1528">
        <v>0</v>
      </c>
      <c r="CT1528">
        <v>0</v>
      </c>
      <c r="CU1528">
        <v>0</v>
      </c>
      <c r="CV1528">
        <v>0</v>
      </c>
      <c r="CW1528">
        <v>0</v>
      </c>
      <c r="CX1528">
        <v>250.78033139759464</v>
      </c>
      <c r="CY1528">
        <v>2543477.9507583473</v>
      </c>
      <c r="CZ1528">
        <v>23110</v>
      </c>
      <c r="DA1528">
        <v>23041.448646435187</v>
      </c>
      <c r="DB1528">
        <v>22230.247825316706</v>
      </c>
      <c r="DC1528">
        <v>21306.076866338026</v>
      </c>
      <c r="DD1528">
        <v>-1019969.4636463039</v>
      </c>
      <c r="DE1528">
        <v>-1085032.5919317603</v>
      </c>
      <c r="DF1528">
        <v>-1158401.423346922</v>
      </c>
    </row>
    <row r="1529" spans="1:110" x14ac:dyDescent="0.45">
      <c r="A1529">
        <v>40217</v>
      </c>
      <c r="B1529" t="s">
        <v>1859</v>
      </c>
      <c r="C1529">
        <v>101081</v>
      </c>
      <c r="D1529">
        <v>101294</v>
      </c>
      <c r="E1529">
        <v>100769</v>
      </c>
      <c r="F1529">
        <v>99609</v>
      </c>
      <c r="G1529">
        <v>97966</v>
      </c>
      <c r="H1529">
        <v>95831</v>
      </c>
      <c r="I1529">
        <v>93502</v>
      </c>
      <c r="J1529">
        <v>92199.64285714287</v>
      </c>
      <c r="K1529">
        <v>2.2599999999999998</v>
      </c>
      <c r="L1529">
        <v>2.19</v>
      </c>
      <c r="M1529">
        <v>2.14</v>
      </c>
      <c r="N1529">
        <v>2.1</v>
      </c>
      <c r="O1529">
        <v>2.0699999999999998</v>
      </c>
      <c r="P1529">
        <v>2.06</v>
      </c>
      <c r="Q1529">
        <v>2.0382744227095833</v>
      </c>
      <c r="R1529">
        <v>2.0227847811651389</v>
      </c>
      <c r="S1529">
        <v>283985</v>
      </c>
      <c r="T1529">
        <v>8652</v>
      </c>
      <c r="U1529">
        <v>4773</v>
      </c>
      <c r="V1529">
        <v>193.64488647447391</v>
      </c>
      <c r="W1529">
        <v>448.19284941438264</v>
      </c>
      <c r="X1529">
        <v>2398.0200738064127</v>
      </c>
      <c r="Y1529">
        <v>571.56923894575482</v>
      </c>
      <c r="Z1529">
        <v>34420</v>
      </c>
      <c r="AA1529">
        <v>33580.315957779516</v>
      </c>
      <c r="AB1529">
        <v>32630.223403310298</v>
      </c>
      <c r="AC1529">
        <v>31623.15570842952</v>
      </c>
      <c r="AD1529">
        <v>30500.750725741476</v>
      </c>
      <c r="AE1529">
        <v>29275.067569052095</v>
      </c>
      <c r="AF1529">
        <v>28001.799387595242</v>
      </c>
      <c r="AG1529">
        <v>26915.636310665352</v>
      </c>
      <c r="AH1529">
        <v>629</v>
      </c>
      <c r="AI1529">
        <v>559.27496703957468</v>
      </c>
      <c r="AJ1529">
        <v>494.61041481108947</v>
      </c>
      <c r="AK1529">
        <v>431.51119680474898</v>
      </c>
      <c r="AL1529">
        <v>399.16994793149502</v>
      </c>
      <c r="AM1529">
        <v>390.32001108744316</v>
      </c>
      <c r="AN1529">
        <v>399.3987011586035</v>
      </c>
      <c r="AO1529">
        <v>388.94252345464804</v>
      </c>
      <c r="AP1529">
        <v>228.78233323780861</v>
      </c>
      <c r="AQ1529">
        <v>2.9091762457286507</v>
      </c>
      <c r="AR1529">
        <v>0.48633956459854011</v>
      </c>
      <c r="AS1529">
        <v>2.9091762457286507</v>
      </c>
      <c r="AT1529">
        <v>61408</v>
      </c>
      <c r="AU1529">
        <v>1167</v>
      </c>
      <c r="AV1529">
        <v>40205.08133998113</v>
      </c>
      <c r="AW1529">
        <v>16275.298244014324</v>
      </c>
      <c r="AX1529">
        <v>929.94626421758255</v>
      </c>
      <c r="AY1529">
        <v>1341.6435643151704</v>
      </c>
      <c r="AZ1529">
        <v>619.11234520230494</v>
      </c>
      <c r="BA1529">
        <v>24.71970140295479</v>
      </c>
      <c r="BB1529">
        <v>66.061272509003672</v>
      </c>
      <c r="BC1529">
        <v>40760</v>
      </c>
      <c r="BD1529">
        <v>2653512.0563901714</v>
      </c>
      <c r="BE1529">
        <v>12416505.358853195</v>
      </c>
      <c r="BF1529">
        <v>755337.99999999988</v>
      </c>
      <c r="BG1529">
        <v>774606.27867762558</v>
      </c>
      <c r="BH1529">
        <v>759697.20253329666</v>
      </c>
      <c r="BI1529">
        <v>215235.99999999977</v>
      </c>
      <c r="BJ1529">
        <v>202691.40858046891</v>
      </c>
      <c r="BK1529">
        <v>195497.25474470443</v>
      </c>
      <c r="BL1529">
        <v>-1241716.9308417682</v>
      </c>
      <c r="BM1529">
        <v>-1477578.2479841094</v>
      </c>
      <c r="BN1529">
        <v>-1698210.567639478</v>
      </c>
      <c r="BO1529">
        <v>1221565.269943486</v>
      </c>
      <c r="BP1529">
        <v>2940909.9633356882</v>
      </c>
      <c r="BQ1529">
        <v>4535160.1479332801</v>
      </c>
      <c r="BR1529">
        <v>3304964</v>
      </c>
      <c r="BS1529">
        <v>8767932</v>
      </c>
      <c r="BT1529">
        <v>937111</v>
      </c>
      <c r="BU1529">
        <v>92904</v>
      </c>
      <c r="BV1529">
        <v>88734</v>
      </c>
      <c r="BW1529">
        <v>932589</v>
      </c>
      <c r="BX1529">
        <v>42948</v>
      </c>
      <c r="BY1529">
        <v>303.2529928726816</v>
      </c>
      <c r="BZ1529">
        <v>0</v>
      </c>
      <c r="CA1529">
        <v>0</v>
      </c>
      <c r="CB1529">
        <v>0</v>
      </c>
      <c r="CC1529">
        <v>158.63257062399998</v>
      </c>
      <c r="CD1529">
        <v>60.04939225458174</v>
      </c>
      <c r="CE1529">
        <v>12.99515269276591</v>
      </c>
      <c r="CF1529">
        <v>0</v>
      </c>
      <c r="CG1529">
        <v>938604.61238177784</v>
      </c>
      <c r="CH1529">
        <v>302172.17830362864</v>
      </c>
      <c r="CI1529">
        <v>320200.46211236296</v>
      </c>
      <c r="CJ1529">
        <v>65876.936433173818</v>
      </c>
      <c r="CK1529">
        <v>2120307.5925995703</v>
      </c>
      <c r="CL1529">
        <v>8320000</v>
      </c>
      <c r="CM1529">
        <v>710000</v>
      </c>
      <c r="CN1529">
        <v>990000</v>
      </c>
      <c r="CO1529">
        <v>87730000</v>
      </c>
      <c r="CP1529">
        <v>13000</v>
      </c>
      <c r="CQ1529">
        <v>1370</v>
      </c>
      <c r="CR1529">
        <v>0</v>
      </c>
      <c r="CS1529">
        <v>0</v>
      </c>
      <c r="CT1529">
        <v>25799000</v>
      </c>
      <c r="CU1529">
        <v>9600960</v>
      </c>
      <c r="CV1529">
        <v>0</v>
      </c>
      <c r="CW1529">
        <v>0</v>
      </c>
      <c r="CX1529">
        <v>10146.545148781343</v>
      </c>
      <c r="CY1529">
        <v>4352660.2853327282</v>
      </c>
      <c r="CZ1529">
        <v>40760</v>
      </c>
      <c r="DA1529">
        <v>41799.766354797481</v>
      </c>
      <c r="DB1529">
        <v>40995.233889010182</v>
      </c>
      <c r="DC1529">
        <v>40167.437828699367</v>
      </c>
      <c r="DD1529">
        <v>-1241716.9308417682</v>
      </c>
      <c r="DE1529">
        <v>-1477578.2479841094</v>
      </c>
      <c r="DF1529">
        <v>-1698210.567639478</v>
      </c>
    </row>
    <row r="1530" spans="1:110" x14ac:dyDescent="0.45">
      <c r="A1530">
        <v>40218</v>
      </c>
      <c r="B1530" t="s">
        <v>1860</v>
      </c>
      <c r="C1530">
        <v>110743</v>
      </c>
      <c r="D1530">
        <v>112443</v>
      </c>
      <c r="E1530">
        <v>113037</v>
      </c>
      <c r="F1530">
        <v>112719</v>
      </c>
      <c r="G1530">
        <v>111650</v>
      </c>
      <c r="H1530">
        <v>109815</v>
      </c>
      <c r="I1530">
        <v>107510</v>
      </c>
      <c r="J1530">
        <v>106926.35714285713</v>
      </c>
      <c r="K1530">
        <v>2.2599999999999998</v>
      </c>
      <c r="L1530">
        <v>2.19</v>
      </c>
      <c r="M1530">
        <v>2.14</v>
      </c>
      <c r="N1530">
        <v>2.1</v>
      </c>
      <c r="O1530">
        <v>2.0699999999999998</v>
      </c>
      <c r="P1530">
        <v>2.06</v>
      </c>
      <c r="Q1530">
        <v>2.0382744227095833</v>
      </c>
      <c r="R1530">
        <v>2.0227847811651389</v>
      </c>
      <c r="S1530">
        <v>283985</v>
      </c>
      <c r="T1530">
        <v>8652</v>
      </c>
      <c r="U1530">
        <v>4773</v>
      </c>
      <c r="V1530">
        <v>213.53055489605899</v>
      </c>
      <c r="W1530">
        <v>388.50113896453479</v>
      </c>
      <c r="X1530">
        <v>2382.5694743993399</v>
      </c>
      <c r="Y1530">
        <v>722.41745225480599</v>
      </c>
      <c r="Z1530">
        <v>30885</v>
      </c>
      <c r="AA1530">
        <v>31108.437815288162</v>
      </c>
      <c r="AB1530">
        <v>30710.084999645976</v>
      </c>
      <c r="AC1530">
        <v>30006.739328072999</v>
      </c>
      <c r="AD1530">
        <v>29074.530757637433</v>
      </c>
      <c r="AE1530">
        <v>28015.61532442964</v>
      </c>
      <c r="AF1530">
        <v>26884.47234100772</v>
      </c>
      <c r="AG1530">
        <v>26128.988622231558</v>
      </c>
      <c r="AH1530">
        <v>114</v>
      </c>
      <c r="AI1530">
        <v>118.09606391511184</v>
      </c>
      <c r="AJ1530">
        <v>121.48837313404705</v>
      </c>
      <c r="AK1530">
        <v>135.05017857680548</v>
      </c>
      <c r="AL1530">
        <v>147.92272131820761</v>
      </c>
      <c r="AM1530">
        <v>149.3359840734322</v>
      </c>
      <c r="AN1530">
        <v>140.84371857099637</v>
      </c>
      <c r="AO1530">
        <v>136.0730746350892</v>
      </c>
      <c r="AP1530">
        <v>222.3820724744738</v>
      </c>
      <c r="AQ1530">
        <v>0.18470960290340641</v>
      </c>
      <c r="AR1530">
        <v>3.0878702514193022E-2</v>
      </c>
      <c r="AS1530">
        <v>0.18470960290340641</v>
      </c>
      <c r="AT1530">
        <v>59571</v>
      </c>
      <c r="AU1530">
        <v>461</v>
      </c>
      <c r="AV1530">
        <v>38765.530833757999</v>
      </c>
      <c r="AW1530">
        <v>10187.418972761188</v>
      </c>
      <c r="AX1530">
        <v>392.3378113250958</v>
      </c>
      <c r="AY1530">
        <v>1293.6057639225044</v>
      </c>
      <c r="AZ1530">
        <v>387.52941772383559</v>
      </c>
      <c r="BA1530">
        <v>10.429068773350112</v>
      </c>
      <c r="BB1530">
        <v>66.061272509003672</v>
      </c>
      <c r="BC1530">
        <v>43850</v>
      </c>
      <c r="BD1530">
        <v>2982382.3270682464</v>
      </c>
      <c r="BE1530">
        <v>13833574.1490066</v>
      </c>
      <c r="BF1530">
        <v>634144</v>
      </c>
      <c r="BG1530">
        <v>662944.8647794883</v>
      </c>
      <c r="BH1530">
        <v>658406.36994329561</v>
      </c>
      <c r="BI1530">
        <v>109614.00000000045</v>
      </c>
      <c r="BJ1530">
        <v>105732.0442844918</v>
      </c>
      <c r="BK1530">
        <v>102447.30492064284</v>
      </c>
      <c r="BL1530">
        <v>-729128.02470117342</v>
      </c>
      <c r="BM1530">
        <v>-814421.37561323028</v>
      </c>
      <c r="BN1530">
        <v>-1051626.6066173227</v>
      </c>
      <c r="BO1530">
        <v>1574037.6821019426</v>
      </c>
      <c r="BP1530">
        <v>3569808.7708179448</v>
      </c>
      <c r="BQ1530">
        <v>5350962.902321727</v>
      </c>
      <c r="BR1530">
        <v>3304964</v>
      </c>
      <c r="BS1530">
        <v>8767932</v>
      </c>
      <c r="BT1530">
        <v>937111</v>
      </c>
      <c r="BU1530">
        <v>92904</v>
      </c>
      <c r="BV1530">
        <v>88734</v>
      </c>
      <c r="BW1530">
        <v>932589</v>
      </c>
      <c r="BX1530">
        <v>42948</v>
      </c>
      <c r="BY1530">
        <v>177.98757221741423</v>
      </c>
      <c r="BZ1530">
        <v>0</v>
      </c>
      <c r="CA1530">
        <v>0</v>
      </c>
      <c r="CB1530">
        <v>0</v>
      </c>
      <c r="CC1530">
        <v>417.20350254800002</v>
      </c>
      <c r="CD1530">
        <v>39.105131773304869</v>
      </c>
      <c r="CE1530">
        <v>4.6799999999999994E-2</v>
      </c>
      <c r="CF1530">
        <v>0</v>
      </c>
      <c r="CG1530">
        <v>969362.93920645094</v>
      </c>
      <c r="CH1530">
        <v>312074.44225479488</v>
      </c>
      <c r="CI1530">
        <v>330693.51779645053</v>
      </c>
      <c r="CJ1530">
        <v>68035.741444666346</v>
      </c>
      <c r="CK1530">
        <v>2189790.6454651644</v>
      </c>
      <c r="CL1530">
        <v>130000</v>
      </c>
      <c r="CM1530">
        <v>100000</v>
      </c>
      <c r="CN1530">
        <v>10000</v>
      </c>
      <c r="CO1530">
        <v>14150000</v>
      </c>
      <c r="CP1530">
        <v>0</v>
      </c>
      <c r="CQ1530">
        <v>0</v>
      </c>
      <c r="CR1530">
        <v>0</v>
      </c>
      <c r="CS1530">
        <v>0</v>
      </c>
      <c r="CT1530">
        <v>0</v>
      </c>
      <c r="CU1530">
        <v>0</v>
      </c>
      <c r="CV1530">
        <v>0</v>
      </c>
      <c r="CW1530">
        <v>0</v>
      </c>
      <c r="CX1530">
        <v>147.35646481632656</v>
      </c>
      <c r="CY1530">
        <v>4931286.9170707939</v>
      </c>
      <c r="CZ1530">
        <v>43850</v>
      </c>
      <c r="DA1530">
        <v>45841.53176657125</v>
      </c>
      <c r="DB1530">
        <v>45527.702417768698</v>
      </c>
      <c r="DC1530">
        <v>45145.699042684493</v>
      </c>
      <c r="DD1530">
        <v>-729128.02470117342</v>
      </c>
      <c r="DE1530">
        <v>-814421.37561323028</v>
      </c>
      <c r="DF1530">
        <v>-1051626.6066173227</v>
      </c>
    </row>
    <row r="1531" spans="1:110" x14ac:dyDescent="0.45">
      <c r="A1531">
        <v>40219</v>
      </c>
      <c r="B1531" t="s">
        <v>1861</v>
      </c>
      <c r="C1531">
        <v>99525</v>
      </c>
      <c r="D1531">
        <v>103123</v>
      </c>
      <c r="E1531">
        <v>105618</v>
      </c>
      <c r="F1531">
        <v>107101</v>
      </c>
      <c r="G1531">
        <v>107605</v>
      </c>
      <c r="H1531">
        <v>107262</v>
      </c>
      <c r="I1531">
        <v>106289</v>
      </c>
      <c r="J1531">
        <v>107380.32142857143</v>
      </c>
      <c r="K1531">
        <v>2.2599999999999998</v>
      </c>
      <c r="L1531">
        <v>2.19</v>
      </c>
      <c r="M1531">
        <v>2.14</v>
      </c>
      <c r="N1531">
        <v>2.1</v>
      </c>
      <c r="O1531">
        <v>2.0699999999999998</v>
      </c>
      <c r="P1531">
        <v>2.06</v>
      </c>
      <c r="Q1531">
        <v>2.0382744227095833</v>
      </c>
      <c r="R1531">
        <v>2.0227847811651389</v>
      </c>
      <c r="S1531">
        <v>283985</v>
      </c>
      <c r="T1531">
        <v>8652</v>
      </c>
      <c r="U1531">
        <v>4773</v>
      </c>
      <c r="V1531">
        <v>195.64803208184952</v>
      </c>
      <c r="W1531">
        <v>369.33238954972575</v>
      </c>
      <c r="X1531">
        <v>2336.9317014356602</v>
      </c>
      <c r="Y1531">
        <v>682.93446694880629</v>
      </c>
      <c r="Z1531">
        <v>33375</v>
      </c>
      <c r="AA1531">
        <v>34022.26046278228</v>
      </c>
      <c r="AB1531">
        <v>34297.077161346577</v>
      </c>
      <c r="AC1531">
        <v>34354.20232325721</v>
      </c>
      <c r="AD1531">
        <v>33988.956357834759</v>
      </c>
      <c r="AE1531">
        <v>33215.327953506334</v>
      </c>
      <c r="AF1531">
        <v>32165.088090504534</v>
      </c>
      <c r="AG1531">
        <v>31948.012399608531</v>
      </c>
      <c r="AH1531">
        <v>118</v>
      </c>
      <c r="AI1531">
        <v>101.29252984124733</v>
      </c>
      <c r="AJ1531">
        <v>91.345489177807693</v>
      </c>
      <c r="AK1531">
        <v>92.522584285152988</v>
      </c>
      <c r="AL1531">
        <v>90.458938314059083</v>
      </c>
      <c r="AM1531">
        <v>89.891547014951868</v>
      </c>
      <c r="AN1531">
        <v>88.420901328116386</v>
      </c>
      <c r="AO1531">
        <v>88.957649800658032</v>
      </c>
      <c r="AP1531">
        <v>200.11996063863322</v>
      </c>
      <c r="AQ1531">
        <v>0.32324180508096118</v>
      </c>
      <c r="AR1531">
        <v>5.4037729399837788E-2</v>
      </c>
      <c r="AS1531">
        <v>0.32324180508096118</v>
      </c>
      <c r="AT1531">
        <v>60924</v>
      </c>
      <c r="AU1531">
        <v>1599</v>
      </c>
      <c r="AV1531">
        <v>40043.896184966514</v>
      </c>
      <c r="AW1531">
        <v>19829.321967690325</v>
      </c>
      <c r="AX1531">
        <v>1257.7702378712158</v>
      </c>
      <c r="AY1531">
        <v>1336.2648156923326</v>
      </c>
      <c r="AZ1531">
        <v>754.30740765093992</v>
      </c>
      <c r="BA1531">
        <v>33.433872375259355</v>
      </c>
      <c r="BB1531">
        <v>66.061272509003672</v>
      </c>
      <c r="BC1531">
        <v>40360</v>
      </c>
      <c r="BD1531">
        <v>3005811.1479567052</v>
      </c>
      <c r="BE1531">
        <v>15172457.256124433</v>
      </c>
      <c r="BF1531">
        <v>719742</v>
      </c>
      <c r="BG1531">
        <v>779542.24147945363</v>
      </c>
      <c r="BH1531">
        <v>795873.58834454347</v>
      </c>
      <c r="BI1531">
        <v>283926.00000000006</v>
      </c>
      <c r="BJ1531">
        <v>286696.15469857759</v>
      </c>
      <c r="BK1531">
        <v>283648.06722384976</v>
      </c>
      <c r="BL1531">
        <v>-544061.51409034943</v>
      </c>
      <c r="BM1531">
        <v>-797945.68469201587</v>
      </c>
      <c r="BN1531">
        <v>-1053330.5403042664</v>
      </c>
      <c r="BO1531">
        <v>1966686.7260730918</v>
      </c>
      <c r="BP1531">
        <v>4352741.629449103</v>
      </c>
      <c r="BQ1531">
        <v>6397573.9545320878</v>
      </c>
      <c r="BR1531">
        <v>3304964</v>
      </c>
      <c r="BS1531">
        <v>8767932</v>
      </c>
      <c r="BT1531">
        <v>937111</v>
      </c>
      <c r="BU1531">
        <v>92904</v>
      </c>
      <c r="BV1531">
        <v>88734</v>
      </c>
      <c r="BW1531">
        <v>932589</v>
      </c>
      <c r="BX1531">
        <v>42948</v>
      </c>
      <c r="BY1531">
        <v>159.83793152163452</v>
      </c>
      <c r="BZ1531">
        <v>0</v>
      </c>
      <c r="CA1531">
        <v>0</v>
      </c>
      <c r="CB1531">
        <v>0</v>
      </c>
      <c r="CC1531">
        <v>0</v>
      </c>
      <c r="CD1531">
        <v>0</v>
      </c>
      <c r="CE1531">
        <v>0</v>
      </c>
      <c r="CF1531">
        <v>0</v>
      </c>
      <c r="CG1531">
        <v>1095884.304186292</v>
      </c>
      <c r="CH1531">
        <v>352806.43520856102</v>
      </c>
      <c r="CI1531">
        <v>373855.67468254268</v>
      </c>
      <c r="CJ1531">
        <v>76915.774430084028</v>
      </c>
      <c r="CK1531">
        <v>2475602.3783865254</v>
      </c>
      <c r="CL1531">
        <v>440000</v>
      </c>
      <c r="CM1531">
        <v>70000</v>
      </c>
      <c r="CN1531">
        <v>30000</v>
      </c>
      <c r="CO1531">
        <v>26890000</v>
      </c>
      <c r="CP1531">
        <v>3000</v>
      </c>
      <c r="CQ1531">
        <v>0</v>
      </c>
      <c r="CR1531">
        <v>0</v>
      </c>
      <c r="CS1531">
        <v>0</v>
      </c>
      <c r="CT1531">
        <v>4382000</v>
      </c>
      <c r="CU1531">
        <v>0</v>
      </c>
      <c r="CV1531">
        <v>0</v>
      </c>
      <c r="CW1531">
        <v>0</v>
      </c>
      <c r="CX1531">
        <v>2371.7373860913513</v>
      </c>
      <c r="CY1531">
        <v>4982883.2558009792</v>
      </c>
      <c r="CZ1531">
        <v>40360</v>
      </c>
      <c r="DA1531">
        <v>43713.337371045112</v>
      </c>
      <c r="DB1531">
        <v>44629.128250936832</v>
      </c>
      <c r="DC1531">
        <v>45500.35192778091</v>
      </c>
      <c r="DD1531">
        <v>-544061.51409034943</v>
      </c>
      <c r="DE1531">
        <v>-797945.68469201587</v>
      </c>
      <c r="DF1531">
        <v>-1053330.5403042664</v>
      </c>
    </row>
    <row r="1532" spans="1:110" x14ac:dyDescent="0.45">
      <c r="A1532">
        <v>40220</v>
      </c>
      <c r="B1532" t="s">
        <v>1862</v>
      </c>
      <c r="C1532">
        <v>96516</v>
      </c>
      <c r="D1532">
        <v>96703</v>
      </c>
      <c r="E1532">
        <v>96116</v>
      </c>
      <c r="F1532">
        <v>95039</v>
      </c>
      <c r="G1532">
        <v>93396</v>
      </c>
      <c r="H1532">
        <v>91348</v>
      </c>
      <c r="I1532">
        <v>88947</v>
      </c>
      <c r="J1532">
        <v>87656.392857142855</v>
      </c>
      <c r="K1532">
        <v>2.2599999999999998</v>
      </c>
      <c r="L1532">
        <v>2.19</v>
      </c>
      <c r="M1532">
        <v>2.14</v>
      </c>
      <c r="N1532">
        <v>2.1</v>
      </c>
      <c r="O1532">
        <v>2.0699999999999998</v>
      </c>
      <c r="P1532">
        <v>2.06</v>
      </c>
      <c r="Q1532">
        <v>2.0382744227095833</v>
      </c>
      <c r="R1532">
        <v>2.0227847811651389</v>
      </c>
      <c r="S1532">
        <v>283985</v>
      </c>
      <c r="T1532">
        <v>8652</v>
      </c>
      <c r="U1532">
        <v>4773</v>
      </c>
      <c r="V1532">
        <v>191.7347281800659</v>
      </c>
      <c r="W1532">
        <v>480.67386198654879</v>
      </c>
      <c r="X1532">
        <v>2312.5325284619494</v>
      </c>
      <c r="Y1532">
        <v>508.87726596377655</v>
      </c>
      <c r="Z1532">
        <v>28197</v>
      </c>
      <c r="AA1532">
        <v>27502.078096664751</v>
      </c>
      <c r="AB1532">
        <v>26603.469099707952</v>
      </c>
      <c r="AC1532">
        <v>25815.550657491502</v>
      </c>
      <c r="AD1532">
        <v>25064.212918657384</v>
      </c>
      <c r="AE1532">
        <v>24337.307458704807</v>
      </c>
      <c r="AF1532">
        <v>23500.610780477618</v>
      </c>
      <c r="AG1532">
        <v>22697.89880826222</v>
      </c>
      <c r="AH1532">
        <v>1415</v>
      </c>
      <c r="AI1532">
        <v>1158.2472212157174</v>
      </c>
      <c r="AJ1532">
        <v>941.43182748853451</v>
      </c>
      <c r="AK1532">
        <v>779.82175915109042</v>
      </c>
      <c r="AL1532">
        <v>673.58157614013419</v>
      </c>
      <c r="AM1532">
        <v>601.0155280123281</v>
      </c>
      <c r="AN1532">
        <v>553.36122194739403</v>
      </c>
      <c r="AO1532">
        <v>510.22284777066068</v>
      </c>
      <c r="AP1532">
        <v>172.84559639777143</v>
      </c>
      <c r="AQ1532">
        <v>10.159028159687352</v>
      </c>
      <c r="AR1532">
        <v>1.6983286382806162</v>
      </c>
      <c r="AS1532">
        <v>10.159028159687352</v>
      </c>
      <c r="AT1532">
        <v>63676</v>
      </c>
      <c r="AU1532">
        <v>736</v>
      </c>
      <c r="AV1532">
        <v>41522.676404496116</v>
      </c>
      <c r="AW1532">
        <v>12919.482973952217</v>
      </c>
      <c r="AX1532">
        <v>604.14397348578154</v>
      </c>
      <c r="AY1532">
        <v>1385.6117116180353</v>
      </c>
      <c r="AZ1532">
        <v>491.45713232914238</v>
      </c>
      <c r="BA1532">
        <v>16.059270523042759</v>
      </c>
      <c r="BB1532">
        <v>66.061272509003672</v>
      </c>
      <c r="BC1532">
        <v>39910</v>
      </c>
      <c r="BD1532">
        <v>2587418.9105946887</v>
      </c>
      <c r="BE1532">
        <v>10743592.800191989</v>
      </c>
      <c r="BF1532">
        <v>583252</v>
      </c>
      <c r="BG1532">
        <v>597782.18410183757</v>
      </c>
      <c r="BH1532">
        <v>585722.9311278282</v>
      </c>
      <c r="BI1532">
        <v>249237.99999999988</v>
      </c>
      <c r="BJ1532">
        <v>233953.81949526785</v>
      </c>
      <c r="BK1532">
        <v>227144.80983813037</v>
      </c>
      <c r="BL1532">
        <v>-1081935.3690481731</v>
      </c>
      <c r="BM1532">
        <v>-1165500.6509758737</v>
      </c>
      <c r="BN1532">
        <v>-1269107.3522196105</v>
      </c>
      <c r="BO1532">
        <v>1002073.4170266259</v>
      </c>
      <c r="BP1532">
        <v>2509419.9194838842</v>
      </c>
      <c r="BQ1532">
        <v>3977070.3583960645</v>
      </c>
      <c r="BR1532">
        <v>3304964</v>
      </c>
      <c r="BS1532">
        <v>8767932</v>
      </c>
      <c r="BT1532">
        <v>937111</v>
      </c>
      <c r="BU1532">
        <v>92904</v>
      </c>
      <c r="BV1532">
        <v>88734</v>
      </c>
      <c r="BW1532">
        <v>932589</v>
      </c>
      <c r="BX1532">
        <v>42948</v>
      </c>
      <c r="BY1532">
        <v>934.74991766700111</v>
      </c>
      <c r="BZ1532">
        <v>0</v>
      </c>
      <c r="CA1532">
        <v>0</v>
      </c>
      <c r="CB1532">
        <v>0</v>
      </c>
      <c r="CC1532">
        <v>67.015708023999991</v>
      </c>
      <c r="CD1532">
        <v>8.8693789685902473</v>
      </c>
      <c r="CE1532">
        <v>0</v>
      </c>
      <c r="CF1532">
        <v>0</v>
      </c>
      <c r="CG1532">
        <v>838085.13193413476</v>
      </c>
      <c r="CH1532">
        <v>269811.17137043597</v>
      </c>
      <c r="CI1532">
        <v>285908.72343343758</v>
      </c>
      <c r="CJ1532">
        <v>58821.872632729188</v>
      </c>
      <c r="CK1532">
        <v>1893234.1105542784</v>
      </c>
      <c r="CL1532">
        <v>15700000</v>
      </c>
      <c r="CM1532">
        <v>4930000</v>
      </c>
      <c r="CN1532">
        <v>2240000</v>
      </c>
      <c r="CO1532">
        <v>119910000</v>
      </c>
      <c r="CP1532">
        <v>10000</v>
      </c>
      <c r="CQ1532">
        <v>0</v>
      </c>
      <c r="CR1532">
        <v>0</v>
      </c>
      <c r="CS1532">
        <v>0</v>
      </c>
      <c r="CT1532">
        <v>20361000</v>
      </c>
      <c r="CU1532">
        <v>0</v>
      </c>
      <c r="CV1532">
        <v>0</v>
      </c>
      <c r="CW1532">
        <v>0</v>
      </c>
      <c r="CX1532">
        <v>11730.042397680598</v>
      </c>
      <c r="CY1532">
        <v>3874350.3673489569</v>
      </c>
      <c r="CZ1532">
        <v>39910</v>
      </c>
      <c r="DA1532">
        <v>40904.25230861504</v>
      </c>
      <c r="DB1532">
        <v>40079.077622214114</v>
      </c>
      <c r="DC1532">
        <v>39166.955348037569</v>
      </c>
      <c r="DD1532">
        <v>-1081935.3690481731</v>
      </c>
      <c r="DE1532">
        <v>-1165500.6509758737</v>
      </c>
      <c r="DF1532">
        <v>-1269107.3522196105</v>
      </c>
    </row>
    <row r="1533" spans="1:110" x14ac:dyDescent="0.45">
      <c r="A1533">
        <v>40221</v>
      </c>
      <c r="B1533" t="s">
        <v>1863</v>
      </c>
      <c r="C1533">
        <v>72168</v>
      </c>
      <c r="D1533">
        <v>73277</v>
      </c>
      <c r="E1533">
        <v>73578</v>
      </c>
      <c r="F1533">
        <v>73245</v>
      </c>
      <c r="G1533">
        <v>72474</v>
      </c>
      <c r="H1533">
        <v>71587</v>
      </c>
      <c r="I1533">
        <v>70655</v>
      </c>
      <c r="J1533">
        <v>70332.75</v>
      </c>
      <c r="K1533">
        <v>2.2599999999999998</v>
      </c>
      <c r="L1533">
        <v>2.19</v>
      </c>
      <c r="M1533">
        <v>2.14</v>
      </c>
      <c r="N1533">
        <v>2.1</v>
      </c>
      <c r="O1533">
        <v>2.0699999999999998</v>
      </c>
      <c r="P1533">
        <v>2.06</v>
      </c>
      <c r="Q1533">
        <v>2.0382744227095833</v>
      </c>
      <c r="R1533">
        <v>2.0227847811651389</v>
      </c>
      <c r="S1533">
        <v>283985</v>
      </c>
      <c r="T1533">
        <v>8652</v>
      </c>
      <c r="U1533">
        <v>4773</v>
      </c>
      <c r="V1533">
        <v>141.32380676954887</v>
      </c>
      <c r="W1533">
        <v>284.9344545260779</v>
      </c>
      <c r="X1533">
        <v>2345.9495060934232</v>
      </c>
      <c r="Y1533">
        <v>641.89492699001232</v>
      </c>
      <c r="Z1533">
        <v>20882</v>
      </c>
      <c r="AA1533">
        <v>20721.041581935588</v>
      </c>
      <c r="AB1533">
        <v>20573.724603021521</v>
      </c>
      <c r="AC1533">
        <v>20349.556549003959</v>
      </c>
      <c r="AD1533">
        <v>19850.332245826041</v>
      </c>
      <c r="AE1533">
        <v>19203.006111736657</v>
      </c>
      <c r="AF1533">
        <v>18464.187011864986</v>
      </c>
      <c r="AG1533">
        <v>18058.182586823375</v>
      </c>
      <c r="AH1533">
        <v>208</v>
      </c>
      <c r="AI1533">
        <v>214.90060439001749</v>
      </c>
      <c r="AJ1533">
        <v>227.70421304434677</v>
      </c>
      <c r="AK1533">
        <v>263.06315528355765</v>
      </c>
      <c r="AL1533">
        <v>324.58868250173759</v>
      </c>
      <c r="AM1533">
        <v>364.92130477342641</v>
      </c>
      <c r="AN1533">
        <v>397.39906756227515</v>
      </c>
      <c r="AO1533">
        <v>410.79223962003027</v>
      </c>
      <c r="AP1533">
        <v>130.13349474944417</v>
      </c>
      <c r="AQ1533">
        <v>0.60030620943607071</v>
      </c>
      <c r="AR1533">
        <v>0.10035578317112731</v>
      </c>
      <c r="AS1533">
        <v>0.60030620943607071</v>
      </c>
      <c r="AT1533">
        <v>40818</v>
      </c>
      <c r="AU1533">
        <v>1170</v>
      </c>
      <c r="AV1533">
        <v>26863.531421260675</v>
      </c>
      <c r="AW1533">
        <v>14109.0446355238</v>
      </c>
      <c r="AX1533">
        <v>917.65940476259607</v>
      </c>
      <c r="AY1533">
        <v>896.43604352746866</v>
      </c>
      <c r="AZ1533">
        <v>536.70805793532531</v>
      </c>
      <c r="BA1533">
        <v>24.393093825082662</v>
      </c>
      <c r="BB1533">
        <v>66.061272509003672</v>
      </c>
      <c r="BC1533">
        <v>30040</v>
      </c>
      <c r="BD1533">
        <v>2062202.0705926314</v>
      </c>
      <c r="BE1533">
        <v>8733946.644824164</v>
      </c>
      <c r="BF1533">
        <v>385776</v>
      </c>
      <c r="BG1533">
        <v>402133.56905207044</v>
      </c>
      <c r="BH1533">
        <v>400662.3945054349</v>
      </c>
      <c r="BI1533">
        <v>131000</v>
      </c>
      <c r="BJ1533">
        <v>128651.44338320963</v>
      </c>
      <c r="BK1533">
        <v>125495.30938976593</v>
      </c>
      <c r="BL1533">
        <v>-605322.42829492153</v>
      </c>
      <c r="BM1533">
        <v>-622580.03362929402</v>
      </c>
      <c r="BN1533">
        <v>-657130.64332261705</v>
      </c>
      <c r="BO1533">
        <v>1017055.7397468952</v>
      </c>
      <c r="BP1533">
        <v>2342539.7355201105</v>
      </c>
      <c r="BQ1533">
        <v>3489849.0990245254</v>
      </c>
      <c r="BR1533">
        <v>3304964</v>
      </c>
      <c r="BS1533">
        <v>8767932</v>
      </c>
      <c r="BT1533">
        <v>937111</v>
      </c>
      <c r="BU1533">
        <v>92904</v>
      </c>
      <c r="BV1533">
        <v>88734</v>
      </c>
      <c r="BW1533">
        <v>932589</v>
      </c>
      <c r="BX1533">
        <v>42948</v>
      </c>
      <c r="BY1533">
        <v>154.19189836632088</v>
      </c>
      <c r="BZ1533">
        <v>0</v>
      </c>
      <c r="CA1533">
        <v>0</v>
      </c>
      <c r="CB1533">
        <v>0</v>
      </c>
      <c r="CC1533">
        <v>0</v>
      </c>
      <c r="CD1533">
        <v>27.356374466594765</v>
      </c>
      <c r="CE1533">
        <v>2.3399999999999997E-2</v>
      </c>
      <c r="CF1533">
        <v>0</v>
      </c>
      <c r="CG1533">
        <v>628801.6710652248</v>
      </c>
      <c r="CH1533">
        <v>202434.94242435662</v>
      </c>
      <c r="CI1533">
        <v>214512.67444892423</v>
      </c>
      <c r="CJ1533">
        <v>44133.096265872868</v>
      </c>
      <c r="CK1533">
        <v>1420462.8230151851</v>
      </c>
      <c r="CL1533">
        <v>1270000</v>
      </c>
      <c r="CM1533">
        <v>130000</v>
      </c>
      <c r="CN1533">
        <v>240000</v>
      </c>
      <c r="CO1533">
        <v>29600000</v>
      </c>
      <c r="CP1533">
        <v>2000</v>
      </c>
      <c r="CQ1533">
        <v>0</v>
      </c>
      <c r="CR1533">
        <v>0</v>
      </c>
      <c r="CS1533">
        <v>0</v>
      </c>
      <c r="CT1533">
        <v>4131000</v>
      </c>
      <c r="CU1533">
        <v>0</v>
      </c>
      <c r="CV1533">
        <v>0</v>
      </c>
      <c r="CW1533">
        <v>0</v>
      </c>
      <c r="CX1533">
        <v>2762.3489674298676</v>
      </c>
      <c r="CY1533">
        <v>3079993.9509971812</v>
      </c>
      <c r="CZ1533">
        <v>30040</v>
      </c>
      <c r="DA1533">
        <v>31313.747911545037</v>
      </c>
      <c r="DB1533">
        <v>31199.188987763016</v>
      </c>
      <c r="DC1533">
        <v>31216.505408847039</v>
      </c>
      <c r="DD1533">
        <v>-605322.42829492153</v>
      </c>
      <c r="DE1533">
        <v>-622580.03362929402</v>
      </c>
      <c r="DF1533">
        <v>-657130.64332261705</v>
      </c>
    </row>
    <row r="1534" spans="1:110" x14ac:dyDescent="0.45">
      <c r="A1534">
        <v>40223</v>
      </c>
      <c r="B1534" t="s">
        <v>1864</v>
      </c>
      <c r="C1534">
        <v>57959</v>
      </c>
      <c r="D1534">
        <v>57922</v>
      </c>
      <c r="E1534">
        <v>57504</v>
      </c>
      <c r="F1534">
        <v>56729</v>
      </c>
      <c r="G1534">
        <v>55708</v>
      </c>
      <c r="H1534">
        <v>54473</v>
      </c>
      <c r="I1534">
        <v>53184</v>
      </c>
      <c r="J1534">
        <v>52361.892857142862</v>
      </c>
      <c r="K1534">
        <v>2.2599999999999998</v>
      </c>
      <c r="L1534">
        <v>2.19</v>
      </c>
      <c r="M1534">
        <v>2.14</v>
      </c>
      <c r="N1534">
        <v>2.1</v>
      </c>
      <c r="O1534">
        <v>2.0699999999999998</v>
      </c>
      <c r="P1534">
        <v>2.06</v>
      </c>
      <c r="Q1534">
        <v>2.0382744227095833</v>
      </c>
      <c r="R1534">
        <v>2.0227847811651389</v>
      </c>
      <c r="S1534">
        <v>283985</v>
      </c>
      <c r="T1534">
        <v>8652</v>
      </c>
      <c r="U1534">
        <v>4773</v>
      </c>
      <c r="V1534">
        <v>109.72314444662581</v>
      </c>
      <c r="W1534">
        <v>258.42908316356483</v>
      </c>
      <c r="X1534">
        <v>2426.6769013944281</v>
      </c>
      <c r="Y1534">
        <v>568.38647894826966</v>
      </c>
      <c r="Z1534">
        <v>25145</v>
      </c>
      <c r="AA1534">
        <v>24249.442873632674</v>
      </c>
      <c r="AB1534">
        <v>23321.004037402501</v>
      </c>
      <c r="AC1534">
        <v>22420.046836138896</v>
      </c>
      <c r="AD1534">
        <v>21520.415002454305</v>
      </c>
      <c r="AE1534">
        <v>20627.889335133179</v>
      </c>
      <c r="AF1534">
        <v>19771.077291412203</v>
      </c>
      <c r="AG1534">
        <v>18866.492632682199</v>
      </c>
      <c r="AH1534">
        <v>551</v>
      </c>
      <c r="AI1534">
        <v>446.16046930754425</v>
      </c>
      <c r="AJ1534">
        <v>357.31064034403369</v>
      </c>
      <c r="AK1534">
        <v>284.58205014813313</v>
      </c>
      <c r="AL1534">
        <v>232.83233420072284</v>
      </c>
      <c r="AM1534">
        <v>201.7957268964999</v>
      </c>
      <c r="AN1534">
        <v>184.6380036810728</v>
      </c>
      <c r="AO1534">
        <v>172.47615739446528</v>
      </c>
      <c r="AP1534">
        <v>113.42341634685791</v>
      </c>
      <c r="AQ1534">
        <v>2.077983032663322</v>
      </c>
      <c r="AR1534">
        <v>0.34738540328467155</v>
      </c>
      <c r="AS1534">
        <v>2.077983032663322</v>
      </c>
      <c r="AT1534">
        <v>40173</v>
      </c>
      <c r="AU1534">
        <v>1924</v>
      </c>
      <c r="AV1534">
        <v>26711.650427720357</v>
      </c>
      <c r="AW1534">
        <v>20333.391730057148</v>
      </c>
      <c r="AX1534">
        <v>1489.9749689129833</v>
      </c>
      <c r="AY1534">
        <v>891.36777477302826</v>
      </c>
      <c r="AZ1534">
        <v>773.48222141137398</v>
      </c>
      <c r="BA1534">
        <v>39.60630602714928</v>
      </c>
      <c r="BB1534">
        <v>66.061272509003672</v>
      </c>
      <c r="BC1534">
        <v>22860</v>
      </c>
      <c r="BD1534">
        <v>1478050.8886944973</v>
      </c>
      <c r="BE1534">
        <v>7762355.0795041006</v>
      </c>
      <c r="BF1534">
        <v>375576</v>
      </c>
      <c r="BG1534">
        <v>383604.97516167059</v>
      </c>
      <c r="BH1534">
        <v>375502.18750090082</v>
      </c>
      <c r="BI1534">
        <v>231958.00000000012</v>
      </c>
      <c r="BJ1534">
        <v>214458.9156591229</v>
      </c>
      <c r="BK1534">
        <v>205853.48905343734</v>
      </c>
      <c r="BL1534">
        <v>-670468.83615241665</v>
      </c>
      <c r="BM1534">
        <v>-756739.77650042623</v>
      </c>
      <c r="BN1534">
        <v>-849350.64277959894</v>
      </c>
      <c r="BO1534">
        <v>721090.30195190106</v>
      </c>
      <c r="BP1534">
        <v>1761483.1631589248</v>
      </c>
      <c r="BQ1534">
        <v>2727800.3228137707</v>
      </c>
      <c r="BR1534">
        <v>3304964</v>
      </c>
      <c r="BS1534">
        <v>8767932</v>
      </c>
      <c r="BT1534">
        <v>937111</v>
      </c>
      <c r="BU1534">
        <v>92904</v>
      </c>
      <c r="BV1534">
        <v>88734</v>
      </c>
      <c r="BW1534">
        <v>932589</v>
      </c>
      <c r="BX1534">
        <v>42948</v>
      </c>
      <c r="BY1534">
        <v>236.1628915642608</v>
      </c>
      <c r="BZ1534">
        <v>0</v>
      </c>
      <c r="CA1534">
        <v>0</v>
      </c>
      <c r="CB1534">
        <v>0</v>
      </c>
      <c r="CC1534">
        <v>125.36889831479999</v>
      </c>
      <c r="CD1534">
        <v>14.16694987047169</v>
      </c>
      <c r="CE1534">
        <v>0.14039999999999997</v>
      </c>
      <c r="CF1534">
        <v>0</v>
      </c>
      <c r="CG1534">
        <v>622459.74800859112</v>
      </c>
      <c r="CH1534">
        <v>200393.23851689967</v>
      </c>
      <c r="CI1534">
        <v>212349.15781302989</v>
      </c>
      <c r="CJ1534">
        <v>43687.981830513585</v>
      </c>
      <c r="CK1534">
        <v>1406136.4203624853</v>
      </c>
      <c r="CL1534">
        <v>3990000</v>
      </c>
      <c r="CM1534">
        <v>990000</v>
      </c>
      <c r="CN1534">
        <v>1420000</v>
      </c>
      <c r="CO1534">
        <v>42070000</v>
      </c>
      <c r="CP1534">
        <v>2000</v>
      </c>
      <c r="CQ1534">
        <v>0</v>
      </c>
      <c r="CR1534">
        <v>0</v>
      </c>
      <c r="CS1534">
        <v>0</v>
      </c>
      <c r="CT1534">
        <v>3562000</v>
      </c>
      <c r="CU1534">
        <v>0</v>
      </c>
      <c r="CV1534">
        <v>0</v>
      </c>
      <c r="CW1534">
        <v>0</v>
      </c>
      <c r="CX1534">
        <v>3220.7913024139948</v>
      </c>
      <c r="CY1534">
        <v>2860123.8668054156</v>
      </c>
      <c r="CZ1534">
        <v>22860</v>
      </c>
      <c r="DA1534">
        <v>23348.695689276712</v>
      </c>
      <c r="DB1534">
        <v>22855.507290856163</v>
      </c>
      <c r="DC1534">
        <v>22373.93911074071</v>
      </c>
      <c r="DD1534">
        <v>-670468.83615241665</v>
      </c>
      <c r="DE1534">
        <v>-756739.77650042623</v>
      </c>
      <c r="DF1534">
        <v>-849350.64277959894</v>
      </c>
    </row>
    <row r="1535" spans="1:110" x14ac:dyDescent="0.45">
      <c r="A1535">
        <v>40224</v>
      </c>
      <c r="B1535" t="s">
        <v>1865</v>
      </c>
      <c r="C1535">
        <v>58781</v>
      </c>
      <c r="D1535">
        <v>63018</v>
      </c>
      <c r="E1535">
        <v>65116</v>
      </c>
      <c r="F1535">
        <v>63529</v>
      </c>
      <c r="G1535">
        <v>61574</v>
      </c>
      <c r="H1535">
        <v>59293</v>
      </c>
      <c r="I1535">
        <v>56966</v>
      </c>
      <c r="J1535">
        <v>56378.96428571429</v>
      </c>
      <c r="K1535">
        <v>2.2599999999999998</v>
      </c>
      <c r="L1535">
        <v>2.19</v>
      </c>
      <c r="M1535">
        <v>2.14</v>
      </c>
      <c r="N1535">
        <v>2.1</v>
      </c>
      <c r="O1535">
        <v>2.0699999999999998</v>
      </c>
      <c r="P1535">
        <v>2.06</v>
      </c>
      <c r="Q1535">
        <v>2.0382744227095833</v>
      </c>
      <c r="R1535">
        <v>2.0227847811651389</v>
      </c>
      <c r="S1535">
        <v>283985</v>
      </c>
      <c r="T1535">
        <v>8652</v>
      </c>
      <c r="U1535">
        <v>4773</v>
      </c>
      <c r="V1535">
        <v>114.09433616702414</v>
      </c>
      <c r="W1535">
        <v>265.33760821393275</v>
      </c>
      <c r="X1535">
        <v>2366.8034952498024</v>
      </c>
      <c r="Y1535">
        <v>561.43877253101937</v>
      </c>
      <c r="Z1535">
        <v>17111</v>
      </c>
      <c r="AA1535">
        <v>17562.330986731049</v>
      </c>
      <c r="AB1535">
        <v>17673.69057210832</v>
      </c>
      <c r="AC1535">
        <v>16953.79445839634</v>
      </c>
      <c r="AD1535">
        <v>16459.695716895007</v>
      </c>
      <c r="AE1535">
        <v>15729.366513572721</v>
      </c>
      <c r="AF1535">
        <v>14735.830722059894</v>
      </c>
      <c r="AG1535">
        <v>14306.809987183147</v>
      </c>
      <c r="AH1535">
        <v>853</v>
      </c>
      <c r="AI1535">
        <v>685.53150025639388</v>
      </c>
      <c r="AJ1535">
        <v>553.11314054210209</v>
      </c>
      <c r="AK1535">
        <v>442.01204102052048</v>
      </c>
      <c r="AL1535">
        <v>372.52919317422891</v>
      </c>
      <c r="AM1535">
        <v>324.60569172029835</v>
      </c>
      <c r="AN1535">
        <v>287.10331301713614</v>
      </c>
      <c r="AO1535">
        <v>268.35508131016405</v>
      </c>
      <c r="AP1535">
        <v>109.37505863510998</v>
      </c>
      <c r="AQ1535">
        <v>2.2165152348408768</v>
      </c>
      <c r="AR1535">
        <v>0.37054443017031624</v>
      </c>
      <c r="AS1535">
        <v>2.2165152348408768</v>
      </c>
      <c r="AT1535">
        <v>39188</v>
      </c>
      <c r="AU1535">
        <v>231</v>
      </c>
      <c r="AV1535">
        <v>25475.893669280838</v>
      </c>
      <c r="AW1535">
        <v>6098.5442069236269</v>
      </c>
      <c r="AX1535">
        <v>203.20025112895388</v>
      </c>
      <c r="AY1535">
        <v>850.13057174390144</v>
      </c>
      <c r="AZ1535">
        <v>231.98862163137477</v>
      </c>
      <c r="BA1535">
        <v>5.4014406274746944</v>
      </c>
      <c r="BB1535">
        <v>66.061272509003672</v>
      </c>
      <c r="BC1535">
        <v>23830</v>
      </c>
      <c r="BD1535">
        <v>1524817.5865380373</v>
      </c>
      <c r="BE1535">
        <v>7642152.1121847043</v>
      </c>
      <c r="BF1535">
        <v>714272</v>
      </c>
      <c r="BG1535">
        <v>750923.76550554705</v>
      </c>
      <c r="BH1535">
        <v>714462.31908959895</v>
      </c>
      <c r="BI1535">
        <v>170520.00000000015</v>
      </c>
      <c r="BJ1535">
        <v>164611.46491487761</v>
      </c>
      <c r="BK1535">
        <v>159814.05405498302</v>
      </c>
      <c r="BL1535">
        <v>-1098233.526594345</v>
      </c>
      <c r="BM1535">
        <v>-1599361.9437088179</v>
      </c>
      <c r="BN1535">
        <v>-2103408.1793296174</v>
      </c>
      <c r="BO1535">
        <v>1010728.220158583</v>
      </c>
      <c r="BP1535">
        <v>1948801.0818639542</v>
      </c>
      <c r="BQ1535">
        <v>2950391.8429741282</v>
      </c>
      <c r="BR1535">
        <v>3304964</v>
      </c>
      <c r="BS1535">
        <v>8767932</v>
      </c>
      <c r="BT1535">
        <v>937111</v>
      </c>
      <c r="BU1535">
        <v>92904</v>
      </c>
      <c r="BV1535">
        <v>88734</v>
      </c>
      <c r="BW1535">
        <v>932589</v>
      </c>
      <c r="BX1535">
        <v>42948</v>
      </c>
      <c r="BY1535">
        <v>559.55778208425431</v>
      </c>
      <c r="BZ1535">
        <v>0</v>
      </c>
      <c r="CA1535">
        <v>0</v>
      </c>
      <c r="CB1535">
        <v>0</v>
      </c>
      <c r="CC1535">
        <v>0</v>
      </c>
      <c r="CD1535">
        <v>34.756579330305321</v>
      </c>
      <c r="CE1535">
        <v>3.1634655715723374</v>
      </c>
      <c r="CF1535">
        <v>0</v>
      </c>
      <c r="CG1535">
        <v>562845.67127623502</v>
      </c>
      <c r="CH1535">
        <v>181201.22178680432</v>
      </c>
      <c r="CI1535">
        <v>192012.10143562304</v>
      </c>
      <c r="CJ1535">
        <v>39503.906138136328</v>
      </c>
      <c r="CK1535">
        <v>1271468.2354271072</v>
      </c>
      <c r="CL1535">
        <v>8700000</v>
      </c>
      <c r="CM1535">
        <v>2920000</v>
      </c>
      <c r="CN1535">
        <v>1700000</v>
      </c>
      <c r="CO1535">
        <v>52760000</v>
      </c>
      <c r="CP1535">
        <v>4000</v>
      </c>
      <c r="CQ1535">
        <v>0</v>
      </c>
      <c r="CR1535">
        <v>0</v>
      </c>
      <c r="CS1535">
        <v>0</v>
      </c>
      <c r="CT1535">
        <v>8153000</v>
      </c>
      <c r="CU1535">
        <v>0</v>
      </c>
      <c r="CV1535">
        <v>0</v>
      </c>
      <c r="CW1535">
        <v>0</v>
      </c>
      <c r="CX1535">
        <v>3178.6894553236157</v>
      </c>
      <c r="CY1535">
        <v>2697155.5778223928</v>
      </c>
      <c r="CZ1535">
        <v>23830</v>
      </c>
      <c r="DA1535">
        <v>25052.799678549891</v>
      </c>
      <c r="DB1535">
        <v>23836.349547378508</v>
      </c>
      <c r="DC1535">
        <v>23081.868220601045</v>
      </c>
      <c r="DD1535">
        <v>-1098233.526594345</v>
      </c>
      <c r="DE1535">
        <v>-1599361.9437088179</v>
      </c>
      <c r="DF1535">
        <v>-2103408.1793296174</v>
      </c>
    </row>
    <row r="1536" spans="1:110" x14ac:dyDescent="0.45">
      <c r="A1536">
        <v>40225</v>
      </c>
      <c r="B1536" t="s">
        <v>1866</v>
      </c>
      <c r="C1536">
        <v>29509</v>
      </c>
      <c r="D1536">
        <v>27397</v>
      </c>
      <c r="E1536">
        <v>25280</v>
      </c>
      <c r="F1536">
        <v>23159</v>
      </c>
      <c r="G1536">
        <v>21050</v>
      </c>
      <c r="H1536">
        <v>18979</v>
      </c>
      <c r="I1536">
        <v>17003</v>
      </c>
      <c r="J1536">
        <v>14910.714285714284</v>
      </c>
      <c r="K1536">
        <v>2.2599999999999998</v>
      </c>
      <c r="L1536">
        <v>2.19</v>
      </c>
      <c r="M1536">
        <v>2.14</v>
      </c>
      <c r="N1536">
        <v>2.1</v>
      </c>
      <c r="O1536">
        <v>2.0699999999999998</v>
      </c>
      <c r="P1536">
        <v>2.06</v>
      </c>
      <c r="Q1536">
        <v>2.0382744227095833</v>
      </c>
      <c r="R1536">
        <v>2.0227847811651389</v>
      </c>
      <c r="S1536">
        <v>261294</v>
      </c>
      <c r="T1536">
        <v>10179</v>
      </c>
      <c r="U1536">
        <v>3558</v>
      </c>
      <c r="V1536">
        <v>47.713549536763288</v>
      </c>
      <c r="W1536">
        <v>165.66682155864973</v>
      </c>
      <c r="X1536">
        <v>3342.6483254466384</v>
      </c>
      <c r="Y1536">
        <v>336.50978954105773</v>
      </c>
      <c r="Z1536">
        <v>12550</v>
      </c>
      <c r="AA1536">
        <v>11428.888818872054</v>
      </c>
      <c r="AB1536">
        <v>10292.079323333437</v>
      </c>
      <c r="AC1536">
        <v>9233.9635114304001</v>
      </c>
      <c r="AD1536">
        <v>8235.693179957234</v>
      </c>
      <c r="AE1536">
        <v>7308.2896821732284</v>
      </c>
      <c r="AF1536">
        <v>6543.3859252206685</v>
      </c>
      <c r="AG1536">
        <v>5500.7872149640443</v>
      </c>
      <c r="AH1536">
        <v>2212</v>
      </c>
      <c r="AI1536">
        <v>1944.3647920895442</v>
      </c>
      <c r="AJ1536">
        <v>1692.0625521111526</v>
      </c>
      <c r="AK1536">
        <v>1465.3385010068366</v>
      </c>
      <c r="AL1536">
        <v>1291.9931391217553</v>
      </c>
      <c r="AM1536">
        <v>1172.2096907195726</v>
      </c>
      <c r="AN1536">
        <v>1167.8578526294496</v>
      </c>
      <c r="AO1536">
        <v>1046.2558580233533</v>
      </c>
      <c r="AP1536">
        <v>53.25325401396428</v>
      </c>
      <c r="AQ1536">
        <v>8.6351739357342492</v>
      </c>
      <c r="AR1536">
        <v>1.4435793425385237</v>
      </c>
      <c r="AS1536">
        <v>8.6351739357342492</v>
      </c>
      <c r="AT1536">
        <v>26061</v>
      </c>
      <c r="AU1536">
        <v>359</v>
      </c>
      <c r="AV1536">
        <v>17014.585104702073</v>
      </c>
      <c r="AW1536">
        <v>5769.8086210791889</v>
      </c>
      <c r="AX1536">
        <v>291.14841798854746</v>
      </c>
      <c r="AY1536">
        <v>567.77670494390816</v>
      </c>
      <c r="AZ1536">
        <v>219.48351994585235</v>
      </c>
      <c r="BA1536">
        <v>7.7392664861930509</v>
      </c>
      <c r="BB1536">
        <v>66.061272509003672</v>
      </c>
      <c r="BC1536">
        <v>9940</v>
      </c>
      <c r="BD1536">
        <v>386921.79651511402</v>
      </c>
      <c r="BE1536">
        <v>4297946.6379446415</v>
      </c>
      <c r="BF1536">
        <v>142486</v>
      </c>
      <c r="BG1536">
        <v>125606.98981744613</v>
      </c>
      <c r="BH1536">
        <v>104934.76765863741</v>
      </c>
      <c r="BI1536">
        <v>157018.00000000006</v>
      </c>
      <c r="BJ1536">
        <v>126862.59404708019</v>
      </c>
      <c r="BK1536">
        <v>113147.66397895101</v>
      </c>
      <c r="BL1536">
        <v>-635377.7234510344</v>
      </c>
      <c r="BM1536">
        <v>-702835.76935074327</v>
      </c>
      <c r="BN1536">
        <v>-783894.64416385058</v>
      </c>
      <c r="BO1536">
        <v>123736.047254859</v>
      </c>
      <c r="BP1536">
        <v>497377.59800904221</v>
      </c>
      <c r="BQ1536">
        <v>853811.30471879872</v>
      </c>
      <c r="BR1536">
        <v>3304964</v>
      </c>
      <c r="BS1536">
        <v>8767932</v>
      </c>
      <c r="BT1536">
        <v>937111</v>
      </c>
      <c r="BU1536">
        <v>92904</v>
      </c>
      <c r="BV1536">
        <v>88734</v>
      </c>
      <c r="BW1536">
        <v>932589</v>
      </c>
      <c r="BX1536">
        <v>42948</v>
      </c>
      <c r="BY1536">
        <v>277.92170187743079</v>
      </c>
      <c r="BZ1536">
        <v>0</v>
      </c>
      <c r="CA1536">
        <v>0</v>
      </c>
      <c r="CB1536">
        <v>37.736668717724299</v>
      </c>
      <c r="CC1536">
        <v>0</v>
      </c>
      <c r="CD1536">
        <v>31.563855651989282</v>
      </c>
      <c r="CE1536">
        <v>35.018552574700458</v>
      </c>
      <c r="CF1536">
        <v>138.2722832</v>
      </c>
      <c r="CG1536">
        <v>486108.40229096805</v>
      </c>
      <c r="CH1536">
        <v>156496.60450657524</v>
      </c>
      <c r="CI1536">
        <v>165833.5501413015</v>
      </c>
      <c r="CJ1536">
        <v>34118.021470289008</v>
      </c>
      <c r="CK1536">
        <v>1098118.7633294396</v>
      </c>
      <c r="CL1536">
        <v>15700000</v>
      </c>
      <c r="CM1536">
        <v>11300000</v>
      </c>
      <c r="CN1536">
        <v>2410000</v>
      </c>
      <c r="CO1536">
        <v>117460000</v>
      </c>
      <c r="CP1536">
        <v>1000</v>
      </c>
      <c r="CQ1536">
        <v>700</v>
      </c>
      <c r="CR1536">
        <v>0</v>
      </c>
      <c r="CS1536">
        <v>0</v>
      </c>
      <c r="CT1536">
        <v>1384000</v>
      </c>
      <c r="CU1536">
        <v>4905600</v>
      </c>
      <c r="CV1536">
        <v>0</v>
      </c>
      <c r="CW1536">
        <v>0</v>
      </c>
      <c r="CX1536">
        <v>12587.897481931808</v>
      </c>
      <c r="CY1536">
        <v>1962513.7257454002</v>
      </c>
      <c r="CZ1536">
        <v>9940</v>
      </c>
      <c r="DA1536">
        <v>8762.499324743585</v>
      </c>
      <c r="DB1536">
        <v>7320.3794795759286</v>
      </c>
      <c r="DC1536">
        <v>5857.0139783846789</v>
      </c>
      <c r="DD1536">
        <v>-635377.7234510344</v>
      </c>
      <c r="DE1536">
        <v>-702835.76935074327</v>
      </c>
      <c r="DF1536">
        <v>-783894.64416385058</v>
      </c>
    </row>
    <row r="1537" spans="1:110" x14ac:dyDescent="0.45">
      <c r="A1537">
        <v>40226</v>
      </c>
      <c r="B1537" t="s">
        <v>1867</v>
      </c>
      <c r="C1537">
        <v>28112</v>
      </c>
      <c r="D1537">
        <v>26652</v>
      </c>
      <c r="E1537">
        <v>25134</v>
      </c>
      <c r="F1537">
        <v>23637</v>
      </c>
      <c r="G1537">
        <v>22189</v>
      </c>
      <c r="H1537">
        <v>20738</v>
      </c>
      <c r="I1537">
        <v>19326</v>
      </c>
      <c r="J1537">
        <v>17857.035714285717</v>
      </c>
      <c r="K1537">
        <v>2.2599999999999998</v>
      </c>
      <c r="L1537">
        <v>2.19</v>
      </c>
      <c r="M1537">
        <v>2.14</v>
      </c>
      <c r="N1537">
        <v>2.1</v>
      </c>
      <c r="O1537">
        <v>2.0699999999999998</v>
      </c>
      <c r="P1537">
        <v>2.06</v>
      </c>
      <c r="Q1537">
        <v>2.0382744227095833</v>
      </c>
      <c r="R1537">
        <v>2.0227847811651389</v>
      </c>
      <c r="S1537">
        <v>254868</v>
      </c>
      <c r="T1537">
        <v>10152</v>
      </c>
      <c r="U1537">
        <v>3561</v>
      </c>
      <c r="V1537">
        <v>51.257979542288012</v>
      </c>
      <c r="W1537">
        <v>177.9734820136627</v>
      </c>
      <c r="X1537">
        <v>2956.3420230607271</v>
      </c>
      <c r="Y1537">
        <v>298.66286531616566</v>
      </c>
      <c r="Z1537">
        <v>20413</v>
      </c>
      <c r="AA1537">
        <v>18709.700454501308</v>
      </c>
      <c r="AB1537">
        <v>17083.400924983056</v>
      </c>
      <c r="AC1537">
        <v>15719.79528846251</v>
      </c>
      <c r="AD1537">
        <v>14548.318189736505</v>
      </c>
      <c r="AE1537">
        <v>13564.869778077968</v>
      </c>
      <c r="AF1537">
        <v>12688.12092771101</v>
      </c>
      <c r="AG1537">
        <v>11389.133619913953</v>
      </c>
      <c r="AH1537">
        <v>667</v>
      </c>
      <c r="AI1537">
        <v>484.02255757319801</v>
      </c>
      <c r="AJ1537">
        <v>347.3479171304237</v>
      </c>
      <c r="AK1537">
        <v>249.07944377368108</v>
      </c>
      <c r="AL1537">
        <v>184.5126816884347</v>
      </c>
      <c r="AM1537">
        <v>150.41192572981518</v>
      </c>
      <c r="AN1537">
        <v>153.31941857924318</v>
      </c>
      <c r="AO1537">
        <v>130.97682609715832</v>
      </c>
      <c r="AP1537">
        <v>56.522784813547375</v>
      </c>
      <c r="AQ1537">
        <v>1.4314994225013995</v>
      </c>
      <c r="AR1537">
        <v>0.23930994448499593</v>
      </c>
      <c r="AS1537">
        <v>1.4314994225013995</v>
      </c>
      <c r="AT1537">
        <v>24173</v>
      </c>
      <c r="AU1537">
        <v>1329</v>
      </c>
      <c r="AV1537">
        <v>16133.449501934889</v>
      </c>
      <c r="AW1537">
        <v>13664.636089966858</v>
      </c>
      <c r="AX1537">
        <v>1026.6678408288035</v>
      </c>
      <c r="AY1537">
        <v>538.37320987956718</v>
      </c>
      <c r="AZ1537">
        <v>519.80275686233927</v>
      </c>
      <c r="BA1537">
        <v>27.290740811413542</v>
      </c>
      <c r="BB1537">
        <v>66.061272509003672</v>
      </c>
      <c r="BC1537">
        <v>9670</v>
      </c>
      <c r="BD1537">
        <v>463390.80205602146</v>
      </c>
      <c r="BE1537">
        <v>3293141.9132942422</v>
      </c>
      <c r="BF1537">
        <v>117834.00000000001</v>
      </c>
      <c r="BG1537">
        <v>108982.80741943783</v>
      </c>
      <c r="BH1537">
        <v>97473.055583726411</v>
      </c>
      <c r="BI1537">
        <v>458757.99999999994</v>
      </c>
      <c r="BJ1537">
        <v>385446.14140038099</v>
      </c>
      <c r="BK1537">
        <v>356721.76432313875</v>
      </c>
      <c r="BL1537">
        <v>-411530.54036294646</v>
      </c>
      <c r="BM1537">
        <v>-444522.39173272555</v>
      </c>
      <c r="BN1537">
        <v>-502001.9921740336</v>
      </c>
      <c r="BO1537">
        <v>134834.17761143623</v>
      </c>
      <c r="BP1537">
        <v>474603.3556781644</v>
      </c>
      <c r="BQ1537">
        <v>836280.741544744</v>
      </c>
      <c r="BR1537">
        <v>3304964</v>
      </c>
      <c r="BS1537">
        <v>8767932</v>
      </c>
      <c r="BT1537">
        <v>937111</v>
      </c>
      <c r="BU1537">
        <v>92904</v>
      </c>
      <c r="BV1537">
        <v>88734</v>
      </c>
      <c r="BW1537">
        <v>932589</v>
      </c>
      <c r="BX1537">
        <v>42948</v>
      </c>
      <c r="BY1537">
        <v>836.95902264016172</v>
      </c>
      <c r="BZ1537">
        <v>0</v>
      </c>
      <c r="CA1537">
        <v>0</v>
      </c>
      <c r="CB1537">
        <v>0</v>
      </c>
      <c r="CC1537">
        <v>0</v>
      </c>
      <c r="CD1537">
        <v>19.530797316118466</v>
      </c>
      <c r="CE1537">
        <v>0</v>
      </c>
      <c r="CF1537">
        <v>0</v>
      </c>
      <c r="CG1537">
        <v>331048.38355627569</v>
      </c>
      <c r="CH1537">
        <v>106576.94396925281</v>
      </c>
      <c r="CI1537">
        <v>112935.56839368478</v>
      </c>
      <c r="CJ1537">
        <v>23234.973525754551</v>
      </c>
      <c r="CK1537">
        <v>747838.21847092954</v>
      </c>
      <c r="CL1537">
        <v>15300000</v>
      </c>
      <c r="CM1537">
        <v>2100000</v>
      </c>
      <c r="CN1537">
        <v>1200000</v>
      </c>
      <c r="CO1537">
        <v>139990000</v>
      </c>
      <c r="CP1537">
        <v>7000</v>
      </c>
      <c r="CQ1537">
        <v>290</v>
      </c>
      <c r="CR1537">
        <v>0</v>
      </c>
      <c r="CS1537">
        <v>0</v>
      </c>
      <c r="CT1537">
        <v>15121000</v>
      </c>
      <c r="CU1537">
        <v>2032320</v>
      </c>
      <c r="CV1537">
        <v>0</v>
      </c>
      <c r="CW1537">
        <v>0</v>
      </c>
      <c r="CX1537">
        <v>15835.760195854935</v>
      </c>
      <c r="CY1537">
        <v>1373497.325777373</v>
      </c>
      <c r="CZ1537">
        <v>9670</v>
      </c>
      <c r="DA1537">
        <v>8943.6304270920427</v>
      </c>
      <c r="DB1537">
        <v>7999.0872540576929</v>
      </c>
      <c r="DC1537">
        <v>7014.5606413025826</v>
      </c>
      <c r="DD1537">
        <v>-411530.54036294646</v>
      </c>
      <c r="DE1537">
        <v>-444522.39173272555</v>
      </c>
      <c r="DF1537">
        <v>-502001.9921740336</v>
      </c>
    </row>
    <row r="1538" spans="1:110" x14ac:dyDescent="0.45">
      <c r="A1538">
        <v>40227</v>
      </c>
      <c r="B1538" t="s">
        <v>1868</v>
      </c>
      <c r="C1538">
        <v>38743</v>
      </c>
      <c r="D1538">
        <v>35013</v>
      </c>
      <c r="E1538">
        <v>31373</v>
      </c>
      <c r="F1538">
        <v>27898</v>
      </c>
      <c r="G1538">
        <v>24602</v>
      </c>
      <c r="H1538">
        <v>21416</v>
      </c>
      <c r="I1538">
        <v>18457</v>
      </c>
      <c r="J1538">
        <v>15070.464285714286</v>
      </c>
      <c r="K1538">
        <v>2.2599999999999998</v>
      </c>
      <c r="L1538">
        <v>2.19</v>
      </c>
      <c r="M1538">
        <v>2.14</v>
      </c>
      <c r="N1538">
        <v>2.1</v>
      </c>
      <c r="O1538">
        <v>2.0699999999999998</v>
      </c>
      <c r="P1538">
        <v>2.06</v>
      </c>
      <c r="Q1538">
        <v>2.0382744227095833</v>
      </c>
      <c r="R1538">
        <v>2.0227847811651389</v>
      </c>
      <c r="S1538">
        <v>254868</v>
      </c>
      <c r="T1538">
        <v>10152</v>
      </c>
      <c r="U1538">
        <v>3561</v>
      </c>
      <c r="V1538">
        <v>72.65592357449782</v>
      </c>
      <c r="W1538">
        <v>252.269555353893</v>
      </c>
      <c r="X1538">
        <v>2874.3962315229228</v>
      </c>
      <c r="Y1538">
        <v>290.38433573116737</v>
      </c>
      <c r="Z1538">
        <v>12786</v>
      </c>
      <c r="AA1538">
        <v>11064.55608351169</v>
      </c>
      <c r="AB1538">
        <v>9487.6756309221109</v>
      </c>
      <c r="AC1538">
        <v>8153.7793023565955</v>
      </c>
      <c r="AD1538">
        <v>6984.0624352137329</v>
      </c>
      <c r="AE1538">
        <v>5977.6183891768915</v>
      </c>
      <c r="AF1538">
        <v>5136.7964930994267</v>
      </c>
      <c r="AG1538">
        <v>3833.9434169154083</v>
      </c>
      <c r="AH1538">
        <v>930</v>
      </c>
      <c r="AI1538">
        <v>763.01433409055971</v>
      </c>
      <c r="AJ1538">
        <v>614.65985630227499</v>
      </c>
      <c r="AK1538">
        <v>491.67778385634335</v>
      </c>
      <c r="AL1538">
        <v>407.35147065969909</v>
      </c>
      <c r="AM1538">
        <v>354.9081546115134</v>
      </c>
      <c r="AN1538">
        <v>364.69267173036917</v>
      </c>
      <c r="AO1538">
        <v>290.58296636900309</v>
      </c>
      <c r="AP1538">
        <v>69.701153059980186</v>
      </c>
      <c r="AQ1538">
        <v>4.8024496754885657</v>
      </c>
      <c r="AR1538">
        <v>0.80284626536901849</v>
      </c>
      <c r="AS1538">
        <v>4.8024496754885657</v>
      </c>
      <c r="AT1538">
        <v>32169</v>
      </c>
      <c r="AU1538">
        <v>613</v>
      </c>
      <c r="AV1538">
        <v>21062.291812571504</v>
      </c>
      <c r="AW1538">
        <v>8539.773034958218</v>
      </c>
      <c r="AX1538">
        <v>488.4190121982756</v>
      </c>
      <c r="AY1538">
        <v>702.84867778551097</v>
      </c>
      <c r="AZ1538">
        <v>324.85296624981061</v>
      </c>
      <c r="BA1538">
        <v>12.983085803592855</v>
      </c>
      <c r="BB1538">
        <v>66.061272509003672</v>
      </c>
      <c r="BC1538">
        <v>14800</v>
      </c>
      <c r="BD1538">
        <v>455617.49941070954</v>
      </c>
      <c r="BE1538">
        <v>4399409.9712225692</v>
      </c>
      <c r="BF1538">
        <v>114458.00000000001</v>
      </c>
      <c r="BG1538">
        <v>95107.489761761957</v>
      </c>
      <c r="BH1538">
        <v>74427.268711011362</v>
      </c>
      <c r="BI1538">
        <v>78192.000000000029</v>
      </c>
      <c r="BJ1538">
        <v>57621.860867961455</v>
      </c>
      <c r="BK1538">
        <v>49355.60051505571</v>
      </c>
      <c r="BL1538">
        <v>-485853.18514880072</v>
      </c>
      <c r="BM1538">
        <v>-594059.3310932063</v>
      </c>
      <c r="BN1538">
        <v>-723891.05956386449</v>
      </c>
      <c r="BO1538">
        <v>-176380.43118865183</v>
      </c>
      <c r="BP1538">
        <v>70103.080562175252</v>
      </c>
      <c r="BQ1538">
        <v>398175.65079188603</v>
      </c>
      <c r="BR1538">
        <v>3304964</v>
      </c>
      <c r="BS1538">
        <v>8767932</v>
      </c>
      <c r="BT1538">
        <v>937111</v>
      </c>
      <c r="BU1538">
        <v>92904</v>
      </c>
      <c r="BV1538">
        <v>88734</v>
      </c>
      <c r="BW1538">
        <v>932589</v>
      </c>
      <c r="BX1538">
        <v>42948</v>
      </c>
      <c r="BY1538">
        <v>1006.1294647438461</v>
      </c>
      <c r="BZ1538">
        <v>0</v>
      </c>
      <c r="CA1538">
        <v>0</v>
      </c>
      <c r="CB1538">
        <v>0</v>
      </c>
      <c r="CC1538">
        <v>0</v>
      </c>
      <c r="CD1538">
        <v>12.135916218041142</v>
      </c>
      <c r="CE1538">
        <v>0</v>
      </c>
      <c r="CF1538">
        <v>0</v>
      </c>
      <c r="CG1538">
        <v>568553.40202720521</v>
      </c>
      <c r="CH1538">
        <v>183038.75530351559</v>
      </c>
      <c r="CI1538">
        <v>193959.26640792796</v>
      </c>
      <c r="CJ1538">
        <v>39904.509129959682</v>
      </c>
      <c r="CK1538">
        <v>1284361.997814537</v>
      </c>
      <c r="CL1538">
        <v>17400000</v>
      </c>
      <c r="CM1538">
        <v>1690000</v>
      </c>
      <c r="CN1538">
        <v>1380000</v>
      </c>
      <c r="CO1538">
        <v>135110000</v>
      </c>
      <c r="CP1538">
        <v>5000</v>
      </c>
      <c r="CQ1538">
        <v>510</v>
      </c>
      <c r="CR1538">
        <v>0</v>
      </c>
      <c r="CS1538">
        <v>0</v>
      </c>
      <c r="CT1538">
        <v>10615000</v>
      </c>
      <c r="CU1538">
        <v>3574080</v>
      </c>
      <c r="CV1538">
        <v>0</v>
      </c>
      <c r="CW1538">
        <v>0</v>
      </c>
      <c r="CX1538">
        <v>14604.991850677032</v>
      </c>
      <c r="CY1538">
        <v>2323086.1847973466</v>
      </c>
      <c r="CZ1538">
        <v>14800</v>
      </c>
      <c r="DA1538">
        <v>12297.88086873855</v>
      </c>
      <c r="DB1538">
        <v>9623.8233843241014</v>
      </c>
      <c r="DC1538">
        <v>6896.8925681625669</v>
      </c>
      <c r="DD1538">
        <v>-485853.18514880072</v>
      </c>
      <c r="DE1538">
        <v>-594059.3310932063</v>
      </c>
      <c r="DF1538">
        <v>-723891.05956386449</v>
      </c>
    </row>
    <row r="1539" spans="1:110" x14ac:dyDescent="0.45">
      <c r="A1539">
        <v>40228</v>
      </c>
      <c r="B1539" t="s">
        <v>1869</v>
      </c>
      <c r="C1539">
        <v>52444</v>
      </c>
      <c r="D1539">
        <v>48660</v>
      </c>
      <c r="E1539">
        <v>44889</v>
      </c>
      <c r="F1539">
        <v>41151</v>
      </c>
      <c r="G1539">
        <v>37412</v>
      </c>
      <c r="H1539">
        <v>33656</v>
      </c>
      <c r="I1539">
        <v>30017</v>
      </c>
      <c r="J1539">
        <v>26275.357142857141</v>
      </c>
      <c r="K1539">
        <v>2.2599999999999998</v>
      </c>
      <c r="L1539">
        <v>2.19</v>
      </c>
      <c r="M1539">
        <v>2.14</v>
      </c>
      <c r="N1539">
        <v>2.1</v>
      </c>
      <c r="O1539">
        <v>2.0699999999999998</v>
      </c>
      <c r="P1539">
        <v>2.06</v>
      </c>
      <c r="Q1539">
        <v>2.0382744227095833</v>
      </c>
      <c r="R1539">
        <v>2.0227847811651389</v>
      </c>
      <c r="S1539">
        <v>283985</v>
      </c>
      <c r="T1539">
        <v>8652</v>
      </c>
      <c r="U1539">
        <v>4773</v>
      </c>
      <c r="V1539">
        <v>91.087981495821168</v>
      </c>
      <c r="W1539">
        <v>316.26773784622225</v>
      </c>
      <c r="X1539">
        <v>2644.9900835563435</v>
      </c>
      <c r="Y1539">
        <v>420.24751857561574</v>
      </c>
      <c r="Z1539">
        <v>30150</v>
      </c>
      <c r="AA1539">
        <v>27521.048007066052</v>
      </c>
      <c r="AB1539">
        <v>24567.695425801307</v>
      </c>
      <c r="AC1539">
        <v>21843.525596305331</v>
      </c>
      <c r="AD1539">
        <v>19326.834928058277</v>
      </c>
      <c r="AE1539">
        <v>16996.227038762208</v>
      </c>
      <c r="AF1539">
        <v>14899.459152505491</v>
      </c>
      <c r="AG1539">
        <v>12259.059909543466</v>
      </c>
      <c r="AH1539">
        <v>3814</v>
      </c>
      <c r="AI1539">
        <v>3207.6015466908102</v>
      </c>
      <c r="AJ1539">
        <v>2605.7024369706264</v>
      </c>
      <c r="AK1539">
        <v>2108.159012010693</v>
      </c>
      <c r="AL1539">
        <v>1717.3227370630289</v>
      </c>
      <c r="AM1539">
        <v>1436.3238354576251</v>
      </c>
      <c r="AN1539">
        <v>1264.02320982011</v>
      </c>
      <c r="AO1539">
        <v>1043.4758087374635</v>
      </c>
      <c r="AP1539">
        <v>129.01537690524708</v>
      </c>
      <c r="AQ1539">
        <v>30.938858486320573</v>
      </c>
      <c r="AR1539">
        <v>5.1721826711273309</v>
      </c>
      <c r="AS1539">
        <v>30.938858486320573</v>
      </c>
      <c r="AT1539">
        <v>46998</v>
      </c>
      <c r="AU1539">
        <v>1357</v>
      </c>
      <c r="AV1539">
        <v>30934.250709747106</v>
      </c>
      <c r="AW1539">
        <v>16327.480122854364</v>
      </c>
      <c r="AX1539">
        <v>1064.084760870885</v>
      </c>
      <c r="AY1539">
        <v>1032.2759461842609</v>
      </c>
      <c r="AZ1539">
        <v>621.09734387337994</v>
      </c>
      <c r="BA1539">
        <v>28.285352141603344</v>
      </c>
      <c r="BB1539">
        <v>66.061272509003672</v>
      </c>
      <c r="BC1539">
        <v>19090</v>
      </c>
      <c r="BD1539">
        <v>737265.35106147069</v>
      </c>
      <c r="BE1539">
        <v>8100655.1664820192</v>
      </c>
      <c r="BF1539">
        <v>317510</v>
      </c>
      <c r="BG1539">
        <v>280020.94496212789</v>
      </c>
      <c r="BH1539">
        <v>233466.56677001901</v>
      </c>
      <c r="BI1539">
        <v>264376.00000000012</v>
      </c>
      <c r="BJ1539">
        <v>209835.90165483925</v>
      </c>
      <c r="BK1539">
        <v>185659.7651960222</v>
      </c>
      <c r="BL1539">
        <v>-1044616.9721049152</v>
      </c>
      <c r="BM1539">
        <v>-1260744.1342357229</v>
      </c>
      <c r="BN1539">
        <v>-1476775.3525266182</v>
      </c>
      <c r="BO1539">
        <v>125667.5079598669</v>
      </c>
      <c r="BP1539">
        <v>788944.81014750106</v>
      </c>
      <c r="BQ1539">
        <v>1462694.3099697684</v>
      </c>
      <c r="BR1539">
        <v>3304964</v>
      </c>
      <c r="BS1539">
        <v>8767932</v>
      </c>
      <c r="BT1539">
        <v>937111</v>
      </c>
      <c r="BU1539">
        <v>92904</v>
      </c>
      <c r="BV1539">
        <v>88734</v>
      </c>
      <c r="BW1539">
        <v>932589</v>
      </c>
      <c r="BX1539">
        <v>42948</v>
      </c>
      <c r="BY1539">
        <v>645.14695178057286</v>
      </c>
      <c r="BZ1539">
        <v>0</v>
      </c>
      <c r="CA1539">
        <v>0</v>
      </c>
      <c r="CB1539">
        <v>0</v>
      </c>
      <c r="CC1539">
        <v>122.825235456</v>
      </c>
      <c r="CD1539">
        <v>62.504480926186602</v>
      </c>
      <c r="CE1539">
        <v>121.04219705587882</v>
      </c>
      <c r="CF1539">
        <v>122.13</v>
      </c>
      <c r="CG1539">
        <v>915456.59322506504</v>
      </c>
      <c r="CH1539">
        <v>294719.95904141077</v>
      </c>
      <c r="CI1539">
        <v>312303.6263913486</v>
      </c>
      <c r="CJ1539">
        <v>64252.268744112436</v>
      </c>
      <c r="CK1539">
        <v>2068016.2229172161</v>
      </c>
      <c r="CL1539">
        <v>34400000</v>
      </c>
      <c r="CM1539">
        <v>14700000</v>
      </c>
      <c r="CN1539">
        <v>3300000</v>
      </c>
      <c r="CO1539">
        <v>246710000</v>
      </c>
      <c r="CP1539">
        <v>26000</v>
      </c>
      <c r="CQ1539">
        <v>720</v>
      </c>
      <c r="CR1539">
        <v>0</v>
      </c>
      <c r="CS1539">
        <v>0</v>
      </c>
      <c r="CT1539">
        <v>47756000</v>
      </c>
      <c r="CU1539">
        <v>5045760</v>
      </c>
      <c r="CV1539">
        <v>0</v>
      </c>
      <c r="CW1539">
        <v>0</v>
      </c>
      <c r="CX1539">
        <v>28786.60668457983</v>
      </c>
      <c r="CY1539">
        <v>3744093.730592424</v>
      </c>
      <c r="CZ1539">
        <v>19090</v>
      </c>
      <c r="DA1539">
        <v>16836.00465915096</v>
      </c>
      <c r="DB1539">
        <v>14036.965007841212</v>
      </c>
      <c r="DC1539">
        <v>11160.326210201094</v>
      </c>
      <c r="DD1539">
        <v>-1044616.9721049152</v>
      </c>
      <c r="DE1539">
        <v>-1260744.1342357229</v>
      </c>
      <c r="DF1539">
        <v>-1476775.3525266182</v>
      </c>
    </row>
    <row r="1540" spans="1:110" x14ac:dyDescent="0.45">
      <c r="A1540">
        <v>40229</v>
      </c>
      <c r="B1540" t="s">
        <v>1870</v>
      </c>
      <c r="C1540">
        <v>38139</v>
      </c>
      <c r="D1540">
        <v>35469</v>
      </c>
      <c r="E1540">
        <v>32705</v>
      </c>
      <c r="F1540">
        <v>29954</v>
      </c>
      <c r="G1540">
        <v>27234</v>
      </c>
      <c r="H1540">
        <v>24475</v>
      </c>
      <c r="I1540">
        <v>21765</v>
      </c>
      <c r="J1540">
        <v>19029.964285714283</v>
      </c>
      <c r="K1540">
        <v>2.2599999999999998</v>
      </c>
      <c r="L1540">
        <v>2.19</v>
      </c>
      <c r="M1540">
        <v>2.14</v>
      </c>
      <c r="N1540">
        <v>2.1</v>
      </c>
      <c r="O1540">
        <v>2.0699999999999998</v>
      </c>
      <c r="P1540">
        <v>2.06</v>
      </c>
      <c r="Q1540">
        <v>2.0382744227095833</v>
      </c>
      <c r="R1540">
        <v>2.0227847811651389</v>
      </c>
      <c r="S1540">
        <v>261294</v>
      </c>
      <c r="T1540">
        <v>10179</v>
      </c>
      <c r="U1540">
        <v>3558</v>
      </c>
      <c r="V1540">
        <v>61.752474021200975</v>
      </c>
      <c r="W1540">
        <v>214.41154962895769</v>
      </c>
      <c r="X1540">
        <v>3338.0501823679433</v>
      </c>
      <c r="Y1540">
        <v>336.04688707300215</v>
      </c>
      <c r="Z1540">
        <v>14777</v>
      </c>
      <c r="AA1540">
        <v>13328.456716962995</v>
      </c>
      <c r="AB1540">
        <v>11924.643288004921</v>
      </c>
      <c r="AC1540">
        <v>10603.425027952047</v>
      </c>
      <c r="AD1540">
        <v>9357.3310397496825</v>
      </c>
      <c r="AE1540">
        <v>8242.6960499233919</v>
      </c>
      <c r="AF1540">
        <v>7251.6671895597201</v>
      </c>
      <c r="AG1540">
        <v>5988.6183580975458</v>
      </c>
      <c r="AH1540">
        <v>3046</v>
      </c>
      <c r="AI1540">
        <v>2468.883016583166</v>
      </c>
      <c r="AJ1540">
        <v>1950.2704712337379</v>
      </c>
      <c r="AK1540">
        <v>1514.2025879733746</v>
      </c>
      <c r="AL1540">
        <v>1164.6326854636043</v>
      </c>
      <c r="AM1540">
        <v>911.83289866183122</v>
      </c>
      <c r="AN1540">
        <v>733.42044994716207</v>
      </c>
      <c r="AO1540">
        <v>571.03768594125995</v>
      </c>
      <c r="AP1540">
        <v>62.059395931709325</v>
      </c>
      <c r="AQ1540">
        <v>3.2785954515354634</v>
      </c>
      <c r="AR1540">
        <v>0.54809696962692611</v>
      </c>
      <c r="AS1540">
        <v>3.2785954515354634</v>
      </c>
      <c r="AT1540">
        <v>32280</v>
      </c>
      <c r="AU1540">
        <v>532</v>
      </c>
      <c r="AV1540">
        <v>21105.636312995208</v>
      </c>
      <c r="AW1540">
        <v>7875.5486942829993</v>
      </c>
      <c r="AX1540">
        <v>426.96634240772312</v>
      </c>
      <c r="AY1540">
        <v>704.29508376465003</v>
      </c>
      <c r="AZ1540">
        <v>299.58587233052532</v>
      </c>
      <c r="BA1540">
        <v>11.349559538594161</v>
      </c>
      <c r="BB1540">
        <v>66.061272509003672</v>
      </c>
      <c r="BC1540">
        <v>12910</v>
      </c>
      <c r="BD1540">
        <v>495400.731612314</v>
      </c>
      <c r="BE1540">
        <v>5701994.9070182182</v>
      </c>
      <c r="BF1540">
        <v>178922</v>
      </c>
      <c r="BG1540">
        <v>157577.58683598955</v>
      </c>
      <c r="BH1540">
        <v>131254.55827418831</v>
      </c>
      <c r="BI1540">
        <v>119302.00000000004</v>
      </c>
      <c r="BJ1540">
        <v>94910.449090086331</v>
      </c>
      <c r="BK1540">
        <v>83756.756795664987</v>
      </c>
      <c r="BL1540">
        <v>-751593.06749467668</v>
      </c>
      <c r="BM1540">
        <v>-848804.22760929726</v>
      </c>
      <c r="BN1540">
        <v>-949635.11555308616</v>
      </c>
      <c r="BO1540">
        <v>116049.1632970795</v>
      </c>
      <c r="BP1540">
        <v>570880.83847331395</v>
      </c>
      <c r="BQ1540">
        <v>1016284.0147353415</v>
      </c>
      <c r="BR1540">
        <v>3304964</v>
      </c>
      <c r="BS1540">
        <v>8767932</v>
      </c>
      <c r="BT1540">
        <v>937111</v>
      </c>
      <c r="BU1540">
        <v>92904</v>
      </c>
      <c r="BV1540">
        <v>88734</v>
      </c>
      <c r="BW1540">
        <v>932589</v>
      </c>
      <c r="BX1540">
        <v>42948</v>
      </c>
      <c r="BY1540">
        <v>617.80102956842688</v>
      </c>
      <c r="BZ1540">
        <v>0</v>
      </c>
      <c r="CA1540">
        <v>0</v>
      </c>
      <c r="CB1540">
        <v>0</v>
      </c>
      <c r="CC1540">
        <v>0</v>
      </c>
      <c r="CD1540">
        <v>28.042295597388343</v>
      </c>
      <c r="CE1540">
        <v>0</v>
      </c>
      <c r="CF1540">
        <v>0</v>
      </c>
      <c r="CG1540">
        <v>634192.30566336343</v>
      </c>
      <c r="CH1540">
        <v>204170.39074569504</v>
      </c>
      <c r="CI1540">
        <v>216351.66358943444</v>
      </c>
      <c r="CJ1540">
        <v>44511.443535928258</v>
      </c>
      <c r="CK1540">
        <v>1432640.2652699798</v>
      </c>
      <c r="CL1540">
        <v>30700000</v>
      </c>
      <c r="CM1540">
        <v>10600000</v>
      </c>
      <c r="CN1540">
        <v>2620000</v>
      </c>
      <c r="CO1540">
        <v>105210000</v>
      </c>
      <c r="CP1540">
        <v>6000</v>
      </c>
      <c r="CQ1540">
        <v>0</v>
      </c>
      <c r="CR1540">
        <v>0</v>
      </c>
      <c r="CS1540">
        <v>0</v>
      </c>
      <c r="CT1540">
        <v>10327000</v>
      </c>
      <c r="CU1540">
        <v>0</v>
      </c>
      <c r="CV1540">
        <v>0</v>
      </c>
      <c r="CW1540">
        <v>0</v>
      </c>
      <c r="CX1540">
        <v>4439.6619685557225</v>
      </c>
      <c r="CY1540">
        <v>2735047.0368040353</v>
      </c>
      <c r="CZ1540">
        <v>12910</v>
      </c>
      <c r="DA1540">
        <v>11369.907814872544</v>
      </c>
      <c r="DB1540">
        <v>9470.5868888106033</v>
      </c>
      <c r="DC1540">
        <v>7499.1097324804705</v>
      </c>
      <c r="DD1540">
        <v>-751593.06749467668</v>
      </c>
      <c r="DE1540">
        <v>-848804.22760929726</v>
      </c>
      <c r="DF1540">
        <v>-949635.11555308616</v>
      </c>
    </row>
    <row r="1541" spans="1:110" x14ac:dyDescent="0.45">
      <c r="A1541">
        <v>40230</v>
      </c>
      <c r="B1541" t="s">
        <v>1871</v>
      </c>
      <c r="C1541">
        <v>96475</v>
      </c>
      <c r="D1541">
        <v>96582</v>
      </c>
      <c r="E1541">
        <v>94476</v>
      </c>
      <c r="F1541">
        <v>91518</v>
      </c>
      <c r="G1541">
        <v>88119</v>
      </c>
      <c r="H1541">
        <v>84436</v>
      </c>
      <c r="I1541">
        <v>80655</v>
      </c>
      <c r="J1541">
        <v>77865.392857142855</v>
      </c>
      <c r="K1541">
        <v>2.2599999999999998</v>
      </c>
      <c r="L1541">
        <v>2.19</v>
      </c>
      <c r="M1541">
        <v>2.14</v>
      </c>
      <c r="N1541">
        <v>2.1</v>
      </c>
      <c r="O1541">
        <v>2.0699999999999998</v>
      </c>
      <c r="P1541">
        <v>2.06</v>
      </c>
      <c r="Q1541">
        <v>2.0382744227095833</v>
      </c>
      <c r="R1541">
        <v>2.0227847811651389</v>
      </c>
      <c r="S1541">
        <v>283985</v>
      </c>
      <c r="T1541">
        <v>8652</v>
      </c>
      <c r="U1541">
        <v>4773</v>
      </c>
      <c r="V1541">
        <v>172.44622542248578</v>
      </c>
      <c r="W1541">
        <v>598.75273025993408</v>
      </c>
      <c r="X1541">
        <v>2570.1023109786515</v>
      </c>
      <c r="Y1541">
        <v>408.34902383528208</v>
      </c>
      <c r="Z1541">
        <v>30670</v>
      </c>
      <c r="AA1541">
        <v>29585.553933886054</v>
      </c>
      <c r="AB1541">
        <v>28088.749683461068</v>
      </c>
      <c r="AC1541">
        <v>26544.687342646699</v>
      </c>
      <c r="AD1541">
        <v>25011.590706035568</v>
      </c>
      <c r="AE1541">
        <v>23529.529932526824</v>
      </c>
      <c r="AF1541">
        <v>22041.072266752872</v>
      </c>
      <c r="AG1541">
        <v>20556.559095660959</v>
      </c>
      <c r="AH1541">
        <v>3949</v>
      </c>
      <c r="AI1541">
        <v>3443.6232868161715</v>
      </c>
      <c r="AJ1541">
        <v>2961.1654609137099</v>
      </c>
      <c r="AK1541">
        <v>2550.6707542562349</v>
      </c>
      <c r="AL1541">
        <v>2242.0907641907643</v>
      </c>
      <c r="AM1541">
        <v>2029.3244539318371</v>
      </c>
      <c r="AN1541">
        <v>1887.5630998670797</v>
      </c>
      <c r="AO1541">
        <v>1760.3085071269682</v>
      </c>
      <c r="AP1541">
        <v>152.83514256541733</v>
      </c>
      <c r="AQ1541">
        <v>26.690537619542223</v>
      </c>
      <c r="AR1541">
        <v>4.4619725133008918</v>
      </c>
      <c r="AS1541">
        <v>26.690537619542223</v>
      </c>
      <c r="AT1541">
        <v>66711</v>
      </c>
      <c r="AU1541">
        <v>1222</v>
      </c>
      <c r="AV1541">
        <v>43660.90928146847</v>
      </c>
      <c r="AW1541">
        <v>17298.708174024596</v>
      </c>
      <c r="AX1541">
        <v>975.47815629987019</v>
      </c>
      <c r="AY1541">
        <v>1456.9645427226028</v>
      </c>
      <c r="AZ1541">
        <v>658.04285893989561</v>
      </c>
      <c r="BA1541">
        <v>25.930023783821269</v>
      </c>
      <c r="BB1541">
        <v>66.061272509003672</v>
      </c>
      <c r="BC1541">
        <v>36250</v>
      </c>
      <c r="BD1541">
        <v>2090247.2849781641</v>
      </c>
      <c r="BE1541">
        <v>11589988.427105997</v>
      </c>
      <c r="BF1541">
        <v>785154</v>
      </c>
      <c r="BG1541">
        <v>775871.84766105481</v>
      </c>
      <c r="BH1541">
        <v>729731.67669667676</v>
      </c>
      <c r="BI1541">
        <v>281480</v>
      </c>
      <c r="BJ1541">
        <v>252548.88280629108</v>
      </c>
      <c r="BK1541">
        <v>237962.84388210389</v>
      </c>
      <c r="BL1541">
        <v>-2029415.6495066383</v>
      </c>
      <c r="BM1541">
        <v>-2368097.1665530768</v>
      </c>
      <c r="BN1541">
        <v>-2638227.4518165421</v>
      </c>
      <c r="BO1541">
        <v>929463.60317694582</v>
      </c>
      <c r="BP1541">
        <v>2365248.7128673866</v>
      </c>
      <c r="BQ1541">
        <v>3728532.0325044449</v>
      </c>
      <c r="BR1541">
        <v>3304964</v>
      </c>
      <c r="BS1541">
        <v>8767932</v>
      </c>
      <c r="BT1541">
        <v>937111</v>
      </c>
      <c r="BU1541">
        <v>92904</v>
      </c>
      <c r="BV1541">
        <v>88734</v>
      </c>
      <c r="BW1541">
        <v>932589</v>
      </c>
      <c r="BX1541">
        <v>42948</v>
      </c>
      <c r="BY1541">
        <v>501.33125879917731</v>
      </c>
      <c r="BZ1541">
        <v>0</v>
      </c>
      <c r="CA1541">
        <v>0</v>
      </c>
      <c r="CB1541">
        <v>5.8971222412686961</v>
      </c>
      <c r="CC1541">
        <v>64.345971508000005</v>
      </c>
      <c r="CD1541">
        <v>61.126883776639502</v>
      </c>
      <c r="CE1541">
        <v>0.40247999999999995</v>
      </c>
      <c r="CF1541">
        <v>53.329270588235296</v>
      </c>
      <c r="CG1541">
        <v>1046100.2081917179</v>
      </c>
      <c r="CH1541">
        <v>336779.05953502393</v>
      </c>
      <c r="CI1541">
        <v>356872.06909077207</v>
      </c>
      <c r="CJ1541">
        <v>73421.626112513652</v>
      </c>
      <c r="CK1541">
        <v>2363140.1175628318</v>
      </c>
      <c r="CL1541">
        <v>35000000</v>
      </c>
      <c r="CM1541">
        <v>7540000</v>
      </c>
      <c r="CN1541">
        <v>4570000</v>
      </c>
      <c r="CO1541">
        <v>215700000</v>
      </c>
      <c r="CP1541">
        <v>19000</v>
      </c>
      <c r="CQ1541">
        <v>2200</v>
      </c>
      <c r="CR1541">
        <v>0</v>
      </c>
      <c r="CS1541">
        <v>0</v>
      </c>
      <c r="CT1541">
        <v>35480000</v>
      </c>
      <c r="CU1541">
        <v>15417600</v>
      </c>
      <c r="CV1541">
        <v>0</v>
      </c>
      <c r="CW1541">
        <v>0</v>
      </c>
      <c r="CX1541">
        <v>22912.76078318627</v>
      </c>
      <c r="CY1541">
        <v>4470190.7393102963</v>
      </c>
      <c r="CZ1541">
        <v>36250</v>
      </c>
      <c r="DA1541">
        <v>35821.44964900292</v>
      </c>
      <c r="DB1541">
        <v>33691.190874980617</v>
      </c>
      <c r="DC1541">
        <v>31641.038774923367</v>
      </c>
      <c r="DD1541">
        <v>-2029415.6495066383</v>
      </c>
      <c r="DE1541">
        <v>-2368097.1665530768</v>
      </c>
      <c r="DF1541">
        <v>-2638227.4518165421</v>
      </c>
    </row>
    <row r="1542" spans="1:110" x14ac:dyDescent="0.45">
      <c r="A1542">
        <v>40231</v>
      </c>
      <c r="B1542" t="s">
        <v>839</v>
      </c>
      <c r="C1542">
        <v>80655</v>
      </c>
      <c r="D1542">
        <v>80655</v>
      </c>
      <c r="E1542">
        <v>80655</v>
      </c>
      <c r="F1542">
        <v>80655</v>
      </c>
      <c r="G1542">
        <v>80655</v>
      </c>
      <c r="H1542">
        <v>80655</v>
      </c>
      <c r="I1542">
        <v>80655</v>
      </c>
      <c r="J1542">
        <v>45326.214285714283</v>
      </c>
      <c r="K1542">
        <v>2.2599999999999998</v>
      </c>
      <c r="L1542">
        <v>2.19</v>
      </c>
      <c r="M1542">
        <v>2.14</v>
      </c>
      <c r="N1542">
        <v>2.1</v>
      </c>
      <c r="O1542">
        <v>2.0699999999999998</v>
      </c>
      <c r="P1542">
        <v>2.06</v>
      </c>
      <c r="Q1542">
        <v>2.0382744227095833</v>
      </c>
      <c r="R1542">
        <v>2.0227847811651389</v>
      </c>
      <c r="S1542">
        <v>283985</v>
      </c>
      <c r="T1542">
        <v>8652</v>
      </c>
      <c r="U1542">
        <v>4773</v>
      </c>
      <c r="V1542">
        <v>172.44622542248578</v>
      </c>
      <c r="W1542">
        <v>598.75273025993408</v>
      </c>
      <c r="X1542">
        <v>2148.6561481418307</v>
      </c>
      <c r="Y1542">
        <v>341.38782604233916</v>
      </c>
      <c r="Z1542">
        <v>16653</v>
      </c>
      <c r="AA1542">
        <v>16324.224052735317</v>
      </c>
      <c r="AB1542">
        <v>16000.785532422615</v>
      </c>
      <c r="AC1542">
        <v>15674.551792110564</v>
      </c>
      <c r="AD1542">
        <v>15185.843224104179</v>
      </c>
      <c r="AE1542">
        <v>14556.303504660289</v>
      </c>
      <c r="AF1542">
        <v>13868.400907487165</v>
      </c>
      <c r="AG1542">
        <v>13397.997841575369</v>
      </c>
      <c r="AH1542">
        <v>380</v>
      </c>
      <c r="AI1542">
        <v>331.17005980339485</v>
      </c>
      <c r="AJ1542">
        <v>299.06242898133758</v>
      </c>
      <c r="AK1542">
        <v>281.79524074066546</v>
      </c>
      <c r="AL1542">
        <v>276.84028682048501</v>
      </c>
      <c r="AM1542">
        <v>281.60848760911989</v>
      </c>
      <c r="AN1542">
        <v>296.26967057922946</v>
      </c>
      <c r="AO1542">
        <v>304.59992675098789</v>
      </c>
      <c r="AP1542">
        <v>152.83514256541733</v>
      </c>
      <c r="AQ1542">
        <v>26.690537619542223</v>
      </c>
      <c r="AR1542">
        <v>4.4619725133008918</v>
      </c>
      <c r="AS1542">
        <v>26.690537619542223</v>
      </c>
      <c r="AT1542">
        <v>14795</v>
      </c>
      <c r="AU1542">
        <v>215</v>
      </c>
      <c r="AV1542">
        <v>9663.2413047552545</v>
      </c>
      <c r="AW1542">
        <v>3368.9793832120367</v>
      </c>
      <c r="AX1542">
        <v>173.78982777271798</v>
      </c>
      <c r="AY1542">
        <v>322.46236233968284</v>
      </c>
      <c r="AZ1542">
        <v>128.15597573738589</v>
      </c>
      <c r="BA1542">
        <v>4.6196568712785009</v>
      </c>
      <c r="BB1542">
        <v>66.061272509003672</v>
      </c>
      <c r="BC1542">
        <v>18230</v>
      </c>
      <c r="BD1542">
        <v>732733.7456431532</v>
      </c>
      <c r="BE1542">
        <v>12753452.213556757</v>
      </c>
      <c r="BF1542">
        <v>483100</v>
      </c>
      <c r="BG1542">
        <v>503804.28571428556</v>
      </c>
      <c r="BH1542">
        <v>513586.89320388343</v>
      </c>
      <c r="BI1542">
        <v>185051.99999999983</v>
      </c>
      <c r="BJ1542">
        <v>177687.29152842093</v>
      </c>
      <c r="BK1542">
        <v>172147.27335453639</v>
      </c>
      <c r="BL1542">
        <v>-638061.76118744537</v>
      </c>
      <c r="BM1542">
        <v>-847396.89827419771</v>
      </c>
      <c r="BN1542">
        <v>-1684034.4567804178</v>
      </c>
      <c r="BO1542">
        <v>1351428.0042658933</v>
      </c>
      <c r="BP1542">
        <v>3228728.6951298695</v>
      </c>
      <c r="BQ1542">
        <v>4891995.8189552054</v>
      </c>
      <c r="BR1542">
        <v>3304964</v>
      </c>
      <c r="BS1542">
        <v>8767932</v>
      </c>
      <c r="BT1542">
        <v>937111</v>
      </c>
      <c r="BU1542">
        <v>92904</v>
      </c>
      <c r="BV1542">
        <v>88734</v>
      </c>
      <c r="BW1542">
        <v>932589</v>
      </c>
      <c r="BX1542">
        <v>42948</v>
      </c>
      <c r="BY1542">
        <v>186.01006394309186</v>
      </c>
      <c r="BZ1542">
        <v>0</v>
      </c>
      <c r="CA1542">
        <v>0</v>
      </c>
      <c r="CB1542">
        <v>104.37644563545257</v>
      </c>
      <c r="CC1542">
        <v>0</v>
      </c>
      <c r="CD1542">
        <v>40.49797951380171</v>
      </c>
      <c r="CE1542">
        <v>0</v>
      </c>
      <c r="CF1542">
        <v>9.282</v>
      </c>
      <c r="CG1542">
        <v>1046100.2081917179</v>
      </c>
      <c r="CH1542">
        <v>336779.05953502393</v>
      </c>
      <c r="CI1542">
        <v>356872.06909077207</v>
      </c>
      <c r="CJ1542">
        <v>73421.626112513652</v>
      </c>
      <c r="CK1542">
        <v>2363140.1175628318</v>
      </c>
      <c r="CL1542">
        <v>35000000</v>
      </c>
      <c r="CM1542">
        <v>7540000</v>
      </c>
      <c r="CN1542">
        <v>4570000</v>
      </c>
      <c r="CO1542">
        <v>215700000</v>
      </c>
      <c r="CP1542">
        <v>11000</v>
      </c>
      <c r="CQ1542">
        <v>760</v>
      </c>
      <c r="CR1542">
        <v>0</v>
      </c>
      <c r="CS1542">
        <v>0</v>
      </c>
      <c r="CT1542">
        <v>21383000</v>
      </c>
      <c r="CU1542">
        <v>5326080</v>
      </c>
      <c r="CV1542">
        <v>0</v>
      </c>
      <c r="CW1542">
        <v>0</v>
      </c>
      <c r="CX1542">
        <v>22912.76078318627</v>
      </c>
      <c r="CY1542">
        <v>4470190.7393102963</v>
      </c>
      <c r="CZ1542">
        <v>18230</v>
      </c>
      <c r="DA1542">
        <v>19011.28571428571</v>
      </c>
      <c r="DB1542">
        <v>19380.436893203881</v>
      </c>
      <c r="DC1542">
        <v>11091.729205538493</v>
      </c>
      <c r="DD1542">
        <v>-638061.76118744537</v>
      </c>
      <c r="DE1542">
        <v>-847396.89827419771</v>
      </c>
      <c r="DF1542">
        <v>-1684034.4567804178</v>
      </c>
    </row>
    <row r="1543" spans="1:110" x14ac:dyDescent="0.45">
      <c r="A1543">
        <v>40341</v>
      </c>
      <c r="B1543" t="s">
        <v>1873</v>
      </c>
      <c r="C1543">
        <v>37927</v>
      </c>
      <c r="D1543">
        <v>36959</v>
      </c>
      <c r="E1543">
        <v>35724</v>
      </c>
      <c r="F1543">
        <v>34262</v>
      </c>
      <c r="G1543">
        <v>32662</v>
      </c>
      <c r="H1543">
        <v>30988</v>
      </c>
      <c r="I1543">
        <v>29428</v>
      </c>
      <c r="J1543">
        <v>27981.535714285714</v>
      </c>
      <c r="K1543">
        <v>2.2599999999999998</v>
      </c>
      <c r="L1543">
        <v>2.19</v>
      </c>
      <c r="M1543">
        <v>2.14</v>
      </c>
      <c r="N1543">
        <v>2.1</v>
      </c>
      <c r="O1543">
        <v>2.0699999999999998</v>
      </c>
      <c r="P1543">
        <v>2.06</v>
      </c>
      <c r="Q1543">
        <v>2.0382744227095833</v>
      </c>
      <c r="R1543">
        <v>2.0227847811651389</v>
      </c>
      <c r="S1543">
        <v>283985</v>
      </c>
      <c r="T1543">
        <v>8652</v>
      </c>
      <c r="U1543">
        <v>4773</v>
      </c>
      <c r="V1543">
        <v>63.512279211378271</v>
      </c>
      <c r="W1543">
        <v>220.52179158851797</v>
      </c>
      <c r="X1543">
        <v>2743.3430021583799</v>
      </c>
      <c r="Y1543">
        <v>435.87425768671341</v>
      </c>
      <c r="Z1543">
        <v>12976</v>
      </c>
      <c r="AA1543">
        <v>12104.243791725978</v>
      </c>
      <c r="AB1543">
        <v>11188.450817847315</v>
      </c>
      <c r="AC1543">
        <v>10372.980240396933</v>
      </c>
      <c r="AD1543">
        <v>9675.5132973512336</v>
      </c>
      <c r="AE1543">
        <v>9073.2739471596378</v>
      </c>
      <c r="AF1543">
        <v>8502.2626531087681</v>
      </c>
      <c r="AG1543">
        <v>7751.8071899599017</v>
      </c>
      <c r="AH1543">
        <v>112</v>
      </c>
      <c r="AI1543">
        <v>104.11626339408902</v>
      </c>
      <c r="AJ1543">
        <v>87.796518988545614</v>
      </c>
      <c r="AK1543">
        <v>78.062445091544078</v>
      </c>
      <c r="AL1543">
        <v>73.531872450732862</v>
      </c>
      <c r="AM1543">
        <v>78.48819507494332</v>
      </c>
      <c r="AN1543">
        <v>81.072250745580874</v>
      </c>
      <c r="AO1543">
        <v>65.058035843153263</v>
      </c>
      <c r="AP1543">
        <v>55.913603367398643</v>
      </c>
      <c r="AQ1543">
        <v>0</v>
      </c>
      <c r="AR1543">
        <v>0</v>
      </c>
      <c r="AS1543">
        <v>0</v>
      </c>
      <c r="AT1543">
        <v>26432</v>
      </c>
      <c r="AU1543">
        <v>2043</v>
      </c>
      <c r="AV1543">
        <v>17849.28513899029</v>
      </c>
      <c r="AW1543">
        <v>19864.195875596724</v>
      </c>
      <c r="AX1543">
        <v>1570.6519801761381</v>
      </c>
      <c r="AY1543">
        <v>595.63064508810589</v>
      </c>
      <c r="AZ1543">
        <v>755.63401110769939</v>
      </c>
      <c r="BA1543">
        <v>41.750851045764882</v>
      </c>
      <c r="BB1543">
        <v>66.061272509003672</v>
      </c>
      <c r="BC1543">
        <v>13010</v>
      </c>
      <c r="BD1543">
        <v>704482.1657485452</v>
      </c>
      <c r="BE1543">
        <v>4904872.459009828</v>
      </c>
      <c r="BF1543">
        <v>201250</v>
      </c>
      <c r="BG1543">
        <v>194559.84333991719</v>
      </c>
      <c r="BH1543">
        <v>179384.99746636066</v>
      </c>
      <c r="BI1543">
        <v>363928</v>
      </c>
      <c r="BJ1543">
        <v>311875.57173192769</v>
      </c>
      <c r="BK1543">
        <v>290905.42654844729</v>
      </c>
      <c r="BL1543">
        <v>-347492.30863081664</v>
      </c>
      <c r="BM1543">
        <v>-437625.07821790059</v>
      </c>
      <c r="BN1543">
        <v>-527162.7443878646</v>
      </c>
      <c r="BO1543">
        <v>289964.68977286853</v>
      </c>
      <c r="BP1543">
        <v>815939.36645534122</v>
      </c>
      <c r="BQ1543">
        <v>1326792.1064081031</v>
      </c>
      <c r="BR1543">
        <v>3304964</v>
      </c>
      <c r="BS1543">
        <v>8767932</v>
      </c>
      <c r="BT1543">
        <v>937111</v>
      </c>
      <c r="BU1543">
        <v>92904</v>
      </c>
      <c r="BV1543">
        <v>88734</v>
      </c>
      <c r="BW1543">
        <v>932589</v>
      </c>
      <c r="BX1543">
        <v>42948</v>
      </c>
      <c r="BY1543">
        <v>105.44300026084809</v>
      </c>
      <c r="BZ1543">
        <v>0</v>
      </c>
      <c r="CA1543">
        <v>0</v>
      </c>
      <c r="CB1543">
        <v>0</v>
      </c>
      <c r="CC1543">
        <v>0</v>
      </c>
      <c r="CD1543">
        <v>30.780060803172766</v>
      </c>
      <c r="CE1543">
        <v>0</v>
      </c>
      <c r="CF1543">
        <v>0</v>
      </c>
      <c r="CG1543">
        <v>446154.28703417612</v>
      </c>
      <c r="CH1543">
        <v>143633.86988959645</v>
      </c>
      <c r="CI1543">
        <v>152203.39533516712</v>
      </c>
      <c r="CJ1543">
        <v>31313.800527525527</v>
      </c>
      <c r="CK1543">
        <v>1007862.4266174309</v>
      </c>
      <c r="CL1543">
        <v>840000</v>
      </c>
      <c r="CM1543">
        <v>140000</v>
      </c>
      <c r="CN1543">
        <v>160000</v>
      </c>
      <c r="CO1543">
        <v>30210000</v>
      </c>
      <c r="CP1543">
        <v>3000</v>
      </c>
      <c r="CQ1543">
        <v>70</v>
      </c>
      <c r="CR1543">
        <v>0</v>
      </c>
      <c r="CS1543">
        <v>0</v>
      </c>
      <c r="CT1543">
        <v>6179000</v>
      </c>
      <c r="CU1543">
        <v>490560</v>
      </c>
      <c r="CV1543">
        <v>0</v>
      </c>
      <c r="CW1543">
        <v>0</v>
      </c>
      <c r="CX1543">
        <v>4296.7273947236799</v>
      </c>
      <c r="CY1543">
        <v>1901785.7817872416</v>
      </c>
      <c r="CZ1543">
        <v>13010</v>
      </c>
      <c r="DA1543">
        <v>12577.508381874895</v>
      </c>
      <c r="DB1543">
        <v>11596.515861055164</v>
      </c>
      <c r="DC1543">
        <v>10664.071989417542</v>
      </c>
      <c r="DD1543">
        <v>-347492.30863081664</v>
      </c>
      <c r="DE1543">
        <v>-437625.07821790059</v>
      </c>
      <c r="DF1543">
        <v>-527162.7443878646</v>
      </c>
    </row>
    <row r="1544" spans="1:110" x14ac:dyDescent="0.45">
      <c r="A1544">
        <v>40342</v>
      </c>
      <c r="B1544" t="s">
        <v>1874</v>
      </c>
      <c r="C1544">
        <v>31210</v>
      </c>
      <c r="D1544">
        <v>31137</v>
      </c>
      <c r="E1544">
        <v>30899</v>
      </c>
      <c r="F1544">
        <v>30549</v>
      </c>
      <c r="G1544">
        <v>30105</v>
      </c>
      <c r="H1544">
        <v>29571</v>
      </c>
      <c r="I1544">
        <v>28967</v>
      </c>
      <c r="J1544">
        <v>28586.464285714286</v>
      </c>
      <c r="K1544">
        <v>2.2599999999999998</v>
      </c>
      <c r="L1544">
        <v>2.19</v>
      </c>
      <c r="M1544">
        <v>2.14</v>
      </c>
      <c r="N1544">
        <v>2.1</v>
      </c>
      <c r="O1544">
        <v>2.0699999999999998</v>
      </c>
      <c r="P1544">
        <v>2.06</v>
      </c>
      <c r="Q1544">
        <v>2.0382744227095833</v>
      </c>
      <c r="R1544">
        <v>2.0227847811651389</v>
      </c>
      <c r="S1544">
        <v>283985</v>
      </c>
      <c r="T1544">
        <v>8652</v>
      </c>
      <c r="U1544">
        <v>4773</v>
      </c>
      <c r="V1544">
        <v>56.2016706307733</v>
      </c>
      <c r="W1544">
        <v>195.13853465276964</v>
      </c>
      <c r="X1544">
        <v>2551.1374662252933</v>
      </c>
      <c r="Y1544">
        <v>405.33580688701488</v>
      </c>
      <c r="Z1544">
        <v>9698</v>
      </c>
      <c r="AA1544">
        <v>9600.577880763989</v>
      </c>
      <c r="AB1544">
        <v>9484.8927216289412</v>
      </c>
      <c r="AC1544">
        <v>9310.4049175874225</v>
      </c>
      <c r="AD1544">
        <v>8996.9661900447354</v>
      </c>
      <c r="AE1544">
        <v>8644.8413824165073</v>
      </c>
      <c r="AF1544">
        <v>8323.1199087809255</v>
      </c>
      <c r="AG1544">
        <v>8088.5942546449169</v>
      </c>
      <c r="AH1544">
        <v>149</v>
      </c>
      <c r="AI1544">
        <v>137.2162789431045</v>
      </c>
      <c r="AJ1544">
        <v>120.8150525003899</v>
      </c>
      <c r="AK1544">
        <v>108.46179897480637</v>
      </c>
      <c r="AL1544">
        <v>103.83254158830815</v>
      </c>
      <c r="AM1544">
        <v>107.63316733689675</v>
      </c>
      <c r="AN1544">
        <v>146.25095277419135</v>
      </c>
      <c r="AO1544">
        <v>169.50828888863543</v>
      </c>
      <c r="AP1544">
        <v>49.436231028601945</v>
      </c>
      <c r="AQ1544">
        <v>0.92354801451703195</v>
      </c>
      <c r="AR1544">
        <v>0.15439351257096512</v>
      </c>
      <c r="AS1544">
        <v>0.92354801451703195</v>
      </c>
      <c r="AT1544">
        <v>19772</v>
      </c>
      <c r="AU1544">
        <v>820</v>
      </c>
      <c r="AV1544">
        <v>13101.912732615772</v>
      </c>
      <c r="AW1544">
        <v>8948.0729827765354</v>
      </c>
      <c r="AX1544">
        <v>636.89550094262324</v>
      </c>
      <c r="AY1544">
        <v>437.21082788738829</v>
      </c>
      <c r="AZ1544">
        <v>340.38469626481941</v>
      </c>
      <c r="BA1544">
        <v>16.92986704068668</v>
      </c>
      <c r="BB1544">
        <v>66.061272509003672</v>
      </c>
      <c r="BC1544">
        <v>11800</v>
      </c>
      <c r="BD1544">
        <v>774831.12150908075</v>
      </c>
      <c r="BE1544">
        <v>3182204.0788552761</v>
      </c>
      <c r="BF1544">
        <v>165598</v>
      </c>
      <c r="BG1544">
        <v>169433.83436609636</v>
      </c>
      <c r="BH1544">
        <v>167194.20723230342</v>
      </c>
      <c r="BI1544">
        <v>17934.000000000051</v>
      </c>
      <c r="BJ1544">
        <v>17391.953262164054</v>
      </c>
      <c r="BK1544">
        <v>16806.445784430511</v>
      </c>
      <c r="BL1544">
        <v>-359373.69417777215</v>
      </c>
      <c r="BM1544">
        <v>-351970.82136547158</v>
      </c>
      <c r="BN1544">
        <v>-363059.99122017133</v>
      </c>
      <c r="BO1544">
        <v>365904.53789481823</v>
      </c>
      <c r="BP1544">
        <v>828905.72059802082</v>
      </c>
      <c r="BQ1544">
        <v>1222037.422658375</v>
      </c>
      <c r="BR1544">
        <v>3304964</v>
      </c>
      <c r="BS1544">
        <v>8767932</v>
      </c>
      <c r="BT1544">
        <v>937111</v>
      </c>
      <c r="BU1544">
        <v>92904</v>
      </c>
      <c r="BV1544">
        <v>88734</v>
      </c>
      <c r="BW1544">
        <v>932589</v>
      </c>
      <c r="BX1544">
        <v>42948</v>
      </c>
      <c r="BY1544">
        <v>90.963046083700306</v>
      </c>
      <c r="BZ1544">
        <v>0</v>
      </c>
      <c r="CA1544">
        <v>0</v>
      </c>
      <c r="CB1544">
        <v>0</v>
      </c>
      <c r="CC1544">
        <v>0</v>
      </c>
      <c r="CD1544">
        <v>12.008825499083731</v>
      </c>
      <c r="CE1544">
        <v>0</v>
      </c>
      <c r="CF1544">
        <v>23.376077718194253</v>
      </c>
      <c r="CG1544">
        <v>248603.38382003843</v>
      </c>
      <c r="CH1544">
        <v>80034.793172312449</v>
      </c>
      <c r="CI1544">
        <v>84809.852127058301</v>
      </c>
      <c r="CJ1544">
        <v>17448.485866083876</v>
      </c>
      <c r="CK1544">
        <v>561594.98398583208</v>
      </c>
      <c r="CL1544">
        <v>2000000</v>
      </c>
      <c r="CM1544">
        <v>240000</v>
      </c>
      <c r="CN1544">
        <v>300000</v>
      </c>
      <c r="CO1544">
        <v>38930000</v>
      </c>
      <c r="CP1544">
        <v>2000</v>
      </c>
      <c r="CQ1544">
        <v>120</v>
      </c>
      <c r="CR1544">
        <v>0</v>
      </c>
      <c r="CS1544">
        <v>0</v>
      </c>
      <c r="CT1544">
        <v>2993000</v>
      </c>
      <c r="CU1544">
        <v>840960</v>
      </c>
      <c r="CV1544">
        <v>0</v>
      </c>
      <c r="CW1544">
        <v>0</v>
      </c>
      <c r="CX1544">
        <v>6121.1407686401044</v>
      </c>
      <c r="CY1544">
        <v>1074432.2858493137</v>
      </c>
      <c r="CZ1544">
        <v>11800</v>
      </c>
      <c r="DA1544">
        <v>12073.329662918253</v>
      </c>
      <c r="DB1544">
        <v>11913.740777915074</v>
      </c>
      <c r="DC1544">
        <v>11728.976631557874</v>
      </c>
      <c r="DD1544">
        <v>-359373.69417777215</v>
      </c>
      <c r="DE1544">
        <v>-351970.82136547158</v>
      </c>
      <c r="DF1544">
        <v>-363059.99122017133</v>
      </c>
    </row>
    <row r="1545" spans="1:110" x14ac:dyDescent="0.45">
      <c r="A1545">
        <v>40343</v>
      </c>
      <c r="B1545" t="s">
        <v>1875</v>
      </c>
      <c r="C1545">
        <v>45256</v>
      </c>
      <c r="D1545">
        <v>45565</v>
      </c>
      <c r="E1545">
        <v>46294</v>
      </c>
      <c r="F1545">
        <v>46714</v>
      </c>
      <c r="G1545">
        <v>46982</v>
      </c>
      <c r="H1545">
        <v>47066</v>
      </c>
      <c r="I1545">
        <v>46939</v>
      </c>
      <c r="J1545">
        <v>47251.107142857145</v>
      </c>
      <c r="K1545">
        <v>2.2599999999999998</v>
      </c>
      <c r="L1545">
        <v>2.19</v>
      </c>
      <c r="M1545">
        <v>2.14</v>
      </c>
      <c r="N1545">
        <v>2.1</v>
      </c>
      <c r="O1545">
        <v>2.0699999999999998</v>
      </c>
      <c r="P1545">
        <v>2.06</v>
      </c>
      <c r="Q1545">
        <v>2.0382744227095833</v>
      </c>
      <c r="R1545">
        <v>2.0227847811651389</v>
      </c>
      <c r="S1545">
        <v>283985</v>
      </c>
      <c r="T1545">
        <v>8652</v>
      </c>
      <c r="U1545">
        <v>4773</v>
      </c>
      <c r="V1545">
        <v>85.852012060667661</v>
      </c>
      <c r="W1545">
        <v>160.0888790187075</v>
      </c>
      <c r="X1545">
        <v>2421.6702441630896</v>
      </c>
      <c r="Y1545">
        <v>716.43904020625712</v>
      </c>
      <c r="Z1545">
        <v>16282</v>
      </c>
      <c r="AA1545">
        <v>16033.989443103797</v>
      </c>
      <c r="AB1545">
        <v>16284.659914147545</v>
      </c>
      <c r="AC1545">
        <v>16452.360552788265</v>
      </c>
      <c r="AD1545">
        <v>16359.616471398615</v>
      </c>
      <c r="AE1545">
        <v>16039.332303130082</v>
      </c>
      <c r="AF1545">
        <v>15588.689518754238</v>
      </c>
      <c r="AG1545">
        <v>15514.707193011862</v>
      </c>
      <c r="AH1545">
        <v>106</v>
      </c>
      <c r="AI1545">
        <v>111.09739102793846</v>
      </c>
      <c r="AJ1545">
        <v>111.67763680054456</v>
      </c>
      <c r="AK1545">
        <v>118.86566770477523</v>
      </c>
      <c r="AL1545">
        <v>119.95201004898516</v>
      </c>
      <c r="AM1545">
        <v>131.98501661915307</v>
      </c>
      <c r="AN1545">
        <v>132.88871147389304</v>
      </c>
      <c r="AO1545">
        <v>159.57352657913171</v>
      </c>
      <c r="AP1545">
        <v>100.39927125134884</v>
      </c>
      <c r="AQ1545">
        <v>0</v>
      </c>
      <c r="AR1545">
        <v>0</v>
      </c>
      <c r="AS1545">
        <v>0</v>
      </c>
      <c r="AT1545">
        <v>28209</v>
      </c>
      <c r="AU1545">
        <v>1690</v>
      </c>
      <c r="AV1545">
        <v>18876.231670594083</v>
      </c>
      <c r="AW1545">
        <v>17107.124995726648</v>
      </c>
      <c r="AX1545">
        <v>1303.7546062704971</v>
      </c>
      <c r="AY1545">
        <v>629.89985084772445</v>
      </c>
      <c r="AZ1545">
        <v>650.7550348374416</v>
      </c>
      <c r="BA1545">
        <v>34.656222418237483</v>
      </c>
      <c r="BB1545">
        <v>66.061272509003672</v>
      </c>
      <c r="BC1545">
        <v>17430</v>
      </c>
      <c r="BD1545">
        <v>1292764.3697113718</v>
      </c>
      <c r="BE1545">
        <v>6876113.3550998885</v>
      </c>
      <c r="BF1545">
        <v>279260</v>
      </c>
      <c r="BG1545">
        <v>298572.10883039923</v>
      </c>
      <c r="BH1545">
        <v>306663.11585604254</v>
      </c>
      <c r="BI1545">
        <v>129247.99999999996</v>
      </c>
      <c r="BJ1545">
        <v>132620.4376192448</v>
      </c>
      <c r="BK1545">
        <v>131872.83908339788</v>
      </c>
      <c r="BL1545">
        <v>-273534.37518349197</v>
      </c>
      <c r="BM1545">
        <v>-372659.23264354467</v>
      </c>
      <c r="BN1545">
        <v>-417204.05880700261</v>
      </c>
      <c r="BO1545">
        <v>928875.89260041714</v>
      </c>
      <c r="BP1545">
        <v>2051156.6979148451</v>
      </c>
      <c r="BQ1545">
        <v>2994507.058690499</v>
      </c>
      <c r="BR1545">
        <v>3304964</v>
      </c>
      <c r="BS1545">
        <v>8767932</v>
      </c>
      <c r="BT1545">
        <v>937111</v>
      </c>
      <c r="BU1545">
        <v>92904</v>
      </c>
      <c r="BV1545">
        <v>88734</v>
      </c>
      <c r="BW1545">
        <v>932589</v>
      </c>
      <c r="BX1545">
        <v>42948</v>
      </c>
      <c r="BY1545">
        <v>91.017900277909817</v>
      </c>
      <c r="BZ1545">
        <v>0</v>
      </c>
      <c r="CA1545">
        <v>0</v>
      </c>
      <c r="CB1545">
        <v>0</v>
      </c>
      <c r="CC1545">
        <v>0</v>
      </c>
      <c r="CD1545">
        <v>17.162075304093328</v>
      </c>
      <c r="CE1545">
        <v>0</v>
      </c>
      <c r="CF1545">
        <v>0</v>
      </c>
      <c r="CG1545">
        <v>501646.11377972044</v>
      </c>
      <c r="CH1545">
        <v>161498.77907984477</v>
      </c>
      <c r="CI1545">
        <v>171134.16589924262</v>
      </c>
      <c r="CJ1545">
        <v>35208.55183691925</v>
      </c>
      <c r="CK1545">
        <v>1133218.4498285542</v>
      </c>
      <c r="CL1545">
        <v>590000</v>
      </c>
      <c r="CM1545">
        <v>60000</v>
      </c>
      <c r="CN1545">
        <v>40000</v>
      </c>
      <c r="CO1545">
        <v>8690000</v>
      </c>
      <c r="CP1545">
        <v>0</v>
      </c>
      <c r="CQ1545">
        <v>0</v>
      </c>
      <c r="CR1545">
        <v>0</v>
      </c>
      <c r="CS1545">
        <v>0</v>
      </c>
      <c r="CT1545">
        <v>0</v>
      </c>
      <c r="CU1545">
        <v>0</v>
      </c>
      <c r="CV1545">
        <v>0</v>
      </c>
      <c r="CW1545">
        <v>0</v>
      </c>
      <c r="CX1545">
        <v>58.474787625526403</v>
      </c>
      <c r="CY1545">
        <v>2185086.2912458857</v>
      </c>
      <c r="CZ1545">
        <v>17430</v>
      </c>
      <c r="DA1545">
        <v>18635.364380555249</v>
      </c>
      <c r="DB1545">
        <v>19140.364210308751</v>
      </c>
      <c r="DC1545">
        <v>19569.171476906948</v>
      </c>
      <c r="DD1545">
        <v>-273534.37518349197</v>
      </c>
      <c r="DE1545">
        <v>-372659.23264354467</v>
      </c>
      <c r="DF1545">
        <v>-417204.05880700261</v>
      </c>
    </row>
    <row r="1546" spans="1:110" x14ac:dyDescent="0.45">
      <c r="A1546">
        <v>40344</v>
      </c>
      <c r="B1546" t="s">
        <v>1876</v>
      </c>
      <c r="C1546">
        <v>27263</v>
      </c>
      <c r="D1546">
        <v>27867</v>
      </c>
      <c r="E1546">
        <v>28227</v>
      </c>
      <c r="F1546">
        <v>28381</v>
      </c>
      <c r="G1546">
        <v>28408</v>
      </c>
      <c r="H1546">
        <v>28390</v>
      </c>
      <c r="I1546">
        <v>28288</v>
      </c>
      <c r="J1546">
        <v>28441.642857142859</v>
      </c>
      <c r="K1546">
        <v>2.2599999999999998</v>
      </c>
      <c r="L1546">
        <v>2.19</v>
      </c>
      <c r="M1546">
        <v>2.14</v>
      </c>
      <c r="N1546">
        <v>2.1</v>
      </c>
      <c r="O1546">
        <v>2.0699999999999998</v>
      </c>
      <c r="P1546">
        <v>2.06</v>
      </c>
      <c r="Q1546">
        <v>2.0382744227095833</v>
      </c>
      <c r="R1546">
        <v>2.0227847811651389</v>
      </c>
      <c r="S1546">
        <v>283985</v>
      </c>
      <c r="T1546">
        <v>8652</v>
      </c>
      <c r="U1546">
        <v>4773</v>
      </c>
      <c r="V1546">
        <v>49.754307981687639</v>
      </c>
      <c r="W1546">
        <v>172.75256488359548</v>
      </c>
      <c r="X1546">
        <v>2517.2843226987288</v>
      </c>
      <c r="Y1546">
        <v>399.95707233089354</v>
      </c>
      <c r="Z1546">
        <v>9718</v>
      </c>
      <c r="AA1546">
        <v>9597.7240717416917</v>
      </c>
      <c r="AB1546">
        <v>9534.8160408261829</v>
      </c>
      <c r="AC1546">
        <v>9463.664000359362</v>
      </c>
      <c r="AD1546">
        <v>9367.7630622110464</v>
      </c>
      <c r="AE1546">
        <v>9189.9561652782922</v>
      </c>
      <c r="AF1546">
        <v>8975.6432067103633</v>
      </c>
      <c r="AG1546">
        <v>8857.8035583037909</v>
      </c>
      <c r="AH1546">
        <v>114</v>
      </c>
      <c r="AI1546">
        <v>102.3926822299821</v>
      </c>
      <c r="AJ1546">
        <v>84.799154230493102</v>
      </c>
      <c r="AK1546">
        <v>69.175012300226641</v>
      </c>
      <c r="AL1546">
        <v>70.515862425842073</v>
      </c>
      <c r="AM1546">
        <v>73.286372439269201</v>
      </c>
      <c r="AN1546">
        <v>76.773726091067687</v>
      </c>
      <c r="AO1546">
        <v>85.676051307409594</v>
      </c>
      <c r="AP1546">
        <v>40.15970850053953</v>
      </c>
      <c r="AQ1546">
        <v>0</v>
      </c>
      <c r="AR1546">
        <v>0</v>
      </c>
      <c r="AS1546">
        <v>0</v>
      </c>
      <c r="AT1546">
        <v>22357</v>
      </c>
      <c r="AU1546">
        <v>1593</v>
      </c>
      <c r="AV1546">
        <v>15049.822152737426</v>
      </c>
      <c r="AW1546">
        <v>15674.749731763568</v>
      </c>
      <c r="AX1546">
        <v>1225.9292769238591</v>
      </c>
      <c r="AY1546">
        <v>502.21256523684787</v>
      </c>
      <c r="AZ1546">
        <v>596.26747979628612</v>
      </c>
      <c r="BA1546">
        <v>32.587480409091256</v>
      </c>
      <c r="BB1546">
        <v>66.061272509003672</v>
      </c>
      <c r="BC1546">
        <v>10600</v>
      </c>
      <c r="BD1546">
        <v>773769.66357438057</v>
      </c>
      <c r="BE1546">
        <v>4693240.7441129526</v>
      </c>
      <c r="BF1546">
        <v>222612</v>
      </c>
      <c r="BG1546">
        <v>236434.51063777437</v>
      </c>
      <c r="BH1546">
        <v>241101.90445531672</v>
      </c>
      <c r="BI1546">
        <v>206893.99999999997</v>
      </c>
      <c r="BJ1546">
        <v>204004.12483779993</v>
      </c>
      <c r="BK1546">
        <v>201936.82965938616</v>
      </c>
      <c r="BL1546">
        <v>-431068.99468995584</v>
      </c>
      <c r="BM1546">
        <v>-482605.91856554523</v>
      </c>
      <c r="BN1546">
        <v>-544081.94962195191</v>
      </c>
      <c r="BO1546">
        <v>561509.83430073364</v>
      </c>
      <c r="BP1546">
        <v>1251911.002301737</v>
      </c>
      <c r="BQ1546">
        <v>1867741.5156701547</v>
      </c>
      <c r="BR1546">
        <v>3304964</v>
      </c>
      <c r="BS1546">
        <v>8767932</v>
      </c>
      <c r="BT1546">
        <v>937111</v>
      </c>
      <c r="BU1546">
        <v>92904</v>
      </c>
      <c r="BV1546">
        <v>88734</v>
      </c>
      <c r="BW1546">
        <v>932589</v>
      </c>
      <c r="BX1546">
        <v>42948</v>
      </c>
      <c r="BY1546">
        <v>122.56311206840252</v>
      </c>
      <c r="BZ1546">
        <v>0</v>
      </c>
      <c r="CA1546">
        <v>0</v>
      </c>
      <c r="CB1546">
        <v>0</v>
      </c>
      <c r="CC1546">
        <v>0</v>
      </c>
      <c r="CD1546">
        <v>6.1887922318787556</v>
      </c>
      <c r="CE1546">
        <v>0</v>
      </c>
      <c r="CF1546">
        <v>0</v>
      </c>
      <c r="CG1546">
        <v>374173.4603413844</v>
      </c>
      <c r="CH1546">
        <v>120460.53053996006</v>
      </c>
      <c r="CI1546">
        <v>127647.48151776631</v>
      </c>
      <c r="CJ1546">
        <v>26261.751686197673</v>
      </c>
      <c r="CK1546">
        <v>845257.75650928821</v>
      </c>
      <c r="CL1546">
        <v>1350000</v>
      </c>
      <c r="CM1546">
        <v>170000</v>
      </c>
      <c r="CN1546">
        <v>60000</v>
      </c>
      <c r="CO1546">
        <v>16309999.999999998</v>
      </c>
      <c r="CP1546">
        <v>1000</v>
      </c>
      <c r="CQ1546">
        <v>0</v>
      </c>
      <c r="CR1546">
        <v>0</v>
      </c>
      <c r="CS1546">
        <v>0</v>
      </c>
      <c r="CT1546">
        <v>1430000</v>
      </c>
      <c r="CU1546">
        <v>0</v>
      </c>
      <c r="CV1546">
        <v>0</v>
      </c>
      <c r="CW1546">
        <v>0</v>
      </c>
      <c r="CX1546">
        <v>1466.5476736482021</v>
      </c>
      <c r="CY1546">
        <v>1429335.5541736227</v>
      </c>
      <c r="CZ1546">
        <v>10600</v>
      </c>
      <c r="DA1546">
        <v>11258.179310910498</v>
      </c>
      <c r="DB1546">
        <v>11480.4241785095</v>
      </c>
      <c r="DC1546">
        <v>11712.908852443334</v>
      </c>
      <c r="DD1546">
        <v>-431068.99468995584</v>
      </c>
      <c r="DE1546">
        <v>-482605.91856554523</v>
      </c>
      <c r="DF1546">
        <v>-544081.94962195191</v>
      </c>
    </row>
    <row r="1547" spans="1:110" x14ac:dyDescent="0.45">
      <c r="A1547">
        <v>40345</v>
      </c>
      <c r="B1547" t="s">
        <v>1877</v>
      </c>
      <c r="C1547">
        <v>30344</v>
      </c>
      <c r="D1547">
        <v>35350</v>
      </c>
      <c r="E1547">
        <v>34733</v>
      </c>
      <c r="F1547">
        <v>34118</v>
      </c>
      <c r="G1547">
        <v>33290</v>
      </c>
      <c r="H1547">
        <v>32329</v>
      </c>
      <c r="I1547">
        <v>31350</v>
      </c>
      <c r="J1547">
        <v>31190.46428571429</v>
      </c>
      <c r="K1547">
        <v>2.2599999999999998</v>
      </c>
      <c r="L1547">
        <v>2.19</v>
      </c>
      <c r="M1547">
        <v>2.14</v>
      </c>
      <c r="N1547">
        <v>2.1</v>
      </c>
      <c r="O1547">
        <v>2.0699999999999998</v>
      </c>
      <c r="P1547">
        <v>2.06</v>
      </c>
      <c r="Q1547">
        <v>2.0382744227095833</v>
      </c>
      <c r="R1547">
        <v>2.0227847811651389</v>
      </c>
      <c r="S1547">
        <v>283985</v>
      </c>
      <c r="T1547">
        <v>8652</v>
      </c>
      <c r="U1547">
        <v>4773</v>
      </c>
      <c r="V1547">
        <v>57.874295445617477</v>
      </c>
      <c r="W1547">
        <v>128.06500023948087</v>
      </c>
      <c r="X1547">
        <v>2408.6651572120199</v>
      </c>
      <c r="Y1547">
        <v>600.49115709354635</v>
      </c>
      <c r="Z1547">
        <v>14128</v>
      </c>
      <c r="AA1547">
        <v>16072.50706612497</v>
      </c>
      <c r="AB1547">
        <v>15771.707832884957</v>
      </c>
      <c r="AC1547">
        <v>15589.820048044579</v>
      </c>
      <c r="AD1547">
        <v>15104.330902146161</v>
      </c>
      <c r="AE1547">
        <v>14233.224867693449</v>
      </c>
      <c r="AF1547">
        <v>13281.080760855113</v>
      </c>
      <c r="AG1547">
        <v>13031.347117961523</v>
      </c>
      <c r="AH1547">
        <v>305</v>
      </c>
      <c r="AI1547">
        <v>265.02807323649768</v>
      </c>
      <c r="AJ1547">
        <v>206.69723396326782</v>
      </c>
      <c r="AK1547">
        <v>156.59688344292474</v>
      </c>
      <c r="AL1547">
        <v>116.96706672005783</v>
      </c>
      <c r="AM1547">
        <v>89.799589942515524</v>
      </c>
      <c r="AN1547">
        <v>74.465939098827207</v>
      </c>
      <c r="AO1547">
        <v>62.506660907195041</v>
      </c>
      <c r="AP1547">
        <v>66.871158240529724</v>
      </c>
      <c r="AQ1547">
        <v>0.96972541524288358</v>
      </c>
      <c r="AR1547">
        <v>0.16211318819951337</v>
      </c>
      <c r="AS1547">
        <v>0.96972541524288358</v>
      </c>
      <c r="AT1547">
        <v>20844</v>
      </c>
      <c r="AU1547">
        <v>1634</v>
      </c>
      <c r="AV1547">
        <v>14083.845922685248</v>
      </c>
      <c r="AW1547">
        <v>15855.920444749383</v>
      </c>
      <c r="AX1547">
        <v>1256.0043683072652</v>
      </c>
      <c r="AY1547">
        <v>469.97793844000671</v>
      </c>
      <c r="AZ1547">
        <v>603.15921371826641</v>
      </c>
      <c r="BA1547">
        <v>33.386932277732164</v>
      </c>
      <c r="BB1547">
        <v>66.061272509003672</v>
      </c>
      <c r="BC1547">
        <v>11830</v>
      </c>
      <c r="BD1547">
        <v>746549.37879084249</v>
      </c>
      <c r="BE1547">
        <v>4573428.6871370124</v>
      </c>
      <c r="BF1547">
        <v>225316</v>
      </c>
      <c r="BG1547">
        <v>226783.26289108908</v>
      </c>
      <c r="BH1547">
        <v>219064.3867999615</v>
      </c>
      <c r="BI1547">
        <v>221437.99999999994</v>
      </c>
      <c r="BJ1547">
        <v>214787.80862226765</v>
      </c>
      <c r="BK1547">
        <v>208099.0110969558</v>
      </c>
      <c r="BL1547">
        <v>-426037.07598337799</v>
      </c>
      <c r="BM1547">
        <v>-551928.97410851298</v>
      </c>
      <c r="BN1547">
        <v>-623778.52995903173</v>
      </c>
      <c r="BO1547">
        <v>508019.88661950408</v>
      </c>
      <c r="BP1547">
        <v>1198085.0444436953</v>
      </c>
      <c r="BQ1547">
        <v>1735380.0058346842</v>
      </c>
      <c r="BR1547">
        <v>3304964</v>
      </c>
      <c r="BS1547">
        <v>8767932</v>
      </c>
      <c r="BT1547">
        <v>937111</v>
      </c>
      <c r="BU1547">
        <v>92904</v>
      </c>
      <c r="BV1547">
        <v>88734</v>
      </c>
      <c r="BW1547">
        <v>932589</v>
      </c>
      <c r="BX1547">
        <v>42948</v>
      </c>
      <c r="BY1547">
        <v>155.05023204210565</v>
      </c>
      <c r="BZ1547">
        <v>0</v>
      </c>
      <c r="CA1547">
        <v>0</v>
      </c>
      <c r="CB1547">
        <v>0</v>
      </c>
      <c r="CC1547">
        <v>0</v>
      </c>
      <c r="CD1547">
        <v>20.341280052664004</v>
      </c>
      <c r="CE1547">
        <v>5.1711819662875644</v>
      </c>
      <c r="CF1547">
        <v>0</v>
      </c>
      <c r="CG1547">
        <v>332316.76816760242</v>
      </c>
      <c r="CH1547">
        <v>106985.28475074419</v>
      </c>
      <c r="CI1547">
        <v>113368.27172086365</v>
      </c>
      <c r="CJ1547">
        <v>23323.996412826407</v>
      </c>
      <c r="CK1547">
        <v>750703.49900146946</v>
      </c>
      <c r="CL1547">
        <v>520000</v>
      </c>
      <c r="CM1547">
        <v>1290000</v>
      </c>
      <c r="CN1547">
        <v>1490000</v>
      </c>
      <c r="CO1547">
        <v>18930000</v>
      </c>
      <c r="CP1547">
        <v>2000</v>
      </c>
      <c r="CQ1547">
        <v>0</v>
      </c>
      <c r="CR1547">
        <v>0</v>
      </c>
      <c r="CS1547">
        <v>0</v>
      </c>
      <c r="CT1547">
        <v>3185000</v>
      </c>
      <c r="CU1547">
        <v>0</v>
      </c>
      <c r="CV1547">
        <v>0</v>
      </c>
      <c r="CW1547">
        <v>0</v>
      </c>
      <c r="CX1547">
        <v>1155.4618034804018</v>
      </c>
      <c r="CY1547">
        <v>1537719.0822483599</v>
      </c>
      <c r="CZ1547">
        <v>11830</v>
      </c>
      <c r="DA1547">
        <v>11907.037227722771</v>
      </c>
      <c r="DB1547">
        <v>11501.765058156299</v>
      </c>
      <c r="DC1547">
        <v>11300.862826841449</v>
      </c>
      <c r="DD1547">
        <v>-426037.07598337799</v>
      </c>
      <c r="DE1547">
        <v>-551928.97410851298</v>
      </c>
      <c r="DF1547">
        <v>-623778.52995903173</v>
      </c>
    </row>
    <row r="1548" spans="1:110" x14ac:dyDescent="0.45">
      <c r="A1548">
        <v>40348</v>
      </c>
      <c r="B1548" t="s">
        <v>1878</v>
      </c>
      <c r="C1548">
        <v>8225</v>
      </c>
      <c r="D1548">
        <v>8393</v>
      </c>
      <c r="E1548">
        <v>8429</v>
      </c>
      <c r="F1548">
        <v>8443</v>
      </c>
      <c r="G1548">
        <v>8461</v>
      </c>
      <c r="H1548">
        <v>8454</v>
      </c>
      <c r="I1548">
        <v>8428</v>
      </c>
      <c r="J1548">
        <v>8455.25</v>
      </c>
      <c r="K1548">
        <v>2.2599999999999998</v>
      </c>
      <c r="L1548">
        <v>2.19</v>
      </c>
      <c r="M1548">
        <v>2.14</v>
      </c>
      <c r="N1548">
        <v>2.1</v>
      </c>
      <c r="O1548">
        <v>2.0699999999999998</v>
      </c>
      <c r="P1548">
        <v>2.06</v>
      </c>
      <c r="Q1548">
        <v>2.0382744227095833</v>
      </c>
      <c r="R1548">
        <v>2.0227847811651389</v>
      </c>
      <c r="S1548">
        <v>283985</v>
      </c>
      <c r="T1548">
        <v>8652</v>
      </c>
      <c r="U1548">
        <v>4773</v>
      </c>
      <c r="V1548">
        <v>15.024794305195913</v>
      </c>
      <c r="W1548">
        <v>52.167779200674403</v>
      </c>
      <c r="X1548">
        <v>2514.8766536997905</v>
      </c>
      <c r="Y1548">
        <v>399.57453141754729</v>
      </c>
      <c r="Z1548">
        <v>6802</v>
      </c>
      <c r="AA1548">
        <v>6769.7116170639292</v>
      </c>
      <c r="AB1548">
        <v>6707.3554467233398</v>
      </c>
      <c r="AC1548">
        <v>6649.1769667342551</v>
      </c>
      <c r="AD1548">
        <v>6546.0263226421057</v>
      </c>
      <c r="AE1548">
        <v>6409.2636004077431</v>
      </c>
      <c r="AF1548">
        <v>6273.5443180445955</v>
      </c>
      <c r="AG1548">
        <v>6183.5483529861767</v>
      </c>
      <c r="AH1548">
        <v>163</v>
      </c>
      <c r="AI1548">
        <v>137.74773703465002</v>
      </c>
      <c r="AJ1548">
        <v>120.98116656299835</v>
      </c>
      <c r="AK1548">
        <v>105.83877445374941</v>
      </c>
      <c r="AL1548">
        <v>108.94276066305105</v>
      </c>
      <c r="AM1548">
        <v>114.58930883271869</v>
      </c>
      <c r="AN1548">
        <v>126.26593550483533</v>
      </c>
      <c r="AO1548">
        <v>141.54045900605021</v>
      </c>
      <c r="AP1548">
        <v>33.088577030686473</v>
      </c>
      <c r="AQ1548">
        <v>1.0159028159687351</v>
      </c>
      <c r="AR1548">
        <v>0.16983286382806162</v>
      </c>
      <c r="AS1548">
        <v>1.0159028159687351</v>
      </c>
      <c r="AT1548">
        <v>7498</v>
      </c>
      <c r="AU1548">
        <v>1849</v>
      </c>
      <c r="AV1548">
        <v>5511.3247552925477</v>
      </c>
      <c r="AW1548">
        <v>16229.992146364888</v>
      </c>
      <c r="AX1548">
        <v>1409.8866697045066</v>
      </c>
      <c r="AY1548">
        <v>183.91290708411228</v>
      </c>
      <c r="AZ1548">
        <v>617.38890124772036</v>
      </c>
      <c r="BA1548">
        <v>37.477410069951439</v>
      </c>
      <c r="BB1548">
        <v>66.061272509003672</v>
      </c>
      <c r="BC1548">
        <v>11830</v>
      </c>
      <c r="BD1548">
        <v>852384.11385587708</v>
      </c>
      <c r="BE1548">
        <v>1590552.9646311975</v>
      </c>
      <c r="BF1548">
        <v>95834</v>
      </c>
      <c r="BG1548">
        <v>100536.55550714029</v>
      </c>
      <c r="BH1548">
        <v>102622.24951907447</v>
      </c>
      <c r="BI1548">
        <v>93581.999999999985</v>
      </c>
      <c r="BJ1548">
        <v>91915.773388703994</v>
      </c>
      <c r="BK1548">
        <v>90489.856876824851</v>
      </c>
      <c r="BL1548">
        <v>-8096.5160062047653</v>
      </c>
      <c r="BM1548">
        <v>4106.2330597041873</v>
      </c>
      <c r="BN1548">
        <v>34088.001770838629</v>
      </c>
      <c r="BO1548">
        <v>181382.94175324123</v>
      </c>
      <c r="BP1548">
        <v>418208.67903913173</v>
      </c>
      <c r="BQ1548">
        <v>632535.5079932895</v>
      </c>
      <c r="BR1548">
        <v>3304964</v>
      </c>
      <c r="BS1548">
        <v>8767932</v>
      </c>
      <c r="BT1548">
        <v>937111</v>
      </c>
      <c r="BU1548">
        <v>92904</v>
      </c>
      <c r="BV1548">
        <v>88734</v>
      </c>
      <c r="BW1548">
        <v>932589</v>
      </c>
      <c r="BX1548">
        <v>42948</v>
      </c>
      <c r="BY1548">
        <v>99.431983464612728</v>
      </c>
      <c r="BZ1548">
        <v>0</v>
      </c>
      <c r="CA1548">
        <v>0</v>
      </c>
      <c r="CB1548">
        <v>0</v>
      </c>
      <c r="CC1548">
        <v>0</v>
      </c>
      <c r="CD1548">
        <v>9.2615364704298102</v>
      </c>
      <c r="CE1548">
        <v>0</v>
      </c>
      <c r="CF1548">
        <v>0</v>
      </c>
      <c r="CG1548">
        <v>127472.65343833604</v>
      </c>
      <c r="CH1548">
        <v>41038.248539884698</v>
      </c>
      <c r="CI1548">
        <v>43486.68438147632</v>
      </c>
      <c r="CJ1548">
        <v>8946.8001507215795</v>
      </c>
      <c r="CK1548">
        <v>287960.69331926596</v>
      </c>
      <c r="CL1548">
        <v>1920000</v>
      </c>
      <c r="CM1548">
        <v>370000</v>
      </c>
      <c r="CN1548">
        <v>200000</v>
      </c>
      <c r="CO1548">
        <v>37440000</v>
      </c>
      <c r="CP1548">
        <v>5000</v>
      </c>
      <c r="CQ1548">
        <v>0</v>
      </c>
      <c r="CR1548">
        <v>0</v>
      </c>
      <c r="CS1548">
        <v>0</v>
      </c>
      <c r="CT1548">
        <v>10081000</v>
      </c>
      <c r="CU1548">
        <v>0</v>
      </c>
      <c r="CV1548">
        <v>0</v>
      </c>
      <c r="CW1548">
        <v>0</v>
      </c>
      <c r="CX1548">
        <v>6006.5301848940726</v>
      </c>
      <c r="CY1548">
        <v>512624.24203380087</v>
      </c>
      <c r="CZ1548">
        <v>11830</v>
      </c>
      <c r="DA1548">
        <v>12410.495770284759</v>
      </c>
      <c r="DB1548">
        <v>12667.959302655123</v>
      </c>
      <c r="DC1548">
        <v>12902.932103521065</v>
      </c>
      <c r="DD1548">
        <v>-8096.5160062047653</v>
      </c>
      <c r="DE1548">
        <v>4106.2330597041873</v>
      </c>
      <c r="DF1548">
        <v>34088.001770838629</v>
      </c>
    </row>
    <row r="1549" spans="1:110" x14ac:dyDescent="0.45">
      <c r="A1549">
        <v>40349</v>
      </c>
      <c r="B1549" t="s">
        <v>1879</v>
      </c>
      <c r="C1549">
        <v>45360</v>
      </c>
      <c r="D1549">
        <v>48212</v>
      </c>
      <c r="E1549">
        <v>50557</v>
      </c>
      <c r="F1549">
        <v>52338</v>
      </c>
      <c r="G1549">
        <v>53537</v>
      </c>
      <c r="H1549">
        <v>54262</v>
      </c>
      <c r="I1549">
        <v>54631</v>
      </c>
      <c r="J1549">
        <v>56162.892857142862</v>
      </c>
      <c r="K1549">
        <v>2.2599999999999998</v>
      </c>
      <c r="L1549">
        <v>2.19</v>
      </c>
      <c r="M1549">
        <v>2.14</v>
      </c>
      <c r="N1549">
        <v>2.1</v>
      </c>
      <c r="O1549">
        <v>2.0699999999999998</v>
      </c>
      <c r="P1549">
        <v>2.06</v>
      </c>
      <c r="Q1549">
        <v>2.0382744227095833</v>
      </c>
      <c r="R1549">
        <v>2.0227847811651389</v>
      </c>
      <c r="S1549">
        <v>283985</v>
      </c>
      <c r="T1549">
        <v>8652</v>
      </c>
      <c r="U1549">
        <v>4773</v>
      </c>
      <c r="V1549">
        <v>90.569585944189654</v>
      </c>
      <c r="W1549">
        <v>190.29477939828459</v>
      </c>
      <c r="X1549">
        <v>2300.805894117153</v>
      </c>
      <c r="Y1549">
        <v>604.10219433663576</v>
      </c>
      <c r="Z1549">
        <v>19375</v>
      </c>
      <c r="AA1549">
        <v>20520.735698884913</v>
      </c>
      <c r="AB1549">
        <v>21723.664881083208</v>
      </c>
      <c r="AC1549">
        <v>22716.374120689357</v>
      </c>
      <c r="AD1549">
        <v>23102.596355320853</v>
      </c>
      <c r="AE1549">
        <v>22967.052388706037</v>
      </c>
      <c r="AF1549">
        <v>22549.139284231172</v>
      </c>
      <c r="AG1549">
        <v>23111.467585950842</v>
      </c>
      <c r="AH1549">
        <v>245</v>
      </c>
      <c r="AI1549">
        <v>234.91922124874498</v>
      </c>
      <c r="AJ1549">
        <v>220.72421157309682</v>
      </c>
      <c r="AK1549">
        <v>209.49045470469272</v>
      </c>
      <c r="AL1549">
        <v>205.38571406159909</v>
      </c>
      <c r="AM1549">
        <v>201.62103068659496</v>
      </c>
      <c r="AN1549">
        <v>216.34809844542843</v>
      </c>
      <c r="AO1549">
        <v>255.27997234321285</v>
      </c>
      <c r="AP1549">
        <v>105.38067902618533</v>
      </c>
      <c r="AQ1549">
        <v>1.8470960290340639</v>
      </c>
      <c r="AR1549">
        <v>0.30878702514193024</v>
      </c>
      <c r="AS1549">
        <v>1.8470960290340639</v>
      </c>
      <c r="AT1549">
        <v>32478</v>
      </c>
      <c r="AU1549">
        <v>2564</v>
      </c>
      <c r="AV1549">
        <v>21951.039790472103</v>
      </c>
      <c r="AW1549">
        <v>24855.981917522455</v>
      </c>
      <c r="AX1549">
        <v>1970.7037595094164</v>
      </c>
      <c r="AY1549">
        <v>732.50619780805403</v>
      </c>
      <c r="AZ1549">
        <v>945.52155214255424</v>
      </c>
      <c r="BA1549">
        <v>52.384971436752977</v>
      </c>
      <c r="BB1549">
        <v>66.061272509003672</v>
      </c>
      <c r="BC1549">
        <v>19010</v>
      </c>
      <c r="BD1549">
        <v>1583863.7197153142</v>
      </c>
      <c r="BE1549">
        <v>6413388.567734573</v>
      </c>
      <c r="BF1549">
        <v>290904</v>
      </c>
      <c r="BG1549">
        <v>329333.93858553295</v>
      </c>
      <c r="BH1549">
        <v>348070.51559012418</v>
      </c>
      <c r="BI1549">
        <v>284413.99999999994</v>
      </c>
      <c r="BJ1549">
        <v>314845.18508334091</v>
      </c>
      <c r="BK1549">
        <v>320198.16132417088</v>
      </c>
      <c r="BL1549">
        <v>-157498.45328224171</v>
      </c>
      <c r="BM1549">
        <v>-245407.13787972252</v>
      </c>
      <c r="BN1549">
        <v>-288978.57955037872</v>
      </c>
      <c r="BO1549">
        <v>1023285.3481618199</v>
      </c>
      <c r="BP1549">
        <v>2173603.8033799184</v>
      </c>
      <c r="BQ1549">
        <v>3100959.5706215724</v>
      </c>
      <c r="BR1549">
        <v>3304964</v>
      </c>
      <c r="BS1549">
        <v>8767932</v>
      </c>
      <c r="BT1549">
        <v>937111</v>
      </c>
      <c r="BU1549">
        <v>92904</v>
      </c>
      <c r="BV1549">
        <v>88734</v>
      </c>
      <c r="BW1549">
        <v>932589</v>
      </c>
      <c r="BX1549">
        <v>42948</v>
      </c>
      <c r="BY1549">
        <v>111.8048612096354</v>
      </c>
      <c r="BZ1549">
        <v>0</v>
      </c>
      <c r="CA1549">
        <v>0</v>
      </c>
      <c r="CB1549">
        <v>0</v>
      </c>
      <c r="CC1549">
        <v>0</v>
      </c>
      <c r="CD1549">
        <v>35.205006335168584</v>
      </c>
      <c r="CE1549">
        <v>0</v>
      </c>
      <c r="CF1549">
        <v>0</v>
      </c>
      <c r="CG1549">
        <v>403980.49870756245</v>
      </c>
      <c r="CH1549">
        <v>130056.53890500774</v>
      </c>
      <c r="CI1549">
        <v>137816.00970646975</v>
      </c>
      <c r="CJ1549">
        <v>28353.789532386298</v>
      </c>
      <c r="CK1549">
        <v>912591.84897697717</v>
      </c>
      <c r="CL1549">
        <v>2270000</v>
      </c>
      <c r="CM1549">
        <v>360000</v>
      </c>
      <c r="CN1549">
        <v>110000</v>
      </c>
      <c r="CO1549">
        <v>14130000</v>
      </c>
      <c r="CP1549">
        <v>0</v>
      </c>
      <c r="CQ1549">
        <v>0</v>
      </c>
      <c r="CR1549">
        <v>0</v>
      </c>
      <c r="CS1549">
        <v>0</v>
      </c>
      <c r="CT1549">
        <v>0</v>
      </c>
      <c r="CU1549">
        <v>0</v>
      </c>
      <c r="CV1549">
        <v>0</v>
      </c>
      <c r="CW1549">
        <v>0</v>
      </c>
      <c r="CX1549">
        <v>168.40738836151607</v>
      </c>
      <c r="CY1549">
        <v>1801348.9703263708</v>
      </c>
      <c r="CZ1549">
        <v>19010</v>
      </c>
      <c r="DA1549">
        <v>21521.320341112463</v>
      </c>
      <c r="DB1549">
        <v>22745.718523527554</v>
      </c>
      <c r="DC1549">
        <v>23975.676815784089</v>
      </c>
      <c r="DD1549">
        <v>-157498.45328224171</v>
      </c>
      <c r="DE1549">
        <v>-245407.13787972252</v>
      </c>
      <c r="DF1549">
        <v>-288978.57955037872</v>
      </c>
    </row>
    <row r="1550" spans="1:110" x14ac:dyDescent="0.45">
      <c r="A1550">
        <v>40381</v>
      </c>
      <c r="B1550" t="s">
        <v>1880</v>
      </c>
      <c r="C1550">
        <v>14208</v>
      </c>
      <c r="D1550">
        <v>13012</v>
      </c>
      <c r="E1550">
        <v>11788</v>
      </c>
      <c r="F1550">
        <v>10613</v>
      </c>
      <c r="G1550">
        <v>9531</v>
      </c>
      <c r="H1550">
        <v>8511</v>
      </c>
      <c r="I1550">
        <v>7555</v>
      </c>
      <c r="J1550">
        <v>6440.0714285714294</v>
      </c>
      <c r="K1550">
        <v>2.2599999999999998</v>
      </c>
      <c r="L1550">
        <v>2.19</v>
      </c>
      <c r="M1550">
        <v>2.14</v>
      </c>
      <c r="N1550">
        <v>2.1</v>
      </c>
      <c r="O1550">
        <v>2.0699999999999998</v>
      </c>
      <c r="P1550">
        <v>2.06</v>
      </c>
      <c r="Q1550">
        <v>2.0382744227095833</v>
      </c>
      <c r="R1550">
        <v>2.0227847811651389</v>
      </c>
      <c r="S1550">
        <v>273234</v>
      </c>
      <c r="T1550">
        <v>9128</v>
      </c>
      <c r="U1550">
        <v>4338</v>
      </c>
      <c r="V1550">
        <v>26.303349821404709</v>
      </c>
      <c r="W1550">
        <v>64.861433036567277</v>
      </c>
      <c r="X1550">
        <v>2618.0041210587897</v>
      </c>
      <c r="Y1550">
        <v>504.55528937502868</v>
      </c>
      <c r="Z1550">
        <v>5466</v>
      </c>
      <c r="AA1550">
        <v>4911.6437088663997</v>
      </c>
      <c r="AB1550">
        <v>4378.0312949856252</v>
      </c>
      <c r="AC1550">
        <v>3856.7052394173861</v>
      </c>
      <c r="AD1550">
        <v>3392.0654963047014</v>
      </c>
      <c r="AE1550">
        <v>2976.6753328942077</v>
      </c>
      <c r="AF1550">
        <v>2610.9261095324787</v>
      </c>
      <c r="AG1550">
        <v>2131.2831204425756</v>
      </c>
      <c r="AH1550">
        <v>182</v>
      </c>
      <c r="AI1550">
        <v>139.81125576912353</v>
      </c>
      <c r="AJ1550">
        <v>106.0288075928236</v>
      </c>
      <c r="AK1550">
        <v>83.048303472297349</v>
      </c>
      <c r="AL1550">
        <v>67.288621507201611</v>
      </c>
      <c r="AM1550">
        <v>53.939692983684168</v>
      </c>
      <c r="AN1550">
        <v>44.395572687218944</v>
      </c>
      <c r="AO1550">
        <v>37.024973273376908</v>
      </c>
      <c r="AP1550">
        <v>33.72089194947376</v>
      </c>
      <c r="AQ1550">
        <v>4.6177400725851601E-2</v>
      </c>
      <c r="AR1550">
        <v>7.7196756285482556E-3</v>
      </c>
      <c r="AS1550">
        <v>4.6177400725851601E-2</v>
      </c>
      <c r="AT1550">
        <v>10511</v>
      </c>
      <c r="AU1550">
        <v>60</v>
      </c>
      <c r="AV1550">
        <v>6832.4494552799251</v>
      </c>
      <c r="AW1550">
        <v>1619.4023663720154</v>
      </c>
      <c r="AX1550">
        <v>53.014360992796078</v>
      </c>
      <c r="AY1550">
        <v>227.99883832269109</v>
      </c>
      <c r="AZ1550">
        <v>61.602066016791468</v>
      </c>
      <c r="BA1550">
        <v>1.4092203218999666</v>
      </c>
      <c r="BB1550">
        <v>66.061272509003672</v>
      </c>
      <c r="BC1550">
        <v>19010</v>
      </c>
      <c r="BD1550">
        <v>672930.35461717879</v>
      </c>
      <c r="BE1550">
        <v>1703213.195437958</v>
      </c>
      <c r="BF1550">
        <v>59146</v>
      </c>
      <c r="BG1550">
        <v>50308.840580123855</v>
      </c>
      <c r="BH1550">
        <v>41128.115389379178</v>
      </c>
      <c r="BI1550">
        <v>36840.000000000015</v>
      </c>
      <c r="BJ1550">
        <v>28927.387539054347</v>
      </c>
      <c r="BK1550">
        <v>25442.336678102962</v>
      </c>
      <c r="BL1550">
        <v>-255042.30757135642</v>
      </c>
      <c r="BM1550">
        <v>-349600.17992667481</v>
      </c>
      <c r="BN1550">
        <v>-356591.50244236051</v>
      </c>
      <c r="BO1550">
        <v>29434.435755219543</v>
      </c>
      <c r="BP1550">
        <v>149566.82904621202</v>
      </c>
      <c r="BQ1550">
        <v>275092.09034891287</v>
      </c>
      <c r="BR1550">
        <v>3304964</v>
      </c>
      <c r="BS1550">
        <v>8767932</v>
      </c>
      <c r="BT1550">
        <v>937111</v>
      </c>
      <c r="BU1550">
        <v>92904</v>
      </c>
      <c r="BV1550">
        <v>88734</v>
      </c>
      <c r="BW1550">
        <v>932589</v>
      </c>
      <c r="BX1550">
        <v>42948</v>
      </c>
      <c r="BY1550">
        <v>73.069521489433171</v>
      </c>
      <c r="BZ1550">
        <v>0</v>
      </c>
      <c r="CA1550">
        <v>0</v>
      </c>
      <c r="CB1550">
        <v>0</v>
      </c>
      <c r="CC1550">
        <v>0</v>
      </c>
      <c r="CD1550">
        <v>13.488806354339591</v>
      </c>
      <c r="CE1550">
        <v>0</v>
      </c>
      <c r="CF1550">
        <v>0</v>
      </c>
      <c r="CG1550">
        <v>202307.34550661291</v>
      </c>
      <c r="CH1550">
        <v>65130.354647876717</v>
      </c>
      <c r="CI1550">
        <v>69016.180685029583</v>
      </c>
      <c r="CJ1550">
        <v>14199.150487961113</v>
      </c>
      <c r="CK1550">
        <v>457012.24462112359</v>
      </c>
      <c r="CL1550">
        <v>460000</v>
      </c>
      <c r="CM1550">
        <v>390000</v>
      </c>
      <c r="CN1550">
        <v>80000</v>
      </c>
      <c r="CO1550">
        <v>11600000</v>
      </c>
      <c r="CP1550">
        <v>0</v>
      </c>
      <c r="CQ1550">
        <v>0</v>
      </c>
      <c r="CR1550">
        <v>0</v>
      </c>
      <c r="CS1550">
        <v>0</v>
      </c>
      <c r="CT1550">
        <v>0</v>
      </c>
      <c r="CU1550">
        <v>0</v>
      </c>
      <c r="CV1550">
        <v>0</v>
      </c>
      <c r="CW1550">
        <v>0</v>
      </c>
      <c r="CX1550">
        <v>470.03269624125392</v>
      </c>
      <c r="CY1550">
        <v>808800.94518716959</v>
      </c>
      <c r="CZ1550">
        <v>19010</v>
      </c>
      <c r="DA1550">
        <v>16169.665901804929</v>
      </c>
      <c r="DB1550">
        <v>13218.907002199612</v>
      </c>
      <c r="DC1550">
        <v>10186.457648472686</v>
      </c>
      <c r="DD1550">
        <v>-255042.30757135642</v>
      </c>
      <c r="DE1550">
        <v>-349600.17992667481</v>
      </c>
      <c r="DF1550">
        <v>-356591.50244236051</v>
      </c>
    </row>
    <row r="1551" spans="1:110" x14ac:dyDescent="0.45">
      <c r="A1551">
        <v>40382</v>
      </c>
      <c r="B1551" t="s">
        <v>1881</v>
      </c>
      <c r="C1551">
        <v>28997</v>
      </c>
      <c r="D1551">
        <v>27714</v>
      </c>
      <c r="E1551">
        <v>26293</v>
      </c>
      <c r="F1551">
        <v>24807</v>
      </c>
      <c r="G1551">
        <v>23285</v>
      </c>
      <c r="H1551">
        <v>21775</v>
      </c>
      <c r="I1551">
        <v>20368</v>
      </c>
      <c r="J1551">
        <v>18911.821428571428</v>
      </c>
      <c r="K1551">
        <v>2.2599999999999998</v>
      </c>
      <c r="L1551">
        <v>2.19</v>
      </c>
      <c r="M1551">
        <v>2.14</v>
      </c>
      <c r="N1551">
        <v>2.1</v>
      </c>
      <c r="O1551">
        <v>2.0699999999999998</v>
      </c>
      <c r="P1551">
        <v>2.06</v>
      </c>
      <c r="Q1551">
        <v>2.0382744227095833</v>
      </c>
      <c r="R1551">
        <v>2.0227847811651389</v>
      </c>
      <c r="S1551">
        <v>273234</v>
      </c>
      <c r="T1551">
        <v>9128</v>
      </c>
      <c r="U1551">
        <v>4338</v>
      </c>
      <c r="V1551">
        <v>58.8183326166684</v>
      </c>
      <c r="W1551">
        <v>129.81695174408316</v>
      </c>
      <c r="X1551">
        <v>2389.3996619511281</v>
      </c>
      <c r="Y1551">
        <v>514.49838513437771</v>
      </c>
      <c r="Z1551">
        <v>8152</v>
      </c>
      <c r="AA1551">
        <v>7510.8815101481296</v>
      </c>
      <c r="AB1551">
        <v>6888.8970615731751</v>
      </c>
      <c r="AC1551">
        <v>6360.2544796495877</v>
      </c>
      <c r="AD1551">
        <v>5907.2187551370071</v>
      </c>
      <c r="AE1551">
        <v>5488.9328961398687</v>
      </c>
      <c r="AF1551">
        <v>5097.6232268102822</v>
      </c>
      <c r="AG1551">
        <v>4589.3425667950723</v>
      </c>
      <c r="AH1551">
        <v>80</v>
      </c>
      <c r="AI1551">
        <v>64.868274835421289</v>
      </c>
      <c r="AJ1551">
        <v>55.554907539321491</v>
      </c>
      <c r="AK1551">
        <v>50.181440563720486</v>
      </c>
      <c r="AL1551">
        <v>46.874714845172512</v>
      </c>
      <c r="AM1551">
        <v>42.357270626410056</v>
      </c>
      <c r="AN1551">
        <v>40.962088688506526</v>
      </c>
      <c r="AO1551">
        <v>37.867570222047377</v>
      </c>
      <c r="AP1551">
        <v>49.821788905911269</v>
      </c>
      <c r="AQ1551">
        <v>0</v>
      </c>
      <c r="AR1551">
        <v>0</v>
      </c>
      <c r="AS1551">
        <v>0</v>
      </c>
      <c r="AT1551">
        <v>20923</v>
      </c>
      <c r="AU1551">
        <v>420</v>
      </c>
      <c r="AV1551">
        <v>13706.616098885899</v>
      </c>
      <c r="AW1551">
        <v>5732.1113278753583</v>
      </c>
      <c r="AX1551">
        <v>333.85199655710841</v>
      </c>
      <c r="AY1551">
        <v>457.38977921982246</v>
      </c>
      <c r="AZ1551">
        <v>218.04951491237861</v>
      </c>
      <c r="BA1551">
        <v>8.8744070332015372</v>
      </c>
      <c r="BB1551">
        <v>66.061272509003672</v>
      </c>
      <c r="BC1551">
        <v>12460</v>
      </c>
      <c r="BD1551">
        <v>608125.98435974144</v>
      </c>
      <c r="BE1551">
        <v>3003719.8715348043</v>
      </c>
      <c r="BF1551">
        <v>144482</v>
      </c>
      <c r="BG1551">
        <v>134869.45386138003</v>
      </c>
      <c r="BH1551">
        <v>120683.97057216185</v>
      </c>
      <c r="BI1551">
        <v>137399.99999999997</v>
      </c>
      <c r="BJ1551">
        <v>116351.05204670152</v>
      </c>
      <c r="BK1551">
        <v>108063.46177331949</v>
      </c>
      <c r="BL1551">
        <v>-278858.05991219857</v>
      </c>
      <c r="BM1551">
        <v>-351891.87294162961</v>
      </c>
      <c r="BN1551">
        <v>-429250.16795375233</v>
      </c>
      <c r="BO1551">
        <v>127644.89149072533</v>
      </c>
      <c r="BP1551">
        <v>452194.92352024768</v>
      </c>
      <c r="BQ1551">
        <v>805255.66017050471</v>
      </c>
      <c r="BR1551">
        <v>3304964</v>
      </c>
      <c r="BS1551">
        <v>8767932</v>
      </c>
      <c r="BT1551">
        <v>937111</v>
      </c>
      <c r="BU1551">
        <v>92904</v>
      </c>
      <c r="BV1551">
        <v>88734</v>
      </c>
      <c r="BW1551">
        <v>932589</v>
      </c>
      <c r="BX1551">
        <v>42948</v>
      </c>
      <c r="BY1551">
        <v>83.174282357720614</v>
      </c>
      <c r="BZ1551">
        <v>0</v>
      </c>
      <c r="CA1551">
        <v>0</v>
      </c>
      <c r="CB1551">
        <v>0</v>
      </c>
      <c r="CC1551">
        <v>0</v>
      </c>
      <c r="CD1551">
        <v>29.126318476389656</v>
      </c>
      <c r="CE1551">
        <v>0</v>
      </c>
      <c r="CF1551">
        <v>0</v>
      </c>
      <c r="CG1551">
        <v>288240.40292399866</v>
      </c>
      <c r="CH1551">
        <v>92795.442593918386</v>
      </c>
      <c r="CI1551">
        <v>98331.831101397955</v>
      </c>
      <c r="CJ1551">
        <v>20230.451087079393</v>
      </c>
      <c r="CK1551">
        <v>651135.00056520593</v>
      </c>
      <c r="CL1551">
        <v>960000</v>
      </c>
      <c r="CM1551">
        <v>150000</v>
      </c>
      <c r="CN1551">
        <v>10000</v>
      </c>
      <c r="CO1551">
        <v>11010000</v>
      </c>
      <c r="CP1551">
        <v>0</v>
      </c>
      <c r="CQ1551">
        <v>0</v>
      </c>
      <c r="CR1551">
        <v>0</v>
      </c>
      <c r="CS1551">
        <v>0</v>
      </c>
      <c r="CT1551">
        <v>0</v>
      </c>
      <c r="CU1551">
        <v>0</v>
      </c>
      <c r="CV1551">
        <v>0</v>
      </c>
      <c r="CW1551">
        <v>0</v>
      </c>
      <c r="CX1551">
        <v>200.09424016695948</v>
      </c>
      <c r="CY1551">
        <v>1260263.7267409312</v>
      </c>
      <c r="CZ1551">
        <v>12460</v>
      </c>
      <c r="DA1551">
        <v>11631.022515696037</v>
      </c>
      <c r="DB1551">
        <v>10407.67897266882</v>
      </c>
      <c r="DC1551">
        <v>9205.4839585001682</v>
      </c>
      <c r="DD1551">
        <v>-278858.05991219857</v>
      </c>
      <c r="DE1551">
        <v>-351891.87294162961</v>
      </c>
      <c r="DF1551">
        <v>-429250.16795375233</v>
      </c>
    </row>
    <row r="1552" spans="1:110" x14ac:dyDescent="0.45">
      <c r="A1552">
        <v>40383</v>
      </c>
      <c r="B1552" t="s">
        <v>1882</v>
      </c>
      <c r="C1552">
        <v>31580</v>
      </c>
      <c r="D1552">
        <v>30988</v>
      </c>
      <c r="E1552">
        <v>30172</v>
      </c>
      <c r="F1552">
        <v>29215</v>
      </c>
      <c r="G1552">
        <v>28144</v>
      </c>
      <c r="H1552">
        <v>26983</v>
      </c>
      <c r="I1552">
        <v>25796</v>
      </c>
      <c r="J1552">
        <v>24817.785714285714</v>
      </c>
      <c r="K1552">
        <v>2.2599999999999998</v>
      </c>
      <c r="L1552">
        <v>2.19</v>
      </c>
      <c r="M1552">
        <v>2.14</v>
      </c>
      <c r="N1552">
        <v>2.1</v>
      </c>
      <c r="O1552">
        <v>2.0699999999999998</v>
      </c>
      <c r="P1552">
        <v>2.06</v>
      </c>
      <c r="Q1552">
        <v>2.0382744227095833</v>
      </c>
      <c r="R1552">
        <v>2.0227847811651389</v>
      </c>
      <c r="S1552">
        <v>273234</v>
      </c>
      <c r="T1552">
        <v>9128</v>
      </c>
      <c r="U1552">
        <v>4338</v>
      </c>
      <c r="V1552">
        <v>57.039729569271891</v>
      </c>
      <c r="W1552">
        <v>198.04836974086979</v>
      </c>
      <c r="X1552">
        <v>2683.3857315942182</v>
      </c>
      <c r="Y1552">
        <v>367.28501388455328</v>
      </c>
      <c r="Z1552">
        <v>7943</v>
      </c>
      <c r="AA1552">
        <v>7508.9277816629919</v>
      </c>
      <c r="AB1552">
        <v>7142.4133792691346</v>
      </c>
      <c r="AC1552">
        <v>6788.7402883421964</v>
      </c>
      <c r="AD1552">
        <v>6462.0549874870767</v>
      </c>
      <c r="AE1552">
        <v>6111.0862132589955</v>
      </c>
      <c r="AF1552">
        <v>5747.7251885710139</v>
      </c>
      <c r="AG1552">
        <v>5383.7982781398841</v>
      </c>
      <c r="AH1552">
        <v>467</v>
      </c>
      <c r="AI1552">
        <v>390.60777354389751</v>
      </c>
      <c r="AJ1552">
        <v>335.57517766805148</v>
      </c>
      <c r="AK1552">
        <v>295.31401407218789</v>
      </c>
      <c r="AL1552">
        <v>274.70737667635467</v>
      </c>
      <c r="AM1552">
        <v>264.82500682351662</v>
      </c>
      <c r="AN1552">
        <v>247.59009516224458</v>
      </c>
      <c r="AO1552">
        <v>240.23858516727029</v>
      </c>
      <c r="AP1552">
        <v>43.645151711415849</v>
      </c>
      <c r="AQ1552">
        <v>4.2483208667783465</v>
      </c>
      <c r="AR1552">
        <v>0.71021015782643959</v>
      </c>
      <c r="AS1552">
        <v>4.2483208667783465</v>
      </c>
      <c r="AT1552">
        <v>22106</v>
      </c>
      <c r="AU1552">
        <v>510</v>
      </c>
      <c r="AV1552">
        <v>14504.977854650755</v>
      </c>
      <c r="AW1552">
        <v>6609.1649796130114</v>
      </c>
      <c r="AX1552">
        <v>403.05686803113741</v>
      </c>
      <c r="AY1552">
        <v>484.03111100969568</v>
      </c>
      <c r="AZ1552">
        <v>251.41263582447897</v>
      </c>
      <c r="BA1552">
        <v>10.714001238042172</v>
      </c>
      <c r="BB1552">
        <v>66.061272509003672</v>
      </c>
      <c r="BC1552">
        <v>12510</v>
      </c>
      <c r="BD1552">
        <v>716585.74614579941</v>
      </c>
      <c r="BE1552">
        <v>3733219.0287986062</v>
      </c>
      <c r="BF1552">
        <v>161158</v>
      </c>
      <c r="BG1552">
        <v>158448.82849121318</v>
      </c>
      <c r="BH1552">
        <v>149185.09995820498</v>
      </c>
      <c r="BI1552">
        <v>66551.999999999985</v>
      </c>
      <c r="BJ1552">
        <v>60168.942465137065</v>
      </c>
      <c r="BK1552">
        <v>57273.514412732104</v>
      </c>
      <c r="BL1552">
        <v>-451461.83940869919</v>
      </c>
      <c r="BM1552">
        <v>-523747.80063769023</v>
      </c>
      <c r="BN1552">
        <v>-541640.79385704</v>
      </c>
      <c r="BO1552">
        <v>304358.42544333241</v>
      </c>
      <c r="BP1552">
        <v>774142.27301352425</v>
      </c>
      <c r="BQ1552">
        <v>1231509.5974272606</v>
      </c>
      <c r="BR1552">
        <v>3304964</v>
      </c>
      <c r="BS1552">
        <v>8767932</v>
      </c>
      <c r="BT1552">
        <v>937111</v>
      </c>
      <c r="BU1552">
        <v>92904</v>
      </c>
      <c r="BV1552">
        <v>88734</v>
      </c>
      <c r="BW1552">
        <v>932589</v>
      </c>
      <c r="BX1552">
        <v>42948</v>
      </c>
      <c r="BY1552">
        <v>194.50331914732158</v>
      </c>
      <c r="BZ1552">
        <v>0</v>
      </c>
      <c r="CA1552">
        <v>0</v>
      </c>
      <c r="CB1552">
        <v>0</v>
      </c>
      <c r="CC1552">
        <v>0</v>
      </c>
      <c r="CD1552">
        <v>27.266878083500611</v>
      </c>
      <c r="CE1552">
        <v>0</v>
      </c>
      <c r="CF1552">
        <v>1.3260000000000001</v>
      </c>
      <c r="CG1552">
        <v>298070.3836617808</v>
      </c>
      <c r="CH1552">
        <v>95960.083650476663</v>
      </c>
      <c r="CI1552">
        <v>101685.28188703419</v>
      </c>
      <c r="CJ1552">
        <v>20920.378461886281</v>
      </c>
      <c r="CK1552">
        <v>673340.9246768906</v>
      </c>
      <c r="CL1552">
        <v>4740000</v>
      </c>
      <c r="CM1552">
        <v>1080000</v>
      </c>
      <c r="CN1552">
        <v>820000</v>
      </c>
      <c r="CO1552">
        <v>48640000</v>
      </c>
      <c r="CP1552">
        <v>2000</v>
      </c>
      <c r="CQ1552">
        <v>0</v>
      </c>
      <c r="CR1552">
        <v>0</v>
      </c>
      <c r="CS1552">
        <v>0</v>
      </c>
      <c r="CT1552">
        <v>3217000</v>
      </c>
      <c r="CU1552">
        <v>0</v>
      </c>
      <c r="CV1552">
        <v>0</v>
      </c>
      <c r="CW1552">
        <v>0</v>
      </c>
      <c r="CX1552">
        <v>4960.8270109317882</v>
      </c>
      <c r="CY1552">
        <v>1420013.1101533829</v>
      </c>
      <c r="CZ1552">
        <v>12510</v>
      </c>
      <c r="DA1552">
        <v>12299.698708255728</v>
      </c>
      <c r="DB1552">
        <v>11580.595443460106</v>
      </c>
      <c r="DC1552">
        <v>10847.289477327795</v>
      </c>
      <c r="DD1552">
        <v>-451461.83940869919</v>
      </c>
      <c r="DE1552">
        <v>-523747.80063769023</v>
      </c>
      <c r="DF1552">
        <v>-541640.79385704</v>
      </c>
    </row>
    <row r="1553" spans="1:110" x14ac:dyDescent="0.45">
      <c r="A1553">
        <v>40384</v>
      </c>
      <c r="B1553" t="s">
        <v>1883</v>
      </c>
      <c r="C1553">
        <v>18877</v>
      </c>
      <c r="D1553">
        <v>18414</v>
      </c>
      <c r="E1553">
        <v>17748</v>
      </c>
      <c r="F1553">
        <v>16955</v>
      </c>
      <c r="G1553">
        <v>16091</v>
      </c>
      <c r="H1553">
        <v>15235</v>
      </c>
      <c r="I1553">
        <v>14440</v>
      </c>
      <c r="J1553">
        <v>13678.357142857143</v>
      </c>
      <c r="K1553">
        <v>2.2599999999999998</v>
      </c>
      <c r="L1553">
        <v>2.19</v>
      </c>
      <c r="M1553">
        <v>2.14</v>
      </c>
      <c r="N1553">
        <v>2.1</v>
      </c>
      <c r="O1553">
        <v>2.0699999999999998</v>
      </c>
      <c r="P1553">
        <v>2.06</v>
      </c>
      <c r="Q1553">
        <v>2.0382744227095833</v>
      </c>
      <c r="R1553">
        <v>2.0227847811651389</v>
      </c>
      <c r="S1553">
        <v>273234</v>
      </c>
      <c r="T1553">
        <v>9128</v>
      </c>
      <c r="U1553">
        <v>4338</v>
      </c>
      <c r="V1553">
        <v>35.347167214055006</v>
      </c>
      <c r="W1553">
        <v>122.7293483781304</v>
      </c>
      <c r="X1553">
        <v>2588.3726353494808</v>
      </c>
      <c r="Y1553">
        <v>354.28021701074334</v>
      </c>
      <c r="Z1553">
        <v>7304</v>
      </c>
      <c r="AA1553">
        <v>6801.8168138115579</v>
      </c>
      <c r="AB1553">
        <v>6343.8176421753669</v>
      </c>
      <c r="AC1553">
        <v>5946.6716742441013</v>
      </c>
      <c r="AD1553">
        <v>5563.1840241324971</v>
      </c>
      <c r="AE1553">
        <v>5205.9123830762765</v>
      </c>
      <c r="AF1553">
        <v>4872.7805062776697</v>
      </c>
      <c r="AG1553">
        <v>4470.319108680972</v>
      </c>
      <c r="AH1553">
        <v>267</v>
      </c>
      <c r="AI1553">
        <v>211.72063343808117</v>
      </c>
      <c r="AJ1553">
        <v>170.24546877230316</v>
      </c>
      <c r="AK1553">
        <v>138.99324657280039</v>
      </c>
      <c r="AL1553">
        <v>119.99238589217688</v>
      </c>
      <c r="AM1553">
        <v>109.69216756408025</v>
      </c>
      <c r="AN1553">
        <v>101.00838528793959</v>
      </c>
      <c r="AO1553">
        <v>88.40996338032248</v>
      </c>
      <c r="AP1553">
        <v>38.632899306394592</v>
      </c>
      <c r="AQ1553">
        <v>0.18470960290340641</v>
      </c>
      <c r="AR1553">
        <v>3.0878702514193022E-2</v>
      </c>
      <c r="AS1553">
        <v>0.18470960290340641</v>
      </c>
      <c r="AT1553">
        <v>15626</v>
      </c>
      <c r="AU1553">
        <v>769</v>
      </c>
      <c r="AV1553">
        <v>10397.248617290523</v>
      </c>
      <c r="AW1553">
        <v>8081.1814190051373</v>
      </c>
      <c r="AX1553">
        <v>595.22067208531462</v>
      </c>
      <c r="AY1553">
        <v>346.95618635898472</v>
      </c>
      <c r="AZ1553">
        <v>307.40814117895542</v>
      </c>
      <c r="BA1553">
        <v>15.822072574477742</v>
      </c>
      <c r="BB1553">
        <v>66.061272509003672</v>
      </c>
      <c r="BC1553">
        <v>7220</v>
      </c>
      <c r="BD1553">
        <v>383587.43274173996</v>
      </c>
      <c r="BE1553">
        <v>3312427.9504030789</v>
      </c>
      <c r="BF1553">
        <v>101150</v>
      </c>
      <c r="BG1553">
        <v>97127.08672748995</v>
      </c>
      <c r="BH1553">
        <v>88968.670616278672</v>
      </c>
      <c r="BI1553">
        <v>50406.000000000022</v>
      </c>
      <c r="BJ1553">
        <v>44068.804058834612</v>
      </c>
      <c r="BK1553">
        <v>41226.90475153859</v>
      </c>
      <c r="BL1553">
        <v>-274838.27523092297</v>
      </c>
      <c r="BM1553">
        <v>-300672.97927867225</v>
      </c>
      <c r="BN1553">
        <v>-328583.11892855918</v>
      </c>
      <c r="BO1553">
        <v>219687.60421060794</v>
      </c>
      <c r="BP1553">
        <v>606350.34398894571</v>
      </c>
      <c r="BQ1553">
        <v>960637.30045542191</v>
      </c>
      <c r="BR1553">
        <v>3304964</v>
      </c>
      <c r="BS1553">
        <v>8767932</v>
      </c>
      <c r="BT1553">
        <v>937111</v>
      </c>
      <c r="BU1553">
        <v>92904</v>
      </c>
      <c r="BV1553">
        <v>88734</v>
      </c>
      <c r="BW1553">
        <v>932589</v>
      </c>
      <c r="BX1553">
        <v>42948</v>
      </c>
      <c r="BY1553">
        <v>170.15827633307248</v>
      </c>
      <c r="BZ1553">
        <v>0</v>
      </c>
      <c r="CA1553">
        <v>0</v>
      </c>
      <c r="CB1553">
        <v>0</v>
      </c>
      <c r="CC1553">
        <v>0</v>
      </c>
      <c r="CD1553">
        <v>2.3520464821037832</v>
      </c>
      <c r="CE1553">
        <v>0</v>
      </c>
      <c r="CF1553">
        <v>0</v>
      </c>
      <c r="CG1553">
        <v>321535.49897132523</v>
      </c>
      <c r="CH1553">
        <v>103514.38810806737</v>
      </c>
      <c r="CI1553">
        <v>109690.29343984326</v>
      </c>
      <c r="CJ1553">
        <v>22567.301872715627</v>
      </c>
      <c r="CK1553">
        <v>726348.61449187982</v>
      </c>
      <c r="CL1553">
        <v>6200000</v>
      </c>
      <c r="CM1553">
        <v>600000</v>
      </c>
      <c r="CN1553">
        <v>240000</v>
      </c>
      <c r="CO1553">
        <v>22150000</v>
      </c>
      <c r="CP1553">
        <v>0</v>
      </c>
      <c r="CQ1553">
        <v>0</v>
      </c>
      <c r="CR1553">
        <v>0</v>
      </c>
      <c r="CS1553">
        <v>0</v>
      </c>
      <c r="CT1553">
        <v>169000</v>
      </c>
      <c r="CU1553">
        <v>0</v>
      </c>
      <c r="CV1553">
        <v>0</v>
      </c>
      <c r="CW1553">
        <v>0</v>
      </c>
      <c r="CX1553">
        <v>711.65592965041253</v>
      </c>
      <c r="CY1553">
        <v>1300613.4170695045</v>
      </c>
      <c r="CZ1553">
        <v>7220</v>
      </c>
      <c r="DA1553">
        <v>6932.8479107511366</v>
      </c>
      <c r="DB1553">
        <v>6350.5071858579531</v>
      </c>
      <c r="DC1553">
        <v>5806.5401735859659</v>
      </c>
      <c r="DD1553">
        <v>-274838.27523092297</v>
      </c>
      <c r="DE1553">
        <v>-300672.97927867225</v>
      </c>
      <c r="DF1553">
        <v>-328583.11892855918</v>
      </c>
    </row>
    <row r="1554" spans="1:110" x14ac:dyDescent="0.45">
      <c r="A1554">
        <v>40401</v>
      </c>
      <c r="B1554" t="s">
        <v>1884</v>
      </c>
      <c r="C1554">
        <v>7810</v>
      </c>
      <c r="D1554">
        <v>7009</v>
      </c>
      <c r="E1554">
        <v>6247</v>
      </c>
      <c r="F1554">
        <v>5519</v>
      </c>
      <c r="G1554">
        <v>4828</v>
      </c>
      <c r="H1554">
        <v>4166</v>
      </c>
      <c r="I1554">
        <v>3556</v>
      </c>
      <c r="J1554">
        <v>2846.4642857142858</v>
      </c>
      <c r="K1554">
        <v>2.2599999999999998</v>
      </c>
      <c r="L1554">
        <v>2.19</v>
      </c>
      <c r="M1554">
        <v>2.14</v>
      </c>
      <c r="N1554">
        <v>2.1</v>
      </c>
      <c r="O1554">
        <v>2.0699999999999998</v>
      </c>
      <c r="P1554">
        <v>2.06</v>
      </c>
      <c r="Q1554">
        <v>2.0382744227095833</v>
      </c>
      <c r="R1554">
        <v>2.0227847811651389</v>
      </c>
      <c r="S1554">
        <v>254868</v>
      </c>
      <c r="T1554">
        <v>10152</v>
      </c>
      <c r="U1554">
        <v>3561</v>
      </c>
      <c r="V1554">
        <v>15.695408327204504</v>
      </c>
      <c r="W1554">
        <v>54.496226666801903</v>
      </c>
      <c r="X1554">
        <v>2682.2720935040929</v>
      </c>
      <c r="Y1554">
        <v>270.97509785898922</v>
      </c>
      <c r="Z1554">
        <v>3094</v>
      </c>
      <c r="AA1554">
        <v>2654.0687333508531</v>
      </c>
      <c r="AB1554">
        <v>2270.2224963966273</v>
      </c>
      <c r="AC1554">
        <v>1946.2323941443103</v>
      </c>
      <c r="AD1554">
        <v>1654.0661373943169</v>
      </c>
      <c r="AE1554">
        <v>1390.1704198858531</v>
      </c>
      <c r="AF1554">
        <v>1156.6807053712539</v>
      </c>
      <c r="AG1554">
        <v>836.52141099723349</v>
      </c>
      <c r="AH1554">
        <v>65</v>
      </c>
      <c r="AI1554">
        <v>56.393299658657526</v>
      </c>
      <c r="AJ1554">
        <v>53.44169500206204</v>
      </c>
      <c r="AK1554">
        <v>44.578945498701017</v>
      </c>
      <c r="AL1554">
        <v>38.753880168946587</v>
      </c>
      <c r="AM1554">
        <v>31.928018374101995</v>
      </c>
      <c r="AN1554">
        <v>24.328170461164365</v>
      </c>
      <c r="AO1554">
        <v>20.658473256072593</v>
      </c>
      <c r="AP1554">
        <v>10.880443297669215</v>
      </c>
      <c r="AQ1554">
        <v>1.616209025404806</v>
      </c>
      <c r="AR1554">
        <v>0.27018864699918893</v>
      </c>
      <c r="AS1554">
        <v>1.616209025404806</v>
      </c>
      <c r="AT1554">
        <v>6446</v>
      </c>
      <c r="AU1554">
        <v>403</v>
      </c>
      <c r="AV1554">
        <v>4319.3178319716653</v>
      </c>
      <c r="AW1554">
        <v>4049.5112808785598</v>
      </c>
      <c r="AX1554">
        <v>310.69671265895136</v>
      </c>
      <c r="AY1554">
        <v>144.13563605289445</v>
      </c>
      <c r="AZ1554">
        <v>154.04340912462041</v>
      </c>
      <c r="BA1554">
        <v>8.2588965183604746</v>
      </c>
      <c r="BB1554">
        <v>66.061272509003672</v>
      </c>
      <c r="BC1554">
        <v>7220</v>
      </c>
      <c r="BD1554">
        <v>209714.39850846797</v>
      </c>
      <c r="BE1554">
        <v>765001.98062099621</v>
      </c>
      <c r="BF1554">
        <v>18966</v>
      </c>
      <c r="BG1554">
        <v>15574.169622729958</v>
      </c>
      <c r="BH1554">
        <v>11984.387593205407</v>
      </c>
      <c r="BI1554">
        <v>110566</v>
      </c>
      <c r="BJ1554">
        <v>81078.205770232133</v>
      </c>
      <c r="BK1554">
        <v>68906.835097764531</v>
      </c>
      <c r="BL1554">
        <v>-280010.47635115526</v>
      </c>
      <c r="BM1554">
        <v>-270212.00622889405</v>
      </c>
      <c r="BN1554">
        <v>-270665.47103399818</v>
      </c>
      <c r="BO1554">
        <v>-36841.741122633626</v>
      </c>
      <c r="BP1554">
        <v>-1021.4542584234732</v>
      </c>
      <c r="BQ1554">
        <v>44485.01705646998</v>
      </c>
      <c r="BR1554">
        <v>3304964</v>
      </c>
      <c r="BS1554">
        <v>8767932</v>
      </c>
      <c r="BT1554">
        <v>937111</v>
      </c>
      <c r="BU1554">
        <v>92904</v>
      </c>
      <c r="BV1554">
        <v>88734</v>
      </c>
      <c r="BW1554">
        <v>932589</v>
      </c>
      <c r="BX1554">
        <v>42948</v>
      </c>
      <c r="BY1554">
        <v>190.16120287252616</v>
      </c>
      <c r="BZ1554">
        <v>0</v>
      </c>
      <c r="CA1554">
        <v>0</v>
      </c>
      <c r="CB1554">
        <v>0</v>
      </c>
      <c r="CC1554">
        <v>0</v>
      </c>
      <c r="CD1554">
        <v>8.8573740609454177</v>
      </c>
      <c r="CE1554">
        <v>0</v>
      </c>
      <c r="CF1554">
        <v>0</v>
      </c>
      <c r="CG1554">
        <v>103056.24967029654</v>
      </c>
      <c r="CH1554">
        <v>33177.68849617544</v>
      </c>
      <c r="CI1554">
        <v>35157.145333283093</v>
      </c>
      <c r="CJ1554">
        <v>7233.1095745883413</v>
      </c>
      <c r="CK1554">
        <v>232804.04310637174</v>
      </c>
      <c r="CL1554">
        <v>1430000</v>
      </c>
      <c r="CM1554">
        <v>90000</v>
      </c>
      <c r="CN1554">
        <v>40000</v>
      </c>
      <c r="CO1554">
        <v>14180000</v>
      </c>
      <c r="CP1554">
        <v>0</v>
      </c>
      <c r="CQ1554">
        <v>0</v>
      </c>
      <c r="CR1554">
        <v>0</v>
      </c>
      <c r="CS1554">
        <v>0</v>
      </c>
      <c r="CT1554">
        <v>0</v>
      </c>
      <c r="CU1554">
        <v>0</v>
      </c>
      <c r="CV1554">
        <v>0</v>
      </c>
      <c r="CW1554">
        <v>0</v>
      </c>
      <c r="CX1554">
        <v>624.82258014399611</v>
      </c>
      <c r="CY1554">
        <v>377793.65047326317</v>
      </c>
      <c r="CZ1554">
        <v>7220</v>
      </c>
      <c r="DA1554">
        <v>5928.7938772598491</v>
      </c>
      <c r="DB1554">
        <v>4562.2312782317322</v>
      </c>
      <c r="DC1554">
        <v>3174.5437310473458</v>
      </c>
      <c r="DD1554">
        <v>-280010.47635115526</v>
      </c>
      <c r="DE1554">
        <v>-270212.00622889405</v>
      </c>
      <c r="DF1554">
        <v>-270665.47103399818</v>
      </c>
    </row>
    <row r="1555" spans="1:110" x14ac:dyDescent="0.45">
      <c r="A1555">
        <v>40402</v>
      </c>
      <c r="B1555" t="s">
        <v>1885</v>
      </c>
      <c r="C1555">
        <v>16007</v>
      </c>
      <c r="D1555">
        <v>14813</v>
      </c>
      <c r="E1555">
        <v>13584</v>
      </c>
      <c r="F1555">
        <v>12372</v>
      </c>
      <c r="G1555">
        <v>11161</v>
      </c>
      <c r="H1555">
        <v>9976</v>
      </c>
      <c r="I1555">
        <v>8879</v>
      </c>
      <c r="J1555">
        <v>7683.25</v>
      </c>
      <c r="K1555">
        <v>2.2599999999999998</v>
      </c>
      <c r="L1555">
        <v>2.19</v>
      </c>
      <c r="M1555">
        <v>2.14</v>
      </c>
      <c r="N1555">
        <v>2.1</v>
      </c>
      <c r="O1555">
        <v>2.0699999999999998</v>
      </c>
      <c r="P1555">
        <v>2.06</v>
      </c>
      <c r="Q1555">
        <v>2.0382744227095833</v>
      </c>
      <c r="R1555">
        <v>2.0227847811651389</v>
      </c>
      <c r="S1555">
        <v>254868</v>
      </c>
      <c r="T1555">
        <v>10152</v>
      </c>
      <c r="U1555">
        <v>3561</v>
      </c>
      <c r="V1555">
        <v>30.023964103840136</v>
      </c>
      <c r="W1555">
        <v>104.24658722658521</v>
      </c>
      <c r="X1555">
        <v>2873.8647716517489</v>
      </c>
      <c r="Y1555">
        <v>290.33064528307744</v>
      </c>
      <c r="Z1555">
        <v>6838</v>
      </c>
      <c r="AA1555">
        <v>5979.0338343322683</v>
      </c>
      <c r="AB1555">
        <v>5243.1140701123531</v>
      </c>
      <c r="AC1555">
        <v>4601.8343818512176</v>
      </c>
      <c r="AD1555">
        <v>4027.3236734095194</v>
      </c>
      <c r="AE1555">
        <v>3527.5622912623767</v>
      </c>
      <c r="AF1555">
        <v>3098.8302753655516</v>
      </c>
      <c r="AG1555">
        <v>2479.4447477831905</v>
      </c>
      <c r="AH1555">
        <v>334</v>
      </c>
      <c r="AI1555">
        <v>296.13354899662653</v>
      </c>
      <c r="AJ1555">
        <v>267.14202873694518</v>
      </c>
      <c r="AK1555">
        <v>238.95207434435372</v>
      </c>
      <c r="AL1555">
        <v>213.55570916118759</v>
      </c>
      <c r="AM1555">
        <v>195.17740691079968</v>
      </c>
      <c r="AN1555">
        <v>179.2445144822251</v>
      </c>
      <c r="AO1555">
        <v>145.51486406662721</v>
      </c>
      <c r="AP1555">
        <v>24.899327716636357</v>
      </c>
      <c r="AQ1555">
        <v>1.0159028159687351</v>
      </c>
      <c r="AR1555">
        <v>0.16983286382806162</v>
      </c>
      <c r="AS1555">
        <v>1.0159028159687351</v>
      </c>
      <c r="AT1555">
        <v>13440</v>
      </c>
      <c r="AU1555">
        <v>261</v>
      </c>
      <c r="AV1555">
        <v>8801.4157991012798</v>
      </c>
      <c r="AW1555">
        <v>3608.6959673322613</v>
      </c>
      <c r="AX1555">
        <v>207.77491344966225</v>
      </c>
      <c r="AY1555">
        <v>293.70324521600969</v>
      </c>
      <c r="AZ1555">
        <v>137.27479459731921</v>
      </c>
      <c r="BA1555">
        <v>5.5230436608310391</v>
      </c>
      <c r="BB1555">
        <v>66.061272509003672</v>
      </c>
      <c r="BC1555">
        <v>5840</v>
      </c>
      <c r="BD1555">
        <v>216648.7368840767</v>
      </c>
      <c r="BE1555">
        <v>1681625.450183939</v>
      </c>
      <c r="BF1555">
        <v>56465.999999999993</v>
      </c>
      <c r="BG1555">
        <v>49182.28843004696</v>
      </c>
      <c r="BH1555">
        <v>40427.541900678945</v>
      </c>
      <c r="BI1555">
        <v>190894</v>
      </c>
      <c r="BJ1555">
        <v>146923.83365434024</v>
      </c>
      <c r="BK1555">
        <v>128581.29701446902</v>
      </c>
      <c r="BL1555">
        <v>-277675.50649597676</v>
      </c>
      <c r="BM1555">
        <v>-306824.62871561747</v>
      </c>
      <c r="BN1555">
        <v>-343434.66069754947</v>
      </c>
      <c r="BO1555">
        <v>-6062.1268949725199</v>
      </c>
      <c r="BP1555">
        <v>98911.573078711051</v>
      </c>
      <c r="BQ1555">
        <v>207125.59192254883</v>
      </c>
      <c r="BR1555">
        <v>3304964</v>
      </c>
      <c r="BS1555">
        <v>8767932</v>
      </c>
      <c r="BT1555">
        <v>937111</v>
      </c>
      <c r="BU1555">
        <v>92904</v>
      </c>
      <c r="BV1555">
        <v>88734</v>
      </c>
      <c r="BW1555">
        <v>932589</v>
      </c>
      <c r="BX1555">
        <v>42948</v>
      </c>
      <c r="BY1555">
        <v>260.08825107100841</v>
      </c>
      <c r="BZ1555">
        <v>0</v>
      </c>
      <c r="CA1555">
        <v>0</v>
      </c>
      <c r="CB1555">
        <v>0</v>
      </c>
      <c r="CC1555">
        <v>0</v>
      </c>
      <c r="CD1555">
        <v>12.541781915208142</v>
      </c>
      <c r="CE1555">
        <v>0</v>
      </c>
      <c r="CF1555">
        <v>0</v>
      </c>
      <c r="CG1555">
        <v>205161.21088209806</v>
      </c>
      <c r="CH1555">
        <v>66049.121406232342</v>
      </c>
      <c r="CI1555">
        <v>69989.763171182043</v>
      </c>
      <c r="CJ1555">
        <v>14399.45198387279</v>
      </c>
      <c r="CK1555">
        <v>463459.12581483851</v>
      </c>
      <c r="CL1555">
        <v>7270000</v>
      </c>
      <c r="CM1555">
        <v>1090000</v>
      </c>
      <c r="CN1555">
        <v>350000</v>
      </c>
      <c r="CO1555">
        <v>35600000</v>
      </c>
      <c r="CP1555">
        <v>0</v>
      </c>
      <c r="CQ1555">
        <v>0</v>
      </c>
      <c r="CR1555">
        <v>0</v>
      </c>
      <c r="CS1555">
        <v>0</v>
      </c>
      <c r="CT1555">
        <v>0</v>
      </c>
      <c r="CU1555">
        <v>0</v>
      </c>
      <c r="CV1555">
        <v>0</v>
      </c>
      <c r="CW1555">
        <v>0</v>
      </c>
      <c r="CX1555">
        <v>2431.3337861796585</v>
      </c>
      <c r="CY1555">
        <v>774556.93652892066</v>
      </c>
      <c r="CZ1555">
        <v>5840</v>
      </c>
      <c r="DA1555">
        <v>5086.6816213557586</v>
      </c>
      <c r="DB1555">
        <v>4181.2213491298307</v>
      </c>
      <c r="DC1555">
        <v>3279.5120144642847</v>
      </c>
      <c r="DD1555">
        <v>-277675.50649597676</v>
      </c>
      <c r="DE1555">
        <v>-306824.62871561747</v>
      </c>
      <c r="DF1555">
        <v>-343434.66069754947</v>
      </c>
    </row>
    <row r="1556" spans="1:110" x14ac:dyDescent="0.45">
      <c r="A1556">
        <v>40421</v>
      </c>
      <c r="B1556" t="s">
        <v>1886</v>
      </c>
      <c r="C1556">
        <v>13496</v>
      </c>
      <c r="D1556">
        <v>12992</v>
      </c>
      <c r="E1556">
        <v>12392</v>
      </c>
      <c r="F1556">
        <v>11738</v>
      </c>
      <c r="G1556">
        <v>11054</v>
      </c>
      <c r="H1556">
        <v>10354</v>
      </c>
      <c r="I1556">
        <v>9678</v>
      </c>
      <c r="J1556">
        <v>9032.7142857142862</v>
      </c>
      <c r="K1556">
        <v>2.2599999999999998</v>
      </c>
      <c r="L1556">
        <v>2.19</v>
      </c>
      <c r="M1556">
        <v>2.14</v>
      </c>
      <c r="N1556">
        <v>2.1</v>
      </c>
      <c r="O1556">
        <v>2.0699999999999998</v>
      </c>
      <c r="P1556">
        <v>2.06</v>
      </c>
      <c r="Q1556">
        <v>2.0382744227095833</v>
      </c>
      <c r="R1556">
        <v>2.0227847811651389</v>
      </c>
      <c r="S1556">
        <v>254868</v>
      </c>
      <c r="T1556">
        <v>10152</v>
      </c>
      <c r="U1556">
        <v>3561</v>
      </c>
      <c r="V1556">
        <v>24.782853052260702</v>
      </c>
      <c r="W1556">
        <v>86.048858954827324</v>
      </c>
      <c r="X1556">
        <v>2935.4736328382378</v>
      </c>
      <c r="Y1556">
        <v>296.55464740031988</v>
      </c>
      <c r="Z1556">
        <v>3416</v>
      </c>
      <c r="AA1556">
        <v>3188.8861465979244</v>
      </c>
      <c r="AB1556">
        <v>2954.74312555391</v>
      </c>
      <c r="AC1556">
        <v>2735.5843661407794</v>
      </c>
      <c r="AD1556">
        <v>2538.4120464782609</v>
      </c>
      <c r="AE1556">
        <v>2359.8224186612288</v>
      </c>
      <c r="AF1556">
        <v>2191.6018961174491</v>
      </c>
      <c r="AG1556">
        <v>1984.7877664077869</v>
      </c>
      <c r="AH1556">
        <v>148</v>
      </c>
      <c r="AI1556">
        <v>132.75209232576836</v>
      </c>
      <c r="AJ1556">
        <v>120.38750613161439</v>
      </c>
      <c r="AK1556">
        <v>116.89797247824259</v>
      </c>
      <c r="AL1556">
        <v>115.30665318477024</v>
      </c>
      <c r="AM1556">
        <v>121.80754634800596</v>
      </c>
      <c r="AN1556">
        <v>132.84582209834966</v>
      </c>
      <c r="AO1556">
        <v>136.86080354918778</v>
      </c>
      <c r="AP1556">
        <v>17.188170170449812</v>
      </c>
      <c r="AQ1556">
        <v>0.73883841161362562</v>
      </c>
      <c r="AR1556">
        <v>0.12351481005677209</v>
      </c>
      <c r="AS1556">
        <v>0.73883841161362562</v>
      </c>
      <c r="AT1556">
        <v>10478</v>
      </c>
      <c r="AU1556">
        <v>317</v>
      </c>
      <c r="AV1556">
        <v>6901.76078620304</v>
      </c>
      <c r="AW1556">
        <v>3760.8488986852303</v>
      </c>
      <c r="AX1556">
        <v>248.21961767636958</v>
      </c>
      <c r="AY1556">
        <v>230.31175743559541</v>
      </c>
      <c r="AZ1556">
        <v>143.06269210598614</v>
      </c>
      <c r="BA1556">
        <v>6.5981391263267817</v>
      </c>
      <c r="BB1556">
        <v>66.061272509003672</v>
      </c>
      <c r="BC1556">
        <v>5840</v>
      </c>
      <c r="BD1556">
        <v>290399.91231908806</v>
      </c>
      <c r="BE1556">
        <v>1678170.7658540937</v>
      </c>
      <c r="BF1556">
        <v>55504</v>
      </c>
      <c r="BG1556">
        <v>52295.846340605196</v>
      </c>
      <c r="BH1556">
        <v>47025.489585824282</v>
      </c>
      <c r="BI1556">
        <v>38652.000000000007</v>
      </c>
      <c r="BJ1556">
        <v>33157.598628247695</v>
      </c>
      <c r="BK1556">
        <v>30767.703175966886</v>
      </c>
      <c r="BL1556">
        <v>-258347.5465672937</v>
      </c>
      <c r="BM1556">
        <v>-262430.52029446454</v>
      </c>
      <c r="BN1556">
        <v>-284817.46685824177</v>
      </c>
      <c r="BO1556">
        <v>93840.932141999947</v>
      </c>
      <c r="BP1556">
        <v>280645.79885867296</v>
      </c>
      <c r="BQ1556">
        <v>473180.40990582132</v>
      </c>
      <c r="BR1556">
        <v>3304964</v>
      </c>
      <c r="BS1556">
        <v>8767932</v>
      </c>
      <c r="BT1556">
        <v>937111</v>
      </c>
      <c r="BU1556">
        <v>92904</v>
      </c>
      <c r="BV1556">
        <v>88734</v>
      </c>
      <c r="BW1556">
        <v>932589</v>
      </c>
      <c r="BX1556">
        <v>42948</v>
      </c>
      <c r="BY1556">
        <v>212.48095399700355</v>
      </c>
      <c r="BZ1556">
        <v>0</v>
      </c>
      <c r="CA1556">
        <v>0</v>
      </c>
      <c r="CB1556">
        <v>0</v>
      </c>
      <c r="CC1556">
        <v>0</v>
      </c>
      <c r="CD1556">
        <v>13.125176656912082</v>
      </c>
      <c r="CE1556">
        <v>0</v>
      </c>
      <c r="CF1556">
        <v>0</v>
      </c>
      <c r="CG1556">
        <v>155694.2110403557</v>
      </c>
      <c r="CH1556">
        <v>50123.830928068128</v>
      </c>
      <c r="CI1556">
        <v>53114.333411206157</v>
      </c>
      <c r="CJ1556">
        <v>10927.559388070387</v>
      </c>
      <c r="CK1556">
        <v>351713.18512378004</v>
      </c>
      <c r="CL1556">
        <v>4170000</v>
      </c>
      <c r="CM1556">
        <v>270000</v>
      </c>
      <c r="CN1556">
        <v>250000</v>
      </c>
      <c r="CO1556">
        <v>20140000</v>
      </c>
      <c r="CP1556">
        <v>0</v>
      </c>
      <c r="CQ1556">
        <v>110</v>
      </c>
      <c r="CR1556">
        <v>0</v>
      </c>
      <c r="CS1556">
        <v>0</v>
      </c>
      <c r="CT1556">
        <v>0</v>
      </c>
      <c r="CU1556">
        <v>770880</v>
      </c>
      <c r="CV1556">
        <v>0</v>
      </c>
      <c r="CW1556">
        <v>0</v>
      </c>
      <c r="CX1556">
        <v>1162.8118107815758</v>
      </c>
      <c r="CY1556">
        <v>676066.95694447379</v>
      </c>
      <c r="CZ1556">
        <v>5840</v>
      </c>
      <c r="DA1556">
        <v>5502.445636875439</v>
      </c>
      <c r="DB1556">
        <v>4947.9111267875078</v>
      </c>
      <c r="DC1556">
        <v>4395.9176275253958</v>
      </c>
      <c r="DD1556">
        <v>-258347.5465672937</v>
      </c>
      <c r="DE1556">
        <v>-262430.52029446454</v>
      </c>
      <c r="DF1556">
        <v>-284817.46685824177</v>
      </c>
    </row>
    <row r="1557" spans="1:110" x14ac:dyDescent="0.45">
      <c r="A1557">
        <v>40447</v>
      </c>
      <c r="B1557" t="s">
        <v>1887</v>
      </c>
      <c r="C1557">
        <v>29306</v>
      </c>
      <c r="D1557">
        <v>29248</v>
      </c>
      <c r="E1557">
        <v>28953</v>
      </c>
      <c r="F1557">
        <v>28495</v>
      </c>
      <c r="G1557">
        <v>27915</v>
      </c>
      <c r="H1557">
        <v>27180</v>
      </c>
      <c r="I1557">
        <v>26385</v>
      </c>
      <c r="J1557">
        <v>25887.250000000004</v>
      </c>
      <c r="K1557">
        <v>2.2599999999999998</v>
      </c>
      <c r="L1557">
        <v>2.19</v>
      </c>
      <c r="M1557">
        <v>2.14</v>
      </c>
      <c r="N1557">
        <v>2.1</v>
      </c>
      <c r="O1557">
        <v>2.0699999999999998</v>
      </c>
      <c r="P1557">
        <v>2.06</v>
      </c>
      <c r="Q1557">
        <v>2.0382744227095833</v>
      </c>
      <c r="R1557">
        <v>2.0227847811651389</v>
      </c>
      <c r="S1557">
        <v>283985</v>
      </c>
      <c r="T1557">
        <v>8652</v>
      </c>
      <c r="U1557">
        <v>4773</v>
      </c>
      <c r="V1557">
        <v>48.515589092166003</v>
      </c>
      <c r="W1557">
        <v>168.45159328906777</v>
      </c>
      <c r="X1557">
        <v>2775.0100087205565</v>
      </c>
      <c r="Y1557">
        <v>440.90564930183018</v>
      </c>
      <c r="Z1557">
        <v>10002</v>
      </c>
      <c r="AA1557">
        <v>9674.7809187331823</v>
      </c>
      <c r="AB1557">
        <v>9263.8130829847869</v>
      </c>
      <c r="AC1557">
        <v>8875.0550595278364</v>
      </c>
      <c r="AD1557">
        <v>8530.5138314531814</v>
      </c>
      <c r="AE1557">
        <v>8221.8852012977804</v>
      </c>
      <c r="AF1557">
        <v>7933.8088273626845</v>
      </c>
      <c r="AG1557">
        <v>7573.7418324403397</v>
      </c>
      <c r="AH1557">
        <v>1162</v>
      </c>
      <c r="AI1557">
        <v>1046.517240337703</v>
      </c>
      <c r="AJ1557">
        <v>934.8142242098445</v>
      </c>
      <c r="AK1557">
        <v>847.35228802154245</v>
      </c>
      <c r="AL1557">
        <v>785.86437401646572</v>
      </c>
      <c r="AM1557">
        <v>755.41844688067215</v>
      </c>
      <c r="AN1557">
        <v>765.26900033482968</v>
      </c>
      <c r="AO1557">
        <v>768.04482838809997</v>
      </c>
      <c r="AP1557">
        <v>41.879296633339123</v>
      </c>
      <c r="AQ1557">
        <v>13.714688015577925</v>
      </c>
      <c r="AR1557">
        <v>2.2927436616788319</v>
      </c>
      <c r="AS1557">
        <v>13.714688015577925</v>
      </c>
      <c r="AT1557">
        <v>23004</v>
      </c>
      <c r="AU1557">
        <v>631</v>
      </c>
      <c r="AV1557">
        <v>15129.5955748987</v>
      </c>
      <c r="AW1557">
        <v>7714.6178984460803</v>
      </c>
      <c r="AX1557">
        <v>495.60909988735744</v>
      </c>
      <c r="AY1557">
        <v>504.87460433436956</v>
      </c>
      <c r="AZ1557">
        <v>293.46406485688891</v>
      </c>
      <c r="BA1557">
        <v>13.174211707931752</v>
      </c>
      <c r="BB1557">
        <v>66.061272509003672</v>
      </c>
      <c r="BC1557">
        <v>10530</v>
      </c>
      <c r="BD1557">
        <v>666591.06394746853</v>
      </c>
      <c r="BE1557">
        <v>3483216.8416029611</v>
      </c>
      <c r="BF1557">
        <v>225960</v>
      </c>
      <c r="BG1557">
        <v>229577.26271881838</v>
      </c>
      <c r="BH1557">
        <v>223234.71843066858</v>
      </c>
      <c r="BI1557">
        <v>89765.999999999985</v>
      </c>
      <c r="BJ1557">
        <v>82345.863866640706</v>
      </c>
      <c r="BK1557">
        <v>79149.089889106617</v>
      </c>
      <c r="BL1557">
        <v>-657304.47681303171</v>
      </c>
      <c r="BM1557">
        <v>-726185.94813827344</v>
      </c>
      <c r="BN1557">
        <v>-796352.56230886118</v>
      </c>
      <c r="BO1557">
        <v>306535.59158909996</v>
      </c>
      <c r="BP1557">
        <v>765645.86129527353</v>
      </c>
      <c r="BQ1557">
        <v>1213922.6292738304</v>
      </c>
      <c r="BR1557">
        <v>3304964</v>
      </c>
      <c r="BS1557">
        <v>8767932</v>
      </c>
      <c r="BT1557">
        <v>937111</v>
      </c>
      <c r="BU1557">
        <v>92904</v>
      </c>
      <c r="BV1557">
        <v>88734</v>
      </c>
      <c r="BW1557">
        <v>932589</v>
      </c>
      <c r="BX1557">
        <v>42948</v>
      </c>
      <c r="BY1557">
        <v>188.71564698994101</v>
      </c>
      <c r="BZ1557">
        <v>0</v>
      </c>
      <c r="CA1557">
        <v>0</v>
      </c>
      <c r="CB1557">
        <v>0</v>
      </c>
      <c r="CC1557">
        <v>67.11136364799998</v>
      </c>
      <c r="CD1557">
        <v>21.805453123284945</v>
      </c>
      <c r="CE1557">
        <v>0</v>
      </c>
      <c r="CF1557">
        <v>0</v>
      </c>
      <c r="CG1557">
        <v>315827.76822035498</v>
      </c>
      <c r="CH1557">
        <v>101676.85459135612</v>
      </c>
      <c r="CI1557">
        <v>107743.12846753835</v>
      </c>
      <c r="CJ1557">
        <v>22166.698880892272</v>
      </c>
      <c r="CK1557">
        <v>713454.85210444999</v>
      </c>
      <c r="CL1557">
        <v>22000000</v>
      </c>
      <c r="CM1557">
        <v>2170000</v>
      </c>
      <c r="CN1557">
        <v>710000</v>
      </c>
      <c r="CO1557">
        <v>67100000</v>
      </c>
      <c r="CP1557">
        <v>12000</v>
      </c>
      <c r="CQ1557">
        <v>0</v>
      </c>
      <c r="CR1557">
        <v>0</v>
      </c>
      <c r="CS1557">
        <v>0</v>
      </c>
      <c r="CT1557">
        <v>24172000</v>
      </c>
      <c r="CU1557">
        <v>0</v>
      </c>
      <c r="CV1557">
        <v>0</v>
      </c>
      <c r="CW1557">
        <v>0</v>
      </c>
      <c r="CX1557">
        <v>4724.4464126851944</v>
      </c>
      <c r="CY1557">
        <v>1281276.0362219648</v>
      </c>
      <c r="CZ1557">
        <v>10530</v>
      </c>
      <c r="DA1557">
        <v>10698.568668919974</v>
      </c>
      <c r="DB1557">
        <v>10402.998694790847</v>
      </c>
      <c r="DC1557">
        <v>10090.496877071464</v>
      </c>
      <c r="DD1557">
        <v>-657304.47681303171</v>
      </c>
      <c r="DE1557">
        <v>-726185.94813827344</v>
      </c>
      <c r="DF1557">
        <v>-796352.56230886118</v>
      </c>
    </row>
    <row r="1558" spans="1:110" x14ac:dyDescent="0.45">
      <c r="A1558">
        <v>40448</v>
      </c>
      <c r="B1558" t="s">
        <v>1888</v>
      </c>
      <c r="C1558">
        <v>2174</v>
      </c>
      <c r="D1558">
        <v>1958</v>
      </c>
      <c r="E1558">
        <v>1756</v>
      </c>
      <c r="F1558">
        <v>1569</v>
      </c>
      <c r="G1558">
        <v>1404</v>
      </c>
      <c r="H1558">
        <v>1235</v>
      </c>
      <c r="I1558">
        <v>1072</v>
      </c>
      <c r="J1558">
        <v>889.71428571428578</v>
      </c>
      <c r="K1558">
        <v>2.2599999999999998</v>
      </c>
      <c r="L1558">
        <v>2.19</v>
      </c>
      <c r="M1558">
        <v>2.14</v>
      </c>
      <c r="N1558">
        <v>2.1</v>
      </c>
      <c r="O1558">
        <v>2.0699999999999998</v>
      </c>
      <c r="P1558">
        <v>2.06</v>
      </c>
      <c r="Q1558">
        <v>2.0382744227095833</v>
      </c>
      <c r="R1558">
        <v>2.0227847811651389</v>
      </c>
      <c r="S1558">
        <v>283985</v>
      </c>
      <c r="T1558">
        <v>8652</v>
      </c>
      <c r="U1558">
        <v>4773</v>
      </c>
      <c r="V1558">
        <v>3.3445457437056691</v>
      </c>
      <c r="W1558">
        <v>11.612639769973722</v>
      </c>
      <c r="X1558">
        <v>2986.1506726047078</v>
      </c>
      <c r="Y1558">
        <v>474.45259551510964</v>
      </c>
      <c r="Z1558">
        <v>973</v>
      </c>
      <c r="AA1558">
        <v>877.14776331076132</v>
      </c>
      <c r="AB1558">
        <v>778.69186605495065</v>
      </c>
      <c r="AC1558">
        <v>671.74883504142565</v>
      </c>
      <c r="AD1558">
        <v>568.55134030847057</v>
      </c>
      <c r="AE1558">
        <v>480.61270774757827</v>
      </c>
      <c r="AF1558">
        <v>429.99189645059812</v>
      </c>
      <c r="AG1558">
        <v>334.15381612637833</v>
      </c>
      <c r="AH1558">
        <v>203</v>
      </c>
      <c r="AI1558">
        <v>191.95672024314757</v>
      </c>
      <c r="AJ1558">
        <v>188.31037963323257</v>
      </c>
      <c r="AK1558">
        <v>160.01104566630238</v>
      </c>
      <c r="AL1558">
        <v>137.98901944755445</v>
      </c>
      <c r="AM1558">
        <v>125.17198951193969</v>
      </c>
      <c r="AN1558">
        <v>130.49691880327305</v>
      </c>
      <c r="AO1558">
        <v>112.73039070979632</v>
      </c>
      <c r="AP1558">
        <v>3.7244890948081015</v>
      </c>
      <c r="AQ1558">
        <v>1.2929672203238447</v>
      </c>
      <c r="AR1558">
        <v>0.21615091759935115</v>
      </c>
      <c r="AS1558">
        <v>1.2929672203238447</v>
      </c>
      <c r="AT1558">
        <v>1926</v>
      </c>
      <c r="AU1558">
        <v>13</v>
      </c>
      <c r="AV1558">
        <v>1252.6627230571796</v>
      </c>
      <c r="AW1558">
        <v>313.47451953014809</v>
      </c>
      <c r="AX1558">
        <v>11.237869032433935</v>
      </c>
      <c r="AY1558">
        <v>41.801355068418083</v>
      </c>
      <c r="AZ1558">
        <v>11.924570722926834</v>
      </c>
      <c r="BA1558">
        <v>0.29872346131849437</v>
      </c>
      <c r="BB1558">
        <v>66.061272509003672</v>
      </c>
      <c r="BC1558">
        <v>10530</v>
      </c>
      <c r="BD1558">
        <v>342221.75964359165</v>
      </c>
      <c r="BE1558">
        <v>675821.71597225533</v>
      </c>
      <c r="BF1558">
        <v>7328</v>
      </c>
      <c r="BG1558">
        <v>6123.7934919013569</v>
      </c>
      <c r="BH1558">
        <v>4913.7903745648919</v>
      </c>
      <c r="BI1558">
        <v>6160.0000000000018</v>
      </c>
      <c r="BJ1558">
        <v>4717.532207158074</v>
      </c>
      <c r="BK1558">
        <v>3992.8007603655851</v>
      </c>
      <c r="BL1558">
        <v>-148840.86236585106</v>
      </c>
      <c r="BM1558">
        <v>-161655.84547521546</v>
      </c>
      <c r="BN1558">
        <v>-174523.91132971743</v>
      </c>
      <c r="BO1558">
        <v>18838.408694357786</v>
      </c>
      <c r="BP1558">
        <v>44147.557164615777</v>
      </c>
      <c r="BQ1558">
        <v>46025.938322546077</v>
      </c>
      <c r="BR1558">
        <v>3304964</v>
      </c>
      <c r="BS1558">
        <v>8767932</v>
      </c>
      <c r="BT1558">
        <v>937111</v>
      </c>
      <c r="BU1558">
        <v>92904</v>
      </c>
      <c r="BV1558">
        <v>88734</v>
      </c>
      <c r="BW1558">
        <v>932589</v>
      </c>
      <c r="BX1558">
        <v>42948</v>
      </c>
      <c r="BY1558">
        <v>37.532527574088718</v>
      </c>
      <c r="BZ1558">
        <v>0</v>
      </c>
      <c r="CA1558">
        <v>0</v>
      </c>
      <c r="CB1558">
        <v>0</v>
      </c>
      <c r="CC1558">
        <v>0</v>
      </c>
      <c r="CD1558">
        <v>2.0678014915583649</v>
      </c>
      <c r="CE1558">
        <v>0</v>
      </c>
      <c r="CF1558">
        <v>0</v>
      </c>
      <c r="CG1558">
        <v>87518.538181544151</v>
      </c>
      <c r="CH1558">
        <v>28175.513922905913</v>
      </c>
      <c r="CI1558">
        <v>29856.529575341952</v>
      </c>
      <c r="CJ1558">
        <v>6142.5792079580997</v>
      </c>
      <c r="CK1558">
        <v>197704.35660725724</v>
      </c>
      <c r="CL1558">
        <v>1990000</v>
      </c>
      <c r="CM1558">
        <v>590000</v>
      </c>
      <c r="CN1558">
        <v>280000</v>
      </c>
      <c r="CO1558">
        <v>51970000</v>
      </c>
      <c r="CP1558">
        <v>2000</v>
      </c>
      <c r="CQ1558">
        <v>490</v>
      </c>
      <c r="CR1558">
        <v>0</v>
      </c>
      <c r="CS1558">
        <v>0</v>
      </c>
      <c r="CT1558">
        <v>4048000</v>
      </c>
      <c r="CU1558">
        <v>3433920</v>
      </c>
      <c r="CV1558">
        <v>0</v>
      </c>
      <c r="CW1558">
        <v>0</v>
      </c>
      <c r="CX1558">
        <v>9378.7593428608925</v>
      </c>
      <c r="CY1558">
        <v>290739.27642920427</v>
      </c>
      <c r="CZ1558">
        <v>10530</v>
      </c>
      <c r="DA1558">
        <v>8799.6104625711378</v>
      </c>
      <c r="DB1558">
        <v>7060.8914634509165</v>
      </c>
      <c r="DC1558">
        <v>5180.3688703839198</v>
      </c>
      <c r="DD1558">
        <v>-148840.86236585106</v>
      </c>
      <c r="DE1558">
        <v>-161655.84547521546</v>
      </c>
      <c r="DF1558">
        <v>-174523.91132971743</v>
      </c>
    </row>
    <row r="1559" spans="1:110" x14ac:dyDescent="0.45">
      <c r="A1559">
        <v>40503</v>
      </c>
      <c r="B1559" t="s">
        <v>1889</v>
      </c>
      <c r="C1559">
        <v>15138</v>
      </c>
      <c r="D1559">
        <v>14913</v>
      </c>
      <c r="E1559">
        <v>14585</v>
      </c>
      <c r="F1559">
        <v>14171</v>
      </c>
      <c r="G1559">
        <v>13707</v>
      </c>
      <c r="H1559">
        <v>13201</v>
      </c>
      <c r="I1559">
        <v>12678</v>
      </c>
      <c r="J1559">
        <v>12260.785714285716</v>
      </c>
      <c r="K1559">
        <v>2.2599999999999998</v>
      </c>
      <c r="L1559">
        <v>2.19</v>
      </c>
      <c r="M1559">
        <v>2.14</v>
      </c>
      <c r="N1559">
        <v>2.1</v>
      </c>
      <c r="O1559">
        <v>2.0699999999999998</v>
      </c>
      <c r="P1559">
        <v>2.06</v>
      </c>
      <c r="Q1559">
        <v>2.0382744227095833</v>
      </c>
      <c r="R1559">
        <v>2.0227847811651389</v>
      </c>
      <c r="S1559">
        <v>261294</v>
      </c>
      <c r="T1559">
        <v>10179</v>
      </c>
      <c r="U1559">
        <v>3558</v>
      </c>
      <c r="V1559">
        <v>25.003962094001654</v>
      </c>
      <c r="W1559">
        <v>86.816574467899329</v>
      </c>
      <c r="X1559">
        <v>3272.1830475252336</v>
      </c>
      <c r="Y1559">
        <v>329.41593654349009</v>
      </c>
      <c r="Z1559">
        <v>5756</v>
      </c>
      <c r="AA1559">
        <v>5547.9694409482399</v>
      </c>
      <c r="AB1559">
        <v>5289.9054385512654</v>
      </c>
      <c r="AC1559">
        <v>5033.3116004609865</v>
      </c>
      <c r="AD1559">
        <v>4778.0934673336478</v>
      </c>
      <c r="AE1559">
        <v>4535.2958362604313</v>
      </c>
      <c r="AF1559">
        <v>4309.9098954165574</v>
      </c>
      <c r="AG1559">
        <v>4062.5319881140658</v>
      </c>
      <c r="AH1559">
        <v>1018</v>
      </c>
      <c r="AI1559">
        <v>965.27676532201303</v>
      </c>
      <c r="AJ1559">
        <v>900.23409381168187</v>
      </c>
      <c r="AK1559">
        <v>846.51133531141022</v>
      </c>
      <c r="AL1559">
        <v>806.58115851739865</v>
      </c>
      <c r="AM1559">
        <v>795.3683374403804</v>
      </c>
      <c r="AN1559">
        <v>800.02584340761121</v>
      </c>
      <c r="AO1559">
        <v>815.37244599993448</v>
      </c>
      <c r="AP1559">
        <v>20.573368333225705</v>
      </c>
      <c r="AQ1559">
        <v>6.926610108877739</v>
      </c>
      <c r="AR1559">
        <v>1.1579513442822384</v>
      </c>
      <c r="AS1559">
        <v>6.926610108877739</v>
      </c>
      <c r="AT1559">
        <v>12635</v>
      </c>
      <c r="AU1559">
        <v>747</v>
      </c>
      <c r="AV1559">
        <v>8451.2748480985083</v>
      </c>
      <c r="AW1559">
        <v>7579.2489277070217</v>
      </c>
      <c r="AX1559">
        <v>576.39260071342119</v>
      </c>
      <c r="AY1559">
        <v>282.01904168104716</v>
      </c>
      <c r="AZ1559">
        <v>288.31462920997507</v>
      </c>
      <c r="BA1559">
        <v>15.321587417200062</v>
      </c>
      <c r="BB1559">
        <v>66.061272509003672</v>
      </c>
      <c r="BC1559">
        <v>5340</v>
      </c>
      <c r="BD1559">
        <v>314004.53022016736</v>
      </c>
      <c r="BE1559">
        <v>2069981.738707677</v>
      </c>
      <c r="BF1559">
        <v>133392</v>
      </c>
      <c r="BG1559">
        <v>132187.40728223696</v>
      </c>
      <c r="BH1559">
        <v>125530.27834840132</v>
      </c>
      <c r="BI1559">
        <v>141896</v>
      </c>
      <c r="BJ1559">
        <v>128733.00591521323</v>
      </c>
      <c r="BK1559">
        <v>122205.49479538863</v>
      </c>
      <c r="BL1559">
        <v>-358515.45167709334</v>
      </c>
      <c r="BM1559">
        <v>-427819.91785807378</v>
      </c>
      <c r="BN1559">
        <v>-509193.156015513</v>
      </c>
      <c r="BO1559">
        <v>174300.04929197603</v>
      </c>
      <c r="BP1559">
        <v>438317.58531724499</v>
      </c>
      <c r="BQ1559">
        <v>686762.31063238508</v>
      </c>
      <c r="BR1559">
        <v>3304964</v>
      </c>
      <c r="BS1559">
        <v>8767932</v>
      </c>
      <c r="BT1559">
        <v>937111</v>
      </c>
      <c r="BU1559">
        <v>92904</v>
      </c>
      <c r="BV1559">
        <v>88734</v>
      </c>
      <c r="BW1559">
        <v>932589</v>
      </c>
      <c r="BX1559">
        <v>42948</v>
      </c>
      <c r="BY1559">
        <v>118.07455125140706</v>
      </c>
      <c r="BZ1559">
        <v>0</v>
      </c>
      <c r="CA1559">
        <v>0</v>
      </c>
      <c r="CB1559">
        <v>0</v>
      </c>
      <c r="CC1559">
        <v>0</v>
      </c>
      <c r="CD1559">
        <v>7.9152706570503435</v>
      </c>
      <c r="CE1559">
        <v>0</v>
      </c>
      <c r="CF1559">
        <v>0</v>
      </c>
      <c r="CG1559">
        <v>193111.55707449414</v>
      </c>
      <c r="CH1559">
        <v>62169.883982064137</v>
      </c>
      <c r="CI1559">
        <v>65879.081562982785</v>
      </c>
      <c r="CJ1559">
        <v>13553.734556690153</v>
      </c>
      <c r="CK1559">
        <v>436238.96077470889</v>
      </c>
      <c r="CL1559">
        <v>12000000</v>
      </c>
      <c r="CM1559">
        <v>1110000</v>
      </c>
      <c r="CN1559">
        <v>340000</v>
      </c>
      <c r="CO1559">
        <v>22840000</v>
      </c>
      <c r="CP1559">
        <v>0</v>
      </c>
      <c r="CQ1559">
        <v>0</v>
      </c>
      <c r="CR1559">
        <v>0</v>
      </c>
      <c r="CS1559">
        <v>0</v>
      </c>
      <c r="CT1559">
        <v>0</v>
      </c>
      <c r="CU1559">
        <v>0</v>
      </c>
      <c r="CV1559">
        <v>0</v>
      </c>
      <c r="CW1559">
        <v>0</v>
      </c>
      <c r="CX1559">
        <v>19.127313411680952</v>
      </c>
      <c r="CY1559">
        <v>800255.23800424789</v>
      </c>
      <c r="CZ1559">
        <v>5340</v>
      </c>
      <c r="DA1559">
        <v>5291.7772796505442</v>
      </c>
      <c r="DB1559">
        <v>5025.2765261819522</v>
      </c>
      <c r="DC1559">
        <v>4753.2316332140108</v>
      </c>
      <c r="DD1559">
        <v>-358515.45167709334</v>
      </c>
      <c r="DE1559">
        <v>-427819.91785807378</v>
      </c>
      <c r="DF1559">
        <v>-509193.156015513</v>
      </c>
    </row>
    <row r="1560" spans="1:110" x14ac:dyDescent="0.45">
      <c r="A1560">
        <v>40522</v>
      </c>
      <c r="B1560" t="s">
        <v>1890</v>
      </c>
      <c r="C1560">
        <v>14176</v>
      </c>
      <c r="D1560">
        <v>13960</v>
      </c>
      <c r="E1560">
        <v>13645</v>
      </c>
      <c r="F1560">
        <v>13215</v>
      </c>
      <c r="G1560">
        <v>12723</v>
      </c>
      <c r="H1560">
        <v>12190</v>
      </c>
      <c r="I1560">
        <v>11663</v>
      </c>
      <c r="J1560">
        <v>11234.392857142857</v>
      </c>
      <c r="K1560">
        <v>2.2599999999999998</v>
      </c>
      <c r="L1560">
        <v>2.19</v>
      </c>
      <c r="M1560">
        <v>2.14</v>
      </c>
      <c r="N1560">
        <v>2.1</v>
      </c>
      <c r="O1560">
        <v>2.0699999999999998</v>
      </c>
      <c r="P1560">
        <v>2.06</v>
      </c>
      <c r="Q1560">
        <v>2.0382744227095833</v>
      </c>
      <c r="R1560">
        <v>2.0227847811651389</v>
      </c>
      <c r="S1560">
        <v>261294</v>
      </c>
      <c r="T1560">
        <v>10179</v>
      </c>
      <c r="U1560">
        <v>3558</v>
      </c>
      <c r="V1560">
        <v>21.999632987373182</v>
      </c>
      <c r="W1560">
        <v>76.385205206055062</v>
      </c>
      <c r="X1560">
        <v>3482.7009960025061</v>
      </c>
      <c r="Y1560">
        <v>350.60911741071055</v>
      </c>
      <c r="Z1560">
        <v>5142</v>
      </c>
      <c r="AA1560">
        <v>4935.5905726460278</v>
      </c>
      <c r="AB1560">
        <v>4735.9584155796865</v>
      </c>
      <c r="AC1560">
        <v>4545.4508924033471</v>
      </c>
      <c r="AD1560">
        <v>4325.0633452973852</v>
      </c>
      <c r="AE1560">
        <v>4090.4679059690529</v>
      </c>
      <c r="AF1560">
        <v>3841.6555270376962</v>
      </c>
      <c r="AG1560">
        <v>3626.5519151333242</v>
      </c>
      <c r="AH1560">
        <v>1069</v>
      </c>
      <c r="AI1560">
        <v>963.25079515136417</v>
      </c>
      <c r="AJ1560">
        <v>860.16074976502239</v>
      </c>
      <c r="AK1560">
        <v>780.89374661622026</v>
      </c>
      <c r="AL1560">
        <v>719.9600854920152</v>
      </c>
      <c r="AM1560">
        <v>678.58101500485475</v>
      </c>
      <c r="AN1560">
        <v>640.21527827288946</v>
      </c>
      <c r="AO1560">
        <v>611.22527032007099</v>
      </c>
      <c r="AP1560">
        <v>22.763337076342683</v>
      </c>
      <c r="AQ1560">
        <v>15.931203250418802</v>
      </c>
      <c r="AR1560">
        <v>2.6632880918491484</v>
      </c>
      <c r="AS1560">
        <v>15.931203250418802</v>
      </c>
      <c r="AT1560">
        <v>10941</v>
      </c>
      <c r="AU1560">
        <v>129</v>
      </c>
      <c r="AV1560">
        <v>7135.4457153897856</v>
      </c>
      <c r="AW1560">
        <v>2241.0489587646925</v>
      </c>
      <c r="AX1560">
        <v>105.73401302193305</v>
      </c>
      <c r="AY1560">
        <v>238.10982352255712</v>
      </c>
      <c r="AZ1560">
        <v>85.249502391408896</v>
      </c>
      <c r="BA1560">
        <v>2.8106067313872019</v>
      </c>
      <c r="BB1560">
        <v>66.061272509003672</v>
      </c>
      <c r="BC1560">
        <v>5340</v>
      </c>
      <c r="BD1560">
        <v>307359.62516630546</v>
      </c>
      <c r="BE1560">
        <v>2626780.8363851602</v>
      </c>
      <c r="BF1560">
        <v>74362</v>
      </c>
      <c r="BG1560">
        <v>73410.406866557503</v>
      </c>
      <c r="BH1560">
        <v>69031.33043786684</v>
      </c>
      <c r="BI1560">
        <v>24328</v>
      </c>
      <c r="BJ1560">
        <v>22404.964042855056</v>
      </c>
      <c r="BK1560">
        <v>21318.652654769343</v>
      </c>
      <c r="BL1560">
        <v>-104161.9967519808</v>
      </c>
      <c r="BM1560">
        <v>-148063.38104393339</v>
      </c>
      <c r="BN1560">
        <v>-198119.82474316092</v>
      </c>
      <c r="BO1560">
        <v>249167.003811331</v>
      </c>
      <c r="BP1560">
        <v>606366.13816379325</v>
      </c>
      <c r="BQ1560">
        <v>907652.63245242764</v>
      </c>
      <c r="BR1560">
        <v>3304964</v>
      </c>
      <c r="BS1560">
        <v>8767932</v>
      </c>
      <c r="BT1560">
        <v>937111</v>
      </c>
      <c r="BU1560">
        <v>92904</v>
      </c>
      <c r="BV1560">
        <v>88734</v>
      </c>
      <c r="BW1560">
        <v>932589</v>
      </c>
      <c r="BX1560">
        <v>42948</v>
      </c>
      <c r="BY1560">
        <v>105.59190987686419</v>
      </c>
      <c r="BZ1560">
        <v>0</v>
      </c>
      <c r="CA1560">
        <v>0</v>
      </c>
      <c r="CB1560">
        <v>0</v>
      </c>
      <c r="CC1560">
        <v>0</v>
      </c>
      <c r="CD1560">
        <v>4.7529500110170853</v>
      </c>
      <c r="CE1560">
        <v>6.9761013940788708</v>
      </c>
      <c r="CF1560">
        <v>0</v>
      </c>
      <c r="CG1560">
        <v>216893.76853687028</v>
      </c>
      <c r="CH1560">
        <v>69826.273635027697</v>
      </c>
      <c r="CI1560">
        <v>73992.268947586577</v>
      </c>
      <c r="CJ1560">
        <v>15222.913689287463</v>
      </c>
      <c r="CK1560">
        <v>489962.97072233312</v>
      </c>
      <c r="CL1560">
        <v>9740000</v>
      </c>
      <c r="CM1560">
        <v>70000</v>
      </c>
      <c r="CN1560">
        <v>290000</v>
      </c>
      <c r="CO1560">
        <v>18440000</v>
      </c>
      <c r="CP1560">
        <v>0</v>
      </c>
      <c r="CQ1560">
        <v>0</v>
      </c>
      <c r="CR1560">
        <v>0</v>
      </c>
      <c r="CS1560">
        <v>0</v>
      </c>
      <c r="CT1560">
        <v>0</v>
      </c>
      <c r="CU1560">
        <v>0</v>
      </c>
      <c r="CV1560">
        <v>0</v>
      </c>
      <c r="CW1560">
        <v>0</v>
      </c>
      <c r="CX1560">
        <v>0</v>
      </c>
      <c r="CY1560">
        <v>998777.48884801869</v>
      </c>
      <c r="CZ1560">
        <v>5340</v>
      </c>
      <c r="DA1560">
        <v>5271.6652681129763</v>
      </c>
      <c r="DB1560">
        <v>4957.1999749631395</v>
      </c>
      <c r="DC1560">
        <v>4652.6446356965735</v>
      </c>
      <c r="DD1560">
        <v>-104161.9967519808</v>
      </c>
      <c r="DE1560">
        <v>-148063.38104393339</v>
      </c>
      <c r="DF1560">
        <v>-198119.82474316092</v>
      </c>
    </row>
    <row r="1561" spans="1:110" x14ac:dyDescent="0.45">
      <c r="A1561">
        <v>40544</v>
      </c>
      <c r="B1561" t="s">
        <v>1622</v>
      </c>
      <c r="C1561">
        <v>20183</v>
      </c>
      <c r="D1561">
        <v>19953</v>
      </c>
      <c r="E1561">
        <v>19584</v>
      </c>
      <c r="F1561">
        <v>19131</v>
      </c>
      <c r="G1561">
        <v>18627</v>
      </c>
      <c r="H1561">
        <v>18065</v>
      </c>
      <c r="I1561">
        <v>17444</v>
      </c>
      <c r="J1561">
        <v>16981.500000000004</v>
      </c>
      <c r="K1561">
        <v>2.2599999999999998</v>
      </c>
      <c r="L1561">
        <v>2.19</v>
      </c>
      <c r="M1561">
        <v>2.14</v>
      </c>
      <c r="N1561">
        <v>2.1</v>
      </c>
      <c r="O1561">
        <v>2.0699999999999998</v>
      </c>
      <c r="P1561">
        <v>2.06</v>
      </c>
      <c r="Q1561">
        <v>2.0382744227095833</v>
      </c>
      <c r="R1561">
        <v>2.0227847811651389</v>
      </c>
      <c r="S1561">
        <v>261294</v>
      </c>
      <c r="T1561">
        <v>10179</v>
      </c>
      <c r="U1561">
        <v>3558</v>
      </c>
      <c r="V1561">
        <v>34.843201788110491</v>
      </c>
      <c r="W1561">
        <v>120.97952361970725</v>
      </c>
      <c r="X1561">
        <v>3130.7297876320918</v>
      </c>
      <c r="Y1561">
        <v>315.17560908990509</v>
      </c>
      <c r="Z1561">
        <v>9372</v>
      </c>
      <c r="AA1561">
        <v>9127.5451679532453</v>
      </c>
      <c r="AB1561">
        <v>8806.3022713244609</v>
      </c>
      <c r="AC1561">
        <v>8454.8633810120864</v>
      </c>
      <c r="AD1561">
        <v>8066.5125225417632</v>
      </c>
      <c r="AE1561">
        <v>7672.27033943278</v>
      </c>
      <c r="AF1561">
        <v>7291.8349067015315</v>
      </c>
      <c r="AG1561">
        <v>6931.7725928976906</v>
      </c>
      <c r="AH1561">
        <v>1026</v>
      </c>
      <c r="AI1561">
        <v>865.90592277685948</v>
      </c>
      <c r="AJ1561">
        <v>731.18114637472684</v>
      </c>
      <c r="AK1561">
        <v>624.10025185421125</v>
      </c>
      <c r="AL1561">
        <v>541.83316261752907</v>
      </c>
      <c r="AM1561">
        <v>483.1374525039854</v>
      </c>
      <c r="AN1561">
        <v>440.39794576668157</v>
      </c>
      <c r="AO1561">
        <v>407.04474735088644</v>
      </c>
      <c r="AP1561">
        <v>39.404015061013247</v>
      </c>
      <c r="AQ1561">
        <v>4.940981877666121</v>
      </c>
      <c r="AR1561">
        <v>0.82600529225466335</v>
      </c>
      <c r="AS1561">
        <v>4.940981877666121</v>
      </c>
      <c r="AT1561">
        <v>16335</v>
      </c>
      <c r="AU1561">
        <v>630</v>
      </c>
      <c r="AV1561">
        <v>10807.637188924753</v>
      </c>
      <c r="AW1561">
        <v>6996.5230149043618</v>
      </c>
      <c r="AX1561">
        <v>490.13166676673347</v>
      </c>
      <c r="AY1561">
        <v>360.65085299441898</v>
      </c>
      <c r="AZ1561">
        <v>266.14773548696189</v>
      </c>
      <c r="BA1561">
        <v>13.028611347559963</v>
      </c>
      <c r="BB1561">
        <v>66.061272509003672</v>
      </c>
      <c r="BC1561">
        <v>7110</v>
      </c>
      <c r="BD1561">
        <v>432791.59705416951</v>
      </c>
      <c r="BE1561">
        <v>2796379.8210475161</v>
      </c>
      <c r="BF1561">
        <v>112470</v>
      </c>
      <c r="BG1561">
        <v>112458.16283265674</v>
      </c>
      <c r="BH1561">
        <v>108253.85054149095</v>
      </c>
      <c r="BI1561">
        <v>126507.99999999996</v>
      </c>
      <c r="BJ1561">
        <v>117184.61392669557</v>
      </c>
      <c r="BK1561">
        <v>111802.06149892375</v>
      </c>
      <c r="BL1561">
        <v>-339209.24715216825</v>
      </c>
      <c r="BM1561">
        <v>-358641.36841832165</v>
      </c>
      <c r="BN1561">
        <v>-375345.19279776944</v>
      </c>
      <c r="BO1561">
        <v>268726.60026221629</v>
      </c>
      <c r="BP1561">
        <v>639520.74388308707</v>
      </c>
      <c r="BQ1561">
        <v>969908.44212996156</v>
      </c>
      <c r="BR1561">
        <v>3304964</v>
      </c>
      <c r="BS1561">
        <v>8767932</v>
      </c>
      <c r="BT1561">
        <v>937111</v>
      </c>
      <c r="BU1561">
        <v>92904</v>
      </c>
      <c r="BV1561">
        <v>88734</v>
      </c>
      <c r="BW1561">
        <v>932589</v>
      </c>
      <c r="BX1561">
        <v>42948</v>
      </c>
      <c r="BY1561">
        <v>219.51569640614528</v>
      </c>
      <c r="BZ1561">
        <v>0</v>
      </c>
      <c r="CA1561">
        <v>0</v>
      </c>
      <c r="CB1561">
        <v>0</v>
      </c>
      <c r="CC1561">
        <v>0</v>
      </c>
      <c r="CD1561">
        <v>16.280507039084981</v>
      </c>
      <c r="CE1561">
        <v>0</v>
      </c>
      <c r="CF1561">
        <v>0</v>
      </c>
      <c r="CG1561">
        <v>259067.55686348394</v>
      </c>
      <c r="CH1561">
        <v>83403.604619616424</v>
      </c>
      <c r="CI1561">
        <v>88379.654576283967</v>
      </c>
      <c r="CJ1561">
        <v>18182.924684426693</v>
      </c>
      <c r="CK1561">
        <v>585233.54836278677</v>
      </c>
      <c r="CL1561">
        <v>3860000</v>
      </c>
      <c r="CM1561">
        <v>3640000</v>
      </c>
      <c r="CN1561">
        <v>1720000</v>
      </c>
      <c r="CO1561">
        <v>37940000</v>
      </c>
      <c r="CP1561">
        <v>21000</v>
      </c>
      <c r="CQ1561">
        <v>0</v>
      </c>
      <c r="CR1561">
        <v>0</v>
      </c>
      <c r="CS1561">
        <v>0</v>
      </c>
      <c r="CT1561">
        <v>36369000</v>
      </c>
      <c r="CU1561">
        <v>0</v>
      </c>
      <c r="CV1561">
        <v>0</v>
      </c>
      <c r="CW1561">
        <v>0</v>
      </c>
      <c r="CX1561">
        <v>2864.8464976606574</v>
      </c>
      <c r="CY1561">
        <v>1035672.765682399</v>
      </c>
      <c r="CZ1561">
        <v>7110</v>
      </c>
      <c r="DA1561">
        <v>7109.2516914749658</v>
      </c>
      <c r="DB1561">
        <v>6843.4682790966526</v>
      </c>
      <c r="DC1561">
        <v>6551.3663394113873</v>
      </c>
      <c r="DD1561">
        <v>-339209.24715216825</v>
      </c>
      <c r="DE1561">
        <v>-358641.36841832165</v>
      </c>
      <c r="DF1561">
        <v>-375345.19279776944</v>
      </c>
    </row>
    <row r="1562" spans="1:110" x14ac:dyDescent="0.45">
      <c r="A1562">
        <v>40601</v>
      </c>
      <c r="B1562" t="s">
        <v>1891</v>
      </c>
      <c r="C1562">
        <v>10861</v>
      </c>
      <c r="D1562">
        <v>9976</v>
      </c>
      <c r="E1562">
        <v>9081</v>
      </c>
      <c r="F1562">
        <v>8178</v>
      </c>
      <c r="G1562">
        <v>7264</v>
      </c>
      <c r="H1562">
        <v>6367</v>
      </c>
      <c r="I1562">
        <v>5553</v>
      </c>
      <c r="J1562">
        <v>4661.6071428571422</v>
      </c>
      <c r="K1562">
        <v>2.2599999999999998</v>
      </c>
      <c r="L1562">
        <v>2.19</v>
      </c>
      <c r="M1562">
        <v>2.14</v>
      </c>
      <c r="N1562">
        <v>2.1</v>
      </c>
      <c r="O1562">
        <v>2.0699999999999998</v>
      </c>
      <c r="P1562">
        <v>2.06</v>
      </c>
      <c r="Q1562">
        <v>2.0382744227095833</v>
      </c>
      <c r="R1562">
        <v>2.0227847811651389</v>
      </c>
      <c r="S1562">
        <v>254868</v>
      </c>
      <c r="T1562">
        <v>10152</v>
      </c>
      <c r="U1562">
        <v>3561</v>
      </c>
      <c r="V1562">
        <v>20.538610259659574</v>
      </c>
      <c r="W1562">
        <v>71.312369630517594</v>
      </c>
      <c r="X1562">
        <v>2850.5139837627357</v>
      </c>
      <c r="Y1562">
        <v>287.97164447602518</v>
      </c>
      <c r="Z1562">
        <v>3070</v>
      </c>
      <c r="AA1562">
        <v>2668.71660006195</v>
      </c>
      <c r="AB1562">
        <v>2304.1984907842457</v>
      </c>
      <c r="AC1562">
        <v>2008.9764667117331</v>
      </c>
      <c r="AD1562">
        <v>1761.5555159827938</v>
      </c>
      <c r="AE1562">
        <v>1542.2871947016986</v>
      </c>
      <c r="AF1562">
        <v>1350.3501923802437</v>
      </c>
      <c r="AG1562">
        <v>1064.0416453216146</v>
      </c>
      <c r="AH1562">
        <v>85</v>
      </c>
      <c r="AI1562">
        <v>64.196779027813264</v>
      </c>
      <c r="AJ1562">
        <v>50.81432436628026</v>
      </c>
      <c r="AK1562">
        <v>41.399629868543919</v>
      </c>
      <c r="AL1562">
        <v>32.578985420124752</v>
      </c>
      <c r="AM1562">
        <v>22.644484749721038</v>
      </c>
      <c r="AN1562">
        <v>14.311758642661177</v>
      </c>
      <c r="AO1562">
        <v>6.9767613691754073</v>
      </c>
      <c r="AP1562">
        <v>17.303837533642607</v>
      </c>
      <c r="AQ1562">
        <v>0.18470960290340641</v>
      </c>
      <c r="AR1562">
        <v>3.0878702514193022E-2</v>
      </c>
      <c r="AS1562">
        <v>0.18470960290340641</v>
      </c>
      <c r="AT1562">
        <v>9836</v>
      </c>
      <c r="AU1562">
        <v>305</v>
      </c>
      <c r="AV1562">
        <v>6481.5009637953062</v>
      </c>
      <c r="AW1562">
        <v>3592.3703015583433</v>
      </c>
      <c r="AX1562">
        <v>238.64972120765191</v>
      </c>
      <c r="AY1562">
        <v>216.28768716184933</v>
      </c>
      <c r="AZ1562">
        <v>136.65376627127938</v>
      </c>
      <c r="BA1562">
        <v>6.3437534781808349</v>
      </c>
      <c r="BB1562">
        <v>66.061272509003672</v>
      </c>
      <c r="BC1562">
        <v>7110</v>
      </c>
      <c r="BD1562">
        <v>237623.94583508442</v>
      </c>
      <c r="BE1562">
        <v>992802.34159344027</v>
      </c>
      <c r="BF1562">
        <v>40478</v>
      </c>
      <c r="BG1562">
        <v>34604.655647840533</v>
      </c>
      <c r="BH1562">
        <v>27464.667772557048</v>
      </c>
      <c r="BI1562">
        <v>56247.999999999985</v>
      </c>
      <c r="BJ1562">
        <v>42342.790649624767</v>
      </c>
      <c r="BK1562">
        <v>37127.949314925419</v>
      </c>
      <c r="BL1562">
        <v>-250014.84535162058</v>
      </c>
      <c r="BM1562">
        <v>-271179.6966238991</v>
      </c>
      <c r="BN1562">
        <v>-277366.10006310436</v>
      </c>
      <c r="BO1562">
        <v>-28021.681577783893</v>
      </c>
      <c r="BP1562">
        <v>36419.481521441427</v>
      </c>
      <c r="BQ1562">
        <v>122728.89015223045</v>
      </c>
      <c r="BR1562">
        <v>3304964</v>
      </c>
      <c r="BS1562">
        <v>8767932</v>
      </c>
      <c r="BT1562">
        <v>937111</v>
      </c>
      <c r="BU1562">
        <v>92904</v>
      </c>
      <c r="BV1562">
        <v>88734</v>
      </c>
      <c r="BW1562">
        <v>932589</v>
      </c>
      <c r="BX1562">
        <v>42948</v>
      </c>
      <c r="BY1562">
        <v>172.19344454034504</v>
      </c>
      <c r="BZ1562">
        <v>0</v>
      </c>
      <c r="CA1562">
        <v>0</v>
      </c>
      <c r="CB1562">
        <v>0</v>
      </c>
      <c r="CC1562">
        <v>0</v>
      </c>
      <c r="CD1562">
        <v>8.8396241128362387</v>
      </c>
      <c r="CE1562">
        <v>0</v>
      </c>
      <c r="CF1562">
        <v>5.5651764705882361</v>
      </c>
      <c r="CG1562">
        <v>136985.5380232865</v>
      </c>
      <c r="CH1562">
        <v>44100.804401070127</v>
      </c>
      <c r="CI1562">
        <v>46731.959335317835</v>
      </c>
      <c r="CJ1562">
        <v>9614.4718037605035</v>
      </c>
      <c r="CK1562">
        <v>309450.29729831568</v>
      </c>
      <c r="CL1562">
        <v>4100000</v>
      </c>
      <c r="CM1562">
        <v>680000</v>
      </c>
      <c r="CN1562">
        <v>590000</v>
      </c>
      <c r="CO1562">
        <v>44500000</v>
      </c>
      <c r="CP1562">
        <v>9000</v>
      </c>
      <c r="CQ1562">
        <v>0</v>
      </c>
      <c r="CR1562">
        <v>0</v>
      </c>
      <c r="CS1562">
        <v>0</v>
      </c>
      <c r="CT1562">
        <v>19489000</v>
      </c>
      <c r="CU1562">
        <v>0</v>
      </c>
      <c r="CV1562">
        <v>0</v>
      </c>
      <c r="CW1562">
        <v>0</v>
      </c>
      <c r="CX1562">
        <v>5396.881439974879</v>
      </c>
      <c r="CY1562">
        <v>488981.922669622</v>
      </c>
      <c r="CZ1562">
        <v>7110</v>
      </c>
      <c r="DA1562">
        <v>6078.3413621262462</v>
      </c>
      <c r="DB1562">
        <v>4824.1955596343851</v>
      </c>
      <c r="DC1562">
        <v>3597.0234421793493</v>
      </c>
      <c r="DD1562">
        <v>-250014.84535162058</v>
      </c>
      <c r="DE1562">
        <v>-271179.6966238991</v>
      </c>
      <c r="DF1562">
        <v>-277366.10006310436</v>
      </c>
    </row>
    <row r="1563" spans="1:110" x14ac:dyDescent="0.45">
      <c r="A1563">
        <v>40602</v>
      </c>
      <c r="B1563" t="s">
        <v>1892</v>
      </c>
      <c r="C1563">
        <v>9924</v>
      </c>
      <c r="D1563">
        <v>8918</v>
      </c>
      <c r="E1563">
        <v>7951</v>
      </c>
      <c r="F1563">
        <v>7029</v>
      </c>
      <c r="G1563">
        <v>6174</v>
      </c>
      <c r="H1563">
        <v>5362</v>
      </c>
      <c r="I1563">
        <v>4612</v>
      </c>
      <c r="J1563">
        <v>3725.3928571428569</v>
      </c>
      <c r="K1563">
        <v>2.2599999999999998</v>
      </c>
      <c r="L1563">
        <v>2.19</v>
      </c>
      <c r="M1563">
        <v>2.14</v>
      </c>
      <c r="N1563">
        <v>2.1</v>
      </c>
      <c r="O1563">
        <v>2.0699999999999998</v>
      </c>
      <c r="P1563">
        <v>2.06</v>
      </c>
      <c r="Q1563">
        <v>2.0382744227095833</v>
      </c>
      <c r="R1563">
        <v>2.0227847811651389</v>
      </c>
      <c r="S1563">
        <v>254868</v>
      </c>
      <c r="T1563">
        <v>10152</v>
      </c>
      <c r="U1563">
        <v>3561</v>
      </c>
      <c r="V1563">
        <v>18.66046067301388</v>
      </c>
      <c r="W1563">
        <v>64.791222588385551</v>
      </c>
      <c r="X1563">
        <v>2866.7433290007016</v>
      </c>
      <c r="Y1563">
        <v>289.61120536348915</v>
      </c>
      <c r="Z1563">
        <v>2716</v>
      </c>
      <c r="AA1563">
        <v>2381.5614330907629</v>
      </c>
      <c r="AB1563">
        <v>2048.4962116274824</v>
      </c>
      <c r="AC1563">
        <v>1769.4953798706806</v>
      </c>
      <c r="AD1563">
        <v>1538.3834592022702</v>
      </c>
      <c r="AE1563">
        <v>1329.2894787786677</v>
      </c>
      <c r="AF1563">
        <v>1172.1129366913849</v>
      </c>
      <c r="AG1563">
        <v>891.81548983081984</v>
      </c>
      <c r="AH1563">
        <v>310</v>
      </c>
      <c r="AI1563">
        <v>276.16444277713038</v>
      </c>
      <c r="AJ1563">
        <v>240.99842827502707</v>
      </c>
      <c r="AK1563">
        <v>208.77135094507395</v>
      </c>
      <c r="AL1563">
        <v>192.48334151636388</v>
      </c>
      <c r="AM1563">
        <v>184.27844055496053</v>
      </c>
      <c r="AN1563">
        <v>215.15673536762819</v>
      </c>
      <c r="AO1563">
        <v>186.53923486065858</v>
      </c>
      <c r="AP1563">
        <v>16.270542422453609</v>
      </c>
      <c r="AQ1563">
        <v>3.9250790616973856</v>
      </c>
      <c r="AR1563">
        <v>0.65617242842660173</v>
      </c>
      <c r="AS1563">
        <v>3.9250790616973856</v>
      </c>
      <c r="AT1563">
        <v>9072</v>
      </c>
      <c r="AU1563">
        <v>64</v>
      </c>
      <c r="AV1563">
        <v>5901.3688914879995</v>
      </c>
      <c r="AW1563">
        <v>1499.6412705653102</v>
      </c>
      <c r="AX1563">
        <v>55.034960038437632</v>
      </c>
      <c r="AY1563">
        <v>196.92867990895454</v>
      </c>
      <c r="AZ1563">
        <v>57.046353932304392</v>
      </c>
      <c r="BA1563">
        <v>1.4629316028473438</v>
      </c>
      <c r="BB1563">
        <v>66.061272509003672</v>
      </c>
      <c r="BC1563">
        <v>7110</v>
      </c>
      <c r="BD1563">
        <v>212429.8696825252</v>
      </c>
      <c r="BE1563">
        <v>1247583.5603552996</v>
      </c>
      <c r="BF1563">
        <v>23096</v>
      </c>
      <c r="BG1563">
        <v>18983.997424150191</v>
      </c>
      <c r="BH1563">
        <v>14762.945176875826</v>
      </c>
      <c r="BI1563">
        <v>3572.0000000000027</v>
      </c>
      <c r="BJ1563">
        <v>2653.9888533109247</v>
      </c>
      <c r="BK1563">
        <v>2307.354175255949</v>
      </c>
      <c r="BL1563">
        <v>-248104.58762468933</v>
      </c>
      <c r="BM1563">
        <v>-256640.4445252663</v>
      </c>
      <c r="BN1563">
        <v>-256855.79539629197</v>
      </c>
      <c r="BO1563">
        <v>-49517.027376206592</v>
      </c>
      <c r="BP1563">
        <v>23010.638302077772</v>
      </c>
      <c r="BQ1563">
        <v>135303.77743131889</v>
      </c>
      <c r="BR1563">
        <v>3304964</v>
      </c>
      <c r="BS1563">
        <v>8767932</v>
      </c>
      <c r="BT1563">
        <v>937111</v>
      </c>
      <c r="BU1563">
        <v>92904</v>
      </c>
      <c r="BV1563">
        <v>88734</v>
      </c>
      <c r="BW1563">
        <v>932589</v>
      </c>
      <c r="BX1563">
        <v>42948</v>
      </c>
      <c r="BY1563">
        <v>154.52443113309445</v>
      </c>
      <c r="BZ1563">
        <v>0</v>
      </c>
      <c r="CA1563">
        <v>0</v>
      </c>
      <c r="CB1563">
        <v>35.226078602896749</v>
      </c>
      <c r="CC1563">
        <v>0</v>
      </c>
      <c r="CD1563">
        <v>4.9638898110765419</v>
      </c>
      <c r="CE1563">
        <v>0</v>
      </c>
      <c r="CF1563">
        <v>0.15582494117647061</v>
      </c>
      <c r="CG1563">
        <v>168060.96100079129</v>
      </c>
      <c r="CH1563">
        <v>54105.153547609181</v>
      </c>
      <c r="CI1563">
        <v>57333.190851200125</v>
      </c>
      <c r="CJ1563">
        <v>11795.532537020988</v>
      </c>
      <c r="CK1563">
        <v>379649.67029654467</v>
      </c>
      <c r="CL1563">
        <v>4200000</v>
      </c>
      <c r="CM1563">
        <v>1270000</v>
      </c>
      <c r="CN1563">
        <v>660000</v>
      </c>
      <c r="CO1563">
        <v>132200000</v>
      </c>
      <c r="CP1563">
        <v>18000</v>
      </c>
      <c r="CQ1563">
        <v>1640</v>
      </c>
      <c r="CR1563">
        <v>0</v>
      </c>
      <c r="CS1563">
        <v>0</v>
      </c>
      <c r="CT1563">
        <v>34942000</v>
      </c>
      <c r="CU1563">
        <v>11493120</v>
      </c>
      <c r="CV1563">
        <v>0</v>
      </c>
      <c r="CW1563">
        <v>0</v>
      </c>
      <c r="CX1563">
        <v>20851.329970605984</v>
      </c>
      <c r="CY1563">
        <v>639354.38634881563</v>
      </c>
      <c r="CZ1563">
        <v>7110</v>
      </c>
      <c r="DA1563">
        <v>5844.1384519270814</v>
      </c>
      <c r="DB1563">
        <v>4544.7064516620685</v>
      </c>
      <c r="DC1563">
        <v>3215.6490726631482</v>
      </c>
      <c r="DD1563">
        <v>-248104.58762468933</v>
      </c>
      <c r="DE1563">
        <v>-256640.4445252663</v>
      </c>
      <c r="DF1563">
        <v>-256855.79539629197</v>
      </c>
    </row>
    <row r="1564" spans="1:110" x14ac:dyDescent="0.45">
      <c r="A1564">
        <v>40604</v>
      </c>
      <c r="B1564" t="s">
        <v>1893</v>
      </c>
      <c r="C1564">
        <v>9020</v>
      </c>
      <c r="D1564">
        <v>8309</v>
      </c>
      <c r="E1564">
        <v>7606</v>
      </c>
      <c r="F1564">
        <v>6927</v>
      </c>
      <c r="G1564">
        <v>6268</v>
      </c>
      <c r="H1564">
        <v>5633</v>
      </c>
      <c r="I1564">
        <v>5025</v>
      </c>
      <c r="J1564">
        <v>4358.0357142857147</v>
      </c>
      <c r="K1564">
        <v>2.2599999999999998</v>
      </c>
      <c r="L1564">
        <v>2.19</v>
      </c>
      <c r="M1564">
        <v>2.14</v>
      </c>
      <c r="N1564">
        <v>2.1</v>
      </c>
      <c r="O1564">
        <v>2.0699999999999998</v>
      </c>
      <c r="P1564">
        <v>2.06</v>
      </c>
      <c r="Q1564">
        <v>2.0382744227095833</v>
      </c>
      <c r="R1564">
        <v>2.0227847811651389</v>
      </c>
      <c r="S1564">
        <v>254868</v>
      </c>
      <c r="T1564">
        <v>10152</v>
      </c>
      <c r="U1564">
        <v>3561</v>
      </c>
      <c r="V1564">
        <v>17.944794256864181</v>
      </c>
      <c r="W1564">
        <v>62.306348132159279</v>
      </c>
      <c r="X1564">
        <v>2709.5206807313402</v>
      </c>
      <c r="Y1564">
        <v>273.72787175105793</v>
      </c>
      <c r="Z1564">
        <v>1819</v>
      </c>
      <c r="AA1564">
        <v>1591.1160414615861</v>
      </c>
      <c r="AB1564">
        <v>1402.3857627597051</v>
      </c>
      <c r="AC1564">
        <v>1241.8182499002155</v>
      </c>
      <c r="AD1564">
        <v>1105.8034964446938</v>
      </c>
      <c r="AE1564">
        <v>975.82094092123316</v>
      </c>
      <c r="AF1564">
        <v>853.63968111904546</v>
      </c>
      <c r="AG1564">
        <v>695.45582835461573</v>
      </c>
      <c r="AH1564">
        <v>53</v>
      </c>
      <c r="AI1564">
        <v>44.98637899964563</v>
      </c>
      <c r="AJ1564">
        <v>35.080079516970187</v>
      </c>
      <c r="AK1564">
        <v>28.919392339484766</v>
      </c>
      <c r="AL1564">
        <v>23.366523898999507</v>
      </c>
      <c r="AM1564">
        <v>19.048761257351693</v>
      </c>
      <c r="AN1564">
        <v>18.808407332720989</v>
      </c>
      <c r="AO1564">
        <v>14.464846932451584</v>
      </c>
      <c r="AP1564">
        <v>9.4770126242632653</v>
      </c>
      <c r="AQ1564">
        <v>0</v>
      </c>
      <c r="AR1564">
        <v>0</v>
      </c>
      <c r="AS1564">
        <v>0</v>
      </c>
      <c r="AT1564">
        <v>7715</v>
      </c>
      <c r="AU1564">
        <v>47</v>
      </c>
      <c r="AV1564">
        <v>5016.0145368221301</v>
      </c>
      <c r="AW1564">
        <v>1213.3380425353757</v>
      </c>
      <c r="AX1564">
        <v>41.161035937240563</v>
      </c>
      <c r="AY1564">
        <v>167.38440509375448</v>
      </c>
      <c r="AZ1564">
        <v>46.155379138045689</v>
      </c>
      <c r="BA1564">
        <v>1.0941368947386976</v>
      </c>
      <c r="BB1564">
        <v>66.061272509003672</v>
      </c>
      <c r="BC1564">
        <v>7110</v>
      </c>
      <c r="BD1564">
        <v>266718.41347774543</v>
      </c>
      <c r="BE1564">
        <v>562785.13082234329</v>
      </c>
      <c r="BF1564">
        <v>46890</v>
      </c>
      <c r="BG1564">
        <v>40766.317401096909</v>
      </c>
      <c r="BH1564">
        <v>33794.662957583721</v>
      </c>
      <c r="BI1564">
        <v>5104.0000000000055</v>
      </c>
      <c r="BJ1564">
        <v>3983.5186009867957</v>
      </c>
      <c r="BK1564">
        <v>3547.208939373882</v>
      </c>
      <c r="BL1564">
        <v>-249614.8979273694</v>
      </c>
      <c r="BM1564">
        <v>-263925.78547528206</v>
      </c>
      <c r="BN1564">
        <v>-267175.2893587263</v>
      </c>
      <c r="BO1564">
        <v>-5675.5577511516167</v>
      </c>
      <c r="BP1564">
        <v>39012.11484701297</v>
      </c>
      <c r="BQ1564">
        <v>100598.97032120771</v>
      </c>
      <c r="BR1564">
        <v>3304964</v>
      </c>
      <c r="BS1564">
        <v>8767932</v>
      </c>
      <c r="BT1564">
        <v>937111</v>
      </c>
      <c r="BU1564">
        <v>92904</v>
      </c>
      <c r="BV1564">
        <v>88734</v>
      </c>
      <c r="BW1564">
        <v>932589</v>
      </c>
      <c r="BX1564">
        <v>42948</v>
      </c>
      <c r="BY1564">
        <v>133.57124508470403</v>
      </c>
      <c r="BZ1564">
        <v>0</v>
      </c>
      <c r="CA1564">
        <v>0</v>
      </c>
      <c r="CB1564">
        <v>0</v>
      </c>
      <c r="CC1564">
        <v>0</v>
      </c>
      <c r="CD1564">
        <v>10.004766927190111</v>
      </c>
      <c r="CE1564">
        <v>0</v>
      </c>
      <c r="CF1564">
        <v>0</v>
      </c>
      <c r="CG1564">
        <v>71346.634387128375</v>
      </c>
      <c r="CH1564">
        <v>22969.168958890692</v>
      </c>
      <c r="CI1564">
        <v>24339.562153811374</v>
      </c>
      <c r="CJ1564">
        <v>5007.5373977919289</v>
      </c>
      <c r="CK1564">
        <v>161172.02984287275</v>
      </c>
      <c r="CL1564">
        <v>1360000</v>
      </c>
      <c r="CM1564">
        <v>210000</v>
      </c>
      <c r="CN1564">
        <v>10000</v>
      </c>
      <c r="CO1564">
        <v>8039999.9999999991</v>
      </c>
      <c r="CP1564">
        <v>0</v>
      </c>
      <c r="CQ1564">
        <v>0</v>
      </c>
      <c r="CR1564">
        <v>0</v>
      </c>
      <c r="CS1564">
        <v>0</v>
      </c>
      <c r="CT1564">
        <v>0</v>
      </c>
      <c r="CU1564">
        <v>0</v>
      </c>
      <c r="CV1564">
        <v>0</v>
      </c>
      <c r="CW1564">
        <v>0</v>
      </c>
      <c r="CX1564">
        <v>402.07616184492804</v>
      </c>
      <c r="CY1564">
        <v>275214.71694345528</v>
      </c>
      <c r="CZ1564">
        <v>7110</v>
      </c>
      <c r="DA1564">
        <v>6181.4569571720849</v>
      </c>
      <c r="DB1564">
        <v>5124.3346903054007</v>
      </c>
      <c r="DC1564">
        <v>4037.4398395276694</v>
      </c>
      <c r="DD1564">
        <v>-249614.8979273694</v>
      </c>
      <c r="DE1564">
        <v>-263925.78547528206</v>
      </c>
      <c r="DF1564">
        <v>-267175.2893587263</v>
      </c>
    </row>
    <row r="1565" spans="1:110" x14ac:dyDescent="0.45">
      <c r="A1565">
        <v>40605</v>
      </c>
      <c r="B1565" t="s">
        <v>632</v>
      </c>
      <c r="C1565">
        <v>16789</v>
      </c>
      <c r="D1565">
        <v>15209</v>
      </c>
      <c r="E1565">
        <v>13648</v>
      </c>
      <c r="F1565">
        <v>12129</v>
      </c>
      <c r="G1565">
        <v>10672</v>
      </c>
      <c r="H1565">
        <v>9306</v>
      </c>
      <c r="I1565">
        <v>8074</v>
      </c>
      <c r="J1565">
        <v>6612.3214285714275</v>
      </c>
      <c r="K1565">
        <v>2.2599999999999998</v>
      </c>
      <c r="L1565">
        <v>2.19</v>
      </c>
      <c r="M1565">
        <v>2.14</v>
      </c>
      <c r="N1565">
        <v>2.1</v>
      </c>
      <c r="O1565">
        <v>2.0699999999999998</v>
      </c>
      <c r="P1565">
        <v>2.06</v>
      </c>
      <c r="Q1565">
        <v>2.0382744227095833</v>
      </c>
      <c r="R1565">
        <v>2.0227847811651389</v>
      </c>
      <c r="S1565">
        <v>254868</v>
      </c>
      <c r="T1565">
        <v>10152</v>
      </c>
      <c r="U1565">
        <v>3561</v>
      </c>
      <c r="V1565">
        <v>33.618608982497058</v>
      </c>
      <c r="W1565">
        <v>116.72759938059248</v>
      </c>
      <c r="X1565">
        <v>2691.9655958454223</v>
      </c>
      <c r="Y1565">
        <v>271.95437872758538</v>
      </c>
      <c r="Z1565">
        <v>4850</v>
      </c>
      <c r="AA1565">
        <v>4209.9135136745717</v>
      </c>
      <c r="AB1565">
        <v>3655.3897946801617</v>
      </c>
      <c r="AC1565">
        <v>3178.8646091158057</v>
      </c>
      <c r="AD1565">
        <v>2748.3661988820936</v>
      </c>
      <c r="AE1565">
        <v>2349.8623776468944</v>
      </c>
      <c r="AF1565">
        <v>1992.910706867468</v>
      </c>
      <c r="AG1565">
        <v>1520.0516638973613</v>
      </c>
      <c r="AH1565">
        <v>131</v>
      </c>
      <c r="AI1565">
        <v>97.340794005661962</v>
      </c>
      <c r="AJ1565">
        <v>67.755326032639061</v>
      </c>
      <c r="AK1565">
        <v>48.181631727397161</v>
      </c>
      <c r="AL1565">
        <v>38.41833870392928</v>
      </c>
      <c r="AM1565">
        <v>28.927293792784035</v>
      </c>
      <c r="AN1565">
        <v>24.766187579862112</v>
      </c>
      <c r="AO1565">
        <v>16.239352037418104</v>
      </c>
      <c r="AP1565">
        <v>32.248060858152137</v>
      </c>
      <c r="AQ1565">
        <v>0.87737061379118042</v>
      </c>
      <c r="AR1565">
        <v>0.14667383694241687</v>
      </c>
      <c r="AS1565">
        <v>0.87737061379118042</v>
      </c>
      <c r="AT1565">
        <v>15671</v>
      </c>
      <c r="AU1565">
        <v>274</v>
      </c>
      <c r="AV1565">
        <v>10251.722797557526</v>
      </c>
      <c r="AW1565">
        <v>3954.6301309008923</v>
      </c>
      <c r="AX1565">
        <v>219.22854580054684</v>
      </c>
      <c r="AY1565">
        <v>342.09998975449463</v>
      </c>
      <c r="AZ1565">
        <v>150.43413017946995</v>
      </c>
      <c r="BA1565">
        <v>5.8275025124737247</v>
      </c>
      <c r="BB1565">
        <v>66.061272509003672</v>
      </c>
      <c r="BC1565">
        <v>6510</v>
      </c>
      <c r="BD1565">
        <v>202430.36482599811</v>
      </c>
      <c r="BE1565">
        <v>1920020.651277872</v>
      </c>
      <c r="BF1565">
        <v>56185.999999999993</v>
      </c>
      <c r="BG1565">
        <v>46728.008380376283</v>
      </c>
      <c r="BH1565">
        <v>36548.318223688446</v>
      </c>
      <c r="BI1565">
        <v>45774.000000000007</v>
      </c>
      <c r="BJ1565">
        <v>34563.500685946594</v>
      </c>
      <c r="BK1565">
        <v>29882.731314787212</v>
      </c>
      <c r="BL1565">
        <v>-214681.94769902271</v>
      </c>
      <c r="BM1565">
        <v>-250691.02099010872</v>
      </c>
      <c r="BN1565">
        <v>-304646.81357878703</v>
      </c>
      <c r="BO1565">
        <v>-45920.454160538386</v>
      </c>
      <c r="BP1565">
        <v>81846.669388540555</v>
      </c>
      <c r="BQ1565">
        <v>235220.62978757382</v>
      </c>
      <c r="BR1565">
        <v>3304964</v>
      </c>
      <c r="BS1565">
        <v>8767932</v>
      </c>
      <c r="BT1565">
        <v>937111</v>
      </c>
      <c r="BU1565">
        <v>92904</v>
      </c>
      <c r="BV1565">
        <v>88734</v>
      </c>
      <c r="BW1565">
        <v>932589</v>
      </c>
      <c r="BX1565">
        <v>42948</v>
      </c>
      <c r="BY1565">
        <v>695.98823917500818</v>
      </c>
      <c r="BZ1565">
        <v>0</v>
      </c>
      <c r="CA1565">
        <v>0</v>
      </c>
      <c r="CB1565">
        <v>0</v>
      </c>
      <c r="CC1565">
        <v>0</v>
      </c>
      <c r="CD1565">
        <v>9.0738136573962542</v>
      </c>
      <c r="CE1565">
        <v>0</v>
      </c>
      <c r="CF1565">
        <v>0</v>
      </c>
      <c r="CG1565">
        <v>251140.15304269191</v>
      </c>
      <c r="CH1565">
        <v>80851.474735295225</v>
      </c>
      <c r="CI1565">
        <v>85675.258781416036</v>
      </c>
      <c r="CJ1565">
        <v>17626.531640227589</v>
      </c>
      <c r="CK1565">
        <v>567325.54504691204</v>
      </c>
      <c r="CL1565">
        <v>3410000</v>
      </c>
      <c r="CM1565">
        <v>600000</v>
      </c>
      <c r="CN1565">
        <v>540000</v>
      </c>
      <c r="CO1565">
        <v>36140000</v>
      </c>
      <c r="CP1565">
        <v>0</v>
      </c>
      <c r="CQ1565">
        <v>0</v>
      </c>
      <c r="CR1565">
        <v>0</v>
      </c>
      <c r="CS1565">
        <v>0</v>
      </c>
      <c r="CT1565">
        <v>176000</v>
      </c>
      <c r="CU1565">
        <v>0</v>
      </c>
      <c r="CV1565">
        <v>0</v>
      </c>
      <c r="CW1565">
        <v>0</v>
      </c>
      <c r="CX1565">
        <v>3220.384657781442</v>
      </c>
      <c r="CY1565">
        <v>1016705.1450856111</v>
      </c>
      <c r="CZ1565">
        <v>6510</v>
      </c>
      <c r="DA1565">
        <v>5414.1482674732069</v>
      </c>
      <c r="DB1565">
        <v>4234.6768169332536</v>
      </c>
      <c r="DC1565">
        <v>3064.2819482232699</v>
      </c>
      <c r="DD1565">
        <v>-214681.94769902271</v>
      </c>
      <c r="DE1565">
        <v>-250691.02099010872</v>
      </c>
      <c r="DF1565">
        <v>-304646.81357878703</v>
      </c>
    </row>
    <row r="1566" spans="1:110" x14ac:dyDescent="0.45">
      <c r="A1566">
        <v>40608</v>
      </c>
      <c r="B1566" t="s">
        <v>1894</v>
      </c>
      <c r="C1566">
        <v>5176</v>
      </c>
      <c r="D1566">
        <v>4775</v>
      </c>
      <c r="E1566">
        <v>4390</v>
      </c>
      <c r="F1566">
        <v>4022</v>
      </c>
      <c r="G1566">
        <v>3659</v>
      </c>
      <c r="H1566">
        <v>3288</v>
      </c>
      <c r="I1566">
        <v>2932</v>
      </c>
      <c r="J1566">
        <v>2559.25</v>
      </c>
      <c r="K1566">
        <v>2.2599999999999998</v>
      </c>
      <c r="L1566">
        <v>2.19</v>
      </c>
      <c r="M1566">
        <v>2.14</v>
      </c>
      <c r="N1566">
        <v>2.1</v>
      </c>
      <c r="O1566">
        <v>2.0699999999999998</v>
      </c>
      <c r="P1566">
        <v>2.06</v>
      </c>
      <c r="Q1566">
        <v>2.0382744227095833</v>
      </c>
      <c r="R1566">
        <v>2.0227847811651389</v>
      </c>
      <c r="S1566">
        <v>254868</v>
      </c>
      <c r="T1566">
        <v>10152</v>
      </c>
      <c r="U1566">
        <v>3561</v>
      </c>
      <c r="V1566">
        <v>9.6636760658193275</v>
      </c>
      <c r="W1566">
        <v>33.553372447446037</v>
      </c>
      <c r="X1566">
        <v>2887.1963500694151</v>
      </c>
      <c r="Y1566">
        <v>291.67746083362891</v>
      </c>
      <c r="Z1566">
        <v>1399</v>
      </c>
      <c r="AA1566">
        <v>1234.3347555919895</v>
      </c>
      <c r="AB1566">
        <v>1080.5715673537616</v>
      </c>
      <c r="AC1566">
        <v>966.45773868849881</v>
      </c>
      <c r="AD1566">
        <v>866.0549900601867</v>
      </c>
      <c r="AE1566">
        <v>781.05932390472788</v>
      </c>
      <c r="AF1566">
        <v>694.15259054288629</v>
      </c>
      <c r="AG1566">
        <v>578.52559234214937</v>
      </c>
      <c r="AH1566">
        <v>53</v>
      </c>
      <c r="AI1566">
        <v>43.273060561875461</v>
      </c>
      <c r="AJ1566">
        <v>33.220921661556758</v>
      </c>
      <c r="AK1566">
        <v>32.628133333125831</v>
      </c>
      <c r="AL1566">
        <v>29.962650223138564</v>
      </c>
      <c r="AM1566">
        <v>28.330328180369381</v>
      </c>
      <c r="AN1566">
        <v>23.441725088589145</v>
      </c>
      <c r="AO1566">
        <v>15.97708029126812</v>
      </c>
      <c r="AP1566">
        <v>9.4384568365323318</v>
      </c>
      <c r="AQ1566">
        <v>0.23088700362925799</v>
      </c>
      <c r="AR1566">
        <v>3.859837814274128E-2</v>
      </c>
      <c r="AS1566">
        <v>0.23088700362925799</v>
      </c>
      <c r="AT1566">
        <v>5921</v>
      </c>
      <c r="AU1566">
        <v>105</v>
      </c>
      <c r="AV1566">
        <v>3873.9457004401816</v>
      </c>
      <c r="AW1566">
        <v>1506.4877313051106</v>
      </c>
      <c r="AX1566">
        <v>83.951296288656025</v>
      </c>
      <c r="AY1566">
        <v>129.27356802368885</v>
      </c>
      <c r="AZ1566">
        <v>57.306793298846408</v>
      </c>
      <c r="BA1566">
        <v>2.2315816047635741</v>
      </c>
      <c r="BB1566">
        <v>66.061272509003672</v>
      </c>
      <c r="BC1566">
        <v>6510</v>
      </c>
      <c r="BD1566">
        <v>249552.36903321289</v>
      </c>
      <c r="BE1566">
        <v>578088.58403102029</v>
      </c>
      <c r="BF1566">
        <v>29036</v>
      </c>
      <c r="BG1566">
        <v>25505.291895287955</v>
      </c>
      <c r="BH1566">
        <v>21255.538648909671</v>
      </c>
      <c r="BI1566">
        <v>36911.999999999993</v>
      </c>
      <c r="BJ1566">
        <v>28901.307274103769</v>
      </c>
      <c r="BK1566">
        <v>25898.82659325247</v>
      </c>
      <c r="BL1566">
        <v>-247663.12475487677</v>
      </c>
      <c r="BM1566">
        <v>-233326.63485307392</v>
      </c>
      <c r="BN1566">
        <v>-253710.78731170506</v>
      </c>
      <c r="BO1566">
        <v>-6315.8346838595462</v>
      </c>
      <c r="BP1566">
        <v>45985.084294410306</v>
      </c>
      <c r="BQ1566">
        <v>105917.51429627556</v>
      </c>
      <c r="BR1566">
        <v>3304964</v>
      </c>
      <c r="BS1566">
        <v>8767932</v>
      </c>
      <c r="BT1566">
        <v>937111</v>
      </c>
      <c r="BU1566">
        <v>92904</v>
      </c>
      <c r="BV1566">
        <v>88734</v>
      </c>
      <c r="BW1566">
        <v>932589</v>
      </c>
      <c r="BX1566">
        <v>42948</v>
      </c>
      <c r="BY1566">
        <v>153.10087072790375</v>
      </c>
      <c r="BZ1566">
        <v>0</v>
      </c>
      <c r="CA1566">
        <v>0</v>
      </c>
      <c r="CB1566">
        <v>0</v>
      </c>
      <c r="CC1566">
        <v>0</v>
      </c>
      <c r="CD1566">
        <v>5.3204108341302696</v>
      </c>
      <c r="CE1566">
        <v>0</v>
      </c>
      <c r="CF1566">
        <v>0</v>
      </c>
      <c r="CG1566">
        <v>78956.942055088744</v>
      </c>
      <c r="CH1566">
        <v>25419.213647839031</v>
      </c>
      <c r="CI1566">
        <v>26935.782116884588</v>
      </c>
      <c r="CJ1566">
        <v>5541.6747202230681</v>
      </c>
      <c r="CK1566">
        <v>178363.7130261125</v>
      </c>
      <c r="CL1566">
        <v>2780000</v>
      </c>
      <c r="CM1566">
        <v>270000</v>
      </c>
      <c r="CN1566">
        <v>200000</v>
      </c>
      <c r="CO1566">
        <v>14260000</v>
      </c>
      <c r="CP1566">
        <v>0</v>
      </c>
      <c r="CQ1566">
        <v>0</v>
      </c>
      <c r="CR1566">
        <v>0</v>
      </c>
      <c r="CS1566">
        <v>0</v>
      </c>
      <c r="CT1566">
        <v>0</v>
      </c>
      <c r="CU1566">
        <v>0</v>
      </c>
      <c r="CV1566">
        <v>0</v>
      </c>
      <c r="CW1566">
        <v>0</v>
      </c>
      <c r="CX1566">
        <v>832.4675463549919</v>
      </c>
      <c r="CY1566">
        <v>275368.33865251351</v>
      </c>
      <c r="CZ1566">
        <v>6510</v>
      </c>
      <c r="DA1566">
        <v>5718.3995811518316</v>
      </c>
      <c r="DB1566">
        <v>4765.5860519493717</v>
      </c>
      <c r="DC1566">
        <v>3777.5894946498452</v>
      </c>
      <c r="DD1566">
        <v>-247663.12475487677</v>
      </c>
      <c r="DE1566">
        <v>-233326.63485307392</v>
      </c>
      <c r="DF1566">
        <v>-253710.78731170506</v>
      </c>
    </row>
    <row r="1567" spans="1:110" x14ac:dyDescent="0.45">
      <c r="A1567">
        <v>40609</v>
      </c>
      <c r="B1567" t="s">
        <v>1895</v>
      </c>
      <c r="C1567">
        <v>3022</v>
      </c>
      <c r="D1567">
        <v>2832</v>
      </c>
      <c r="E1567">
        <v>2595</v>
      </c>
      <c r="F1567">
        <v>2357</v>
      </c>
      <c r="G1567">
        <v>2110</v>
      </c>
      <c r="H1567">
        <v>1869</v>
      </c>
      <c r="I1567">
        <v>1628</v>
      </c>
      <c r="J1567">
        <v>1392.5357142857142</v>
      </c>
      <c r="K1567">
        <v>2.2599999999999998</v>
      </c>
      <c r="L1567">
        <v>2.19</v>
      </c>
      <c r="M1567">
        <v>2.14</v>
      </c>
      <c r="N1567">
        <v>2.1</v>
      </c>
      <c r="O1567">
        <v>2.0699999999999998</v>
      </c>
      <c r="P1567">
        <v>2.06</v>
      </c>
      <c r="Q1567">
        <v>2.0382744227095833</v>
      </c>
      <c r="R1567">
        <v>2.0227847811651389</v>
      </c>
      <c r="S1567">
        <v>254868</v>
      </c>
      <c r="T1567">
        <v>10152</v>
      </c>
      <c r="U1567">
        <v>3561</v>
      </c>
      <c r="V1567">
        <v>5.3058659312304037</v>
      </c>
      <c r="W1567">
        <v>18.422564512120232</v>
      </c>
      <c r="X1567">
        <v>3070.1712744490783</v>
      </c>
      <c r="Y1567">
        <v>310.16240431106252</v>
      </c>
      <c r="Z1567">
        <v>932</v>
      </c>
      <c r="AA1567">
        <v>833.12112040248996</v>
      </c>
      <c r="AB1567">
        <v>736.27998770204692</v>
      </c>
      <c r="AC1567">
        <v>637.28096164604983</v>
      </c>
      <c r="AD1567">
        <v>554.85520979678245</v>
      </c>
      <c r="AE1567">
        <v>488.05117668041851</v>
      </c>
      <c r="AF1567">
        <v>432.90697409574227</v>
      </c>
      <c r="AG1567">
        <v>349.63038204552544</v>
      </c>
      <c r="AH1567">
        <v>190</v>
      </c>
      <c r="AI1567">
        <v>169.21080309188051</v>
      </c>
      <c r="AJ1567">
        <v>159.10956053754114</v>
      </c>
      <c r="AK1567">
        <v>154.19497686936532</v>
      </c>
      <c r="AL1567">
        <v>161.06536778109941</v>
      </c>
      <c r="AM1567">
        <v>168.50539296600147</v>
      </c>
      <c r="AN1567">
        <v>173.33229689000248</v>
      </c>
      <c r="AO1567">
        <v>158.39496758693468</v>
      </c>
      <c r="AP1567">
        <v>5.1433420833064263</v>
      </c>
      <c r="AQ1567">
        <v>0.60030620943607071</v>
      </c>
      <c r="AR1567">
        <v>0.10035578317112731</v>
      </c>
      <c r="AS1567">
        <v>0.60030620943607071</v>
      </c>
      <c r="AT1567">
        <v>3788</v>
      </c>
      <c r="AU1567">
        <v>2</v>
      </c>
      <c r="AV1567">
        <v>2455.3829028951577</v>
      </c>
      <c r="AW1567">
        <v>419.83042096045347</v>
      </c>
      <c r="AX1567">
        <v>4.1989984012351851</v>
      </c>
      <c r="AY1567">
        <v>81.936127469611407</v>
      </c>
      <c r="AZ1567">
        <v>15.97034921333565</v>
      </c>
      <c r="BA1567">
        <v>0.11161718764185755</v>
      </c>
      <c r="BB1567">
        <v>66.061272509003672</v>
      </c>
      <c r="BC1567">
        <v>6510</v>
      </c>
      <c r="BD1567">
        <v>228947.2620866441</v>
      </c>
      <c r="BE1567">
        <v>364343.02037719602</v>
      </c>
      <c r="BF1567">
        <v>14320</v>
      </c>
      <c r="BG1567">
        <v>12428.942292171105</v>
      </c>
      <c r="BH1567">
        <v>10046.989879874938</v>
      </c>
      <c r="BI1567">
        <v>3348.0000000000018</v>
      </c>
      <c r="BJ1567">
        <v>2560.9921622923234</v>
      </c>
      <c r="BK1567">
        <v>2229.7541100652629</v>
      </c>
      <c r="BL1567">
        <v>-237445.3238978369</v>
      </c>
      <c r="BM1567">
        <v>-218623.31216300128</v>
      </c>
      <c r="BN1567">
        <v>-235314.99588612231</v>
      </c>
      <c r="BO1567">
        <v>-1646.4885744751664</v>
      </c>
      <c r="BP1567">
        <v>18612.607812560222</v>
      </c>
      <c r="BQ1567">
        <v>51605.846566754568</v>
      </c>
      <c r="BR1567">
        <v>3304964</v>
      </c>
      <c r="BS1567">
        <v>8767932</v>
      </c>
      <c r="BT1567">
        <v>937111</v>
      </c>
      <c r="BU1567">
        <v>92904</v>
      </c>
      <c r="BV1567">
        <v>88734</v>
      </c>
      <c r="BW1567">
        <v>932589</v>
      </c>
      <c r="BX1567">
        <v>42948</v>
      </c>
      <c r="BY1567">
        <v>134.03027460279603</v>
      </c>
      <c r="BZ1567">
        <v>0</v>
      </c>
      <c r="CA1567">
        <v>0</v>
      </c>
      <c r="CB1567">
        <v>0</v>
      </c>
      <c r="CC1567">
        <v>0</v>
      </c>
      <c r="CD1567">
        <v>4.048771863512596</v>
      </c>
      <c r="CE1567">
        <v>0</v>
      </c>
      <c r="CF1567">
        <v>0</v>
      </c>
      <c r="CG1567">
        <v>56126.019051207659</v>
      </c>
      <c r="CH1567">
        <v>18069.07958099401</v>
      </c>
      <c r="CI1567">
        <v>19147.122227664946</v>
      </c>
      <c r="CJ1567">
        <v>3939.2627529296506</v>
      </c>
      <c r="CK1567">
        <v>126788.66347639322</v>
      </c>
      <c r="CL1567">
        <v>3140000</v>
      </c>
      <c r="CM1567">
        <v>730000</v>
      </c>
      <c r="CN1567">
        <v>310000</v>
      </c>
      <c r="CO1567">
        <v>31980000</v>
      </c>
      <c r="CP1567">
        <v>17000</v>
      </c>
      <c r="CQ1567">
        <v>0</v>
      </c>
      <c r="CR1567">
        <v>0</v>
      </c>
      <c r="CS1567">
        <v>0</v>
      </c>
      <c r="CT1567">
        <v>33932000</v>
      </c>
      <c r="CU1567">
        <v>0</v>
      </c>
      <c r="CV1567">
        <v>0</v>
      </c>
      <c r="CW1567">
        <v>0</v>
      </c>
      <c r="CX1567">
        <v>4254.8341258144019</v>
      </c>
      <c r="CY1567">
        <v>180991.29255508562</v>
      </c>
      <c r="CZ1567">
        <v>6510</v>
      </c>
      <c r="DA1567">
        <v>5650.3082627118629</v>
      </c>
      <c r="DB1567">
        <v>4567.4514048872788</v>
      </c>
      <c r="DC1567">
        <v>3465.6804719503434</v>
      </c>
      <c r="DD1567">
        <v>-237445.3238978369</v>
      </c>
      <c r="DE1567">
        <v>-218623.31216300128</v>
      </c>
      <c r="DF1567">
        <v>-235314.99588612231</v>
      </c>
    </row>
    <row r="1568" spans="1:110" x14ac:dyDescent="0.45">
      <c r="A1568">
        <v>40610</v>
      </c>
      <c r="B1568" t="s">
        <v>1896</v>
      </c>
      <c r="C1568">
        <v>22871</v>
      </c>
      <c r="D1568">
        <v>21091</v>
      </c>
      <c r="E1568">
        <v>19317</v>
      </c>
      <c r="F1568">
        <v>17571</v>
      </c>
      <c r="G1568">
        <v>15854</v>
      </c>
      <c r="H1568">
        <v>14144</v>
      </c>
      <c r="I1568">
        <v>12542</v>
      </c>
      <c r="J1568">
        <v>10815.428571428569</v>
      </c>
      <c r="K1568">
        <v>2.2599999999999998</v>
      </c>
      <c r="L1568">
        <v>2.19</v>
      </c>
      <c r="M1568">
        <v>2.14</v>
      </c>
      <c r="N1568">
        <v>2.1</v>
      </c>
      <c r="O1568">
        <v>2.0699999999999998</v>
      </c>
      <c r="P1568">
        <v>2.06</v>
      </c>
      <c r="Q1568">
        <v>2.0382744227095833</v>
      </c>
      <c r="R1568">
        <v>2.0227847811651389</v>
      </c>
      <c r="S1568">
        <v>254868</v>
      </c>
      <c r="T1568">
        <v>10152</v>
      </c>
      <c r="U1568">
        <v>3561</v>
      </c>
      <c r="V1568">
        <v>40.997669498611643</v>
      </c>
      <c r="W1568">
        <v>142.34852915132191</v>
      </c>
      <c r="X1568">
        <v>3007.1175122693103</v>
      </c>
      <c r="Y1568">
        <v>303.79243184688977</v>
      </c>
      <c r="Z1568">
        <v>6293</v>
      </c>
      <c r="AA1568">
        <v>5539.2716999239483</v>
      </c>
      <c r="AB1568">
        <v>4889.3467632881566</v>
      </c>
      <c r="AC1568">
        <v>4342.4147190648364</v>
      </c>
      <c r="AD1568">
        <v>3832.6006778717165</v>
      </c>
      <c r="AE1568">
        <v>3355.2531843613319</v>
      </c>
      <c r="AF1568">
        <v>2920.8549312615141</v>
      </c>
      <c r="AG1568">
        <v>2364.6441170157923</v>
      </c>
      <c r="AH1568">
        <v>228</v>
      </c>
      <c r="AI1568">
        <v>199.95772228513016</v>
      </c>
      <c r="AJ1568">
        <v>177.92245076656081</v>
      </c>
      <c r="AK1568">
        <v>163.30269660417011</v>
      </c>
      <c r="AL1568">
        <v>155.29221276286125</v>
      </c>
      <c r="AM1568">
        <v>155.20690919488322</v>
      </c>
      <c r="AN1568">
        <v>162.04967733953615</v>
      </c>
      <c r="AO1568">
        <v>155.546540061999</v>
      </c>
      <c r="AP1568">
        <v>36.319552042538632</v>
      </c>
      <c r="AQ1568">
        <v>1.6623864261306576</v>
      </c>
      <c r="AR1568">
        <v>0.27790832262773718</v>
      </c>
      <c r="AS1568">
        <v>1.6623864261306576</v>
      </c>
      <c r="AT1568">
        <v>20419</v>
      </c>
      <c r="AU1568">
        <v>457</v>
      </c>
      <c r="AV1568">
        <v>13393.074405013849</v>
      </c>
      <c r="AW1568">
        <v>5987.2803598267392</v>
      </c>
      <c r="AX1568">
        <v>361.60229798689312</v>
      </c>
      <c r="AY1568">
        <v>446.92689289531211</v>
      </c>
      <c r="AZ1568">
        <v>227.75614488780914</v>
      </c>
      <c r="BA1568">
        <v>9.6120616607658764</v>
      </c>
      <c r="BB1568">
        <v>66.061272509003672</v>
      </c>
      <c r="BC1568">
        <v>8390</v>
      </c>
      <c r="BD1568">
        <v>307715.87005357089</v>
      </c>
      <c r="BE1568">
        <v>2319489.0772825778</v>
      </c>
      <c r="BF1568">
        <v>71464</v>
      </c>
      <c r="BG1568">
        <v>62088.540075997211</v>
      </c>
      <c r="BH1568">
        <v>50949.425513942588</v>
      </c>
      <c r="BI1568">
        <v>77360.000000000015</v>
      </c>
      <c r="BJ1568">
        <v>60645.012713759454</v>
      </c>
      <c r="BK1568">
        <v>53525.084975381629</v>
      </c>
      <c r="BL1568">
        <v>-399895.71555732482</v>
      </c>
      <c r="BM1568">
        <v>-379741.87246924563</v>
      </c>
      <c r="BN1568">
        <v>-392480.88893852982</v>
      </c>
      <c r="BO1568">
        <v>-7544.2815030731726</v>
      </c>
      <c r="BP1568">
        <v>184413.16788575845</v>
      </c>
      <c r="BQ1568">
        <v>389615.28990886116</v>
      </c>
      <c r="BR1568">
        <v>3304964</v>
      </c>
      <c r="BS1568">
        <v>8767932</v>
      </c>
      <c r="BT1568">
        <v>937111</v>
      </c>
      <c r="BU1568">
        <v>92904</v>
      </c>
      <c r="BV1568">
        <v>88734</v>
      </c>
      <c r="BW1568">
        <v>932589</v>
      </c>
      <c r="BX1568">
        <v>42948</v>
      </c>
      <c r="BY1568">
        <v>237.76995808597377</v>
      </c>
      <c r="BZ1568">
        <v>0</v>
      </c>
      <c r="CA1568">
        <v>0</v>
      </c>
      <c r="CB1568">
        <v>0</v>
      </c>
      <c r="CC1568">
        <v>0</v>
      </c>
      <c r="CD1568">
        <v>22.36418356249975</v>
      </c>
      <c r="CE1568">
        <v>0</v>
      </c>
      <c r="CF1568">
        <v>0</v>
      </c>
      <c r="CG1568">
        <v>292996.84521647386</v>
      </c>
      <c r="CH1568">
        <v>94326.720524511096</v>
      </c>
      <c r="CI1568">
        <v>99954.468578318701</v>
      </c>
      <c r="CJ1568">
        <v>20564.286913598855</v>
      </c>
      <c r="CK1568">
        <v>661879.80255473068</v>
      </c>
      <c r="CL1568">
        <v>7340000</v>
      </c>
      <c r="CM1568">
        <v>780000</v>
      </c>
      <c r="CN1568">
        <v>380000</v>
      </c>
      <c r="CO1568">
        <v>42060000</v>
      </c>
      <c r="CP1568">
        <v>7000</v>
      </c>
      <c r="CQ1568">
        <v>140</v>
      </c>
      <c r="CR1568">
        <v>0</v>
      </c>
      <c r="CS1568">
        <v>0</v>
      </c>
      <c r="CT1568">
        <v>17822000</v>
      </c>
      <c r="CU1568">
        <v>981120</v>
      </c>
      <c r="CV1568">
        <v>0</v>
      </c>
      <c r="CW1568">
        <v>0</v>
      </c>
      <c r="CX1568">
        <v>3114.6744931649355</v>
      </c>
      <c r="CY1568">
        <v>1131630.5256080697</v>
      </c>
      <c r="CZ1568">
        <v>8390</v>
      </c>
      <c r="DA1568">
        <v>7289.3044223331544</v>
      </c>
      <c r="DB1568">
        <v>5981.5526707430072</v>
      </c>
      <c r="DC1568">
        <v>4658.0372791279706</v>
      </c>
      <c r="DD1568">
        <v>-399895.71555732482</v>
      </c>
      <c r="DE1568">
        <v>-379741.87246924563</v>
      </c>
      <c r="DF1568">
        <v>-392480.88893852982</v>
      </c>
    </row>
    <row r="1569" spans="1:110" x14ac:dyDescent="0.45">
      <c r="A1569">
        <v>40621</v>
      </c>
      <c r="B1569" t="s">
        <v>1897</v>
      </c>
      <c r="C1569">
        <v>34963</v>
      </c>
      <c r="D1569">
        <v>33615</v>
      </c>
      <c r="E1569">
        <v>32091</v>
      </c>
      <c r="F1569">
        <v>30524</v>
      </c>
      <c r="G1569">
        <v>28888</v>
      </c>
      <c r="H1569">
        <v>27194</v>
      </c>
      <c r="I1569">
        <v>25523</v>
      </c>
      <c r="J1569">
        <v>23938.535714285717</v>
      </c>
      <c r="K1569">
        <v>2.2599999999999998</v>
      </c>
      <c r="L1569">
        <v>2.19</v>
      </c>
      <c r="M1569">
        <v>2.14</v>
      </c>
      <c r="N1569">
        <v>2.1</v>
      </c>
      <c r="O1569">
        <v>2.0699999999999998</v>
      </c>
      <c r="P1569">
        <v>2.06</v>
      </c>
      <c r="Q1569">
        <v>2.0382744227095833</v>
      </c>
      <c r="R1569">
        <v>2.0227847811651389</v>
      </c>
      <c r="S1569">
        <v>262396</v>
      </c>
      <c r="T1569">
        <v>9408</v>
      </c>
      <c r="U1569">
        <v>4198</v>
      </c>
      <c r="V1569">
        <v>79.62881642480761</v>
      </c>
      <c r="W1569">
        <v>189.4912371373631</v>
      </c>
      <c r="X1569">
        <v>2193.353061871861</v>
      </c>
      <c r="Y1569">
        <v>411.2773571938032</v>
      </c>
      <c r="Z1569">
        <v>23084</v>
      </c>
      <c r="AA1569">
        <v>21887.528916712137</v>
      </c>
      <c r="AB1569">
        <v>20440.916865979274</v>
      </c>
      <c r="AC1569">
        <v>19017.934522334617</v>
      </c>
      <c r="AD1569">
        <v>17413.870425022546</v>
      </c>
      <c r="AE1569">
        <v>15817.499181831776</v>
      </c>
      <c r="AF1569">
        <v>14288.069117910942</v>
      </c>
      <c r="AG1569">
        <v>12755.333113578547</v>
      </c>
      <c r="AH1569">
        <v>192</v>
      </c>
      <c r="AI1569">
        <v>147.80511566394043</v>
      </c>
      <c r="AJ1569">
        <v>121.10567831577141</v>
      </c>
      <c r="AK1569">
        <v>100.80653869297757</v>
      </c>
      <c r="AL1569">
        <v>82.518401294156078</v>
      </c>
      <c r="AM1569">
        <v>72.506488605661346</v>
      </c>
      <c r="AN1569">
        <v>71.397970271439519</v>
      </c>
      <c r="AO1569">
        <v>65.712912055878192</v>
      </c>
      <c r="AP1569">
        <v>87.645016669956263</v>
      </c>
      <c r="AQ1569">
        <v>1.9394508304857672</v>
      </c>
      <c r="AR1569">
        <v>0.32422637639902674</v>
      </c>
      <c r="AS1569">
        <v>1.9394508304857672</v>
      </c>
      <c r="AT1569">
        <v>29316</v>
      </c>
      <c r="AU1569">
        <v>2294</v>
      </c>
      <c r="AV1569">
        <v>19806.735948028156</v>
      </c>
      <c r="AW1569">
        <v>22266.007461466525</v>
      </c>
      <c r="AX1569">
        <v>1763.3629169045109</v>
      </c>
      <c r="AY1569">
        <v>660.95077858569948</v>
      </c>
      <c r="AZ1569">
        <v>846.9989238341866</v>
      </c>
      <c r="BA1569">
        <v>46.873466186347343</v>
      </c>
      <c r="BB1569">
        <v>66.061272509003672</v>
      </c>
      <c r="BC1569">
        <v>17320</v>
      </c>
      <c r="BD1569">
        <v>882172.92831795965</v>
      </c>
      <c r="BE1569">
        <v>5067545.3596505579</v>
      </c>
      <c r="BF1569">
        <v>336654</v>
      </c>
      <c r="BG1569">
        <v>318798.98379039962</v>
      </c>
      <c r="BH1569">
        <v>289534.72052091861</v>
      </c>
      <c r="BI1569">
        <v>602039.99999999977</v>
      </c>
      <c r="BJ1569">
        <v>523108.72293509863</v>
      </c>
      <c r="BK1569">
        <v>478987.21644523647</v>
      </c>
      <c r="BL1569">
        <v>-342324.70644475287</v>
      </c>
      <c r="BM1569">
        <v>-607696.48438865587</v>
      </c>
      <c r="BN1569">
        <v>-889500.64850236219</v>
      </c>
      <c r="BO1569">
        <v>358626.09472704493</v>
      </c>
      <c r="BP1569">
        <v>921767.17897242773</v>
      </c>
      <c r="BQ1569">
        <v>1367814.9624430421</v>
      </c>
      <c r="BR1569">
        <v>3304964</v>
      </c>
      <c r="BS1569">
        <v>8767932</v>
      </c>
      <c r="BT1569">
        <v>937111</v>
      </c>
      <c r="BU1569">
        <v>92904</v>
      </c>
      <c r="BV1569">
        <v>88734</v>
      </c>
      <c r="BW1569">
        <v>932589</v>
      </c>
      <c r="BX1569">
        <v>42948</v>
      </c>
      <c r="BY1569">
        <v>346.12647478086251</v>
      </c>
      <c r="BZ1569">
        <v>0</v>
      </c>
      <c r="CA1569">
        <v>0</v>
      </c>
      <c r="CB1569">
        <v>0</v>
      </c>
      <c r="CC1569">
        <v>0</v>
      </c>
      <c r="CD1569">
        <v>5.052791081508766</v>
      </c>
      <c r="CE1569">
        <v>4.6799999999999994E-2</v>
      </c>
      <c r="CF1569">
        <v>0</v>
      </c>
      <c r="CG1569">
        <v>417932.72943215648</v>
      </c>
      <c r="CH1569">
        <v>134548.28750141303</v>
      </c>
      <c r="CI1569">
        <v>142575.74630543729</v>
      </c>
      <c r="CJ1569">
        <v>29333.041290176719</v>
      </c>
      <c r="CK1569">
        <v>944109.93481291679</v>
      </c>
      <c r="CL1569">
        <v>4840000</v>
      </c>
      <c r="CM1569">
        <v>620000</v>
      </c>
      <c r="CN1569">
        <v>690000</v>
      </c>
      <c r="CO1569">
        <v>48880000</v>
      </c>
      <c r="CP1569">
        <v>2000</v>
      </c>
      <c r="CQ1569">
        <v>0</v>
      </c>
      <c r="CR1569">
        <v>0</v>
      </c>
      <c r="CS1569">
        <v>0</v>
      </c>
      <c r="CT1569">
        <v>3486000</v>
      </c>
      <c r="CU1569">
        <v>0</v>
      </c>
      <c r="CV1569">
        <v>0</v>
      </c>
      <c r="CW1569">
        <v>0</v>
      </c>
      <c r="CX1569">
        <v>3193.9571166273154</v>
      </c>
      <c r="CY1569">
        <v>2130092.0446284618</v>
      </c>
      <c r="CZ1569">
        <v>17320</v>
      </c>
      <c r="DA1569">
        <v>16401.404407046171</v>
      </c>
      <c r="DB1569">
        <v>14895.831801856835</v>
      </c>
      <c r="DC1569">
        <v>13353.859149439271</v>
      </c>
      <c r="DD1569">
        <v>-342324.70644475287</v>
      </c>
      <c r="DE1569">
        <v>-607696.48438865587</v>
      </c>
      <c r="DF1569">
        <v>-889500.64850236219</v>
      </c>
    </row>
    <row r="1570" spans="1:110" x14ac:dyDescent="0.45">
      <c r="A1570">
        <v>40625</v>
      </c>
      <c r="B1570" t="s">
        <v>1898</v>
      </c>
      <c r="C1570">
        <v>20243</v>
      </c>
      <c r="D1570">
        <v>18939</v>
      </c>
      <c r="E1570">
        <v>17541</v>
      </c>
      <c r="F1570">
        <v>16090</v>
      </c>
      <c r="G1570">
        <v>14605</v>
      </c>
      <c r="H1570">
        <v>13107</v>
      </c>
      <c r="I1570">
        <v>11659</v>
      </c>
      <c r="J1570">
        <v>10217.857142857143</v>
      </c>
      <c r="K1570">
        <v>2.2599999999999998</v>
      </c>
      <c r="L1570">
        <v>2.19</v>
      </c>
      <c r="M1570">
        <v>2.14</v>
      </c>
      <c r="N1570">
        <v>2.1</v>
      </c>
      <c r="O1570">
        <v>2.0699999999999998</v>
      </c>
      <c r="P1570">
        <v>2.06</v>
      </c>
      <c r="Q1570">
        <v>2.0382744227095833</v>
      </c>
      <c r="R1570">
        <v>2.0227847811651389</v>
      </c>
      <c r="S1570">
        <v>262396</v>
      </c>
      <c r="T1570">
        <v>9408</v>
      </c>
      <c r="U1570">
        <v>4198</v>
      </c>
      <c r="V1570">
        <v>35.753469039179535</v>
      </c>
      <c r="W1570">
        <v>124.1400741073071</v>
      </c>
      <c r="X1570">
        <v>2828.3086673595121</v>
      </c>
      <c r="Y1570">
        <v>363.47798846788993</v>
      </c>
      <c r="Z1570">
        <v>7036</v>
      </c>
      <c r="AA1570">
        <v>6296.9680193632703</v>
      </c>
      <c r="AB1570">
        <v>5573.4835422302613</v>
      </c>
      <c r="AC1570">
        <v>4901.6482080116339</v>
      </c>
      <c r="AD1570">
        <v>4286.0096943612652</v>
      </c>
      <c r="AE1570">
        <v>3749.4583396643425</v>
      </c>
      <c r="AF1570">
        <v>3320.745412594933</v>
      </c>
      <c r="AG1570">
        <v>2683.230524776915</v>
      </c>
      <c r="AH1570">
        <v>788</v>
      </c>
      <c r="AI1570">
        <v>608.94914076610644</v>
      </c>
      <c r="AJ1570">
        <v>458.75107179763614</v>
      </c>
      <c r="AK1570">
        <v>350.50722945150829</v>
      </c>
      <c r="AL1570">
        <v>277.29135275449465</v>
      </c>
      <c r="AM1570">
        <v>232.11328484538203</v>
      </c>
      <c r="AN1570">
        <v>235.68656915051753</v>
      </c>
      <c r="AO1570">
        <v>192.00228074242577</v>
      </c>
      <c r="AP1570">
        <v>33.134843975963584</v>
      </c>
      <c r="AQ1570">
        <v>7.5730937190396626</v>
      </c>
      <c r="AR1570">
        <v>1.266026803081914</v>
      </c>
      <c r="AS1570">
        <v>7.5730937190396626</v>
      </c>
      <c r="AT1570">
        <v>17837</v>
      </c>
      <c r="AU1570">
        <v>176</v>
      </c>
      <c r="AV1570">
        <v>11620.736771714093</v>
      </c>
      <c r="AW1570">
        <v>3367.2248751770603</v>
      </c>
      <c r="AX1570">
        <v>146.31567139257982</v>
      </c>
      <c r="AY1570">
        <v>387.78398607209925</v>
      </c>
      <c r="AZ1570">
        <v>128.08923425173538</v>
      </c>
      <c r="BA1570">
        <v>3.8893426927635621</v>
      </c>
      <c r="BB1570">
        <v>66.061272509003672</v>
      </c>
      <c r="BC1570">
        <v>7120</v>
      </c>
      <c r="BD1570">
        <v>274741.42627238971</v>
      </c>
      <c r="BE1570">
        <v>2176352.4387237746</v>
      </c>
      <c r="BF1570">
        <v>55614.000000000007</v>
      </c>
      <c r="BG1570">
        <v>49272.880586544772</v>
      </c>
      <c r="BH1570">
        <v>40917.329592657472</v>
      </c>
      <c r="BI1570">
        <v>46111.999999999978</v>
      </c>
      <c r="BJ1570">
        <v>35894.227423865384</v>
      </c>
      <c r="BK1570">
        <v>31385.974713330525</v>
      </c>
      <c r="BL1570">
        <v>-428730.53794347658</v>
      </c>
      <c r="BM1570">
        <v>-443797.20355729625</v>
      </c>
      <c r="BN1570">
        <v>-456619.61115771299</v>
      </c>
      <c r="BO1570">
        <v>10774.657348939218</v>
      </c>
      <c r="BP1570">
        <v>161884.98610749235</v>
      </c>
      <c r="BQ1570">
        <v>328368.06825356313</v>
      </c>
      <c r="BR1570">
        <v>3304964</v>
      </c>
      <c r="BS1570">
        <v>8767932</v>
      </c>
      <c r="BT1570">
        <v>937111</v>
      </c>
      <c r="BU1570">
        <v>92904</v>
      </c>
      <c r="BV1570">
        <v>88734</v>
      </c>
      <c r="BW1570">
        <v>932589</v>
      </c>
      <c r="BX1570">
        <v>42948</v>
      </c>
      <c r="BY1570">
        <v>341.30866786398411</v>
      </c>
      <c r="BZ1570">
        <v>0</v>
      </c>
      <c r="CA1570">
        <v>0</v>
      </c>
      <c r="CB1570">
        <v>0</v>
      </c>
      <c r="CC1570">
        <v>0</v>
      </c>
      <c r="CD1570">
        <v>19.583003028015344</v>
      </c>
      <c r="CE1570">
        <v>0</v>
      </c>
      <c r="CF1570">
        <v>0</v>
      </c>
      <c r="CG1570">
        <v>273019.78758807795</v>
      </c>
      <c r="CH1570">
        <v>87895.353216021715</v>
      </c>
      <c r="CI1570">
        <v>93139.391175251527</v>
      </c>
      <c r="CJ1570">
        <v>19162.176442217115</v>
      </c>
      <c r="CK1570">
        <v>616751.63419872639</v>
      </c>
      <c r="CL1570">
        <v>21700000</v>
      </c>
      <c r="CM1570">
        <v>3120000</v>
      </c>
      <c r="CN1570">
        <v>1380000</v>
      </c>
      <c r="CO1570">
        <v>151340000</v>
      </c>
      <c r="CP1570">
        <v>12000</v>
      </c>
      <c r="CQ1570">
        <v>370</v>
      </c>
      <c r="CR1570">
        <v>0</v>
      </c>
      <c r="CS1570">
        <v>0</v>
      </c>
      <c r="CT1570">
        <v>22610000</v>
      </c>
      <c r="CU1570">
        <v>2592960</v>
      </c>
      <c r="CV1570">
        <v>0</v>
      </c>
      <c r="CW1570">
        <v>0</v>
      </c>
      <c r="CX1570">
        <v>18267.093982034596</v>
      </c>
      <c r="CY1570">
        <v>1056267.6466001493</v>
      </c>
      <c r="CZ1570">
        <v>7120</v>
      </c>
      <c r="DA1570">
        <v>6308.1761746358598</v>
      </c>
      <c r="DB1570">
        <v>5238.4541068745484</v>
      </c>
      <c r="DC1570">
        <v>4158.8878905556121</v>
      </c>
      <c r="DD1570">
        <v>-428730.53794347658</v>
      </c>
      <c r="DE1570">
        <v>-443797.20355729625</v>
      </c>
      <c r="DF1570">
        <v>-456619.61115771299</v>
      </c>
    </row>
    <row r="1571" spans="1:110" x14ac:dyDescent="0.45">
      <c r="A1571">
        <v>40642</v>
      </c>
      <c r="B1571" t="s">
        <v>1899</v>
      </c>
      <c r="C1571">
        <v>6627</v>
      </c>
      <c r="D1571">
        <v>6270</v>
      </c>
      <c r="E1571">
        <v>5917</v>
      </c>
      <c r="F1571">
        <v>5595</v>
      </c>
      <c r="G1571">
        <v>5276</v>
      </c>
      <c r="H1571">
        <v>4990</v>
      </c>
      <c r="I1571">
        <v>4726</v>
      </c>
      <c r="J1571">
        <v>4407.9999999999991</v>
      </c>
      <c r="K1571">
        <v>2.2599999999999998</v>
      </c>
      <c r="L1571">
        <v>2.19</v>
      </c>
      <c r="M1571">
        <v>2.14</v>
      </c>
      <c r="N1571">
        <v>2.1</v>
      </c>
      <c r="O1571">
        <v>2.0699999999999998</v>
      </c>
      <c r="P1571">
        <v>2.06</v>
      </c>
      <c r="Q1571">
        <v>2.0382744227095833</v>
      </c>
      <c r="R1571">
        <v>2.0227847811651389</v>
      </c>
      <c r="S1571">
        <v>262396</v>
      </c>
      <c r="T1571">
        <v>9408</v>
      </c>
      <c r="U1571">
        <v>4198</v>
      </c>
      <c r="V1571">
        <v>12.510084359504498</v>
      </c>
      <c r="W1571">
        <v>43.436422848248185</v>
      </c>
      <c r="X1571">
        <v>2646.2254865328237</v>
      </c>
      <c r="Y1571">
        <v>340.07770367418397</v>
      </c>
      <c r="Z1571">
        <v>2512</v>
      </c>
      <c r="AA1571">
        <v>2332.9403250126525</v>
      </c>
      <c r="AB1571">
        <v>2191.0156370626009</v>
      </c>
      <c r="AC1571">
        <v>2055.8666954195883</v>
      </c>
      <c r="AD1571">
        <v>1914.9954425642575</v>
      </c>
      <c r="AE1571">
        <v>1775.3745159655789</v>
      </c>
      <c r="AF1571">
        <v>1639.7374220107185</v>
      </c>
      <c r="AG1571">
        <v>1496.5513979443624</v>
      </c>
      <c r="AH1571">
        <v>85</v>
      </c>
      <c r="AI1571">
        <v>62.283424345555119</v>
      </c>
      <c r="AJ1571">
        <v>42.631504725194851</v>
      </c>
      <c r="AK1571">
        <v>28.813334780397788</v>
      </c>
      <c r="AL1571">
        <v>24.514858985540684</v>
      </c>
      <c r="AM1571">
        <v>21.029617330345658</v>
      </c>
      <c r="AN1571">
        <v>17.843252961869787</v>
      </c>
      <c r="AO1571">
        <v>12.322890847146159</v>
      </c>
      <c r="AP1571">
        <v>10.42548500244421</v>
      </c>
      <c r="AQ1571">
        <v>4.6177400725851601E-2</v>
      </c>
      <c r="AR1571">
        <v>7.7196756285482556E-3</v>
      </c>
      <c r="AS1571">
        <v>4.6177400725851601E-2</v>
      </c>
      <c r="AT1571">
        <v>5063</v>
      </c>
      <c r="AU1571">
        <v>105</v>
      </c>
      <c r="AV1571">
        <v>3317.9496732519879</v>
      </c>
      <c r="AW1571">
        <v>1415.175027747674</v>
      </c>
      <c r="AX1571">
        <v>83.344329314129226</v>
      </c>
      <c r="AY1571">
        <v>110.71998059641882</v>
      </c>
      <c r="AZ1571">
        <v>53.833258055521519</v>
      </c>
      <c r="BA1571">
        <v>2.2154472936220797</v>
      </c>
      <c r="BB1571">
        <v>66.061272509003672</v>
      </c>
      <c r="BC1571">
        <v>7120</v>
      </c>
      <c r="BD1571">
        <v>358010.20895040332</v>
      </c>
      <c r="BE1571">
        <v>925373.60004331404</v>
      </c>
      <c r="BF1571">
        <v>41736</v>
      </c>
      <c r="BG1571">
        <v>38839.013807245385</v>
      </c>
      <c r="BH1571">
        <v>35311.870488224085</v>
      </c>
      <c r="BI1571">
        <v>24233.999999999985</v>
      </c>
      <c r="BJ1571">
        <v>21355.828506469865</v>
      </c>
      <c r="BK1571">
        <v>19892.493201621222</v>
      </c>
      <c r="BL1571">
        <v>-378254.92217053991</v>
      </c>
      <c r="BM1571">
        <v>-356607.83824399166</v>
      </c>
      <c r="BN1571">
        <v>-337702.64259596652</v>
      </c>
      <c r="BO1571">
        <v>64433.137950340344</v>
      </c>
      <c r="BP1571">
        <v>173634.80243038165</v>
      </c>
      <c r="BQ1571">
        <v>275377.34851192351</v>
      </c>
      <c r="BR1571">
        <v>3304964</v>
      </c>
      <c r="BS1571">
        <v>8767932</v>
      </c>
      <c r="BT1571">
        <v>937111</v>
      </c>
      <c r="BU1571">
        <v>92904</v>
      </c>
      <c r="BV1571">
        <v>88734</v>
      </c>
      <c r="BW1571">
        <v>932589</v>
      </c>
      <c r="BX1571">
        <v>42948</v>
      </c>
      <c r="BY1571">
        <v>29.860162337428022</v>
      </c>
      <c r="BZ1571">
        <v>0</v>
      </c>
      <c r="CA1571">
        <v>0</v>
      </c>
      <c r="CB1571">
        <v>0</v>
      </c>
      <c r="CC1571">
        <v>0</v>
      </c>
      <c r="CD1571">
        <v>1.9804752238700452</v>
      </c>
      <c r="CE1571">
        <v>0</v>
      </c>
      <c r="CF1571">
        <v>0</v>
      </c>
      <c r="CG1571">
        <v>86884.345875880783</v>
      </c>
      <c r="CH1571">
        <v>27971.343532160219</v>
      </c>
      <c r="CI1571">
        <v>29640.177911752518</v>
      </c>
      <c r="CJ1571">
        <v>6098.0677644221714</v>
      </c>
      <c r="CK1571">
        <v>196271.71634198725</v>
      </c>
      <c r="CL1571">
        <v>1720000</v>
      </c>
      <c r="CM1571">
        <v>210000</v>
      </c>
      <c r="CN1571">
        <v>80000</v>
      </c>
      <c r="CO1571">
        <v>5720000</v>
      </c>
      <c r="CP1571">
        <v>0</v>
      </c>
      <c r="CQ1571">
        <v>0</v>
      </c>
      <c r="CR1571">
        <v>0</v>
      </c>
      <c r="CS1571">
        <v>0</v>
      </c>
      <c r="CT1571">
        <v>0</v>
      </c>
      <c r="CU1571">
        <v>0</v>
      </c>
      <c r="CV1571">
        <v>0</v>
      </c>
      <c r="CW1571">
        <v>0</v>
      </c>
      <c r="CX1571">
        <v>0</v>
      </c>
      <c r="CY1571">
        <v>371933.970034022</v>
      </c>
      <c r="CZ1571">
        <v>7120</v>
      </c>
      <c r="DA1571">
        <v>6625.7853725222139</v>
      </c>
      <c r="DB1571">
        <v>6024.068379244668</v>
      </c>
      <c r="DC1571">
        <v>5419.3659212605862</v>
      </c>
      <c r="DD1571">
        <v>-378254.92217053991</v>
      </c>
      <c r="DE1571">
        <v>-356607.83824399166</v>
      </c>
      <c r="DF1571">
        <v>-337702.64259596652</v>
      </c>
    </row>
    <row r="1572" spans="1:110" x14ac:dyDescent="0.45">
      <c r="A1572">
        <v>40646</v>
      </c>
      <c r="B1572" t="s">
        <v>1900</v>
      </c>
      <c r="C1572">
        <v>7458</v>
      </c>
      <c r="D1572">
        <v>7019</v>
      </c>
      <c r="E1572">
        <v>6576</v>
      </c>
      <c r="F1572">
        <v>6137</v>
      </c>
      <c r="G1572">
        <v>5700</v>
      </c>
      <c r="H1572">
        <v>5279</v>
      </c>
      <c r="I1572">
        <v>4896</v>
      </c>
      <c r="J1572">
        <v>4465.9285714285725</v>
      </c>
      <c r="K1572">
        <v>2.2599999999999998</v>
      </c>
      <c r="L1572">
        <v>2.19</v>
      </c>
      <c r="M1572">
        <v>2.14</v>
      </c>
      <c r="N1572">
        <v>2.1</v>
      </c>
      <c r="O1572">
        <v>2.0699999999999998</v>
      </c>
      <c r="P1572">
        <v>2.06</v>
      </c>
      <c r="Q1572">
        <v>2.0382744227095833</v>
      </c>
      <c r="R1572">
        <v>2.0227847811651389</v>
      </c>
      <c r="S1572">
        <v>262396</v>
      </c>
      <c r="T1572">
        <v>9408</v>
      </c>
      <c r="U1572">
        <v>4198</v>
      </c>
      <c r="V1572">
        <v>13.321057728432077</v>
      </c>
      <c r="W1572">
        <v>46.252213786112165</v>
      </c>
      <c r="X1572">
        <v>2796.7508856659761</v>
      </c>
      <c r="Y1572">
        <v>359.422363584067</v>
      </c>
      <c r="Z1572">
        <v>2861</v>
      </c>
      <c r="AA1572">
        <v>2656.0140615118607</v>
      </c>
      <c r="AB1572">
        <v>2441.2875700843078</v>
      </c>
      <c r="AC1572">
        <v>2245.6157407935884</v>
      </c>
      <c r="AD1572">
        <v>2050.3890169486522</v>
      </c>
      <c r="AE1572">
        <v>1878.0082182631793</v>
      </c>
      <c r="AF1572">
        <v>1732.0019160580598</v>
      </c>
      <c r="AG1572">
        <v>1525.5831842270265</v>
      </c>
      <c r="AH1572">
        <v>381</v>
      </c>
      <c r="AI1572">
        <v>344.79740957024103</v>
      </c>
      <c r="AJ1572">
        <v>333.34218582244233</v>
      </c>
      <c r="AK1572">
        <v>348.5430188716366</v>
      </c>
      <c r="AL1572">
        <v>370.4600101439388</v>
      </c>
      <c r="AM1572">
        <v>382.30695877901502</v>
      </c>
      <c r="AN1572">
        <v>392.70187376927839</v>
      </c>
      <c r="AO1572">
        <v>365.93079095275624</v>
      </c>
      <c r="AP1572">
        <v>10.417773844898024</v>
      </c>
      <c r="AQ1572">
        <v>3.7403694587939795</v>
      </c>
      <c r="AR1572">
        <v>0.62529372591240873</v>
      </c>
      <c r="AS1572">
        <v>3.7403694587939795</v>
      </c>
      <c r="AT1572">
        <v>7016</v>
      </c>
      <c r="AU1572">
        <v>60</v>
      </c>
      <c r="AV1572">
        <v>4567.6404634119344</v>
      </c>
      <c r="AW1572">
        <v>1247.4467732097298</v>
      </c>
      <c r="AX1572">
        <v>50.541925589566269</v>
      </c>
      <c r="AY1572">
        <v>152.42216226405625</v>
      </c>
      <c r="AZ1572">
        <v>47.452875252898117</v>
      </c>
      <c r="BA1572">
        <v>1.3434983901522681</v>
      </c>
      <c r="BB1572">
        <v>66.061272509003672</v>
      </c>
      <c r="BC1572">
        <v>7120</v>
      </c>
      <c r="BD1572">
        <v>324009.61364403612</v>
      </c>
      <c r="BE1572">
        <v>906355.15318113694</v>
      </c>
      <c r="BF1572">
        <v>38930</v>
      </c>
      <c r="BG1572">
        <v>35496.873649074958</v>
      </c>
      <c r="BH1572">
        <v>31127.032403033649</v>
      </c>
      <c r="BI1572">
        <v>33580</v>
      </c>
      <c r="BJ1572">
        <v>28391.331833885306</v>
      </c>
      <c r="BK1572">
        <v>25923.079319069438</v>
      </c>
      <c r="BL1572">
        <v>-384279.86033062305</v>
      </c>
      <c r="BM1572">
        <v>-372337.31693874841</v>
      </c>
      <c r="BN1572">
        <v>-361370.25965897285</v>
      </c>
      <c r="BO1572">
        <v>43279.469086707919</v>
      </c>
      <c r="BP1572">
        <v>134791.48209153727</v>
      </c>
      <c r="BQ1572">
        <v>218848.14757679147</v>
      </c>
      <c r="BR1572">
        <v>3304964</v>
      </c>
      <c r="BS1572">
        <v>8767932</v>
      </c>
      <c r="BT1572">
        <v>937111</v>
      </c>
      <c r="BU1572">
        <v>92904</v>
      </c>
      <c r="BV1572">
        <v>88734</v>
      </c>
      <c r="BW1572">
        <v>932589</v>
      </c>
      <c r="BX1572">
        <v>42948</v>
      </c>
      <c r="BY1572">
        <v>191.93772548354792</v>
      </c>
      <c r="BZ1572">
        <v>0</v>
      </c>
      <c r="CA1572">
        <v>0</v>
      </c>
      <c r="CB1572">
        <v>0</v>
      </c>
      <c r="CC1572">
        <v>0</v>
      </c>
      <c r="CD1572">
        <v>9.0643252712325957</v>
      </c>
      <c r="CE1572">
        <v>0</v>
      </c>
      <c r="CF1572">
        <v>0</v>
      </c>
      <c r="CG1572">
        <v>94494.653543841137</v>
      </c>
      <c r="CH1572">
        <v>30421.388221108558</v>
      </c>
      <c r="CI1572">
        <v>32236.397874825729</v>
      </c>
      <c r="CJ1572">
        <v>6632.2050868533106</v>
      </c>
      <c r="CK1572">
        <v>213463.399525227</v>
      </c>
      <c r="CL1572">
        <v>9230000</v>
      </c>
      <c r="CM1572">
        <v>840000</v>
      </c>
      <c r="CN1572">
        <v>430000</v>
      </c>
      <c r="CO1572">
        <v>62440000</v>
      </c>
      <c r="CP1572">
        <v>1000</v>
      </c>
      <c r="CQ1572">
        <v>0</v>
      </c>
      <c r="CR1572">
        <v>0</v>
      </c>
      <c r="CS1572">
        <v>0</v>
      </c>
      <c r="CT1572">
        <v>2535000</v>
      </c>
      <c r="CU1572">
        <v>0</v>
      </c>
      <c r="CV1572">
        <v>0</v>
      </c>
      <c r="CW1572">
        <v>0</v>
      </c>
      <c r="CX1572">
        <v>7380.8347080453923</v>
      </c>
      <c r="CY1572">
        <v>386650.70373393036</v>
      </c>
      <c r="CZ1572">
        <v>7120</v>
      </c>
      <c r="DA1572">
        <v>6492.1073820039483</v>
      </c>
      <c r="DB1572">
        <v>5692.8967559619723</v>
      </c>
      <c r="DC1572">
        <v>4904.6832030048463</v>
      </c>
      <c r="DD1572">
        <v>-384279.86033062305</v>
      </c>
      <c r="DE1572">
        <v>-372337.31693874841</v>
      </c>
      <c r="DF1572">
        <v>-361370.25965897285</v>
      </c>
    </row>
    <row r="1573" spans="1:110" x14ac:dyDescent="0.45">
      <c r="A1573">
        <v>40647</v>
      </c>
      <c r="B1573" t="s">
        <v>1901</v>
      </c>
      <c r="C1573">
        <v>18587</v>
      </c>
      <c r="D1573">
        <v>17516</v>
      </c>
      <c r="E1573">
        <v>16383</v>
      </c>
      <c r="F1573">
        <v>15220</v>
      </c>
      <c r="G1573">
        <v>14085</v>
      </c>
      <c r="H1573">
        <v>12985</v>
      </c>
      <c r="I1573">
        <v>11962</v>
      </c>
      <c r="J1573">
        <v>10846.464285714284</v>
      </c>
      <c r="K1573">
        <v>2.2599999999999998</v>
      </c>
      <c r="L1573">
        <v>2.19</v>
      </c>
      <c r="M1573">
        <v>2.14</v>
      </c>
      <c r="N1573">
        <v>2.1</v>
      </c>
      <c r="O1573">
        <v>2.0699999999999998</v>
      </c>
      <c r="P1573">
        <v>2.06</v>
      </c>
      <c r="Q1573">
        <v>2.0382744227095833</v>
      </c>
      <c r="R1573">
        <v>2.0227847811651389</v>
      </c>
      <c r="S1573">
        <v>262396</v>
      </c>
      <c r="T1573">
        <v>9408</v>
      </c>
      <c r="U1573">
        <v>4198</v>
      </c>
      <c r="V1573">
        <v>33.999349968508994</v>
      </c>
      <c r="W1573">
        <v>118.04957499552978</v>
      </c>
      <c r="X1573">
        <v>2730.9188848802773</v>
      </c>
      <c r="Y1573">
        <v>350.96201288099405</v>
      </c>
      <c r="Z1573">
        <v>6430</v>
      </c>
      <c r="AA1573">
        <v>5943.0408187038747</v>
      </c>
      <c r="AB1573">
        <v>5459.0905993273609</v>
      </c>
      <c r="AC1573">
        <v>5031.9504522775842</v>
      </c>
      <c r="AD1573">
        <v>4639.6720483643521</v>
      </c>
      <c r="AE1573">
        <v>4292.8382197633746</v>
      </c>
      <c r="AF1573">
        <v>4026.42297753509</v>
      </c>
      <c r="AG1573">
        <v>3609.7476035098694</v>
      </c>
      <c r="AH1573">
        <v>736</v>
      </c>
      <c r="AI1573">
        <v>593.73942881023004</v>
      </c>
      <c r="AJ1573">
        <v>464.51679362959783</v>
      </c>
      <c r="AK1573">
        <v>379.58864497682828</v>
      </c>
      <c r="AL1573">
        <v>334.54441865667815</v>
      </c>
      <c r="AM1573">
        <v>319.61033698934324</v>
      </c>
      <c r="AN1573">
        <v>367.31052853887894</v>
      </c>
      <c r="AO1573">
        <v>364.14754326033545</v>
      </c>
      <c r="AP1573">
        <v>37.846361236683563</v>
      </c>
      <c r="AQ1573">
        <v>18.886556896873302</v>
      </c>
      <c r="AR1573">
        <v>3.1573473320762369</v>
      </c>
      <c r="AS1573">
        <v>18.886556896873302</v>
      </c>
      <c r="AT1573">
        <v>15451</v>
      </c>
      <c r="AU1573">
        <v>229</v>
      </c>
      <c r="AV1573">
        <v>10093.279127251337</v>
      </c>
      <c r="AW1573">
        <v>3555.6402157215616</v>
      </c>
      <c r="AX1573">
        <v>184.88891685961241</v>
      </c>
      <c r="AY1573">
        <v>336.81272447637707</v>
      </c>
      <c r="AZ1573">
        <v>135.2565538060482</v>
      </c>
      <c r="BA1573">
        <v>4.9146913035138571</v>
      </c>
      <c r="BB1573">
        <v>66.061272509003672</v>
      </c>
      <c r="BC1573">
        <v>7320</v>
      </c>
      <c r="BD1573">
        <v>324194.54839989438</v>
      </c>
      <c r="BE1573">
        <v>2447191.2122793193</v>
      </c>
      <c r="BF1573">
        <v>52304</v>
      </c>
      <c r="BG1573">
        <v>47395.754281799491</v>
      </c>
      <c r="BH1573">
        <v>41221.027698392805</v>
      </c>
      <c r="BI1573">
        <v>84656</v>
      </c>
      <c r="BJ1573">
        <v>71677.918843726671</v>
      </c>
      <c r="BK1573">
        <v>66090.085683105513</v>
      </c>
      <c r="BL1573">
        <v>-363281.79289595608</v>
      </c>
      <c r="BM1573">
        <v>-375709.16752800671</v>
      </c>
      <c r="BN1573">
        <v>-383691.81318173849</v>
      </c>
      <c r="BO1573">
        <v>114138.38576650969</v>
      </c>
      <c r="BP1573">
        <v>382892.00493256212</v>
      </c>
      <c r="BQ1573">
        <v>653785.17358955904</v>
      </c>
      <c r="BR1573">
        <v>3304964</v>
      </c>
      <c r="BS1573">
        <v>8767932</v>
      </c>
      <c r="BT1573">
        <v>937111</v>
      </c>
      <c r="BU1573">
        <v>92904</v>
      </c>
      <c r="BV1573">
        <v>88734</v>
      </c>
      <c r="BW1573">
        <v>932589</v>
      </c>
      <c r="BX1573">
        <v>42948</v>
      </c>
      <c r="BY1573">
        <v>227.57122622535567</v>
      </c>
      <c r="BZ1573">
        <v>0</v>
      </c>
      <c r="CA1573">
        <v>0</v>
      </c>
      <c r="CB1573">
        <v>0</v>
      </c>
      <c r="CC1573">
        <v>0</v>
      </c>
      <c r="CD1573">
        <v>18.861883625110508</v>
      </c>
      <c r="CE1573">
        <v>0</v>
      </c>
      <c r="CF1573">
        <v>0</v>
      </c>
      <c r="CG1573">
        <v>260335.94147481068</v>
      </c>
      <c r="CH1573">
        <v>83811.945401107805</v>
      </c>
      <c r="CI1573">
        <v>88812.357903462835</v>
      </c>
      <c r="CJ1573">
        <v>18271.947571498549</v>
      </c>
      <c r="CK1573">
        <v>588098.8288933268</v>
      </c>
      <c r="CL1573">
        <v>18200000</v>
      </c>
      <c r="CM1573">
        <v>1460000</v>
      </c>
      <c r="CN1573">
        <v>1230000</v>
      </c>
      <c r="CO1573">
        <v>119610000</v>
      </c>
      <c r="CP1573">
        <v>6000</v>
      </c>
      <c r="CQ1573">
        <v>130</v>
      </c>
      <c r="CR1573">
        <v>0</v>
      </c>
      <c r="CS1573">
        <v>0</v>
      </c>
      <c r="CT1573">
        <v>10825000</v>
      </c>
      <c r="CU1573">
        <v>911040</v>
      </c>
      <c r="CV1573">
        <v>0</v>
      </c>
      <c r="CW1573">
        <v>0</v>
      </c>
      <c r="CX1573">
        <v>13776.299667344059</v>
      </c>
      <c r="CY1573">
        <v>1042467.816487795</v>
      </c>
      <c r="CZ1573">
        <v>7320</v>
      </c>
      <c r="DA1573">
        <v>6633.0858317293578</v>
      </c>
      <c r="DB1573">
        <v>5768.926329768954</v>
      </c>
      <c r="DC1573">
        <v>4907.4826458377565</v>
      </c>
      <c r="DD1573">
        <v>-363281.79289595608</v>
      </c>
      <c r="DE1573">
        <v>-375709.16752800671</v>
      </c>
      <c r="DF1573">
        <v>-383691.81318173849</v>
      </c>
    </row>
    <row r="1574" spans="1:110" x14ac:dyDescent="0.45">
      <c r="A1574">
        <v>41000</v>
      </c>
      <c r="B1574" t="s">
        <v>1902</v>
      </c>
      <c r="C1574">
        <v>832832</v>
      </c>
      <c r="D1574">
        <v>810484</v>
      </c>
      <c r="E1574">
        <v>784789</v>
      </c>
      <c r="F1574">
        <v>757242</v>
      </c>
      <c r="G1574">
        <v>728170</v>
      </c>
      <c r="H1574">
        <v>696815</v>
      </c>
      <c r="I1574">
        <v>663781</v>
      </c>
      <c r="J1574">
        <v>635527.07142857125</v>
      </c>
      <c r="K1574">
        <v>2.67</v>
      </c>
      <c r="L1574">
        <v>2.59</v>
      </c>
      <c r="M1574">
        <v>2.5099999999999998</v>
      </c>
      <c r="N1574">
        <v>2.44</v>
      </c>
      <c r="O1574">
        <v>2.38</v>
      </c>
      <c r="P1574">
        <v>2.34</v>
      </c>
      <c r="Q1574">
        <v>2.3286688919776011</v>
      </c>
      <c r="R1574">
        <v>2.3035649901641908</v>
      </c>
      <c r="S1574">
        <v>262396</v>
      </c>
      <c r="T1574">
        <v>9408</v>
      </c>
      <c r="U1574">
        <v>4198</v>
      </c>
      <c r="V1574">
        <v>2233.6305654030289</v>
      </c>
      <c r="W1574">
        <v>4010.9871142155889</v>
      </c>
      <c r="X1574">
        <v>1576.5703447590467</v>
      </c>
      <c r="Y1574">
        <v>391.75861527545914</v>
      </c>
      <c r="Z1574">
        <v>414867</v>
      </c>
      <c r="AA1574">
        <v>398296.06224558788</v>
      </c>
      <c r="AB1574">
        <v>378944.2172261402</v>
      </c>
      <c r="AC1574">
        <v>359880.70094637002</v>
      </c>
      <c r="AD1574">
        <v>340636.08177340293</v>
      </c>
      <c r="AE1574">
        <v>321473.38538249239</v>
      </c>
      <c r="AF1574">
        <v>303184.00400773092</v>
      </c>
      <c r="AG1574">
        <v>283908.8992490581</v>
      </c>
      <c r="AH1574">
        <v>34703</v>
      </c>
      <c r="AI1574">
        <v>29627.478525562237</v>
      </c>
      <c r="AJ1574">
        <v>25076.431748558622</v>
      </c>
      <c r="AK1574">
        <v>21242.775739300694</v>
      </c>
      <c r="AL1574">
        <v>18217.815274992114</v>
      </c>
      <c r="AM1574">
        <v>16093.057572950695</v>
      </c>
      <c r="AN1574">
        <v>15095.820116151612</v>
      </c>
      <c r="AO1574">
        <v>13890.185172641899</v>
      </c>
      <c r="AP1574">
        <v>2009.9083161972223</v>
      </c>
      <c r="AQ1574">
        <v>157.36034534943641</v>
      </c>
      <c r="AR1574">
        <v>51.906090083333332</v>
      </c>
      <c r="AS1574">
        <v>157.36034534943641</v>
      </c>
      <c r="AT1574">
        <v>656478</v>
      </c>
      <c r="AU1574">
        <v>14492</v>
      </c>
      <c r="AV1574">
        <v>433318.39007242426</v>
      </c>
      <c r="AW1574">
        <v>220997.75238296972</v>
      </c>
      <c r="AX1574">
        <v>6146.0192530432159</v>
      </c>
      <c r="AY1574">
        <v>14459.834676716797</v>
      </c>
      <c r="AZ1574">
        <v>8406.7545006481669</v>
      </c>
      <c r="BA1574">
        <v>163.37262334169935</v>
      </c>
      <c r="BB1574">
        <v>66.061272509003672</v>
      </c>
      <c r="BC1574">
        <v>300400</v>
      </c>
      <c r="BD1574">
        <v>17495879.025468152</v>
      </c>
      <c r="BE1574">
        <v>2680858.9795818133</v>
      </c>
      <c r="BF1574">
        <v>52304</v>
      </c>
      <c r="BG1574">
        <v>51872.250338170736</v>
      </c>
      <c r="BH1574">
        <v>49772.775036564628</v>
      </c>
      <c r="BI1574">
        <v>84656</v>
      </c>
      <c r="BJ1574">
        <v>76490.991268024736</v>
      </c>
      <c r="BK1574">
        <v>72400.635788431377</v>
      </c>
      <c r="BL1574">
        <v>-8869517.069409769</v>
      </c>
      <c r="BM1574">
        <v>-5583611.4091653302</v>
      </c>
      <c r="BN1574">
        <v>-3130251.9897745326</v>
      </c>
      <c r="BO1574">
        <v>217095.49941400415</v>
      </c>
      <c r="BP1574">
        <v>561110.99828177341</v>
      </c>
      <c r="BQ1574">
        <v>887452.94089205307</v>
      </c>
      <c r="BR1574">
        <v>665661</v>
      </c>
      <c r="BS1574">
        <v>8767932</v>
      </c>
      <c r="BT1574">
        <v>937111</v>
      </c>
      <c r="BU1574">
        <v>14492</v>
      </c>
      <c r="BV1574">
        <v>88734</v>
      </c>
      <c r="BW1574">
        <v>932589</v>
      </c>
      <c r="BX1574">
        <v>42948</v>
      </c>
      <c r="BY1574">
        <v>227.57122622535567</v>
      </c>
      <c r="BZ1574">
        <v>0</v>
      </c>
      <c r="CA1574">
        <v>0</v>
      </c>
      <c r="CB1574">
        <v>0</v>
      </c>
      <c r="CC1574">
        <v>0</v>
      </c>
      <c r="CD1574">
        <v>18.861883625110508</v>
      </c>
      <c r="CE1574">
        <v>0</v>
      </c>
      <c r="CF1574">
        <v>0</v>
      </c>
      <c r="CG1574">
        <v>488909.74396918714</v>
      </c>
      <c r="CH1574">
        <v>165844.1635921346</v>
      </c>
      <c r="CI1574">
        <v>175616.60997364688</v>
      </c>
      <c r="CJ1574">
        <v>31904.1631867018</v>
      </c>
      <c r="CK1574">
        <v>237844.09943239408</v>
      </c>
      <c r="CL1574">
        <v>423000000</v>
      </c>
      <c r="CM1574">
        <v>92800000</v>
      </c>
      <c r="CN1574">
        <v>1230000</v>
      </c>
      <c r="CO1574">
        <v>119610000</v>
      </c>
      <c r="CP1574">
        <v>6000</v>
      </c>
      <c r="CQ1574">
        <v>130</v>
      </c>
      <c r="CR1574">
        <v>0</v>
      </c>
      <c r="CS1574">
        <v>0</v>
      </c>
      <c r="CT1574">
        <v>10825000</v>
      </c>
      <c r="CU1574">
        <v>911040</v>
      </c>
      <c r="CV1574">
        <v>0</v>
      </c>
      <c r="CW1574">
        <v>0</v>
      </c>
      <c r="CX1574">
        <v>13776.299667344059</v>
      </c>
      <c r="CY1574">
        <v>1042467.816487795</v>
      </c>
      <c r="CZ1574">
        <v>300400</v>
      </c>
      <c r="DA1574">
        <v>297920.31205235719</v>
      </c>
      <c r="DB1574">
        <v>285862.29773982899</v>
      </c>
      <c r="DC1574">
        <v>264843.20330165589</v>
      </c>
      <c r="DD1574">
        <v>-8869517.069409769</v>
      </c>
      <c r="DE1574">
        <v>-5583611.4091653302</v>
      </c>
      <c r="DF1574">
        <v>-3130251.9897745326</v>
      </c>
    </row>
    <row r="1575" spans="1:110" x14ac:dyDescent="0.45">
      <c r="A1575">
        <v>41201</v>
      </c>
      <c r="B1575" t="s">
        <v>1903</v>
      </c>
      <c r="C1575">
        <v>236372</v>
      </c>
      <c r="D1575">
        <v>234128</v>
      </c>
      <c r="E1575">
        <v>230632</v>
      </c>
      <c r="F1575">
        <v>226487</v>
      </c>
      <c r="G1575">
        <v>221711</v>
      </c>
      <c r="H1575">
        <v>216117</v>
      </c>
      <c r="I1575">
        <v>209719</v>
      </c>
      <c r="J1575">
        <v>205258.21428571426</v>
      </c>
      <c r="K1575">
        <v>2.67</v>
      </c>
      <c r="L1575">
        <v>2.59</v>
      </c>
      <c r="M1575">
        <v>2.5099999999999998</v>
      </c>
      <c r="N1575">
        <v>2.44</v>
      </c>
      <c r="O1575">
        <v>2.38</v>
      </c>
      <c r="P1575">
        <v>2.34</v>
      </c>
      <c r="Q1575">
        <v>2.3286688919776011</v>
      </c>
      <c r="R1575">
        <v>2.3035649901641908</v>
      </c>
      <c r="S1575">
        <v>262396</v>
      </c>
      <c r="T1575">
        <v>9408</v>
      </c>
      <c r="U1575">
        <v>4198</v>
      </c>
      <c r="V1575">
        <v>694.30563863480427</v>
      </c>
      <c r="W1575">
        <v>1125.9540844342555</v>
      </c>
      <c r="X1575">
        <v>1439.5031879474907</v>
      </c>
      <c r="Y1575">
        <v>396.08442765692899</v>
      </c>
      <c r="Z1575">
        <v>127986</v>
      </c>
      <c r="AA1575">
        <v>125598.2278898557</v>
      </c>
      <c r="AB1575">
        <v>121526.55703219959</v>
      </c>
      <c r="AC1575">
        <v>117266.16393205171</v>
      </c>
      <c r="AD1575">
        <v>112962.40034558023</v>
      </c>
      <c r="AE1575">
        <v>108491.13495049776</v>
      </c>
      <c r="AF1575">
        <v>103906.40531961129</v>
      </c>
      <c r="AG1575">
        <v>99619.620814731185</v>
      </c>
      <c r="AH1575">
        <v>6702</v>
      </c>
      <c r="AI1575">
        <v>5761.3363641028</v>
      </c>
      <c r="AJ1575">
        <v>4935.3350461992832</v>
      </c>
      <c r="AK1575">
        <v>4271.8707422139623</v>
      </c>
      <c r="AL1575">
        <v>3751.6157413283363</v>
      </c>
      <c r="AM1575">
        <v>3360.6330279835875</v>
      </c>
      <c r="AN1575">
        <v>3170.0104660784496</v>
      </c>
      <c r="AO1575">
        <v>2971.6109396858456</v>
      </c>
      <c r="AP1575">
        <v>727.4239504058711</v>
      </c>
      <c r="AQ1575">
        <v>31.971177286734687</v>
      </c>
      <c r="AR1575">
        <v>10.5458513365001</v>
      </c>
      <c r="AS1575">
        <v>31.971177286734687</v>
      </c>
      <c r="AT1575">
        <v>179071</v>
      </c>
      <c r="AU1575">
        <v>3014</v>
      </c>
      <c r="AV1575">
        <v>117968.01170859742</v>
      </c>
      <c r="AW1575">
        <v>50137.295805252244</v>
      </c>
      <c r="AX1575">
        <v>1319.8313992236917</v>
      </c>
      <c r="AY1575">
        <v>3936.5925507158954</v>
      </c>
      <c r="AZ1575">
        <v>1907.2227324317955</v>
      </c>
      <c r="BA1575">
        <v>35.08357347776829</v>
      </c>
      <c r="BB1575">
        <v>66.061272509003672</v>
      </c>
      <c r="BC1575">
        <v>92490</v>
      </c>
      <c r="BD1575">
        <v>6022657.9716468183</v>
      </c>
      <c r="BE1575">
        <v>48212301.50473167</v>
      </c>
      <c r="BF1575">
        <v>1502066</v>
      </c>
      <c r="BG1575">
        <v>1542371.0943106434</v>
      </c>
      <c r="BH1575">
        <v>1534647.0096932512</v>
      </c>
      <c r="BI1575">
        <v>1185288.0000000002</v>
      </c>
      <c r="BJ1575">
        <v>1106657.1499447087</v>
      </c>
      <c r="BK1575">
        <v>1066041.932520183</v>
      </c>
      <c r="BL1575">
        <v>-2793112.9011045042</v>
      </c>
      <c r="BM1575">
        <v>-3220781.7281185603</v>
      </c>
      <c r="BN1575">
        <v>-3858794.8201698</v>
      </c>
      <c r="BO1575">
        <v>4654530.2774668485</v>
      </c>
      <c r="BP1575">
        <v>11175809.382186381</v>
      </c>
      <c r="BQ1575">
        <v>17307213.783126146</v>
      </c>
      <c r="BR1575">
        <v>665661</v>
      </c>
      <c r="BS1575">
        <v>8767932</v>
      </c>
      <c r="BT1575">
        <v>937111</v>
      </c>
      <c r="BU1575">
        <v>14492</v>
      </c>
      <c r="BV1575">
        <v>88734</v>
      </c>
      <c r="BW1575">
        <v>932589</v>
      </c>
      <c r="BX1575">
        <v>42948</v>
      </c>
      <c r="BY1575">
        <v>1354.2556555438009</v>
      </c>
      <c r="BZ1575">
        <v>0</v>
      </c>
      <c r="CA1575">
        <v>0</v>
      </c>
      <c r="CB1575">
        <v>1835.6442131574011</v>
      </c>
      <c r="CC1575">
        <v>219.310747392</v>
      </c>
      <c r="CD1575">
        <v>122.48219115118677</v>
      </c>
      <c r="CE1575">
        <v>8.0234008798520904</v>
      </c>
      <c r="CF1575">
        <v>0</v>
      </c>
      <c r="CG1575">
        <v>6969196.9959456725</v>
      </c>
      <c r="CH1575">
        <v>2364036.8410703423</v>
      </c>
      <c r="CI1575">
        <v>2503338.8386377459</v>
      </c>
      <c r="CJ1575">
        <v>454780.05088181631</v>
      </c>
      <c r="CK1575">
        <v>3390364.7937360634</v>
      </c>
      <c r="CL1575">
        <v>101000000</v>
      </c>
      <c r="CM1575">
        <v>6730000</v>
      </c>
      <c r="CN1575">
        <v>2940000</v>
      </c>
      <c r="CO1575">
        <v>431840000</v>
      </c>
      <c r="CP1575">
        <v>118000</v>
      </c>
      <c r="CQ1575">
        <v>5320</v>
      </c>
      <c r="CR1575">
        <v>0</v>
      </c>
      <c r="CS1575">
        <v>0</v>
      </c>
      <c r="CT1575">
        <v>231021000</v>
      </c>
      <c r="CU1575">
        <v>37282560</v>
      </c>
      <c r="CV1575">
        <v>0</v>
      </c>
      <c r="CW1575">
        <v>0</v>
      </c>
      <c r="CX1575">
        <v>29641.725600384467</v>
      </c>
      <c r="CY1575">
        <v>17441073.575774454</v>
      </c>
      <c r="CZ1575">
        <v>92490</v>
      </c>
      <c r="DA1575">
        <v>94971.793857787488</v>
      </c>
      <c r="DB1575">
        <v>94496.181876514616</v>
      </c>
      <c r="DC1575">
        <v>91167.755977240275</v>
      </c>
      <c r="DD1575">
        <v>-2793112.9011045042</v>
      </c>
      <c r="DE1575">
        <v>-3220781.7281185603</v>
      </c>
      <c r="DF1575">
        <v>-3858794.8201698</v>
      </c>
    </row>
    <row r="1576" spans="1:110" x14ac:dyDescent="0.45">
      <c r="A1576">
        <v>41202</v>
      </c>
      <c r="B1576" t="s">
        <v>1904</v>
      </c>
      <c r="C1576">
        <v>122785</v>
      </c>
      <c r="D1576">
        <v>117932</v>
      </c>
      <c r="E1576">
        <v>112627</v>
      </c>
      <c r="F1576">
        <v>107180</v>
      </c>
      <c r="G1576">
        <v>101611</v>
      </c>
      <c r="H1576">
        <v>95774</v>
      </c>
      <c r="I1576">
        <v>89868</v>
      </c>
      <c r="J1576">
        <v>84365.035714285725</v>
      </c>
      <c r="K1576">
        <v>2.67</v>
      </c>
      <c r="L1576">
        <v>2.59</v>
      </c>
      <c r="M1576">
        <v>2.5099999999999998</v>
      </c>
      <c r="N1576">
        <v>2.44</v>
      </c>
      <c r="O1576">
        <v>2.38</v>
      </c>
      <c r="P1576">
        <v>2.34</v>
      </c>
      <c r="Q1576">
        <v>2.3286688919776011</v>
      </c>
      <c r="R1576">
        <v>2.3035649901641908</v>
      </c>
      <c r="S1576">
        <v>262396</v>
      </c>
      <c r="T1576">
        <v>9408</v>
      </c>
      <c r="U1576">
        <v>4198</v>
      </c>
      <c r="V1576">
        <v>319.8786480229042</v>
      </c>
      <c r="W1576">
        <v>574.25227159175643</v>
      </c>
      <c r="X1576">
        <v>1623.033022671741</v>
      </c>
      <c r="Y1576">
        <v>403.41775819676081</v>
      </c>
      <c r="Z1576">
        <v>55631</v>
      </c>
      <c r="AA1576">
        <v>52323.494422150499</v>
      </c>
      <c r="AB1576">
        <v>48817.487281933165</v>
      </c>
      <c r="AC1576">
        <v>45633.771748603416</v>
      </c>
      <c r="AD1576">
        <v>42628.917054328056</v>
      </c>
      <c r="AE1576">
        <v>39812.953540480921</v>
      </c>
      <c r="AF1576">
        <v>37158.035671837693</v>
      </c>
      <c r="AG1576">
        <v>34003.682685898384</v>
      </c>
      <c r="AH1576">
        <v>7031</v>
      </c>
      <c r="AI1576">
        <v>6062.7525198779695</v>
      </c>
      <c r="AJ1576">
        <v>5123.706471385065</v>
      </c>
      <c r="AK1576">
        <v>4287.9565054401901</v>
      </c>
      <c r="AL1576">
        <v>3587.8392966256401</v>
      </c>
      <c r="AM1576">
        <v>3076.6088071982945</v>
      </c>
      <c r="AN1576">
        <v>2770.9012948660252</v>
      </c>
      <c r="AO1576">
        <v>2450.6076703001463</v>
      </c>
      <c r="AP1576">
        <v>265.78132232622715</v>
      </c>
      <c r="AQ1576">
        <v>31.782834563396044</v>
      </c>
      <c r="AR1576">
        <v>10.48372555543088</v>
      </c>
      <c r="AS1576">
        <v>31.782834563396044</v>
      </c>
      <c r="AT1576">
        <v>93222</v>
      </c>
      <c r="AU1576">
        <v>1417</v>
      </c>
      <c r="AV1576">
        <v>61375.260281905954</v>
      </c>
      <c r="AW1576">
        <v>24458.108200096431</v>
      </c>
      <c r="AX1576">
        <v>629.33938802161936</v>
      </c>
      <c r="AY1576">
        <v>2048.0924356072014</v>
      </c>
      <c r="AZ1576">
        <v>930.38643593166819</v>
      </c>
      <c r="BA1576">
        <v>16.729011504876365</v>
      </c>
      <c r="BB1576">
        <v>66.061272509003672</v>
      </c>
      <c r="BC1576">
        <v>42710</v>
      </c>
      <c r="BD1576">
        <v>2269376.9113944755</v>
      </c>
      <c r="BE1576">
        <v>20936748.357117247</v>
      </c>
      <c r="BF1576">
        <v>568100</v>
      </c>
      <c r="BG1576">
        <v>548045.75219228852</v>
      </c>
      <c r="BH1576">
        <v>510651.55447395291</v>
      </c>
      <c r="BI1576">
        <v>526836.00000000023</v>
      </c>
      <c r="BJ1576">
        <v>459478.36700236832</v>
      </c>
      <c r="BK1576">
        <v>429223.01717919053</v>
      </c>
      <c r="BL1576">
        <v>-2053952.2829698911</v>
      </c>
      <c r="BM1576">
        <v>-2286984.240388338</v>
      </c>
      <c r="BN1576">
        <v>-2553224.5604098211</v>
      </c>
      <c r="BO1576">
        <v>1376955.6093711015</v>
      </c>
      <c r="BP1576">
        <v>3819825.8741340097</v>
      </c>
      <c r="BQ1576">
        <v>6116047.1563756643</v>
      </c>
      <c r="BR1576">
        <v>665661</v>
      </c>
      <c r="BS1576">
        <v>8767932</v>
      </c>
      <c r="BT1576">
        <v>937111</v>
      </c>
      <c r="BU1576">
        <v>14492</v>
      </c>
      <c r="BV1576">
        <v>88734</v>
      </c>
      <c r="BW1576">
        <v>932589</v>
      </c>
      <c r="BX1576">
        <v>42948</v>
      </c>
      <c r="BY1576">
        <v>1537.6762140548069</v>
      </c>
      <c r="BZ1576">
        <v>0</v>
      </c>
      <c r="CA1576">
        <v>481.11361441103679</v>
      </c>
      <c r="CB1576">
        <v>111.79417299343561</v>
      </c>
      <c r="CC1576">
        <v>5.1215022600000006</v>
      </c>
      <c r="CD1576">
        <v>33.229721921446462</v>
      </c>
      <c r="CE1576">
        <v>0.38141999999999998</v>
      </c>
      <c r="CF1576">
        <v>24.745346101231192</v>
      </c>
      <c r="CG1576">
        <v>3604592.7895803773</v>
      </c>
      <c r="CH1576">
        <v>1222721.9515507803</v>
      </c>
      <c r="CI1576">
        <v>1294771.4252990067</v>
      </c>
      <c r="CJ1576">
        <v>235220.34076626797</v>
      </c>
      <c r="CK1576">
        <v>1753557.0449016825</v>
      </c>
      <c r="CL1576">
        <v>40200000</v>
      </c>
      <c r="CM1576">
        <v>27000000</v>
      </c>
      <c r="CN1576">
        <v>13900000</v>
      </c>
      <c r="CO1576">
        <v>487580000</v>
      </c>
      <c r="CP1576">
        <v>220000</v>
      </c>
      <c r="CQ1576">
        <v>54150</v>
      </c>
      <c r="CR1576">
        <v>0</v>
      </c>
      <c r="CS1576">
        <v>0</v>
      </c>
      <c r="CT1576">
        <v>471594000</v>
      </c>
      <c r="CU1576">
        <v>379483200</v>
      </c>
      <c r="CV1576">
        <v>0</v>
      </c>
      <c r="CW1576">
        <v>0</v>
      </c>
      <c r="CX1576">
        <v>40255.896769566105</v>
      </c>
      <c r="CY1576">
        <v>8434700.0109366756</v>
      </c>
      <c r="CZ1576">
        <v>42710</v>
      </c>
      <c r="DA1576">
        <v>41202.313107080874</v>
      </c>
      <c r="DB1576">
        <v>38391.001393385894</v>
      </c>
      <c r="DC1576">
        <v>34352.60668170108</v>
      </c>
      <c r="DD1576">
        <v>-2053952.2829698911</v>
      </c>
      <c r="DE1576">
        <v>-2286984.240388338</v>
      </c>
      <c r="DF1576">
        <v>-2553224.5604098211</v>
      </c>
    </row>
    <row r="1577" spans="1:110" x14ac:dyDescent="0.45">
      <c r="A1577">
        <v>41203</v>
      </c>
      <c r="B1577" t="s">
        <v>1905</v>
      </c>
      <c r="C1577">
        <v>72902</v>
      </c>
      <c r="D1577">
        <v>74678</v>
      </c>
      <c r="E1577">
        <v>75795</v>
      </c>
      <c r="F1577">
        <v>76221</v>
      </c>
      <c r="G1577">
        <v>76104</v>
      </c>
      <c r="H1577">
        <v>75512</v>
      </c>
      <c r="I1577">
        <v>74538</v>
      </c>
      <c r="J1577">
        <v>74783.892857142855</v>
      </c>
      <c r="K1577">
        <v>2.67</v>
      </c>
      <c r="L1577">
        <v>2.59</v>
      </c>
      <c r="M1577">
        <v>2.5099999999999998</v>
      </c>
      <c r="N1577">
        <v>2.44</v>
      </c>
      <c r="O1577">
        <v>2.38</v>
      </c>
      <c r="P1577">
        <v>2.34</v>
      </c>
      <c r="Q1577">
        <v>2.3286688919776011</v>
      </c>
      <c r="R1577">
        <v>2.3035649901641908</v>
      </c>
      <c r="S1577">
        <v>262396</v>
      </c>
      <c r="T1577">
        <v>9408</v>
      </c>
      <c r="U1577">
        <v>4198</v>
      </c>
      <c r="V1577">
        <v>210.70144997348174</v>
      </c>
      <c r="W1577">
        <v>347.08635010984403</v>
      </c>
      <c r="X1577">
        <v>1462.9827725412897</v>
      </c>
      <c r="Y1577">
        <v>396.29110771360831</v>
      </c>
      <c r="Z1577">
        <v>43403</v>
      </c>
      <c r="AA1577">
        <v>44122.607243232007</v>
      </c>
      <c r="AB1577">
        <v>44622.033594087981</v>
      </c>
      <c r="AC1577">
        <v>44661.70349053105</v>
      </c>
      <c r="AD1577">
        <v>43845.092632964937</v>
      </c>
      <c r="AE1577">
        <v>42413.3082638087</v>
      </c>
      <c r="AF1577">
        <v>40755.42596680484</v>
      </c>
      <c r="AG1577">
        <v>40279.647479697465</v>
      </c>
      <c r="AH1577">
        <v>697</v>
      </c>
      <c r="AI1577">
        <v>639.54061333980155</v>
      </c>
      <c r="AJ1577">
        <v>609.64475377679094</v>
      </c>
      <c r="AK1577">
        <v>634.82596341354611</v>
      </c>
      <c r="AL1577">
        <v>695.61229137265798</v>
      </c>
      <c r="AM1577">
        <v>772.73238798679517</v>
      </c>
      <c r="AN1577">
        <v>827.07387038996887</v>
      </c>
      <c r="AO1577">
        <v>906.81163639759598</v>
      </c>
      <c r="AP1577">
        <v>188.69511042507759</v>
      </c>
      <c r="AQ1577">
        <v>4.6614824026314201</v>
      </c>
      <c r="AR1577">
        <v>1.5376130814631956</v>
      </c>
      <c r="AS1577">
        <v>4.6614824026314201</v>
      </c>
      <c r="AT1577">
        <v>51549</v>
      </c>
      <c r="AU1577">
        <v>3048</v>
      </c>
      <c r="AV1577">
        <v>34494.651578704703</v>
      </c>
      <c r="AW1577">
        <v>37989.22791272754</v>
      </c>
      <c r="AX1577">
        <v>1208.031091594328</v>
      </c>
      <c r="AY1577">
        <v>1151.0865231813759</v>
      </c>
      <c r="AZ1577">
        <v>1445.1102298001556</v>
      </c>
      <c r="BA1577">
        <v>32.111713352407612</v>
      </c>
      <c r="BB1577">
        <v>66.061272509003672</v>
      </c>
      <c r="BC1577">
        <v>28550</v>
      </c>
      <c r="BD1577">
        <v>2123575.6284926599</v>
      </c>
      <c r="BE1577">
        <v>11278890.01258719</v>
      </c>
      <c r="BF1577">
        <v>593904</v>
      </c>
      <c r="BG1577">
        <v>643440.14274267806</v>
      </c>
      <c r="BH1577">
        <v>664696.59147615649</v>
      </c>
      <c r="BI1577">
        <v>594583.99999999988</v>
      </c>
      <c r="BJ1577">
        <v>601848.71129271749</v>
      </c>
      <c r="BK1577">
        <v>590844.29019270267</v>
      </c>
      <c r="BL1577">
        <v>-996243.54671044252</v>
      </c>
      <c r="BM1577">
        <v>-1222970.0164819006</v>
      </c>
      <c r="BN1577">
        <v>-1433059.9113252144</v>
      </c>
      <c r="BO1577">
        <v>1466705.1029164987</v>
      </c>
      <c r="BP1577">
        <v>3240566.7297031195</v>
      </c>
      <c r="BQ1577">
        <v>4735597.3993113535</v>
      </c>
      <c r="BR1577">
        <v>665661</v>
      </c>
      <c r="BS1577">
        <v>8767932</v>
      </c>
      <c r="BT1577">
        <v>937111</v>
      </c>
      <c r="BU1577">
        <v>14492</v>
      </c>
      <c r="BV1577">
        <v>88734</v>
      </c>
      <c r="BW1577">
        <v>932589</v>
      </c>
      <c r="BX1577">
        <v>42948</v>
      </c>
      <c r="BY1577">
        <v>523.03768022685961</v>
      </c>
      <c r="BZ1577">
        <v>0</v>
      </c>
      <c r="CA1577">
        <v>0</v>
      </c>
      <c r="CB1577">
        <v>0</v>
      </c>
      <c r="CC1577">
        <v>0</v>
      </c>
      <c r="CD1577">
        <v>26.698895072755189</v>
      </c>
      <c r="CE1577">
        <v>0</v>
      </c>
      <c r="CF1577">
        <v>0</v>
      </c>
      <c r="CG1577">
        <v>1472088.778430975</v>
      </c>
      <c r="CH1577">
        <v>499350.51449422253</v>
      </c>
      <c r="CI1577">
        <v>528774.98155280761</v>
      </c>
      <c r="CJ1577">
        <v>96062.230691262914</v>
      </c>
      <c r="CK1577">
        <v>716139.60267585644</v>
      </c>
      <c r="CL1577">
        <v>12500000</v>
      </c>
      <c r="CM1577">
        <v>380000</v>
      </c>
      <c r="CN1577">
        <v>650000</v>
      </c>
      <c r="CO1577">
        <v>71720000</v>
      </c>
      <c r="CP1577">
        <v>0</v>
      </c>
      <c r="CQ1577">
        <v>600</v>
      </c>
      <c r="CR1577">
        <v>0</v>
      </c>
      <c r="CS1577">
        <v>0</v>
      </c>
      <c r="CT1577">
        <v>155000</v>
      </c>
      <c r="CU1577">
        <v>4204800</v>
      </c>
      <c r="CV1577">
        <v>0</v>
      </c>
      <c r="CW1577">
        <v>0</v>
      </c>
      <c r="CX1577">
        <v>3890.851085604274</v>
      </c>
      <c r="CY1577">
        <v>3720969.5651599951</v>
      </c>
      <c r="CZ1577">
        <v>28550</v>
      </c>
      <c r="DA1577">
        <v>30931.288685214204</v>
      </c>
      <c r="DB1577">
        <v>31953.123209549467</v>
      </c>
      <c r="DC1577">
        <v>32145.545307248387</v>
      </c>
      <c r="DD1577">
        <v>-996243.54671044252</v>
      </c>
      <c r="DE1577">
        <v>-1222970.0164819006</v>
      </c>
      <c r="DF1577">
        <v>-1433059.9113252144</v>
      </c>
    </row>
    <row r="1578" spans="1:110" x14ac:dyDescent="0.45">
      <c r="A1578">
        <v>41204</v>
      </c>
      <c r="B1578" t="s">
        <v>1906</v>
      </c>
      <c r="C1578">
        <v>19749</v>
      </c>
      <c r="D1578">
        <v>18154</v>
      </c>
      <c r="E1578">
        <v>16621</v>
      </c>
      <c r="F1578">
        <v>15123</v>
      </c>
      <c r="G1578">
        <v>13677</v>
      </c>
      <c r="H1578">
        <v>12228</v>
      </c>
      <c r="I1578">
        <v>10803</v>
      </c>
      <c r="J1578">
        <v>9316.0714285714275</v>
      </c>
      <c r="K1578">
        <v>2.67</v>
      </c>
      <c r="L1578">
        <v>2.59</v>
      </c>
      <c r="M1578">
        <v>2.5099999999999998</v>
      </c>
      <c r="N1578">
        <v>2.44</v>
      </c>
      <c r="O1578">
        <v>2.38</v>
      </c>
      <c r="P1578">
        <v>2.34</v>
      </c>
      <c r="Q1578">
        <v>2.3286688919776011</v>
      </c>
      <c r="R1578">
        <v>2.3035649901641908</v>
      </c>
      <c r="S1578">
        <v>262396</v>
      </c>
      <c r="T1578">
        <v>9408</v>
      </c>
      <c r="U1578">
        <v>4198</v>
      </c>
      <c r="V1578">
        <v>49.834323843564569</v>
      </c>
      <c r="W1578">
        <v>98.462926228091192</v>
      </c>
      <c r="X1578">
        <v>1675.6520150784163</v>
      </c>
      <c r="Y1578">
        <v>378.4293312543474</v>
      </c>
      <c r="Z1578">
        <v>8997</v>
      </c>
      <c r="AA1578">
        <v>8094.8798509669341</v>
      </c>
      <c r="AB1578">
        <v>7166.994393654857</v>
      </c>
      <c r="AC1578">
        <v>6314.2511760404104</v>
      </c>
      <c r="AD1578">
        <v>5520.8142417908239</v>
      </c>
      <c r="AE1578">
        <v>4802.2251446727778</v>
      </c>
      <c r="AF1578">
        <v>4174.4194919080828</v>
      </c>
      <c r="AG1578">
        <v>3345.036772263772</v>
      </c>
      <c r="AH1578">
        <v>828</v>
      </c>
      <c r="AI1578">
        <v>699.62563644961358</v>
      </c>
      <c r="AJ1578">
        <v>578.60740535621585</v>
      </c>
      <c r="AK1578">
        <v>470.28767234990386</v>
      </c>
      <c r="AL1578">
        <v>382.07741947942799</v>
      </c>
      <c r="AM1578">
        <v>316.99596236588417</v>
      </c>
      <c r="AN1578">
        <v>294.01217333244165</v>
      </c>
      <c r="AO1578">
        <v>251.80883960053077</v>
      </c>
      <c r="AP1578">
        <v>34.206639033938806</v>
      </c>
      <c r="AQ1578">
        <v>3.4843403817648997</v>
      </c>
      <c r="AR1578">
        <v>1.1493269497805705</v>
      </c>
      <c r="AS1578">
        <v>3.4843403817648997</v>
      </c>
      <c r="AT1578">
        <v>16800</v>
      </c>
      <c r="AU1578">
        <v>486</v>
      </c>
      <c r="AV1578">
        <v>11117.36512745748</v>
      </c>
      <c r="AW1578">
        <v>6899.461099866623</v>
      </c>
      <c r="AX1578">
        <v>201.01071882999543</v>
      </c>
      <c r="AY1578">
        <v>370.9864743032561</v>
      </c>
      <c r="AZ1578">
        <v>262.45550023892633</v>
      </c>
      <c r="BA1578">
        <v>5.3432387864383024</v>
      </c>
      <c r="BB1578">
        <v>66.061272509003672</v>
      </c>
      <c r="BC1578">
        <v>6680</v>
      </c>
      <c r="BD1578">
        <v>254614.52238447222</v>
      </c>
      <c r="BE1578">
        <v>2613142.125325053</v>
      </c>
      <c r="BF1578">
        <v>66012</v>
      </c>
      <c r="BG1578">
        <v>58371.176899098238</v>
      </c>
      <c r="BH1578">
        <v>49214.139575088346</v>
      </c>
      <c r="BI1578">
        <v>58669.999999999993</v>
      </c>
      <c r="BJ1578">
        <v>45764.37492818867</v>
      </c>
      <c r="BK1578">
        <v>40013.709595353284</v>
      </c>
      <c r="BL1578">
        <v>-386725.48574923945</v>
      </c>
      <c r="BM1578">
        <v>-398338.3215889553</v>
      </c>
      <c r="BN1578">
        <v>-435785.04021696525</v>
      </c>
      <c r="BO1578">
        <v>16721.319204123225</v>
      </c>
      <c r="BP1578">
        <v>209282.80492655234</v>
      </c>
      <c r="BQ1578">
        <v>405161.40185819659</v>
      </c>
      <c r="BR1578">
        <v>665661</v>
      </c>
      <c r="BS1578">
        <v>8767932</v>
      </c>
      <c r="BT1578">
        <v>937111</v>
      </c>
      <c r="BU1578">
        <v>14492</v>
      </c>
      <c r="BV1578">
        <v>88734</v>
      </c>
      <c r="BW1578">
        <v>932589</v>
      </c>
      <c r="BX1578">
        <v>42948</v>
      </c>
      <c r="BY1578">
        <v>349.16837072178487</v>
      </c>
      <c r="BZ1578">
        <v>0</v>
      </c>
      <c r="CA1578">
        <v>0</v>
      </c>
      <c r="CB1578">
        <v>0</v>
      </c>
      <c r="CC1578">
        <v>0</v>
      </c>
      <c r="CD1578">
        <v>8.6351923385985927</v>
      </c>
      <c r="CE1578">
        <v>0</v>
      </c>
      <c r="CF1578">
        <v>0</v>
      </c>
      <c r="CG1578">
        <v>584190.57105209818</v>
      </c>
      <c r="CH1578">
        <v>198164.58524224607</v>
      </c>
      <c r="CI1578">
        <v>209841.52787350497</v>
      </c>
      <c r="CJ1578">
        <v>38121.783296168658</v>
      </c>
      <c r="CK1578">
        <v>284196.17727549159</v>
      </c>
      <c r="CL1578">
        <v>10200000</v>
      </c>
      <c r="CM1578">
        <v>4150000</v>
      </c>
      <c r="CN1578">
        <v>2300000</v>
      </c>
      <c r="CO1578">
        <v>96960000</v>
      </c>
      <c r="CP1578">
        <v>5000</v>
      </c>
      <c r="CQ1578">
        <v>0</v>
      </c>
      <c r="CR1578">
        <v>0</v>
      </c>
      <c r="CS1578">
        <v>0</v>
      </c>
      <c r="CT1578">
        <v>9525000</v>
      </c>
      <c r="CU1578">
        <v>0</v>
      </c>
      <c r="CV1578">
        <v>0</v>
      </c>
      <c r="CW1578">
        <v>0</v>
      </c>
      <c r="CX1578">
        <v>8127.9995720667803</v>
      </c>
      <c r="CY1578">
        <v>1242576.7739085667</v>
      </c>
      <c r="CZ1578">
        <v>6680</v>
      </c>
      <c r="DA1578">
        <v>5906.7966685750507</v>
      </c>
      <c r="DB1578">
        <v>4980.161976028452</v>
      </c>
      <c r="DC1578">
        <v>3854.2176484682477</v>
      </c>
      <c r="DD1578">
        <v>-386725.48574923945</v>
      </c>
      <c r="DE1578">
        <v>-398338.3215889553</v>
      </c>
      <c r="DF1578">
        <v>-435785.04021696525</v>
      </c>
    </row>
    <row r="1579" spans="1:110" x14ac:dyDescent="0.45">
      <c r="A1579">
        <v>41205</v>
      </c>
      <c r="B1579" t="s">
        <v>1907</v>
      </c>
      <c r="C1579">
        <v>55238</v>
      </c>
      <c r="D1579">
        <v>53008</v>
      </c>
      <c r="E1579">
        <v>50588</v>
      </c>
      <c r="F1579">
        <v>48109</v>
      </c>
      <c r="G1579">
        <v>45566</v>
      </c>
      <c r="H1579">
        <v>42938</v>
      </c>
      <c r="I1579">
        <v>40270</v>
      </c>
      <c r="J1579">
        <v>37767.642857142855</v>
      </c>
      <c r="K1579">
        <v>2.67</v>
      </c>
      <c r="L1579">
        <v>2.59</v>
      </c>
      <c r="M1579">
        <v>2.5099999999999998</v>
      </c>
      <c r="N1579">
        <v>2.44</v>
      </c>
      <c r="O1579">
        <v>2.38</v>
      </c>
      <c r="P1579">
        <v>2.34</v>
      </c>
      <c r="Q1579">
        <v>2.3286688919776011</v>
      </c>
      <c r="R1579">
        <v>2.3035649901641908</v>
      </c>
      <c r="S1579">
        <v>262396</v>
      </c>
      <c r="T1579">
        <v>9408</v>
      </c>
      <c r="U1579">
        <v>4198</v>
      </c>
      <c r="V1579">
        <v>145.20883382332502</v>
      </c>
      <c r="W1579">
        <v>265.81150614142962</v>
      </c>
      <c r="X1579">
        <v>1608.4671717105509</v>
      </c>
      <c r="Y1579">
        <v>392.081714309929</v>
      </c>
      <c r="Z1579">
        <v>30714</v>
      </c>
      <c r="AA1579">
        <v>28631.942714156467</v>
      </c>
      <c r="AB1579">
        <v>26647.82548295227</v>
      </c>
      <c r="AC1579">
        <v>24874.078938318984</v>
      </c>
      <c r="AD1579">
        <v>23231.868287088906</v>
      </c>
      <c r="AE1579">
        <v>21670.854010021903</v>
      </c>
      <c r="AF1579">
        <v>20254.536129681153</v>
      </c>
      <c r="AG1579">
        <v>18500.657387465584</v>
      </c>
      <c r="AH1579">
        <v>2610</v>
      </c>
      <c r="AI1579">
        <v>2194.3122630087219</v>
      </c>
      <c r="AJ1579">
        <v>1807.9703999035316</v>
      </c>
      <c r="AK1579">
        <v>1461.2959510318021</v>
      </c>
      <c r="AL1579">
        <v>1183.0324680733602</v>
      </c>
      <c r="AM1579">
        <v>988.37590063613061</v>
      </c>
      <c r="AN1579">
        <v>955.11927838934901</v>
      </c>
      <c r="AO1579">
        <v>874.14394042436629</v>
      </c>
      <c r="AP1579">
        <v>127.05848065743452</v>
      </c>
      <c r="AQ1579">
        <v>9.7938216136094471</v>
      </c>
      <c r="AR1579">
        <v>3.2305406155994412</v>
      </c>
      <c r="AS1579">
        <v>9.7938216136094471</v>
      </c>
      <c r="AT1579">
        <v>45229</v>
      </c>
      <c r="AU1579">
        <v>1168</v>
      </c>
      <c r="AV1579">
        <v>29895.724049972272</v>
      </c>
      <c r="AW1579">
        <v>17057.776982663636</v>
      </c>
      <c r="AX1579">
        <v>487.83427901942332</v>
      </c>
      <c r="AY1579">
        <v>997.6203115475746</v>
      </c>
      <c r="AZ1579">
        <v>648.87783642052477</v>
      </c>
      <c r="BA1579">
        <v>12.967542508095249</v>
      </c>
      <c r="BB1579">
        <v>66.061272509003672</v>
      </c>
      <c r="BC1579">
        <v>19440</v>
      </c>
      <c r="BD1579">
        <v>1028776.3036373111</v>
      </c>
      <c r="BE1579">
        <v>10190528.655729145</v>
      </c>
      <c r="BF1579">
        <v>270852</v>
      </c>
      <c r="BG1579">
        <v>260931.73121502227</v>
      </c>
      <c r="BH1579">
        <v>242837.8318144528</v>
      </c>
      <c r="BI1579">
        <v>272309.99999999994</v>
      </c>
      <c r="BJ1579">
        <v>236570.06104390693</v>
      </c>
      <c r="BK1579">
        <v>220951.47773990507</v>
      </c>
      <c r="BL1579">
        <v>-995000.15590903326</v>
      </c>
      <c r="BM1579">
        <v>-1062461.8172378941</v>
      </c>
      <c r="BN1579">
        <v>-1197013.9332961251</v>
      </c>
      <c r="BO1579">
        <v>654956.79124225304</v>
      </c>
      <c r="BP1579">
        <v>1806728.9704553699</v>
      </c>
      <c r="BQ1579">
        <v>2887248.6341016176</v>
      </c>
      <c r="BR1579">
        <v>665661</v>
      </c>
      <c r="BS1579">
        <v>8767932</v>
      </c>
      <c r="BT1579">
        <v>937111</v>
      </c>
      <c r="BU1579">
        <v>14492</v>
      </c>
      <c r="BV1579">
        <v>88734</v>
      </c>
      <c r="BW1579">
        <v>932589</v>
      </c>
      <c r="BX1579">
        <v>42948</v>
      </c>
      <c r="BY1579">
        <v>600.59156363868635</v>
      </c>
      <c r="BZ1579">
        <v>0</v>
      </c>
      <c r="CA1579">
        <v>0</v>
      </c>
      <c r="CB1579">
        <v>0</v>
      </c>
      <c r="CC1579">
        <v>838.1564665599999</v>
      </c>
      <c r="CD1579">
        <v>30.607127831879698</v>
      </c>
      <c r="CE1579">
        <v>12.39563776729015</v>
      </c>
      <c r="CF1579">
        <v>780.5511529411765</v>
      </c>
      <c r="CG1579">
        <v>1683493.1135211841</v>
      </c>
      <c r="CH1579">
        <v>571061.4500304074</v>
      </c>
      <c r="CI1579">
        <v>604711.51814311778</v>
      </c>
      <c r="CJ1579">
        <v>109857.5753091425</v>
      </c>
      <c r="CK1579">
        <v>818983.27539022907</v>
      </c>
      <c r="CL1579">
        <v>27000000</v>
      </c>
      <c r="CM1579">
        <v>8290000</v>
      </c>
      <c r="CN1579">
        <v>6610000</v>
      </c>
      <c r="CO1579">
        <v>255250000</v>
      </c>
      <c r="CP1579">
        <v>50000</v>
      </c>
      <c r="CQ1579">
        <v>39320</v>
      </c>
      <c r="CR1579">
        <v>0</v>
      </c>
      <c r="CS1579">
        <v>0</v>
      </c>
      <c r="CT1579">
        <v>104716000</v>
      </c>
      <c r="CU1579">
        <v>275554560</v>
      </c>
      <c r="CV1579">
        <v>0</v>
      </c>
      <c r="CW1579">
        <v>0</v>
      </c>
      <c r="CX1579">
        <v>22200.758111451374</v>
      </c>
      <c r="CY1579">
        <v>4068629.1488576783</v>
      </c>
      <c r="CZ1579">
        <v>19440</v>
      </c>
      <c r="DA1579">
        <v>18727.987442662532</v>
      </c>
      <c r="DB1579">
        <v>17429.324688290882</v>
      </c>
      <c r="DC1579">
        <v>15573.06216735526</v>
      </c>
      <c r="DD1579">
        <v>-995000.15590903326</v>
      </c>
      <c r="DE1579">
        <v>-1062461.8172378941</v>
      </c>
      <c r="DF1579">
        <v>-1197013.9332961251</v>
      </c>
    </row>
    <row r="1580" spans="1:110" x14ac:dyDescent="0.45">
      <c r="A1580">
        <v>41206</v>
      </c>
      <c r="B1580" t="s">
        <v>1908</v>
      </c>
      <c r="C1580">
        <v>49062</v>
      </c>
      <c r="D1580">
        <v>47255</v>
      </c>
      <c r="E1580">
        <v>45320</v>
      </c>
      <c r="F1580">
        <v>43363</v>
      </c>
      <c r="G1580">
        <v>41378</v>
      </c>
      <c r="H1580">
        <v>39264</v>
      </c>
      <c r="I1580">
        <v>37065</v>
      </c>
      <c r="J1580">
        <v>35068.035714285717</v>
      </c>
      <c r="K1580">
        <v>2.67</v>
      </c>
      <c r="L1580">
        <v>2.59</v>
      </c>
      <c r="M1580">
        <v>2.5099999999999998</v>
      </c>
      <c r="N1580">
        <v>2.44</v>
      </c>
      <c r="O1580">
        <v>2.38</v>
      </c>
      <c r="P1580">
        <v>2.34</v>
      </c>
      <c r="Q1580">
        <v>2.3286688919776011</v>
      </c>
      <c r="R1580">
        <v>2.3035649901641908</v>
      </c>
      <c r="S1580">
        <v>262396</v>
      </c>
      <c r="T1580">
        <v>9408</v>
      </c>
      <c r="U1580">
        <v>4198</v>
      </c>
      <c r="V1580">
        <v>124.52545122875198</v>
      </c>
      <c r="W1580">
        <v>246.03805915668579</v>
      </c>
      <c r="X1580">
        <v>1665.9210562094036</v>
      </c>
      <c r="Y1580">
        <v>376.23169103780651</v>
      </c>
      <c r="Z1580">
        <v>24278</v>
      </c>
      <c r="AA1580">
        <v>22946.28892765455</v>
      </c>
      <c r="AB1580">
        <v>21497.680900668631</v>
      </c>
      <c r="AC1580">
        <v>20150.686056575243</v>
      </c>
      <c r="AD1580">
        <v>18855.968605114998</v>
      </c>
      <c r="AE1580">
        <v>17610.0408779313</v>
      </c>
      <c r="AF1580">
        <v>16473.51236630835</v>
      </c>
      <c r="AG1580">
        <v>15119.921523232986</v>
      </c>
      <c r="AH1580">
        <v>1459</v>
      </c>
      <c r="AI1580">
        <v>1199.6555058156382</v>
      </c>
      <c r="AJ1580">
        <v>1009.0792223100203</v>
      </c>
      <c r="AK1580">
        <v>879.61236232451586</v>
      </c>
      <c r="AL1580">
        <v>793.04279287539305</v>
      </c>
      <c r="AM1580">
        <v>732.72073621502477</v>
      </c>
      <c r="AN1580">
        <v>757.57396080491378</v>
      </c>
      <c r="AO1580">
        <v>712.17753086221683</v>
      </c>
      <c r="AP1580">
        <v>123.39085863811015</v>
      </c>
      <c r="AQ1580">
        <v>9.4171361669321616</v>
      </c>
      <c r="AR1580">
        <v>3.1062890534610013</v>
      </c>
      <c r="AS1580">
        <v>9.4171361669321616</v>
      </c>
      <c r="AT1580">
        <v>41927</v>
      </c>
      <c r="AU1580">
        <v>695</v>
      </c>
      <c r="AV1580">
        <v>27617.956016031014</v>
      </c>
      <c r="AW1580">
        <v>11623.500451736476</v>
      </c>
      <c r="AX1580">
        <v>304.96161520279895</v>
      </c>
      <c r="AY1580">
        <v>921.61119225495486</v>
      </c>
      <c r="AZ1580">
        <v>442.15795718405553</v>
      </c>
      <c r="BA1580">
        <v>8.1064469606946741</v>
      </c>
      <c r="BB1580">
        <v>66.061272509003672</v>
      </c>
      <c r="BC1580">
        <v>17110</v>
      </c>
      <c r="BD1580">
        <v>943104.70591446268</v>
      </c>
      <c r="BE1580">
        <v>9841713.8012744822</v>
      </c>
      <c r="BF1580">
        <v>327060</v>
      </c>
      <c r="BG1580">
        <v>318572.96912114421</v>
      </c>
      <c r="BH1580">
        <v>300786.34238135157</v>
      </c>
      <c r="BI1580">
        <v>290724.00000000012</v>
      </c>
      <c r="BJ1580">
        <v>255304.37935222962</v>
      </c>
      <c r="BK1580">
        <v>238900.61848505557</v>
      </c>
      <c r="BL1580">
        <v>-985948.96082785586</v>
      </c>
      <c r="BM1580">
        <v>-1131876.7144314055</v>
      </c>
      <c r="BN1580">
        <v>-1319650.7734439757</v>
      </c>
      <c r="BO1580">
        <v>700112.18080630712</v>
      </c>
      <c r="BP1580">
        <v>1848564.6436338145</v>
      </c>
      <c r="BQ1580">
        <v>2892375.4457906988</v>
      </c>
      <c r="BR1580">
        <v>665661</v>
      </c>
      <c r="BS1580">
        <v>8767932</v>
      </c>
      <c r="BT1580">
        <v>937111</v>
      </c>
      <c r="BU1580">
        <v>14492</v>
      </c>
      <c r="BV1580">
        <v>88734</v>
      </c>
      <c r="BW1580">
        <v>932589</v>
      </c>
      <c r="BX1580">
        <v>42948</v>
      </c>
      <c r="BY1580">
        <v>549.71806929905426</v>
      </c>
      <c r="BZ1580">
        <v>0</v>
      </c>
      <c r="CA1580">
        <v>0</v>
      </c>
      <c r="CB1580">
        <v>0</v>
      </c>
      <c r="CC1580">
        <v>0</v>
      </c>
      <c r="CD1580">
        <v>14.548841013127287</v>
      </c>
      <c r="CE1580">
        <v>20.257426703127898</v>
      </c>
      <c r="CF1580">
        <v>0</v>
      </c>
      <c r="CG1580">
        <v>1614414.5138860734</v>
      </c>
      <c r="CH1580">
        <v>547629.14433407655</v>
      </c>
      <c r="CI1580">
        <v>579898.4526657206</v>
      </c>
      <c r="CJ1580">
        <v>105349.80072977903</v>
      </c>
      <c r="CK1580">
        <v>785378.01895398344</v>
      </c>
      <c r="CL1580">
        <v>25300000</v>
      </c>
      <c r="CM1580">
        <v>4500000</v>
      </c>
      <c r="CN1580">
        <v>3730000</v>
      </c>
      <c r="CO1580">
        <v>195400000</v>
      </c>
      <c r="CP1580">
        <v>4000</v>
      </c>
      <c r="CQ1580">
        <v>0</v>
      </c>
      <c r="CR1580">
        <v>0</v>
      </c>
      <c r="CS1580">
        <v>0</v>
      </c>
      <c r="CT1580">
        <v>7531000</v>
      </c>
      <c r="CU1580">
        <v>0</v>
      </c>
      <c r="CV1580">
        <v>0</v>
      </c>
      <c r="CW1580">
        <v>0</v>
      </c>
      <c r="CX1580">
        <v>17426.417763380374</v>
      </c>
      <c r="CY1580">
        <v>3808252.8426240156</v>
      </c>
      <c r="CZ1580">
        <v>17110</v>
      </c>
      <c r="DA1580">
        <v>16666.004713700171</v>
      </c>
      <c r="DB1580">
        <v>15735.505161575629</v>
      </c>
      <c r="DC1580">
        <v>14276.211615298878</v>
      </c>
      <c r="DD1580">
        <v>-985948.96082785586</v>
      </c>
      <c r="DE1580">
        <v>-1131876.7144314055</v>
      </c>
      <c r="DF1580">
        <v>-1319650.7734439757</v>
      </c>
    </row>
    <row r="1581" spans="1:110" x14ac:dyDescent="0.45">
      <c r="A1581">
        <v>41207</v>
      </c>
      <c r="B1581" t="s">
        <v>1909</v>
      </c>
      <c r="C1581">
        <v>29684</v>
      </c>
      <c r="D1581">
        <v>28253</v>
      </c>
      <c r="E1581">
        <v>26856</v>
      </c>
      <c r="F1581">
        <v>25458</v>
      </c>
      <c r="G1581">
        <v>24058</v>
      </c>
      <c r="H1581">
        <v>22607</v>
      </c>
      <c r="I1581">
        <v>21155</v>
      </c>
      <c r="J1581">
        <v>19737.964285714283</v>
      </c>
      <c r="K1581">
        <v>2.67</v>
      </c>
      <c r="L1581">
        <v>2.59</v>
      </c>
      <c r="M1581">
        <v>2.5099999999999998</v>
      </c>
      <c r="N1581">
        <v>2.44</v>
      </c>
      <c r="O1581">
        <v>2.38</v>
      </c>
      <c r="P1581">
        <v>2.34</v>
      </c>
      <c r="Q1581">
        <v>2.3286688919776011</v>
      </c>
      <c r="R1581">
        <v>2.3035649901641908</v>
      </c>
      <c r="S1581">
        <v>262396</v>
      </c>
      <c r="T1581">
        <v>9408</v>
      </c>
      <c r="U1581">
        <v>4198</v>
      </c>
      <c r="V1581">
        <v>73.475046531052897</v>
      </c>
      <c r="W1581">
        <v>145.17239380838669</v>
      </c>
      <c r="X1581">
        <v>1708.2437740746573</v>
      </c>
      <c r="Y1581">
        <v>385.78985566536198</v>
      </c>
      <c r="Z1581">
        <v>14976</v>
      </c>
      <c r="AA1581">
        <v>14035.05089791619</v>
      </c>
      <c r="AB1581">
        <v>13064.917681297013</v>
      </c>
      <c r="AC1581">
        <v>12142.769078190302</v>
      </c>
      <c r="AD1581">
        <v>11309.826743122392</v>
      </c>
      <c r="AE1581">
        <v>10551.797301781835</v>
      </c>
      <c r="AF1581">
        <v>9843.6271122417547</v>
      </c>
      <c r="AG1581">
        <v>8977.5403017956451</v>
      </c>
      <c r="AH1581">
        <v>2155</v>
      </c>
      <c r="AI1581">
        <v>1795.8897909531204</v>
      </c>
      <c r="AJ1581">
        <v>1472.4710359098071</v>
      </c>
      <c r="AK1581">
        <v>1200.9640347681225</v>
      </c>
      <c r="AL1581">
        <v>990.0533176594729</v>
      </c>
      <c r="AM1581">
        <v>842.35724754706041</v>
      </c>
      <c r="AN1581">
        <v>744.67790806011283</v>
      </c>
      <c r="AO1581">
        <v>652.83751077730358</v>
      </c>
      <c r="AP1581">
        <v>68.508827338922131</v>
      </c>
      <c r="AQ1581">
        <v>5.9798814660019222</v>
      </c>
      <c r="AR1581">
        <v>1.9724935489477358</v>
      </c>
      <c r="AS1581">
        <v>5.9798814660019222</v>
      </c>
      <c r="AT1581">
        <v>24844</v>
      </c>
      <c r="AU1581">
        <v>334</v>
      </c>
      <c r="AV1581">
        <v>16346.015548641022</v>
      </c>
      <c r="AW1581">
        <v>6046.7427189107293</v>
      </c>
      <c r="AX1581">
        <v>151.14859804215044</v>
      </c>
      <c r="AY1581">
        <v>545.46653885815078</v>
      </c>
      <c r="AZ1581">
        <v>230.01809302736413</v>
      </c>
      <c r="BA1581">
        <v>4.0178108723527171</v>
      </c>
      <c r="BB1581">
        <v>66.061272509003672</v>
      </c>
      <c r="BC1581">
        <v>10120</v>
      </c>
      <c r="BD1581">
        <v>525127.2211873295</v>
      </c>
      <c r="BE1581">
        <v>6104874.0638612872</v>
      </c>
      <c r="BF1581">
        <v>134554</v>
      </c>
      <c r="BG1581">
        <v>128696.35990897239</v>
      </c>
      <c r="BH1581">
        <v>119167.78976077271</v>
      </c>
      <c r="BI1581">
        <v>110358.00000000004</v>
      </c>
      <c r="BJ1581">
        <v>95478.934823805015</v>
      </c>
      <c r="BK1581">
        <v>88929.485813465319</v>
      </c>
      <c r="BL1581">
        <v>-568335.51892045862</v>
      </c>
      <c r="BM1581">
        <v>-600213.91958525812</v>
      </c>
      <c r="BN1581">
        <v>-677452.84511146729</v>
      </c>
      <c r="BO1581">
        <v>391047.52679451788</v>
      </c>
      <c r="BP1581">
        <v>1077233.2996087372</v>
      </c>
      <c r="BQ1581">
        <v>1743897.6494612868</v>
      </c>
      <c r="BR1581">
        <v>665661</v>
      </c>
      <c r="BS1581">
        <v>8767932</v>
      </c>
      <c r="BT1581">
        <v>937111</v>
      </c>
      <c r="BU1581">
        <v>14492</v>
      </c>
      <c r="BV1581">
        <v>88734</v>
      </c>
      <c r="BW1581">
        <v>932589</v>
      </c>
      <c r="BX1581">
        <v>42948</v>
      </c>
      <c r="BY1581">
        <v>219.92437768541527</v>
      </c>
      <c r="BZ1581">
        <v>0</v>
      </c>
      <c r="CA1581">
        <v>0</v>
      </c>
      <c r="CB1581">
        <v>8.9599686766563131</v>
      </c>
      <c r="CC1581">
        <v>0</v>
      </c>
      <c r="CD1581">
        <v>32.028899632121316</v>
      </c>
      <c r="CE1581">
        <v>0</v>
      </c>
      <c r="CF1581">
        <v>0</v>
      </c>
      <c r="CG1581">
        <v>1070122.7891749444</v>
      </c>
      <c r="CH1581">
        <v>362998.73565781472</v>
      </c>
      <c r="CI1581">
        <v>384388.60916278127</v>
      </c>
      <c r="CJ1581">
        <v>69831.645854449627</v>
      </c>
      <c r="CK1581">
        <v>520591.77427528886</v>
      </c>
      <c r="CL1581">
        <v>13100000</v>
      </c>
      <c r="CM1581">
        <v>9530000</v>
      </c>
      <c r="CN1581">
        <v>3940000</v>
      </c>
      <c r="CO1581">
        <v>112120000</v>
      </c>
      <c r="CP1581">
        <v>7000</v>
      </c>
      <c r="CQ1581">
        <v>1790</v>
      </c>
      <c r="CR1581">
        <v>0</v>
      </c>
      <c r="CS1581">
        <v>0</v>
      </c>
      <c r="CT1581">
        <v>14443000</v>
      </c>
      <c r="CU1581">
        <v>12544320</v>
      </c>
      <c r="CV1581">
        <v>0</v>
      </c>
      <c r="CW1581">
        <v>0</v>
      </c>
      <c r="CX1581">
        <v>8892.1847018452845</v>
      </c>
      <c r="CY1581">
        <v>2500048.9830755452</v>
      </c>
      <c r="CZ1581">
        <v>10120</v>
      </c>
      <c r="DA1581">
        <v>9679.4384580079422</v>
      </c>
      <c r="DB1581">
        <v>8962.7809829437974</v>
      </c>
      <c r="DC1581">
        <v>7949.0933377911915</v>
      </c>
      <c r="DD1581">
        <v>-568335.51892045862</v>
      </c>
      <c r="DE1581">
        <v>-600213.91958525812</v>
      </c>
      <c r="DF1581">
        <v>-677452.84511146729</v>
      </c>
    </row>
    <row r="1582" spans="1:110" x14ac:dyDescent="0.45">
      <c r="A1582">
        <v>41208</v>
      </c>
      <c r="B1582" t="s">
        <v>1910</v>
      </c>
      <c r="C1582">
        <v>44259</v>
      </c>
      <c r="D1582">
        <v>43114</v>
      </c>
      <c r="E1582">
        <v>41766</v>
      </c>
      <c r="F1582">
        <v>40335</v>
      </c>
      <c r="G1582">
        <v>38807</v>
      </c>
      <c r="H1582">
        <v>37125</v>
      </c>
      <c r="I1582">
        <v>35377</v>
      </c>
      <c r="J1582">
        <v>33891.892857142855</v>
      </c>
      <c r="K1582">
        <v>2.67</v>
      </c>
      <c r="L1582">
        <v>2.59</v>
      </c>
      <c r="M1582">
        <v>2.5099999999999998</v>
      </c>
      <c r="N1582">
        <v>2.44</v>
      </c>
      <c r="O1582">
        <v>2.38</v>
      </c>
      <c r="P1582">
        <v>2.34</v>
      </c>
      <c r="Q1582">
        <v>2.3286688919776011</v>
      </c>
      <c r="R1582">
        <v>2.3035649901641908</v>
      </c>
      <c r="S1582">
        <v>262396</v>
      </c>
      <c r="T1582">
        <v>9408</v>
      </c>
      <c r="U1582">
        <v>4198</v>
      </c>
      <c r="V1582">
        <v>109.9409335717701</v>
      </c>
      <c r="W1582">
        <v>217.22189039237045</v>
      </c>
      <c r="X1582">
        <v>1702.1956254137913</v>
      </c>
      <c r="Y1582">
        <v>384.42394148242738</v>
      </c>
      <c r="Z1582">
        <v>15788</v>
      </c>
      <c r="AA1582">
        <v>15206.552411400919</v>
      </c>
      <c r="AB1582">
        <v>14466.769445174057</v>
      </c>
      <c r="AC1582">
        <v>13706.053827908332</v>
      </c>
      <c r="AD1582">
        <v>12956.298648501112</v>
      </c>
      <c r="AE1582">
        <v>12245.300689709769</v>
      </c>
      <c r="AF1582">
        <v>11572.365417344738</v>
      </c>
      <c r="AG1582">
        <v>10848.489194601361</v>
      </c>
      <c r="AH1582">
        <v>1783</v>
      </c>
      <c r="AI1582">
        <v>1543.0257027625339</v>
      </c>
      <c r="AJ1582">
        <v>1325.8487473610357</v>
      </c>
      <c r="AK1582">
        <v>1134.9437773279724</v>
      </c>
      <c r="AL1582">
        <v>981.44983104460346</v>
      </c>
      <c r="AM1582">
        <v>882.10554692216328</v>
      </c>
      <c r="AN1582">
        <v>826.37844894446334</v>
      </c>
      <c r="AO1582">
        <v>785.24873152641851</v>
      </c>
      <c r="AP1582">
        <v>89.287118819142378</v>
      </c>
      <c r="AQ1582">
        <v>9.2287934435935188</v>
      </c>
      <c r="AR1582">
        <v>3.0441632723917813</v>
      </c>
      <c r="AS1582">
        <v>9.2287934435935188</v>
      </c>
      <c r="AT1582">
        <v>37532</v>
      </c>
      <c r="AU1582">
        <v>699</v>
      </c>
      <c r="AV1582">
        <v>24741.770958502701</v>
      </c>
      <c r="AW1582">
        <v>11235.377043503529</v>
      </c>
      <c r="AX1582">
        <v>302.18259686359841</v>
      </c>
      <c r="AY1582">
        <v>825.63289688523514</v>
      </c>
      <c r="AZ1582">
        <v>427.39374273487425</v>
      </c>
      <c r="BA1582">
        <v>8.0325754842646138</v>
      </c>
      <c r="BB1582">
        <v>66.061272509003672</v>
      </c>
      <c r="BC1582">
        <v>15110</v>
      </c>
      <c r="BD1582">
        <v>882242.95982138254</v>
      </c>
      <c r="BE1582">
        <v>6188330.0205276897</v>
      </c>
      <c r="BF1582">
        <v>284236</v>
      </c>
      <c r="BG1582">
        <v>282262.22745150671</v>
      </c>
      <c r="BH1582">
        <v>270901.32823177194</v>
      </c>
      <c r="BI1582">
        <v>126542.00000000004</v>
      </c>
      <c r="BJ1582">
        <v>114055.53452016111</v>
      </c>
      <c r="BK1582">
        <v>107816.41355797532</v>
      </c>
      <c r="BL1582">
        <v>-864768.22182778153</v>
      </c>
      <c r="BM1582">
        <v>-915510.60869602871</v>
      </c>
      <c r="BN1582">
        <v>-1009563.2702916681</v>
      </c>
      <c r="BO1582">
        <v>516326.43741488457</v>
      </c>
      <c r="BP1582">
        <v>1282296.437761575</v>
      </c>
      <c r="BQ1582">
        <v>2006883.047434577</v>
      </c>
      <c r="BR1582">
        <v>665661</v>
      </c>
      <c r="BS1582">
        <v>8767932</v>
      </c>
      <c r="BT1582">
        <v>937111</v>
      </c>
      <c r="BU1582">
        <v>14492</v>
      </c>
      <c r="BV1582">
        <v>88734</v>
      </c>
      <c r="BW1582">
        <v>932589</v>
      </c>
      <c r="BX1582">
        <v>42948</v>
      </c>
      <c r="BY1582">
        <v>312.74151533309873</v>
      </c>
      <c r="BZ1582">
        <v>0</v>
      </c>
      <c r="CA1582">
        <v>0</v>
      </c>
      <c r="CB1582">
        <v>0</v>
      </c>
      <c r="CC1582">
        <v>0</v>
      </c>
      <c r="CD1582">
        <v>11.497155571078741</v>
      </c>
      <c r="CE1582">
        <v>7.0529944621850076</v>
      </c>
      <c r="CF1582">
        <v>0</v>
      </c>
      <c r="CG1582">
        <v>1080246.3770525036</v>
      </c>
      <c r="CH1582">
        <v>366432.78045813902</v>
      </c>
      <c r="CI1582">
        <v>388025.00668964116</v>
      </c>
      <c r="CJ1582">
        <v>70492.267991080473</v>
      </c>
      <c r="CK1582">
        <v>525516.68254611804</v>
      </c>
      <c r="CL1582">
        <v>31500000</v>
      </c>
      <c r="CM1582">
        <v>3730000</v>
      </c>
      <c r="CN1582">
        <v>2730000</v>
      </c>
      <c r="CO1582">
        <v>95810000</v>
      </c>
      <c r="CP1582">
        <v>6000</v>
      </c>
      <c r="CQ1582">
        <v>350</v>
      </c>
      <c r="CR1582">
        <v>0</v>
      </c>
      <c r="CS1582">
        <v>0</v>
      </c>
      <c r="CT1582">
        <v>12218000</v>
      </c>
      <c r="CU1582">
        <v>2452800</v>
      </c>
      <c r="CV1582">
        <v>0</v>
      </c>
      <c r="CW1582">
        <v>0</v>
      </c>
      <c r="CX1582">
        <v>3969.100979067432</v>
      </c>
      <c r="CY1582">
        <v>2369695.3534453069</v>
      </c>
      <c r="CZ1582">
        <v>15110</v>
      </c>
      <c r="DA1582">
        <v>15005.074152437644</v>
      </c>
      <c r="DB1582">
        <v>14401.12818074443</v>
      </c>
      <c r="DC1582">
        <v>13354.919248658724</v>
      </c>
      <c r="DD1582">
        <v>-864768.22182778153</v>
      </c>
      <c r="DE1582">
        <v>-915510.60869602871</v>
      </c>
      <c r="DF1582">
        <v>-1009563.2702916681</v>
      </c>
    </row>
    <row r="1583" spans="1:110" x14ac:dyDescent="0.45">
      <c r="A1583">
        <v>41209</v>
      </c>
      <c r="B1583" t="s">
        <v>1911</v>
      </c>
      <c r="C1583">
        <v>27336</v>
      </c>
      <c r="D1583">
        <v>25789</v>
      </c>
      <c r="E1583">
        <v>24201</v>
      </c>
      <c r="F1583">
        <v>22605</v>
      </c>
      <c r="G1583">
        <v>21025</v>
      </c>
      <c r="H1583">
        <v>19414</v>
      </c>
      <c r="I1583">
        <v>17715</v>
      </c>
      <c r="J1583">
        <v>16115.392857142857</v>
      </c>
      <c r="K1583">
        <v>2.67</v>
      </c>
      <c r="L1583">
        <v>2.59</v>
      </c>
      <c r="M1583">
        <v>2.5099999999999998</v>
      </c>
      <c r="N1583">
        <v>2.44</v>
      </c>
      <c r="O1583">
        <v>2.38</v>
      </c>
      <c r="P1583">
        <v>2.34</v>
      </c>
      <c r="Q1583">
        <v>2.3286688919776011</v>
      </c>
      <c r="R1583">
        <v>2.3035649901641908</v>
      </c>
      <c r="S1583">
        <v>262396</v>
      </c>
      <c r="T1583">
        <v>9408</v>
      </c>
      <c r="U1583">
        <v>4198</v>
      </c>
      <c r="V1583">
        <v>66.564630677114806</v>
      </c>
      <c r="W1583">
        <v>131.51875683785909</v>
      </c>
      <c r="X1583">
        <v>1736.4358055339787</v>
      </c>
      <c r="Y1583">
        <v>392.15674539894025</v>
      </c>
      <c r="Z1583">
        <v>12766</v>
      </c>
      <c r="AA1583">
        <v>11762.428996350574</v>
      </c>
      <c r="AB1583">
        <v>10660.304176077139</v>
      </c>
      <c r="AC1583">
        <v>9600.1056114581515</v>
      </c>
      <c r="AD1583">
        <v>8649.7233574074144</v>
      </c>
      <c r="AE1583">
        <v>7801.4054340183102</v>
      </c>
      <c r="AF1583">
        <v>7085.6076716660828</v>
      </c>
      <c r="AG1583">
        <v>6108.8500604528745</v>
      </c>
      <c r="AH1583">
        <v>1254</v>
      </c>
      <c r="AI1583">
        <v>1012.7447012137317</v>
      </c>
      <c r="AJ1583">
        <v>800.00099315920534</v>
      </c>
      <c r="AK1583">
        <v>620.07641411317923</v>
      </c>
      <c r="AL1583">
        <v>470.95185589305385</v>
      </c>
      <c r="AM1583">
        <v>369.77854674380109</v>
      </c>
      <c r="AN1583">
        <v>342.58966556883678</v>
      </c>
      <c r="AO1583">
        <v>281.32682253049376</v>
      </c>
      <c r="AP1583">
        <v>63.231567599693932</v>
      </c>
      <c r="AQ1583">
        <v>5.8857101043326008</v>
      </c>
      <c r="AR1583">
        <v>1.9414306584131258</v>
      </c>
      <c r="AS1583">
        <v>5.8857101043326008</v>
      </c>
      <c r="AT1583">
        <v>22250</v>
      </c>
      <c r="AU1583">
        <v>217</v>
      </c>
      <c r="AV1583">
        <v>14619.139808881757</v>
      </c>
      <c r="AW1583">
        <v>4528.1123828938998</v>
      </c>
      <c r="AX1583">
        <v>104.17562749963662</v>
      </c>
      <c r="AY1583">
        <v>487.84069542238421</v>
      </c>
      <c r="AZ1583">
        <v>172.24939504528396</v>
      </c>
      <c r="BA1583">
        <v>2.7691819456074911</v>
      </c>
      <c r="BB1583">
        <v>66.061272509003672</v>
      </c>
      <c r="BC1583">
        <v>8370</v>
      </c>
      <c r="BD1583">
        <v>388488.4241756741</v>
      </c>
      <c r="BE1583">
        <v>4625012.385370655</v>
      </c>
      <c r="BF1583">
        <v>141234</v>
      </c>
      <c r="BG1583">
        <v>131407.2135263542</v>
      </c>
      <c r="BH1583">
        <v>117680.27892432772</v>
      </c>
      <c r="BI1583">
        <v>162313.99999999994</v>
      </c>
      <c r="BJ1583">
        <v>132475.31974064853</v>
      </c>
      <c r="BK1583">
        <v>119360.65224876803</v>
      </c>
      <c r="BL1583">
        <v>-593894.4439254785</v>
      </c>
      <c r="BM1583">
        <v>-656850.67962182942</v>
      </c>
      <c r="BN1583">
        <v>-754724.65292806947</v>
      </c>
      <c r="BO1583">
        <v>171405.49173831195</v>
      </c>
      <c r="BP1583">
        <v>584413.66114566009</v>
      </c>
      <c r="BQ1583">
        <v>989623.03783454583</v>
      </c>
      <c r="BR1583">
        <v>665661</v>
      </c>
      <c r="BS1583">
        <v>8767932</v>
      </c>
      <c r="BT1583">
        <v>937111</v>
      </c>
      <c r="BU1583">
        <v>14492</v>
      </c>
      <c r="BV1583">
        <v>88734</v>
      </c>
      <c r="BW1583">
        <v>932589</v>
      </c>
      <c r="BX1583">
        <v>42948</v>
      </c>
      <c r="BY1583">
        <v>425.58129660858401</v>
      </c>
      <c r="BZ1583">
        <v>0</v>
      </c>
      <c r="CA1583">
        <v>0</v>
      </c>
      <c r="CB1583">
        <v>6.7742458851724523</v>
      </c>
      <c r="CC1583">
        <v>0</v>
      </c>
      <c r="CD1583">
        <v>20.81225612028555</v>
      </c>
      <c r="CE1583">
        <v>84.275447162597303</v>
      </c>
      <c r="CF1583">
        <v>0</v>
      </c>
      <c r="CG1583">
        <v>942089.17778228258</v>
      </c>
      <c r="CH1583">
        <v>319568.16906547738</v>
      </c>
      <c r="CI1583">
        <v>338398.87573484692</v>
      </c>
      <c r="CJ1583">
        <v>61476.71883235353</v>
      </c>
      <c r="CK1583">
        <v>458306.1696736266</v>
      </c>
      <c r="CL1583">
        <v>13500000</v>
      </c>
      <c r="CM1583">
        <v>7090000</v>
      </c>
      <c r="CN1583">
        <v>3800000</v>
      </c>
      <c r="CO1583">
        <v>126410000</v>
      </c>
      <c r="CP1583">
        <v>13000</v>
      </c>
      <c r="CQ1583">
        <v>550</v>
      </c>
      <c r="CR1583">
        <v>0</v>
      </c>
      <c r="CS1583">
        <v>0</v>
      </c>
      <c r="CT1583">
        <v>26676000</v>
      </c>
      <c r="CU1583">
        <v>3854400</v>
      </c>
      <c r="CV1583">
        <v>0</v>
      </c>
      <c r="CW1583">
        <v>0</v>
      </c>
      <c r="CX1583">
        <v>12098.765442484491</v>
      </c>
      <c r="CY1583">
        <v>2012775.5900135017</v>
      </c>
      <c r="CZ1583">
        <v>8370</v>
      </c>
      <c r="DA1583">
        <v>7787.6317120210742</v>
      </c>
      <c r="DB1583">
        <v>6974.1275797373364</v>
      </c>
      <c r="DC1583">
        <v>5880.728745010565</v>
      </c>
      <c r="DD1583">
        <v>-593894.4439254785</v>
      </c>
      <c r="DE1583">
        <v>-656850.67962182942</v>
      </c>
      <c r="DF1583">
        <v>-754724.65292806947</v>
      </c>
    </row>
    <row r="1584" spans="1:110" x14ac:dyDescent="0.45">
      <c r="A1584">
        <v>41210</v>
      </c>
      <c r="B1584" t="s">
        <v>1912</v>
      </c>
      <c r="C1584">
        <v>31842</v>
      </c>
      <c r="D1584">
        <v>30763</v>
      </c>
      <c r="E1584">
        <v>29561</v>
      </c>
      <c r="F1584">
        <v>28290</v>
      </c>
      <c r="G1584">
        <v>26978</v>
      </c>
      <c r="H1584">
        <v>25614</v>
      </c>
      <c r="I1584">
        <v>24230</v>
      </c>
      <c r="J1584">
        <v>22954.392857142862</v>
      </c>
      <c r="K1584">
        <v>2.67</v>
      </c>
      <c r="L1584">
        <v>2.59</v>
      </c>
      <c r="M1584">
        <v>2.5099999999999998</v>
      </c>
      <c r="N1584">
        <v>2.44</v>
      </c>
      <c r="O1584">
        <v>2.38</v>
      </c>
      <c r="P1584">
        <v>2.34</v>
      </c>
      <c r="Q1584">
        <v>2.3286688919776011</v>
      </c>
      <c r="R1584">
        <v>2.3035649901641908</v>
      </c>
      <c r="S1584">
        <v>262396</v>
      </c>
      <c r="T1584">
        <v>9408</v>
      </c>
      <c r="U1584">
        <v>4198</v>
      </c>
      <c r="V1584">
        <v>80.86716312734174</v>
      </c>
      <c r="W1584">
        <v>159.77777770753696</v>
      </c>
      <c r="X1584">
        <v>1664.9278706098587</v>
      </c>
      <c r="Y1584">
        <v>376.00738995448785</v>
      </c>
      <c r="Z1584">
        <v>13423</v>
      </c>
      <c r="AA1584">
        <v>12776.959754039999</v>
      </c>
      <c r="AB1584">
        <v>12071.448739448804</v>
      </c>
      <c r="AC1584">
        <v>11368.479171276726</v>
      </c>
      <c r="AD1584">
        <v>10660.346707109755</v>
      </c>
      <c r="AE1584">
        <v>9989.8327690150181</v>
      </c>
      <c r="AF1584">
        <v>9426.439537722923</v>
      </c>
      <c r="AG1584">
        <v>8726.605386593872</v>
      </c>
      <c r="AH1584">
        <v>1428</v>
      </c>
      <c r="AI1584">
        <v>1218.3405232237649</v>
      </c>
      <c r="AJ1584">
        <v>1022.8812277117215</v>
      </c>
      <c r="AK1584">
        <v>869.52072989444798</v>
      </c>
      <c r="AL1584">
        <v>767.95943958333532</v>
      </c>
      <c r="AM1584">
        <v>707.84486839352553</v>
      </c>
      <c r="AN1584">
        <v>735.80151107134122</v>
      </c>
      <c r="AO1584">
        <v>715.83214269092366</v>
      </c>
      <c r="AP1584">
        <v>49.986968644137903</v>
      </c>
      <c r="AQ1584">
        <v>12.053934293673166</v>
      </c>
      <c r="AR1584">
        <v>3.9760499884300815</v>
      </c>
      <c r="AS1584">
        <v>12.053934293673166</v>
      </c>
      <c r="AT1584">
        <v>26805</v>
      </c>
      <c r="AU1584">
        <v>701</v>
      </c>
      <c r="AV1584">
        <v>17719.879357838585</v>
      </c>
      <c r="AW1584">
        <v>10204.204204740443</v>
      </c>
      <c r="AX1584">
        <v>292.45144757988595</v>
      </c>
      <c r="AY1584">
        <v>591.31237417107354</v>
      </c>
      <c r="AZ1584">
        <v>388.16792794832645</v>
      </c>
      <c r="BA1584">
        <v>7.7739034363658677</v>
      </c>
      <c r="BB1584">
        <v>66.061272509003672</v>
      </c>
      <c r="BC1584">
        <v>11010</v>
      </c>
      <c r="BD1584">
        <v>610197.85036675876</v>
      </c>
      <c r="BE1584">
        <v>4302477.5873858109</v>
      </c>
      <c r="BF1584">
        <v>167434</v>
      </c>
      <c r="BG1584">
        <v>163439.81136323549</v>
      </c>
      <c r="BH1584">
        <v>154303.67833986387</v>
      </c>
      <c r="BI1584">
        <v>238656.00000000006</v>
      </c>
      <c r="BJ1584">
        <v>212347.52377163392</v>
      </c>
      <c r="BK1584">
        <v>199120.58523370861</v>
      </c>
      <c r="BL1584">
        <v>-627268.4825468054</v>
      </c>
      <c r="BM1584">
        <v>-633416.9994804234</v>
      </c>
      <c r="BN1584">
        <v>-660104.44141557219</v>
      </c>
      <c r="BO1584">
        <v>334589.22627210314</v>
      </c>
      <c r="BP1584">
        <v>851348.64611622738</v>
      </c>
      <c r="BQ1584">
        <v>1327196.7331301102</v>
      </c>
      <c r="BR1584">
        <v>665661</v>
      </c>
      <c r="BS1584">
        <v>8767932</v>
      </c>
      <c r="BT1584">
        <v>937111</v>
      </c>
      <c r="BU1584">
        <v>14492</v>
      </c>
      <c r="BV1584">
        <v>88734</v>
      </c>
      <c r="BW1584">
        <v>932589</v>
      </c>
      <c r="BX1584">
        <v>42948</v>
      </c>
      <c r="BY1584">
        <v>455.34563681405217</v>
      </c>
      <c r="BZ1584">
        <v>0</v>
      </c>
      <c r="CA1584">
        <v>0</v>
      </c>
      <c r="CB1584">
        <v>167.69125949015344</v>
      </c>
      <c r="CC1584">
        <v>0</v>
      </c>
      <c r="CD1584">
        <v>25.354735338736152</v>
      </c>
      <c r="CE1584">
        <v>0</v>
      </c>
      <c r="CF1584">
        <v>0</v>
      </c>
      <c r="CG1584">
        <v>808696.01986620727</v>
      </c>
      <c r="CH1584">
        <v>274319.57875532127</v>
      </c>
      <c r="CI1584">
        <v>290483.99067504558</v>
      </c>
      <c r="CJ1584">
        <v>52772.050679099935</v>
      </c>
      <c r="CK1584">
        <v>393413.2606932901</v>
      </c>
      <c r="CL1584">
        <v>29500000</v>
      </c>
      <c r="CM1584">
        <v>1320000</v>
      </c>
      <c r="CN1584">
        <v>820000</v>
      </c>
      <c r="CO1584">
        <v>125130000</v>
      </c>
      <c r="CP1584">
        <v>52000</v>
      </c>
      <c r="CQ1584">
        <v>2550</v>
      </c>
      <c r="CR1584">
        <v>0</v>
      </c>
      <c r="CS1584">
        <v>0</v>
      </c>
      <c r="CT1584">
        <v>105668000</v>
      </c>
      <c r="CU1584">
        <v>17870400</v>
      </c>
      <c r="CV1584">
        <v>0</v>
      </c>
      <c r="CW1584">
        <v>0</v>
      </c>
      <c r="CX1584">
        <v>9696.327224030505</v>
      </c>
      <c r="CY1584">
        <v>1639695.4983081294</v>
      </c>
      <c r="CZ1584">
        <v>11010</v>
      </c>
      <c r="DA1584">
        <v>10747.353124868441</v>
      </c>
      <c r="DB1584">
        <v>10146.58610868701</v>
      </c>
      <c r="DC1584">
        <v>9236.846751379082</v>
      </c>
      <c r="DD1584">
        <v>-627268.4825468054</v>
      </c>
      <c r="DE1584">
        <v>-633416.9994804234</v>
      </c>
      <c r="DF1584">
        <v>-660104.44141557219</v>
      </c>
    </row>
    <row r="1585" spans="1:110" x14ac:dyDescent="0.45">
      <c r="A1585">
        <v>41327</v>
      </c>
      <c r="B1585" t="s">
        <v>1913</v>
      </c>
      <c r="C1585">
        <v>16411</v>
      </c>
      <c r="D1585">
        <v>16292</v>
      </c>
      <c r="E1585">
        <v>16057</v>
      </c>
      <c r="F1585">
        <v>15755</v>
      </c>
      <c r="G1585">
        <v>15410</v>
      </c>
      <c r="H1585">
        <v>15000</v>
      </c>
      <c r="I1585">
        <v>14560</v>
      </c>
      <c r="J1585">
        <v>14246.285714285716</v>
      </c>
      <c r="K1585">
        <v>2.67</v>
      </c>
      <c r="L1585">
        <v>2.59</v>
      </c>
      <c r="M1585">
        <v>2.5099999999999998</v>
      </c>
      <c r="N1585">
        <v>2.44</v>
      </c>
      <c r="O1585">
        <v>2.38</v>
      </c>
      <c r="P1585">
        <v>2.34</v>
      </c>
      <c r="Q1585">
        <v>2.3286688919776011</v>
      </c>
      <c r="R1585">
        <v>2.3035649901641908</v>
      </c>
      <c r="S1585">
        <v>262396</v>
      </c>
      <c r="T1585">
        <v>9408</v>
      </c>
      <c r="U1585">
        <v>4198</v>
      </c>
      <c r="V1585">
        <v>43.949968789518472</v>
      </c>
      <c r="W1585">
        <v>86.83658572821389</v>
      </c>
      <c r="X1585">
        <v>1578.8605298801674</v>
      </c>
      <c r="Y1585">
        <v>356.56993760633259</v>
      </c>
      <c r="Z1585">
        <v>8589</v>
      </c>
      <c r="AA1585">
        <v>8597.6502591393109</v>
      </c>
      <c r="AB1585">
        <v>8380.8742553598859</v>
      </c>
      <c r="AC1585">
        <v>8112.4710815434928</v>
      </c>
      <c r="AD1585">
        <v>7821.9676367190423</v>
      </c>
      <c r="AE1585">
        <v>7498.0416222130125</v>
      </c>
      <c r="AF1585">
        <v>7200.6340032776689</v>
      </c>
      <c r="AG1585">
        <v>6933.0593417405926</v>
      </c>
      <c r="AH1585">
        <v>408</v>
      </c>
      <c r="AI1585">
        <v>369.02601327967017</v>
      </c>
      <c r="AJ1585">
        <v>328.92704235480352</v>
      </c>
      <c r="AK1585">
        <v>297.1797935887684</v>
      </c>
      <c r="AL1585">
        <v>291.43221842096995</v>
      </c>
      <c r="AM1585">
        <v>304.07431979427741</v>
      </c>
      <c r="AN1585">
        <v>320.70857838014592</v>
      </c>
      <c r="AO1585">
        <v>341.67013813398944</v>
      </c>
      <c r="AP1585">
        <v>35.316480566840561</v>
      </c>
      <c r="AQ1585">
        <v>5.6502817001592964</v>
      </c>
      <c r="AR1585">
        <v>1.8637734320766008</v>
      </c>
      <c r="AS1585">
        <v>5.6502817001592964</v>
      </c>
      <c r="AT1585">
        <v>12604</v>
      </c>
      <c r="AU1585">
        <v>274</v>
      </c>
      <c r="AV1585">
        <v>8318.4233413317615</v>
      </c>
      <c r="AW1585">
        <v>4197.2424338050323</v>
      </c>
      <c r="AX1585">
        <v>116.39043570480277</v>
      </c>
      <c r="AY1585">
        <v>277.58578690024086</v>
      </c>
      <c r="AZ1585">
        <v>159.66310218194343</v>
      </c>
      <c r="BA1585">
        <v>3.0938742672440691</v>
      </c>
      <c r="BB1585">
        <v>66.061272509003672</v>
      </c>
      <c r="BC1585">
        <v>6230</v>
      </c>
      <c r="BD1585">
        <v>404633.21058731229</v>
      </c>
      <c r="BE1585">
        <v>1875702.8062551187</v>
      </c>
      <c r="BF1585">
        <v>121496</v>
      </c>
      <c r="BG1585">
        <v>124714.20533259813</v>
      </c>
      <c r="BH1585">
        <v>123812.00148570639</v>
      </c>
      <c r="BI1585">
        <v>163596.00000000003</v>
      </c>
      <c r="BJ1585">
        <v>154364.01563850645</v>
      </c>
      <c r="BK1585">
        <v>148836.31910200435</v>
      </c>
      <c r="BL1585">
        <v>-227469.03800237906</v>
      </c>
      <c r="BM1585">
        <v>-257937.19851750496</v>
      </c>
      <c r="BN1585">
        <v>-306841.15433423355</v>
      </c>
      <c r="BO1585">
        <v>194814.71188282711</v>
      </c>
      <c r="BP1585">
        <v>453436.00327218114</v>
      </c>
      <c r="BQ1585">
        <v>690967.26471447537</v>
      </c>
      <c r="BR1585">
        <v>665661</v>
      </c>
      <c r="BS1585">
        <v>8767932</v>
      </c>
      <c r="BT1585">
        <v>937111</v>
      </c>
      <c r="BU1585">
        <v>14492</v>
      </c>
      <c r="BV1585">
        <v>88734</v>
      </c>
      <c r="BW1585">
        <v>932589</v>
      </c>
      <c r="BX1585">
        <v>42948</v>
      </c>
      <c r="BY1585">
        <v>104.83921935917779</v>
      </c>
      <c r="BZ1585">
        <v>0</v>
      </c>
      <c r="CA1585">
        <v>0</v>
      </c>
      <c r="CB1585">
        <v>0</v>
      </c>
      <c r="CC1585">
        <v>0</v>
      </c>
      <c r="CD1585">
        <v>21.952815852588067</v>
      </c>
      <c r="CE1585">
        <v>0</v>
      </c>
      <c r="CF1585">
        <v>0</v>
      </c>
      <c r="CG1585">
        <v>286437.98641800124</v>
      </c>
      <c r="CH1585">
        <v>97163.267585647671</v>
      </c>
      <c r="CI1585">
        <v>102888.6594364484</v>
      </c>
      <c r="CJ1585">
        <v>18691.720454084734</v>
      </c>
      <c r="CK1585">
        <v>139345.93401581189</v>
      </c>
      <c r="CL1585">
        <v>8200000</v>
      </c>
      <c r="CM1585">
        <v>630000</v>
      </c>
      <c r="CN1585">
        <v>510000</v>
      </c>
      <c r="CO1585">
        <v>43990000</v>
      </c>
      <c r="CP1585">
        <v>2000</v>
      </c>
      <c r="CQ1585">
        <v>1290</v>
      </c>
      <c r="CR1585">
        <v>0</v>
      </c>
      <c r="CS1585">
        <v>0</v>
      </c>
      <c r="CT1585">
        <v>4861000</v>
      </c>
      <c r="CU1585">
        <v>9040320</v>
      </c>
      <c r="CV1585">
        <v>0</v>
      </c>
      <c r="CW1585">
        <v>0</v>
      </c>
      <c r="CX1585">
        <v>3356.4209621644059</v>
      </c>
      <c r="CY1585">
        <v>660522.4712192216</v>
      </c>
      <c r="CZ1585">
        <v>6230</v>
      </c>
      <c r="DA1585">
        <v>6395.0212288642124</v>
      </c>
      <c r="DB1585">
        <v>6348.7585538285275</v>
      </c>
      <c r="DC1585">
        <v>6125.1198352584524</v>
      </c>
      <c r="DD1585">
        <v>-227469.03800237906</v>
      </c>
      <c r="DE1585">
        <v>-257937.19851750496</v>
      </c>
      <c r="DF1585">
        <v>-306841.15433423355</v>
      </c>
    </row>
    <row r="1586" spans="1:110" x14ac:dyDescent="0.45">
      <c r="A1586">
        <v>41341</v>
      </c>
      <c r="B1586" t="s">
        <v>1914</v>
      </c>
      <c r="C1586">
        <v>17501</v>
      </c>
      <c r="D1586">
        <v>17144</v>
      </c>
      <c r="E1586">
        <v>16676</v>
      </c>
      <c r="F1586">
        <v>16120</v>
      </c>
      <c r="G1586">
        <v>15455</v>
      </c>
      <c r="H1586">
        <v>14685</v>
      </c>
      <c r="I1586">
        <v>13855</v>
      </c>
      <c r="J1586">
        <v>13245.107142857141</v>
      </c>
      <c r="K1586">
        <v>2.67</v>
      </c>
      <c r="L1586">
        <v>2.59</v>
      </c>
      <c r="M1586">
        <v>2.5099999999999998</v>
      </c>
      <c r="N1586">
        <v>2.44</v>
      </c>
      <c r="O1586">
        <v>2.38</v>
      </c>
      <c r="P1586">
        <v>2.34</v>
      </c>
      <c r="Q1586">
        <v>2.3286688919776011</v>
      </c>
      <c r="R1586">
        <v>2.3035649901641908</v>
      </c>
      <c r="S1586">
        <v>262396</v>
      </c>
      <c r="T1586">
        <v>9408</v>
      </c>
      <c r="U1586">
        <v>4198</v>
      </c>
      <c r="V1586">
        <v>47.522726139450867</v>
      </c>
      <c r="W1586">
        <v>84.674064566588783</v>
      </c>
      <c r="X1586">
        <v>1557.1441275367742</v>
      </c>
      <c r="Y1586">
        <v>389.96432306253206</v>
      </c>
      <c r="Z1586">
        <v>7752</v>
      </c>
      <c r="AA1586">
        <v>7342.4093544725138</v>
      </c>
      <c r="AB1586">
        <v>6765.3379196932683</v>
      </c>
      <c r="AC1586">
        <v>6249.1972400536515</v>
      </c>
      <c r="AD1586">
        <v>5800.3346885642904</v>
      </c>
      <c r="AE1586">
        <v>5369.9502588967307</v>
      </c>
      <c r="AF1586">
        <v>4975.1081155684651</v>
      </c>
      <c r="AG1586">
        <v>4497.2612871554256</v>
      </c>
      <c r="AH1586">
        <v>275</v>
      </c>
      <c r="AI1586">
        <v>247.92690666844305</v>
      </c>
      <c r="AJ1586">
        <v>215.82589267481512</v>
      </c>
      <c r="AK1586">
        <v>172.94111876089579</v>
      </c>
      <c r="AL1586">
        <v>149.34059432125844</v>
      </c>
      <c r="AM1586">
        <v>128.88528539073855</v>
      </c>
      <c r="AN1586">
        <v>110.20429015229068</v>
      </c>
      <c r="AO1586">
        <v>89.349787480441606</v>
      </c>
      <c r="AP1586">
        <v>29.517374808830741</v>
      </c>
      <c r="AQ1586">
        <v>1.7892558717171105</v>
      </c>
      <c r="AR1586">
        <v>0.59019492015759023</v>
      </c>
      <c r="AS1586">
        <v>1.7892558717171105</v>
      </c>
      <c r="AT1586">
        <v>12114</v>
      </c>
      <c r="AU1586">
        <v>638</v>
      </c>
      <c r="AV1586">
        <v>8087.0144053700251</v>
      </c>
      <c r="AW1586">
        <v>8081.7438386563099</v>
      </c>
      <c r="AX1586">
        <v>254.15688059365237</v>
      </c>
      <c r="AY1586">
        <v>269.86367070719774</v>
      </c>
      <c r="AZ1586">
        <v>307.42953562248601</v>
      </c>
      <c r="BA1586">
        <v>6.7559626179771843</v>
      </c>
      <c r="BB1586">
        <v>66.061272509003672</v>
      </c>
      <c r="BC1586">
        <v>6560</v>
      </c>
      <c r="BD1586">
        <v>376437.93882819067</v>
      </c>
      <c r="BE1586">
        <v>2133795.0890353518</v>
      </c>
      <c r="BF1586">
        <v>106392</v>
      </c>
      <c r="BG1586">
        <v>106187.10731852851</v>
      </c>
      <c r="BH1586">
        <v>100868.29328044799</v>
      </c>
      <c r="BI1586">
        <v>70318</v>
      </c>
      <c r="BJ1586">
        <v>59848.345456034811</v>
      </c>
      <c r="BK1586">
        <v>55549.604351876318</v>
      </c>
      <c r="BL1586">
        <v>-269358.86319517146</v>
      </c>
      <c r="BM1586">
        <v>-271120.80247184465</v>
      </c>
      <c r="BN1586">
        <v>-308590.18409731635</v>
      </c>
      <c r="BO1586">
        <v>111190.88663669606</v>
      </c>
      <c r="BP1586">
        <v>342438.45469486294</v>
      </c>
      <c r="BQ1586">
        <v>578119.47813382978</v>
      </c>
      <c r="BR1586">
        <v>665661</v>
      </c>
      <c r="BS1586">
        <v>8767932</v>
      </c>
      <c r="BT1586">
        <v>937111</v>
      </c>
      <c r="BU1586">
        <v>14492</v>
      </c>
      <c r="BV1586">
        <v>88734</v>
      </c>
      <c r="BW1586">
        <v>932589</v>
      </c>
      <c r="BX1586">
        <v>42948</v>
      </c>
      <c r="BY1586">
        <v>120.53903969015278</v>
      </c>
      <c r="BZ1586">
        <v>0</v>
      </c>
      <c r="CA1586">
        <v>0</v>
      </c>
      <c r="CB1586">
        <v>0</v>
      </c>
      <c r="CC1586">
        <v>0</v>
      </c>
      <c r="CD1586">
        <v>4.3880822200147271</v>
      </c>
      <c r="CE1586">
        <v>0</v>
      </c>
      <c r="CF1586">
        <v>0</v>
      </c>
      <c r="CG1586">
        <v>378145.78248530306</v>
      </c>
      <c r="CH1586">
        <v>128271.67342387998</v>
      </c>
      <c r="CI1586">
        <v>135830.14291506182</v>
      </c>
      <c r="CJ1586">
        <v>24676.179809446581</v>
      </c>
      <c r="CK1586">
        <v>183959.80893979323</v>
      </c>
      <c r="CL1586">
        <v>2530000</v>
      </c>
      <c r="CM1586">
        <v>490000</v>
      </c>
      <c r="CN1586">
        <v>430000</v>
      </c>
      <c r="CO1586">
        <v>22150000</v>
      </c>
      <c r="CP1586">
        <v>2000</v>
      </c>
      <c r="CQ1586">
        <v>0</v>
      </c>
      <c r="CR1586">
        <v>0</v>
      </c>
      <c r="CS1586">
        <v>0</v>
      </c>
      <c r="CT1586">
        <v>4518000</v>
      </c>
      <c r="CU1586">
        <v>0</v>
      </c>
      <c r="CV1586">
        <v>0</v>
      </c>
      <c r="CW1586">
        <v>0</v>
      </c>
      <c r="CX1586">
        <v>1581.6467827659651</v>
      </c>
      <c r="CY1586">
        <v>914021.31282719481</v>
      </c>
      <c r="CZ1586">
        <v>6560</v>
      </c>
      <c r="DA1586">
        <v>6547.3665690046892</v>
      </c>
      <c r="DB1586">
        <v>6219.4150304509631</v>
      </c>
      <c r="DC1586">
        <v>5698.3149813967766</v>
      </c>
      <c r="DD1586">
        <v>-269358.86319517146</v>
      </c>
      <c r="DE1586">
        <v>-271120.80247184465</v>
      </c>
      <c r="DF1586">
        <v>-308590.18409731635</v>
      </c>
    </row>
    <row r="1587" spans="1:110" x14ac:dyDescent="0.45">
      <c r="A1587">
        <v>41345</v>
      </c>
      <c r="B1587" t="s">
        <v>1915</v>
      </c>
      <c r="C1587">
        <v>9283</v>
      </c>
      <c r="D1587">
        <v>9266</v>
      </c>
      <c r="E1587">
        <v>9202</v>
      </c>
      <c r="F1587">
        <v>9119</v>
      </c>
      <c r="G1587">
        <v>9014</v>
      </c>
      <c r="H1587">
        <v>8855</v>
      </c>
      <c r="I1587">
        <v>8654</v>
      </c>
      <c r="J1587">
        <v>8550.5357142857119</v>
      </c>
      <c r="K1587">
        <v>2.67</v>
      </c>
      <c r="L1587">
        <v>2.59</v>
      </c>
      <c r="M1587">
        <v>2.5099999999999998</v>
      </c>
      <c r="N1587">
        <v>2.44</v>
      </c>
      <c r="O1587">
        <v>2.38</v>
      </c>
      <c r="P1587">
        <v>2.34</v>
      </c>
      <c r="Q1587">
        <v>2.3286688919776011</v>
      </c>
      <c r="R1587">
        <v>2.3035649901641908</v>
      </c>
      <c r="S1587">
        <v>262396</v>
      </c>
      <c r="T1587">
        <v>9408</v>
      </c>
      <c r="U1587">
        <v>4198</v>
      </c>
      <c r="V1587">
        <v>24.653728419801205</v>
      </c>
      <c r="W1587">
        <v>48.710969777906556</v>
      </c>
      <c r="X1587">
        <v>1592.1098758780977</v>
      </c>
      <c r="Y1587">
        <v>359.56217054040007</v>
      </c>
      <c r="Z1587">
        <v>4314</v>
      </c>
      <c r="AA1587">
        <v>4306.990896781128</v>
      </c>
      <c r="AB1587">
        <v>4273.2091359364058</v>
      </c>
      <c r="AC1587">
        <v>4186.2460206540145</v>
      </c>
      <c r="AD1587">
        <v>4046.9001611179547</v>
      </c>
      <c r="AE1587">
        <v>3887.8693800059254</v>
      </c>
      <c r="AF1587">
        <v>3729.2517493666119</v>
      </c>
      <c r="AG1587">
        <v>3628.5804364998612</v>
      </c>
      <c r="AH1587">
        <v>197</v>
      </c>
      <c r="AI1587">
        <v>162.38611565142176</v>
      </c>
      <c r="AJ1587">
        <v>126.74385809377954</v>
      </c>
      <c r="AK1587">
        <v>103.1626475728321</v>
      </c>
      <c r="AL1587">
        <v>82.355355671716168</v>
      </c>
      <c r="AM1587">
        <v>69.585059900944955</v>
      </c>
      <c r="AN1587">
        <v>53.653782214653091</v>
      </c>
      <c r="AO1587">
        <v>40.387580303338922</v>
      </c>
      <c r="AP1587">
        <v>17.853013797472574</v>
      </c>
      <c r="AQ1587">
        <v>1.4125704250398241</v>
      </c>
      <c r="AR1587">
        <v>0.46594335801915021</v>
      </c>
      <c r="AS1587">
        <v>1.4125704250398241</v>
      </c>
      <c r="AT1587">
        <v>7571</v>
      </c>
      <c r="AU1587">
        <v>442</v>
      </c>
      <c r="AV1587">
        <v>5064.8388556357804</v>
      </c>
      <c r="AW1587">
        <v>5518.3306994454706</v>
      </c>
      <c r="AX1587">
        <v>175.27397203785415</v>
      </c>
      <c r="AY1587">
        <v>169.01367261256598</v>
      </c>
      <c r="AZ1587">
        <v>209.9172998069057</v>
      </c>
      <c r="BA1587">
        <v>4.6591081863541541</v>
      </c>
      <c r="BB1587">
        <v>66.061272509003672</v>
      </c>
      <c r="BC1587">
        <v>6560</v>
      </c>
      <c r="BD1587">
        <v>449625.67054168717</v>
      </c>
      <c r="BE1587">
        <v>1479130.5712050351</v>
      </c>
      <c r="BF1587">
        <v>66586</v>
      </c>
      <c r="BG1587">
        <v>69558.111757951687</v>
      </c>
      <c r="BH1587">
        <v>70430.878060771764</v>
      </c>
      <c r="BI1587">
        <v>57260</v>
      </c>
      <c r="BJ1587">
        <v>55654.737353123819</v>
      </c>
      <c r="BK1587">
        <v>53802.180868038624</v>
      </c>
      <c r="BL1587">
        <v>-234261.5170429456</v>
      </c>
      <c r="BM1587">
        <v>-175523.54415161203</v>
      </c>
      <c r="BN1587">
        <v>-158138.35960356682</v>
      </c>
      <c r="BO1587">
        <v>180371.86546567513</v>
      </c>
      <c r="BP1587">
        <v>393302.4972688026</v>
      </c>
      <c r="BQ1587">
        <v>571507.66373288061</v>
      </c>
      <c r="BR1587">
        <v>665661</v>
      </c>
      <c r="BS1587">
        <v>8767932</v>
      </c>
      <c r="BT1587">
        <v>937111</v>
      </c>
      <c r="BU1587">
        <v>14492</v>
      </c>
      <c r="BV1587">
        <v>88734</v>
      </c>
      <c r="BW1587">
        <v>932589</v>
      </c>
      <c r="BX1587">
        <v>42948</v>
      </c>
      <c r="BY1587">
        <v>158.37611785981233</v>
      </c>
      <c r="BZ1587">
        <v>0</v>
      </c>
      <c r="CA1587">
        <v>0</v>
      </c>
      <c r="CB1587">
        <v>0</v>
      </c>
      <c r="CC1587">
        <v>0</v>
      </c>
      <c r="CD1587">
        <v>12.201671492452213</v>
      </c>
      <c r="CE1587">
        <v>0</v>
      </c>
      <c r="CF1587">
        <v>0</v>
      </c>
      <c r="CG1587">
        <v>186988.62315021286</v>
      </c>
      <c r="CH1587">
        <v>63428.827488343806</v>
      </c>
      <c r="CI1587">
        <v>67166.401378471521</v>
      </c>
      <c r="CJ1587">
        <v>12202.079464828705</v>
      </c>
      <c r="CK1587">
        <v>90965.952767078852</v>
      </c>
      <c r="CL1587">
        <v>4550000</v>
      </c>
      <c r="CM1587">
        <v>200000</v>
      </c>
      <c r="CN1587">
        <v>210000</v>
      </c>
      <c r="CO1587">
        <v>12800000</v>
      </c>
      <c r="CP1587">
        <v>0</v>
      </c>
      <c r="CQ1587">
        <v>0</v>
      </c>
      <c r="CR1587">
        <v>0</v>
      </c>
      <c r="CS1587">
        <v>0</v>
      </c>
      <c r="CT1587">
        <v>0</v>
      </c>
      <c r="CU1587">
        <v>0</v>
      </c>
      <c r="CV1587">
        <v>0</v>
      </c>
      <c r="CW1587">
        <v>0</v>
      </c>
      <c r="CX1587">
        <v>263.05283334423416</v>
      </c>
      <c r="CY1587">
        <v>526694.90740064136</v>
      </c>
      <c r="CZ1587">
        <v>6560</v>
      </c>
      <c r="DA1587">
        <v>6852.8100972000584</v>
      </c>
      <c r="DB1587">
        <v>6938.7943423341658</v>
      </c>
      <c r="DC1587">
        <v>6806.1914865537365</v>
      </c>
      <c r="DD1587">
        <v>-234261.5170429456</v>
      </c>
      <c r="DE1587">
        <v>-175523.54415161203</v>
      </c>
      <c r="DF1587">
        <v>-158138.35960356682</v>
      </c>
    </row>
    <row r="1588" spans="1:110" x14ac:dyDescent="0.45">
      <c r="A1588">
        <v>41346</v>
      </c>
      <c r="B1588" t="s">
        <v>1916</v>
      </c>
      <c r="C1588">
        <v>25278</v>
      </c>
      <c r="D1588">
        <v>24299</v>
      </c>
      <c r="E1588">
        <v>23170</v>
      </c>
      <c r="F1588">
        <v>21947</v>
      </c>
      <c r="G1588">
        <v>20690</v>
      </c>
      <c r="H1588">
        <v>19407</v>
      </c>
      <c r="I1588">
        <v>18155</v>
      </c>
      <c r="J1588">
        <v>16953.821428571431</v>
      </c>
      <c r="K1588">
        <v>2.67</v>
      </c>
      <c r="L1588">
        <v>2.59</v>
      </c>
      <c r="M1588">
        <v>2.5099999999999998</v>
      </c>
      <c r="N1588">
        <v>2.44</v>
      </c>
      <c r="O1588">
        <v>2.38</v>
      </c>
      <c r="P1588">
        <v>2.34</v>
      </c>
      <c r="Q1588">
        <v>2.3286688919776011</v>
      </c>
      <c r="R1588">
        <v>2.3035649901641908</v>
      </c>
      <c r="S1588">
        <v>262396</v>
      </c>
      <c r="T1588">
        <v>9408</v>
      </c>
      <c r="U1588">
        <v>4198</v>
      </c>
      <c r="V1588">
        <v>63.924505511752116</v>
      </c>
      <c r="W1588">
        <v>126.30238327561193</v>
      </c>
      <c r="X1588">
        <v>1672.0244571866679</v>
      </c>
      <c r="Y1588">
        <v>377.61008340651995</v>
      </c>
      <c r="Z1588">
        <v>10013</v>
      </c>
      <c r="AA1588">
        <v>9245.7693285591376</v>
      </c>
      <c r="AB1588">
        <v>8545.3029492088644</v>
      </c>
      <c r="AC1588">
        <v>7906.760670163575</v>
      </c>
      <c r="AD1588">
        <v>7308.8150886433405</v>
      </c>
      <c r="AE1588">
        <v>6738.1316582776662</v>
      </c>
      <c r="AF1588">
        <v>6206.9843447369658</v>
      </c>
      <c r="AG1588">
        <v>5570.2713412346666</v>
      </c>
      <c r="AH1588">
        <v>699</v>
      </c>
      <c r="AI1588">
        <v>543.92070745638978</v>
      </c>
      <c r="AJ1588">
        <v>412.8921715216722</v>
      </c>
      <c r="AK1588">
        <v>306.01876330399364</v>
      </c>
      <c r="AL1588">
        <v>231.42350669136746</v>
      </c>
      <c r="AM1588">
        <v>194.36986849603483</v>
      </c>
      <c r="AN1588">
        <v>173.44141645345383</v>
      </c>
      <c r="AO1588">
        <v>149.55217772547277</v>
      </c>
      <c r="AP1588">
        <v>45.804850549958452</v>
      </c>
      <c r="AQ1588">
        <v>3.5314260625995604</v>
      </c>
      <c r="AR1588">
        <v>1.1648583950478755</v>
      </c>
      <c r="AS1588">
        <v>3.5314260625995604</v>
      </c>
      <c r="AT1588">
        <v>20938</v>
      </c>
      <c r="AU1588">
        <v>532</v>
      </c>
      <c r="AV1588">
        <v>13837.582021398131</v>
      </c>
      <c r="AW1588">
        <v>7802.5528845000463</v>
      </c>
      <c r="AX1588">
        <v>222.52818499228857</v>
      </c>
      <c r="AY1588">
        <v>461.76011205405564</v>
      </c>
      <c r="AZ1588">
        <v>296.80911172638173</v>
      </c>
      <c r="BA1588">
        <v>5.9152130595191164</v>
      </c>
      <c r="BB1588">
        <v>66.061272509003672</v>
      </c>
      <c r="BC1588">
        <v>9040</v>
      </c>
      <c r="BD1588">
        <v>468483.02968156512</v>
      </c>
      <c r="BE1588">
        <v>3324662.6196635049</v>
      </c>
      <c r="BF1588">
        <v>192262</v>
      </c>
      <c r="BG1588">
        <v>184327.50985603535</v>
      </c>
      <c r="BH1588">
        <v>169960.25234867746</v>
      </c>
      <c r="BI1588">
        <v>172775.99999999994</v>
      </c>
      <c r="BJ1588">
        <v>147753.90051409323</v>
      </c>
      <c r="BK1588">
        <v>136580.07147710602</v>
      </c>
      <c r="BL1588">
        <v>-548027.24017072842</v>
      </c>
      <c r="BM1588">
        <v>-635570.39403973264</v>
      </c>
      <c r="BN1588">
        <v>-736798.53282566869</v>
      </c>
      <c r="BO1588">
        <v>187105.49556713854</v>
      </c>
      <c r="BP1588">
        <v>549112.90479765786</v>
      </c>
      <c r="BQ1588">
        <v>897140.24356478441</v>
      </c>
      <c r="BR1588">
        <v>665661</v>
      </c>
      <c r="BS1588">
        <v>8767932</v>
      </c>
      <c r="BT1588">
        <v>937111</v>
      </c>
      <c r="BU1588">
        <v>14492</v>
      </c>
      <c r="BV1588">
        <v>88734</v>
      </c>
      <c r="BW1588">
        <v>932589</v>
      </c>
      <c r="BX1588">
        <v>42948</v>
      </c>
      <c r="BY1588">
        <v>260.68458579437282</v>
      </c>
      <c r="BZ1588">
        <v>0</v>
      </c>
      <c r="CA1588">
        <v>0</v>
      </c>
      <c r="CB1588">
        <v>0</v>
      </c>
      <c r="CC1588">
        <v>48.707699584000004</v>
      </c>
      <c r="CD1588">
        <v>12.440275158540295</v>
      </c>
      <c r="CE1588">
        <v>0</v>
      </c>
      <c r="CF1588">
        <v>0</v>
      </c>
      <c r="CG1588">
        <v>588359.10723697545</v>
      </c>
      <c r="CH1588">
        <v>199578.60368943846</v>
      </c>
      <c r="CI1588">
        <v>211338.86803162374</v>
      </c>
      <c r="CJ1588">
        <v>38393.804175957834</v>
      </c>
      <c r="CK1588">
        <v>286224.08068112709</v>
      </c>
      <c r="CL1588">
        <v>18500000</v>
      </c>
      <c r="CM1588">
        <v>1180000</v>
      </c>
      <c r="CN1588">
        <v>670000</v>
      </c>
      <c r="CO1588">
        <v>51920000</v>
      </c>
      <c r="CP1588">
        <v>0</v>
      </c>
      <c r="CQ1588">
        <v>240</v>
      </c>
      <c r="CR1588">
        <v>0</v>
      </c>
      <c r="CS1588">
        <v>0</v>
      </c>
      <c r="CT1588">
        <v>731000</v>
      </c>
      <c r="CU1588">
        <v>1681920</v>
      </c>
      <c r="CV1588">
        <v>0</v>
      </c>
      <c r="CW1588">
        <v>0</v>
      </c>
      <c r="CX1588">
        <v>1521.7106941558864</v>
      </c>
      <c r="CY1588">
        <v>1388242.4333383536</v>
      </c>
      <c r="CZ1588">
        <v>9040</v>
      </c>
      <c r="DA1588">
        <v>8666.9268451309126</v>
      </c>
      <c r="DB1588">
        <v>7991.3902967411341</v>
      </c>
      <c r="DC1588">
        <v>7091.6440433041053</v>
      </c>
      <c r="DD1588">
        <v>-548027.24017072842</v>
      </c>
      <c r="DE1588">
        <v>-635570.39403973264</v>
      </c>
      <c r="DF1588">
        <v>-736798.53282566869</v>
      </c>
    </row>
    <row r="1589" spans="1:110" x14ac:dyDescent="0.45">
      <c r="A1589">
        <v>41387</v>
      </c>
      <c r="B1589" t="s">
        <v>1917</v>
      </c>
      <c r="C1589">
        <v>5902</v>
      </c>
      <c r="D1589">
        <v>5397</v>
      </c>
      <c r="E1589">
        <v>4919</v>
      </c>
      <c r="F1589">
        <v>4472</v>
      </c>
      <c r="G1589">
        <v>4044</v>
      </c>
      <c r="H1589">
        <v>3621</v>
      </c>
      <c r="I1589">
        <v>3198</v>
      </c>
      <c r="J1589">
        <v>2750.1785714285716</v>
      </c>
      <c r="K1589">
        <v>2.67</v>
      </c>
      <c r="L1589">
        <v>2.59</v>
      </c>
      <c r="M1589">
        <v>2.5099999999999998</v>
      </c>
      <c r="N1589">
        <v>2.44</v>
      </c>
      <c r="O1589">
        <v>2.38</v>
      </c>
      <c r="P1589">
        <v>2.34</v>
      </c>
      <c r="Q1589">
        <v>2.3286688919776011</v>
      </c>
      <c r="R1589">
        <v>2.3035649901641908</v>
      </c>
      <c r="S1589">
        <v>262396</v>
      </c>
      <c r="T1589">
        <v>9408</v>
      </c>
      <c r="U1589">
        <v>4198</v>
      </c>
      <c r="V1589">
        <v>13.602497089601524</v>
      </c>
      <c r="W1589">
        <v>26.875887222942993</v>
      </c>
      <c r="X1589">
        <v>1834.6273220720693</v>
      </c>
      <c r="Y1589">
        <v>414.33232219172731</v>
      </c>
      <c r="Z1589">
        <v>4355</v>
      </c>
      <c r="AA1589">
        <v>3868.9827748982934</v>
      </c>
      <c r="AB1589">
        <v>3433.2962978143778</v>
      </c>
      <c r="AC1589">
        <v>3036.6387670192444</v>
      </c>
      <c r="AD1589">
        <v>2639.9913096091741</v>
      </c>
      <c r="AE1589">
        <v>2299.2543592262432</v>
      </c>
      <c r="AF1589">
        <v>2008.0400487795848</v>
      </c>
      <c r="AG1589">
        <v>1614.523525838365</v>
      </c>
      <c r="AH1589">
        <v>773</v>
      </c>
      <c r="AI1589">
        <v>631.55551177437178</v>
      </c>
      <c r="AJ1589">
        <v>505.12266949075303</v>
      </c>
      <c r="AK1589">
        <v>392.96852631589064</v>
      </c>
      <c r="AL1589">
        <v>297.51037224439108</v>
      </c>
      <c r="AM1589">
        <v>221.28706417501209</v>
      </c>
      <c r="AN1589">
        <v>171.64415320983744</v>
      </c>
      <c r="AO1589">
        <v>129.60094876779132</v>
      </c>
      <c r="AP1589">
        <v>17.588415816118513</v>
      </c>
      <c r="AQ1589">
        <v>1.3183990633705027</v>
      </c>
      <c r="AR1589">
        <v>0.43488046748454029</v>
      </c>
      <c r="AS1589">
        <v>1.3183990633705027</v>
      </c>
      <c r="AT1589">
        <v>5438</v>
      </c>
      <c r="AU1589">
        <v>78</v>
      </c>
      <c r="AV1589">
        <v>3579.1125590992929</v>
      </c>
      <c r="AW1589">
        <v>1376.4000776203889</v>
      </c>
      <c r="AX1589">
        <v>34.942298000834562</v>
      </c>
      <c r="AY1589">
        <v>119.43498609714339</v>
      </c>
      <c r="AZ1589">
        <v>52.358258952679591</v>
      </c>
      <c r="BA1589">
        <v>0.92883127353646422</v>
      </c>
      <c r="BB1589">
        <v>66.061272509003672</v>
      </c>
      <c r="BC1589">
        <v>9040</v>
      </c>
      <c r="BD1589">
        <v>342155.19311184931</v>
      </c>
      <c r="BE1589">
        <v>756248.63139433379</v>
      </c>
      <c r="BF1589">
        <v>34258</v>
      </c>
      <c r="BG1589">
        <v>30131.539367651127</v>
      </c>
      <c r="BH1589">
        <v>25440.287704945295</v>
      </c>
      <c r="BI1589">
        <v>61708.000000000022</v>
      </c>
      <c r="BJ1589">
        <v>48432.602556662838</v>
      </c>
      <c r="BK1589">
        <v>42106.30887020308</v>
      </c>
      <c r="BL1589">
        <v>-325620.37208421156</v>
      </c>
      <c r="BM1589">
        <v>-315628.96722467104</v>
      </c>
      <c r="BN1589">
        <v>-324660.26226326794</v>
      </c>
      <c r="BO1589">
        <v>16333.20457639423</v>
      </c>
      <c r="BP1589">
        <v>75759.79789336992</v>
      </c>
      <c r="BQ1589">
        <v>113552.99198531796</v>
      </c>
      <c r="BR1589">
        <v>665661</v>
      </c>
      <c r="BS1589">
        <v>8767932</v>
      </c>
      <c r="BT1589">
        <v>937111</v>
      </c>
      <c r="BU1589">
        <v>14492</v>
      </c>
      <c r="BV1589">
        <v>88734</v>
      </c>
      <c r="BW1589">
        <v>932589</v>
      </c>
      <c r="BX1589">
        <v>42948</v>
      </c>
      <c r="BY1589">
        <v>26.166562207614632</v>
      </c>
      <c r="BZ1589">
        <v>0</v>
      </c>
      <c r="CA1589">
        <v>175.48767673559999</v>
      </c>
      <c r="CB1589">
        <v>2.731392</v>
      </c>
      <c r="CC1589">
        <v>0</v>
      </c>
      <c r="CD1589">
        <v>2.823333649114625</v>
      </c>
      <c r="CE1589">
        <v>1.2695390031933012</v>
      </c>
      <c r="CF1589">
        <v>0</v>
      </c>
      <c r="CG1589">
        <v>173887.50942631261</v>
      </c>
      <c r="CH1589">
        <v>58984.769511453473</v>
      </c>
      <c r="CI1589">
        <v>62460.475167241028</v>
      </c>
      <c r="CJ1589">
        <v>11347.156699777011</v>
      </c>
      <c r="CK1589">
        <v>84592.542063652945</v>
      </c>
      <c r="CL1589">
        <v>5820000</v>
      </c>
      <c r="CM1589">
        <v>3420000</v>
      </c>
      <c r="CN1589">
        <v>1810000</v>
      </c>
      <c r="CO1589">
        <v>35920000</v>
      </c>
      <c r="CP1589">
        <v>1000</v>
      </c>
      <c r="CQ1589">
        <v>33680</v>
      </c>
      <c r="CR1589">
        <v>0</v>
      </c>
      <c r="CS1589">
        <v>0</v>
      </c>
      <c r="CT1589">
        <v>2914000</v>
      </c>
      <c r="CU1589">
        <v>236029440</v>
      </c>
      <c r="CV1589">
        <v>0</v>
      </c>
      <c r="CW1589">
        <v>0</v>
      </c>
      <c r="CX1589">
        <v>1589.8403098357473</v>
      </c>
      <c r="CY1589">
        <v>362724.48070965521</v>
      </c>
      <c r="CZ1589">
        <v>9040</v>
      </c>
      <c r="DA1589">
        <v>7951.1096936063441</v>
      </c>
      <c r="DB1589">
        <v>6713.1823472679498</v>
      </c>
      <c r="DC1589">
        <v>5179.3612220414925</v>
      </c>
      <c r="DD1589">
        <v>-325620.37208421156</v>
      </c>
      <c r="DE1589">
        <v>-315628.96722467104</v>
      </c>
      <c r="DF1589">
        <v>-324660.26226326794</v>
      </c>
    </row>
    <row r="1590" spans="1:110" x14ac:dyDescent="0.45">
      <c r="A1590">
        <v>41401</v>
      </c>
      <c r="B1590" t="s">
        <v>1918</v>
      </c>
      <c r="C1590">
        <v>20148</v>
      </c>
      <c r="D1590">
        <v>19227</v>
      </c>
      <c r="E1590">
        <v>18242</v>
      </c>
      <c r="F1590">
        <v>17207</v>
      </c>
      <c r="G1590">
        <v>16135</v>
      </c>
      <c r="H1590">
        <v>15046</v>
      </c>
      <c r="I1590">
        <v>13936</v>
      </c>
      <c r="J1590">
        <v>12896.535714285714</v>
      </c>
      <c r="K1590">
        <v>2.67</v>
      </c>
      <c r="L1590">
        <v>2.59</v>
      </c>
      <c r="M1590">
        <v>2.5099999999999998</v>
      </c>
      <c r="N1590">
        <v>2.44</v>
      </c>
      <c r="O1590">
        <v>2.38</v>
      </c>
      <c r="P1590">
        <v>2.34</v>
      </c>
      <c r="Q1590">
        <v>2.3286688919776011</v>
      </c>
      <c r="R1590">
        <v>2.3035649901641908</v>
      </c>
      <c r="S1590">
        <v>262396</v>
      </c>
      <c r="T1590">
        <v>9408</v>
      </c>
      <c r="U1590">
        <v>4198</v>
      </c>
      <c r="V1590">
        <v>50.533625562890741</v>
      </c>
      <c r="W1590">
        <v>99.844610342384286</v>
      </c>
      <c r="X1590">
        <v>1685.8494071557341</v>
      </c>
      <c r="Y1590">
        <v>380.73231076896775</v>
      </c>
      <c r="Z1590">
        <v>9390</v>
      </c>
      <c r="AA1590">
        <v>8678.2204919916185</v>
      </c>
      <c r="AB1590">
        <v>8010.2000056086872</v>
      </c>
      <c r="AC1590">
        <v>7389.0888747082254</v>
      </c>
      <c r="AD1590">
        <v>6797.5827325790178</v>
      </c>
      <c r="AE1590">
        <v>6241.1173407437391</v>
      </c>
      <c r="AF1590">
        <v>5723.920280209074</v>
      </c>
      <c r="AG1590">
        <v>5113.5558836379387</v>
      </c>
      <c r="AH1590">
        <v>384</v>
      </c>
      <c r="AI1590">
        <v>327.90007967183834</v>
      </c>
      <c r="AJ1590">
        <v>284.71876451913067</v>
      </c>
      <c r="AK1590">
        <v>254.28211846158095</v>
      </c>
      <c r="AL1590">
        <v>241.94057794130009</v>
      </c>
      <c r="AM1590">
        <v>249.33633704899253</v>
      </c>
      <c r="AN1590">
        <v>261.18528913705973</v>
      </c>
      <c r="AO1590">
        <v>265.45202091990939</v>
      </c>
      <c r="AP1590">
        <v>39.211950847886449</v>
      </c>
      <c r="AQ1590">
        <v>1.7421701908824498</v>
      </c>
      <c r="AR1590">
        <v>0.57466347489028524</v>
      </c>
      <c r="AS1590">
        <v>1.7421701908824498</v>
      </c>
      <c r="AT1590">
        <v>15920</v>
      </c>
      <c r="AU1590">
        <v>251</v>
      </c>
      <c r="AV1590">
        <v>10483.581088415167</v>
      </c>
      <c r="AW1590">
        <v>4274.1968592176154</v>
      </c>
      <c r="AX1590">
        <v>110.898099483319</v>
      </c>
      <c r="AY1590">
        <v>349.83710092041406</v>
      </c>
      <c r="AZ1590">
        <v>162.59044852463808</v>
      </c>
      <c r="BA1590">
        <v>2.9478777547316581</v>
      </c>
      <c r="BB1590">
        <v>66.061272509003672</v>
      </c>
      <c r="BC1590">
        <v>6900</v>
      </c>
      <c r="BD1590">
        <v>343761.20203767437</v>
      </c>
      <c r="BE1590">
        <v>5617407.6847981</v>
      </c>
      <c r="BF1590">
        <v>80016</v>
      </c>
      <c r="BG1590">
        <v>76011.693300149127</v>
      </c>
      <c r="BH1590">
        <v>69305.910763843043</v>
      </c>
      <c r="BI1590">
        <v>50683.999999999978</v>
      </c>
      <c r="BJ1590">
        <v>43154.997141558371</v>
      </c>
      <c r="BK1590">
        <v>39700.383683033935</v>
      </c>
      <c r="BL1590">
        <v>-376267.04018076323</v>
      </c>
      <c r="BM1590">
        <v>-369660.5668861756</v>
      </c>
      <c r="BN1590">
        <v>-408328.83507793839</v>
      </c>
      <c r="BO1590">
        <v>336473.79063134408</v>
      </c>
      <c r="BP1590">
        <v>883545.87644336512</v>
      </c>
      <c r="BQ1590">
        <v>1337387.7443511034</v>
      </c>
      <c r="BR1590">
        <v>665661</v>
      </c>
      <c r="BS1590">
        <v>8767932</v>
      </c>
      <c r="BT1590">
        <v>937111</v>
      </c>
      <c r="BU1590">
        <v>14492</v>
      </c>
      <c r="BV1590">
        <v>88734</v>
      </c>
      <c r="BW1590">
        <v>932589</v>
      </c>
      <c r="BX1590">
        <v>42948</v>
      </c>
      <c r="BY1590">
        <v>155.95507042817565</v>
      </c>
      <c r="BZ1590">
        <v>0</v>
      </c>
      <c r="CA1590">
        <v>0</v>
      </c>
      <c r="CB1590">
        <v>0</v>
      </c>
      <c r="CC1590">
        <v>0</v>
      </c>
      <c r="CD1590">
        <v>29.431807672361252</v>
      </c>
      <c r="CE1590">
        <v>0</v>
      </c>
      <c r="CF1590">
        <v>0</v>
      </c>
      <c r="CG1590">
        <v>1070718.2943442124</v>
      </c>
      <c r="CH1590">
        <v>363200.73829312791</v>
      </c>
      <c r="CI1590">
        <v>384602.51489965536</v>
      </c>
      <c r="CJ1590">
        <v>69870.505980133792</v>
      </c>
      <c r="CK1590">
        <v>520881.47476180823</v>
      </c>
      <c r="CL1590">
        <v>6810000</v>
      </c>
      <c r="CM1590">
        <v>680000</v>
      </c>
      <c r="CN1590">
        <v>1060000</v>
      </c>
      <c r="CO1590">
        <v>65850000</v>
      </c>
      <c r="CP1590">
        <v>3000</v>
      </c>
      <c r="CQ1590">
        <v>0</v>
      </c>
      <c r="CR1590">
        <v>0</v>
      </c>
      <c r="CS1590">
        <v>0</v>
      </c>
      <c r="CT1590">
        <v>6868000</v>
      </c>
      <c r="CU1590">
        <v>0</v>
      </c>
      <c r="CV1590">
        <v>0</v>
      </c>
      <c r="CW1590">
        <v>0</v>
      </c>
      <c r="CX1590">
        <v>5795.633001990871</v>
      </c>
      <c r="CY1590">
        <v>2169236.8504223875</v>
      </c>
      <c r="CZ1590">
        <v>6900</v>
      </c>
      <c r="DA1590">
        <v>6554.6976076163392</v>
      </c>
      <c r="DB1590">
        <v>5976.439515478366</v>
      </c>
      <c r="DC1590">
        <v>5203.6721210724818</v>
      </c>
      <c r="DD1590">
        <v>-376267.04018076323</v>
      </c>
      <c r="DE1590">
        <v>-369660.5668861756</v>
      </c>
      <c r="DF1590">
        <v>-408328.83507793839</v>
      </c>
    </row>
    <row r="1591" spans="1:110" x14ac:dyDescent="0.45">
      <c r="A1591">
        <v>41423</v>
      </c>
      <c r="B1591" t="s">
        <v>1919</v>
      </c>
      <c r="C1591">
        <v>6777</v>
      </c>
      <c r="D1591">
        <v>6194</v>
      </c>
      <c r="E1591">
        <v>5645</v>
      </c>
      <c r="F1591">
        <v>5134</v>
      </c>
      <c r="G1591">
        <v>4628</v>
      </c>
      <c r="H1591">
        <v>4127</v>
      </c>
      <c r="I1591">
        <v>3663</v>
      </c>
      <c r="J1591">
        <v>3145.3928571428573</v>
      </c>
      <c r="K1591">
        <v>2.67</v>
      </c>
      <c r="L1591">
        <v>2.59</v>
      </c>
      <c r="M1591">
        <v>2.5099999999999998</v>
      </c>
      <c r="N1591">
        <v>2.44</v>
      </c>
      <c r="O1591">
        <v>2.38</v>
      </c>
      <c r="P1591">
        <v>2.34</v>
      </c>
      <c r="Q1591">
        <v>2.3286688919776011</v>
      </c>
      <c r="R1591">
        <v>2.3035649901641908</v>
      </c>
      <c r="S1591">
        <v>262396</v>
      </c>
      <c r="T1591">
        <v>9408</v>
      </c>
      <c r="U1591">
        <v>4198</v>
      </c>
      <c r="V1591">
        <v>18.093430250383506</v>
      </c>
      <c r="W1591">
        <v>35.749097219600102</v>
      </c>
      <c r="X1591">
        <v>1583.7399372780774</v>
      </c>
      <c r="Y1591">
        <v>357.67190320652446</v>
      </c>
      <c r="Z1591">
        <v>2820</v>
      </c>
      <c r="AA1591">
        <v>2495.3107763059152</v>
      </c>
      <c r="AB1591">
        <v>2217.8791924643042</v>
      </c>
      <c r="AC1591">
        <v>1954.9026299932568</v>
      </c>
      <c r="AD1591">
        <v>1702.7054001669253</v>
      </c>
      <c r="AE1591">
        <v>1482.0299236134267</v>
      </c>
      <c r="AF1591">
        <v>1301.443624378546</v>
      </c>
      <c r="AG1591">
        <v>1047.9372880356796</v>
      </c>
      <c r="AH1591">
        <v>161</v>
      </c>
      <c r="AI1591">
        <v>136.10330248743466</v>
      </c>
      <c r="AJ1591">
        <v>115.54287385361803</v>
      </c>
      <c r="AK1591">
        <v>100.97595811396006</v>
      </c>
      <c r="AL1591">
        <v>90.955517899039435</v>
      </c>
      <c r="AM1591">
        <v>84.091851399749686</v>
      </c>
      <c r="AN1591">
        <v>81.985593421624444</v>
      </c>
      <c r="AO1591">
        <v>75.929809917864517</v>
      </c>
      <c r="AP1591">
        <v>10.929366618707995</v>
      </c>
      <c r="AQ1591">
        <v>1.6950845100477889</v>
      </c>
      <c r="AR1591">
        <v>0.55913202962298025</v>
      </c>
      <c r="AS1591">
        <v>1.6950845100477889</v>
      </c>
      <c r="AT1591">
        <v>4933</v>
      </c>
      <c r="AU1591">
        <v>46</v>
      </c>
      <c r="AV1591">
        <v>3240.660092505686</v>
      </c>
      <c r="AW1591">
        <v>981.1155084207569</v>
      </c>
      <c r="AX1591">
        <v>22.29495650647738</v>
      </c>
      <c r="AY1591">
        <v>108.14082728691473</v>
      </c>
      <c r="AZ1591">
        <v>37.32163394032559</v>
      </c>
      <c r="BA1591">
        <v>0.59264141256127101</v>
      </c>
      <c r="BB1591">
        <v>66.061272509003672</v>
      </c>
      <c r="BC1591">
        <v>6900</v>
      </c>
      <c r="BD1591">
        <v>260254.96028220837</v>
      </c>
      <c r="BE1591">
        <v>899196.93337960844</v>
      </c>
      <c r="BF1591">
        <v>32056</v>
      </c>
      <c r="BG1591">
        <v>28203.55998666081</v>
      </c>
      <c r="BH1591">
        <v>23640.491630996636</v>
      </c>
      <c r="BI1591">
        <v>18502.000000000011</v>
      </c>
      <c r="BJ1591">
        <v>14495.031562233358</v>
      </c>
      <c r="BK1591">
        <v>12625.062823047045</v>
      </c>
      <c r="BL1591">
        <v>-344570.91055063676</v>
      </c>
      <c r="BM1591">
        <v>-317506.99122388108</v>
      </c>
      <c r="BN1591">
        <v>-335075.2243870697</v>
      </c>
      <c r="BO1591">
        <v>10177.234586984501</v>
      </c>
      <c r="BP1591">
        <v>80074.380418516404</v>
      </c>
      <c r="BQ1591">
        <v>148621.92307885527</v>
      </c>
      <c r="BR1591">
        <v>665661</v>
      </c>
      <c r="BS1591">
        <v>8767932</v>
      </c>
      <c r="BT1591">
        <v>937111</v>
      </c>
      <c r="BU1591">
        <v>14492</v>
      </c>
      <c r="BV1591">
        <v>88734</v>
      </c>
      <c r="BW1591">
        <v>932589</v>
      </c>
      <c r="BX1591">
        <v>42948</v>
      </c>
      <c r="BY1591">
        <v>79.99760960165132</v>
      </c>
      <c r="BZ1591">
        <v>0</v>
      </c>
      <c r="CA1591">
        <v>0</v>
      </c>
      <c r="CB1591">
        <v>0</v>
      </c>
      <c r="CC1591">
        <v>0</v>
      </c>
      <c r="CD1591">
        <v>12.010555858216108</v>
      </c>
      <c r="CE1591">
        <v>8.4635933546220095</v>
      </c>
      <c r="CF1591">
        <v>0</v>
      </c>
      <c r="CG1591">
        <v>183415.59213460371</v>
      </c>
      <c r="CH1591">
        <v>62216.811676464626</v>
      </c>
      <c r="CI1591">
        <v>65882.966957226832</v>
      </c>
      <c r="CJ1591">
        <v>11968.918710723698</v>
      </c>
      <c r="CK1591">
        <v>89227.749847962696</v>
      </c>
      <c r="CL1591">
        <v>2740000</v>
      </c>
      <c r="CM1591">
        <v>330000</v>
      </c>
      <c r="CN1591">
        <v>160000</v>
      </c>
      <c r="CO1591">
        <v>11500000</v>
      </c>
      <c r="CP1591">
        <v>0</v>
      </c>
      <c r="CQ1591">
        <v>0</v>
      </c>
      <c r="CR1591">
        <v>0</v>
      </c>
      <c r="CS1591">
        <v>0</v>
      </c>
      <c r="CT1591">
        <v>0</v>
      </c>
      <c r="CU1591">
        <v>0</v>
      </c>
      <c r="CV1591">
        <v>0</v>
      </c>
      <c r="CW1591">
        <v>0</v>
      </c>
      <c r="CX1591">
        <v>559.40349369406761</v>
      </c>
      <c r="CY1591">
        <v>454608.29415057891</v>
      </c>
      <c r="CZ1591">
        <v>6900</v>
      </c>
      <c r="DA1591">
        <v>6070.7687767644002</v>
      </c>
      <c r="DB1591">
        <v>5088.5759999337661</v>
      </c>
      <c r="DC1591">
        <v>3939.5995626142003</v>
      </c>
      <c r="DD1591">
        <v>-344570.91055063676</v>
      </c>
      <c r="DE1591">
        <v>-317506.99122388108</v>
      </c>
      <c r="DF1591">
        <v>-335075.2243870697</v>
      </c>
    </row>
    <row r="1592" spans="1:110" x14ac:dyDescent="0.45">
      <c r="A1592">
        <v>41424</v>
      </c>
      <c r="B1592" t="s">
        <v>1920</v>
      </c>
      <c r="C1592">
        <v>9583</v>
      </c>
      <c r="D1592">
        <v>9523</v>
      </c>
      <c r="E1592">
        <v>9419</v>
      </c>
      <c r="F1592">
        <v>9295</v>
      </c>
      <c r="G1592">
        <v>9170</v>
      </c>
      <c r="H1592">
        <v>9020</v>
      </c>
      <c r="I1592">
        <v>8823</v>
      </c>
      <c r="J1592">
        <v>8696.7499999999982</v>
      </c>
      <c r="K1592">
        <v>2.67</v>
      </c>
      <c r="L1592">
        <v>2.59</v>
      </c>
      <c r="M1592">
        <v>2.5099999999999998</v>
      </c>
      <c r="N1592">
        <v>2.44</v>
      </c>
      <c r="O1592">
        <v>2.38</v>
      </c>
      <c r="P1592">
        <v>2.34</v>
      </c>
      <c r="Q1592">
        <v>2.3286688919776011</v>
      </c>
      <c r="R1592">
        <v>2.3035649901641908</v>
      </c>
      <c r="S1592">
        <v>262396</v>
      </c>
      <c r="T1592">
        <v>9408</v>
      </c>
      <c r="U1592">
        <v>4198</v>
      </c>
      <c r="V1592">
        <v>24.16957628389908</v>
      </c>
      <c r="W1592">
        <v>47.754379372664005</v>
      </c>
      <c r="X1592">
        <v>1676.4852805217545</v>
      </c>
      <c r="Y1592">
        <v>378.61751596193727</v>
      </c>
      <c r="Z1592">
        <v>4165</v>
      </c>
      <c r="AA1592">
        <v>4087.6845973905183</v>
      </c>
      <c r="AB1592">
        <v>4000.9234090233467</v>
      </c>
      <c r="AC1592">
        <v>3921.392091869563</v>
      </c>
      <c r="AD1592">
        <v>3831.2846587502081</v>
      </c>
      <c r="AE1592">
        <v>3729.5891873083128</v>
      </c>
      <c r="AF1592">
        <v>3613.0831594834126</v>
      </c>
      <c r="AG1592">
        <v>3522.2958230878144</v>
      </c>
      <c r="AH1592">
        <v>585</v>
      </c>
      <c r="AI1592">
        <v>513.49179626875105</v>
      </c>
      <c r="AJ1592">
        <v>472.74419371377797</v>
      </c>
      <c r="AK1592">
        <v>443.76111775894236</v>
      </c>
      <c r="AL1592">
        <v>439.82670002165355</v>
      </c>
      <c r="AM1592">
        <v>443.991231114127</v>
      </c>
      <c r="AN1592">
        <v>458.31313217145254</v>
      </c>
      <c r="AO1592">
        <v>487.61873574240582</v>
      </c>
      <c r="AP1592">
        <v>17.977962844223104</v>
      </c>
      <c r="AQ1592">
        <v>1.4125704250398241</v>
      </c>
      <c r="AR1592">
        <v>0.46594335801915021</v>
      </c>
      <c r="AS1592">
        <v>1.4125704250398241</v>
      </c>
      <c r="AT1592">
        <v>8041</v>
      </c>
      <c r="AU1592">
        <v>83</v>
      </c>
      <c r="AV1592">
        <v>5284.3824547756312</v>
      </c>
      <c r="AW1592">
        <v>1685.8855476123395</v>
      </c>
      <c r="AX1592">
        <v>39.386946390385347</v>
      </c>
      <c r="AY1592">
        <v>176.33984251586281</v>
      </c>
      <c r="AZ1592">
        <v>64.131086231173398</v>
      </c>
      <c r="BA1592">
        <v>1.0469782947767288</v>
      </c>
      <c r="BB1592">
        <v>66.061272509003672</v>
      </c>
      <c r="BC1592">
        <v>6900</v>
      </c>
      <c r="BD1592">
        <v>468035.20563420892</v>
      </c>
      <c r="BE1592">
        <v>1588433.7166269338</v>
      </c>
      <c r="BF1592">
        <v>64296</v>
      </c>
      <c r="BG1592">
        <v>66614.612026448478</v>
      </c>
      <c r="BH1592">
        <v>67406.319598704358</v>
      </c>
      <c r="BI1592">
        <v>20244.000000000015</v>
      </c>
      <c r="BJ1592">
        <v>19420.446860916029</v>
      </c>
      <c r="BK1592">
        <v>18974.195484957934</v>
      </c>
      <c r="BL1592">
        <v>-305593.17462712637</v>
      </c>
      <c r="BM1592">
        <v>-246442.63752386469</v>
      </c>
      <c r="BN1592">
        <v>-241711.85904256447</v>
      </c>
      <c r="BO1592">
        <v>164755.91345719772</v>
      </c>
      <c r="BP1592">
        <v>399567.96165884251</v>
      </c>
      <c r="BQ1592">
        <v>623580.53861489706</v>
      </c>
      <c r="BR1592">
        <v>665661</v>
      </c>
      <c r="BS1592">
        <v>8767932</v>
      </c>
      <c r="BT1592">
        <v>937111</v>
      </c>
      <c r="BU1592">
        <v>14492</v>
      </c>
      <c r="BV1592">
        <v>88734</v>
      </c>
      <c r="BW1592">
        <v>932589</v>
      </c>
      <c r="BX1592">
        <v>42948</v>
      </c>
      <c r="BY1592">
        <v>89.082162162299909</v>
      </c>
      <c r="BZ1592">
        <v>0</v>
      </c>
      <c r="CA1592">
        <v>0</v>
      </c>
      <c r="CB1592">
        <v>0</v>
      </c>
      <c r="CC1592">
        <v>0</v>
      </c>
      <c r="CD1592">
        <v>3.3095344680915573</v>
      </c>
      <c r="CE1592">
        <v>0</v>
      </c>
      <c r="CF1592">
        <v>0</v>
      </c>
      <c r="CG1592">
        <v>270954.8520170282</v>
      </c>
      <c r="CH1592">
        <v>91911.199067504553</v>
      </c>
      <c r="CI1592">
        <v>97327.110277721469</v>
      </c>
      <c r="CJ1592">
        <v>17681.357186296369</v>
      </c>
      <c r="CK1592">
        <v>131813.72136630854</v>
      </c>
      <c r="CL1592">
        <v>10000000</v>
      </c>
      <c r="CM1592">
        <v>590000</v>
      </c>
      <c r="CN1592">
        <v>120000</v>
      </c>
      <c r="CO1592">
        <v>24490000</v>
      </c>
      <c r="CP1592">
        <v>0</v>
      </c>
      <c r="CQ1592">
        <v>0</v>
      </c>
      <c r="CR1592">
        <v>0</v>
      </c>
      <c r="CS1592">
        <v>0</v>
      </c>
      <c r="CT1592">
        <v>0</v>
      </c>
      <c r="CU1592">
        <v>0</v>
      </c>
      <c r="CV1592">
        <v>0</v>
      </c>
      <c r="CW1592">
        <v>0</v>
      </c>
      <c r="CX1592">
        <v>629.3289304058261</v>
      </c>
      <c r="CY1592">
        <v>584574.59990033973</v>
      </c>
      <c r="CZ1592">
        <v>6900</v>
      </c>
      <c r="DA1592">
        <v>7148.8245455781771</v>
      </c>
      <c r="DB1592">
        <v>7233.7875642506542</v>
      </c>
      <c r="DC1592">
        <v>7084.8651238199982</v>
      </c>
      <c r="DD1592">
        <v>-305593.17462712637</v>
      </c>
      <c r="DE1592">
        <v>-246442.63752386469</v>
      </c>
      <c r="DF1592">
        <v>-241711.85904256447</v>
      </c>
    </row>
    <row r="1593" spans="1:110" x14ac:dyDescent="0.45">
      <c r="A1593">
        <v>41425</v>
      </c>
      <c r="B1593" t="s">
        <v>1921</v>
      </c>
      <c r="C1593">
        <v>23941</v>
      </c>
      <c r="D1593">
        <v>22245</v>
      </c>
      <c r="E1593">
        <v>20572</v>
      </c>
      <c r="F1593">
        <v>18941</v>
      </c>
      <c r="G1593">
        <v>17394</v>
      </c>
      <c r="H1593">
        <v>15868</v>
      </c>
      <c r="I1593">
        <v>14299</v>
      </c>
      <c r="J1593">
        <v>12696.928571428572</v>
      </c>
      <c r="K1593">
        <v>2.67</v>
      </c>
      <c r="L1593">
        <v>2.59</v>
      </c>
      <c r="M1593">
        <v>2.5099999999999998</v>
      </c>
      <c r="N1593">
        <v>2.44</v>
      </c>
      <c r="O1593">
        <v>2.38</v>
      </c>
      <c r="P1593">
        <v>2.34</v>
      </c>
      <c r="Q1593">
        <v>2.3286688919776011</v>
      </c>
      <c r="R1593">
        <v>2.3035649901641908</v>
      </c>
      <c r="S1593">
        <v>262396</v>
      </c>
      <c r="T1593">
        <v>9408</v>
      </c>
      <c r="U1593">
        <v>4198</v>
      </c>
      <c r="V1593">
        <v>52.365966208676987</v>
      </c>
      <c r="W1593">
        <v>103.46495888763866</v>
      </c>
      <c r="X1593">
        <v>1933.1273216004608</v>
      </c>
      <c r="Y1593">
        <v>436.57756679780289</v>
      </c>
      <c r="Z1593">
        <v>11336</v>
      </c>
      <c r="AA1593">
        <v>10448.095086625057</v>
      </c>
      <c r="AB1593">
        <v>9521.9379553682611</v>
      </c>
      <c r="AC1593">
        <v>8604.478156847772</v>
      </c>
      <c r="AD1593">
        <v>7703.036987569405</v>
      </c>
      <c r="AE1593">
        <v>6869.3226288745673</v>
      </c>
      <c r="AF1593">
        <v>6130.987011361085</v>
      </c>
      <c r="AG1593">
        <v>5249.9917277442983</v>
      </c>
      <c r="AH1593">
        <v>3679</v>
      </c>
      <c r="AI1593">
        <v>3185.8136759833683</v>
      </c>
      <c r="AJ1593">
        <v>2746.9142336889231</v>
      </c>
      <c r="AK1593">
        <v>2339.7995296572517</v>
      </c>
      <c r="AL1593">
        <v>1963.3572990343025</v>
      </c>
      <c r="AM1593">
        <v>1670.6666936337733</v>
      </c>
      <c r="AN1593">
        <v>1462.2133888170431</v>
      </c>
      <c r="AO1593">
        <v>1275.2218500895531</v>
      </c>
      <c r="AP1593">
        <v>44.739108680615715</v>
      </c>
      <c r="AQ1593">
        <v>6.4978239551831916</v>
      </c>
      <c r="AR1593">
        <v>2.1433394468880906</v>
      </c>
      <c r="AS1593">
        <v>6.4978239551831916</v>
      </c>
      <c r="AT1593">
        <v>21730</v>
      </c>
      <c r="AU1593">
        <v>324</v>
      </c>
      <c r="AV1593">
        <v>14304.99421187709</v>
      </c>
      <c r="AW1593">
        <v>5633.087036993622</v>
      </c>
      <c r="AX1593">
        <v>144.30522553982041</v>
      </c>
      <c r="AY1593">
        <v>477.35765685033846</v>
      </c>
      <c r="AZ1593">
        <v>214.28263088723739</v>
      </c>
      <c r="BA1593">
        <v>3.8359013025679309</v>
      </c>
      <c r="BB1593">
        <v>66.061272509003672</v>
      </c>
      <c r="BC1593">
        <v>6700</v>
      </c>
      <c r="BD1593">
        <v>284045.09800479491</v>
      </c>
      <c r="BE1593">
        <v>3211756.7605128004</v>
      </c>
      <c r="BF1593">
        <v>100836</v>
      </c>
      <c r="BG1593">
        <v>91137.275476161522</v>
      </c>
      <c r="BH1593">
        <v>79613.973145218464</v>
      </c>
      <c r="BI1593">
        <v>79401.999999999985</v>
      </c>
      <c r="BJ1593">
        <v>65391.132923802477</v>
      </c>
      <c r="BK1593">
        <v>58540.483965346131</v>
      </c>
      <c r="BL1593">
        <v>-546147.95053883211</v>
      </c>
      <c r="BM1593">
        <v>-585860.07410537847</v>
      </c>
      <c r="BN1593">
        <v>-654624.1505685657</v>
      </c>
      <c r="BO1593">
        <v>129345.26082947478</v>
      </c>
      <c r="BP1593">
        <v>430269.62848031661</v>
      </c>
      <c r="BQ1593">
        <v>720926.09896851087</v>
      </c>
      <c r="BR1593">
        <v>665661</v>
      </c>
      <c r="BS1593">
        <v>8767932</v>
      </c>
      <c r="BT1593">
        <v>937111</v>
      </c>
      <c r="BU1593">
        <v>14492</v>
      </c>
      <c r="BV1593">
        <v>88734</v>
      </c>
      <c r="BW1593">
        <v>932589</v>
      </c>
      <c r="BX1593">
        <v>42948</v>
      </c>
      <c r="BY1593">
        <v>245.70445605557683</v>
      </c>
      <c r="BZ1593">
        <v>0</v>
      </c>
      <c r="CA1593">
        <v>0</v>
      </c>
      <c r="CB1593">
        <v>0</v>
      </c>
      <c r="CC1593">
        <v>0</v>
      </c>
      <c r="CD1593">
        <v>31.500103536205387</v>
      </c>
      <c r="CE1593">
        <v>0</v>
      </c>
      <c r="CF1593">
        <v>0</v>
      </c>
      <c r="CG1593">
        <v>711033.17210622341</v>
      </c>
      <c r="CH1593">
        <v>241191.14656395701</v>
      </c>
      <c r="CI1593">
        <v>255403.44982769105</v>
      </c>
      <c r="CJ1593">
        <v>46398.990066896411</v>
      </c>
      <c r="CK1593">
        <v>345902.38090411515</v>
      </c>
      <c r="CL1593">
        <v>56500000</v>
      </c>
      <c r="CM1593">
        <v>2180000</v>
      </c>
      <c r="CN1593">
        <v>380000</v>
      </c>
      <c r="CO1593">
        <v>99560000</v>
      </c>
      <c r="CP1593">
        <v>0</v>
      </c>
      <c r="CQ1593">
        <v>0</v>
      </c>
      <c r="CR1593">
        <v>0</v>
      </c>
      <c r="CS1593">
        <v>0</v>
      </c>
      <c r="CT1593">
        <v>0</v>
      </c>
      <c r="CU1593">
        <v>0</v>
      </c>
      <c r="CV1593">
        <v>0</v>
      </c>
      <c r="CW1593">
        <v>0</v>
      </c>
      <c r="CX1593">
        <v>1776.4390707487207</v>
      </c>
      <c r="CY1593">
        <v>1470543.8577571041</v>
      </c>
      <c r="CZ1593">
        <v>6700</v>
      </c>
      <c r="DA1593">
        <v>6055.5728677286106</v>
      </c>
      <c r="DB1593">
        <v>5289.9125319624309</v>
      </c>
      <c r="DC1593">
        <v>4299.7218675447348</v>
      </c>
      <c r="DD1593">
        <v>-546147.95053883211</v>
      </c>
      <c r="DE1593">
        <v>-585860.07410537847</v>
      </c>
      <c r="DF1593">
        <v>-654624.1505685657</v>
      </c>
    </row>
    <row r="1594" spans="1:110" x14ac:dyDescent="0.45">
      <c r="A1594">
        <v>41441</v>
      </c>
      <c r="B1594" t="s">
        <v>1922</v>
      </c>
      <c r="C1594">
        <v>8779</v>
      </c>
      <c r="D1594">
        <v>7823</v>
      </c>
      <c r="E1594">
        <v>6920</v>
      </c>
      <c r="F1594">
        <v>6081</v>
      </c>
      <c r="G1594">
        <v>5315</v>
      </c>
      <c r="H1594">
        <v>4593</v>
      </c>
      <c r="I1594">
        <v>3898</v>
      </c>
      <c r="J1594">
        <v>3087</v>
      </c>
      <c r="K1594">
        <v>2.67</v>
      </c>
      <c r="L1594">
        <v>2.59</v>
      </c>
      <c r="M1594">
        <v>2.5099999999999998</v>
      </c>
      <c r="N1594">
        <v>2.44</v>
      </c>
      <c r="O1594">
        <v>2.38</v>
      </c>
      <c r="P1594">
        <v>2.34</v>
      </c>
      <c r="Q1594">
        <v>2.3286688919776011</v>
      </c>
      <c r="R1594">
        <v>2.3035649901641908</v>
      </c>
      <c r="S1594">
        <v>262396</v>
      </c>
      <c r="T1594">
        <v>9408</v>
      </c>
      <c r="U1594">
        <v>4198</v>
      </c>
      <c r="V1594">
        <v>20.349307158635789</v>
      </c>
      <c r="W1594">
        <v>40.206270999947932</v>
      </c>
      <c r="X1594">
        <v>1824.1591049369572</v>
      </c>
      <c r="Y1594">
        <v>411.9681795330975</v>
      </c>
      <c r="Z1594">
        <v>4171</v>
      </c>
      <c r="AA1594">
        <v>3726.5155717005932</v>
      </c>
      <c r="AB1594">
        <v>3253.2373781692791</v>
      </c>
      <c r="AC1594">
        <v>2801.4623825629187</v>
      </c>
      <c r="AD1594">
        <v>2362.2064866748633</v>
      </c>
      <c r="AE1594">
        <v>1969.2260413943859</v>
      </c>
      <c r="AF1594">
        <v>1644.1769854425772</v>
      </c>
      <c r="AG1594">
        <v>1201.3709873502694</v>
      </c>
      <c r="AH1594">
        <v>1595</v>
      </c>
      <c r="AI1594">
        <v>1382.1307955728457</v>
      </c>
      <c r="AJ1594">
        <v>1181.4547455746761</v>
      </c>
      <c r="AK1594">
        <v>1000.3320128889359</v>
      </c>
      <c r="AL1594">
        <v>826.03867881083579</v>
      </c>
      <c r="AM1594">
        <v>676.6168300047766</v>
      </c>
      <c r="AN1594">
        <v>578.33191468814698</v>
      </c>
      <c r="AO1594">
        <v>432.99635876529226</v>
      </c>
      <c r="AP1594">
        <v>13.398947778012561</v>
      </c>
      <c r="AQ1594">
        <v>8.051651422726998</v>
      </c>
      <c r="AR1594">
        <v>2.6558771407091561</v>
      </c>
      <c r="AS1594">
        <v>8.051651422726998</v>
      </c>
      <c r="AT1594">
        <v>7882</v>
      </c>
      <c r="AU1594">
        <v>41</v>
      </c>
      <c r="AV1594">
        <v>5169.9821948583749</v>
      </c>
      <c r="AW1594">
        <v>1216.5202453058803</v>
      </c>
      <c r="AX1594">
        <v>23.280026847631863</v>
      </c>
      <c r="AY1594">
        <v>172.52230584242395</v>
      </c>
      <c r="AZ1594">
        <v>46.276430131435689</v>
      </c>
      <c r="BA1594">
        <v>0.61882641445999165</v>
      </c>
      <c r="BB1594">
        <v>66.061272509003672</v>
      </c>
      <c r="BC1594">
        <v>6700</v>
      </c>
      <c r="BD1594">
        <v>196374.15606048371</v>
      </c>
      <c r="BE1594">
        <v>1034311.8603037575</v>
      </c>
      <c r="BF1594">
        <v>24222</v>
      </c>
      <c r="BG1594">
        <v>19985.803388704597</v>
      </c>
      <c r="BH1594">
        <v>15740.445559936674</v>
      </c>
      <c r="BI1594">
        <v>14273.999999999996</v>
      </c>
      <c r="BJ1594">
        <v>10730.687495948005</v>
      </c>
      <c r="BK1594">
        <v>9048.1670456054853</v>
      </c>
      <c r="BL1594">
        <v>-349386.59057635907</v>
      </c>
      <c r="BM1594">
        <v>-362619.40205275029</v>
      </c>
      <c r="BN1594">
        <v>-406841.82884013833</v>
      </c>
      <c r="BO1594">
        <v>-8938.4646716560237</v>
      </c>
      <c r="BP1594">
        <v>52164.580479091266</v>
      </c>
      <c r="BQ1594">
        <v>100303.89051402191</v>
      </c>
      <c r="BR1594">
        <v>665661</v>
      </c>
      <c r="BS1594">
        <v>8767932</v>
      </c>
      <c r="BT1594">
        <v>937111</v>
      </c>
      <c r="BU1594">
        <v>14492</v>
      </c>
      <c r="BV1594">
        <v>88734</v>
      </c>
      <c r="BW1594">
        <v>932589</v>
      </c>
      <c r="BX1594">
        <v>42948</v>
      </c>
      <c r="BY1594">
        <v>184.94986277148016</v>
      </c>
      <c r="BZ1594">
        <v>0</v>
      </c>
      <c r="CA1594">
        <v>0</v>
      </c>
      <c r="CB1594">
        <v>11.337103223524315</v>
      </c>
      <c r="CC1594">
        <v>0</v>
      </c>
      <c r="CD1594">
        <v>12.356993921547486</v>
      </c>
      <c r="CE1594">
        <v>3.5970271757143539</v>
      </c>
      <c r="CF1594">
        <v>0</v>
      </c>
      <c r="CG1594">
        <v>271550.35718629637</v>
      </c>
      <c r="CH1594">
        <v>92113.201702817751</v>
      </c>
      <c r="CI1594">
        <v>97541.016014595574</v>
      </c>
      <c r="CJ1594">
        <v>17720.217311980537</v>
      </c>
      <c r="CK1594">
        <v>132103.42185282789</v>
      </c>
      <c r="CL1594">
        <v>3770000</v>
      </c>
      <c r="CM1594">
        <v>10400000</v>
      </c>
      <c r="CN1594">
        <v>3930000</v>
      </c>
      <c r="CO1594">
        <v>74300000</v>
      </c>
      <c r="CP1594">
        <v>0</v>
      </c>
      <c r="CQ1594">
        <v>1360</v>
      </c>
      <c r="CR1594">
        <v>0</v>
      </c>
      <c r="CS1594">
        <v>0</v>
      </c>
      <c r="CT1594">
        <v>675000</v>
      </c>
      <c r="CU1594">
        <v>9530880</v>
      </c>
      <c r="CV1594">
        <v>0</v>
      </c>
      <c r="CW1594">
        <v>0</v>
      </c>
      <c r="CX1594">
        <v>6919.2884517635266</v>
      </c>
      <c r="CY1594">
        <v>552721.58993199328</v>
      </c>
      <c r="CZ1594">
        <v>6700</v>
      </c>
      <c r="DA1594">
        <v>5528.2339486549754</v>
      </c>
      <c r="DB1594">
        <v>4353.9338308800161</v>
      </c>
      <c r="DC1594">
        <v>2972.6063183799456</v>
      </c>
      <c r="DD1594">
        <v>-349386.59057635907</v>
      </c>
      <c r="DE1594">
        <v>-362619.40205275029</v>
      </c>
      <c r="DF1594">
        <v>-406841.82884013833</v>
      </c>
    </row>
    <row r="1595" spans="1:110" x14ac:dyDescent="0.45">
      <c r="A1595">
        <v>42000</v>
      </c>
      <c r="B1595" t="s">
        <v>1923</v>
      </c>
      <c r="C1595">
        <v>1377187</v>
      </c>
      <c r="D1595">
        <v>1320596</v>
      </c>
      <c r="E1595">
        <v>1257939</v>
      </c>
      <c r="F1595">
        <v>1192223</v>
      </c>
      <c r="G1595">
        <v>1124291</v>
      </c>
      <c r="H1595">
        <v>1053851</v>
      </c>
      <c r="I1595">
        <v>982200</v>
      </c>
      <c r="J1595">
        <v>916053.60714285681</v>
      </c>
      <c r="K1595">
        <v>2.37</v>
      </c>
      <c r="L1595">
        <v>2.29</v>
      </c>
      <c r="M1595">
        <v>2.2200000000000002</v>
      </c>
      <c r="N1595">
        <v>2.16</v>
      </c>
      <c r="O1595">
        <v>2.11</v>
      </c>
      <c r="P1595">
        <v>2.08</v>
      </c>
      <c r="Q1595">
        <v>2.0636789152568178</v>
      </c>
      <c r="R1595">
        <v>2.0415127040811472</v>
      </c>
      <c r="S1595">
        <v>262396</v>
      </c>
      <c r="T1595">
        <v>9408</v>
      </c>
      <c r="U1595">
        <v>4198</v>
      </c>
      <c r="V1595">
        <v>2867.8314724316456</v>
      </c>
      <c r="W1595">
        <v>7568.986916631884</v>
      </c>
      <c r="X1595">
        <v>2287.5442131721315</v>
      </c>
      <c r="Y1595">
        <v>386.75015307203279</v>
      </c>
      <c r="Z1595">
        <v>641651</v>
      </c>
      <c r="AA1595">
        <v>602061.77964174165</v>
      </c>
      <c r="AB1595">
        <v>557598.07508762064</v>
      </c>
      <c r="AC1595">
        <v>515700.00403085659</v>
      </c>
      <c r="AD1595">
        <v>476015.91224198334</v>
      </c>
      <c r="AE1595">
        <v>438397.04656476749</v>
      </c>
      <c r="AF1595">
        <v>403587.02047231072</v>
      </c>
      <c r="AG1595">
        <v>362755.98164483655</v>
      </c>
      <c r="AH1595">
        <v>47714</v>
      </c>
      <c r="AI1595">
        <v>41000.300592366249</v>
      </c>
      <c r="AJ1595">
        <v>35010.620086189287</v>
      </c>
      <c r="AK1595">
        <v>29902.199158613897</v>
      </c>
      <c r="AL1595">
        <v>25822.528565462591</v>
      </c>
      <c r="AM1595">
        <v>22773.477084260601</v>
      </c>
      <c r="AN1595">
        <v>21119.12561961418</v>
      </c>
      <c r="AO1595">
        <v>18766.469690055346</v>
      </c>
      <c r="AP1595">
        <v>3127.3070552277777</v>
      </c>
      <c r="AQ1595">
        <v>2189.3551374227545</v>
      </c>
      <c r="AR1595">
        <v>84.273373805555551</v>
      </c>
      <c r="AS1595">
        <v>2189.3551374227545</v>
      </c>
      <c r="AT1595">
        <v>907390</v>
      </c>
      <c r="AU1595">
        <v>17774</v>
      </c>
      <c r="AV1595">
        <v>570111.80869134492</v>
      </c>
      <c r="AW1595">
        <v>233901.74685187481</v>
      </c>
      <c r="AX1595">
        <v>17290.697241947673</v>
      </c>
      <c r="AY1595">
        <v>19024.631056030179</v>
      </c>
      <c r="AZ1595">
        <v>8897.6224502453169</v>
      </c>
      <c r="BA1595">
        <v>459.61889338783919</v>
      </c>
      <c r="BB1595">
        <v>66.061272509003672</v>
      </c>
      <c r="BC1595">
        <v>555200</v>
      </c>
      <c r="BD1595">
        <v>28538470.895542789</v>
      </c>
      <c r="BE1595">
        <v>1290081.0615227148</v>
      </c>
      <c r="BF1595">
        <v>24222</v>
      </c>
      <c r="BG1595">
        <v>23183.513215897299</v>
      </c>
      <c r="BH1595">
        <v>21280.968145683695</v>
      </c>
      <c r="BI1595">
        <v>14273.999999999996</v>
      </c>
      <c r="BJ1595">
        <v>12226.489218293655</v>
      </c>
      <c r="BK1595">
        <v>11285.637722071051</v>
      </c>
      <c r="BL1595">
        <v>-8660037.9392362982</v>
      </c>
      <c r="BM1595">
        <v>-5177534.7386668921</v>
      </c>
      <c r="BN1595">
        <v>-3239707.4050024748</v>
      </c>
      <c r="BO1595">
        <v>77786.42988398741</v>
      </c>
      <c r="BP1595">
        <v>223152.30144919688</v>
      </c>
      <c r="BQ1595">
        <v>356073.09173297923</v>
      </c>
      <c r="BR1595">
        <v>936748</v>
      </c>
      <c r="BS1595">
        <v>8767932</v>
      </c>
      <c r="BT1595">
        <v>937111</v>
      </c>
      <c r="BU1595">
        <v>17774</v>
      </c>
      <c r="BV1595">
        <v>88734</v>
      </c>
      <c r="BW1595">
        <v>932589</v>
      </c>
      <c r="BX1595">
        <v>42948</v>
      </c>
      <c r="BY1595">
        <v>184.94986277148016</v>
      </c>
      <c r="BZ1595">
        <v>0</v>
      </c>
      <c r="CA1595">
        <v>0</v>
      </c>
      <c r="CB1595">
        <v>11.337103223524315</v>
      </c>
      <c r="CC1595">
        <v>0</v>
      </c>
      <c r="CD1595">
        <v>12.356993921547486</v>
      </c>
      <c r="CE1595">
        <v>3.5970271757143539</v>
      </c>
      <c r="CF1595">
        <v>0</v>
      </c>
      <c r="CG1595">
        <v>129677.57631675771</v>
      </c>
      <c r="CH1595">
        <v>40406.390626326662</v>
      </c>
      <c r="CI1595">
        <v>9751.4089378201679</v>
      </c>
      <c r="CJ1595">
        <v>7919.6525627600267</v>
      </c>
      <c r="CK1595">
        <v>385369.21620015288</v>
      </c>
      <c r="CL1595">
        <v>213000000</v>
      </c>
      <c r="CM1595">
        <v>253000000</v>
      </c>
      <c r="CN1595">
        <v>3930000</v>
      </c>
      <c r="CO1595">
        <v>74300000</v>
      </c>
      <c r="CP1595">
        <v>0</v>
      </c>
      <c r="CQ1595">
        <v>1360</v>
      </c>
      <c r="CR1595">
        <v>0</v>
      </c>
      <c r="CS1595">
        <v>0</v>
      </c>
      <c r="CT1595">
        <v>675000</v>
      </c>
      <c r="CU1595">
        <v>9530880</v>
      </c>
      <c r="CV1595">
        <v>0</v>
      </c>
      <c r="CW1595">
        <v>0</v>
      </c>
      <c r="CX1595">
        <v>6919.2884517635266</v>
      </c>
      <c r="CY1595">
        <v>552721.58993199328</v>
      </c>
      <c r="CZ1595">
        <v>555200</v>
      </c>
      <c r="DA1595">
        <v>531396.52123962436</v>
      </c>
      <c r="DB1595">
        <v>487787.69360430969</v>
      </c>
      <c r="DC1595">
        <v>432000.01773585577</v>
      </c>
      <c r="DD1595">
        <v>-8660037.9392362982</v>
      </c>
      <c r="DE1595">
        <v>-5177534.7386668921</v>
      </c>
      <c r="DF1595">
        <v>-3239707.4050024748</v>
      </c>
    </row>
    <row r="1596" spans="1:110" x14ac:dyDescent="0.45">
      <c r="A1596">
        <v>42201</v>
      </c>
      <c r="B1596" t="s">
        <v>1924</v>
      </c>
      <c r="C1596">
        <v>429508</v>
      </c>
      <c r="D1596">
        <v>413353</v>
      </c>
      <c r="E1596">
        <v>394707</v>
      </c>
      <c r="F1596">
        <v>375074</v>
      </c>
      <c r="G1596">
        <v>354735</v>
      </c>
      <c r="H1596">
        <v>333230</v>
      </c>
      <c r="I1596">
        <v>311082</v>
      </c>
      <c r="J1596">
        <v>291242.85714285716</v>
      </c>
      <c r="K1596">
        <v>2.37</v>
      </c>
      <c r="L1596">
        <v>2.29</v>
      </c>
      <c r="M1596">
        <v>2.2200000000000002</v>
      </c>
      <c r="N1596">
        <v>2.16</v>
      </c>
      <c r="O1596">
        <v>2.11</v>
      </c>
      <c r="P1596">
        <v>2.08</v>
      </c>
      <c r="Q1596">
        <v>2.0636789152568178</v>
      </c>
      <c r="R1596">
        <v>2.0415127040811472</v>
      </c>
      <c r="S1596">
        <v>276207</v>
      </c>
      <c r="T1596">
        <v>9001</v>
      </c>
      <c r="U1596">
        <v>4769</v>
      </c>
      <c r="V1596">
        <v>964.78651639599912</v>
      </c>
      <c r="W1596">
        <v>2388.15622395423</v>
      </c>
      <c r="X1596">
        <v>2028.9142568937345</v>
      </c>
      <c r="Y1596">
        <v>434.27891749460042</v>
      </c>
      <c r="Z1596">
        <v>207289</v>
      </c>
      <c r="AA1596">
        <v>196191.62813379586</v>
      </c>
      <c r="AB1596">
        <v>181856.67775982298</v>
      </c>
      <c r="AC1596">
        <v>168492.21204086803</v>
      </c>
      <c r="AD1596">
        <v>155919.4000944806</v>
      </c>
      <c r="AE1596">
        <v>143942.96479119261</v>
      </c>
      <c r="AF1596">
        <v>132657.87212680644</v>
      </c>
      <c r="AG1596">
        <v>119610.05773274737</v>
      </c>
      <c r="AH1596">
        <v>3728</v>
      </c>
      <c r="AI1596">
        <v>2979.9169005019912</v>
      </c>
      <c r="AJ1596">
        <v>2366.539010131487</v>
      </c>
      <c r="AK1596">
        <v>1894.8518895662082</v>
      </c>
      <c r="AL1596">
        <v>1545.8356746590671</v>
      </c>
      <c r="AM1596">
        <v>1292.9071691849172</v>
      </c>
      <c r="AN1596">
        <v>1134.7863683748526</v>
      </c>
      <c r="AO1596">
        <v>983.06184692593411</v>
      </c>
      <c r="AP1596">
        <v>1177.6014099265344</v>
      </c>
      <c r="AQ1596">
        <v>237.09825434953243</v>
      </c>
      <c r="AR1596">
        <v>9.1264635307015425</v>
      </c>
      <c r="AS1596">
        <v>237.09825434953243</v>
      </c>
      <c r="AT1596">
        <v>210387</v>
      </c>
      <c r="AU1596">
        <v>4617</v>
      </c>
      <c r="AV1596">
        <v>132422.48047355827</v>
      </c>
      <c r="AW1596">
        <v>58588.674130615371</v>
      </c>
      <c r="AX1596">
        <v>4475.6725245166781</v>
      </c>
      <c r="AY1596">
        <v>4418.9381734026392</v>
      </c>
      <c r="AZ1596">
        <v>2228.713163928609</v>
      </c>
      <c r="BA1596">
        <v>118.97170045254892</v>
      </c>
      <c r="BB1596">
        <v>66.061272509003672</v>
      </c>
      <c r="BC1596">
        <v>185070</v>
      </c>
      <c r="BD1596">
        <v>9662745.5745463818</v>
      </c>
      <c r="BE1596">
        <v>71278923.460568309</v>
      </c>
      <c r="BF1596">
        <v>1643421.9999999998</v>
      </c>
      <c r="BG1596">
        <v>1580981.1567121223</v>
      </c>
      <c r="BH1596">
        <v>1458626.9820172794</v>
      </c>
      <c r="BI1596">
        <v>1331679.9999999998</v>
      </c>
      <c r="BJ1596">
        <v>1143666.073139295</v>
      </c>
      <c r="BK1596">
        <v>1058326.2328411802</v>
      </c>
      <c r="BL1596">
        <v>-2096493.5436764713</v>
      </c>
      <c r="BM1596">
        <v>-2760944.1459069438</v>
      </c>
      <c r="BN1596">
        <v>-3783426.7780029476</v>
      </c>
      <c r="BO1596">
        <v>4091335.9609683156</v>
      </c>
      <c r="BP1596">
        <v>11900083.538445048</v>
      </c>
      <c r="BQ1596">
        <v>19515425.294220641</v>
      </c>
      <c r="BR1596">
        <v>936748</v>
      </c>
      <c r="BS1596">
        <v>8767932</v>
      </c>
      <c r="BT1596">
        <v>937111</v>
      </c>
      <c r="BU1596">
        <v>17774</v>
      </c>
      <c r="BV1596">
        <v>88734</v>
      </c>
      <c r="BW1596">
        <v>932589</v>
      </c>
      <c r="BX1596">
        <v>42948</v>
      </c>
      <c r="BY1596">
        <v>1425.6252598298113</v>
      </c>
      <c r="BZ1596">
        <v>0</v>
      </c>
      <c r="CA1596">
        <v>14.10205889589086</v>
      </c>
      <c r="CB1596">
        <v>0</v>
      </c>
      <c r="CC1596">
        <v>312.59534294000008</v>
      </c>
      <c r="CD1596">
        <v>135.4293169281743</v>
      </c>
      <c r="CE1596">
        <v>18.451497034927236</v>
      </c>
      <c r="CF1596">
        <v>0</v>
      </c>
      <c r="CG1596">
        <v>5353181.3521636995</v>
      </c>
      <c r="CH1596">
        <v>1668004.1604166077</v>
      </c>
      <c r="CI1596">
        <v>402545.004047208</v>
      </c>
      <c r="CJ1596">
        <v>326928.81544165511</v>
      </c>
      <c r="CK1596">
        <v>15908311.679279994</v>
      </c>
      <c r="CL1596">
        <v>3390000</v>
      </c>
      <c r="CM1596">
        <v>18300000</v>
      </c>
      <c r="CN1596">
        <v>13910000</v>
      </c>
      <c r="CO1596">
        <v>405860000</v>
      </c>
      <c r="CP1596">
        <v>79000</v>
      </c>
      <c r="CQ1596">
        <v>900</v>
      </c>
      <c r="CR1596">
        <v>0</v>
      </c>
      <c r="CS1596">
        <v>0</v>
      </c>
      <c r="CT1596">
        <v>173645000</v>
      </c>
      <c r="CU1596">
        <v>6307200</v>
      </c>
      <c r="CV1596">
        <v>0</v>
      </c>
      <c r="CW1596">
        <v>0</v>
      </c>
      <c r="CX1596">
        <v>37902.992666092134</v>
      </c>
      <c r="CY1596">
        <v>29187092.543958064</v>
      </c>
      <c r="CZ1596">
        <v>185070</v>
      </c>
      <c r="DA1596">
        <v>178038.37521507716</v>
      </c>
      <c r="DB1596">
        <v>164259.75529227301</v>
      </c>
      <c r="DC1596">
        <v>146269.44361735418</v>
      </c>
      <c r="DD1596">
        <v>-2096493.5436764713</v>
      </c>
      <c r="DE1596">
        <v>-2760944.1459069438</v>
      </c>
      <c r="DF1596">
        <v>-3783426.7780029476</v>
      </c>
    </row>
    <row r="1597" spans="1:110" x14ac:dyDescent="0.45">
      <c r="A1597">
        <v>42202</v>
      </c>
      <c r="B1597" t="s">
        <v>1925</v>
      </c>
      <c r="C1597">
        <v>255439</v>
      </c>
      <c r="D1597">
        <v>248176</v>
      </c>
      <c r="E1597">
        <v>239819</v>
      </c>
      <c r="F1597">
        <v>230906</v>
      </c>
      <c r="G1597">
        <v>221512</v>
      </c>
      <c r="H1597">
        <v>211781</v>
      </c>
      <c r="I1597">
        <v>202094</v>
      </c>
      <c r="J1597">
        <v>193124.99999999997</v>
      </c>
      <c r="K1597">
        <v>2.37</v>
      </c>
      <c r="L1597">
        <v>2.29</v>
      </c>
      <c r="M1597">
        <v>2.2200000000000002</v>
      </c>
      <c r="N1597">
        <v>2.16</v>
      </c>
      <c r="O1597">
        <v>2.11</v>
      </c>
      <c r="P1597">
        <v>2.08</v>
      </c>
      <c r="Q1597">
        <v>2.0636789152568178</v>
      </c>
      <c r="R1597">
        <v>2.0415127040811472</v>
      </c>
      <c r="S1597">
        <v>250047</v>
      </c>
      <c r="T1597">
        <v>9638</v>
      </c>
      <c r="U1597">
        <v>4207</v>
      </c>
      <c r="V1597">
        <v>535.19851164650947</v>
      </c>
      <c r="W1597">
        <v>1372.1221653896118</v>
      </c>
      <c r="X1597">
        <v>2329.1214248056845</v>
      </c>
      <c r="Y1597">
        <v>396.55171950096121</v>
      </c>
      <c r="Z1597">
        <v>119489</v>
      </c>
      <c r="AA1597">
        <v>114235.63335231923</v>
      </c>
      <c r="AB1597">
        <v>108430.06314434035</v>
      </c>
      <c r="AC1597">
        <v>103171.08255025033</v>
      </c>
      <c r="AD1597">
        <v>98015.865535073986</v>
      </c>
      <c r="AE1597">
        <v>92860.221783369532</v>
      </c>
      <c r="AF1597">
        <v>87860.912486782108</v>
      </c>
      <c r="AG1597">
        <v>82470.869034173345</v>
      </c>
      <c r="AH1597">
        <v>4921</v>
      </c>
      <c r="AI1597">
        <v>4296.9597827217731</v>
      </c>
      <c r="AJ1597">
        <v>3711.5725709639146</v>
      </c>
      <c r="AK1597">
        <v>3221.4261070459052</v>
      </c>
      <c r="AL1597">
        <v>2840.8118398997099</v>
      </c>
      <c r="AM1597">
        <v>2554.9509670869506</v>
      </c>
      <c r="AN1597">
        <v>2345.5713685441333</v>
      </c>
      <c r="AO1597">
        <v>2146.3827654438574</v>
      </c>
      <c r="AP1597">
        <v>589.89316119762702</v>
      </c>
      <c r="AQ1597">
        <v>339.48159145501228</v>
      </c>
      <c r="AR1597">
        <v>13.067436418959026</v>
      </c>
      <c r="AS1597">
        <v>339.48159145501228</v>
      </c>
      <c r="AT1597">
        <v>167297</v>
      </c>
      <c r="AU1597">
        <v>2916</v>
      </c>
      <c r="AV1597">
        <v>104940.19585010772</v>
      </c>
      <c r="AW1597">
        <v>39953.572386151383</v>
      </c>
      <c r="AX1597">
        <v>2848.199743207429</v>
      </c>
      <c r="AY1597">
        <v>3501.8543355180941</v>
      </c>
      <c r="AZ1597">
        <v>1519.8338935691986</v>
      </c>
      <c r="BA1597">
        <v>75.710446825975822</v>
      </c>
      <c r="BB1597">
        <v>66.061272509003672</v>
      </c>
      <c r="BC1597">
        <v>105580</v>
      </c>
      <c r="BD1597">
        <v>6088225.1458383799</v>
      </c>
      <c r="BE1597">
        <v>43334396.757036082</v>
      </c>
      <c r="BF1597">
        <v>1132952</v>
      </c>
      <c r="BG1597">
        <v>1117554.4163410314</v>
      </c>
      <c r="BH1597">
        <v>1064414.7201878754</v>
      </c>
      <c r="BI1597">
        <v>706410.00000000012</v>
      </c>
      <c r="BJ1597">
        <v>637989.06072982098</v>
      </c>
      <c r="BK1597">
        <v>606110.24371955229</v>
      </c>
      <c r="BL1597">
        <v>-1769598.5991098005</v>
      </c>
      <c r="BM1597">
        <v>-2182140.0024743201</v>
      </c>
      <c r="BN1597">
        <v>-2791975.0727649555</v>
      </c>
      <c r="BO1597">
        <v>3469680.2885600701</v>
      </c>
      <c r="BP1597">
        <v>8954193.7916831095</v>
      </c>
      <c r="BQ1597">
        <v>14088838.012571435</v>
      </c>
      <c r="BR1597">
        <v>936748</v>
      </c>
      <c r="BS1597">
        <v>8767932</v>
      </c>
      <c r="BT1597">
        <v>937111</v>
      </c>
      <c r="BU1597">
        <v>17774</v>
      </c>
      <c r="BV1597">
        <v>88734</v>
      </c>
      <c r="BW1597">
        <v>932589</v>
      </c>
      <c r="BX1597">
        <v>42948</v>
      </c>
      <c r="BY1597">
        <v>1456.9399902571538</v>
      </c>
      <c r="BZ1597">
        <v>0</v>
      </c>
      <c r="CA1597">
        <v>305.07220735999999</v>
      </c>
      <c r="CB1597">
        <v>0</v>
      </c>
      <c r="CC1597">
        <v>87.021295559999999</v>
      </c>
      <c r="CD1597">
        <v>111.39897741791459</v>
      </c>
      <c r="CE1597">
        <v>9.7659316860706884</v>
      </c>
      <c r="CF1597">
        <v>0</v>
      </c>
      <c r="CG1597">
        <v>3170275.4841649448</v>
      </c>
      <c r="CH1597">
        <v>987829.91820677556</v>
      </c>
      <c r="CI1597">
        <v>238396.28692723517</v>
      </c>
      <c r="CJ1597">
        <v>193614.66396852801</v>
      </c>
      <c r="CK1597">
        <v>9421263.2065774202</v>
      </c>
      <c r="CL1597">
        <v>25600000</v>
      </c>
      <c r="CM1597">
        <v>19500000</v>
      </c>
      <c r="CN1597">
        <v>11370000</v>
      </c>
      <c r="CO1597">
        <v>426060000</v>
      </c>
      <c r="CP1597">
        <v>48000</v>
      </c>
      <c r="CQ1597">
        <v>140</v>
      </c>
      <c r="CR1597">
        <v>0</v>
      </c>
      <c r="CS1597">
        <v>0</v>
      </c>
      <c r="CT1597">
        <v>103350000</v>
      </c>
      <c r="CU1597">
        <v>981120</v>
      </c>
      <c r="CV1597">
        <v>0</v>
      </c>
      <c r="CW1597">
        <v>0</v>
      </c>
      <c r="CX1597">
        <v>38918.448943218056</v>
      </c>
      <c r="CY1597">
        <v>16614771.947428871</v>
      </c>
      <c r="CZ1597">
        <v>105580</v>
      </c>
      <c r="DA1597">
        <v>104145.0964182826</v>
      </c>
      <c r="DB1597">
        <v>99192.998606680485</v>
      </c>
      <c r="DC1597">
        <v>92160.276582752762</v>
      </c>
      <c r="DD1597">
        <v>-1769598.5991098005</v>
      </c>
      <c r="DE1597">
        <v>-2182140.0024743201</v>
      </c>
      <c r="DF1597">
        <v>-2791975.0727649555</v>
      </c>
    </row>
    <row r="1598" spans="1:110" x14ac:dyDescent="0.45">
      <c r="A1598">
        <v>42203</v>
      </c>
      <c r="B1598" t="s">
        <v>1926</v>
      </c>
      <c r="C1598">
        <v>45436</v>
      </c>
      <c r="D1598">
        <v>43426</v>
      </c>
      <c r="E1598">
        <v>41230</v>
      </c>
      <c r="F1598">
        <v>38876</v>
      </c>
      <c r="G1598">
        <v>36455</v>
      </c>
      <c r="H1598">
        <v>33968</v>
      </c>
      <c r="I1598">
        <v>31406</v>
      </c>
      <c r="J1598">
        <v>29056.678571428565</v>
      </c>
      <c r="K1598">
        <v>2.37</v>
      </c>
      <c r="L1598">
        <v>2.29</v>
      </c>
      <c r="M1598">
        <v>2.2200000000000002</v>
      </c>
      <c r="N1598">
        <v>2.16</v>
      </c>
      <c r="O1598">
        <v>2.11</v>
      </c>
      <c r="P1598">
        <v>2.08</v>
      </c>
      <c r="Q1598">
        <v>2.0636789152568178</v>
      </c>
      <c r="R1598">
        <v>2.0415127040811472</v>
      </c>
      <c r="S1598">
        <v>265837</v>
      </c>
      <c r="T1598">
        <v>10212</v>
      </c>
      <c r="U1598">
        <v>3812</v>
      </c>
      <c r="V1598">
        <v>88.811966406406853</v>
      </c>
      <c r="W1598">
        <v>238.44929638622625</v>
      </c>
      <c r="X1598">
        <v>2645.2840362408342</v>
      </c>
      <c r="Y1598">
        <v>367.78146432589256</v>
      </c>
      <c r="Z1598">
        <v>23102</v>
      </c>
      <c r="AA1598">
        <v>21332.712693054022</v>
      </c>
      <c r="AB1598">
        <v>19584.437213321358</v>
      </c>
      <c r="AC1598">
        <v>17923.015960802266</v>
      </c>
      <c r="AD1598">
        <v>16396.841271771453</v>
      </c>
      <c r="AE1598">
        <v>15006.245646782967</v>
      </c>
      <c r="AF1598">
        <v>13733.878950937051</v>
      </c>
      <c r="AG1598">
        <v>12161.692343116976</v>
      </c>
      <c r="AH1598">
        <v>3255</v>
      </c>
      <c r="AI1598">
        <v>3020.2404469908033</v>
      </c>
      <c r="AJ1598">
        <v>2806.2214584270687</v>
      </c>
      <c r="AK1598">
        <v>2611.7128497219901</v>
      </c>
      <c r="AL1598">
        <v>2435.3195733265634</v>
      </c>
      <c r="AM1598">
        <v>2294.0568550990238</v>
      </c>
      <c r="AN1598">
        <v>2190.6058704266702</v>
      </c>
      <c r="AO1598">
        <v>2026.6371611733794</v>
      </c>
      <c r="AP1598">
        <v>106.15752526590563</v>
      </c>
      <c r="AQ1598">
        <v>105.23612358829513</v>
      </c>
      <c r="AR1598">
        <v>4.0507832783327702</v>
      </c>
      <c r="AS1598">
        <v>105.23612358829513</v>
      </c>
      <c r="AT1598">
        <v>35827</v>
      </c>
      <c r="AU1598">
        <v>612</v>
      </c>
      <c r="AV1598">
        <v>22467.211943865263</v>
      </c>
      <c r="AW1598">
        <v>8446.6241362738001</v>
      </c>
      <c r="AX1598">
        <v>598.21624838812261</v>
      </c>
      <c r="AY1598">
        <v>749.7308625667838</v>
      </c>
      <c r="AZ1598">
        <v>321.30958214385532</v>
      </c>
      <c r="BA1598">
        <v>15.9017005643783</v>
      </c>
      <c r="BB1598">
        <v>66.061272509003672</v>
      </c>
      <c r="BC1598">
        <v>16750</v>
      </c>
      <c r="BD1598">
        <v>830503.14827170596</v>
      </c>
      <c r="BE1598">
        <v>9468626.5907152332</v>
      </c>
      <c r="BF1598">
        <v>162938</v>
      </c>
      <c r="BG1598">
        <v>154644.99106952481</v>
      </c>
      <c r="BH1598">
        <v>140318.41726509109</v>
      </c>
      <c r="BI1598">
        <v>199598.00000000003</v>
      </c>
      <c r="BJ1598">
        <v>167695.41648160951</v>
      </c>
      <c r="BK1598">
        <v>153415.87219841301</v>
      </c>
      <c r="BL1598">
        <v>-784263.43170099845</v>
      </c>
      <c r="BM1598">
        <v>-771352.11979600578</v>
      </c>
      <c r="BN1598">
        <v>-803805.44394286186</v>
      </c>
      <c r="BO1598">
        <v>458400.88464481942</v>
      </c>
      <c r="BP1598">
        <v>1418995.7998558264</v>
      </c>
      <c r="BQ1598">
        <v>2367467.7371660988</v>
      </c>
      <c r="BR1598">
        <v>936748</v>
      </c>
      <c r="BS1598">
        <v>8767932</v>
      </c>
      <c r="BT1598">
        <v>937111</v>
      </c>
      <c r="BU1598">
        <v>17774</v>
      </c>
      <c r="BV1598">
        <v>88734</v>
      </c>
      <c r="BW1598">
        <v>932589</v>
      </c>
      <c r="BX1598">
        <v>42948</v>
      </c>
      <c r="BY1598">
        <v>442.31509950668828</v>
      </c>
      <c r="BZ1598">
        <v>0</v>
      </c>
      <c r="CA1598">
        <v>0</v>
      </c>
      <c r="CB1598">
        <v>0</v>
      </c>
      <c r="CC1598">
        <v>0</v>
      </c>
      <c r="CD1598">
        <v>17.595663721701996</v>
      </c>
      <c r="CE1598">
        <v>0</v>
      </c>
      <c r="CF1598">
        <v>18.322416</v>
      </c>
      <c r="CG1598">
        <v>836363.49111312372</v>
      </c>
      <c r="CH1598">
        <v>260603.49743865509</v>
      </c>
      <c r="CI1598">
        <v>62892.310715195432</v>
      </c>
      <c r="CJ1598">
        <v>51078.285497976402</v>
      </c>
      <c r="CK1598">
        <v>2485462.4229049333</v>
      </c>
      <c r="CL1598">
        <v>3770000</v>
      </c>
      <c r="CM1598">
        <v>14600000</v>
      </c>
      <c r="CN1598">
        <v>2380000</v>
      </c>
      <c r="CO1598">
        <v>82970000</v>
      </c>
      <c r="CP1598">
        <v>2000</v>
      </c>
      <c r="CQ1598">
        <v>880</v>
      </c>
      <c r="CR1598">
        <v>820</v>
      </c>
      <c r="CS1598">
        <v>240</v>
      </c>
      <c r="CT1598">
        <v>4350000</v>
      </c>
      <c r="CU1598">
        <v>6167040</v>
      </c>
      <c r="CV1598">
        <v>5279760</v>
      </c>
      <c r="CW1598">
        <v>1490320</v>
      </c>
      <c r="CX1598">
        <v>6110.5859752974402</v>
      </c>
      <c r="CY1598">
        <v>4100478.1381080765</v>
      </c>
      <c r="CZ1598">
        <v>16750</v>
      </c>
      <c r="DA1598">
        <v>15897.480025620422</v>
      </c>
      <c r="DB1598">
        <v>14424.710559785168</v>
      </c>
      <c r="DC1598">
        <v>12571.709819221456</v>
      </c>
      <c r="DD1598">
        <v>-784263.43170099845</v>
      </c>
      <c r="DE1598">
        <v>-771352.11979600578</v>
      </c>
      <c r="DF1598">
        <v>-803805.44394286186</v>
      </c>
    </row>
    <row r="1599" spans="1:110" x14ac:dyDescent="0.45">
      <c r="A1599">
        <v>42204</v>
      </c>
      <c r="B1599" t="s">
        <v>1927</v>
      </c>
      <c r="C1599">
        <v>138078</v>
      </c>
      <c r="D1599">
        <v>134718</v>
      </c>
      <c r="E1599">
        <v>130395</v>
      </c>
      <c r="F1599">
        <v>125297</v>
      </c>
      <c r="G1599">
        <v>119603</v>
      </c>
      <c r="H1599">
        <v>113319</v>
      </c>
      <c r="I1599">
        <v>106582</v>
      </c>
      <c r="J1599">
        <v>101293.5</v>
      </c>
      <c r="K1599">
        <v>2.37</v>
      </c>
      <c r="L1599">
        <v>2.29</v>
      </c>
      <c r="M1599">
        <v>2.2200000000000002</v>
      </c>
      <c r="N1599">
        <v>2.16</v>
      </c>
      <c r="O1599">
        <v>2.11</v>
      </c>
      <c r="P1599">
        <v>2.08</v>
      </c>
      <c r="Q1599">
        <v>2.0636789152568178</v>
      </c>
      <c r="R1599">
        <v>2.0415127040811472</v>
      </c>
      <c r="S1599">
        <v>265837</v>
      </c>
      <c r="T1599">
        <v>10212</v>
      </c>
      <c r="U1599">
        <v>3812</v>
      </c>
      <c r="V1599">
        <v>269.10939036971433</v>
      </c>
      <c r="W1599">
        <v>717.95090066429725</v>
      </c>
      <c r="X1599">
        <v>2653.0127772887586</v>
      </c>
      <c r="Y1599">
        <v>371.20646827137716</v>
      </c>
      <c r="Z1599">
        <v>66571</v>
      </c>
      <c r="AA1599">
        <v>63004.324224338619</v>
      </c>
      <c r="AB1599">
        <v>59131.399254526274</v>
      </c>
      <c r="AC1599">
        <v>55258.785032990672</v>
      </c>
      <c r="AD1599">
        <v>51364.227857448001</v>
      </c>
      <c r="AE1599">
        <v>47483.99362593289</v>
      </c>
      <c r="AF1599">
        <v>43910.112010799799</v>
      </c>
      <c r="AG1599">
        <v>40067.39414059915</v>
      </c>
      <c r="AH1599">
        <v>4131</v>
      </c>
      <c r="AI1599">
        <v>3772.8418803428845</v>
      </c>
      <c r="AJ1599">
        <v>3523.1304529991753</v>
      </c>
      <c r="AK1599">
        <v>3379.0629356280583</v>
      </c>
      <c r="AL1599">
        <v>3332.5029629904998</v>
      </c>
      <c r="AM1599">
        <v>3352.9753910109439</v>
      </c>
      <c r="AN1599">
        <v>3622.9829414509563</v>
      </c>
      <c r="AO1599">
        <v>3741.259958056773</v>
      </c>
      <c r="AP1599">
        <v>304.31381171470713</v>
      </c>
      <c r="AQ1599">
        <v>212.69108110766877</v>
      </c>
      <c r="AR1599">
        <v>8.186974637835208</v>
      </c>
      <c r="AS1599">
        <v>212.69108110766877</v>
      </c>
      <c r="AT1599">
        <v>108034</v>
      </c>
      <c r="AU1599">
        <v>2725</v>
      </c>
      <c r="AV1599">
        <v>68168.109406496573</v>
      </c>
      <c r="AW1599">
        <v>33196.404896397326</v>
      </c>
      <c r="AX1599">
        <v>2631.5257982026787</v>
      </c>
      <c r="AY1599">
        <v>2274.7698108947907</v>
      </c>
      <c r="AZ1599">
        <v>1262.7912422589543</v>
      </c>
      <c r="BA1599">
        <v>69.950850354211866</v>
      </c>
      <c r="BB1599">
        <v>66.061272509003672</v>
      </c>
      <c r="BC1599">
        <v>53700</v>
      </c>
      <c r="BD1599">
        <v>2991992.9586114632</v>
      </c>
      <c r="BE1599">
        <v>21828723.323003326</v>
      </c>
      <c r="BF1599">
        <v>724320</v>
      </c>
      <c r="BG1599">
        <v>714212.18342513009</v>
      </c>
      <c r="BH1599">
        <v>670779.4222975173</v>
      </c>
      <c r="BI1599">
        <v>550520.00000000012</v>
      </c>
      <c r="BJ1599">
        <v>482840.92736305151</v>
      </c>
      <c r="BK1599">
        <v>448811.0152470906</v>
      </c>
      <c r="BL1599">
        <v>-1949312.1801826423</v>
      </c>
      <c r="BM1599">
        <v>-2187071.9343946651</v>
      </c>
      <c r="BN1599">
        <v>-2492208.1554833343</v>
      </c>
      <c r="BO1599">
        <v>1533382.8983160034</v>
      </c>
      <c r="BP1599">
        <v>4070430.9954635762</v>
      </c>
      <c r="BQ1599">
        <v>6426326.3123382758</v>
      </c>
      <c r="BR1599">
        <v>936748</v>
      </c>
      <c r="BS1599">
        <v>8767932</v>
      </c>
      <c r="BT1599">
        <v>937111</v>
      </c>
      <c r="BU1599">
        <v>17774</v>
      </c>
      <c r="BV1599">
        <v>88734</v>
      </c>
      <c r="BW1599">
        <v>932589</v>
      </c>
      <c r="BX1599">
        <v>42948</v>
      </c>
      <c r="BY1599">
        <v>1278.9108553768297</v>
      </c>
      <c r="BZ1599">
        <v>0</v>
      </c>
      <c r="CA1599">
        <v>28.941079399727148</v>
      </c>
      <c r="CB1599">
        <v>0</v>
      </c>
      <c r="CC1599">
        <v>212.78894201599999</v>
      </c>
      <c r="CD1599">
        <v>104.82986257758375</v>
      </c>
      <c r="CE1599">
        <v>8.4223402253118547</v>
      </c>
      <c r="CF1599">
        <v>0</v>
      </c>
      <c r="CG1599">
        <v>1741831.4801318881</v>
      </c>
      <c r="CH1599">
        <v>542739.34777686582</v>
      </c>
      <c r="CI1599">
        <v>130981.09593015029</v>
      </c>
      <c r="CJ1599">
        <v>106376.91216426571</v>
      </c>
      <c r="CK1599">
        <v>5176286.0728638954</v>
      </c>
      <c r="CL1599">
        <v>32900000</v>
      </c>
      <c r="CM1599">
        <v>32300000</v>
      </c>
      <c r="CN1599">
        <v>12430000</v>
      </c>
      <c r="CO1599">
        <v>341790000</v>
      </c>
      <c r="CP1599">
        <v>11000</v>
      </c>
      <c r="CQ1599">
        <v>2050</v>
      </c>
      <c r="CR1599">
        <v>0</v>
      </c>
      <c r="CS1599">
        <v>0</v>
      </c>
      <c r="CT1599">
        <v>19789000</v>
      </c>
      <c r="CU1599">
        <v>14366400</v>
      </c>
      <c r="CV1599">
        <v>0</v>
      </c>
      <c r="CW1599">
        <v>0</v>
      </c>
      <c r="CX1599">
        <v>24780.856476525842</v>
      </c>
      <c r="CY1599">
        <v>8902582.5475738999</v>
      </c>
      <c r="CZ1599">
        <v>53700</v>
      </c>
      <c r="DA1599">
        <v>52950.621617419762</v>
      </c>
      <c r="DB1599">
        <v>49730.581755821564</v>
      </c>
      <c r="DC1599">
        <v>45291.179612134722</v>
      </c>
      <c r="DD1599">
        <v>-1949312.1801826423</v>
      </c>
      <c r="DE1599">
        <v>-2187071.9343946651</v>
      </c>
      <c r="DF1599">
        <v>-2492208.1554833343</v>
      </c>
    </row>
    <row r="1600" spans="1:110" x14ac:dyDescent="0.45">
      <c r="A1600">
        <v>42205</v>
      </c>
      <c r="B1600" t="s">
        <v>1928</v>
      </c>
      <c r="C1600">
        <v>92757</v>
      </c>
      <c r="D1600">
        <v>93953</v>
      </c>
      <c r="E1600">
        <v>94237</v>
      </c>
      <c r="F1600">
        <v>93791</v>
      </c>
      <c r="G1600">
        <v>92725</v>
      </c>
      <c r="H1600">
        <v>90951</v>
      </c>
      <c r="I1600">
        <v>88575</v>
      </c>
      <c r="J1600">
        <v>87858.499999999985</v>
      </c>
      <c r="K1600">
        <v>2.37</v>
      </c>
      <c r="L1600">
        <v>2.29</v>
      </c>
      <c r="M1600">
        <v>2.2200000000000002</v>
      </c>
      <c r="N1600">
        <v>2.16</v>
      </c>
      <c r="O1600">
        <v>2.11</v>
      </c>
      <c r="P1600">
        <v>2.08</v>
      </c>
      <c r="Q1600">
        <v>2.0636789152568178</v>
      </c>
      <c r="R1600">
        <v>2.0415127040811472</v>
      </c>
      <c r="S1600">
        <v>265837</v>
      </c>
      <c r="T1600">
        <v>10212</v>
      </c>
      <c r="U1600">
        <v>3812</v>
      </c>
      <c r="V1600">
        <v>191.48719036503701</v>
      </c>
      <c r="W1600">
        <v>484.79784078231546</v>
      </c>
      <c r="X1600">
        <v>2504.6709184448719</v>
      </c>
      <c r="Y1600">
        <v>369.29362371643595</v>
      </c>
      <c r="Z1600">
        <v>41697</v>
      </c>
      <c r="AA1600">
        <v>41497.96322247386</v>
      </c>
      <c r="AB1600">
        <v>40846.413663800347</v>
      </c>
      <c r="AC1600">
        <v>39911.561349250784</v>
      </c>
      <c r="AD1600">
        <v>38731.198699620858</v>
      </c>
      <c r="AE1600">
        <v>37262.877111363203</v>
      </c>
      <c r="AF1600">
        <v>35658.1833856226</v>
      </c>
      <c r="AG1600">
        <v>34603.938647425413</v>
      </c>
      <c r="AH1600">
        <v>1898</v>
      </c>
      <c r="AI1600">
        <v>1659.8566734494304</v>
      </c>
      <c r="AJ1600">
        <v>1446.9235225487246</v>
      </c>
      <c r="AK1600">
        <v>1247.5733783631115</v>
      </c>
      <c r="AL1600">
        <v>1088.4390969238898</v>
      </c>
      <c r="AM1600">
        <v>966.32145333435335</v>
      </c>
      <c r="AN1600">
        <v>919.77555222366459</v>
      </c>
      <c r="AO1600">
        <v>866.36670360691915</v>
      </c>
      <c r="AP1600">
        <v>201.19789711954189</v>
      </c>
      <c r="AQ1600">
        <v>87.802428415535388</v>
      </c>
      <c r="AR1600">
        <v>3.3797197834282451</v>
      </c>
      <c r="AS1600">
        <v>87.802428415535388</v>
      </c>
      <c r="AT1600">
        <v>68243</v>
      </c>
      <c r="AU1600">
        <v>1589</v>
      </c>
      <c r="AV1600">
        <v>42997.341331653406</v>
      </c>
      <c r="AW1600">
        <v>19807.119291559578</v>
      </c>
      <c r="AX1600">
        <v>1537.7641065195403</v>
      </c>
      <c r="AY1600">
        <v>1434.8212802372741</v>
      </c>
      <c r="AZ1600">
        <v>753.46281785092629</v>
      </c>
      <c r="BA1600">
        <v>40.876630192527514</v>
      </c>
      <c r="BB1600">
        <v>66.061272509003672</v>
      </c>
      <c r="BC1600">
        <v>38500</v>
      </c>
      <c r="BD1600">
        <v>2667867.1059984551</v>
      </c>
      <c r="BE1600">
        <v>14242791.682051275</v>
      </c>
      <c r="BF1600">
        <v>765928</v>
      </c>
      <c r="BG1600">
        <v>810625.37021032185</v>
      </c>
      <c r="BH1600">
        <v>816313.38960765162</v>
      </c>
      <c r="BI1600">
        <v>411540</v>
      </c>
      <c r="BJ1600">
        <v>395807.47299846623</v>
      </c>
      <c r="BK1600">
        <v>384101.68295223033</v>
      </c>
      <c r="BL1600">
        <v>-1249394.3314861008</v>
      </c>
      <c r="BM1600">
        <v>-1504648.623286067</v>
      </c>
      <c r="BN1600">
        <v>-1851126.4945590138</v>
      </c>
      <c r="BO1600">
        <v>1576716.8572932929</v>
      </c>
      <c r="BP1600">
        <v>3615010.1368675679</v>
      </c>
      <c r="BQ1600">
        <v>5463942.2168706283</v>
      </c>
      <c r="BR1600">
        <v>936748</v>
      </c>
      <c r="BS1600">
        <v>8767932</v>
      </c>
      <c r="BT1600">
        <v>937111</v>
      </c>
      <c r="BU1600">
        <v>17774</v>
      </c>
      <c r="BV1600">
        <v>88734</v>
      </c>
      <c r="BW1600">
        <v>932589</v>
      </c>
      <c r="BX1600">
        <v>42948</v>
      </c>
      <c r="BY1600">
        <v>1287.6615738512594</v>
      </c>
      <c r="BZ1600">
        <v>0</v>
      </c>
      <c r="CA1600">
        <v>0</v>
      </c>
      <c r="CB1600">
        <v>2.2857062950653857</v>
      </c>
      <c r="CC1600">
        <v>14.538971999999999</v>
      </c>
      <c r="CD1600">
        <v>46.764841715980189</v>
      </c>
      <c r="CE1600">
        <v>0.76402657758186099</v>
      </c>
      <c r="CF1600">
        <v>0</v>
      </c>
      <c r="CG1600">
        <v>941299.95089576312</v>
      </c>
      <c r="CH1600">
        <v>293300.77406390628</v>
      </c>
      <c r="CI1600">
        <v>70783.253474089375</v>
      </c>
      <c r="CJ1600">
        <v>57486.951716525633</v>
      </c>
      <c r="CK1600">
        <v>2797307.2491721623</v>
      </c>
      <c r="CL1600">
        <v>8080000</v>
      </c>
      <c r="CM1600">
        <v>5780000</v>
      </c>
      <c r="CN1600">
        <v>2420000</v>
      </c>
      <c r="CO1600">
        <v>126620000</v>
      </c>
      <c r="CP1600">
        <v>2000</v>
      </c>
      <c r="CQ1600">
        <v>1160</v>
      </c>
      <c r="CR1600">
        <v>0</v>
      </c>
      <c r="CS1600">
        <v>0</v>
      </c>
      <c r="CT1600">
        <v>2978000</v>
      </c>
      <c r="CU1600">
        <v>8129280</v>
      </c>
      <c r="CV1600">
        <v>0</v>
      </c>
      <c r="CW1600">
        <v>0</v>
      </c>
      <c r="CX1600">
        <v>10278.630556743223</v>
      </c>
      <c r="CY1600">
        <v>5054390.8356153332</v>
      </c>
      <c r="CZ1600">
        <v>38500</v>
      </c>
      <c r="DA1600">
        <v>40746.750024933659</v>
      </c>
      <c r="DB1600">
        <v>41032.662991684054</v>
      </c>
      <c r="DC1600">
        <v>40384.73684615815</v>
      </c>
      <c r="DD1600">
        <v>-1249394.3314861008</v>
      </c>
      <c r="DE1600">
        <v>-1504648.623286067</v>
      </c>
      <c r="DF1600">
        <v>-1851126.4945590138</v>
      </c>
    </row>
    <row r="1601" spans="1:110" x14ac:dyDescent="0.45">
      <c r="A1601">
        <v>42207</v>
      </c>
      <c r="B1601" t="s">
        <v>1929</v>
      </c>
      <c r="C1601">
        <v>31920</v>
      </c>
      <c r="D1601">
        <v>28890</v>
      </c>
      <c r="E1601">
        <v>25964</v>
      </c>
      <c r="F1601">
        <v>23132</v>
      </c>
      <c r="G1601">
        <v>20430</v>
      </c>
      <c r="H1601">
        <v>17875</v>
      </c>
      <c r="I1601">
        <v>15440</v>
      </c>
      <c r="J1601">
        <v>12689.857142857141</v>
      </c>
      <c r="K1601">
        <v>2.37</v>
      </c>
      <c r="L1601">
        <v>2.29</v>
      </c>
      <c r="M1601">
        <v>2.2200000000000002</v>
      </c>
      <c r="N1601">
        <v>2.16</v>
      </c>
      <c r="O1601">
        <v>2.11</v>
      </c>
      <c r="P1601">
        <v>2.08</v>
      </c>
      <c r="Q1601">
        <v>2.0636789152568178</v>
      </c>
      <c r="R1601">
        <v>2.0415127040811472</v>
      </c>
      <c r="S1601">
        <v>255533</v>
      </c>
      <c r="T1601">
        <v>9816</v>
      </c>
      <c r="U1601">
        <v>3910</v>
      </c>
      <c r="V1601">
        <v>62.229891783633136</v>
      </c>
      <c r="W1601">
        <v>183.61852733618986</v>
      </c>
      <c r="X1601">
        <v>2549.3607004480468</v>
      </c>
      <c r="Y1601">
        <v>344.15655056224165</v>
      </c>
      <c r="Z1601">
        <v>14408</v>
      </c>
      <c r="AA1601">
        <v>12662.521998780034</v>
      </c>
      <c r="AB1601">
        <v>10976.760886944026</v>
      </c>
      <c r="AC1601">
        <v>9448.866430153721</v>
      </c>
      <c r="AD1601">
        <v>8091.7080567495041</v>
      </c>
      <c r="AE1601">
        <v>6913.8593230459055</v>
      </c>
      <c r="AF1601">
        <v>5910.4503562312229</v>
      </c>
      <c r="AG1601">
        <v>4472.1107839975348</v>
      </c>
      <c r="AH1601">
        <v>2917</v>
      </c>
      <c r="AI1601">
        <v>2385.7405916341122</v>
      </c>
      <c r="AJ1601">
        <v>1931.8285650469616</v>
      </c>
      <c r="AK1601">
        <v>1554.5149331865766</v>
      </c>
      <c r="AL1601">
        <v>1254.9068916426263</v>
      </c>
      <c r="AM1601">
        <v>1023.3102176460145</v>
      </c>
      <c r="AN1601">
        <v>863.49759464584008</v>
      </c>
      <c r="AO1601">
        <v>655.57122636144254</v>
      </c>
      <c r="AP1601">
        <v>59.424306292106571</v>
      </c>
      <c r="AQ1601">
        <v>126.79051034734354</v>
      </c>
      <c r="AR1601">
        <v>4.8804617811238193</v>
      </c>
      <c r="AS1601">
        <v>126.79051034734354</v>
      </c>
      <c r="AT1601">
        <v>24798</v>
      </c>
      <c r="AU1601">
        <v>310</v>
      </c>
      <c r="AV1601">
        <v>15496.689293041723</v>
      </c>
      <c r="AW1601">
        <v>4848.5143476794274</v>
      </c>
      <c r="AX1601">
        <v>307.16407633959602</v>
      </c>
      <c r="AY1601">
        <v>517.12452170880226</v>
      </c>
      <c r="AZ1601">
        <v>184.43748578572541</v>
      </c>
      <c r="BA1601">
        <v>8.1649924742884536</v>
      </c>
      <c r="BB1601">
        <v>66.061272509003672</v>
      </c>
      <c r="BC1601">
        <v>12250</v>
      </c>
      <c r="BD1601">
        <v>398726.96815387526</v>
      </c>
      <c r="BE1601">
        <v>5462263.766079247</v>
      </c>
      <c r="BF1601">
        <v>83556</v>
      </c>
      <c r="BG1601">
        <v>70929.19226952811</v>
      </c>
      <c r="BH1601">
        <v>56917.825155763247</v>
      </c>
      <c r="BI1601">
        <v>114644</v>
      </c>
      <c r="BJ1601">
        <v>85548.190409691611</v>
      </c>
      <c r="BK1601">
        <v>73260.743677078368</v>
      </c>
      <c r="BL1601">
        <v>-642297.81234056596</v>
      </c>
      <c r="BM1601">
        <v>-684202.16610689717</v>
      </c>
      <c r="BN1601">
        <v>-773508.87574920687</v>
      </c>
      <c r="BO1601">
        <v>-100826.80550850136</v>
      </c>
      <c r="BP1601">
        <v>197732.4048565533</v>
      </c>
      <c r="BQ1601">
        <v>521008.37478364329</v>
      </c>
      <c r="BR1601">
        <v>936748</v>
      </c>
      <c r="BS1601">
        <v>8767932</v>
      </c>
      <c r="BT1601">
        <v>937111</v>
      </c>
      <c r="BU1601">
        <v>17774</v>
      </c>
      <c r="BV1601">
        <v>88734</v>
      </c>
      <c r="BW1601">
        <v>932589</v>
      </c>
      <c r="BX1601">
        <v>42948</v>
      </c>
      <c r="BY1601">
        <v>293.95119214998846</v>
      </c>
      <c r="BZ1601">
        <v>0</v>
      </c>
      <c r="CA1601">
        <v>679.0573296076077</v>
      </c>
      <c r="CB1601">
        <v>0</v>
      </c>
      <c r="CC1601">
        <v>24.362736299999998</v>
      </c>
      <c r="CD1601">
        <v>9.2856902903866647</v>
      </c>
      <c r="CE1601">
        <v>10.395574220956345</v>
      </c>
      <c r="CF1601">
        <v>0</v>
      </c>
      <c r="CG1601">
        <v>594924.31941810774</v>
      </c>
      <c r="CH1601">
        <v>185373.17804884951</v>
      </c>
      <c r="CI1601">
        <v>44736.726969122356</v>
      </c>
      <c r="CJ1601">
        <v>36333.142897574508</v>
      </c>
      <c r="CK1601">
        <v>1767965.7901112277</v>
      </c>
      <c r="CL1601">
        <v>20700000</v>
      </c>
      <c r="CM1601">
        <v>10200000</v>
      </c>
      <c r="CN1601">
        <v>7170000</v>
      </c>
      <c r="CO1601">
        <v>235080000</v>
      </c>
      <c r="CP1601">
        <v>120000</v>
      </c>
      <c r="CQ1601">
        <v>0</v>
      </c>
      <c r="CR1601">
        <v>0</v>
      </c>
      <c r="CS1601">
        <v>0</v>
      </c>
      <c r="CT1601">
        <v>300145000</v>
      </c>
      <c r="CU1601">
        <v>0</v>
      </c>
      <c r="CV1601">
        <v>0</v>
      </c>
      <c r="CW1601">
        <v>0</v>
      </c>
      <c r="CX1601">
        <v>23345.934763987614</v>
      </c>
      <c r="CY1601">
        <v>2921562.600613154</v>
      </c>
      <c r="CZ1601">
        <v>12250</v>
      </c>
      <c r="DA1601">
        <v>10398.80565491071</v>
      </c>
      <c r="DB1601">
        <v>8344.6234640013863</v>
      </c>
      <c r="DC1601">
        <v>6035.71431506306</v>
      </c>
      <c r="DD1601">
        <v>-642297.81234056596</v>
      </c>
      <c r="DE1601">
        <v>-684202.16610689717</v>
      </c>
      <c r="DF1601">
        <v>-773508.87574920687</v>
      </c>
    </row>
    <row r="1602" spans="1:110" x14ac:dyDescent="0.45">
      <c r="A1602">
        <v>42208</v>
      </c>
      <c r="B1602" t="s">
        <v>1930</v>
      </c>
      <c r="C1602">
        <v>23309</v>
      </c>
      <c r="D1602">
        <v>21403</v>
      </c>
      <c r="E1602">
        <v>19547</v>
      </c>
      <c r="F1602">
        <v>17767</v>
      </c>
      <c r="G1602">
        <v>16034</v>
      </c>
      <c r="H1602">
        <v>14358</v>
      </c>
      <c r="I1602">
        <v>12741</v>
      </c>
      <c r="J1602">
        <v>10980.035714285716</v>
      </c>
      <c r="K1602">
        <v>2.37</v>
      </c>
      <c r="L1602">
        <v>2.29</v>
      </c>
      <c r="M1602">
        <v>2.2200000000000002</v>
      </c>
      <c r="N1602">
        <v>2.16</v>
      </c>
      <c r="O1602">
        <v>2.11</v>
      </c>
      <c r="P1602">
        <v>2.08</v>
      </c>
      <c r="Q1602">
        <v>2.0636789152568178</v>
      </c>
      <c r="R1602">
        <v>2.0415127040811472</v>
      </c>
      <c r="S1602">
        <v>255533</v>
      </c>
      <c r="T1602">
        <v>9816</v>
      </c>
      <c r="U1602">
        <v>3910</v>
      </c>
      <c r="V1602">
        <v>45.472216452100803</v>
      </c>
      <c r="W1602">
        <v>134.17252031672658</v>
      </c>
      <c r="X1602">
        <v>2547.6805298980962</v>
      </c>
      <c r="Y1602">
        <v>343.92973224629071</v>
      </c>
      <c r="Z1602">
        <v>11788</v>
      </c>
      <c r="AA1602">
        <v>10523.117280708508</v>
      </c>
      <c r="AB1602">
        <v>9281.3909253734782</v>
      </c>
      <c r="AC1602">
        <v>8207.3799939603832</v>
      </c>
      <c r="AD1602">
        <v>7273.0302649071618</v>
      </c>
      <c r="AE1602">
        <v>6447.522293167669</v>
      </c>
      <c r="AF1602">
        <v>5700.8377902877392</v>
      </c>
      <c r="AG1602">
        <v>4678.1009040572835</v>
      </c>
      <c r="AH1602">
        <v>1640</v>
      </c>
      <c r="AI1602">
        <v>1397.8264221033101</v>
      </c>
      <c r="AJ1602">
        <v>1179.3933101063662</v>
      </c>
      <c r="AK1602">
        <v>983.66852532936093</v>
      </c>
      <c r="AL1602">
        <v>828.50580646154208</v>
      </c>
      <c r="AM1602">
        <v>718.00239420844889</v>
      </c>
      <c r="AN1602">
        <v>652.19271741645184</v>
      </c>
      <c r="AO1602">
        <v>553.88071773906881</v>
      </c>
      <c r="AP1602">
        <v>38.504931591599679</v>
      </c>
      <c r="AQ1602">
        <v>110.30774400218887</v>
      </c>
      <c r="AR1602">
        <v>4.2460017495777231</v>
      </c>
      <c r="AS1602">
        <v>110.30774400218887</v>
      </c>
      <c r="AT1602">
        <v>18931</v>
      </c>
      <c r="AU1602">
        <v>362</v>
      </c>
      <c r="AV1602">
        <v>11890.110407866523</v>
      </c>
      <c r="AW1602">
        <v>4802.4352959384514</v>
      </c>
      <c r="AX1602">
        <v>352.43741536517109</v>
      </c>
      <c r="AY1602">
        <v>396.77298431050588</v>
      </c>
      <c r="AZ1602">
        <v>182.68463865749871</v>
      </c>
      <c r="BA1602">
        <v>9.3684420339988286</v>
      </c>
      <c r="BB1602">
        <v>66.061272509003672</v>
      </c>
      <c r="BC1602">
        <v>8360</v>
      </c>
      <c r="BD1602">
        <v>317808.6468888665</v>
      </c>
      <c r="BE1602">
        <v>3287747.6435345355</v>
      </c>
      <c r="BF1602">
        <v>96750</v>
      </c>
      <c r="BG1602">
        <v>85147.549895653239</v>
      </c>
      <c r="BH1602">
        <v>71456.611604591744</v>
      </c>
      <c r="BI1602">
        <v>204714.00000000006</v>
      </c>
      <c r="BJ1602">
        <v>159664.24617957723</v>
      </c>
      <c r="BK1602">
        <v>141487.64837770202</v>
      </c>
      <c r="BL1602">
        <v>-391769.46556469059</v>
      </c>
      <c r="BM1602">
        <v>-443880.38762286643</v>
      </c>
      <c r="BN1602">
        <v>-511384.64238808927</v>
      </c>
      <c r="BO1602">
        <v>5891.6048209052533</v>
      </c>
      <c r="BP1602">
        <v>259597.60830251896</v>
      </c>
      <c r="BQ1602">
        <v>542533.07434537075</v>
      </c>
      <c r="BR1602">
        <v>936748</v>
      </c>
      <c r="BS1602">
        <v>8767932</v>
      </c>
      <c r="BT1602">
        <v>937111</v>
      </c>
      <c r="BU1602">
        <v>17774</v>
      </c>
      <c r="BV1602">
        <v>88734</v>
      </c>
      <c r="BW1602">
        <v>932589</v>
      </c>
      <c r="BX1602">
        <v>42948</v>
      </c>
      <c r="BY1602">
        <v>317.89720640822969</v>
      </c>
      <c r="BZ1602">
        <v>0</v>
      </c>
      <c r="CA1602">
        <v>13.353363833233287</v>
      </c>
      <c r="CB1602">
        <v>0</v>
      </c>
      <c r="CC1602">
        <v>0</v>
      </c>
      <c r="CD1602">
        <v>19.549543715448024</v>
      </c>
      <c r="CE1602">
        <v>0</v>
      </c>
      <c r="CF1602">
        <v>0</v>
      </c>
      <c r="CG1602">
        <v>332440.97963660036</v>
      </c>
      <c r="CH1602">
        <v>103585.68123284182</v>
      </c>
      <c r="CI1602">
        <v>24998.677737525828</v>
      </c>
      <c r="CJ1602">
        <v>20302.793521636999</v>
      </c>
      <c r="CK1602">
        <v>987931.17047802347</v>
      </c>
      <c r="CL1602">
        <v>13200000</v>
      </c>
      <c r="CM1602">
        <v>7880000</v>
      </c>
      <c r="CN1602">
        <v>4780000</v>
      </c>
      <c r="CO1602">
        <v>130550000.00000001</v>
      </c>
      <c r="CP1602">
        <v>30000</v>
      </c>
      <c r="CQ1602">
        <v>1150</v>
      </c>
      <c r="CR1602">
        <v>0</v>
      </c>
      <c r="CS1602">
        <v>0</v>
      </c>
      <c r="CT1602">
        <v>73738000</v>
      </c>
      <c r="CU1602">
        <v>8059200</v>
      </c>
      <c r="CV1602">
        <v>0</v>
      </c>
      <c r="CW1602">
        <v>0</v>
      </c>
      <c r="CX1602">
        <v>10978.879226454625</v>
      </c>
      <c r="CY1602">
        <v>1628126.6089284071</v>
      </c>
      <c r="CZ1602">
        <v>8360</v>
      </c>
      <c r="DA1602">
        <v>7357.4523734125187</v>
      </c>
      <c r="DB1602">
        <v>6174.4420983399168</v>
      </c>
      <c r="DC1602">
        <v>4810.8163045989086</v>
      </c>
      <c r="DD1602">
        <v>-391769.46556469059</v>
      </c>
      <c r="DE1602">
        <v>-443880.38762286643</v>
      </c>
      <c r="DF1602">
        <v>-511384.64238808927</v>
      </c>
    </row>
    <row r="1603" spans="1:110" x14ac:dyDescent="0.45">
      <c r="A1603">
        <v>42209</v>
      </c>
      <c r="B1603" t="s">
        <v>1931</v>
      </c>
      <c r="C1603">
        <v>31457</v>
      </c>
      <c r="D1603">
        <v>28121</v>
      </c>
      <c r="E1603">
        <v>24876</v>
      </c>
      <c r="F1603">
        <v>21815</v>
      </c>
      <c r="G1603">
        <v>18915</v>
      </c>
      <c r="H1603">
        <v>16207</v>
      </c>
      <c r="I1603">
        <v>13731</v>
      </c>
      <c r="J1603">
        <v>10767.892857142857</v>
      </c>
      <c r="K1603">
        <v>2.37</v>
      </c>
      <c r="L1603">
        <v>2.29</v>
      </c>
      <c r="M1603">
        <v>2.2200000000000002</v>
      </c>
      <c r="N1603">
        <v>2.16</v>
      </c>
      <c r="O1603">
        <v>2.11</v>
      </c>
      <c r="P1603">
        <v>2.08</v>
      </c>
      <c r="Q1603">
        <v>2.0636789152568178</v>
      </c>
      <c r="R1603">
        <v>2.0415127040811472</v>
      </c>
      <c r="S1603">
        <v>247460</v>
      </c>
      <c r="T1603">
        <v>8781</v>
      </c>
      <c r="U1603">
        <v>3632</v>
      </c>
      <c r="V1603">
        <v>67.186364052823421</v>
      </c>
      <c r="W1603">
        <v>198.24333404508963</v>
      </c>
      <c r="X1603">
        <v>2081.6755469797308</v>
      </c>
      <c r="Y1603">
        <v>291.80817145139952</v>
      </c>
      <c r="Z1603">
        <v>14918</v>
      </c>
      <c r="AA1603">
        <v>12907.640145641628</v>
      </c>
      <c r="AB1603">
        <v>10966.832508016694</v>
      </c>
      <c r="AC1603">
        <v>9253.6452385030025</v>
      </c>
      <c r="AD1603">
        <v>7781.5808696528711</v>
      </c>
      <c r="AE1603">
        <v>6516.4089904018419</v>
      </c>
      <c r="AF1603">
        <v>5486.7035775310524</v>
      </c>
      <c r="AG1603">
        <v>3860.7478340789949</v>
      </c>
      <c r="AH1603">
        <v>2960</v>
      </c>
      <c r="AI1603">
        <v>2407.9218294922334</v>
      </c>
      <c r="AJ1603">
        <v>1896.2850667890921</v>
      </c>
      <c r="AK1603">
        <v>1470.5852175280984</v>
      </c>
      <c r="AL1603">
        <v>1151.7373341720008</v>
      </c>
      <c r="AM1603">
        <v>924.78948987694162</v>
      </c>
      <c r="AN1603">
        <v>824.33445495833803</v>
      </c>
      <c r="AO1603">
        <v>597.5177986822705</v>
      </c>
      <c r="AP1603">
        <v>62.944074098858522</v>
      </c>
      <c r="AQ1603">
        <v>175.60485683107078</v>
      </c>
      <c r="AR1603">
        <v>6.7594395668564902</v>
      </c>
      <c r="AS1603">
        <v>175.60485683107078</v>
      </c>
      <c r="AT1603">
        <v>24870</v>
      </c>
      <c r="AU1603">
        <v>590</v>
      </c>
      <c r="AV1603">
        <v>15674.857974224922</v>
      </c>
      <c r="AW1603">
        <v>7314.2555747578244</v>
      </c>
      <c r="AX1603">
        <v>570.68370192702594</v>
      </c>
      <c r="AY1603">
        <v>523.07001059988556</v>
      </c>
      <c r="AZ1603">
        <v>278.23428206378765</v>
      </c>
      <c r="BA1603">
        <v>15.169834268905936</v>
      </c>
      <c r="BB1603">
        <v>66.061272509003672</v>
      </c>
      <c r="BC1603">
        <v>13030</v>
      </c>
      <c r="BD1603">
        <v>369721.50435167371</v>
      </c>
      <c r="BE1603">
        <v>5455708.8461025478</v>
      </c>
      <c r="BF1603">
        <v>54402</v>
      </c>
      <c r="BG1603">
        <v>44742.583187139695</v>
      </c>
      <c r="BH1603">
        <v>34519.053992978144</v>
      </c>
      <c r="BI1603">
        <v>109280</v>
      </c>
      <c r="BJ1603">
        <v>78344.169829142716</v>
      </c>
      <c r="BK1603">
        <v>65881.225990236533</v>
      </c>
      <c r="BL1603">
        <v>-467191.43871316523</v>
      </c>
      <c r="BM1603">
        <v>-492256.32670037437</v>
      </c>
      <c r="BN1603">
        <v>-575754.82405533502</v>
      </c>
      <c r="BO1603">
        <v>-233009.14952014852</v>
      </c>
      <c r="BP1603">
        <v>-26043.925145568326</v>
      </c>
      <c r="BQ1603">
        <v>215400.95029924018</v>
      </c>
      <c r="BR1603">
        <v>936748</v>
      </c>
      <c r="BS1603">
        <v>8767932</v>
      </c>
      <c r="BT1603">
        <v>937111</v>
      </c>
      <c r="BU1603">
        <v>17774</v>
      </c>
      <c r="BV1603">
        <v>88734</v>
      </c>
      <c r="BW1603">
        <v>932589</v>
      </c>
      <c r="BX1603">
        <v>42948</v>
      </c>
      <c r="BY1603">
        <v>99.489781517512938</v>
      </c>
      <c r="BZ1603">
        <v>0</v>
      </c>
      <c r="CA1603">
        <v>52.428209241200001</v>
      </c>
      <c r="CB1603">
        <v>0</v>
      </c>
      <c r="CC1603">
        <v>0</v>
      </c>
      <c r="CD1603">
        <v>25.651265812489843</v>
      </c>
      <c r="CE1603">
        <v>0</v>
      </c>
      <c r="CF1603">
        <v>54.064517647058821</v>
      </c>
      <c r="CG1603">
        <v>625637.42959839245</v>
      </c>
      <c r="CH1603">
        <v>194943.11267087425</v>
      </c>
      <c r="CI1603">
        <v>47046.271191237654</v>
      </c>
      <c r="CJ1603">
        <v>38208.850083491358</v>
      </c>
      <c r="CK1603">
        <v>1859237.4465796847</v>
      </c>
      <c r="CL1603">
        <v>5540000</v>
      </c>
      <c r="CM1603">
        <v>2590000</v>
      </c>
      <c r="CN1603">
        <v>4760000</v>
      </c>
      <c r="CO1603">
        <v>708630000</v>
      </c>
      <c r="CP1603">
        <v>1288000</v>
      </c>
      <c r="CQ1603">
        <v>0</v>
      </c>
      <c r="CR1603">
        <v>0</v>
      </c>
      <c r="CS1603">
        <v>0</v>
      </c>
      <c r="CT1603">
        <v>3086790000</v>
      </c>
      <c r="CU1603">
        <v>0</v>
      </c>
      <c r="CV1603">
        <v>0</v>
      </c>
      <c r="CW1603">
        <v>0</v>
      </c>
      <c r="CX1603">
        <v>107449.07097481133</v>
      </c>
      <c r="CY1603">
        <v>3007456.972632491</v>
      </c>
      <c r="CZ1603">
        <v>13030</v>
      </c>
      <c r="DA1603">
        <v>10716.441655241173</v>
      </c>
      <c r="DB1603">
        <v>8267.7709188725639</v>
      </c>
      <c r="DC1603">
        <v>5596.6452099644821</v>
      </c>
      <c r="DD1603">
        <v>-467191.43871316523</v>
      </c>
      <c r="DE1603">
        <v>-492256.32670037437</v>
      </c>
      <c r="DF1603">
        <v>-575754.82405533502</v>
      </c>
    </row>
    <row r="1604" spans="1:110" x14ac:dyDescent="0.45">
      <c r="A1604">
        <v>42210</v>
      </c>
      <c r="B1604" t="s">
        <v>1932</v>
      </c>
      <c r="C1604">
        <v>27103</v>
      </c>
      <c r="D1604">
        <v>24864</v>
      </c>
      <c r="E1604">
        <v>22644</v>
      </c>
      <c r="F1604">
        <v>20503</v>
      </c>
      <c r="G1604">
        <v>18454</v>
      </c>
      <c r="H1604">
        <v>16475</v>
      </c>
      <c r="I1604">
        <v>14622</v>
      </c>
      <c r="J1604">
        <v>12535.892857142855</v>
      </c>
      <c r="K1604">
        <v>2.37</v>
      </c>
      <c r="L1604">
        <v>2.29</v>
      </c>
      <c r="M1604">
        <v>2.2200000000000002</v>
      </c>
      <c r="N1604">
        <v>2.16</v>
      </c>
      <c r="O1604">
        <v>2.11</v>
      </c>
      <c r="P1604">
        <v>2.08</v>
      </c>
      <c r="Q1604">
        <v>2.0636789152568178</v>
      </c>
      <c r="R1604">
        <v>2.0415127040811472</v>
      </c>
      <c r="S1604">
        <v>247460</v>
      </c>
      <c r="T1604">
        <v>8781</v>
      </c>
      <c r="U1604">
        <v>3632</v>
      </c>
      <c r="V1604">
        <v>50.76630199497238</v>
      </c>
      <c r="W1604">
        <v>149.79350507359803</v>
      </c>
      <c r="X1604">
        <v>2373.6611043213288</v>
      </c>
      <c r="Y1604">
        <v>332.73855164522473</v>
      </c>
      <c r="Z1604">
        <v>12962</v>
      </c>
      <c r="AA1604">
        <v>11593.621828694013</v>
      </c>
      <c r="AB1604">
        <v>10317.361879205271</v>
      </c>
      <c r="AC1604">
        <v>9138.9504045964204</v>
      </c>
      <c r="AD1604">
        <v>8045.6976045104175</v>
      </c>
      <c r="AE1604">
        <v>7073.7471736150783</v>
      </c>
      <c r="AF1604">
        <v>6217.2733456527203</v>
      </c>
      <c r="AG1604">
        <v>5086.2070431921402</v>
      </c>
      <c r="AH1604">
        <v>2663</v>
      </c>
      <c r="AI1604">
        <v>2183.866904061736</v>
      </c>
      <c r="AJ1604">
        <v>1764.9277606402168</v>
      </c>
      <c r="AK1604">
        <v>1399.3676827715688</v>
      </c>
      <c r="AL1604">
        <v>1110.2532039652956</v>
      </c>
      <c r="AM1604">
        <v>905.90671562802925</v>
      </c>
      <c r="AN1604">
        <v>773.24560686081213</v>
      </c>
      <c r="AO1604">
        <v>620.19121721816248</v>
      </c>
      <c r="AP1604">
        <v>54.516554576654322</v>
      </c>
      <c r="AQ1604">
        <v>88.753357243140471</v>
      </c>
      <c r="AR1604">
        <v>3.4163232467866731</v>
      </c>
      <c r="AS1604">
        <v>88.753357243140471</v>
      </c>
      <c r="AT1604">
        <v>22894</v>
      </c>
      <c r="AU1604">
        <v>328</v>
      </c>
      <c r="AV1604">
        <v>14326.793620427905</v>
      </c>
      <c r="AW1604">
        <v>4843.4390961774934</v>
      </c>
      <c r="AX1604">
        <v>322.91472087997829</v>
      </c>
      <c r="AY1604">
        <v>478.08510311367917</v>
      </c>
      <c r="AZ1604">
        <v>184.24442321859183</v>
      </c>
      <c r="BA1604">
        <v>8.5836739023706592</v>
      </c>
      <c r="BB1604">
        <v>66.061272509003672</v>
      </c>
      <c r="BC1604">
        <v>9360</v>
      </c>
      <c r="BD1604">
        <v>349695.83021469333</v>
      </c>
      <c r="BE1604">
        <v>5720302.1518639512</v>
      </c>
      <c r="BF1604">
        <v>62127.999999999993</v>
      </c>
      <c r="BG1604">
        <v>54314.466612445765</v>
      </c>
      <c r="BH1604">
        <v>45322.509296728029</v>
      </c>
      <c r="BI1604">
        <v>85960</v>
      </c>
      <c r="BJ1604">
        <v>67760.031195325108</v>
      </c>
      <c r="BK1604">
        <v>59654.19403037602</v>
      </c>
      <c r="BL1604">
        <v>-546131.37657952111</v>
      </c>
      <c r="BM1604">
        <v>-578591.53879908286</v>
      </c>
      <c r="BN1604">
        <v>-623180.56057083083</v>
      </c>
      <c r="BO1604">
        <v>87185.653158429079</v>
      </c>
      <c r="BP1604">
        <v>531614.73728426313</v>
      </c>
      <c r="BQ1604">
        <v>952066.49717189488</v>
      </c>
      <c r="BR1604">
        <v>936748</v>
      </c>
      <c r="BS1604">
        <v>8767932</v>
      </c>
      <c r="BT1604">
        <v>937111</v>
      </c>
      <c r="BU1604">
        <v>17774</v>
      </c>
      <c r="BV1604">
        <v>88734</v>
      </c>
      <c r="BW1604">
        <v>932589</v>
      </c>
      <c r="BX1604">
        <v>42948</v>
      </c>
      <c r="BY1604">
        <v>107.58478704714794</v>
      </c>
      <c r="BZ1604">
        <v>0</v>
      </c>
      <c r="CA1604">
        <v>28.941079399727148</v>
      </c>
      <c r="CB1604">
        <v>0</v>
      </c>
      <c r="CC1604">
        <v>0</v>
      </c>
      <c r="CD1604">
        <v>7.2436204082502158</v>
      </c>
      <c r="CE1604">
        <v>10.199625897347049</v>
      </c>
      <c r="CF1604">
        <v>0</v>
      </c>
      <c r="CG1604">
        <v>568476.91898508475</v>
      </c>
      <c r="CH1604">
        <v>177132.40101321711</v>
      </c>
      <c r="CI1604">
        <v>42747.952777856393</v>
      </c>
      <c r="CJ1604">
        <v>34717.950598590556</v>
      </c>
      <c r="CK1604">
        <v>1689370.7525967227</v>
      </c>
      <c r="CL1604">
        <v>22000000</v>
      </c>
      <c r="CM1604">
        <v>12800000</v>
      </c>
      <c r="CN1604">
        <v>3320000</v>
      </c>
      <c r="CO1604">
        <v>139420000</v>
      </c>
      <c r="CP1604">
        <v>4000</v>
      </c>
      <c r="CQ1604">
        <v>0</v>
      </c>
      <c r="CR1604">
        <v>0</v>
      </c>
      <c r="CS1604">
        <v>0</v>
      </c>
      <c r="CT1604">
        <v>8971000</v>
      </c>
      <c r="CU1604">
        <v>0</v>
      </c>
      <c r="CV1604">
        <v>0</v>
      </c>
      <c r="CW1604">
        <v>0</v>
      </c>
      <c r="CX1604">
        <v>7763.4368743590876</v>
      </c>
      <c r="CY1604">
        <v>2799704.561070106</v>
      </c>
      <c r="CZ1604">
        <v>9360</v>
      </c>
      <c r="DA1604">
        <v>8182.8387762762759</v>
      </c>
      <c r="DB1604">
        <v>6828.1400820463305</v>
      </c>
      <c r="DC1604">
        <v>5293.5073293817086</v>
      </c>
      <c r="DD1604">
        <v>-546131.37657952111</v>
      </c>
      <c r="DE1604">
        <v>-578591.53879908286</v>
      </c>
      <c r="DF1604">
        <v>-623180.56057083083</v>
      </c>
    </row>
    <row r="1605" spans="1:110" x14ac:dyDescent="0.45">
      <c r="A1605">
        <v>42211</v>
      </c>
      <c r="B1605" t="s">
        <v>1933</v>
      </c>
      <c r="C1605">
        <v>37327</v>
      </c>
      <c r="D1605">
        <v>33902</v>
      </c>
      <c r="E1605">
        <v>30483</v>
      </c>
      <c r="F1605">
        <v>27218</v>
      </c>
      <c r="G1605">
        <v>24104</v>
      </c>
      <c r="H1605">
        <v>21088</v>
      </c>
      <c r="I1605">
        <v>18159</v>
      </c>
      <c r="J1605">
        <v>14962.178571428571</v>
      </c>
      <c r="K1605">
        <v>2.37</v>
      </c>
      <c r="L1605">
        <v>2.29</v>
      </c>
      <c r="M1605">
        <v>2.2200000000000002</v>
      </c>
      <c r="N1605">
        <v>2.16</v>
      </c>
      <c r="O1605">
        <v>2.11</v>
      </c>
      <c r="P1605">
        <v>2.08</v>
      </c>
      <c r="Q1605">
        <v>2.0636789152568178</v>
      </c>
      <c r="R1605">
        <v>2.0415127040811472</v>
      </c>
      <c r="S1605">
        <v>247460</v>
      </c>
      <c r="T1605">
        <v>8781</v>
      </c>
      <c r="U1605">
        <v>3632</v>
      </c>
      <c r="V1605">
        <v>87.009873453732325</v>
      </c>
      <c r="W1605">
        <v>256.73553929406842</v>
      </c>
      <c r="X1605">
        <v>1907.3545377614435</v>
      </c>
      <c r="Y1605">
        <v>267.37194505706304</v>
      </c>
      <c r="Z1605">
        <v>16165</v>
      </c>
      <c r="AA1605">
        <v>14106.782249057342</v>
      </c>
      <c r="AB1605">
        <v>12102.375739060641</v>
      </c>
      <c r="AC1605">
        <v>10273.674684776708</v>
      </c>
      <c r="AD1605">
        <v>8656.2246338358182</v>
      </c>
      <c r="AE1605">
        <v>7263.2956745912188</v>
      </c>
      <c r="AF1605">
        <v>6083.5648989917445</v>
      </c>
      <c r="AG1605">
        <v>4374.0722588773742</v>
      </c>
      <c r="AH1605">
        <v>2474</v>
      </c>
      <c r="AI1605">
        <v>2052.6873135005658</v>
      </c>
      <c r="AJ1605">
        <v>1672.3382133283073</v>
      </c>
      <c r="AK1605">
        <v>1347.9099259506092</v>
      </c>
      <c r="AL1605">
        <v>1078.3703217953998</v>
      </c>
      <c r="AM1605">
        <v>868.43872199470024</v>
      </c>
      <c r="AN1605">
        <v>736.64733087739455</v>
      </c>
      <c r="AO1605">
        <v>553.18900349177352</v>
      </c>
      <c r="AP1605">
        <v>79.971780997937799</v>
      </c>
      <c r="AQ1605">
        <v>157.53720910657432</v>
      </c>
      <c r="AR1605">
        <v>6.0639737630463459</v>
      </c>
      <c r="AS1605">
        <v>157.53720910657432</v>
      </c>
      <c r="AT1605">
        <v>26513</v>
      </c>
      <c r="AU1605">
        <v>453</v>
      </c>
      <c r="AV1605">
        <v>16626.425428365445</v>
      </c>
      <c r="AW1605">
        <v>6251.6433858084602</v>
      </c>
      <c r="AX1605">
        <v>442.7935774543098</v>
      </c>
      <c r="AY1605">
        <v>554.82381654455492</v>
      </c>
      <c r="AZ1605">
        <v>237.81251439615383</v>
      </c>
      <c r="BA1605">
        <v>11.77027688478962</v>
      </c>
      <c r="BB1605">
        <v>66.061272509003672</v>
      </c>
      <c r="BC1605">
        <v>16140</v>
      </c>
      <c r="BD1605">
        <v>527841.30885438027</v>
      </c>
      <c r="BE1605">
        <v>7005885.8226940185</v>
      </c>
      <c r="BF1605">
        <v>93400</v>
      </c>
      <c r="BG1605">
        <v>79498.603108742653</v>
      </c>
      <c r="BH1605">
        <v>63963.040074785691</v>
      </c>
      <c r="BI1605">
        <v>178726</v>
      </c>
      <c r="BJ1605">
        <v>130162.41048408471</v>
      </c>
      <c r="BK1605">
        <v>109670.1130415706</v>
      </c>
      <c r="BL1605">
        <v>-527025.55216866697</v>
      </c>
      <c r="BM1605">
        <v>-598166.47573475342</v>
      </c>
      <c r="BN1605">
        <v>-707908.30353202939</v>
      </c>
      <c r="BO1605">
        <v>-254792.48586408561</v>
      </c>
      <c r="BP1605">
        <v>42062.960885990877</v>
      </c>
      <c r="BQ1605">
        <v>407037.51572102495</v>
      </c>
      <c r="BR1605">
        <v>936748</v>
      </c>
      <c r="BS1605">
        <v>8767932</v>
      </c>
      <c r="BT1605">
        <v>937111</v>
      </c>
      <c r="BU1605">
        <v>17774</v>
      </c>
      <c r="BV1605">
        <v>88734</v>
      </c>
      <c r="BW1605">
        <v>932589</v>
      </c>
      <c r="BX1605">
        <v>42948</v>
      </c>
      <c r="BY1605">
        <v>581.596520351207</v>
      </c>
      <c r="BZ1605">
        <v>0</v>
      </c>
      <c r="CA1605">
        <v>369.91230067315541</v>
      </c>
      <c r="CB1605">
        <v>14.451724555034566</v>
      </c>
      <c r="CC1605">
        <v>0</v>
      </c>
      <c r="CD1605">
        <v>20.581318302281723</v>
      </c>
      <c r="CE1605">
        <v>22.980956900493776</v>
      </c>
      <c r="CF1605">
        <v>0</v>
      </c>
      <c r="CG1605">
        <v>785743.73544561735</v>
      </c>
      <c r="CH1605">
        <v>244830.82741346618</v>
      </c>
      <c r="CI1605">
        <v>59085.839682449834</v>
      </c>
      <c r="CJ1605">
        <v>47986.842173039375</v>
      </c>
      <c r="CK1605">
        <v>2335033.2113180314</v>
      </c>
      <c r="CL1605">
        <v>14700000</v>
      </c>
      <c r="CM1605">
        <v>33300000</v>
      </c>
      <c r="CN1605">
        <v>9850000</v>
      </c>
      <c r="CO1605">
        <v>420050000</v>
      </c>
      <c r="CP1605">
        <v>423000</v>
      </c>
      <c r="CQ1605">
        <v>0</v>
      </c>
      <c r="CR1605">
        <v>0</v>
      </c>
      <c r="CS1605">
        <v>0</v>
      </c>
      <c r="CT1605">
        <v>1050502000</v>
      </c>
      <c r="CU1605">
        <v>0</v>
      </c>
      <c r="CV1605">
        <v>0</v>
      </c>
      <c r="CW1605">
        <v>0</v>
      </c>
      <c r="CX1605">
        <v>43439.615258327212</v>
      </c>
      <c r="CY1605">
        <v>3826733.9096257589</v>
      </c>
      <c r="CZ1605">
        <v>16140</v>
      </c>
      <c r="DA1605">
        <v>13737.767175322335</v>
      </c>
      <c r="DB1605">
        <v>11053.14204290194</v>
      </c>
      <c r="DC1605">
        <v>7990.177736622305</v>
      </c>
      <c r="DD1605">
        <v>-527025.55216866697</v>
      </c>
      <c r="DE1605">
        <v>-598166.47573475342</v>
      </c>
      <c r="DF1605">
        <v>-707908.30353202939</v>
      </c>
    </row>
    <row r="1606" spans="1:110" x14ac:dyDescent="0.45">
      <c r="A1606">
        <v>42212</v>
      </c>
      <c r="B1606" t="s">
        <v>1934</v>
      </c>
      <c r="C1606">
        <v>28691</v>
      </c>
      <c r="D1606">
        <v>26369</v>
      </c>
      <c r="E1606">
        <v>24092</v>
      </c>
      <c r="F1606">
        <v>21888</v>
      </c>
      <c r="G1606">
        <v>19787</v>
      </c>
      <c r="H1606">
        <v>17766</v>
      </c>
      <c r="I1606">
        <v>15801</v>
      </c>
      <c r="J1606">
        <v>13651.678571428569</v>
      </c>
      <c r="K1606">
        <v>2.37</v>
      </c>
      <c r="L1606">
        <v>2.29</v>
      </c>
      <c r="M1606">
        <v>2.2200000000000002</v>
      </c>
      <c r="N1606">
        <v>2.16</v>
      </c>
      <c r="O1606">
        <v>2.11</v>
      </c>
      <c r="P1606">
        <v>2.08</v>
      </c>
      <c r="Q1606">
        <v>2.0636789152568178</v>
      </c>
      <c r="R1606">
        <v>2.0415127040811472</v>
      </c>
      <c r="S1606">
        <v>255533</v>
      </c>
      <c r="T1606">
        <v>9816</v>
      </c>
      <c r="U1606">
        <v>3910</v>
      </c>
      <c r="V1606">
        <v>58.121053680762238</v>
      </c>
      <c r="W1606">
        <v>171.49479097914858</v>
      </c>
      <c r="X1606">
        <v>2453.4638094379734</v>
      </c>
      <c r="Y1606">
        <v>331.21073900490899</v>
      </c>
      <c r="Z1606">
        <v>14365</v>
      </c>
      <c r="AA1606">
        <v>13166.337780668824</v>
      </c>
      <c r="AB1606">
        <v>11644.773990377427</v>
      </c>
      <c r="AC1606">
        <v>10255.676550937893</v>
      </c>
      <c r="AD1606">
        <v>9051.0137844303899</v>
      </c>
      <c r="AE1606">
        <v>8014.7027984396609</v>
      </c>
      <c r="AF1606">
        <v>7105.8881274275482</v>
      </c>
      <c r="AG1606">
        <v>5820.7426437910553</v>
      </c>
      <c r="AH1606">
        <v>2345</v>
      </c>
      <c r="AI1606">
        <v>1974.2079695693028</v>
      </c>
      <c r="AJ1606">
        <v>1586.9319593707162</v>
      </c>
      <c r="AK1606">
        <v>1247.18183276839</v>
      </c>
      <c r="AL1606">
        <v>975.22530522344982</v>
      </c>
      <c r="AM1606">
        <v>782.9324031387963</v>
      </c>
      <c r="AN1606">
        <v>666.59535816992195</v>
      </c>
      <c r="AO1606">
        <v>525.66140473415737</v>
      </c>
      <c r="AP1606">
        <v>45.557749347770567</v>
      </c>
      <c r="AQ1606">
        <v>112.84355420913575</v>
      </c>
      <c r="AR1606">
        <v>4.3436109852001996</v>
      </c>
      <c r="AS1606">
        <v>112.84355420913575</v>
      </c>
      <c r="AT1606">
        <v>22864</v>
      </c>
      <c r="AU1606">
        <v>350</v>
      </c>
      <c r="AV1606">
        <v>14318.722530180208</v>
      </c>
      <c r="AW1606">
        <v>5034.1197587067618</v>
      </c>
      <c r="AX1606">
        <v>343.59760446482647</v>
      </c>
      <c r="AY1606">
        <v>477.81577083211351</v>
      </c>
      <c r="AZ1606">
        <v>191.49791562120521</v>
      </c>
      <c r="BA1606">
        <v>9.1334634182193923</v>
      </c>
      <c r="BB1606">
        <v>66.061272509003672</v>
      </c>
      <c r="BC1606">
        <v>10300</v>
      </c>
      <c r="BD1606">
        <v>395148.14665342669</v>
      </c>
      <c r="BE1606">
        <v>3886300.8460130082</v>
      </c>
      <c r="BF1606">
        <v>101174</v>
      </c>
      <c r="BG1606">
        <v>89035.473270380622</v>
      </c>
      <c r="BH1606">
        <v>75047.644457944494</v>
      </c>
      <c r="BI1606">
        <v>65094.000000000029</v>
      </c>
      <c r="BJ1606">
        <v>50703.773557056629</v>
      </c>
      <c r="BK1606">
        <v>44747.955057688305</v>
      </c>
      <c r="BL1606">
        <v>-445832.03570125892</v>
      </c>
      <c r="BM1606">
        <v>-486630.62895476411</v>
      </c>
      <c r="BN1606">
        <v>-567097.4393774193</v>
      </c>
      <c r="BO1606">
        <v>29232.316573227756</v>
      </c>
      <c r="BP1606">
        <v>298912.76482602325</v>
      </c>
      <c r="BQ1606">
        <v>600056.27025022637</v>
      </c>
      <c r="BR1606">
        <v>936748</v>
      </c>
      <c r="BS1606">
        <v>8767932</v>
      </c>
      <c r="BT1606">
        <v>937111</v>
      </c>
      <c r="BU1606">
        <v>17774</v>
      </c>
      <c r="BV1606">
        <v>88734</v>
      </c>
      <c r="BW1606">
        <v>932589</v>
      </c>
      <c r="BX1606">
        <v>42948</v>
      </c>
      <c r="BY1606">
        <v>405.3031110517548</v>
      </c>
      <c r="BZ1606">
        <v>0</v>
      </c>
      <c r="CA1606">
        <v>137.23626450239999</v>
      </c>
      <c r="CB1606">
        <v>0</v>
      </c>
      <c r="CC1606">
        <v>0</v>
      </c>
      <c r="CD1606">
        <v>20.937953880363615</v>
      </c>
      <c r="CE1606">
        <v>4.6799999999999994E-2</v>
      </c>
      <c r="CF1606">
        <v>21.444425718194253</v>
      </c>
      <c r="CG1606">
        <v>375098.07710921799</v>
      </c>
      <c r="CH1606">
        <v>116877.25709676507</v>
      </c>
      <c r="CI1606">
        <v>28206.378046019305</v>
      </c>
      <c r="CJ1606">
        <v>22907.942390965953</v>
      </c>
      <c r="CK1606">
        <v>1114697.3600175474</v>
      </c>
      <c r="CL1606">
        <v>6780000</v>
      </c>
      <c r="CM1606">
        <v>15300000</v>
      </c>
      <c r="CN1606">
        <v>5640000</v>
      </c>
      <c r="CO1606">
        <v>241590000</v>
      </c>
      <c r="CP1606">
        <v>62000</v>
      </c>
      <c r="CQ1606">
        <v>1290</v>
      </c>
      <c r="CR1606">
        <v>0</v>
      </c>
      <c r="CS1606">
        <v>0</v>
      </c>
      <c r="CT1606">
        <v>134332000</v>
      </c>
      <c r="CU1606">
        <v>9040320</v>
      </c>
      <c r="CV1606">
        <v>0</v>
      </c>
      <c r="CW1606">
        <v>0</v>
      </c>
      <c r="CX1606">
        <v>23077.877828296641</v>
      </c>
      <c r="CY1606">
        <v>1893750.0904698591</v>
      </c>
      <c r="CZ1606">
        <v>10300</v>
      </c>
      <c r="DA1606">
        <v>9064.2395742475383</v>
      </c>
      <c r="DB1606">
        <v>7640.2112985236172</v>
      </c>
      <c r="DC1606">
        <v>5981.5400407185753</v>
      </c>
      <c r="DD1606">
        <v>-445832.03570125892</v>
      </c>
      <c r="DE1606">
        <v>-486630.62895476411</v>
      </c>
      <c r="DF1606">
        <v>-567097.4393774193</v>
      </c>
    </row>
    <row r="1607" spans="1:110" x14ac:dyDescent="0.45">
      <c r="A1607">
        <v>42213</v>
      </c>
      <c r="B1607" t="s">
        <v>1935</v>
      </c>
      <c r="C1607">
        <v>44115</v>
      </c>
      <c r="D1607">
        <v>40936</v>
      </c>
      <c r="E1607">
        <v>37746</v>
      </c>
      <c r="F1607">
        <v>34611</v>
      </c>
      <c r="G1607">
        <v>31528</v>
      </c>
      <c r="H1607">
        <v>28417</v>
      </c>
      <c r="I1607">
        <v>25238</v>
      </c>
      <c r="J1607">
        <v>22099.178571428569</v>
      </c>
      <c r="K1607">
        <v>2.37</v>
      </c>
      <c r="L1607">
        <v>2.29</v>
      </c>
      <c r="M1607">
        <v>2.2200000000000002</v>
      </c>
      <c r="N1607">
        <v>2.16</v>
      </c>
      <c r="O1607">
        <v>2.11</v>
      </c>
      <c r="P1607">
        <v>2.08</v>
      </c>
      <c r="Q1607">
        <v>2.0636789152568178</v>
      </c>
      <c r="R1607">
        <v>2.0415127040811472</v>
      </c>
      <c r="S1607">
        <v>265837</v>
      </c>
      <c r="T1607">
        <v>10212</v>
      </c>
      <c r="U1607">
        <v>3812</v>
      </c>
      <c r="V1607">
        <v>78.315258084324341</v>
      </c>
      <c r="W1607">
        <v>231.08078682501161</v>
      </c>
      <c r="X1607">
        <v>2912.6185173324889</v>
      </c>
      <c r="Y1607">
        <v>368.47517851708744</v>
      </c>
      <c r="Z1607">
        <v>21489</v>
      </c>
      <c r="AA1607">
        <v>19553.973836814755</v>
      </c>
      <c r="AB1607">
        <v>17528.15890494869</v>
      </c>
      <c r="AC1607">
        <v>15552.665377222829</v>
      </c>
      <c r="AD1607">
        <v>13676.309366451647</v>
      </c>
      <c r="AE1607">
        <v>11957.98591204078</v>
      </c>
      <c r="AF1607">
        <v>10408.665449917175</v>
      </c>
      <c r="AG1607">
        <v>8529.5361859926907</v>
      </c>
      <c r="AH1607">
        <v>5713</v>
      </c>
      <c r="AI1607">
        <v>5230.1606949031493</v>
      </c>
      <c r="AJ1607">
        <v>4768.8988486827329</v>
      </c>
      <c r="AK1607">
        <v>4285.8693455487173</v>
      </c>
      <c r="AL1607">
        <v>3789.0278419144856</v>
      </c>
      <c r="AM1607">
        <v>3367.672801336968</v>
      </c>
      <c r="AN1607">
        <v>3027.3416625268383</v>
      </c>
      <c r="AO1607">
        <v>2637.9355034490545</v>
      </c>
      <c r="AP1607">
        <v>78.889286370578233</v>
      </c>
      <c r="AQ1607">
        <v>193.98948083143563</v>
      </c>
      <c r="AR1607">
        <v>7.4671065251194433</v>
      </c>
      <c r="AS1607">
        <v>193.98948083143563</v>
      </c>
      <c r="AT1607">
        <v>36886</v>
      </c>
      <c r="AU1607">
        <v>533</v>
      </c>
      <c r="AV1607">
        <v>23084.986603458427</v>
      </c>
      <c r="AW1607">
        <v>7843.4401157060074</v>
      </c>
      <c r="AX1607">
        <v>524.53894889733056</v>
      </c>
      <c r="AY1607">
        <v>770.34600295740756</v>
      </c>
      <c r="AZ1607">
        <v>298.3644620014565</v>
      </c>
      <c r="BA1607">
        <v>13.943220904135996</v>
      </c>
      <c r="BB1607">
        <v>66.061272509003672</v>
      </c>
      <c r="BC1607">
        <v>15280</v>
      </c>
      <c r="BD1607">
        <v>611257.79725469556</v>
      </c>
      <c r="BE1607">
        <v>7130145.8047155431</v>
      </c>
      <c r="BF1607">
        <v>156650</v>
      </c>
      <c r="BG1607">
        <v>140417.38270647405</v>
      </c>
      <c r="BH1607">
        <v>119722.38776688</v>
      </c>
      <c r="BI1607">
        <v>255640</v>
      </c>
      <c r="BJ1607">
        <v>203328.66404616684</v>
      </c>
      <c r="BK1607">
        <v>178798.0159744969</v>
      </c>
      <c r="BL1607">
        <v>-732727.34686291544</v>
      </c>
      <c r="BM1607">
        <v>-827289.2579692119</v>
      </c>
      <c r="BN1607">
        <v>-945190.24952117959</v>
      </c>
      <c r="BO1607">
        <v>150679.25528683886</v>
      </c>
      <c r="BP1607">
        <v>723498.17054202873</v>
      </c>
      <c r="BQ1607">
        <v>1277221.1719981376</v>
      </c>
      <c r="BR1607">
        <v>936748</v>
      </c>
      <c r="BS1607">
        <v>8767932</v>
      </c>
      <c r="BT1607">
        <v>937111</v>
      </c>
      <c r="BU1607">
        <v>17774</v>
      </c>
      <c r="BV1607">
        <v>88734</v>
      </c>
      <c r="BW1607">
        <v>932589</v>
      </c>
      <c r="BX1607">
        <v>42948</v>
      </c>
      <c r="BY1607">
        <v>514.94605443248804</v>
      </c>
      <c r="BZ1607">
        <v>3.4142399999999999</v>
      </c>
      <c r="CA1607">
        <v>29.247946122599998</v>
      </c>
      <c r="CB1607">
        <v>37.709968760793323</v>
      </c>
      <c r="CC1607">
        <v>0</v>
      </c>
      <c r="CD1607">
        <v>32.553647302959106</v>
      </c>
      <c r="CE1607">
        <v>126.35816454934236</v>
      </c>
      <c r="CF1607">
        <v>2.2716999999999996</v>
      </c>
      <c r="CG1607">
        <v>700429.54050038208</v>
      </c>
      <c r="CH1607">
        <v>218247.67568561967</v>
      </c>
      <c r="CI1607">
        <v>52670.439065462888</v>
      </c>
      <c r="CJ1607">
        <v>42776.54443438146</v>
      </c>
      <c r="CK1607">
        <v>2081500.8322389836</v>
      </c>
      <c r="CL1607">
        <v>21100000</v>
      </c>
      <c r="CM1607">
        <v>27900000</v>
      </c>
      <c r="CN1607">
        <v>7390000</v>
      </c>
      <c r="CO1607">
        <v>214310000</v>
      </c>
      <c r="CP1607">
        <v>46000</v>
      </c>
      <c r="CQ1607">
        <v>3150</v>
      </c>
      <c r="CR1607">
        <v>73720</v>
      </c>
      <c r="CS1607">
        <v>1930</v>
      </c>
      <c r="CT1607">
        <v>84232000</v>
      </c>
      <c r="CU1607">
        <v>22075200</v>
      </c>
      <c r="CV1607">
        <v>515725330</v>
      </c>
      <c r="CW1607">
        <v>11857570</v>
      </c>
      <c r="CX1607">
        <v>17633.901232122556</v>
      </c>
      <c r="CY1607">
        <v>3467572.2369731599</v>
      </c>
      <c r="CZ1607">
        <v>15280</v>
      </c>
      <c r="DA1607">
        <v>13696.633308362105</v>
      </c>
      <c r="DB1607">
        <v>11677.996074547887</v>
      </c>
      <c r="DC1607">
        <v>9252.8916570807141</v>
      </c>
      <c r="DD1607">
        <v>-732727.34686291544</v>
      </c>
      <c r="DE1607">
        <v>-827289.2579692119</v>
      </c>
      <c r="DF1607">
        <v>-945190.24952117959</v>
      </c>
    </row>
    <row r="1608" spans="1:110" x14ac:dyDescent="0.45">
      <c r="A1608">
        <v>42214</v>
      </c>
      <c r="B1608" t="s">
        <v>1936</v>
      </c>
      <c r="C1608">
        <v>46535</v>
      </c>
      <c r="D1608">
        <v>42649</v>
      </c>
      <c r="E1608">
        <v>38786</v>
      </c>
      <c r="F1608">
        <v>34979</v>
      </c>
      <c r="G1608">
        <v>31219</v>
      </c>
      <c r="H1608">
        <v>27545</v>
      </c>
      <c r="I1608">
        <v>23947</v>
      </c>
      <c r="J1608">
        <v>20177.75</v>
      </c>
      <c r="K1608">
        <v>2.37</v>
      </c>
      <c r="L1608">
        <v>2.29</v>
      </c>
      <c r="M1608">
        <v>2.2200000000000002</v>
      </c>
      <c r="N1608">
        <v>2.16</v>
      </c>
      <c r="O1608">
        <v>2.11</v>
      </c>
      <c r="P1608">
        <v>2.08</v>
      </c>
      <c r="Q1608">
        <v>2.0636789152568178</v>
      </c>
      <c r="R1608">
        <v>2.0415127040811472</v>
      </c>
      <c r="S1608">
        <v>265837</v>
      </c>
      <c r="T1608">
        <v>10212</v>
      </c>
      <c r="U1608">
        <v>3812</v>
      </c>
      <c r="V1608">
        <v>85.259748201167682</v>
      </c>
      <c r="W1608">
        <v>251.57153511024114</v>
      </c>
      <c r="X1608">
        <v>2822.1453570789481</v>
      </c>
      <c r="Y1608">
        <v>357.02942491872057</v>
      </c>
      <c r="Z1608">
        <v>20652</v>
      </c>
      <c r="AA1608">
        <v>18260.324690602316</v>
      </c>
      <c r="AB1608">
        <v>15924.736490753807</v>
      </c>
      <c r="AC1608">
        <v>13762.754633393328</v>
      </c>
      <c r="AD1608">
        <v>11790.956414755394</v>
      </c>
      <c r="AE1608">
        <v>10043.897079372215</v>
      </c>
      <c r="AF1608">
        <v>8497.4059294742165</v>
      </c>
      <c r="AG1608">
        <v>6455.9658124816797</v>
      </c>
      <c r="AH1608">
        <v>5331</v>
      </c>
      <c r="AI1608">
        <v>4605.8545406403882</v>
      </c>
      <c r="AJ1608">
        <v>3919.9940177437384</v>
      </c>
      <c r="AK1608">
        <v>3305.3452113661529</v>
      </c>
      <c r="AL1608">
        <v>2787.5226212255834</v>
      </c>
      <c r="AM1608">
        <v>2357.4366837155276</v>
      </c>
      <c r="AN1608">
        <v>2019.6080909310333</v>
      </c>
      <c r="AO1608">
        <v>1590.9798171788627</v>
      </c>
      <c r="AP1608">
        <v>78.862722085244243</v>
      </c>
      <c r="AQ1608">
        <v>117.28122207129277</v>
      </c>
      <c r="AR1608">
        <v>4.514427147539533</v>
      </c>
      <c r="AS1608">
        <v>117.28122207129277</v>
      </c>
      <c r="AT1608">
        <v>38789</v>
      </c>
      <c r="AU1608">
        <v>349</v>
      </c>
      <c r="AV1608">
        <v>24175.055154887628</v>
      </c>
      <c r="AW1608">
        <v>6390.2559210052395</v>
      </c>
      <c r="AX1608">
        <v>352.58480031140812</v>
      </c>
      <c r="AY1608">
        <v>806.72159051860012</v>
      </c>
      <c r="AZ1608">
        <v>243.08533523503931</v>
      </c>
      <c r="BA1608">
        <v>9.3723598000058086</v>
      </c>
      <c r="BB1608">
        <v>66.061272509003672</v>
      </c>
      <c r="BC1608">
        <v>15900</v>
      </c>
      <c r="BD1608">
        <v>557431.28492514684</v>
      </c>
      <c r="BE1608">
        <v>8254081.9188843826</v>
      </c>
      <c r="BF1608">
        <v>83446</v>
      </c>
      <c r="BG1608">
        <v>72558.081578266341</v>
      </c>
      <c r="BH1608">
        <v>59335.088570703243</v>
      </c>
      <c r="BI1608">
        <v>92571.999999999985</v>
      </c>
      <c r="BJ1608">
        <v>69771.25234679837</v>
      </c>
      <c r="BK1608">
        <v>59775.08262974555</v>
      </c>
      <c r="BL1608">
        <v>-1020186.9334720112</v>
      </c>
      <c r="BM1608">
        <v>-1000551.3483218864</v>
      </c>
      <c r="BN1608">
        <v>-1052526.8695263434</v>
      </c>
      <c r="BO1608">
        <v>-90491.692618574947</v>
      </c>
      <c r="BP1608">
        <v>358786.19179137796</v>
      </c>
      <c r="BQ1608">
        <v>820267.97759142797</v>
      </c>
      <c r="BR1608">
        <v>936748</v>
      </c>
      <c r="BS1608">
        <v>8767932</v>
      </c>
      <c r="BT1608">
        <v>937111</v>
      </c>
      <c r="BU1608">
        <v>17774</v>
      </c>
      <c r="BV1608">
        <v>88734</v>
      </c>
      <c r="BW1608">
        <v>932589</v>
      </c>
      <c r="BX1608">
        <v>42948</v>
      </c>
      <c r="BY1608">
        <v>623.68058933460156</v>
      </c>
      <c r="BZ1608">
        <v>0</v>
      </c>
      <c r="CA1608">
        <v>0</v>
      </c>
      <c r="CB1608">
        <v>0</v>
      </c>
      <c r="CC1608">
        <v>0</v>
      </c>
      <c r="CD1608">
        <v>30.087297363640804</v>
      </c>
      <c r="CE1608">
        <v>3.4170637485550945</v>
      </c>
      <c r="CF1608">
        <v>36.3735</v>
      </c>
      <c r="CG1608">
        <v>941584.33154558064</v>
      </c>
      <c r="CH1608">
        <v>293389.38456966577</v>
      </c>
      <c r="CI1608">
        <v>70804.638142812677</v>
      </c>
      <c r="CJ1608">
        <v>57504.319375654493</v>
      </c>
      <c r="CK1608">
        <v>2798152.3571024258</v>
      </c>
      <c r="CL1608">
        <v>16600000</v>
      </c>
      <c r="CM1608">
        <v>31000000</v>
      </c>
      <c r="CN1608">
        <v>13850000</v>
      </c>
      <c r="CO1608">
        <v>170110000</v>
      </c>
      <c r="CP1608">
        <v>6000</v>
      </c>
      <c r="CQ1608">
        <v>1880</v>
      </c>
      <c r="CR1608">
        <v>590</v>
      </c>
      <c r="CS1608">
        <v>310</v>
      </c>
      <c r="CT1608">
        <v>10846000</v>
      </c>
      <c r="CU1608">
        <v>13175040</v>
      </c>
      <c r="CV1608">
        <v>3944350</v>
      </c>
      <c r="CW1608">
        <v>1917840</v>
      </c>
      <c r="CX1608">
        <v>10162.321107781596</v>
      </c>
      <c r="CY1608">
        <v>4197704.6392142251</v>
      </c>
      <c r="CZ1608">
        <v>15900</v>
      </c>
      <c r="DA1608">
        <v>13825.39003780211</v>
      </c>
      <c r="DB1608">
        <v>11305.849390913665</v>
      </c>
      <c r="DC1608">
        <v>8438.0948739546766</v>
      </c>
      <c r="DD1608">
        <v>-1020186.9334720112</v>
      </c>
      <c r="DE1608">
        <v>-1000551.3483218864</v>
      </c>
      <c r="DF1608">
        <v>-1052526.8695263434</v>
      </c>
    </row>
    <row r="1609" spans="1:110" x14ac:dyDescent="0.45">
      <c r="A1609">
        <v>42307</v>
      </c>
      <c r="B1609" t="s">
        <v>1937</v>
      </c>
      <c r="C1609">
        <v>42548</v>
      </c>
      <c r="D1609">
        <v>42111</v>
      </c>
      <c r="E1609">
        <v>41246</v>
      </c>
      <c r="F1609">
        <v>40040</v>
      </c>
      <c r="G1609">
        <v>38476</v>
      </c>
      <c r="H1609">
        <v>36648</v>
      </c>
      <c r="I1609">
        <v>34593</v>
      </c>
      <c r="J1609">
        <v>33251.53571428571</v>
      </c>
      <c r="K1609">
        <v>2.37</v>
      </c>
      <c r="L1609">
        <v>2.29</v>
      </c>
      <c r="M1609">
        <v>2.2200000000000002</v>
      </c>
      <c r="N1609">
        <v>2.16</v>
      </c>
      <c r="O1609">
        <v>2.11</v>
      </c>
      <c r="P1609">
        <v>2.08</v>
      </c>
      <c r="Q1609">
        <v>2.0636789152568178</v>
      </c>
      <c r="R1609">
        <v>2.0415127040811472</v>
      </c>
      <c r="S1609">
        <v>276207</v>
      </c>
      <c r="T1609">
        <v>9001</v>
      </c>
      <c r="U1609">
        <v>4769</v>
      </c>
      <c r="V1609">
        <v>84.072261011893602</v>
      </c>
      <c r="W1609">
        <v>217.37958146478334</v>
      </c>
      <c r="X1609">
        <v>2306.4820811334121</v>
      </c>
      <c r="Y1609">
        <v>472.62928169581738</v>
      </c>
      <c r="Z1609">
        <v>10959</v>
      </c>
      <c r="AA1609">
        <v>10687.622671013785</v>
      </c>
      <c r="AB1609">
        <v>10220.761542980221</v>
      </c>
      <c r="AC1609">
        <v>9674.3795565711389</v>
      </c>
      <c r="AD1609">
        <v>9075.4196340247436</v>
      </c>
      <c r="AE1609">
        <v>8473.1756170922763</v>
      </c>
      <c r="AF1609">
        <v>7873.7061017095884</v>
      </c>
      <c r="AG1609">
        <v>7339.8694199081074</v>
      </c>
      <c r="AH1609">
        <v>601</v>
      </c>
      <c r="AI1609">
        <v>490.91072593453845</v>
      </c>
      <c r="AJ1609">
        <v>383.35129920406672</v>
      </c>
      <c r="AK1609">
        <v>293.39729890878095</v>
      </c>
      <c r="AL1609">
        <v>216.7930630392944</v>
      </c>
      <c r="AM1609">
        <v>161.48822530935519</v>
      </c>
      <c r="AN1609">
        <v>120.84241166779309</v>
      </c>
      <c r="AO1609">
        <v>96.544298769260081</v>
      </c>
      <c r="AP1609">
        <v>51.740586759253723</v>
      </c>
      <c r="AQ1609">
        <v>5.0716204138937417</v>
      </c>
      <c r="AR1609">
        <v>0.19521847124495278</v>
      </c>
      <c r="AS1609">
        <v>5.0716204138937417</v>
      </c>
      <c r="AT1609">
        <v>25821</v>
      </c>
      <c r="AU1609">
        <v>474</v>
      </c>
      <c r="AV1609">
        <v>16208.130990461201</v>
      </c>
      <c r="AW1609">
        <v>6376.8003234520347</v>
      </c>
      <c r="AX1609">
        <v>462.1227669131963</v>
      </c>
      <c r="AY1609">
        <v>540.86533115169027</v>
      </c>
      <c r="AZ1609">
        <v>242.5734843041154</v>
      </c>
      <c r="BA1609">
        <v>12.284082692899217</v>
      </c>
      <c r="BB1609">
        <v>66.061272509003672</v>
      </c>
      <c r="BC1609">
        <v>15490</v>
      </c>
      <c r="BD1609">
        <v>906354.09564936254</v>
      </c>
      <c r="BE1609">
        <v>4721883.0289200023</v>
      </c>
      <c r="BF1609">
        <v>204108.00000000003</v>
      </c>
      <c r="BG1609">
        <v>205750.20308760711</v>
      </c>
      <c r="BH1609">
        <v>195563.09359330565</v>
      </c>
      <c r="BI1609">
        <v>82413.999999999942</v>
      </c>
      <c r="BJ1609">
        <v>74600.71723318279</v>
      </c>
      <c r="BK1609">
        <v>69982.039667907549</v>
      </c>
      <c r="BL1609">
        <v>-404862.63443278742</v>
      </c>
      <c r="BM1609">
        <v>-457316.45019705035</v>
      </c>
      <c r="BN1609">
        <v>-542882.55274343491</v>
      </c>
      <c r="BO1609">
        <v>408452.18554843497</v>
      </c>
      <c r="BP1609">
        <v>993751.05287251109</v>
      </c>
      <c r="BQ1609">
        <v>1531509.0159067712</v>
      </c>
      <c r="BR1609">
        <v>936748</v>
      </c>
      <c r="BS1609">
        <v>8767932</v>
      </c>
      <c r="BT1609">
        <v>937111</v>
      </c>
      <c r="BU1609">
        <v>17774</v>
      </c>
      <c r="BV1609">
        <v>88734</v>
      </c>
      <c r="BW1609">
        <v>932589</v>
      </c>
      <c r="BX1609">
        <v>42948</v>
      </c>
      <c r="BY1609">
        <v>96.385092182491661</v>
      </c>
      <c r="BZ1609">
        <v>0</v>
      </c>
      <c r="CA1609">
        <v>0</v>
      </c>
      <c r="CB1609">
        <v>0</v>
      </c>
      <c r="CC1609">
        <v>0</v>
      </c>
      <c r="CD1609">
        <v>24.980805014668512</v>
      </c>
      <c r="CE1609">
        <v>5.245914768908527</v>
      </c>
      <c r="CF1609">
        <v>0</v>
      </c>
      <c r="CG1609">
        <v>354338.28967254405</v>
      </c>
      <c r="CH1609">
        <v>110408.69017632242</v>
      </c>
      <c r="CI1609">
        <v>26645.297229219144</v>
      </c>
      <c r="CJ1609">
        <v>21640.103274559195</v>
      </c>
      <c r="CK1609">
        <v>1053004.4811083125</v>
      </c>
      <c r="CL1609">
        <v>660000</v>
      </c>
      <c r="CM1609">
        <v>4620000</v>
      </c>
      <c r="CN1609">
        <v>1700000</v>
      </c>
      <c r="CO1609">
        <v>28730000</v>
      </c>
      <c r="CP1609">
        <v>1000</v>
      </c>
      <c r="CQ1609">
        <v>0</v>
      </c>
      <c r="CR1609">
        <v>0</v>
      </c>
      <c r="CS1609">
        <v>0</v>
      </c>
      <c r="CT1609">
        <v>2614000</v>
      </c>
      <c r="CU1609">
        <v>0</v>
      </c>
      <c r="CV1609">
        <v>0</v>
      </c>
      <c r="CW1609">
        <v>0</v>
      </c>
      <c r="CX1609">
        <v>1741.1698105748105</v>
      </c>
      <c r="CY1609">
        <v>1905734.7920306069</v>
      </c>
      <c r="CZ1609">
        <v>15490</v>
      </c>
      <c r="DA1609">
        <v>15614.628754517382</v>
      </c>
      <c r="DB1609">
        <v>14841.516842849393</v>
      </c>
      <c r="DC1609">
        <v>13719.900650200661</v>
      </c>
      <c r="DD1609">
        <v>-404862.63443278742</v>
      </c>
      <c r="DE1609">
        <v>-457316.45019705035</v>
      </c>
      <c r="DF1609">
        <v>-542882.55274343491</v>
      </c>
    </row>
    <row r="1610" spans="1:110" x14ac:dyDescent="0.45">
      <c r="A1610">
        <v>42308</v>
      </c>
      <c r="B1610" t="s">
        <v>1938</v>
      </c>
      <c r="C1610">
        <v>29804</v>
      </c>
      <c r="D1610">
        <v>29146</v>
      </c>
      <c r="E1610">
        <v>28256</v>
      </c>
      <c r="F1610">
        <v>27068</v>
      </c>
      <c r="G1610">
        <v>25685</v>
      </c>
      <c r="H1610">
        <v>24180</v>
      </c>
      <c r="I1610">
        <v>22607</v>
      </c>
      <c r="J1610">
        <v>21389.357142857149</v>
      </c>
      <c r="K1610">
        <v>2.37</v>
      </c>
      <c r="L1610">
        <v>2.29</v>
      </c>
      <c r="M1610">
        <v>2.2200000000000002</v>
      </c>
      <c r="N1610">
        <v>2.16</v>
      </c>
      <c r="O1610">
        <v>2.11</v>
      </c>
      <c r="P1610">
        <v>2.08</v>
      </c>
      <c r="Q1610">
        <v>2.0636789152568178</v>
      </c>
      <c r="R1610">
        <v>2.0415127040811472</v>
      </c>
      <c r="S1610">
        <v>276207</v>
      </c>
      <c r="T1610">
        <v>9001</v>
      </c>
      <c r="U1610">
        <v>4769</v>
      </c>
      <c r="V1610">
        <v>57.668118482632487</v>
      </c>
      <c r="W1610">
        <v>153.03862566065993</v>
      </c>
      <c r="X1610">
        <v>2355.3878713131639</v>
      </c>
      <c r="Y1610">
        <v>470.25532308429672</v>
      </c>
      <c r="Z1610">
        <v>15056</v>
      </c>
      <c r="AA1610">
        <v>14379.847724644835</v>
      </c>
      <c r="AB1610">
        <v>13631.557188928025</v>
      </c>
      <c r="AC1610">
        <v>12787.618491413452</v>
      </c>
      <c r="AD1610">
        <v>11854.090112479325</v>
      </c>
      <c r="AE1610">
        <v>10880.345575493138</v>
      </c>
      <c r="AF1610">
        <v>9941.1691060570301</v>
      </c>
      <c r="AG1610">
        <v>9077.9487525634668</v>
      </c>
      <c r="AH1610">
        <v>289</v>
      </c>
      <c r="AI1610">
        <v>218.24891149508852</v>
      </c>
      <c r="AJ1610">
        <v>156.33923421040649</v>
      </c>
      <c r="AK1610">
        <v>110.08811456953126</v>
      </c>
      <c r="AL1610">
        <v>80.411716871777685</v>
      </c>
      <c r="AM1610">
        <v>64.034382084512501</v>
      </c>
      <c r="AN1610">
        <v>54.721588091618834</v>
      </c>
      <c r="AO1610">
        <v>51.028987304343758</v>
      </c>
      <c r="AP1610">
        <v>75.688289987833997</v>
      </c>
      <c r="AQ1610">
        <v>0.95092882760507658</v>
      </c>
      <c r="AR1610">
        <v>3.6603463358428651E-2</v>
      </c>
      <c r="AS1610">
        <v>0.95092882760507658</v>
      </c>
      <c r="AT1610">
        <v>21676</v>
      </c>
      <c r="AU1610">
        <v>478</v>
      </c>
      <c r="AV1610">
        <v>13644.483793864356</v>
      </c>
      <c r="AW1610">
        <v>6056.6720594545695</v>
      </c>
      <c r="AX1610">
        <v>463.30256026255535</v>
      </c>
      <c r="AY1610">
        <v>455.31642420125348</v>
      </c>
      <c r="AZ1610">
        <v>230.39580514165183</v>
      </c>
      <c r="BA1610">
        <v>12.31544379454081</v>
      </c>
      <c r="BB1610">
        <v>66.061272509003672</v>
      </c>
      <c r="BC1610">
        <v>10930</v>
      </c>
      <c r="BD1610">
        <v>594386.94760460441</v>
      </c>
      <c r="BE1610">
        <v>4811168.6121488735</v>
      </c>
      <c r="BF1610">
        <v>164870</v>
      </c>
      <c r="BG1610">
        <v>162330.66821315928</v>
      </c>
      <c r="BH1610">
        <v>150588.26211143896</v>
      </c>
      <c r="BI1610">
        <v>94586.000000000058</v>
      </c>
      <c r="BJ1610">
        <v>84112.829689836479</v>
      </c>
      <c r="BK1610">
        <v>77972.381130111258</v>
      </c>
      <c r="BL1610">
        <v>-266749.02327142889</v>
      </c>
      <c r="BM1610">
        <v>-356889.22894022381</v>
      </c>
      <c r="BN1610">
        <v>-456602.77518097835</v>
      </c>
      <c r="BO1610">
        <v>399330.52366881305</v>
      </c>
      <c r="BP1610">
        <v>954678.83492718544</v>
      </c>
      <c r="BQ1610">
        <v>1421623.0039395296</v>
      </c>
      <c r="BR1610">
        <v>936748</v>
      </c>
      <c r="BS1610">
        <v>8767932</v>
      </c>
      <c r="BT1610">
        <v>937111</v>
      </c>
      <c r="BU1610">
        <v>17774</v>
      </c>
      <c r="BV1610">
        <v>88734</v>
      </c>
      <c r="BW1610">
        <v>932589</v>
      </c>
      <c r="BX1610">
        <v>42948</v>
      </c>
      <c r="BY1610">
        <v>300.98082186874109</v>
      </c>
      <c r="BZ1610">
        <v>0</v>
      </c>
      <c r="CA1610">
        <v>0</v>
      </c>
      <c r="CB1610">
        <v>0</v>
      </c>
      <c r="CC1610">
        <v>0</v>
      </c>
      <c r="CD1610">
        <v>22.781581536436786</v>
      </c>
      <c r="CE1610">
        <v>0</v>
      </c>
      <c r="CF1610">
        <v>0</v>
      </c>
      <c r="CG1610">
        <v>373676.17386013077</v>
      </c>
      <c r="CH1610">
        <v>116434.20456796762</v>
      </c>
      <c r="CI1610">
        <v>28099.454702402854</v>
      </c>
      <c r="CJ1610">
        <v>22821.104095321654</v>
      </c>
      <c r="CK1610">
        <v>1110471.8203662299</v>
      </c>
      <c r="CL1610">
        <v>330000</v>
      </c>
      <c r="CM1610">
        <v>1700000</v>
      </c>
      <c r="CN1610">
        <v>1450000</v>
      </c>
      <c r="CO1610">
        <v>20940000</v>
      </c>
      <c r="CP1610">
        <v>0</v>
      </c>
      <c r="CQ1610">
        <v>0</v>
      </c>
      <c r="CR1610">
        <v>0</v>
      </c>
      <c r="CS1610">
        <v>0</v>
      </c>
      <c r="CT1610">
        <v>0</v>
      </c>
      <c r="CU1610">
        <v>0</v>
      </c>
      <c r="CV1610">
        <v>0</v>
      </c>
      <c r="CW1610">
        <v>0</v>
      </c>
      <c r="CX1610">
        <v>1371.4099205923233</v>
      </c>
      <c r="CY1610">
        <v>1911593.5557681613</v>
      </c>
      <c r="CZ1610">
        <v>10930</v>
      </c>
      <c r="DA1610">
        <v>10761.655871716084</v>
      </c>
      <c r="DB1610">
        <v>9983.1970939408493</v>
      </c>
      <c r="DC1610">
        <v>8997.5098121761694</v>
      </c>
      <c r="DD1610">
        <v>-266749.02327142889</v>
      </c>
      <c r="DE1610">
        <v>-356889.22894022381</v>
      </c>
      <c r="DF1610">
        <v>-456602.77518097835</v>
      </c>
    </row>
    <row r="1611" spans="1:110" x14ac:dyDescent="0.45">
      <c r="A1611">
        <v>42321</v>
      </c>
      <c r="B1611" t="s">
        <v>1939</v>
      </c>
      <c r="C1611">
        <v>8298</v>
      </c>
      <c r="D1611">
        <v>7727</v>
      </c>
      <c r="E1611">
        <v>7154</v>
      </c>
      <c r="F1611">
        <v>6583</v>
      </c>
      <c r="G1611">
        <v>6015</v>
      </c>
      <c r="H1611">
        <v>5432</v>
      </c>
      <c r="I1611">
        <v>4829</v>
      </c>
      <c r="J1611">
        <v>4252.7142857142862</v>
      </c>
      <c r="K1611">
        <v>2.37</v>
      </c>
      <c r="L1611">
        <v>2.29</v>
      </c>
      <c r="M1611">
        <v>2.2200000000000002</v>
      </c>
      <c r="N1611">
        <v>2.16</v>
      </c>
      <c r="O1611">
        <v>2.11</v>
      </c>
      <c r="P1611">
        <v>2.08</v>
      </c>
      <c r="Q1611">
        <v>2.0636789152568178</v>
      </c>
      <c r="R1611">
        <v>2.0415127040811472</v>
      </c>
      <c r="S1611">
        <v>255533</v>
      </c>
      <c r="T1611">
        <v>9816</v>
      </c>
      <c r="U1611">
        <v>3910</v>
      </c>
      <c r="V1611">
        <v>14.105118757395868</v>
      </c>
      <c r="W1611">
        <v>41.61924534820217</v>
      </c>
      <c r="X1611">
        <v>2923.9108928538431</v>
      </c>
      <c r="Y1611">
        <v>394.719776946075</v>
      </c>
      <c r="Z1611">
        <v>3764</v>
      </c>
      <c r="AA1611">
        <v>3401.3450247341516</v>
      </c>
      <c r="AB1611">
        <v>3038.2290384783778</v>
      </c>
      <c r="AC1611">
        <v>2678.5128829004939</v>
      </c>
      <c r="AD1611">
        <v>2352.2330447966542</v>
      </c>
      <c r="AE1611">
        <v>2055.687138878211</v>
      </c>
      <c r="AF1611">
        <v>1790.8998128483333</v>
      </c>
      <c r="AG1611">
        <v>1457.3943065573733</v>
      </c>
      <c r="AH1611">
        <v>719</v>
      </c>
      <c r="AI1611">
        <v>600.12957752358454</v>
      </c>
      <c r="AJ1611">
        <v>503.35538798775514</v>
      </c>
      <c r="AK1611">
        <v>395.29864245978433</v>
      </c>
      <c r="AL1611">
        <v>310.59058216740732</v>
      </c>
      <c r="AM1611">
        <v>245.39127666104247</v>
      </c>
      <c r="AN1611">
        <v>210.19761841295508</v>
      </c>
      <c r="AO1611">
        <v>166.60902235745729</v>
      </c>
      <c r="AP1611">
        <v>12.97665338564777</v>
      </c>
      <c r="AQ1611">
        <v>4.4376678621570242</v>
      </c>
      <c r="AR1611">
        <v>0.17081616233933367</v>
      </c>
      <c r="AS1611">
        <v>4.4376678621570242</v>
      </c>
      <c r="AT1611">
        <v>7141</v>
      </c>
      <c r="AU1611">
        <v>143</v>
      </c>
      <c r="AV1611">
        <v>4488.1694087334317</v>
      </c>
      <c r="AW1611">
        <v>1868.1876109789339</v>
      </c>
      <c r="AX1611">
        <v>139.01225079765948</v>
      </c>
      <c r="AY1611">
        <v>149.77021316943461</v>
      </c>
      <c r="AZ1611">
        <v>71.065856721638639</v>
      </c>
      <c r="BA1611">
        <v>3.695204188988273</v>
      </c>
      <c r="BB1611">
        <v>66.061272509003672</v>
      </c>
      <c r="BC1611">
        <v>10930</v>
      </c>
      <c r="BD1611">
        <v>445764.81547688053</v>
      </c>
      <c r="BE1611">
        <v>865111.41081598355</v>
      </c>
      <c r="BF1611">
        <v>22140</v>
      </c>
      <c r="BG1611">
        <v>19997.342759156203</v>
      </c>
      <c r="BH1611">
        <v>17135.57226906651</v>
      </c>
      <c r="BI1611">
        <v>49080</v>
      </c>
      <c r="BJ1611">
        <v>38649.831562745159</v>
      </c>
      <c r="BK1611">
        <v>33941.748631526476</v>
      </c>
      <c r="BL1611">
        <v>-237771.57618946431</v>
      </c>
      <c r="BM1611">
        <v>-222470.76701683004</v>
      </c>
      <c r="BN1611">
        <v>-227761.04401232698</v>
      </c>
      <c r="BO1611">
        <v>10751.870639985369</v>
      </c>
      <c r="BP1611">
        <v>73444.748482058116</v>
      </c>
      <c r="BQ1611">
        <v>146694.69690138742</v>
      </c>
      <c r="BR1611">
        <v>936748</v>
      </c>
      <c r="BS1611">
        <v>8767932</v>
      </c>
      <c r="BT1611">
        <v>937111</v>
      </c>
      <c r="BU1611">
        <v>17774</v>
      </c>
      <c r="BV1611">
        <v>88734</v>
      </c>
      <c r="BW1611">
        <v>932589</v>
      </c>
      <c r="BX1611">
        <v>42948</v>
      </c>
      <c r="BY1611">
        <v>141.53069710248809</v>
      </c>
      <c r="BZ1611">
        <v>0</v>
      </c>
      <c r="CA1611">
        <v>0</v>
      </c>
      <c r="CB1611">
        <v>0</v>
      </c>
      <c r="CC1611">
        <v>0</v>
      </c>
      <c r="CD1611">
        <v>6.5644041132472903</v>
      </c>
      <c r="CE1611">
        <v>3.1282977979729742</v>
      </c>
      <c r="CF1611">
        <v>0</v>
      </c>
      <c r="CG1611">
        <v>98395.704836838078</v>
      </c>
      <c r="CH1611">
        <v>30659.234992782953</v>
      </c>
      <c r="CI1611">
        <v>7399.0953782582856</v>
      </c>
      <c r="CJ1611">
        <v>6009.2100585854587</v>
      </c>
      <c r="CK1611">
        <v>292407.34387116862</v>
      </c>
      <c r="CL1611">
        <v>5260000</v>
      </c>
      <c r="CM1611">
        <v>6820000</v>
      </c>
      <c r="CN1611">
        <v>1830000</v>
      </c>
      <c r="CO1611">
        <v>74290000</v>
      </c>
      <c r="CP1611">
        <v>25000</v>
      </c>
      <c r="CQ1611">
        <v>1420</v>
      </c>
      <c r="CR1611">
        <v>0</v>
      </c>
      <c r="CS1611">
        <v>0</v>
      </c>
      <c r="CT1611">
        <v>55250000</v>
      </c>
      <c r="CU1611">
        <v>9951360</v>
      </c>
      <c r="CV1611">
        <v>0</v>
      </c>
      <c r="CW1611">
        <v>0</v>
      </c>
      <c r="CX1611">
        <v>7377.3227205657186</v>
      </c>
      <c r="CY1611">
        <v>413315.51021376887</v>
      </c>
      <c r="CZ1611">
        <v>10930</v>
      </c>
      <c r="DA1611">
        <v>9872.2202510197512</v>
      </c>
      <c r="DB1611">
        <v>8459.4311156683361</v>
      </c>
      <c r="DC1611">
        <v>6747.7479398557762</v>
      </c>
      <c r="DD1611">
        <v>-237771.57618946431</v>
      </c>
      <c r="DE1611">
        <v>-222470.76701683004</v>
      </c>
      <c r="DF1611">
        <v>-227761.04401232698</v>
      </c>
    </row>
    <row r="1612" spans="1:110" x14ac:dyDescent="0.45">
      <c r="A1612">
        <v>42322</v>
      </c>
      <c r="B1612" t="s">
        <v>1940</v>
      </c>
      <c r="C1612">
        <v>14067</v>
      </c>
      <c r="D1612">
        <v>13414</v>
      </c>
      <c r="E1612">
        <v>12690</v>
      </c>
      <c r="F1612">
        <v>11896</v>
      </c>
      <c r="G1612">
        <v>11043</v>
      </c>
      <c r="H1612">
        <v>10164</v>
      </c>
      <c r="I1612">
        <v>9293</v>
      </c>
      <c r="J1612">
        <v>8490.5357142857138</v>
      </c>
      <c r="K1612">
        <v>2.37</v>
      </c>
      <c r="L1612">
        <v>2.29</v>
      </c>
      <c r="M1612">
        <v>2.2200000000000002</v>
      </c>
      <c r="N1612">
        <v>2.16</v>
      </c>
      <c r="O1612">
        <v>2.11</v>
      </c>
      <c r="P1612">
        <v>2.08</v>
      </c>
      <c r="Q1612">
        <v>2.0636789152568178</v>
      </c>
      <c r="R1612">
        <v>2.0415127040811472</v>
      </c>
      <c r="S1612">
        <v>255533</v>
      </c>
      <c r="T1612">
        <v>9816</v>
      </c>
      <c r="U1612">
        <v>3910</v>
      </c>
      <c r="V1612">
        <v>26.086685860488632</v>
      </c>
      <c r="W1612">
        <v>76.972636517496426</v>
      </c>
      <c r="X1612">
        <v>2680.094014502838</v>
      </c>
      <c r="Y1612">
        <v>361.80518160953102</v>
      </c>
      <c r="Z1612">
        <v>5475</v>
      </c>
      <c r="AA1612">
        <v>5097.0391507458226</v>
      </c>
      <c r="AB1612">
        <v>4678.8907170593448</v>
      </c>
      <c r="AC1612">
        <v>4278.1870010093326</v>
      </c>
      <c r="AD1612">
        <v>3883.6646830950594</v>
      </c>
      <c r="AE1612">
        <v>3496.0587851824507</v>
      </c>
      <c r="AF1612">
        <v>3132.5978214633783</v>
      </c>
      <c r="AG1612">
        <v>2728.154701639317</v>
      </c>
      <c r="AH1612">
        <v>316</v>
      </c>
      <c r="AI1612">
        <v>264.83854092762186</v>
      </c>
      <c r="AJ1612">
        <v>221.24215455299867</v>
      </c>
      <c r="AK1612">
        <v>188.89760714164001</v>
      </c>
      <c r="AL1612">
        <v>161.40691479341461</v>
      </c>
      <c r="AM1612">
        <v>139.86491749150997</v>
      </c>
      <c r="AN1612">
        <v>124.82743480811298</v>
      </c>
      <c r="AO1612">
        <v>102.85216855009465</v>
      </c>
      <c r="AP1612">
        <v>20.016188999151677</v>
      </c>
      <c r="AQ1612">
        <v>2.5358102069468709</v>
      </c>
      <c r="AR1612">
        <v>9.7609235622476392E-2</v>
      </c>
      <c r="AS1612">
        <v>2.5358102069468709</v>
      </c>
      <c r="AT1612">
        <v>10396</v>
      </c>
      <c r="AU1612">
        <v>221</v>
      </c>
      <c r="AV1612">
        <v>6540.0762979980473</v>
      </c>
      <c r="AW1612">
        <v>2832.3373018879247</v>
      </c>
      <c r="AX1612">
        <v>214.43806081091185</v>
      </c>
      <c r="AY1612">
        <v>218.24234606419483</v>
      </c>
      <c r="AZ1612">
        <v>107.74211096381666</v>
      </c>
      <c r="BA1612">
        <v>5.7001625111471457</v>
      </c>
      <c r="BB1612">
        <v>66.061272509003672</v>
      </c>
      <c r="BC1612">
        <v>10930</v>
      </c>
      <c r="BD1612">
        <v>512657.46258237417</v>
      </c>
      <c r="BE1612">
        <v>2045127.2944861071</v>
      </c>
      <c r="BF1612">
        <v>55076</v>
      </c>
      <c r="BG1612">
        <v>51782.948572249006</v>
      </c>
      <c r="BH1612">
        <v>45945.278990950901</v>
      </c>
      <c r="BI1612">
        <v>30900</v>
      </c>
      <c r="BJ1612">
        <v>25935.837340359616</v>
      </c>
      <c r="BK1612">
        <v>23544.107698305124</v>
      </c>
      <c r="BL1612">
        <v>-244001.40436709393</v>
      </c>
      <c r="BM1612">
        <v>-243687.75607014901</v>
      </c>
      <c r="BN1612">
        <v>-254399.70944181056</v>
      </c>
      <c r="BO1612">
        <v>100210.76792688202</v>
      </c>
      <c r="BP1612">
        <v>305544.26534910616</v>
      </c>
      <c r="BQ1612">
        <v>493844.85053300555</v>
      </c>
      <c r="BR1612">
        <v>936748</v>
      </c>
      <c r="BS1612">
        <v>8767932</v>
      </c>
      <c r="BT1612">
        <v>937111</v>
      </c>
      <c r="BU1612">
        <v>17774</v>
      </c>
      <c r="BV1612">
        <v>88734</v>
      </c>
      <c r="BW1612">
        <v>932589</v>
      </c>
      <c r="BX1612">
        <v>42948</v>
      </c>
      <c r="BY1612">
        <v>104.75230901287793</v>
      </c>
      <c r="BZ1612">
        <v>0</v>
      </c>
      <c r="CA1612">
        <v>0</v>
      </c>
      <c r="CB1612">
        <v>0</v>
      </c>
      <c r="CC1612">
        <v>0</v>
      </c>
      <c r="CD1612">
        <v>8.5465930386285525</v>
      </c>
      <c r="CE1612">
        <v>3.1523616271881512</v>
      </c>
      <c r="CF1612">
        <v>0</v>
      </c>
      <c r="CG1612">
        <v>184847.42238134323</v>
      </c>
      <c r="CH1612">
        <v>57596.828743667393</v>
      </c>
      <c r="CI1612">
        <v>13900.034670138399</v>
      </c>
      <c r="CJ1612">
        <v>11288.97843375881</v>
      </c>
      <c r="CK1612">
        <v>549320.15467127052</v>
      </c>
      <c r="CL1612">
        <v>2270000</v>
      </c>
      <c r="CM1612">
        <v>1580000</v>
      </c>
      <c r="CN1612">
        <v>1040000</v>
      </c>
      <c r="CO1612">
        <v>37350000</v>
      </c>
      <c r="CP1612">
        <v>9000</v>
      </c>
      <c r="CQ1612">
        <v>0</v>
      </c>
      <c r="CR1612">
        <v>0</v>
      </c>
      <c r="CS1612">
        <v>0</v>
      </c>
      <c r="CT1612">
        <v>17709000</v>
      </c>
      <c r="CU1612">
        <v>0</v>
      </c>
      <c r="CV1612">
        <v>0</v>
      </c>
      <c r="CW1612">
        <v>0</v>
      </c>
      <c r="CX1612">
        <v>3882.1258263578493</v>
      </c>
      <c r="CY1612">
        <v>873130.9513263955</v>
      </c>
      <c r="CZ1612">
        <v>10930</v>
      </c>
      <c r="DA1612">
        <v>10276.483911225971</v>
      </c>
      <c r="DB1612">
        <v>9117.9805971946644</v>
      </c>
      <c r="DC1612">
        <v>7760.3328411892562</v>
      </c>
      <c r="DD1612">
        <v>-244001.40436709393</v>
      </c>
      <c r="DE1612">
        <v>-243687.75607014901</v>
      </c>
      <c r="DF1612">
        <v>-254399.70944181056</v>
      </c>
    </row>
    <row r="1613" spans="1:110" x14ac:dyDescent="0.45">
      <c r="A1613">
        <v>42323</v>
      </c>
      <c r="B1613" t="s">
        <v>1941</v>
      </c>
      <c r="C1613">
        <v>14891</v>
      </c>
      <c r="D1613">
        <v>14441</v>
      </c>
      <c r="E1613">
        <v>13902</v>
      </c>
      <c r="F1613">
        <v>13302</v>
      </c>
      <c r="G1613">
        <v>12675</v>
      </c>
      <c r="H1613">
        <v>12020</v>
      </c>
      <c r="I1613">
        <v>11360</v>
      </c>
      <c r="J1613">
        <v>10764.928571428572</v>
      </c>
      <c r="K1613">
        <v>2.37</v>
      </c>
      <c r="L1613">
        <v>2.29</v>
      </c>
      <c r="M1613">
        <v>2.2200000000000002</v>
      </c>
      <c r="N1613">
        <v>2.16</v>
      </c>
      <c r="O1613">
        <v>2.11</v>
      </c>
      <c r="P1613">
        <v>2.08</v>
      </c>
      <c r="Q1613">
        <v>2.0636789152568178</v>
      </c>
      <c r="R1613">
        <v>2.0415127040811472</v>
      </c>
      <c r="S1613">
        <v>255533</v>
      </c>
      <c r="T1613">
        <v>9816</v>
      </c>
      <c r="U1613">
        <v>3910</v>
      </c>
      <c r="V1613">
        <v>25.489884060847992</v>
      </c>
      <c r="W1613">
        <v>75.211684273796322</v>
      </c>
      <c r="X1613">
        <v>2903.5108500311753</v>
      </c>
      <c r="Y1613">
        <v>391.96582833145277</v>
      </c>
      <c r="Z1613">
        <v>7242</v>
      </c>
      <c r="AA1613">
        <v>6854.2558265473426</v>
      </c>
      <c r="AB1613">
        <v>6420.1320328398042</v>
      </c>
      <c r="AC1613">
        <v>6009.7009624662769</v>
      </c>
      <c r="AD1613">
        <v>5642.3257540513423</v>
      </c>
      <c r="AE1613">
        <v>5312.6569609849957</v>
      </c>
      <c r="AF1613">
        <v>4995.2863080851457</v>
      </c>
      <c r="AG1613">
        <v>4615.3972391638317</v>
      </c>
      <c r="AH1613">
        <v>365</v>
      </c>
      <c r="AI1613">
        <v>340.24814645443348</v>
      </c>
      <c r="AJ1613">
        <v>313.87931972441118</v>
      </c>
      <c r="AK1613">
        <v>286.14537766470227</v>
      </c>
      <c r="AL1613">
        <v>261.60842287619209</v>
      </c>
      <c r="AM1613">
        <v>238.02837261733788</v>
      </c>
      <c r="AN1613">
        <v>239.65368816289239</v>
      </c>
      <c r="AO1613">
        <v>270.93176733395075</v>
      </c>
      <c r="AP1613">
        <v>22.964824671223127</v>
      </c>
      <c r="AQ1613">
        <v>6.6565017932355364</v>
      </c>
      <c r="AR1613">
        <v>0.25622424350900053</v>
      </c>
      <c r="AS1613">
        <v>6.6565017932355364</v>
      </c>
      <c r="AT1613">
        <v>11573</v>
      </c>
      <c r="AU1613">
        <v>223</v>
      </c>
      <c r="AV1613">
        <v>7269.5370568586477</v>
      </c>
      <c r="AW1613">
        <v>2950.7854869691328</v>
      </c>
      <c r="AX1613">
        <v>217.05380435155746</v>
      </c>
      <c r="AY1613">
        <v>242.58445158737305</v>
      </c>
      <c r="AZ1613">
        <v>112.24787992430581</v>
      </c>
      <c r="BA1613">
        <v>5.7696938397404915</v>
      </c>
      <c r="BB1613">
        <v>66.061272509003672</v>
      </c>
      <c r="BC1613">
        <v>10930</v>
      </c>
      <c r="BD1613">
        <v>603760.05566648929</v>
      </c>
      <c r="BE1613">
        <v>4770223.9752548821</v>
      </c>
      <c r="BF1613">
        <v>47706</v>
      </c>
      <c r="BG1613">
        <v>46588.036874177698</v>
      </c>
      <c r="BH1613">
        <v>43717.201251245126</v>
      </c>
      <c r="BI1613">
        <v>29815.999999999985</v>
      </c>
      <c r="BJ1613">
        <v>26142.187924017777</v>
      </c>
      <c r="BK1613">
        <v>24544.106455906407</v>
      </c>
      <c r="BL1613">
        <v>-210380.12644031888</v>
      </c>
      <c r="BM1613">
        <v>-171790.62782539846</v>
      </c>
      <c r="BN1613">
        <v>-148504.12691991834</v>
      </c>
      <c r="BO1613">
        <v>384360.63839867199</v>
      </c>
      <c r="BP1613">
        <v>866371.23608333291</v>
      </c>
      <c r="BQ1613">
        <v>1230666.6820777252</v>
      </c>
      <c r="BR1613">
        <v>936748</v>
      </c>
      <c r="BS1613">
        <v>8767932</v>
      </c>
      <c r="BT1613">
        <v>937111</v>
      </c>
      <c r="BU1613">
        <v>17774</v>
      </c>
      <c r="BV1613">
        <v>88734</v>
      </c>
      <c r="BW1613">
        <v>932589</v>
      </c>
      <c r="BX1613">
        <v>42948</v>
      </c>
      <c r="BY1613">
        <v>132.00246037934238</v>
      </c>
      <c r="BZ1613">
        <v>0</v>
      </c>
      <c r="CA1613">
        <v>0</v>
      </c>
      <c r="CB1613">
        <v>0</v>
      </c>
      <c r="CC1613">
        <v>0</v>
      </c>
      <c r="CD1613">
        <v>7.0238733969909184</v>
      </c>
      <c r="CE1613">
        <v>0</v>
      </c>
      <c r="CF1613">
        <v>0</v>
      </c>
      <c r="CG1613">
        <v>404389.28404041548</v>
      </c>
      <c r="CH1613">
        <v>126004.13918999236</v>
      </c>
      <c r="CI1613">
        <v>30408.998924518157</v>
      </c>
      <c r="CJ1613">
        <v>24696.811281238504</v>
      </c>
      <c r="CK1613">
        <v>1201743.4768346872</v>
      </c>
      <c r="CL1613">
        <v>5710000</v>
      </c>
      <c r="CM1613">
        <v>1460000</v>
      </c>
      <c r="CN1613">
        <v>680000</v>
      </c>
      <c r="CO1613">
        <v>56000000</v>
      </c>
      <c r="CP1613">
        <v>1000</v>
      </c>
      <c r="CQ1613">
        <v>0</v>
      </c>
      <c r="CR1613">
        <v>0</v>
      </c>
      <c r="CS1613">
        <v>0</v>
      </c>
      <c r="CT1613">
        <v>2318000</v>
      </c>
      <c r="CU1613">
        <v>0</v>
      </c>
      <c r="CV1613">
        <v>0</v>
      </c>
      <c r="CW1613">
        <v>0</v>
      </c>
      <c r="CX1613">
        <v>6394.4132057202742</v>
      </c>
      <c r="CY1613">
        <v>1562643.8381018359</v>
      </c>
      <c r="CZ1613">
        <v>10930</v>
      </c>
      <c r="DA1613">
        <v>10673.861632389262</v>
      </c>
      <c r="DB1613">
        <v>10016.11976850101</v>
      </c>
      <c r="DC1613">
        <v>9139.3948789618189</v>
      </c>
      <c r="DD1613">
        <v>-210380.12644031888</v>
      </c>
      <c r="DE1613">
        <v>-171790.62782539846</v>
      </c>
      <c r="DF1613">
        <v>-148504.12691991834</v>
      </c>
    </row>
    <row r="1614" spans="1:110" x14ac:dyDescent="0.45">
      <c r="A1614">
        <v>42383</v>
      </c>
      <c r="B1614" t="s">
        <v>1942</v>
      </c>
      <c r="C1614">
        <v>2560</v>
      </c>
      <c r="D1614">
        <v>2234</v>
      </c>
      <c r="E1614">
        <v>1913</v>
      </c>
      <c r="F1614">
        <v>1632</v>
      </c>
      <c r="G1614">
        <v>1376</v>
      </c>
      <c r="H1614">
        <v>1156</v>
      </c>
      <c r="I1614">
        <v>942</v>
      </c>
      <c r="J1614">
        <v>672.46428571428578</v>
      </c>
      <c r="K1614">
        <v>2.37</v>
      </c>
      <c r="L1614">
        <v>2.29</v>
      </c>
      <c r="M1614">
        <v>2.2200000000000002</v>
      </c>
      <c r="N1614">
        <v>2.16</v>
      </c>
      <c r="O1614">
        <v>2.11</v>
      </c>
      <c r="P1614">
        <v>2.08</v>
      </c>
      <c r="Q1614">
        <v>2.0636789152568178</v>
      </c>
      <c r="R1614">
        <v>2.0415127040811472</v>
      </c>
      <c r="S1614">
        <v>247460</v>
      </c>
      <c r="T1614">
        <v>8781</v>
      </c>
      <c r="U1614">
        <v>3632</v>
      </c>
      <c r="V1614">
        <v>6.004962896101115</v>
      </c>
      <c r="W1614">
        <v>17.718533844221554</v>
      </c>
      <c r="X1614">
        <v>1895.4246058322508</v>
      </c>
      <c r="Y1614">
        <v>265.69961354178525</v>
      </c>
      <c r="Z1614">
        <v>1219</v>
      </c>
      <c r="AA1614">
        <v>1016.1172068440331</v>
      </c>
      <c r="AB1614">
        <v>825.55368439749168</v>
      </c>
      <c r="AC1614">
        <v>663.9118078657508</v>
      </c>
      <c r="AD1614">
        <v>534.86426144781501</v>
      </c>
      <c r="AE1614">
        <v>433.50917572744032</v>
      </c>
      <c r="AF1614">
        <v>352.16340681817849</v>
      </c>
      <c r="AG1614">
        <v>207.29143307788109</v>
      </c>
      <c r="AH1614">
        <v>397</v>
      </c>
      <c r="AI1614">
        <v>322.00245959872348</v>
      </c>
      <c r="AJ1614">
        <v>252.3945911131089</v>
      </c>
      <c r="AK1614">
        <v>191.97434056275733</v>
      </c>
      <c r="AL1614">
        <v>141.32305504326123</v>
      </c>
      <c r="AM1614">
        <v>108.66078286269573</v>
      </c>
      <c r="AN1614">
        <v>87.446601145801651</v>
      </c>
      <c r="AO1614">
        <v>54.660270329828066</v>
      </c>
      <c r="AP1614">
        <v>4.3366195807717478</v>
      </c>
      <c r="AQ1614">
        <v>5.0716204138937417</v>
      </c>
      <c r="AR1614">
        <v>0.19521847124495278</v>
      </c>
      <c r="AS1614">
        <v>5.0716204138937417</v>
      </c>
      <c r="AT1614">
        <v>1511</v>
      </c>
      <c r="AU1614">
        <v>17</v>
      </c>
      <c r="AV1614">
        <v>943.34807440184022</v>
      </c>
      <c r="AW1614">
        <v>278.83777287684541</v>
      </c>
      <c r="AX1614">
        <v>16.938688427205285</v>
      </c>
      <c r="AY1614">
        <v>31.479525242789403</v>
      </c>
      <c r="AZ1614">
        <v>10.6069888802352</v>
      </c>
      <c r="BA1614">
        <v>0.45026184435559119</v>
      </c>
      <c r="BB1614">
        <v>66.061272509003672</v>
      </c>
      <c r="BC1614">
        <v>10930</v>
      </c>
      <c r="BD1614">
        <v>243801.59797553887</v>
      </c>
      <c r="BE1614">
        <v>458690.58077910671</v>
      </c>
      <c r="BF1614">
        <v>2550</v>
      </c>
      <c r="BG1614">
        <v>1974.9626977021785</v>
      </c>
      <c r="BH1614">
        <v>1452.736984367468</v>
      </c>
      <c r="BI1614">
        <v>9688.0000000000018</v>
      </c>
      <c r="BJ1614">
        <v>6329.9563783399835</v>
      </c>
      <c r="BK1614">
        <v>5099.5740747275795</v>
      </c>
      <c r="BL1614">
        <v>-311128.99268825294</v>
      </c>
      <c r="BM1614">
        <v>-332346.89032586035</v>
      </c>
      <c r="BN1614">
        <v>-376429.04616751563</v>
      </c>
      <c r="BO1614">
        <v>-59567.184421813639</v>
      </c>
      <c r="BP1614">
        <v>-62723.021835665772</v>
      </c>
      <c r="BQ1614">
        <v>-43896.720859037945</v>
      </c>
      <c r="BR1614">
        <v>936748</v>
      </c>
      <c r="BS1614">
        <v>8767932</v>
      </c>
      <c r="BT1614">
        <v>937111</v>
      </c>
      <c r="BU1614">
        <v>17774</v>
      </c>
      <c r="BV1614">
        <v>88734</v>
      </c>
      <c r="BW1614">
        <v>932589</v>
      </c>
      <c r="BX1614">
        <v>42948</v>
      </c>
      <c r="BY1614">
        <v>3.3397197349901102</v>
      </c>
      <c r="BZ1614">
        <v>0</v>
      </c>
      <c r="CA1614">
        <v>0</v>
      </c>
      <c r="CB1614">
        <v>0</v>
      </c>
      <c r="CC1614">
        <v>0</v>
      </c>
      <c r="CD1614">
        <v>2.2813215077669953</v>
      </c>
      <c r="CE1614">
        <v>0</v>
      </c>
      <c r="CF1614">
        <v>0</v>
      </c>
      <c r="CG1614">
        <v>63701.265559109044</v>
      </c>
      <c r="CH1614">
        <v>19848.75329012538</v>
      </c>
      <c r="CI1614">
        <v>4790.1657940169252</v>
      </c>
      <c r="CJ1614">
        <v>3890.3556448645745</v>
      </c>
      <c r="CK1614">
        <v>189304.17637902245</v>
      </c>
      <c r="CL1614">
        <v>1540000</v>
      </c>
      <c r="CM1614">
        <v>3070000</v>
      </c>
      <c r="CN1614">
        <v>470000</v>
      </c>
      <c r="CO1614">
        <v>25530000</v>
      </c>
      <c r="CP1614">
        <v>22000</v>
      </c>
      <c r="CQ1614">
        <v>0</v>
      </c>
      <c r="CR1614">
        <v>0</v>
      </c>
      <c r="CS1614">
        <v>0</v>
      </c>
      <c r="CT1614">
        <v>55504000</v>
      </c>
      <c r="CU1614">
        <v>0</v>
      </c>
      <c r="CV1614">
        <v>0</v>
      </c>
      <c r="CW1614">
        <v>0</v>
      </c>
      <c r="CX1614">
        <v>2013.4974763065272</v>
      </c>
      <c r="CY1614">
        <v>297594.82994702668</v>
      </c>
      <c r="CZ1614">
        <v>10930</v>
      </c>
      <c r="DA1614">
        <v>8465.232268974436</v>
      </c>
      <c r="DB1614">
        <v>6226.8295055436947</v>
      </c>
      <c r="DC1614">
        <v>3690.5374164917953</v>
      </c>
      <c r="DD1614">
        <v>-311128.99268825294</v>
      </c>
      <c r="DE1614">
        <v>-332346.89032586035</v>
      </c>
      <c r="DF1614">
        <v>-376429.04616751563</v>
      </c>
    </row>
    <row r="1615" spans="1:110" x14ac:dyDescent="0.45">
      <c r="A1615">
        <v>42391</v>
      </c>
      <c r="B1615" t="s">
        <v>1943</v>
      </c>
      <c r="C1615">
        <v>13626</v>
      </c>
      <c r="D1615">
        <v>13485</v>
      </c>
      <c r="E1615">
        <v>13235</v>
      </c>
      <c r="F1615">
        <v>12880</v>
      </c>
      <c r="G1615">
        <v>12437</v>
      </c>
      <c r="H1615">
        <v>11948</v>
      </c>
      <c r="I1615">
        <v>11473</v>
      </c>
      <c r="J1615">
        <v>11104.035714285714</v>
      </c>
      <c r="K1615">
        <v>2.37</v>
      </c>
      <c r="L1615">
        <v>2.29</v>
      </c>
      <c r="M1615">
        <v>2.2200000000000002</v>
      </c>
      <c r="N1615">
        <v>2.16</v>
      </c>
      <c r="O1615">
        <v>2.11</v>
      </c>
      <c r="P1615">
        <v>2.08</v>
      </c>
      <c r="Q1615">
        <v>2.0636789152568178</v>
      </c>
      <c r="R1615">
        <v>2.0415127040811472</v>
      </c>
      <c r="S1615">
        <v>255533</v>
      </c>
      <c r="T1615">
        <v>9816</v>
      </c>
      <c r="U1615">
        <v>3910</v>
      </c>
      <c r="V1615">
        <v>26.717306115357225</v>
      </c>
      <c r="W1615">
        <v>78.833375130218826</v>
      </c>
      <c r="X1615">
        <v>2534.7969034647222</v>
      </c>
      <c r="Y1615">
        <v>342.19047878119119</v>
      </c>
      <c r="Z1615">
        <v>5247</v>
      </c>
      <c r="AA1615">
        <v>5066.1418009429899</v>
      </c>
      <c r="AB1615">
        <v>4851.8891858495472</v>
      </c>
      <c r="AC1615">
        <v>4648.4244598874766</v>
      </c>
      <c r="AD1615">
        <v>4450.4369087538926</v>
      </c>
      <c r="AE1615">
        <v>4255.4909164021474</v>
      </c>
      <c r="AF1615">
        <v>4152.4294795850456</v>
      </c>
      <c r="AG1615">
        <v>3973.2201384075256</v>
      </c>
      <c r="AH1615">
        <v>271</v>
      </c>
      <c r="AI1615">
        <v>263.63834582201343</v>
      </c>
      <c r="AJ1615">
        <v>252.80668526400513</v>
      </c>
      <c r="AK1615">
        <v>258.58760708699077</v>
      </c>
      <c r="AL1615">
        <v>283.92273554154787</v>
      </c>
      <c r="AM1615">
        <v>308.51859776573627</v>
      </c>
      <c r="AN1615">
        <v>436.01503170127557</v>
      </c>
      <c r="AO1615">
        <v>492.40521985051856</v>
      </c>
      <c r="AP1615">
        <v>23.715265731907976</v>
      </c>
      <c r="AQ1615">
        <v>12.362074758865994</v>
      </c>
      <c r="AR1615">
        <v>0.47584502365957243</v>
      </c>
      <c r="AS1615">
        <v>12.362074758865994</v>
      </c>
      <c r="AT1615">
        <v>10108</v>
      </c>
      <c r="AU1615">
        <v>241</v>
      </c>
      <c r="AV1615">
        <v>6371.3612897049943</v>
      </c>
      <c r="AW1615">
        <v>2983.3366109705344</v>
      </c>
      <c r="AX1615">
        <v>233.07813615895287</v>
      </c>
      <c r="AY1615">
        <v>212.61232623745565</v>
      </c>
      <c r="AZ1615">
        <v>113.48612468131913</v>
      </c>
      <c r="BA1615">
        <v>6.1956503844382231</v>
      </c>
      <c r="BB1615">
        <v>66.061272509003672</v>
      </c>
      <c r="BC1615">
        <v>10930</v>
      </c>
      <c r="BD1615">
        <v>666930.21236117615</v>
      </c>
      <c r="BE1615">
        <v>2580587.3144864603</v>
      </c>
      <c r="BF1615">
        <v>89850</v>
      </c>
      <c r="BG1615">
        <v>90983.936884604278</v>
      </c>
      <c r="BH1615">
        <v>87646.482630272949</v>
      </c>
      <c r="BI1615">
        <v>27402.000000000044</v>
      </c>
      <c r="BJ1615">
        <v>25142.629648883412</v>
      </c>
      <c r="BK1615">
        <v>24071.744725142704</v>
      </c>
      <c r="BL1615">
        <v>-226490.79245830397</v>
      </c>
      <c r="BM1615">
        <v>-215666.27293278207</v>
      </c>
      <c r="BN1615">
        <v>-215803.15161468589</v>
      </c>
      <c r="BO1615">
        <v>225482.03173267795</v>
      </c>
      <c r="BP1615">
        <v>565995.46059360553</v>
      </c>
      <c r="BQ1615">
        <v>889924.29072422208</v>
      </c>
      <c r="BR1615">
        <v>936748</v>
      </c>
      <c r="BS1615">
        <v>8767932</v>
      </c>
      <c r="BT1615">
        <v>937111</v>
      </c>
      <c r="BU1615">
        <v>17774</v>
      </c>
      <c r="BV1615">
        <v>88734</v>
      </c>
      <c r="BW1615">
        <v>932589</v>
      </c>
      <c r="BX1615">
        <v>42948</v>
      </c>
      <c r="BY1615">
        <v>148.84296896293552</v>
      </c>
      <c r="BZ1615">
        <v>0</v>
      </c>
      <c r="CA1615">
        <v>0</v>
      </c>
      <c r="CB1615">
        <v>0</v>
      </c>
      <c r="CC1615">
        <v>0</v>
      </c>
      <c r="CD1615">
        <v>7.9528473382933029</v>
      </c>
      <c r="CE1615">
        <v>0</v>
      </c>
      <c r="CF1615">
        <v>0</v>
      </c>
      <c r="CG1615">
        <v>195085.12577477147</v>
      </c>
      <c r="CH1615">
        <v>60786.806951008977</v>
      </c>
      <c r="CI1615">
        <v>14669.882744176832</v>
      </c>
      <c r="CJ1615">
        <v>11914.214162397759</v>
      </c>
      <c r="CK1615">
        <v>579744.04016075621</v>
      </c>
      <c r="CL1615">
        <v>2840000</v>
      </c>
      <c r="CM1615">
        <v>640000</v>
      </c>
      <c r="CN1615">
        <v>720000</v>
      </c>
      <c r="CO1615">
        <v>32270000.000000004</v>
      </c>
      <c r="CP1615">
        <v>7000</v>
      </c>
      <c r="CQ1615">
        <v>0</v>
      </c>
      <c r="CR1615">
        <v>0</v>
      </c>
      <c r="CS1615">
        <v>0</v>
      </c>
      <c r="CT1615">
        <v>14092000</v>
      </c>
      <c r="CU1615">
        <v>0</v>
      </c>
      <c r="CV1615">
        <v>0</v>
      </c>
      <c r="CW1615">
        <v>0</v>
      </c>
      <c r="CX1615">
        <v>3260.472233946271</v>
      </c>
      <c r="CY1615">
        <v>988429.85411738267</v>
      </c>
      <c r="CZ1615">
        <v>10930</v>
      </c>
      <c r="DA1615">
        <v>11067.940235378128</v>
      </c>
      <c r="DB1615">
        <v>10661.948304383786</v>
      </c>
      <c r="DC1615">
        <v>10095.630723284636</v>
      </c>
      <c r="DD1615">
        <v>-226490.79245830397</v>
      </c>
      <c r="DE1615">
        <v>-215666.27293278207</v>
      </c>
      <c r="DF1615">
        <v>-215803.15161468589</v>
      </c>
    </row>
    <row r="1616" spans="1:110" x14ac:dyDescent="0.45">
      <c r="A1616">
        <v>42411</v>
      </c>
      <c r="B1616" t="s">
        <v>1944</v>
      </c>
      <c r="C1616">
        <v>19718</v>
      </c>
      <c r="D1616">
        <v>17278</v>
      </c>
      <c r="E1616">
        <v>15017</v>
      </c>
      <c r="F1616">
        <v>12965</v>
      </c>
      <c r="G1616">
        <v>11083</v>
      </c>
      <c r="H1616">
        <v>9323</v>
      </c>
      <c r="I1616">
        <v>7685</v>
      </c>
      <c r="J1616">
        <v>5687.0357142857147</v>
      </c>
      <c r="K1616">
        <v>2.37</v>
      </c>
      <c r="L1616">
        <v>2.29</v>
      </c>
      <c r="M1616">
        <v>2.2200000000000002</v>
      </c>
      <c r="N1616">
        <v>2.16</v>
      </c>
      <c r="O1616">
        <v>2.11</v>
      </c>
      <c r="P1616">
        <v>2.08</v>
      </c>
      <c r="Q1616">
        <v>2.0636789152568178</v>
      </c>
      <c r="R1616">
        <v>2.0415127040811472</v>
      </c>
      <c r="S1616">
        <v>247460</v>
      </c>
      <c r="T1616">
        <v>8781</v>
      </c>
      <c r="U1616">
        <v>3632</v>
      </c>
      <c r="V1616">
        <v>44.15058967946252</v>
      </c>
      <c r="W1616">
        <v>130.27286446446061</v>
      </c>
      <c r="X1616">
        <v>1985.6524274329349</v>
      </c>
      <c r="Y1616">
        <v>278.34770160408652</v>
      </c>
      <c r="Z1616">
        <v>7794</v>
      </c>
      <c r="AA1616">
        <v>6522.8287993196491</v>
      </c>
      <c r="AB1616">
        <v>5339.6793365964686</v>
      </c>
      <c r="AC1616">
        <v>4308.9986210362713</v>
      </c>
      <c r="AD1616">
        <v>3428.8233896464012</v>
      </c>
      <c r="AE1616">
        <v>2702.4001916912739</v>
      </c>
      <c r="AF1616">
        <v>2117.019999282586</v>
      </c>
      <c r="AG1616">
        <v>1165.2702889879999</v>
      </c>
      <c r="AH1616">
        <v>780</v>
      </c>
      <c r="AI1616">
        <v>532.20193469856792</v>
      </c>
      <c r="AJ1616">
        <v>352.26665735403833</v>
      </c>
      <c r="AK1616">
        <v>228.74033544497195</v>
      </c>
      <c r="AL1616">
        <v>148.01360092958492</v>
      </c>
      <c r="AM1616">
        <v>97.789266206793215</v>
      </c>
      <c r="AN1616">
        <v>68.236328216829619</v>
      </c>
      <c r="AO1616">
        <v>32.802831498236223</v>
      </c>
      <c r="AP1616">
        <v>38.03341552692158</v>
      </c>
      <c r="AQ1616">
        <v>86.85149958793032</v>
      </c>
      <c r="AR1616">
        <v>3.3431163200698166</v>
      </c>
      <c r="AS1616">
        <v>86.85149958793032</v>
      </c>
      <c r="AT1616">
        <v>12232</v>
      </c>
      <c r="AU1616">
        <v>237</v>
      </c>
      <c r="AV1616">
        <v>7684.106598067222</v>
      </c>
      <c r="AW1616">
        <v>3130.2464127988778</v>
      </c>
      <c r="AX1616">
        <v>230.63838388787744</v>
      </c>
      <c r="AY1616">
        <v>256.41863717750317</v>
      </c>
      <c r="AZ1616">
        <v>119.07457354286932</v>
      </c>
      <c r="BA1616">
        <v>6.1307972311338146</v>
      </c>
      <c r="BB1616">
        <v>66.061272509003672</v>
      </c>
      <c r="BC1616">
        <v>8280</v>
      </c>
      <c r="BD1616">
        <v>201954.32265286188</v>
      </c>
      <c r="BE1616">
        <v>2999027.1013655895</v>
      </c>
      <c r="BF1616">
        <v>26144</v>
      </c>
      <c r="BG1616">
        <v>20798.538453953435</v>
      </c>
      <c r="BH1616">
        <v>15531.249512496996</v>
      </c>
      <c r="BI1616">
        <v>17182.000000000004</v>
      </c>
      <c r="BJ1616">
        <v>11350.476393672563</v>
      </c>
      <c r="BK1616">
        <v>9031.9775811147138</v>
      </c>
      <c r="BL1616">
        <v>-283920.45520351315</v>
      </c>
      <c r="BM1616">
        <v>-311849.19434666418</v>
      </c>
      <c r="BN1616">
        <v>-386937.449289579</v>
      </c>
      <c r="BO1616">
        <v>-343680.99120542873</v>
      </c>
      <c r="BP1616">
        <v>-362668.45764473034</v>
      </c>
      <c r="BQ1616">
        <v>-313223.09124473529</v>
      </c>
      <c r="BR1616">
        <v>936748</v>
      </c>
      <c r="BS1616">
        <v>8767932</v>
      </c>
      <c r="BT1616">
        <v>937111</v>
      </c>
      <c r="BU1616">
        <v>17774</v>
      </c>
      <c r="BV1616">
        <v>88734</v>
      </c>
      <c r="BW1616">
        <v>932589</v>
      </c>
      <c r="BX1616">
        <v>42948</v>
      </c>
      <c r="BY1616">
        <v>72.723486579330768</v>
      </c>
      <c r="BZ1616">
        <v>0</v>
      </c>
      <c r="CA1616">
        <v>263.45603600000004</v>
      </c>
      <c r="CB1616">
        <v>0</v>
      </c>
      <c r="CC1616">
        <v>0</v>
      </c>
      <c r="CD1616">
        <v>7.2355212525363548</v>
      </c>
      <c r="CE1616">
        <v>0.95774040276403349</v>
      </c>
      <c r="CF1616">
        <v>0</v>
      </c>
      <c r="CG1616">
        <v>401261.09689242352</v>
      </c>
      <c r="CH1616">
        <v>125029.42362663799</v>
      </c>
      <c r="CI1616">
        <v>30173.767568561969</v>
      </c>
      <c r="CJ1616">
        <v>24505.767030821047</v>
      </c>
      <c r="CK1616">
        <v>1192447.2896017889</v>
      </c>
      <c r="CL1616">
        <v>200000</v>
      </c>
      <c r="CM1616">
        <v>1830000</v>
      </c>
      <c r="CN1616">
        <v>4120000</v>
      </c>
      <c r="CO1616">
        <v>213940000</v>
      </c>
      <c r="CP1616">
        <v>153000</v>
      </c>
      <c r="CQ1616">
        <v>0</v>
      </c>
      <c r="CR1616">
        <v>0</v>
      </c>
      <c r="CS1616">
        <v>0</v>
      </c>
      <c r="CT1616">
        <v>361249000</v>
      </c>
      <c r="CU1616">
        <v>0</v>
      </c>
      <c r="CV1616">
        <v>0</v>
      </c>
      <c r="CW1616">
        <v>0</v>
      </c>
      <c r="CX1616">
        <v>27697.670072527348</v>
      </c>
      <c r="CY1616">
        <v>1928537.3616196467</v>
      </c>
      <c r="CZ1616">
        <v>8280</v>
      </c>
      <c r="DA1616">
        <v>6587.0524173322519</v>
      </c>
      <c r="DB1616">
        <v>4918.8626822014648</v>
      </c>
      <c r="DC1616">
        <v>3057.0758779334287</v>
      </c>
      <c r="DD1616">
        <v>-283920.45520351315</v>
      </c>
      <c r="DE1616">
        <v>-311849.19434666418</v>
      </c>
      <c r="DF1616">
        <v>-386937.449289579</v>
      </c>
    </row>
    <row r="1617" spans="1:110" x14ac:dyDescent="0.45">
      <c r="A1617">
        <v>43000</v>
      </c>
      <c r="B1617" t="s">
        <v>1945</v>
      </c>
      <c r="C1617">
        <v>1786170</v>
      </c>
      <c r="D1617">
        <v>1742273</v>
      </c>
      <c r="E1617">
        <v>1691314</v>
      </c>
      <c r="F1617">
        <v>1635901</v>
      </c>
      <c r="G1617">
        <v>1576825</v>
      </c>
      <c r="H1617">
        <v>1511793</v>
      </c>
      <c r="I1617">
        <v>1442442</v>
      </c>
      <c r="J1617">
        <v>1413954.0146816387</v>
      </c>
      <c r="K1617">
        <v>2.46</v>
      </c>
      <c r="L1617">
        <v>2.39</v>
      </c>
      <c r="M1617">
        <v>2.33</v>
      </c>
      <c r="N1617">
        <v>2.2799999999999998</v>
      </c>
      <c r="O1617">
        <v>2.2400000000000002</v>
      </c>
      <c r="P1617">
        <v>2.21</v>
      </c>
      <c r="Q1617">
        <v>2.1972807588341454</v>
      </c>
      <c r="R1617">
        <v>2.178319301081463</v>
      </c>
      <c r="S1617">
        <v>259087</v>
      </c>
      <c r="T1617">
        <v>10353</v>
      </c>
      <c r="U1617">
        <v>3520</v>
      </c>
      <c r="V1617">
        <v>4439.4371837361696</v>
      </c>
      <c r="W1617">
        <v>8458.2565085629722</v>
      </c>
      <c r="X1617">
        <v>2031.9229167756582</v>
      </c>
      <c r="Y1617">
        <v>362.60245622261499</v>
      </c>
      <c r="Z1617">
        <v>827503</v>
      </c>
      <c r="AA1617">
        <v>791618.22292322619</v>
      </c>
      <c r="AB1617">
        <v>750581.48341555812</v>
      </c>
      <c r="AC1617">
        <v>711902.0550197555</v>
      </c>
      <c r="AD1617">
        <v>673887.62829796004</v>
      </c>
      <c r="AE1617">
        <v>637136.83466363652</v>
      </c>
      <c r="AF1617">
        <v>606309.74002305814</v>
      </c>
      <c r="AG1617">
        <v>570495.84876530524</v>
      </c>
      <c r="AH1617">
        <v>79963</v>
      </c>
      <c r="AI1617">
        <v>70612.256940151929</v>
      </c>
      <c r="AJ1617">
        <v>62290.57908444565</v>
      </c>
      <c r="AK1617">
        <v>55360.699013500998</v>
      </c>
      <c r="AL1617">
        <v>49925.59750956604</v>
      </c>
      <c r="AM1617">
        <v>46262.329309469984</v>
      </c>
      <c r="AN1617">
        <v>46568.125724362872</v>
      </c>
      <c r="AO1617">
        <v>43582.842231247072</v>
      </c>
      <c r="AP1617">
        <v>3992.4222551000003</v>
      </c>
      <c r="AQ1617">
        <v>597.79359031747458</v>
      </c>
      <c r="AR1617">
        <v>88.829315472222234</v>
      </c>
      <c r="AS1617">
        <v>597.79359031747458</v>
      </c>
      <c r="AT1617">
        <v>1351850</v>
      </c>
      <c r="AU1617">
        <v>25722</v>
      </c>
      <c r="AV1617">
        <v>830338.473128504</v>
      </c>
      <c r="AW1617">
        <v>391512.10524410184</v>
      </c>
      <c r="AX1617">
        <v>18017.876052825028</v>
      </c>
      <c r="AY1617">
        <v>27708.394848298176</v>
      </c>
      <c r="AZ1617">
        <v>14893.120483485634</v>
      </c>
      <c r="BA1617">
        <v>478.94865873354757</v>
      </c>
      <c r="BB1617">
        <v>66.061272509003672</v>
      </c>
      <c r="BC1617">
        <v>698100</v>
      </c>
      <c r="BD1617">
        <v>41063882.954186372</v>
      </c>
      <c r="BE1617">
        <v>4856718.7503672866</v>
      </c>
      <c r="BF1617">
        <v>26144</v>
      </c>
      <c r="BG1617">
        <v>25732.139684959438</v>
      </c>
      <c r="BH1617">
        <v>24533.176641353875</v>
      </c>
      <c r="BI1617">
        <v>17182.000000000004</v>
      </c>
      <c r="BJ1617">
        <v>15451.767979999788</v>
      </c>
      <c r="BK1617">
        <v>14626.668378929544</v>
      </c>
      <c r="BL1617">
        <v>-11076876.836853541</v>
      </c>
      <c r="BM1617">
        <v>-5153761.3188834935</v>
      </c>
      <c r="BN1617">
        <v>220513.10976882279</v>
      </c>
      <c r="BO1617">
        <v>395410.57848449703</v>
      </c>
      <c r="BP1617">
        <v>999146.77136074146</v>
      </c>
      <c r="BQ1617">
        <v>1544468.5577569618</v>
      </c>
      <c r="BR1617">
        <v>1367155</v>
      </c>
      <c r="BS1617">
        <v>8767932</v>
      </c>
      <c r="BT1617">
        <v>937111</v>
      </c>
      <c r="BU1617">
        <v>25722</v>
      </c>
      <c r="BV1617">
        <v>88734</v>
      </c>
      <c r="BW1617">
        <v>932589</v>
      </c>
      <c r="BX1617">
        <v>42948</v>
      </c>
      <c r="BY1617">
        <v>72.723486579330768</v>
      </c>
      <c r="BZ1617">
        <v>0</v>
      </c>
      <c r="CA1617">
        <v>263.45603600000004</v>
      </c>
      <c r="CB1617">
        <v>0</v>
      </c>
      <c r="CC1617">
        <v>0</v>
      </c>
      <c r="CD1617">
        <v>7.2355212525363548</v>
      </c>
      <c r="CE1617">
        <v>0.95774040276403349</v>
      </c>
      <c r="CF1617">
        <v>0</v>
      </c>
      <c r="CG1617">
        <v>546013.05663964211</v>
      </c>
      <c r="CH1617">
        <v>252603.43676265024</v>
      </c>
      <c r="CI1617">
        <v>508234.42904668715</v>
      </c>
      <c r="CJ1617">
        <v>44360.270030752028</v>
      </c>
      <c r="CK1617">
        <v>812043.04397539841</v>
      </c>
      <c r="CL1617">
        <v>686000000</v>
      </c>
      <c r="CM1617">
        <v>429000000</v>
      </c>
      <c r="CN1617">
        <v>4120000</v>
      </c>
      <c r="CO1617">
        <v>213940000</v>
      </c>
      <c r="CP1617">
        <v>153000</v>
      </c>
      <c r="CQ1617">
        <v>0</v>
      </c>
      <c r="CR1617">
        <v>0</v>
      </c>
      <c r="CS1617">
        <v>0</v>
      </c>
      <c r="CT1617">
        <v>361249000</v>
      </c>
      <c r="CU1617">
        <v>0</v>
      </c>
      <c r="CV1617">
        <v>0</v>
      </c>
      <c r="CW1617">
        <v>0</v>
      </c>
      <c r="CX1617">
        <v>27697.670072527348</v>
      </c>
      <c r="CY1617">
        <v>1928537.3616196467</v>
      </c>
      <c r="CZ1617">
        <v>698100</v>
      </c>
      <c r="DA1617">
        <v>687102.45999350457</v>
      </c>
      <c r="DB1617">
        <v>655087.61525891756</v>
      </c>
      <c r="DC1617">
        <v>621602.96637624805</v>
      </c>
      <c r="DD1617">
        <v>-11076876.836853541</v>
      </c>
      <c r="DE1617">
        <v>-5153761.3188834935</v>
      </c>
      <c r="DF1617">
        <v>220513.10976882279</v>
      </c>
    </row>
    <row r="1618" spans="1:110" x14ac:dyDescent="0.45">
      <c r="A1618">
        <v>43100</v>
      </c>
      <c r="B1618" t="s">
        <v>1946</v>
      </c>
      <c r="C1618">
        <v>740822</v>
      </c>
      <c r="D1618">
        <v>743063</v>
      </c>
      <c r="E1618">
        <v>739812</v>
      </c>
      <c r="F1618">
        <v>733096</v>
      </c>
      <c r="G1618">
        <v>723036</v>
      </c>
      <c r="H1618">
        <v>708468</v>
      </c>
      <c r="I1618">
        <v>690169</v>
      </c>
      <c r="J1618">
        <v>710563.44325306674</v>
      </c>
      <c r="K1618">
        <v>2.46</v>
      </c>
      <c r="L1618">
        <v>2.39</v>
      </c>
      <c r="M1618">
        <v>2.33</v>
      </c>
      <c r="N1618">
        <v>2.2799999999999998</v>
      </c>
      <c r="O1618">
        <v>2.2400000000000002</v>
      </c>
      <c r="P1618">
        <v>2.21</v>
      </c>
      <c r="Q1618">
        <v>2.1972807588341454</v>
      </c>
      <c r="R1618">
        <v>2.178319301081463</v>
      </c>
      <c r="S1618">
        <v>286629</v>
      </c>
      <c r="T1618">
        <v>10225</v>
      </c>
      <c r="U1618">
        <v>4026</v>
      </c>
      <c r="V1618">
        <v>2002.4623733124838</v>
      </c>
      <c r="W1618">
        <v>3075.9802412376389</v>
      </c>
      <c r="X1618">
        <v>1845.2659258977437</v>
      </c>
      <c r="Y1618">
        <v>472.98812689952081</v>
      </c>
      <c r="Z1618">
        <v>347221</v>
      </c>
      <c r="AA1618">
        <v>344724.86303220299</v>
      </c>
      <c r="AB1618">
        <v>336896.44111428317</v>
      </c>
      <c r="AC1618">
        <v>328413.54886195087</v>
      </c>
      <c r="AD1618">
        <v>318493.69915300602</v>
      </c>
      <c r="AE1618">
        <v>307395.56176127546</v>
      </c>
      <c r="AF1618">
        <v>297760.75800249045</v>
      </c>
      <c r="AG1618">
        <v>291712.64638926426</v>
      </c>
      <c r="AH1618">
        <v>12161</v>
      </c>
      <c r="AI1618">
        <v>11572.16456110891</v>
      </c>
      <c r="AJ1618">
        <v>10881.590966291271</v>
      </c>
      <c r="AK1618">
        <v>10249.725969868832</v>
      </c>
      <c r="AL1618">
        <v>9720.6510000196504</v>
      </c>
      <c r="AM1618">
        <v>9296.86806580142</v>
      </c>
      <c r="AN1618">
        <v>9257.8164317510618</v>
      </c>
      <c r="AO1618">
        <v>9174.150783807112</v>
      </c>
      <c r="AP1618">
        <v>1991.135739238558</v>
      </c>
      <c r="AQ1618">
        <v>93.647138538377462</v>
      </c>
      <c r="AR1618">
        <v>13.915524266291659</v>
      </c>
      <c r="AS1618">
        <v>93.647138538377462</v>
      </c>
      <c r="AT1618">
        <v>495825</v>
      </c>
      <c r="AU1618">
        <v>9234</v>
      </c>
      <c r="AV1618">
        <v>304482.10360614653</v>
      </c>
      <c r="AW1618">
        <v>141613.22805284691</v>
      </c>
      <c r="AX1618">
        <v>6476.6132828144582</v>
      </c>
      <c r="AY1618">
        <v>10160.567797337109</v>
      </c>
      <c r="AZ1618">
        <v>5386.9671951302962</v>
      </c>
      <c r="BA1618">
        <v>172.16042755791437</v>
      </c>
      <c r="BB1618">
        <v>66.061272509003672</v>
      </c>
      <c r="BC1618">
        <v>317100</v>
      </c>
      <c r="BD1618">
        <v>21978434.869554128</v>
      </c>
      <c r="BE1618">
        <v>120937018.49296595</v>
      </c>
      <c r="BF1618">
        <v>6583048</v>
      </c>
      <c r="BG1618">
        <v>6808090.0098250993</v>
      </c>
      <c r="BH1618">
        <v>6787772.081571009</v>
      </c>
      <c r="BI1618">
        <v>4009064.0000000014</v>
      </c>
      <c r="BJ1618">
        <v>3819367.4928857503</v>
      </c>
      <c r="BK1618">
        <v>3704002.120038169</v>
      </c>
      <c r="BL1618">
        <v>-5883989.368235115</v>
      </c>
      <c r="BM1618">
        <v>-9391388.6046906859</v>
      </c>
      <c r="BN1618">
        <v>-12662972.687004048</v>
      </c>
      <c r="BO1618">
        <v>12460486.463596225</v>
      </c>
      <c r="BP1618">
        <v>29639380.179559655</v>
      </c>
      <c r="BQ1618">
        <v>45421440.007094271</v>
      </c>
      <c r="BR1618">
        <v>1367155</v>
      </c>
      <c r="BS1618">
        <v>8767932</v>
      </c>
      <c r="BT1618">
        <v>937111</v>
      </c>
      <c r="BU1618">
        <v>25722</v>
      </c>
      <c r="BV1618">
        <v>88734</v>
      </c>
      <c r="BW1618">
        <v>932589</v>
      </c>
      <c r="BX1618">
        <v>42948</v>
      </c>
      <c r="BY1618">
        <v>72.723486579330768</v>
      </c>
      <c r="BZ1618">
        <v>0</v>
      </c>
      <c r="CA1618">
        <v>263.45603600000004</v>
      </c>
      <c r="CB1618">
        <v>0</v>
      </c>
      <c r="CC1618">
        <v>0</v>
      </c>
      <c r="CD1618">
        <v>7.2355212525363548</v>
      </c>
      <c r="CE1618">
        <v>0.95774040276403349</v>
      </c>
      <c r="CF1618">
        <v>0</v>
      </c>
      <c r="CG1618">
        <v>10655574.434889572</v>
      </c>
      <c r="CH1618">
        <v>4929616.0415991051</v>
      </c>
      <c r="CI1618">
        <v>9918315.548001118</v>
      </c>
      <c r="CJ1618">
        <v>865701.20167738327</v>
      </c>
      <c r="CK1618">
        <v>15847212.798658093</v>
      </c>
      <c r="CL1618">
        <v>81500000</v>
      </c>
      <c r="CM1618">
        <v>33300000</v>
      </c>
      <c r="CN1618">
        <v>8540000</v>
      </c>
      <c r="CO1618">
        <v>213940000</v>
      </c>
      <c r="CP1618">
        <v>0</v>
      </c>
      <c r="CQ1618">
        <v>1200</v>
      </c>
      <c r="CR1618">
        <v>0</v>
      </c>
      <c r="CS1618">
        <v>0</v>
      </c>
      <c r="CT1618">
        <v>506000</v>
      </c>
      <c r="CU1618">
        <v>8409600</v>
      </c>
      <c r="CV1618">
        <v>0</v>
      </c>
      <c r="CW1618">
        <v>0</v>
      </c>
      <c r="CX1618">
        <v>14523.415102957142</v>
      </c>
      <c r="CY1618">
        <v>42015776.690907732</v>
      </c>
      <c r="CZ1618">
        <v>317100</v>
      </c>
      <c r="DA1618">
        <v>327940.08825631213</v>
      </c>
      <c r="DB1618">
        <v>326961.39038727456</v>
      </c>
      <c r="DC1618">
        <v>332697.72189990175</v>
      </c>
      <c r="DD1618">
        <v>-5883989.368235115</v>
      </c>
      <c r="DE1618">
        <v>-9391388.6046906859</v>
      </c>
      <c r="DF1618">
        <v>-12662972.687004048</v>
      </c>
    </row>
    <row r="1619" spans="1:110" x14ac:dyDescent="0.45">
      <c r="A1619">
        <v>43202</v>
      </c>
      <c r="B1619" t="s">
        <v>1947</v>
      </c>
      <c r="C1619">
        <v>127472</v>
      </c>
      <c r="D1619">
        <v>121745</v>
      </c>
      <c r="E1619">
        <v>115812</v>
      </c>
      <c r="F1619">
        <v>109838</v>
      </c>
      <c r="G1619">
        <v>103803</v>
      </c>
      <c r="H1619">
        <v>97794</v>
      </c>
      <c r="I1619">
        <v>91978</v>
      </c>
      <c r="J1619">
        <v>86035.39285714287</v>
      </c>
      <c r="K1619">
        <v>2.46</v>
      </c>
      <c r="L1619">
        <v>2.39</v>
      </c>
      <c r="M1619">
        <v>2.33</v>
      </c>
      <c r="N1619">
        <v>2.2799999999999998</v>
      </c>
      <c r="O1619">
        <v>2.2400000000000002</v>
      </c>
      <c r="P1619">
        <v>2.21</v>
      </c>
      <c r="Q1619">
        <v>2.1972807588341454</v>
      </c>
      <c r="R1619">
        <v>2.178319301081463</v>
      </c>
      <c r="S1619">
        <v>228211</v>
      </c>
      <c r="T1619">
        <v>11518</v>
      </c>
      <c r="U1619">
        <v>3195</v>
      </c>
      <c r="V1619">
        <v>304.98949109766033</v>
      </c>
      <c r="W1619">
        <v>590.32808770128713</v>
      </c>
      <c r="X1619">
        <v>2348.297618492109</v>
      </c>
      <c r="Y1619">
        <v>336.5412890709095</v>
      </c>
      <c r="Z1619">
        <v>59579</v>
      </c>
      <c r="AA1619">
        <v>55666.579457776927</v>
      </c>
      <c r="AB1619">
        <v>51564.694082487295</v>
      </c>
      <c r="AC1619">
        <v>47837.845610220545</v>
      </c>
      <c r="AD1619">
        <v>44527.777852122003</v>
      </c>
      <c r="AE1619">
        <v>41570.257342685123</v>
      </c>
      <c r="AF1619">
        <v>38993.275148084344</v>
      </c>
      <c r="AG1619">
        <v>35475.575060033276</v>
      </c>
      <c r="AH1619">
        <v>8339</v>
      </c>
      <c r="AI1619">
        <v>7746.2224956412474</v>
      </c>
      <c r="AJ1619">
        <v>7193.4461117767023</v>
      </c>
      <c r="AK1619">
        <v>6751.6269033921344</v>
      </c>
      <c r="AL1619">
        <v>6453.5261609282625</v>
      </c>
      <c r="AM1619">
        <v>6302.8249106619242</v>
      </c>
      <c r="AN1619">
        <v>6348.7110325090607</v>
      </c>
      <c r="AO1619">
        <v>6145.9594944738064</v>
      </c>
      <c r="AP1619">
        <v>266.11275994554353</v>
      </c>
      <c r="AQ1619">
        <v>48.219393827348831</v>
      </c>
      <c r="AR1619">
        <v>7.16517509646454</v>
      </c>
      <c r="AS1619">
        <v>48.219393827348831</v>
      </c>
      <c r="AT1619">
        <v>96071</v>
      </c>
      <c r="AU1619">
        <v>2573</v>
      </c>
      <c r="AV1619">
        <v>59252.574742546574</v>
      </c>
      <c r="AW1619">
        <v>35205.838696376602</v>
      </c>
      <c r="AX1619">
        <v>1771.3302984090417</v>
      </c>
      <c r="AY1619">
        <v>1977.2584191587791</v>
      </c>
      <c r="AZ1619">
        <v>1339.2301040101659</v>
      </c>
      <c r="BA1619">
        <v>47.085254006067373</v>
      </c>
      <c r="BB1619">
        <v>66.061272509003672</v>
      </c>
      <c r="BC1619">
        <v>46920</v>
      </c>
      <c r="BD1619">
        <v>2403296.2676292639</v>
      </c>
      <c r="BE1619">
        <v>22462249.505408555</v>
      </c>
      <c r="BF1619">
        <v>651642</v>
      </c>
      <c r="BG1619">
        <v>616273.6574449183</v>
      </c>
      <c r="BH1619">
        <v>566077.34108481696</v>
      </c>
      <c r="BI1619">
        <v>611998</v>
      </c>
      <c r="BJ1619">
        <v>525928.95275647554</v>
      </c>
      <c r="BK1619">
        <v>489538.09009610093</v>
      </c>
      <c r="BL1619">
        <v>-1881255.0216883291</v>
      </c>
      <c r="BM1619">
        <v>-2202928.3471730258</v>
      </c>
      <c r="BN1619">
        <v>-2565320.8152894285</v>
      </c>
      <c r="BO1619">
        <v>1275362.0372975636</v>
      </c>
      <c r="BP1619">
        <v>3781825.5241418425</v>
      </c>
      <c r="BQ1619">
        <v>6289739.7877402883</v>
      </c>
      <c r="BR1619">
        <v>1367155</v>
      </c>
      <c r="BS1619">
        <v>8767932</v>
      </c>
      <c r="BT1619">
        <v>937111</v>
      </c>
      <c r="BU1619">
        <v>25722</v>
      </c>
      <c r="BV1619">
        <v>88734</v>
      </c>
      <c r="BW1619">
        <v>932589</v>
      </c>
      <c r="BX1619">
        <v>42948</v>
      </c>
      <c r="BY1619">
        <v>947.39757517964313</v>
      </c>
      <c r="BZ1619">
        <v>0</v>
      </c>
      <c r="CA1619">
        <v>0</v>
      </c>
      <c r="CB1619">
        <v>1740.4369460435246</v>
      </c>
      <c r="CC1619">
        <v>422.61053011200005</v>
      </c>
      <c r="CD1619">
        <v>79.283302023490734</v>
      </c>
      <c r="CE1619">
        <v>29.446375882672811</v>
      </c>
      <c r="CF1619">
        <v>22.037981783857727</v>
      </c>
      <c r="CG1619">
        <v>2513362.7235113224</v>
      </c>
      <c r="CH1619">
        <v>1162763.5164942688</v>
      </c>
      <c r="CI1619">
        <v>2339463.2293821638</v>
      </c>
      <c r="CJ1619">
        <v>204195.57324573665</v>
      </c>
      <c r="CK1619">
        <v>3737930.2414034107</v>
      </c>
      <c r="CL1619">
        <v>67100000</v>
      </c>
      <c r="CM1619">
        <v>6380000</v>
      </c>
      <c r="CN1619">
        <v>4040000</v>
      </c>
      <c r="CO1619">
        <v>681360000</v>
      </c>
      <c r="CP1619">
        <v>86000</v>
      </c>
      <c r="CQ1619">
        <v>92210</v>
      </c>
      <c r="CR1619">
        <v>0</v>
      </c>
      <c r="CS1619">
        <v>0</v>
      </c>
      <c r="CT1619">
        <v>157217000</v>
      </c>
      <c r="CU1619">
        <v>646207680</v>
      </c>
      <c r="CV1619">
        <v>0</v>
      </c>
      <c r="CW1619">
        <v>0</v>
      </c>
      <c r="CX1619">
        <v>91924.355831427674</v>
      </c>
      <c r="CY1619">
        <v>9159534.1824563928</v>
      </c>
      <c r="CZ1619">
        <v>46920</v>
      </c>
      <c r="DA1619">
        <v>44373.382942344986</v>
      </c>
      <c r="DB1619">
        <v>40759.111358229849</v>
      </c>
      <c r="DC1619">
        <v>36379.805843154354</v>
      </c>
      <c r="DD1619">
        <v>-1881255.0216883291</v>
      </c>
      <c r="DE1619">
        <v>-2202928.3471730258</v>
      </c>
      <c r="DF1619">
        <v>-2565320.8152894285</v>
      </c>
    </row>
    <row r="1620" spans="1:110" x14ac:dyDescent="0.45">
      <c r="A1620">
        <v>43203</v>
      </c>
      <c r="B1620" t="s">
        <v>1948</v>
      </c>
      <c r="C1620">
        <v>33880</v>
      </c>
      <c r="D1620">
        <v>31889</v>
      </c>
      <c r="E1620">
        <v>29817</v>
      </c>
      <c r="F1620">
        <v>27711</v>
      </c>
      <c r="G1620">
        <v>25683</v>
      </c>
      <c r="H1620">
        <v>23658</v>
      </c>
      <c r="I1620">
        <v>21632</v>
      </c>
      <c r="J1620">
        <v>19584.142857142859</v>
      </c>
      <c r="K1620">
        <v>2.46</v>
      </c>
      <c r="L1620">
        <v>2.39</v>
      </c>
      <c r="M1620">
        <v>2.33</v>
      </c>
      <c r="N1620">
        <v>2.2799999999999998</v>
      </c>
      <c r="O1620">
        <v>2.2400000000000002</v>
      </c>
      <c r="P1620">
        <v>2.21</v>
      </c>
      <c r="Q1620">
        <v>2.1972807588341454</v>
      </c>
      <c r="R1620">
        <v>2.178319301081463</v>
      </c>
      <c r="S1620">
        <v>228211</v>
      </c>
      <c r="T1620">
        <v>11518</v>
      </c>
      <c r="U1620">
        <v>3195</v>
      </c>
      <c r="V1620">
        <v>85.334016934547947</v>
      </c>
      <c r="W1620">
        <v>207.74077233474026</v>
      </c>
      <c r="X1620">
        <v>2230.7167334944529</v>
      </c>
      <c r="Y1620">
        <v>254.17841148251523</v>
      </c>
      <c r="Z1620">
        <v>18160</v>
      </c>
      <c r="AA1620">
        <v>16758.819590757368</v>
      </c>
      <c r="AB1620">
        <v>15154.200017864152</v>
      </c>
      <c r="AC1620">
        <v>13702.368288036987</v>
      </c>
      <c r="AD1620">
        <v>12413.196552495687</v>
      </c>
      <c r="AE1620">
        <v>11269.012441767694</v>
      </c>
      <c r="AF1620">
        <v>10511.077551901873</v>
      </c>
      <c r="AG1620">
        <v>9109.2325830710961</v>
      </c>
      <c r="AH1620">
        <v>1252</v>
      </c>
      <c r="AI1620">
        <v>1108.385934723736</v>
      </c>
      <c r="AJ1620">
        <v>1018.1165121222851</v>
      </c>
      <c r="AK1620">
        <v>969.59544106968156</v>
      </c>
      <c r="AL1620">
        <v>948.29862765888981</v>
      </c>
      <c r="AM1620">
        <v>958.1381528996385</v>
      </c>
      <c r="AN1620">
        <v>1264.0358058189715</v>
      </c>
      <c r="AO1620">
        <v>1238.0651899454087</v>
      </c>
      <c r="AP1620">
        <v>96.987287039455026</v>
      </c>
      <c r="AQ1620">
        <v>23.221444922117993</v>
      </c>
      <c r="AR1620">
        <v>3.450597480665818</v>
      </c>
      <c r="AS1620">
        <v>23.221444922117993</v>
      </c>
      <c r="AT1620">
        <v>25633</v>
      </c>
      <c r="AU1620">
        <v>483</v>
      </c>
      <c r="AV1620">
        <v>15742.854839833184</v>
      </c>
      <c r="AW1620">
        <v>7376.799540667379</v>
      </c>
      <c r="AX1620">
        <v>338.531016364967</v>
      </c>
      <c r="AY1620">
        <v>525.33906600523335</v>
      </c>
      <c r="AZ1620">
        <v>280.61345452698708</v>
      </c>
      <c r="BA1620">
        <v>8.9987840826712624</v>
      </c>
      <c r="BB1620">
        <v>66.061272509003672</v>
      </c>
      <c r="BC1620">
        <v>13650</v>
      </c>
      <c r="BD1620">
        <v>607602.58902425831</v>
      </c>
      <c r="BE1620">
        <v>7838059.1778495787</v>
      </c>
      <c r="BF1620">
        <v>114622</v>
      </c>
      <c r="BG1620">
        <v>104410.05723224147</v>
      </c>
      <c r="BH1620">
        <v>91962.493054456878</v>
      </c>
      <c r="BI1620">
        <v>103712</v>
      </c>
      <c r="BJ1620">
        <v>84797.142912895913</v>
      </c>
      <c r="BK1620">
        <v>76819.100168751931</v>
      </c>
      <c r="BL1620">
        <v>-359110.893902148</v>
      </c>
      <c r="BM1620">
        <v>-414840.33990212576</v>
      </c>
      <c r="BN1620">
        <v>-510111.32116640173</v>
      </c>
      <c r="BO1620">
        <v>255273.71171692992</v>
      </c>
      <c r="BP1620">
        <v>1004506.2612831611</v>
      </c>
      <c r="BQ1620">
        <v>1760296.8929822948</v>
      </c>
      <c r="BR1620">
        <v>1367155</v>
      </c>
      <c r="BS1620">
        <v>8767932</v>
      </c>
      <c r="BT1620">
        <v>937111</v>
      </c>
      <c r="BU1620">
        <v>25722</v>
      </c>
      <c r="BV1620">
        <v>88734</v>
      </c>
      <c r="BW1620">
        <v>932589</v>
      </c>
      <c r="BX1620">
        <v>42948</v>
      </c>
      <c r="BY1620">
        <v>426.93190922641094</v>
      </c>
      <c r="BZ1620">
        <v>0</v>
      </c>
      <c r="CA1620">
        <v>0</v>
      </c>
      <c r="CB1620">
        <v>11.742026200965585</v>
      </c>
      <c r="CC1620">
        <v>0</v>
      </c>
      <c r="CD1620">
        <v>25.840380498135033</v>
      </c>
      <c r="CE1620">
        <v>194.43226499672389</v>
      </c>
      <c r="CF1620">
        <v>0</v>
      </c>
      <c r="CG1620">
        <v>875323.55359239585</v>
      </c>
      <c r="CH1620">
        <v>404953.20620631811</v>
      </c>
      <c r="CI1620">
        <v>814759.94224210223</v>
      </c>
      <c r="CJ1620">
        <v>71114.76315348057</v>
      </c>
      <c r="CK1620">
        <v>1301801.1094772154</v>
      </c>
      <c r="CL1620">
        <v>9670000</v>
      </c>
      <c r="CM1620">
        <v>5570000</v>
      </c>
      <c r="CN1620">
        <v>2010000</v>
      </c>
      <c r="CO1620">
        <v>210550000</v>
      </c>
      <c r="CP1620">
        <v>235000</v>
      </c>
      <c r="CQ1620">
        <v>11520</v>
      </c>
      <c r="CR1620">
        <v>0</v>
      </c>
      <c r="CS1620">
        <v>0</v>
      </c>
      <c r="CT1620">
        <v>501712000</v>
      </c>
      <c r="CU1620">
        <v>80732160</v>
      </c>
      <c r="CV1620">
        <v>0</v>
      </c>
      <c r="CW1620">
        <v>0</v>
      </c>
      <c r="CX1620">
        <v>29126.262534926809</v>
      </c>
      <c r="CY1620">
        <v>3473817.9146596352</v>
      </c>
      <c r="CZ1620">
        <v>13650</v>
      </c>
      <c r="DA1620">
        <v>12433.889490849017</v>
      </c>
      <c r="DB1620">
        <v>10951.545342022791</v>
      </c>
      <c r="DC1620">
        <v>9197.5610815163527</v>
      </c>
      <c r="DD1620">
        <v>-359110.893902148</v>
      </c>
      <c r="DE1620">
        <v>-414840.33990212576</v>
      </c>
      <c r="DF1620">
        <v>-510111.32116640173</v>
      </c>
    </row>
    <row r="1621" spans="1:110" x14ac:dyDescent="0.45">
      <c r="A1621">
        <v>43204</v>
      </c>
      <c r="B1621" t="s">
        <v>1949</v>
      </c>
      <c r="C1621">
        <v>53407</v>
      </c>
      <c r="D1621">
        <v>50890</v>
      </c>
      <c r="E1621">
        <v>48213</v>
      </c>
      <c r="F1621">
        <v>45432</v>
      </c>
      <c r="G1621">
        <v>42614</v>
      </c>
      <c r="H1621">
        <v>39776</v>
      </c>
      <c r="I1621">
        <v>37061</v>
      </c>
      <c r="J1621">
        <v>34315.821428571428</v>
      </c>
      <c r="K1621">
        <v>2.46</v>
      </c>
      <c r="L1621">
        <v>2.39</v>
      </c>
      <c r="M1621">
        <v>2.33</v>
      </c>
      <c r="N1621">
        <v>2.2799999999999998</v>
      </c>
      <c r="O1621">
        <v>2.2400000000000002</v>
      </c>
      <c r="P1621">
        <v>2.21</v>
      </c>
      <c r="Q1621">
        <v>2.1972807588341454</v>
      </c>
      <c r="R1621">
        <v>2.178319301081463</v>
      </c>
      <c r="S1621">
        <v>237301</v>
      </c>
      <c r="T1621">
        <v>9524</v>
      </c>
      <c r="U1621">
        <v>2882</v>
      </c>
      <c r="V1621">
        <v>129.43052135347551</v>
      </c>
      <c r="W1621">
        <v>239.67493328905391</v>
      </c>
      <c r="X1621">
        <v>1917.0216093300221</v>
      </c>
      <c r="Y1621">
        <v>313.26774690664934</v>
      </c>
      <c r="Z1621">
        <v>17176</v>
      </c>
      <c r="AA1621">
        <v>15821.758323558073</v>
      </c>
      <c r="AB1621">
        <v>14607.93627896846</v>
      </c>
      <c r="AC1621">
        <v>13583.123369494373</v>
      </c>
      <c r="AD1621">
        <v>12631.214397689435</v>
      </c>
      <c r="AE1621">
        <v>11717.479920383517</v>
      </c>
      <c r="AF1621">
        <v>10814.957703338232</v>
      </c>
      <c r="AG1621">
        <v>9767.1219427237302</v>
      </c>
      <c r="AH1621">
        <v>878</v>
      </c>
      <c r="AI1621">
        <v>685.16742095182872</v>
      </c>
      <c r="AJ1621">
        <v>544.80502585244074</v>
      </c>
      <c r="AK1621">
        <v>449.91078488299252</v>
      </c>
      <c r="AL1621">
        <v>383.72026863413981</v>
      </c>
      <c r="AM1621">
        <v>339.76494358858997</v>
      </c>
      <c r="AN1621">
        <v>308.14599519071538</v>
      </c>
      <c r="AO1621">
        <v>276.52707666337562</v>
      </c>
      <c r="AP1621">
        <v>91.052466307275139</v>
      </c>
      <c r="AQ1621">
        <v>4.0605805328293751</v>
      </c>
      <c r="AR1621">
        <v>0.60338316601806652</v>
      </c>
      <c r="AS1621">
        <v>4.0605805328293751</v>
      </c>
      <c r="AT1621">
        <v>38518</v>
      </c>
      <c r="AU1621">
        <v>275</v>
      </c>
      <c r="AV1621">
        <v>23509.033167801415</v>
      </c>
      <c r="AW1621">
        <v>6618.0323960229016</v>
      </c>
      <c r="AX1621">
        <v>211.69665847026616</v>
      </c>
      <c r="AY1621">
        <v>784.49643680953318</v>
      </c>
      <c r="AZ1621">
        <v>251.74995234471118</v>
      </c>
      <c r="BA1621">
        <v>5.62729093792443</v>
      </c>
      <c r="BB1621">
        <v>66.061272509003672</v>
      </c>
      <c r="BC1621">
        <v>20810</v>
      </c>
      <c r="BD1621">
        <v>1017085.1770271731</v>
      </c>
      <c r="BE1621">
        <v>6498645.1194536639</v>
      </c>
      <c r="BF1621">
        <v>224230</v>
      </c>
      <c r="BG1621">
        <v>209838.9844142682</v>
      </c>
      <c r="BH1621">
        <v>189534.38057953055</v>
      </c>
      <c r="BI1621">
        <v>161146.00000000006</v>
      </c>
      <c r="BJ1621">
        <v>138345.30611186195</v>
      </c>
      <c r="BK1621">
        <v>128650.02951658766</v>
      </c>
      <c r="BL1621">
        <v>-726650.09590723389</v>
      </c>
      <c r="BM1621">
        <v>-858002.24148834683</v>
      </c>
      <c r="BN1621">
        <v>-931449.98279495747</v>
      </c>
      <c r="BO1621">
        <v>333238.28695526952</v>
      </c>
      <c r="BP1621">
        <v>1067288.9444500646</v>
      </c>
      <c r="BQ1621">
        <v>1796403.5841801243</v>
      </c>
      <c r="BR1621">
        <v>1367155</v>
      </c>
      <c r="BS1621">
        <v>8767932</v>
      </c>
      <c r="BT1621">
        <v>937111</v>
      </c>
      <c r="BU1621">
        <v>25722</v>
      </c>
      <c r="BV1621">
        <v>88734</v>
      </c>
      <c r="BW1621">
        <v>932589</v>
      </c>
      <c r="BX1621">
        <v>42948</v>
      </c>
      <c r="BY1621">
        <v>607.22112593058728</v>
      </c>
      <c r="BZ1621">
        <v>0</v>
      </c>
      <c r="CA1621">
        <v>0</v>
      </c>
      <c r="CB1621">
        <v>0</v>
      </c>
      <c r="CC1621">
        <v>799.95168999999999</v>
      </c>
      <c r="CD1621">
        <v>22.165872906960544</v>
      </c>
      <c r="CE1621">
        <v>0</v>
      </c>
      <c r="CF1621">
        <v>96.2928</v>
      </c>
      <c r="CG1621">
        <v>696156.97299412917</v>
      </c>
      <c r="CH1621">
        <v>322064.90626223088</v>
      </c>
      <c r="CI1621">
        <v>647989.89217221132</v>
      </c>
      <c r="CJ1621">
        <v>56558.558317025439</v>
      </c>
      <c r="CK1621">
        <v>1035340.4933463796</v>
      </c>
      <c r="CL1621">
        <v>6690000</v>
      </c>
      <c r="CM1621">
        <v>7540000</v>
      </c>
      <c r="CN1621">
        <v>3280000</v>
      </c>
      <c r="CO1621">
        <v>57370000</v>
      </c>
      <c r="CP1621">
        <v>1000</v>
      </c>
      <c r="CQ1621">
        <v>0</v>
      </c>
      <c r="CR1621">
        <v>0</v>
      </c>
      <c r="CS1621">
        <v>0</v>
      </c>
      <c r="CT1621">
        <v>858000</v>
      </c>
      <c r="CU1621">
        <v>0</v>
      </c>
      <c r="CV1621">
        <v>0</v>
      </c>
      <c r="CW1621">
        <v>0</v>
      </c>
      <c r="CX1621">
        <v>2152.2255412753229</v>
      </c>
      <c r="CY1621">
        <v>2750318.2750391457</v>
      </c>
      <c r="CZ1621">
        <v>20810</v>
      </c>
      <c r="DA1621">
        <v>19474.42030799144</v>
      </c>
      <c r="DB1621">
        <v>17590.021227578964</v>
      </c>
      <c r="DC1621">
        <v>15396.08818296002</v>
      </c>
      <c r="DD1621">
        <v>-726650.09590723389</v>
      </c>
      <c r="DE1621">
        <v>-858002.24148834683</v>
      </c>
      <c r="DF1621">
        <v>-931449.98279495747</v>
      </c>
    </row>
    <row r="1622" spans="1:110" x14ac:dyDescent="0.45">
      <c r="A1622">
        <v>43205</v>
      </c>
      <c r="B1622" t="s">
        <v>1950</v>
      </c>
      <c r="C1622">
        <v>25411</v>
      </c>
      <c r="D1622">
        <v>23778</v>
      </c>
      <c r="E1622">
        <v>22066</v>
      </c>
      <c r="F1622">
        <v>20367</v>
      </c>
      <c r="G1622">
        <v>18726</v>
      </c>
      <c r="H1622">
        <v>17125</v>
      </c>
      <c r="I1622">
        <v>15573</v>
      </c>
      <c r="J1622">
        <v>13924.428571428569</v>
      </c>
      <c r="K1622">
        <v>2.46</v>
      </c>
      <c r="L1622">
        <v>2.39</v>
      </c>
      <c r="M1622">
        <v>2.33</v>
      </c>
      <c r="N1622">
        <v>2.2799999999999998</v>
      </c>
      <c r="O1622">
        <v>2.2400000000000002</v>
      </c>
      <c r="P1622">
        <v>2.21</v>
      </c>
      <c r="Q1622">
        <v>2.1972807588341454</v>
      </c>
      <c r="R1622">
        <v>2.178319301081463</v>
      </c>
      <c r="S1622">
        <v>228211</v>
      </c>
      <c r="T1622">
        <v>11518</v>
      </c>
      <c r="U1622">
        <v>3195</v>
      </c>
      <c r="V1622">
        <v>64.207351553630502</v>
      </c>
      <c r="W1622">
        <v>156.30911658067308</v>
      </c>
      <c r="X1622">
        <v>2223.6181639025863</v>
      </c>
      <c r="Y1622">
        <v>253.36956690105538</v>
      </c>
      <c r="Z1622">
        <v>12511</v>
      </c>
      <c r="AA1622">
        <v>11296.843557884869</v>
      </c>
      <c r="AB1622">
        <v>10156.439846130279</v>
      </c>
      <c r="AC1622">
        <v>9179.4795304861655</v>
      </c>
      <c r="AD1622">
        <v>8331.5517895279445</v>
      </c>
      <c r="AE1622">
        <v>7600.5094818598873</v>
      </c>
      <c r="AF1622">
        <v>7157.1821833759868</v>
      </c>
      <c r="AG1622">
        <v>6216.1207853848482</v>
      </c>
      <c r="AH1622">
        <v>721</v>
      </c>
      <c r="AI1622">
        <v>686.44910639038631</v>
      </c>
      <c r="AJ1622">
        <v>664.41607445444583</v>
      </c>
      <c r="AK1622">
        <v>670.40848236942225</v>
      </c>
      <c r="AL1622">
        <v>678.96969899581234</v>
      </c>
      <c r="AM1622">
        <v>722.66410535123441</v>
      </c>
      <c r="AN1622">
        <v>949.81154417891867</v>
      </c>
      <c r="AO1622">
        <v>951.19374077030182</v>
      </c>
      <c r="AP1622">
        <v>60.234708480197405</v>
      </c>
      <c r="AQ1622">
        <v>10.024558190422519</v>
      </c>
      <c r="AR1622">
        <v>1.4896021911071018</v>
      </c>
      <c r="AS1622">
        <v>10.024558190422519</v>
      </c>
      <c r="AT1622">
        <v>18004</v>
      </c>
      <c r="AU1622">
        <v>244</v>
      </c>
      <c r="AV1622">
        <v>11026.273869172199</v>
      </c>
      <c r="AW1622">
        <v>4237.4791048933121</v>
      </c>
      <c r="AX1622">
        <v>175.02194815594476</v>
      </c>
      <c r="AY1622">
        <v>367.94675901427627</v>
      </c>
      <c r="AZ1622">
        <v>161.1937051501416</v>
      </c>
      <c r="BA1622">
        <v>4.6524089228085819</v>
      </c>
      <c r="BB1622">
        <v>66.061272509003672</v>
      </c>
      <c r="BC1622">
        <v>10090</v>
      </c>
      <c r="BD1622">
        <v>428268.88389954559</v>
      </c>
      <c r="BE1622">
        <v>4464767.6360615147</v>
      </c>
      <c r="BF1622">
        <v>71058</v>
      </c>
      <c r="BG1622">
        <v>63801.042382166634</v>
      </c>
      <c r="BH1622">
        <v>55344.423045524032</v>
      </c>
      <c r="BI1622">
        <v>50174.000000000007</v>
      </c>
      <c r="BJ1622">
        <v>40769.902106075249</v>
      </c>
      <c r="BK1622">
        <v>37003.900899026274</v>
      </c>
      <c r="BL1622">
        <v>-314465.96115334122</v>
      </c>
      <c r="BM1622">
        <v>-362431.83501274924</v>
      </c>
      <c r="BN1622">
        <v>-413495.11912958563</v>
      </c>
      <c r="BO1622">
        <v>124690.58354208618</v>
      </c>
      <c r="BP1622">
        <v>548590.17780245747</v>
      </c>
      <c r="BQ1622">
        <v>973612.28983389377</v>
      </c>
      <c r="BR1622">
        <v>1367155</v>
      </c>
      <c r="BS1622">
        <v>8767932</v>
      </c>
      <c r="BT1622">
        <v>937111</v>
      </c>
      <c r="BU1622">
        <v>25722</v>
      </c>
      <c r="BV1622">
        <v>88734</v>
      </c>
      <c r="BW1622">
        <v>932589</v>
      </c>
      <c r="BX1622">
        <v>42948</v>
      </c>
      <c r="BY1622">
        <v>366.30268211683693</v>
      </c>
      <c r="BZ1622">
        <v>0</v>
      </c>
      <c r="CA1622">
        <v>0.33231936000000001</v>
      </c>
      <c r="CB1622">
        <v>0.1462852028841847</v>
      </c>
      <c r="CC1622">
        <v>0</v>
      </c>
      <c r="CD1622">
        <v>8.7916509367016964</v>
      </c>
      <c r="CE1622">
        <v>62.214008665315603</v>
      </c>
      <c r="CF1622">
        <v>680.01975360000006</v>
      </c>
      <c r="CG1622">
        <v>520473.11210511602</v>
      </c>
      <c r="CH1622">
        <v>240787.82597148448</v>
      </c>
      <c r="CI1622">
        <v>484461.59253564436</v>
      </c>
      <c r="CJ1622">
        <v>42285.303466592115</v>
      </c>
      <c r="CK1622">
        <v>774059.45722672634</v>
      </c>
      <c r="CL1622">
        <v>3730000</v>
      </c>
      <c r="CM1622">
        <v>5800000</v>
      </c>
      <c r="CN1622">
        <v>2380000</v>
      </c>
      <c r="CO1622">
        <v>163290000</v>
      </c>
      <c r="CP1622">
        <v>103000</v>
      </c>
      <c r="CQ1622">
        <v>7290</v>
      </c>
      <c r="CR1622">
        <v>0</v>
      </c>
      <c r="CS1622">
        <v>0</v>
      </c>
      <c r="CT1622">
        <v>226851000</v>
      </c>
      <c r="CU1622">
        <v>51088320</v>
      </c>
      <c r="CV1622">
        <v>0</v>
      </c>
      <c r="CW1622">
        <v>0</v>
      </c>
      <c r="CX1622">
        <v>22300.542985512449</v>
      </c>
      <c r="CY1622">
        <v>1946137.9465664078</v>
      </c>
      <c r="CZ1622">
        <v>10090</v>
      </c>
      <c r="DA1622">
        <v>9059.5361202969598</v>
      </c>
      <c r="DB1622">
        <v>7858.7242608761508</v>
      </c>
      <c r="DC1622">
        <v>6482.9039410522355</v>
      </c>
      <c r="DD1622">
        <v>-314465.96115334122</v>
      </c>
      <c r="DE1622">
        <v>-362431.83501274924</v>
      </c>
      <c r="DF1622">
        <v>-413495.11912958563</v>
      </c>
    </row>
    <row r="1623" spans="1:110" x14ac:dyDescent="0.45">
      <c r="A1623">
        <v>43206</v>
      </c>
      <c r="B1623" t="s">
        <v>1951</v>
      </c>
      <c r="C1623">
        <v>66782</v>
      </c>
      <c r="D1623">
        <v>63694</v>
      </c>
      <c r="E1623">
        <v>60361</v>
      </c>
      <c r="F1623">
        <v>57001</v>
      </c>
      <c r="G1623">
        <v>53630</v>
      </c>
      <c r="H1623">
        <v>50173</v>
      </c>
      <c r="I1623">
        <v>46675</v>
      </c>
      <c r="J1623">
        <v>43314.499999999993</v>
      </c>
      <c r="K1623">
        <v>2.46</v>
      </c>
      <c r="L1623">
        <v>2.39</v>
      </c>
      <c r="M1623">
        <v>2.33</v>
      </c>
      <c r="N1623">
        <v>2.2799999999999998</v>
      </c>
      <c r="O1623">
        <v>2.2400000000000002</v>
      </c>
      <c r="P1623">
        <v>2.21</v>
      </c>
      <c r="Q1623">
        <v>2.1972807588341454</v>
      </c>
      <c r="R1623">
        <v>2.178319301081463</v>
      </c>
      <c r="S1623">
        <v>237301</v>
      </c>
      <c r="T1623">
        <v>9524</v>
      </c>
      <c r="U1623">
        <v>2882</v>
      </c>
      <c r="V1623">
        <v>155.83529512556089</v>
      </c>
      <c r="W1623">
        <v>379.37209250593321</v>
      </c>
      <c r="X1623">
        <v>1990.9443414241011</v>
      </c>
      <c r="Y1623">
        <v>247.47660905743064</v>
      </c>
      <c r="Z1623">
        <v>28570</v>
      </c>
      <c r="AA1623">
        <v>26500.736583603339</v>
      </c>
      <c r="AB1623">
        <v>24370.937493821464</v>
      </c>
      <c r="AC1623">
        <v>22402.460348112134</v>
      </c>
      <c r="AD1623">
        <v>20632.235920243955</v>
      </c>
      <c r="AE1623">
        <v>19028.771995705349</v>
      </c>
      <c r="AF1623">
        <v>17555.106091404836</v>
      </c>
      <c r="AG1623">
        <v>15698.238542328494</v>
      </c>
      <c r="AH1623">
        <v>5313</v>
      </c>
      <c r="AI1623">
        <v>4903.8972724063906</v>
      </c>
      <c r="AJ1623">
        <v>4576.1662790526752</v>
      </c>
      <c r="AK1623">
        <v>4335.8125445202859</v>
      </c>
      <c r="AL1623">
        <v>4171.7980129786456</v>
      </c>
      <c r="AM1623">
        <v>4084.0660319879712</v>
      </c>
      <c r="AN1623">
        <v>4045.6608073007701</v>
      </c>
      <c r="AO1623">
        <v>3906.1227697193999</v>
      </c>
      <c r="AP1623">
        <v>122.81762995248879</v>
      </c>
      <c r="AQ1623">
        <v>25.82275432596181</v>
      </c>
      <c r="AR1623">
        <v>3.8371398213961418</v>
      </c>
      <c r="AS1623">
        <v>25.82275432596181</v>
      </c>
      <c r="AT1623">
        <v>55821</v>
      </c>
      <c r="AU1623">
        <v>953</v>
      </c>
      <c r="AV1623">
        <v>34250.927108468029</v>
      </c>
      <c r="AW1623">
        <v>15085.161559819438</v>
      </c>
      <c r="AX1623">
        <v>672.10522271353454</v>
      </c>
      <c r="AY1623">
        <v>1142.953437609578</v>
      </c>
      <c r="AZ1623">
        <v>573.83954573553137</v>
      </c>
      <c r="BA1623">
        <v>17.865806935439995</v>
      </c>
      <c r="BB1623">
        <v>66.061272509003672</v>
      </c>
      <c r="BC1623">
        <v>23750</v>
      </c>
      <c r="BD1623">
        <v>1170635.5059289325</v>
      </c>
      <c r="BE1623">
        <v>9117974.8101656456</v>
      </c>
      <c r="BF1623">
        <v>327110</v>
      </c>
      <c r="BG1623">
        <v>306860.38546209701</v>
      </c>
      <c r="BH1623">
        <v>278657.66547336703</v>
      </c>
      <c r="BI1623">
        <v>275926.00000000012</v>
      </c>
      <c r="BJ1623">
        <v>233254.69669540389</v>
      </c>
      <c r="BK1623">
        <v>214823.09786255594</v>
      </c>
      <c r="BL1623">
        <v>-1180115.6040028995</v>
      </c>
      <c r="BM1623">
        <v>-1355554.5790241882</v>
      </c>
      <c r="BN1623">
        <v>-1522562.0976667961</v>
      </c>
      <c r="BO1623">
        <v>444095.85733306967</v>
      </c>
      <c r="BP1623">
        <v>1404992.7621612912</v>
      </c>
      <c r="BQ1623">
        <v>2381345.3804313857</v>
      </c>
      <c r="BR1623">
        <v>1367155</v>
      </c>
      <c r="BS1623">
        <v>8767932</v>
      </c>
      <c r="BT1623">
        <v>937111</v>
      </c>
      <c r="BU1623">
        <v>25722</v>
      </c>
      <c r="BV1623">
        <v>88734</v>
      </c>
      <c r="BW1623">
        <v>932589</v>
      </c>
      <c r="BX1623">
        <v>42948</v>
      </c>
      <c r="BY1623">
        <v>790.1792930433329</v>
      </c>
      <c r="BZ1623">
        <v>0</v>
      </c>
      <c r="CA1623">
        <v>0</v>
      </c>
      <c r="CB1623">
        <v>0</v>
      </c>
      <c r="CC1623">
        <v>0</v>
      </c>
      <c r="CD1623">
        <v>43.364673915547307</v>
      </c>
      <c r="CE1623">
        <v>115.42428990065993</v>
      </c>
      <c r="CF1623">
        <v>1.6217999999999999</v>
      </c>
      <c r="CG1623">
        <v>1071129.7950237629</v>
      </c>
      <c r="CH1623">
        <v>495539.55560525577</v>
      </c>
      <c r="CI1623">
        <v>997018.35549343016</v>
      </c>
      <c r="CJ1623">
        <v>87022.840145373222</v>
      </c>
      <c r="CK1623">
        <v>1593008.6078837013</v>
      </c>
      <c r="CL1623">
        <v>46300000</v>
      </c>
      <c r="CM1623">
        <v>17800000</v>
      </c>
      <c r="CN1623">
        <v>8010000</v>
      </c>
      <c r="CO1623">
        <v>152600000</v>
      </c>
      <c r="CP1623">
        <v>1000</v>
      </c>
      <c r="CQ1623">
        <v>90</v>
      </c>
      <c r="CR1623">
        <v>0</v>
      </c>
      <c r="CS1623">
        <v>0</v>
      </c>
      <c r="CT1623">
        <v>1744000</v>
      </c>
      <c r="CU1623">
        <v>630720</v>
      </c>
      <c r="CV1623">
        <v>0</v>
      </c>
      <c r="CW1623">
        <v>0</v>
      </c>
      <c r="CX1623">
        <v>6254.8321346769198</v>
      </c>
      <c r="CY1623">
        <v>3918507.3521896163</v>
      </c>
      <c r="CZ1623">
        <v>23750</v>
      </c>
      <c r="DA1623">
        <v>22279.765689599233</v>
      </c>
      <c r="DB1623">
        <v>20232.091819242658</v>
      </c>
      <c r="DC1623">
        <v>17720.450446506056</v>
      </c>
      <c r="DD1623">
        <v>-1180115.6040028995</v>
      </c>
      <c r="DE1623">
        <v>-1355554.5790241882</v>
      </c>
      <c r="DF1623">
        <v>-1522562.0976667961</v>
      </c>
    </row>
    <row r="1624" spans="1:110" x14ac:dyDescent="0.45">
      <c r="A1624">
        <v>43208</v>
      </c>
      <c r="B1624" t="s">
        <v>1952</v>
      </c>
      <c r="C1624">
        <v>52264</v>
      </c>
      <c r="D1624">
        <v>49150</v>
      </c>
      <c r="E1624">
        <v>45973</v>
      </c>
      <c r="F1624">
        <v>42836</v>
      </c>
      <c r="G1624">
        <v>39776</v>
      </c>
      <c r="H1624">
        <v>36690</v>
      </c>
      <c r="I1624">
        <v>33609</v>
      </c>
      <c r="J1624">
        <v>30498.928571428576</v>
      </c>
      <c r="K1624">
        <v>2.46</v>
      </c>
      <c r="L1624">
        <v>2.39</v>
      </c>
      <c r="M1624">
        <v>2.33</v>
      </c>
      <c r="N1624">
        <v>2.2799999999999998</v>
      </c>
      <c r="O1624">
        <v>2.2400000000000002</v>
      </c>
      <c r="P1624">
        <v>2.21</v>
      </c>
      <c r="Q1624">
        <v>2.1972807588341454</v>
      </c>
      <c r="R1624">
        <v>2.178319301081463</v>
      </c>
      <c r="S1624">
        <v>237301</v>
      </c>
      <c r="T1624">
        <v>9524</v>
      </c>
      <c r="U1624">
        <v>2882</v>
      </c>
      <c r="V1624">
        <v>120.28112684446236</v>
      </c>
      <c r="W1624">
        <v>258.67699305797493</v>
      </c>
      <c r="X1624">
        <v>2018.6948857216737</v>
      </c>
      <c r="Y1624">
        <v>284.04356622967504</v>
      </c>
      <c r="Z1624">
        <v>24005</v>
      </c>
      <c r="AA1624">
        <v>21969.083231924458</v>
      </c>
      <c r="AB1624">
        <v>19982.9516239525</v>
      </c>
      <c r="AC1624">
        <v>18132.486470432163</v>
      </c>
      <c r="AD1624">
        <v>16448.63173294178</v>
      </c>
      <c r="AE1624">
        <v>14943.672179979898</v>
      </c>
      <c r="AF1624">
        <v>13663.030686448605</v>
      </c>
      <c r="AG1624">
        <v>11904.241691188321</v>
      </c>
      <c r="AH1624">
        <v>4198</v>
      </c>
      <c r="AI1624">
        <v>3514.8668650839654</v>
      </c>
      <c r="AJ1624">
        <v>2946.856088652773</v>
      </c>
      <c r="AK1624">
        <v>2488.1567206726322</v>
      </c>
      <c r="AL1624">
        <v>2122.6337155703973</v>
      </c>
      <c r="AM1624">
        <v>1885.7747493639019</v>
      </c>
      <c r="AN1624">
        <v>1794.6699616348399</v>
      </c>
      <c r="AO1624">
        <v>1645.4241333788998</v>
      </c>
      <c r="AP1624">
        <v>96.933149564132975</v>
      </c>
      <c r="AQ1624">
        <v>22.777318926339778</v>
      </c>
      <c r="AR1624">
        <v>3.3846024468825919</v>
      </c>
      <c r="AS1624">
        <v>22.777318926339778</v>
      </c>
      <c r="AT1624">
        <v>46623</v>
      </c>
      <c r="AU1624">
        <v>841</v>
      </c>
      <c r="AV1624">
        <v>28621.889080976005</v>
      </c>
      <c r="AW1624">
        <v>13045.701935807701</v>
      </c>
      <c r="AX1624">
        <v>591.02750950771622</v>
      </c>
      <c r="AY1624">
        <v>955.1124386321693</v>
      </c>
      <c r="AZ1624">
        <v>496.25850163812493</v>
      </c>
      <c r="BA1624">
        <v>15.710610513882784</v>
      </c>
      <c r="BB1624">
        <v>66.061272509003672</v>
      </c>
      <c r="BC1624">
        <v>19070</v>
      </c>
      <c r="BD1624">
        <v>857699.28914887505</v>
      </c>
      <c r="BE1624">
        <v>7733642.8022946604</v>
      </c>
      <c r="BF1624">
        <v>179852</v>
      </c>
      <c r="BG1624">
        <v>164309.89318484411</v>
      </c>
      <c r="BH1624">
        <v>145192.80265140877</v>
      </c>
      <c r="BI1624">
        <v>226269.99999999997</v>
      </c>
      <c r="BJ1624">
        <v>186755.07167739389</v>
      </c>
      <c r="BK1624">
        <v>169412.25370771691</v>
      </c>
      <c r="BL1624">
        <v>-843492.13568228832</v>
      </c>
      <c r="BM1624">
        <v>-933877.11402051616</v>
      </c>
      <c r="BN1624">
        <v>-1035968.3982167896</v>
      </c>
      <c r="BO1624">
        <v>294772.00882962951</v>
      </c>
      <c r="BP1624">
        <v>1043709.9549802132</v>
      </c>
      <c r="BQ1624">
        <v>1808431.85571831</v>
      </c>
      <c r="BR1624">
        <v>1367155</v>
      </c>
      <c r="BS1624">
        <v>8767932</v>
      </c>
      <c r="BT1624">
        <v>937111</v>
      </c>
      <c r="BU1624">
        <v>25722</v>
      </c>
      <c r="BV1624">
        <v>88734</v>
      </c>
      <c r="BW1624">
        <v>932589</v>
      </c>
      <c r="BX1624">
        <v>42948</v>
      </c>
      <c r="BY1624">
        <v>665.3445278807277</v>
      </c>
      <c r="BZ1624">
        <v>0</v>
      </c>
      <c r="CA1624">
        <v>0</v>
      </c>
      <c r="CB1624">
        <v>31.161531071793284</v>
      </c>
      <c r="CC1624">
        <v>0</v>
      </c>
      <c r="CD1624">
        <v>92.296866107171795</v>
      </c>
      <c r="CE1624">
        <v>104.21392554958584</v>
      </c>
      <c r="CF1624">
        <v>22.904599999999999</v>
      </c>
      <c r="CG1624">
        <v>1013471.4353927872</v>
      </c>
      <c r="CH1624">
        <v>468864.91912216938</v>
      </c>
      <c r="CI1624">
        <v>943349.3760972881</v>
      </c>
      <c r="CJ1624">
        <v>82338.445932345538</v>
      </c>
      <c r="CK1624">
        <v>1507257.7832541235</v>
      </c>
      <c r="CL1624">
        <v>43000000</v>
      </c>
      <c r="CM1624">
        <v>26900000</v>
      </c>
      <c r="CN1624">
        <v>5900000</v>
      </c>
      <c r="CO1624">
        <v>299690000</v>
      </c>
      <c r="CP1624">
        <v>11000</v>
      </c>
      <c r="CQ1624">
        <v>6600</v>
      </c>
      <c r="CR1624">
        <v>0</v>
      </c>
      <c r="CS1624">
        <v>0</v>
      </c>
      <c r="CT1624">
        <v>18691000</v>
      </c>
      <c r="CU1624">
        <v>46252800</v>
      </c>
      <c r="CV1624">
        <v>0</v>
      </c>
      <c r="CW1624">
        <v>0</v>
      </c>
      <c r="CX1624">
        <v>36217.003628592705</v>
      </c>
      <c r="CY1624">
        <v>3348043.0807257053</v>
      </c>
      <c r="CZ1624">
        <v>19070</v>
      </c>
      <c r="DA1624">
        <v>17422.04514286734</v>
      </c>
      <c r="DB1624">
        <v>15395.028949149108</v>
      </c>
      <c r="DC1624">
        <v>12983.390367358983</v>
      </c>
      <c r="DD1624">
        <v>-843492.13568228832</v>
      </c>
      <c r="DE1624">
        <v>-933877.11402051616</v>
      </c>
      <c r="DF1624">
        <v>-1035968.3982167896</v>
      </c>
    </row>
    <row r="1625" spans="1:110" x14ac:dyDescent="0.45">
      <c r="A1625">
        <v>43210</v>
      </c>
      <c r="B1625" t="s">
        <v>1953</v>
      </c>
      <c r="C1625">
        <v>48167</v>
      </c>
      <c r="D1625">
        <v>46058</v>
      </c>
      <c r="E1625">
        <v>43786</v>
      </c>
      <c r="F1625">
        <v>41471</v>
      </c>
      <c r="G1625">
        <v>39129</v>
      </c>
      <c r="H1625">
        <v>36717</v>
      </c>
      <c r="I1625">
        <v>34264</v>
      </c>
      <c r="J1625">
        <v>31940.857142857138</v>
      </c>
      <c r="K1625">
        <v>2.46</v>
      </c>
      <c r="L1625">
        <v>2.39</v>
      </c>
      <c r="M1625">
        <v>2.33</v>
      </c>
      <c r="N1625">
        <v>2.2799999999999998</v>
      </c>
      <c r="O1625">
        <v>2.2400000000000002</v>
      </c>
      <c r="P1625">
        <v>2.21</v>
      </c>
      <c r="Q1625">
        <v>2.1972807588341454</v>
      </c>
      <c r="R1625">
        <v>2.178319301081463</v>
      </c>
      <c r="S1625">
        <v>237301</v>
      </c>
      <c r="T1625">
        <v>9524</v>
      </c>
      <c r="U1625">
        <v>2882</v>
      </c>
      <c r="V1625">
        <v>107.90442625412614</v>
      </c>
      <c r="W1625">
        <v>262.68713994282723</v>
      </c>
      <c r="X1625">
        <v>2073.8429454572515</v>
      </c>
      <c r="Y1625">
        <v>257.78099828362275</v>
      </c>
      <c r="Z1625">
        <v>26443</v>
      </c>
      <c r="AA1625">
        <v>24762.554151874479</v>
      </c>
      <c r="AB1625">
        <v>22766.90938343979</v>
      </c>
      <c r="AC1625">
        <v>20903.883300735477</v>
      </c>
      <c r="AD1625">
        <v>19226.913549371675</v>
      </c>
      <c r="AE1625">
        <v>17759.015163266711</v>
      </c>
      <c r="AF1625">
        <v>16619.334099774824</v>
      </c>
      <c r="AG1625">
        <v>14875.484919328168</v>
      </c>
      <c r="AH1625">
        <v>4288</v>
      </c>
      <c r="AI1625">
        <v>3847.9169747807005</v>
      </c>
      <c r="AJ1625">
        <v>3408.7430378807799</v>
      </c>
      <c r="AK1625">
        <v>3007.7130837820459</v>
      </c>
      <c r="AL1625">
        <v>2657.7706263960717</v>
      </c>
      <c r="AM1625">
        <v>2411.2864518881388</v>
      </c>
      <c r="AN1625">
        <v>2409.1514923397435</v>
      </c>
      <c r="AO1625">
        <v>2226.275089892104</v>
      </c>
      <c r="AP1625">
        <v>88.257619143774249</v>
      </c>
      <c r="AQ1625">
        <v>32.801877116762299</v>
      </c>
      <c r="AR1625">
        <v>4.8742046379896937</v>
      </c>
      <c r="AS1625">
        <v>32.801877116762299</v>
      </c>
      <c r="AT1625">
        <v>44580</v>
      </c>
      <c r="AU1625">
        <v>1019</v>
      </c>
      <c r="AV1625">
        <v>27437.904233641199</v>
      </c>
      <c r="AW1625">
        <v>14603.013406678299</v>
      </c>
      <c r="AX1625">
        <v>706.68485213859606</v>
      </c>
      <c r="AY1625">
        <v>915.60286427660674</v>
      </c>
      <c r="AZ1625">
        <v>555.49862999004256</v>
      </c>
      <c r="BA1625">
        <v>18.784997803668862</v>
      </c>
      <c r="BB1625">
        <v>66.061272509003672</v>
      </c>
      <c r="BC1625">
        <v>17400</v>
      </c>
      <c r="BD1625">
        <v>874609.18848482333</v>
      </c>
      <c r="BE1625">
        <v>7350998.4261771189</v>
      </c>
      <c r="BF1625">
        <v>225114</v>
      </c>
      <c r="BG1625">
        <v>212473.6072543544</v>
      </c>
      <c r="BH1625">
        <v>194075.29109784652</v>
      </c>
      <c r="BI1625">
        <v>439123.99999999988</v>
      </c>
      <c r="BJ1625">
        <v>370696.68961662019</v>
      </c>
      <c r="BK1625">
        <v>340958.3330407443</v>
      </c>
      <c r="BL1625">
        <v>-852951.62300815573</v>
      </c>
      <c r="BM1625">
        <v>-892379.70405193488</v>
      </c>
      <c r="BN1625">
        <v>-989515.54479895043</v>
      </c>
      <c r="BO1625">
        <v>366271.34533961909</v>
      </c>
      <c r="BP1625">
        <v>1141483.9218833456</v>
      </c>
      <c r="BQ1625">
        <v>1915970.9273808692</v>
      </c>
      <c r="BR1625">
        <v>1367155</v>
      </c>
      <c r="BS1625">
        <v>8767932</v>
      </c>
      <c r="BT1625">
        <v>937111</v>
      </c>
      <c r="BU1625">
        <v>25722</v>
      </c>
      <c r="BV1625">
        <v>88734</v>
      </c>
      <c r="BW1625">
        <v>932589</v>
      </c>
      <c r="BX1625">
        <v>42948</v>
      </c>
      <c r="BY1625">
        <v>900.20492601213709</v>
      </c>
      <c r="BZ1625">
        <v>0</v>
      </c>
      <c r="CA1625">
        <v>0</v>
      </c>
      <c r="CB1625">
        <v>773.00448601015091</v>
      </c>
      <c r="CC1625">
        <v>0</v>
      </c>
      <c r="CD1625">
        <v>24.229847899022001</v>
      </c>
      <c r="CE1625">
        <v>171.7519572096042</v>
      </c>
      <c r="CF1625">
        <v>0</v>
      </c>
      <c r="CG1625">
        <v>909376.81297176401</v>
      </c>
      <c r="CH1625">
        <v>420707.35392787249</v>
      </c>
      <c r="CI1625">
        <v>846457.05759015924</v>
      </c>
      <c r="CJ1625">
        <v>73881.38523902712</v>
      </c>
      <c r="CK1625">
        <v>1352445.8918087783</v>
      </c>
      <c r="CL1625">
        <v>37700000</v>
      </c>
      <c r="CM1625">
        <v>21700000</v>
      </c>
      <c r="CN1625">
        <v>3380000</v>
      </c>
      <c r="CO1625">
        <v>276850000</v>
      </c>
      <c r="CP1625">
        <v>27000</v>
      </c>
      <c r="CQ1625">
        <v>17600</v>
      </c>
      <c r="CR1625">
        <v>0</v>
      </c>
      <c r="CS1625">
        <v>0</v>
      </c>
      <c r="CT1625">
        <v>49999000</v>
      </c>
      <c r="CU1625">
        <v>123340800</v>
      </c>
      <c r="CV1625">
        <v>0</v>
      </c>
      <c r="CW1625">
        <v>0</v>
      </c>
      <c r="CX1625">
        <v>35362.685093124637</v>
      </c>
      <c r="CY1625">
        <v>3068666.0363933751</v>
      </c>
      <c r="CZ1625">
        <v>17400</v>
      </c>
      <c r="DA1625">
        <v>16422.971322200159</v>
      </c>
      <c r="DB1625">
        <v>15000.888727944641</v>
      </c>
      <c r="DC1625">
        <v>13239.363325397955</v>
      </c>
      <c r="DD1625">
        <v>-852951.62300815573</v>
      </c>
      <c r="DE1625">
        <v>-892379.70405193488</v>
      </c>
      <c r="DF1625">
        <v>-989515.54479895043</v>
      </c>
    </row>
    <row r="1626" spans="1:110" x14ac:dyDescent="0.45">
      <c r="A1626">
        <v>43211</v>
      </c>
      <c r="B1626" t="s">
        <v>1954</v>
      </c>
      <c r="C1626">
        <v>37026</v>
      </c>
      <c r="D1626">
        <v>36038</v>
      </c>
      <c r="E1626">
        <v>34892</v>
      </c>
      <c r="F1626">
        <v>33634</v>
      </c>
      <c r="G1626">
        <v>32331</v>
      </c>
      <c r="H1626">
        <v>31010</v>
      </c>
      <c r="I1626">
        <v>29632</v>
      </c>
      <c r="J1626">
        <v>28389.178571428572</v>
      </c>
      <c r="K1626">
        <v>2.46</v>
      </c>
      <c r="L1626">
        <v>2.39</v>
      </c>
      <c r="M1626">
        <v>2.33</v>
      </c>
      <c r="N1626">
        <v>2.2799999999999998</v>
      </c>
      <c r="O1626">
        <v>2.2400000000000002</v>
      </c>
      <c r="P1626">
        <v>2.21</v>
      </c>
      <c r="Q1626">
        <v>2.1972807588341454</v>
      </c>
      <c r="R1626">
        <v>2.178319301081463</v>
      </c>
      <c r="S1626">
        <v>281513</v>
      </c>
      <c r="T1626">
        <v>10242</v>
      </c>
      <c r="U1626">
        <v>4026</v>
      </c>
      <c r="V1626">
        <v>84.034386750834983</v>
      </c>
      <c r="W1626">
        <v>204.5768971556173</v>
      </c>
      <c r="X1626">
        <v>2201.3072915159328</v>
      </c>
      <c r="Y1626">
        <v>355.44312538870884</v>
      </c>
      <c r="Z1626">
        <v>13945</v>
      </c>
      <c r="AA1626">
        <v>13260.547134194167</v>
      </c>
      <c r="AB1626">
        <v>12509.798943620386</v>
      </c>
      <c r="AC1626">
        <v>11774.633443324043</v>
      </c>
      <c r="AD1626">
        <v>11076.738977314628</v>
      </c>
      <c r="AE1626">
        <v>10420.716644170192</v>
      </c>
      <c r="AF1626">
        <v>9806.2854273086105</v>
      </c>
      <c r="AG1626">
        <v>9103.3681596713268</v>
      </c>
      <c r="AH1626">
        <v>1588</v>
      </c>
      <c r="AI1626">
        <v>1358.2887305380405</v>
      </c>
      <c r="AJ1626">
        <v>1178.7639013982848</v>
      </c>
      <c r="AK1626">
        <v>1031.7321693498793</v>
      </c>
      <c r="AL1626">
        <v>920.26264810200792</v>
      </c>
      <c r="AM1626">
        <v>843.97662052283147</v>
      </c>
      <c r="AN1626">
        <v>803.46227019126081</v>
      </c>
      <c r="AO1626">
        <v>767.80609586358696</v>
      </c>
      <c r="AP1626">
        <v>58.942176256883428</v>
      </c>
      <c r="AQ1626">
        <v>6.5984433658477348</v>
      </c>
      <c r="AR1626">
        <v>0.98049764477935819</v>
      </c>
      <c r="AS1626">
        <v>6.5984433658477348</v>
      </c>
      <c r="AT1626">
        <v>29852</v>
      </c>
      <c r="AU1626">
        <v>785</v>
      </c>
      <c r="AV1626">
        <v>18406.724978706741</v>
      </c>
      <c r="AW1626">
        <v>10795.73344567097</v>
      </c>
      <c r="AX1626">
        <v>540.84653039492332</v>
      </c>
      <c r="AY1626">
        <v>614.23241253944389</v>
      </c>
      <c r="AZ1626">
        <v>410.66970027332371</v>
      </c>
      <c r="BA1626">
        <v>14.376706752443598</v>
      </c>
      <c r="BB1626">
        <v>66.061272509003672</v>
      </c>
      <c r="BC1626">
        <v>13720</v>
      </c>
      <c r="BD1626">
        <v>783374.72173267894</v>
      </c>
      <c r="BE1626">
        <v>5025806.9676415231</v>
      </c>
      <c r="BF1626">
        <v>273350</v>
      </c>
      <c r="BG1626">
        <v>267423.74789817381</v>
      </c>
      <c r="BH1626">
        <v>254369.94189642457</v>
      </c>
      <c r="BI1626">
        <v>147230</v>
      </c>
      <c r="BJ1626">
        <v>130732.10813378305</v>
      </c>
      <c r="BK1626">
        <v>122983.4834962967</v>
      </c>
      <c r="BL1626">
        <v>-591463.76131348405</v>
      </c>
      <c r="BM1626">
        <v>-709006.26938835438</v>
      </c>
      <c r="BN1626">
        <v>-847285.64919997461</v>
      </c>
      <c r="BO1626">
        <v>373489.74232415715</v>
      </c>
      <c r="BP1626">
        <v>978170.29168158281</v>
      </c>
      <c r="BQ1626">
        <v>1556074.7079574249</v>
      </c>
      <c r="BR1626">
        <v>1367155</v>
      </c>
      <c r="BS1626">
        <v>8767932</v>
      </c>
      <c r="BT1626">
        <v>937111</v>
      </c>
      <c r="BU1626">
        <v>25722</v>
      </c>
      <c r="BV1626">
        <v>88734</v>
      </c>
      <c r="BW1626">
        <v>932589</v>
      </c>
      <c r="BX1626">
        <v>42948</v>
      </c>
      <c r="BY1626">
        <v>348.30104997136374</v>
      </c>
      <c r="BZ1626">
        <v>0</v>
      </c>
      <c r="CA1626">
        <v>0</v>
      </c>
      <c r="CB1626">
        <v>0</v>
      </c>
      <c r="CC1626">
        <v>0</v>
      </c>
      <c r="CD1626">
        <v>28.18950599796549</v>
      </c>
      <c r="CE1626">
        <v>0</v>
      </c>
      <c r="CF1626">
        <v>0</v>
      </c>
      <c r="CG1626">
        <v>565361.49946882855</v>
      </c>
      <c r="CH1626">
        <v>261554.65705898797</v>
      </c>
      <c r="CI1626">
        <v>526244.15367626504</v>
      </c>
      <c r="CJ1626">
        <v>45932.214397539836</v>
      </c>
      <c r="CK1626">
        <v>840818.48848196818</v>
      </c>
      <c r="CL1626">
        <v>13300000</v>
      </c>
      <c r="CM1626">
        <v>5200000</v>
      </c>
      <c r="CN1626">
        <v>2800000</v>
      </c>
      <c r="CO1626">
        <v>74300000</v>
      </c>
      <c r="CP1626">
        <v>0</v>
      </c>
      <c r="CQ1626">
        <v>0</v>
      </c>
      <c r="CR1626">
        <v>0</v>
      </c>
      <c r="CS1626">
        <v>0</v>
      </c>
      <c r="CT1626">
        <v>0</v>
      </c>
      <c r="CU1626">
        <v>0</v>
      </c>
      <c r="CV1626">
        <v>0</v>
      </c>
      <c r="CW1626">
        <v>0</v>
      </c>
      <c r="CX1626">
        <v>5983.788033645229</v>
      </c>
      <c r="CY1626">
        <v>1947125.0329765328</v>
      </c>
      <c r="CZ1626">
        <v>13720</v>
      </c>
      <c r="DA1626">
        <v>13422.549190279658</v>
      </c>
      <c r="DB1626">
        <v>12767.35175715729</v>
      </c>
      <c r="DC1626">
        <v>11858.305054991344</v>
      </c>
      <c r="DD1626">
        <v>-591463.76131348405</v>
      </c>
      <c r="DE1626">
        <v>-709006.26938835438</v>
      </c>
      <c r="DF1626">
        <v>-847285.64919997461</v>
      </c>
    </row>
    <row r="1627" spans="1:110" x14ac:dyDescent="0.45">
      <c r="A1627">
        <v>43212</v>
      </c>
      <c r="B1627" t="s">
        <v>1955</v>
      </c>
      <c r="C1627">
        <v>27006</v>
      </c>
      <c r="D1627">
        <v>24158</v>
      </c>
      <c r="E1627">
        <v>21451</v>
      </c>
      <c r="F1627">
        <v>18905</v>
      </c>
      <c r="G1627">
        <v>16515</v>
      </c>
      <c r="H1627">
        <v>14226</v>
      </c>
      <c r="I1627">
        <v>12059</v>
      </c>
      <c r="J1627">
        <v>9571.8214285714294</v>
      </c>
      <c r="K1627">
        <v>2.46</v>
      </c>
      <c r="L1627">
        <v>2.39</v>
      </c>
      <c r="M1627">
        <v>2.33</v>
      </c>
      <c r="N1627">
        <v>2.2799999999999998</v>
      </c>
      <c r="O1627">
        <v>2.2400000000000002</v>
      </c>
      <c r="P1627">
        <v>2.21</v>
      </c>
      <c r="Q1627">
        <v>2.1972807588341454</v>
      </c>
      <c r="R1627">
        <v>2.178319301081463</v>
      </c>
      <c r="S1627">
        <v>225022</v>
      </c>
      <c r="T1627">
        <v>8955</v>
      </c>
      <c r="U1627">
        <v>3553</v>
      </c>
      <c r="V1627">
        <v>62.815373015357785</v>
      </c>
      <c r="W1627">
        <v>152.92042462637363</v>
      </c>
      <c r="X1627">
        <v>1878.0452384845241</v>
      </c>
      <c r="Y1627">
        <v>306.08081879740831</v>
      </c>
      <c r="Z1627">
        <v>11391</v>
      </c>
      <c r="AA1627">
        <v>9795.6194954283637</v>
      </c>
      <c r="AB1627">
        <v>8282.9763835826852</v>
      </c>
      <c r="AC1627">
        <v>6933.9173109455623</v>
      </c>
      <c r="AD1627">
        <v>5768.3790766544953</v>
      </c>
      <c r="AE1627">
        <v>4783.9780610897733</v>
      </c>
      <c r="AF1627">
        <v>3956.6096501807369</v>
      </c>
      <c r="AG1627">
        <v>2705.5322650054195</v>
      </c>
      <c r="AH1627">
        <v>1507</v>
      </c>
      <c r="AI1627">
        <v>1185.6281721338246</v>
      </c>
      <c r="AJ1627">
        <v>918.15562715184262</v>
      </c>
      <c r="AK1627">
        <v>705.63812901768711</v>
      </c>
      <c r="AL1627">
        <v>537.78380396226646</v>
      </c>
      <c r="AM1627">
        <v>412.08400881726982</v>
      </c>
      <c r="AN1627">
        <v>326.37152875661417</v>
      </c>
      <c r="AO1627">
        <v>225.12966259868864</v>
      </c>
      <c r="AP1627">
        <v>52.479515140313545</v>
      </c>
      <c r="AQ1627">
        <v>19.224310960114074</v>
      </c>
      <c r="AR1627">
        <v>2.8566421766167838</v>
      </c>
      <c r="AS1627">
        <v>19.224310960114074</v>
      </c>
      <c r="AT1627">
        <v>20215</v>
      </c>
      <c r="AU1627">
        <v>199</v>
      </c>
      <c r="AV1627">
        <v>12355.868330680289</v>
      </c>
      <c r="AW1627">
        <v>4015.043055200706</v>
      </c>
      <c r="AX1627">
        <v>147.12504952008149</v>
      </c>
      <c r="AY1627">
        <v>412.31532619480117</v>
      </c>
      <c r="AZ1627">
        <v>152.73223781983484</v>
      </c>
      <c r="BA1627">
        <v>3.9108574688358742</v>
      </c>
      <c r="BB1627">
        <v>66.061272509003672</v>
      </c>
      <c r="BC1627">
        <v>9580</v>
      </c>
      <c r="BD1627">
        <v>275120.16065463639</v>
      </c>
      <c r="BE1627">
        <v>5794314.5330054751</v>
      </c>
      <c r="BF1627">
        <v>55820</v>
      </c>
      <c r="BG1627">
        <v>45789.783577558854</v>
      </c>
      <c r="BH1627">
        <v>35548.173146693771</v>
      </c>
      <c r="BI1627">
        <v>31718.000000000011</v>
      </c>
      <c r="BJ1627">
        <v>22451.871407542239</v>
      </c>
      <c r="BK1627">
        <v>18677.884297028464</v>
      </c>
      <c r="BL1627">
        <v>-467949.83890907309</v>
      </c>
      <c r="BM1627">
        <v>-494840.54096478428</v>
      </c>
      <c r="BN1627">
        <v>-564216.69602159667</v>
      </c>
      <c r="BO1627">
        <v>-291087.31046215631</v>
      </c>
      <c r="BP1627">
        <v>-124372.65933051892</v>
      </c>
      <c r="BQ1627">
        <v>70168.539524901193</v>
      </c>
      <c r="BR1627">
        <v>1367155</v>
      </c>
      <c r="BS1627">
        <v>8767932</v>
      </c>
      <c r="BT1627">
        <v>937111</v>
      </c>
      <c r="BU1627">
        <v>25722</v>
      </c>
      <c r="BV1627">
        <v>88734</v>
      </c>
      <c r="BW1627">
        <v>932589</v>
      </c>
      <c r="BX1627">
        <v>42948</v>
      </c>
      <c r="BY1627">
        <v>348.27972401340116</v>
      </c>
      <c r="BZ1627">
        <v>0</v>
      </c>
      <c r="CA1627">
        <v>0.35910020933151438</v>
      </c>
      <c r="CB1627">
        <v>0</v>
      </c>
      <c r="CC1627">
        <v>0</v>
      </c>
      <c r="CD1627">
        <v>20.898990438958595</v>
      </c>
      <c r="CE1627">
        <v>8.6083753801806644</v>
      </c>
      <c r="CF1627">
        <v>93.938975999999997</v>
      </c>
      <c r="CG1627">
        <v>753428.36376852111</v>
      </c>
      <c r="CH1627">
        <v>348560.51833939052</v>
      </c>
      <c r="CI1627">
        <v>701298.67707576172</v>
      </c>
      <c r="CJ1627">
        <v>61211.513642717364</v>
      </c>
      <c r="CK1627">
        <v>1120515.8090858262</v>
      </c>
      <c r="CL1627">
        <v>6050000</v>
      </c>
      <c r="CM1627">
        <v>6020000</v>
      </c>
      <c r="CN1627">
        <v>6510000</v>
      </c>
      <c r="CO1627">
        <v>126910000</v>
      </c>
      <c r="CP1627">
        <v>4000</v>
      </c>
      <c r="CQ1627">
        <v>0</v>
      </c>
      <c r="CR1627">
        <v>0</v>
      </c>
      <c r="CS1627">
        <v>0</v>
      </c>
      <c r="CT1627">
        <v>6428000</v>
      </c>
      <c r="CU1627">
        <v>0</v>
      </c>
      <c r="CV1627">
        <v>0</v>
      </c>
      <c r="CW1627">
        <v>0</v>
      </c>
      <c r="CX1627">
        <v>13338.382949385777</v>
      </c>
      <c r="CY1627">
        <v>3280795.9344931794</v>
      </c>
      <c r="CZ1627">
        <v>9580</v>
      </c>
      <c r="DA1627">
        <v>7858.583423020671</v>
      </c>
      <c r="DB1627">
        <v>6100.8867564551483</v>
      </c>
      <c r="DC1627">
        <v>4164.6209678619116</v>
      </c>
      <c r="DD1627">
        <v>-467949.83890907309</v>
      </c>
      <c r="DE1627">
        <v>-494840.54096478428</v>
      </c>
      <c r="DF1627">
        <v>-564216.69602159667</v>
      </c>
    </row>
    <row r="1628" spans="1:110" x14ac:dyDescent="0.45">
      <c r="A1628">
        <v>43213</v>
      </c>
      <c r="B1628" t="s">
        <v>1956</v>
      </c>
      <c r="C1628">
        <v>59756</v>
      </c>
      <c r="D1628">
        <v>57357</v>
      </c>
      <c r="E1628">
        <v>54701</v>
      </c>
      <c r="F1628">
        <v>51908</v>
      </c>
      <c r="G1628">
        <v>49059</v>
      </c>
      <c r="H1628">
        <v>46124</v>
      </c>
      <c r="I1628">
        <v>43116</v>
      </c>
      <c r="J1628">
        <v>40329.28571428571</v>
      </c>
      <c r="K1628">
        <v>2.46</v>
      </c>
      <c r="L1628">
        <v>2.39</v>
      </c>
      <c r="M1628">
        <v>2.33</v>
      </c>
      <c r="N1628">
        <v>2.2799999999999998</v>
      </c>
      <c r="O1628">
        <v>2.2400000000000002</v>
      </c>
      <c r="P1628">
        <v>2.21</v>
      </c>
      <c r="Q1628">
        <v>2.1972807588341454</v>
      </c>
      <c r="R1628">
        <v>2.178319301081463</v>
      </c>
      <c r="S1628">
        <v>281513</v>
      </c>
      <c r="T1628">
        <v>10242</v>
      </c>
      <c r="U1628">
        <v>4026</v>
      </c>
      <c r="V1628">
        <v>134.51795573415109</v>
      </c>
      <c r="W1628">
        <v>327.47625180397802</v>
      </c>
      <c r="X1628">
        <v>2219.3825666194257</v>
      </c>
      <c r="Y1628">
        <v>358.3617239413997</v>
      </c>
      <c r="Z1628">
        <v>28474</v>
      </c>
      <c r="AA1628">
        <v>26404.359186174421</v>
      </c>
      <c r="AB1628">
        <v>24337.467063161333</v>
      </c>
      <c r="AC1628">
        <v>22455.505993345952</v>
      </c>
      <c r="AD1628">
        <v>20745.494951819517</v>
      </c>
      <c r="AE1628">
        <v>19203.847887343836</v>
      </c>
      <c r="AF1628">
        <v>17804.37296681523</v>
      </c>
      <c r="AG1628">
        <v>16009.332724664466</v>
      </c>
      <c r="AH1628">
        <v>4681</v>
      </c>
      <c r="AI1628">
        <v>3971.6641311383919</v>
      </c>
      <c r="AJ1628">
        <v>3384.0732550611774</v>
      </c>
      <c r="AK1628">
        <v>2893.6346763950569</v>
      </c>
      <c r="AL1628">
        <v>2519.2043504096814</v>
      </c>
      <c r="AM1628">
        <v>2259.1080599939114</v>
      </c>
      <c r="AN1628">
        <v>2104.7335168800619</v>
      </c>
      <c r="AO1628">
        <v>1923.1938162298143</v>
      </c>
      <c r="AP1628">
        <v>107.51702598959402</v>
      </c>
      <c r="AQ1628">
        <v>24.744162621929007</v>
      </c>
      <c r="AR1628">
        <v>3.6768661679225931</v>
      </c>
      <c r="AS1628">
        <v>24.744162621929007</v>
      </c>
      <c r="AT1628">
        <v>49539</v>
      </c>
      <c r="AU1628">
        <v>1365</v>
      </c>
      <c r="AV1628">
        <v>30566.077858984176</v>
      </c>
      <c r="AW1628">
        <v>18532.735491852793</v>
      </c>
      <c r="AX1628">
        <v>938.57606473802446</v>
      </c>
      <c r="AY1628">
        <v>1019.9900181543019</v>
      </c>
      <c r="AZ1628">
        <v>704.98525811008028</v>
      </c>
      <c r="BA1628">
        <v>24.949097552217104</v>
      </c>
      <c r="BB1628">
        <v>66.061272509003672</v>
      </c>
      <c r="BC1628">
        <v>21310</v>
      </c>
      <c r="BD1628">
        <v>1086027.5648199627</v>
      </c>
      <c r="BE1628">
        <v>8030081.0540646389</v>
      </c>
      <c r="BF1628">
        <v>467996</v>
      </c>
      <c r="BG1628">
        <v>443969.4257138042</v>
      </c>
      <c r="BH1628">
        <v>406994.27846849815</v>
      </c>
      <c r="BI1628">
        <v>195161.99999999988</v>
      </c>
      <c r="BJ1628">
        <v>165974.92216240114</v>
      </c>
      <c r="BK1628">
        <v>153335.75252630838</v>
      </c>
      <c r="BL1628">
        <v>-1159161.3387276051</v>
      </c>
      <c r="BM1628">
        <v>-1446799.6097892215</v>
      </c>
      <c r="BN1628">
        <v>-1715099.3991462532</v>
      </c>
      <c r="BO1628">
        <v>404940.84320049547</v>
      </c>
      <c r="BP1628">
        <v>1270090.4311136226</v>
      </c>
      <c r="BQ1628">
        <v>2150696.7471629949</v>
      </c>
      <c r="BR1628">
        <v>1367155</v>
      </c>
      <c r="BS1628">
        <v>8767932</v>
      </c>
      <c r="BT1628">
        <v>937111</v>
      </c>
      <c r="BU1628">
        <v>25722</v>
      </c>
      <c r="BV1628">
        <v>88734</v>
      </c>
      <c r="BW1628">
        <v>932589</v>
      </c>
      <c r="BX1628">
        <v>42948</v>
      </c>
      <c r="BY1628">
        <v>851.36428943752412</v>
      </c>
      <c r="BZ1628">
        <v>0</v>
      </c>
      <c r="CA1628">
        <v>0</v>
      </c>
      <c r="CB1628">
        <v>0</v>
      </c>
      <c r="CC1628">
        <v>0</v>
      </c>
      <c r="CD1628">
        <v>37.556309946314833</v>
      </c>
      <c r="CE1628">
        <v>0</v>
      </c>
      <c r="CF1628">
        <v>3.0507911999999995</v>
      </c>
      <c r="CG1628">
        <v>976709.39401733293</v>
      </c>
      <c r="CH1628">
        <v>451857.60055912775</v>
      </c>
      <c r="CI1628">
        <v>909130.89930109028</v>
      </c>
      <c r="CJ1628">
        <v>79351.751635448702</v>
      </c>
      <c r="CK1628">
        <v>1452584.438691641</v>
      </c>
      <c r="CL1628">
        <v>32500000</v>
      </c>
      <c r="CM1628">
        <v>23900000</v>
      </c>
      <c r="CN1628">
        <v>9420000</v>
      </c>
      <c r="CO1628">
        <v>188610000</v>
      </c>
      <c r="CP1628">
        <v>2000</v>
      </c>
      <c r="CQ1628">
        <v>220</v>
      </c>
      <c r="CR1628">
        <v>0</v>
      </c>
      <c r="CS1628">
        <v>0</v>
      </c>
      <c r="CT1628">
        <v>2668000</v>
      </c>
      <c r="CU1628">
        <v>1541760</v>
      </c>
      <c r="CV1628">
        <v>0</v>
      </c>
      <c r="CW1628">
        <v>0</v>
      </c>
      <c r="CX1628">
        <v>12506.011827084194</v>
      </c>
      <c r="CY1628">
        <v>3391391.2059312416</v>
      </c>
      <c r="CZ1628">
        <v>21310</v>
      </c>
      <c r="DA1628">
        <v>20215.96009786658</v>
      </c>
      <c r="DB1628">
        <v>18532.312400455765</v>
      </c>
      <c r="DC1628">
        <v>16439.700955986656</v>
      </c>
      <c r="DD1628">
        <v>-1159161.3387276051</v>
      </c>
      <c r="DE1628">
        <v>-1446799.6097892215</v>
      </c>
      <c r="DF1628">
        <v>-1715099.3991462532</v>
      </c>
    </row>
    <row r="1629" spans="1:110" x14ac:dyDescent="0.45">
      <c r="A1629">
        <v>43214</v>
      </c>
      <c r="B1629" t="s">
        <v>1957</v>
      </c>
      <c r="C1629">
        <v>27018</v>
      </c>
      <c r="D1629">
        <v>25564</v>
      </c>
      <c r="E1629">
        <v>23992</v>
      </c>
      <c r="F1629">
        <v>22417</v>
      </c>
      <c r="G1629">
        <v>20886</v>
      </c>
      <c r="H1629">
        <v>19377</v>
      </c>
      <c r="I1629">
        <v>17817</v>
      </c>
      <c r="J1629">
        <v>16278.321428571429</v>
      </c>
      <c r="K1629">
        <v>2.46</v>
      </c>
      <c r="L1629">
        <v>2.39</v>
      </c>
      <c r="M1629">
        <v>2.33</v>
      </c>
      <c r="N1629">
        <v>2.2799999999999998</v>
      </c>
      <c r="O1629">
        <v>2.2400000000000002</v>
      </c>
      <c r="P1629">
        <v>2.21</v>
      </c>
      <c r="Q1629">
        <v>2.1972807588341454</v>
      </c>
      <c r="R1629">
        <v>2.178319301081463</v>
      </c>
      <c r="S1629">
        <v>237301</v>
      </c>
      <c r="T1629">
        <v>9524</v>
      </c>
      <c r="U1629">
        <v>2882</v>
      </c>
      <c r="V1629">
        <v>62.968568501833133</v>
      </c>
      <c r="W1629">
        <v>153.29337025605133</v>
      </c>
      <c r="X1629">
        <v>1993.4020596750154</v>
      </c>
      <c r="Y1629">
        <v>247.78210618565257</v>
      </c>
      <c r="Z1629">
        <v>14567</v>
      </c>
      <c r="AA1629">
        <v>13384.383686478175</v>
      </c>
      <c r="AB1629">
        <v>12153.375447853236</v>
      </c>
      <c r="AC1629">
        <v>11013.899912362316</v>
      </c>
      <c r="AD1629">
        <v>10009.22378925824</v>
      </c>
      <c r="AE1629">
        <v>9179.315478858276</v>
      </c>
      <c r="AF1629">
        <v>8517.3957353509031</v>
      </c>
      <c r="AG1629">
        <v>7459.5054325643268</v>
      </c>
      <c r="AH1629">
        <v>2464</v>
      </c>
      <c r="AI1629">
        <v>2207.5577490482569</v>
      </c>
      <c r="AJ1629">
        <v>1977.7721755152761</v>
      </c>
      <c r="AK1629">
        <v>1753.7907947567144</v>
      </c>
      <c r="AL1629">
        <v>1580.0348213526929</v>
      </c>
      <c r="AM1629">
        <v>1481.1131304142712</v>
      </c>
      <c r="AN1629">
        <v>1515.8390680344737</v>
      </c>
      <c r="AO1629">
        <v>1409.7812451759701</v>
      </c>
      <c r="AP1629">
        <v>60.586602069790736</v>
      </c>
      <c r="AQ1629">
        <v>24.997948905230842</v>
      </c>
      <c r="AR1629">
        <v>3.7145776157987225</v>
      </c>
      <c r="AS1629">
        <v>24.997948905230842</v>
      </c>
      <c r="AT1629">
        <v>25049</v>
      </c>
      <c r="AU1629">
        <v>283</v>
      </c>
      <c r="AV1629">
        <v>15322.419133154692</v>
      </c>
      <c r="AW1629">
        <v>5335.976275427618</v>
      </c>
      <c r="AX1629">
        <v>206.29792841707965</v>
      </c>
      <c r="AY1629">
        <v>511.30912647337203</v>
      </c>
      <c r="AZ1629">
        <v>202.98053751726658</v>
      </c>
      <c r="BA1629">
        <v>5.4837826514728327</v>
      </c>
      <c r="BB1629">
        <v>66.061272509003672</v>
      </c>
      <c r="BC1629">
        <v>9720</v>
      </c>
      <c r="BD1629">
        <v>448611.46883090388</v>
      </c>
      <c r="BE1629">
        <v>4351822.030681299</v>
      </c>
      <c r="BF1629">
        <v>183522</v>
      </c>
      <c r="BG1629">
        <v>168694.09097188484</v>
      </c>
      <c r="BH1629">
        <v>150435.90087552421</v>
      </c>
      <c r="BI1629">
        <v>185012.00000000009</v>
      </c>
      <c r="BJ1629">
        <v>152244.8622452901</v>
      </c>
      <c r="BK1629">
        <v>138357.2493942391</v>
      </c>
      <c r="BL1629">
        <v>-635641.73056821572</v>
      </c>
      <c r="BM1629">
        <v>-747319.79606262769</v>
      </c>
      <c r="BN1629">
        <v>-860546.17564555688</v>
      </c>
      <c r="BO1629">
        <v>158608.41109493747</v>
      </c>
      <c r="BP1629">
        <v>585338.26050765906</v>
      </c>
      <c r="BQ1629">
        <v>1015872.3405643336</v>
      </c>
      <c r="BR1629">
        <v>1367155</v>
      </c>
      <c r="BS1629">
        <v>8767932</v>
      </c>
      <c r="BT1629">
        <v>937111</v>
      </c>
      <c r="BU1629">
        <v>25722</v>
      </c>
      <c r="BV1629">
        <v>88734</v>
      </c>
      <c r="BW1629">
        <v>932589</v>
      </c>
      <c r="BX1629">
        <v>42948</v>
      </c>
      <c r="BY1629">
        <v>220.84614095361081</v>
      </c>
      <c r="BZ1629">
        <v>0</v>
      </c>
      <c r="CA1629">
        <v>5.4912359999999998</v>
      </c>
      <c r="CB1629">
        <v>0.2742847554078463</v>
      </c>
      <c r="CC1629">
        <v>0</v>
      </c>
      <c r="CD1629">
        <v>11.26072046504332</v>
      </c>
      <c r="CE1629">
        <v>115.95787434709939</v>
      </c>
      <c r="CF1629">
        <v>0</v>
      </c>
      <c r="CG1629">
        <v>582388.12915851269</v>
      </c>
      <c r="CH1629">
        <v>269431.73091976513</v>
      </c>
      <c r="CI1629">
        <v>542092.71135029348</v>
      </c>
      <c r="CJ1629">
        <v>47315.525440313111</v>
      </c>
      <c r="CK1629">
        <v>866140.87964774948</v>
      </c>
      <c r="CL1629">
        <v>45600000</v>
      </c>
      <c r="CM1629">
        <v>46800000</v>
      </c>
      <c r="CN1629">
        <v>1420000</v>
      </c>
      <c r="CO1629">
        <v>376300000</v>
      </c>
      <c r="CP1629">
        <v>475000</v>
      </c>
      <c r="CQ1629">
        <v>570</v>
      </c>
      <c r="CR1629">
        <v>0</v>
      </c>
      <c r="CS1629">
        <v>10</v>
      </c>
      <c r="CT1629">
        <v>968707000</v>
      </c>
      <c r="CU1629">
        <v>3994560</v>
      </c>
      <c r="CV1629">
        <v>0</v>
      </c>
      <c r="CW1629">
        <v>65980</v>
      </c>
      <c r="CX1629">
        <v>35318.091543196359</v>
      </c>
      <c r="CY1629">
        <v>1898101.163808573</v>
      </c>
      <c r="CZ1629">
        <v>9720</v>
      </c>
      <c r="DA1629">
        <v>8934.6594100256134</v>
      </c>
      <c r="DB1629">
        <v>7967.6385202324245</v>
      </c>
      <c r="DC1629">
        <v>6790.839046731372</v>
      </c>
      <c r="DD1629">
        <v>-635641.73056821572</v>
      </c>
      <c r="DE1629">
        <v>-747319.79606262769</v>
      </c>
      <c r="DF1629">
        <v>-860546.17564555688</v>
      </c>
    </row>
    <row r="1630" spans="1:110" x14ac:dyDescent="0.45">
      <c r="A1630">
        <v>43215</v>
      </c>
      <c r="B1630" t="s">
        <v>1958</v>
      </c>
      <c r="C1630">
        <v>82739</v>
      </c>
      <c r="D1630">
        <v>76249</v>
      </c>
      <c r="E1630">
        <v>69782</v>
      </c>
      <c r="F1630">
        <v>63552</v>
      </c>
      <c r="G1630">
        <v>57505</v>
      </c>
      <c r="H1630">
        <v>51651</v>
      </c>
      <c r="I1630">
        <v>45913</v>
      </c>
      <c r="J1630">
        <v>39771.892857142855</v>
      </c>
      <c r="K1630">
        <v>2.46</v>
      </c>
      <c r="L1630">
        <v>2.39</v>
      </c>
      <c r="M1630">
        <v>2.33</v>
      </c>
      <c r="N1630">
        <v>2.2799999999999998</v>
      </c>
      <c r="O1630">
        <v>2.2400000000000002</v>
      </c>
      <c r="P1630">
        <v>2.21</v>
      </c>
      <c r="Q1630">
        <v>2.1972807588341454</v>
      </c>
      <c r="R1630">
        <v>2.178319301081463</v>
      </c>
      <c r="S1630">
        <v>225022</v>
      </c>
      <c r="T1630">
        <v>8955</v>
      </c>
      <c r="U1630">
        <v>3553</v>
      </c>
      <c r="V1630">
        <v>202.86929831162425</v>
      </c>
      <c r="W1630">
        <v>451.31638120582863</v>
      </c>
      <c r="X1630">
        <v>1781.5813989630849</v>
      </c>
      <c r="Y1630">
        <v>317.73899451110753</v>
      </c>
      <c r="Z1630">
        <v>37040</v>
      </c>
      <c r="AA1630">
        <v>33051.634393036562</v>
      </c>
      <c r="AB1630">
        <v>29205.060033328478</v>
      </c>
      <c r="AC1630">
        <v>25696.152949694955</v>
      </c>
      <c r="AD1630">
        <v>22527.82882447739</v>
      </c>
      <c r="AE1630">
        <v>19744.720191129163</v>
      </c>
      <c r="AF1630">
        <v>17424.630967910492</v>
      </c>
      <c r="AG1630">
        <v>14066.549180921613</v>
      </c>
      <c r="AH1630">
        <v>5023</v>
      </c>
      <c r="AI1630">
        <v>4067.6255762820961</v>
      </c>
      <c r="AJ1630">
        <v>3289.6587068662639</v>
      </c>
      <c r="AK1630">
        <v>2651.5114349284586</v>
      </c>
      <c r="AL1630">
        <v>2162.2605398193182</v>
      </c>
      <c r="AM1630">
        <v>1796.9980769874298</v>
      </c>
      <c r="AN1630">
        <v>1638.257097863687</v>
      </c>
      <c r="AO1630">
        <v>1307.6189211647879</v>
      </c>
      <c r="AP1630">
        <v>177.46941129009963</v>
      </c>
      <c r="AQ1630">
        <v>51.328275797796323</v>
      </c>
      <c r="AR1630">
        <v>7.6271403329471212</v>
      </c>
      <c r="AS1630">
        <v>51.328275797796323</v>
      </c>
      <c r="AT1630">
        <v>62097</v>
      </c>
      <c r="AU1630">
        <v>1017</v>
      </c>
      <c r="AV1630">
        <v>38087.686056575956</v>
      </c>
      <c r="AW1630">
        <v>16353.659685913726</v>
      </c>
      <c r="AX1630">
        <v>719.24334363843764</v>
      </c>
      <c r="AY1630">
        <v>1270.9860837079395</v>
      </c>
      <c r="AZ1630">
        <v>622.09321445215812</v>
      </c>
      <c r="BA1630">
        <v>19.118825866528841</v>
      </c>
      <c r="BB1630">
        <v>66.061272509003672</v>
      </c>
      <c r="BC1630">
        <v>31570</v>
      </c>
      <c r="BD1630">
        <v>1193548.2677028095</v>
      </c>
      <c r="BE1630">
        <v>17013121.093744949</v>
      </c>
      <c r="BF1630">
        <v>211894</v>
      </c>
      <c r="BG1630">
        <v>185129.99248031559</v>
      </c>
      <c r="BH1630">
        <v>155227.57343578248</v>
      </c>
      <c r="BI1630">
        <v>188770</v>
      </c>
      <c r="BJ1630">
        <v>146760.1491239983</v>
      </c>
      <c r="BK1630">
        <v>128664.68860894049</v>
      </c>
      <c r="BL1630">
        <v>-1276068.5843999889</v>
      </c>
      <c r="BM1630">
        <v>-1351616.4774645173</v>
      </c>
      <c r="BN1630">
        <v>-1528597.2000692319</v>
      </c>
      <c r="BO1630">
        <v>92707.065552014858</v>
      </c>
      <c r="BP1630">
        <v>1300641.2875855556</v>
      </c>
      <c r="BQ1630">
        <v>2537975.1201213226</v>
      </c>
      <c r="BR1630">
        <v>1367155</v>
      </c>
      <c r="BS1630">
        <v>8767932</v>
      </c>
      <c r="BT1630">
        <v>937111</v>
      </c>
      <c r="BU1630">
        <v>25722</v>
      </c>
      <c r="BV1630">
        <v>88734</v>
      </c>
      <c r="BW1630">
        <v>932589</v>
      </c>
      <c r="BX1630">
        <v>42948</v>
      </c>
      <c r="BY1630">
        <v>727.65431336107611</v>
      </c>
      <c r="BZ1630">
        <v>0</v>
      </c>
      <c r="CA1630">
        <v>11.576431759890859</v>
      </c>
      <c r="CB1630">
        <v>5.8710131004827923</v>
      </c>
      <c r="CC1630">
        <v>0</v>
      </c>
      <c r="CD1630">
        <v>43.901664598683496</v>
      </c>
      <c r="CE1630">
        <v>28.70489330597437</v>
      </c>
      <c r="CF1630">
        <v>27.381419999999999</v>
      </c>
      <c r="CG1630">
        <v>2223523.0499301087</v>
      </c>
      <c r="CH1630">
        <v>1028674.2364551299</v>
      </c>
      <c r="CI1630">
        <v>2069677.5544310873</v>
      </c>
      <c r="CJ1630">
        <v>180647.84663125523</v>
      </c>
      <c r="CK1630">
        <v>3306874.0826949957</v>
      </c>
      <c r="CL1630">
        <v>31000000</v>
      </c>
      <c r="CM1630">
        <v>20700000</v>
      </c>
      <c r="CN1630">
        <v>20150000</v>
      </c>
      <c r="CO1630">
        <v>683780000</v>
      </c>
      <c r="CP1630">
        <v>287000</v>
      </c>
      <c r="CQ1630">
        <v>300</v>
      </c>
      <c r="CR1630">
        <v>0</v>
      </c>
      <c r="CS1630">
        <v>0</v>
      </c>
      <c r="CT1630">
        <v>568784000</v>
      </c>
      <c r="CU1630">
        <v>2102400</v>
      </c>
      <c r="CV1630">
        <v>0</v>
      </c>
      <c r="CW1630">
        <v>0</v>
      </c>
      <c r="CX1630">
        <v>81547.901451795216</v>
      </c>
      <c r="CY1630">
        <v>8431753.084205104</v>
      </c>
      <c r="CZ1630">
        <v>31570</v>
      </c>
      <c r="DA1630">
        <v>27582.441516057854</v>
      </c>
      <c r="DB1630">
        <v>23127.292388494498</v>
      </c>
      <c r="DC1630">
        <v>18067.291506383524</v>
      </c>
      <c r="DD1630">
        <v>-1276068.5843999889</v>
      </c>
      <c r="DE1630">
        <v>-1351616.4774645173</v>
      </c>
      <c r="DF1630">
        <v>-1528597.2000692319</v>
      </c>
    </row>
    <row r="1631" spans="1:110" x14ac:dyDescent="0.45">
      <c r="A1631">
        <v>43216</v>
      </c>
      <c r="B1631" t="s">
        <v>1959</v>
      </c>
      <c r="C1631">
        <v>58370</v>
      </c>
      <c r="D1631">
        <v>61182</v>
      </c>
      <c r="E1631">
        <v>63274</v>
      </c>
      <c r="F1631">
        <v>64798</v>
      </c>
      <c r="G1631">
        <v>65764</v>
      </c>
      <c r="H1631">
        <v>66154</v>
      </c>
      <c r="I1631">
        <v>66136</v>
      </c>
      <c r="J1631">
        <v>67412.142857142855</v>
      </c>
      <c r="K1631">
        <v>2.46</v>
      </c>
      <c r="L1631">
        <v>2.39</v>
      </c>
      <c r="M1631">
        <v>2.33</v>
      </c>
      <c r="N1631">
        <v>2.2799999999999998</v>
      </c>
      <c r="O1631">
        <v>2.2400000000000002</v>
      </c>
      <c r="P1631">
        <v>2.21</v>
      </c>
      <c r="Q1631">
        <v>2.1972807588341454</v>
      </c>
      <c r="R1631">
        <v>2.178319301081463</v>
      </c>
      <c r="S1631">
        <v>237301</v>
      </c>
      <c r="T1631">
        <v>9524</v>
      </c>
      <c r="U1631">
        <v>2882</v>
      </c>
      <c r="V1631">
        <v>136.0586060565343</v>
      </c>
      <c r="W1631">
        <v>238.14900305537049</v>
      </c>
      <c r="X1631">
        <v>1993.1005168177448</v>
      </c>
      <c r="Y1631">
        <v>344.57283883611859</v>
      </c>
      <c r="Z1631">
        <v>21623</v>
      </c>
      <c r="AA1631">
        <v>22022.824322210094</v>
      </c>
      <c r="AB1631">
        <v>22388.875517342018</v>
      </c>
      <c r="AC1631">
        <v>22643.272026471092</v>
      </c>
      <c r="AD1631">
        <v>22663.783328378686</v>
      </c>
      <c r="AE1631">
        <v>22457.993378499956</v>
      </c>
      <c r="AF1631">
        <v>22115.649496687285</v>
      </c>
      <c r="AG1631">
        <v>22205.607639837781</v>
      </c>
      <c r="AH1631">
        <v>1334</v>
      </c>
      <c r="AI1631">
        <v>1149.3658028338382</v>
      </c>
      <c r="AJ1631">
        <v>1008.7247805392209</v>
      </c>
      <c r="AK1631">
        <v>886.92886957238397</v>
      </c>
      <c r="AL1631">
        <v>803.84380409510584</v>
      </c>
      <c r="AM1631">
        <v>759.89589391508559</v>
      </c>
      <c r="AN1631">
        <v>732.76183202747268</v>
      </c>
      <c r="AO1631">
        <v>724.98905967008682</v>
      </c>
      <c r="AP1631">
        <v>81.158842692170253</v>
      </c>
      <c r="AQ1631">
        <v>14.973390714808321</v>
      </c>
      <c r="AR1631">
        <v>2.2249754246916207</v>
      </c>
      <c r="AS1631">
        <v>14.973390714808321</v>
      </c>
      <c r="AT1631">
        <v>43905</v>
      </c>
      <c r="AU1631">
        <v>435</v>
      </c>
      <c r="AV1631">
        <v>26836.648058030554</v>
      </c>
      <c r="AW1631">
        <v>8747.9411108000058</v>
      </c>
      <c r="AX1631">
        <v>321.3803777871799</v>
      </c>
      <c r="AY1631">
        <v>895.53894569647957</v>
      </c>
      <c r="AZ1631">
        <v>332.77167985483226</v>
      </c>
      <c r="BA1631">
        <v>8.5428882090859268</v>
      </c>
      <c r="BB1631">
        <v>66.061272509003672</v>
      </c>
      <c r="BC1631">
        <v>21410</v>
      </c>
      <c r="BD1631">
        <v>1709835.8808274779</v>
      </c>
      <c r="BE1631">
        <v>6815726.9419333404</v>
      </c>
      <c r="BF1631">
        <v>524766</v>
      </c>
      <c r="BG1631">
        <v>582594.89497340971</v>
      </c>
      <c r="BH1631">
        <v>613626.00372924877</v>
      </c>
      <c r="BI1631">
        <v>503066</v>
      </c>
      <c r="BJ1631">
        <v>517238.84814268723</v>
      </c>
      <c r="BK1631">
        <v>517707.3865306105</v>
      </c>
      <c r="BL1631">
        <v>-956863.40866161068</v>
      </c>
      <c r="BM1631">
        <v>-1132071.9915639251</v>
      </c>
      <c r="BN1631">
        <v>-1388279.8745114349</v>
      </c>
      <c r="BO1631">
        <v>887385.15333887748</v>
      </c>
      <c r="BP1631">
        <v>2003783.8134504664</v>
      </c>
      <c r="BQ1631">
        <v>3017333.3722913843</v>
      </c>
      <c r="BR1631">
        <v>1367155</v>
      </c>
      <c r="BS1631">
        <v>8767932</v>
      </c>
      <c r="BT1631">
        <v>937111</v>
      </c>
      <c r="BU1631">
        <v>25722</v>
      </c>
      <c r="BV1631">
        <v>88734</v>
      </c>
      <c r="BW1631">
        <v>932589</v>
      </c>
      <c r="BX1631">
        <v>42948</v>
      </c>
      <c r="BY1631">
        <v>543.46342454029627</v>
      </c>
      <c r="BZ1631">
        <v>0</v>
      </c>
      <c r="CA1631">
        <v>0</v>
      </c>
      <c r="CB1631">
        <v>0</v>
      </c>
      <c r="CC1631">
        <v>145.15709644800003</v>
      </c>
      <c r="CD1631">
        <v>69.879768819440287</v>
      </c>
      <c r="CE1631">
        <v>38.00503610583425</v>
      </c>
      <c r="CF1631">
        <v>0</v>
      </c>
      <c r="CG1631">
        <v>571553.00117416831</v>
      </c>
      <c r="CH1631">
        <v>264419.04755381605</v>
      </c>
      <c r="CI1631">
        <v>532007.26555772987</v>
      </c>
      <c r="CJ1631">
        <v>46435.236594911934</v>
      </c>
      <c r="CK1631">
        <v>850026.63072407048</v>
      </c>
      <c r="CL1631">
        <v>9300000</v>
      </c>
      <c r="CM1631">
        <v>12600000</v>
      </c>
      <c r="CN1631">
        <v>820000</v>
      </c>
      <c r="CO1631">
        <v>53190000</v>
      </c>
      <c r="CP1631">
        <v>0</v>
      </c>
      <c r="CQ1631">
        <v>0</v>
      </c>
      <c r="CR1631">
        <v>0</v>
      </c>
      <c r="CS1631">
        <v>0</v>
      </c>
      <c r="CT1631">
        <v>0</v>
      </c>
      <c r="CU1631">
        <v>0</v>
      </c>
      <c r="CV1631">
        <v>0</v>
      </c>
      <c r="CW1631">
        <v>0</v>
      </c>
      <c r="CX1631">
        <v>1436.3817134792778</v>
      </c>
      <c r="CY1631">
        <v>2212673.0091888299</v>
      </c>
      <c r="CZ1631">
        <v>21410</v>
      </c>
      <c r="DA1631">
        <v>23769.369016629706</v>
      </c>
      <c r="DB1631">
        <v>25035.411478341233</v>
      </c>
      <c r="DC1631">
        <v>25882.575613335932</v>
      </c>
      <c r="DD1631">
        <v>-956863.40866161068</v>
      </c>
      <c r="DE1631">
        <v>-1132071.9915639251</v>
      </c>
      <c r="DF1631">
        <v>-1388279.8745114349</v>
      </c>
    </row>
    <row r="1632" spans="1:110" x14ac:dyDescent="0.45">
      <c r="A1632">
        <v>43348</v>
      </c>
      <c r="B1632" t="s">
        <v>645</v>
      </c>
      <c r="C1632">
        <v>10333</v>
      </c>
      <c r="D1632">
        <v>9286</v>
      </c>
      <c r="E1632">
        <v>8288</v>
      </c>
      <c r="F1632">
        <v>7375</v>
      </c>
      <c r="G1632">
        <v>6541</v>
      </c>
      <c r="H1632">
        <v>5728</v>
      </c>
      <c r="I1632">
        <v>4926</v>
      </c>
      <c r="J1632">
        <v>4030.1428571428569</v>
      </c>
      <c r="K1632">
        <v>2.46</v>
      </c>
      <c r="L1632">
        <v>2.39</v>
      </c>
      <c r="M1632">
        <v>2.33</v>
      </c>
      <c r="N1632">
        <v>2.2799999999999998</v>
      </c>
      <c r="O1632">
        <v>2.2400000000000002</v>
      </c>
      <c r="P1632">
        <v>2.21</v>
      </c>
      <c r="Q1632">
        <v>2.1972807588341454</v>
      </c>
      <c r="R1632">
        <v>2.178319301081463</v>
      </c>
      <c r="S1632">
        <v>281513</v>
      </c>
      <c r="T1632">
        <v>10242</v>
      </c>
      <c r="U1632">
        <v>4026</v>
      </c>
      <c r="V1632">
        <v>21.827827364128012</v>
      </c>
      <c r="W1632">
        <v>53.138594407097479</v>
      </c>
      <c r="X1632">
        <v>2365.0854130540397</v>
      </c>
      <c r="Y1632">
        <v>381.88823262755659</v>
      </c>
      <c r="Z1632">
        <v>3891</v>
      </c>
      <c r="AA1632">
        <v>3390.0383372840079</v>
      </c>
      <c r="AB1632">
        <v>2892.9249113455548</v>
      </c>
      <c r="AC1632">
        <v>2464.1740630504396</v>
      </c>
      <c r="AD1632">
        <v>2093.168513898428</v>
      </c>
      <c r="AE1632">
        <v>1778.6223546725075</v>
      </c>
      <c r="AF1632">
        <v>1531.1552902309647</v>
      </c>
      <c r="AG1632">
        <v>1119.2665179221081</v>
      </c>
      <c r="AH1632">
        <v>679</v>
      </c>
      <c r="AI1632">
        <v>530.59866656977158</v>
      </c>
      <c r="AJ1632">
        <v>403.85725499841118</v>
      </c>
      <c r="AK1632">
        <v>309.07510070557237</v>
      </c>
      <c r="AL1632">
        <v>232.73137885821353</v>
      </c>
      <c r="AM1632">
        <v>187.29582248062968</v>
      </c>
      <c r="AN1632">
        <v>181.44935344737564</v>
      </c>
      <c r="AO1632">
        <v>133.7468739278815</v>
      </c>
      <c r="AP1632">
        <v>14.860736975903102</v>
      </c>
      <c r="AQ1632">
        <v>2.0302902664146876</v>
      </c>
      <c r="AR1632">
        <v>0.30169158300903326</v>
      </c>
      <c r="AS1632">
        <v>2.0302902664146876</v>
      </c>
      <c r="AT1632">
        <v>9167</v>
      </c>
      <c r="AU1632">
        <v>63</v>
      </c>
      <c r="AV1632">
        <v>5594.1765555241864</v>
      </c>
      <c r="AW1632">
        <v>1550.7859844161728</v>
      </c>
      <c r="AX1632">
        <v>48.769391500099921</v>
      </c>
      <c r="AY1632">
        <v>186.6776716578421</v>
      </c>
      <c r="AZ1632">
        <v>58.991898847191216</v>
      </c>
      <c r="BA1632">
        <v>1.2963811371408462</v>
      </c>
      <c r="BB1632">
        <v>66.061272509003672</v>
      </c>
      <c r="BC1632">
        <v>21410</v>
      </c>
      <c r="BD1632">
        <v>673490.88956304512</v>
      </c>
      <c r="BE1632">
        <v>1125836.5440547776</v>
      </c>
      <c r="BF1632">
        <v>26226</v>
      </c>
      <c r="BG1632">
        <v>21833.756177947562</v>
      </c>
      <c r="BH1632">
        <v>17494.922143293606</v>
      </c>
      <c r="BI1632">
        <v>23067.999999999996</v>
      </c>
      <c r="BJ1632">
        <v>16767.824322597135</v>
      </c>
      <c r="BK1632">
        <v>14243.264079807879</v>
      </c>
      <c r="BL1632">
        <v>-835715.92524635326</v>
      </c>
      <c r="BM1632">
        <v>-773540.51915510627</v>
      </c>
      <c r="BN1632">
        <v>-748236.58739445021</v>
      </c>
      <c r="BO1632">
        <v>-46555.10214868281</v>
      </c>
      <c r="BP1632">
        <v>7872.2781751551665</v>
      </c>
      <c r="BQ1632">
        <v>76410.473272971401</v>
      </c>
      <c r="BR1632">
        <v>1367155</v>
      </c>
      <c r="BS1632">
        <v>8767932</v>
      </c>
      <c r="BT1632">
        <v>937111</v>
      </c>
      <c r="BU1632">
        <v>25722</v>
      </c>
      <c r="BV1632">
        <v>88734</v>
      </c>
      <c r="BW1632">
        <v>932589</v>
      </c>
      <c r="BX1632">
        <v>42948</v>
      </c>
      <c r="BY1632">
        <v>91.477454973499874</v>
      </c>
      <c r="BZ1632">
        <v>0</v>
      </c>
      <c r="CA1632">
        <v>0</v>
      </c>
      <c r="CB1632">
        <v>160.75923110510618</v>
      </c>
      <c r="CC1632">
        <v>0</v>
      </c>
      <c r="CD1632">
        <v>24.165371751660604</v>
      </c>
      <c r="CE1632">
        <v>3.7564297606099721</v>
      </c>
      <c r="CF1632">
        <v>8.2807200000000005</v>
      </c>
      <c r="CG1632">
        <v>203545.61856304164</v>
      </c>
      <c r="CH1632">
        <v>94166.837517472741</v>
      </c>
      <c r="CI1632">
        <v>189462.30310315907</v>
      </c>
      <c r="CJ1632">
        <v>16536.854738607773</v>
      </c>
      <c r="CK1632">
        <v>302717.67620911379</v>
      </c>
      <c r="CL1632">
        <v>8210000</v>
      </c>
      <c r="CM1632">
        <v>3910000</v>
      </c>
      <c r="CN1632">
        <v>2230000</v>
      </c>
      <c r="CO1632">
        <v>144000000</v>
      </c>
      <c r="CP1632">
        <v>0</v>
      </c>
      <c r="CQ1632">
        <v>33360</v>
      </c>
      <c r="CR1632">
        <v>0</v>
      </c>
      <c r="CS1632">
        <v>0</v>
      </c>
      <c r="CT1632">
        <v>310000</v>
      </c>
      <c r="CU1632">
        <v>233786880</v>
      </c>
      <c r="CV1632">
        <v>0</v>
      </c>
      <c r="CW1632">
        <v>0</v>
      </c>
      <c r="CX1632">
        <v>21846.610300693494</v>
      </c>
      <c r="CY1632">
        <v>603656.88167988742</v>
      </c>
      <c r="CZ1632">
        <v>21410</v>
      </c>
      <c r="DA1632">
        <v>17824.323944553395</v>
      </c>
      <c r="DB1632">
        <v>14282.249793636702</v>
      </c>
      <c r="DC1632">
        <v>10194.942724896091</v>
      </c>
      <c r="DD1632">
        <v>-835715.92524635326</v>
      </c>
      <c r="DE1632">
        <v>-773540.51915510627</v>
      </c>
      <c r="DF1632">
        <v>-748236.58739445021</v>
      </c>
    </row>
    <row r="1633" spans="1:110" x14ac:dyDescent="0.45">
      <c r="A1633">
        <v>43364</v>
      </c>
      <c r="B1633" t="s">
        <v>1960</v>
      </c>
      <c r="C1633">
        <v>5265</v>
      </c>
      <c r="D1633">
        <v>4975</v>
      </c>
      <c r="E1633">
        <v>4664</v>
      </c>
      <c r="F1633">
        <v>4347</v>
      </c>
      <c r="G1633">
        <v>4032</v>
      </c>
      <c r="H1633">
        <v>3727</v>
      </c>
      <c r="I1633">
        <v>3433</v>
      </c>
      <c r="J1633">
        <v>3125</v>
      </c>
      <c r="K1633">
        <v>2.46</v>
      </c>
      <c r="L1633">
        <v>2.39</v>
      </c>
      <c r="M1633">
        <v>2.33</v>
      </c>
      <c r="N1633">
        <v>2.2799999999999998</v>
      </c>
      <c r="O1633">
        <v>2.2400000000000002</v>
      </c>
      <c r="P1633">
        <v>2.21</v>
      </c>
      <c r="Q1633">
        <v>2.1972807588341454</v>
      </c>
      <c r="R1633">
        <v>2.178319301081463</v>
      </c>
      <c r="S1633">
        <v>237301</v>
      </c>
      <c r="T1633">
        <v>9524</v>
      </c>
      <c r="U1633">
        <v>2882</v>
      </c>
      <c r="V1633">
        <v>11.238428158560733</v>
      </c>
      <c r="W1633">
        <v>27.359309093331703</v>
      </c>
      <c r="X1633">
        <v>2176.4982760122648</v>
      </c>
      <c r="Y1633">
        <v>270.54117071981074</v>
      </c>
      <c r="Z1633">
        <v>1832</v>
      </c>
      <c r="AA1633">
        <v>1677.8014683220549</v>
      </c>
      <c r="AB1633">
        <v>1537.019042475619</v>
      </c>
      <c r="AC1633">
        <v>1411.2855861502705</v>
      </c>
      <c r="AD1633">
        <v>1299.9117959279688</v>
      </c>
      <c r="AE1633">
        <v>1192.1151247050675</v>
      </c>
      <c r="AF1633">
        <v>1093.0560019390223</v>
      </c>
      <c r="AG1633">
        <v>970.67990629743099</v>
      </c>
      <c r="AH1633">
        <v>603</v>
      </c>
      <c r="AI1633">
        <v>514.62912536223155</v>
      </c>
      <c r="AJ1633">
        <v>430.45090948969204</v>
      </c>
      <c r="AK1633">
        <v>362.31260296617342</v>
      </c>
      <c r="AL1633">
        <v>304.37304149894499</v>
      </c>
      <c r="AM1633">
        <v>250.09026196188185</v>
      </c>
      <c r="AN1633">
        <v>204.1344812241604</v>
      </c>
      <c r="AO1633">
        <v>168.70856762556051</v>
      </c>
      <c r="AP1633">
        <v>6.435592378908856</v>
      </c>
      <c r="AQ1633">
        <v>1.0151451332073438</v>
      </c>
      <c r="AR1633">
        <v>0.15084579150451663</v>
      </c>
      <c r="AS1633">
        <v>1.0151451332073438</v>
      </c>
      <c r="AT1633">
        <v>4831</v>
      </c>
      <c r="AU1633">
        <v>56</v>
      </c>
      <c r="AV1633">
        <v>2955.5763305828009</v>
      </c>
      <c r="AW1633">
        <v>1043.1783310106625</v>
      </c>
      <c r="AX1633">
        <v>40.722636788769606</v>
      </c>
      <c r="AY1633">
        <v>98.627582151548069</v>
      </c>
      <c r="AZ1633">
        <v>39.682503711645602</v>
      </c>
      <c r="BA1633">
        <v>1.0824834299499235</v>
      </c>
      <c r="BB1633">
        <v>66.061272509003672</v>
      </c>
      <c r="BC1633">
        <v>21410</v>
      </c>
      <c r="BD1633">
        <v>974758.20676209615</v>
      </c>
      <c r="BE1633">
        <v>628913.32559962966</v>
      </c>
      <c r="BF1633">
        <v>20876</v>
      </c>
      <c r="BG1633">
        <v>19120.836910870144</v>
      </c>
      <c r="BH1633">
        <v>16912.944476227291</v>
      </c>
      <c r="BI1633">
        <v>8214</v>
      </c>
      <c r="BJ1633">
        <v>6909.2202048384288</v>
      </c>
      <c r="BK1633">
        <v>6363.9683796621812</v>
      </c>
      <c r="BL1633">
        <v>-712405.82216610876</v>
      </c>
      <c r="BM1633">
        <v>-563110.69960073102</v>
      </c>
      <c r="BN1633">
        <v>-438324.37326125544</v>
      </c>
      <c r="BO1633">
        <v>25674.674225521681</v>
      </c>
      <c r="BP1633">
        <v>89625.977894062176</v>
      </c>
      <c r="BQ1633">
        <v>159250.63485265319</v>
      </c>
      <c r="BR1633">
        <v>1367155</v>
      </c>
      <c r="BS1633">
        <v>8767932</v>
      </c>
      <c r="BT1633">
        <v>937111</v>
      </c>
      <c r="BU1633">
        <v>25722</v>
      </c>
      <c r="BV1633">
        <v>88734</v>
      </c>
      <c r="BW1633">
        <v>932589</v>
      </c>
      <c r="BX1633">
        <v>42948</v>
      </c>
      <c r="BY1633">
        <v>57.005251945315557</v>
      </c>
      <c r="BZ1633">
        <v>0</v>
      </c>
      <c r="CA1633">
        <v>0</v>
      </c>
      <c r="CB1633">
        <v>0</v>
      </c>
      <c r="CC1633">
        <v>7.5607680919999991</v>
      </c>
      <c r="CD1633">
        <v>8.6321019171831317</v>
      </c>
      <c r="CE1633">
        <v>0</v>
      </c>
      <c r="CF1633">
        <v>0</v>
      </c>
      <c r="CG1633">
        <v>82037.397595750619</v>
      </c>
      <c r="CH1633">
        <v>37953.1740564719</v>
      </c>
      <c r="CI1633">
        <v>76361.232429410113</v>
      </c>
      <c r="CJ1633">
        <v>6665.0441151803188</v>
      </c>
      <c r="CK1633">
        <v>122007.88470785574</v>
      </c>
      <c r="CL1633">
        <v>1940000</v>
      </c>
      <c r="CM1633">
        <v>5750000</v>
      </c>
      <c r="CN1633">
        <v>930000</v>
      </c>
      <c r="CO1633">
        <v>24330000</v>
      </c>
      <c r="CP1633">
        <v>0</v>
      </c>
      <c r="CQ1633">
        <v>0</v>
      </c>
      <c r="CR1633">
        <v>0</v>
      </c>
      <c r="CS1633">
        <v>0</v>
      </c>
      <c r="CT1633">
        <v>0</v>
      </c>
      <c r="CU1633">
        <v>0</v>
      </c>
      <c r="CV1633">
        <v>0</v>
      </c>
      <c r="CW1633">
        <v>0</v>
      </c>
      <c r="CX1633">
        <v>1769.6598234695675</v>
      </c>
      <c r="CY1633">
        <v>257921.55204171938</v>
      </c>
      <c r="CZ1633">
        <v>21410</v>
      </c>
      <c r="DA1633">
        <v>19609.940518381387</v>
      </c>
      <c r="DB1633">
        <v>17345.571049819235</v>
      </c>
      <c r="DC1633">
        <v>14755.365280456013</v>
      </c>
      <c r="DD1633">
        <v>-712405.82216610876</v>
      </c>
      <c r="DE1633">
        <v>-563110.69960073102</v>
      </c>
      <c r="DF1633">
        <v>-438324.37326125544</v>
      </c>
    </row>
    <row r="1634" spans="1:110" x14ac:dyDescent="0.45">
      <c r="A1634">
        <v>43367</v>
      </c>
      <c r="B1634" t="s">
        <v>1961</v>
      </c>
      <c r="C1634">
        <v>9786</v>
      </c>
      <c r="D1634">
        <v>8969</v>
      </c>
      <c r="E1634">
        <v>8170</v>
      </c>
      <c r="F1634">
        <v>7439</v>
      </c>
      <c r="G1634">
        <v>6749</v>
      </c>
      <c r="H1634">
        <v>6055</v>
      </c>
      <c r="I1634">
        <v>5403</v>
      </c>
      <c r="J1634">
        <v>4674.5</v>
      </c>
      <c r="K1634">
        <v>2.46</v>
      </c>
      <c r="L1634">
        <v>2.39</v>
      </c>
      <c r="M1634">
        <v>2.33</v>
      </c>
      <c r="N1634">
        <v>2.2799999999999998</v>
      </c>
      <c r="O1634">
        <v>2.2400000000000002</v>
      </c>
      <c r="P1634">
        <v>2.21</v>
      </c>
      <c r="Q1634">
        <v>2.1972807588341454</v>
      </c>
      <c r="R1634">
        <v>2.178319301081463</v>
      </c>
      <c r="S1634">
        <v>237301</v>
      </c>
      <c r="T1634">
        <v>9524</v>
      </c>
      <c r="U1634">
        <v>2882</v>
      </c>
      <c r="V1634">
        <v>21.92180376550774</v>
      </c>
      <c r="W1634">
        <v>53.367374568927154</v>
      </c>
      <c r="X1634">
        <v>2073.9317069325111</v>
      </c>
      <c r="Y1634">
        <v>257.79203143430175</v>
      </c>
      <c r="Z1634">
        <v>5262</v>
      </c>
      <c r="AA1634">
        <v>4678.3775808795272</v>
      </c>
      <c r="AB1634">
        <v>4124.8159893019356</v>
      </c>
      <c r="AC1634">
        <v>3625.1186951643367</v>
      </c>
      <c r="AD1634">
        <v>3196.5975835612689</v>
      </c>
      <c r="AE1634">
        <v>2830.9128604989887</v>
      </c>
      <c r="AF1634">
        <v>2523.7302676895138</v>
      </c>
      <c r="AG1634">
        <v>2057.3058533872081</v>
      </c>
      <c r="AH1634">
        <v>712</v>
      </c>
      <c r="AI1634">
        <v>593.81281033238827</v>
      </c>
      <c r="AJ1634">
        <v>512.55701148330866</v>
      </c>
      <c r="AK1634">
        <v>457.201230302054</v>
      </c>
      <c r="AL1634">
        <v>432.79964023244753</v>
      </c>
      <c r="AM1634">
        <v>419.04731221543983</v>
      </c>
      <c r="AN1634">
        <v>426.97943491859019</v>
      </c>
      <c r="AO1634">
        <v>402.88823577401547</v>
      </c>
      <c r="AP1634">
        <v>14.163716981131691</v>
      </c>
      <c r="AQ1634">
        <v>3.2357751120984082</v>
      </c>
      <c r="AR1634">
        <v>0.48082096042064676</v>
      </c>
      <c r="AS1634">
        <v>3.2357751120984082</v>
      </c>
      <c r="AT1634">
        <v>9107</v>
      </c>
      <c r="AU1634">
        <v>116</v>
      </c>
      <c r="AV1634">
        <v>5575.0167188117948</v>
      </c>
      <c r="AW1634">
        <v>2069.8980982328576</v>
      </c>
      <c r="AX1634">
        <v>83.641036389413415</v>
      </c>
      <c r="AY1634">
        <v>186.03830790674957</v>
      </c>
      <c r="AZ1634">
        <v>78.738923656777899</v>
      </c>
      <c r="BA1634">
        <v>2.2233343195582931</v>
      </c>
      <c r="BB1634">
        <v>66.061272509003672</v>
      </c>
      <c r="BC1634">
        <v>21410</v>
      </c>
      <c r="BD1634">
        <v>808781.30472906597</v>
      </c>
      <c r="BE1634">
        <v>1350407.0159284121</v>
      </c>
      <c r="BF1634">
        <v>33038</v>
      </c>
      <c r="BG1634">
        <v>28724.16001999089</v>
      </c>
      <c r="BH1634">
        <v>24120.677360783673</v>
      </c>
      <c r="BI1634">
        <v>125148</v>
      </c>
      <c r="BJ1634">
        <v>96973.009685365323</v>
      </c>
      <c r="BK1634">
        <v>85509.941741879957</v>
      </c>
      <c r="BL1634">
        <v>-790331.05875485577</v>
      </c>
      <c r="BM1634">
        <v>-698129.32247676933</v>
      </c>
      <c r="BN1634">
        <v>-633274.33128796273</v>
      </c>
      <c r="BO1634">
        <v>3081.067160595092</v>
      </c>
      <c r="BP1634">
        <v>91051.958483648952</v>
      </c>
      <c r="BQ1634">
        <v>192177.83461362205</v>
      </c>
      <c r="BR1634">
        <v>1367155</v>
      </c>
      <c r="BS1634">
        <v>8767932</v>
      </c>
      <c r="BT1634">
        <v>937111</v>
      </c>
      <c r="BU1634">
        <v>25722</v>
      </c>
      <c r="BV1634">
        <v>88734</v>
      </c>
      <c r="BW1634">
        <v>932589</v>
      </c>
      <c r="BX1634">
        <v>42948</v>
      </c>
      <c r="BY1634">
        <v>321.55170186807351</v>
      </c>
      <c r="BZ1634">
        <v>0</v>
      </c>
      <c r="CA1634">
        <v>0</v>
      </c>
      <c r="CB1634">
        <v>0</v>
      </c>
      <c r="CC1634">
        <v>0</v>
      </c>
      <c r="CD1634">
        <v>17.696294425271379</v>
      </c>
      <c r="CE1634">
        <v>0</v>
      </c>
      <c r="CF1634">
        <v>1.4076</v>
      </c>
      <c r="CG1634">
        <v>207802.27598546268</v>
      </c>
      <c r="CH1634">
        <v>96136.105982667039</v>
      </c>
      <c r="CI1634">
        <v>193424.44252166618</v>
      </c>
      <c r="CJ1634">
        <v>16882.682499301089</v>
      </c>
      <c r="CK1634">
        <v>309048.27400055912</v>
      </c>
      <c r="CL1634">
        <v>8250000</v>
      </c>
      <c r="CM1634">
        <v>6320000</v>
      </c>
      <c r="CN1634">
        <v>2410000</v>
      </c>
      <c r="CO1634">
        <v>68920000</v>
      </c>
      <c r="CP1634">
        <v>1000</v>
      </c>
      <c r="CQ1634">
        <v>0</v>
      </c>
      <c r="CR1634">
        <v>0</v>
      </c>
      <c r="CS1634">
        <v>0</v>
      </c>
      <c r="CT1634">
        <v>1274000</v>
      </c>
      <c r="CU1634">
        <v>0</v>
      </c>
      <c r="CV1634">
        <v>0</v>
      </c>
      <c r="CW1634">
        <v>0</v>
      </c>
      <c r="CX1634">
        <v>7937.6518872335255</v>
      </c>
      <c r="CY1634">
        <v>636076.41235857352</v>
      </c>
      <c r="CZ1634">
        <v>21410</v>
      </c>
      <c r="DA1634">
        <v>18614.452025788636</v>
      </c>
      <c r="DB1634">
        <v>15631.203532125992</v>
      </c>
      <c r="DC1634">
        <v>12242.896238773405</v>
      </c>
      <c r="DD1634">
        <v>-790331.05875485577</v>
      </c>
      <c r="DE1634">
        <v>-698129.32247676933</v>
      </c>
      <c r="DF1634">
        <v>-633274.33128796273</v>
      </c>
    </row>
    <row r="1635" spans="1:110" x14ac:dyDescent="0.45">
      <c r="A1635">
        <v>43368</v>
      </c>
      <c r="B1635" t="s">
        <v>1962</v>
      </c>
      <c r="C1635">
        <v>15889</v>
      </c>
      <c r="D1635">
        <v>15098</v>
      </c>
      <c r="E1635">
        <v>14240</v>
      </c>
      <c r="F1635">
        <v>13334</v>
      </c>
      <c r="G1635">
        <v>12389</v>
      </c>
      <c r="H1635">
        <v>11407</v>
      </c>
      <c r="I1635">
        <v>10436</v>
      </c>
      <c r="J1635">
        <v>9522</v>
      </c>
      <c r="K1635">
        <v>2.46</v>
      </c>
      <c r="L1635">
        <v>2.39</v>
      </c>
      <c r="M1635">
        <v>2.33</v>
      </c>
      <c r="N1635">
        <v>2.2799999999999998</v>
      </c>
      <c r="O1635">
        <v>2.2400000000000002</v>
      </c>
      <c r="P1635">
        <v>2.21</v>
      </c>
      <c r="Q1635">
        <v>2.1972807588341454</v>
      </c>
      <c r="R1635">
        <v>2.178319301081463</v>
      </c>
      <c r="S1635">
        <v>237301</v>
      </c>
      <c r="T1635">
        <v>9524</v>
      </c>
      <c r="U1635">
        <v>2882</v>
      </c>
      <c r="V1635">
        <v>39.418246128444189</v>
      </c>
      <c r="W1635">
        <v>95.96146049335465</v>
      </c>
      <c r="X1635">
        <v>1872.6852671210247</v>
      </c>
      <c r="Y1635">
        <v>232.7768738162826</v>
      </c>
      <c r="Z1635">
        <v>9031</v>
      </c>
      <c r="AA1635">
        <v>8175.5621995595793</v>
      </c>
      <c r="AB1635">
        <v>7465.8636284875392</v>
      </c>
      <c r="AC1635">
        <v>6868.6608317306718</v>
      </c>
      <c r="AD1635">
        <v>6336.1667749373955</v>
      </c>
      <c r="AE1635">
        <v>5843.5462948622371</v>
      </c>
      <c r="AF1635">
        <v>5358.4654399083338</v>
      </c>
      <c r="AG1635">
        <v>4757.8929366995035</v>
      </c>
      <c r="AH1635">
        <v>400</v>
      </c>
      <c r="AI1635">
        <v>367.1558930916753</v>
      </c>
      <c r="AJ1635">
        <v>359.31146396586087</v>
      </c>
      <c r="AK1635">
        <v>389.1374442739729</v>
      </c>
      <c r="AL1635">
        <v>423.79092851248294</v>
      </c>
      <c r="AM1635">
        <v>452.93578263997335</v>
      </c>
      <c r="AN1635">
        <v>480.5919776897619</v>
      </c>
      <c r="AO1635">
        <v>507.91520054194245</v>
      </c>
      <c r="AP1635">
        <v>20.985038871710163</v>
      </c>
      <c r="AQ1635">
        <v>7.5501419282296203</v>
      </c>
      <c r="AR1635">
        <v>1.1219155743148426</v>
      </c>
      <c r="AS1635">
        <v>7.5501419282296203</v>
      </c>
      <c r="AT1635">
        <v>12002</v>
      </c>
      <c r="AU1635">
        <v>333</v>
      </c>
      <c r="AV1635">
        <v>7406.1091760839936</v>
      </c>
      <c r="AW1635">
        <v>4512.749715745078</v>
      </c>
      <c r="AX1635">
        <v>228.90528664518726</v>
      </c>
      <c r="AY1635">
        <v>247.14186320592285</v>
      </c>
      <c r="AZ1635">
        <v>171.66499918694277</v>
      </c>
      <c r="BA1635">
        <v>6.0847282828622378</v>
      </c>
      <c r="BB1635">
        <v>66.061272509003672</v>
      </c>
      <c r="BC1635">
        <v>5930</v>
      </c>
      <c r="BD1635">
        <v>271073.30191151024</v>
      </c>
      <c r="BE1635">
        <v>1859150.7230184402</v>
      </c>
      <c r="BF1635">
        <v>106201.99999999999</v>
      </c>
      <c r="BG1635">
        <v>98318.847521340096</v>
      </c>
      <c r="BH1635">
        <v>86774.145011565473</v>
      </c>
      <c r="BI1635">
        <v>74019.999999999985</v>
      </c>
      <c r="BJ1635">
        <v>62187.561216535403</v>
      </c>
      <c r="BK1635">
        <v>57366.460340321464</v>
      </c>
      <c r="BL1635">
        <v>-341593.97028111661</v>
      </c>
      <c r="BM1635">
        <v>-386458.96223634918</v>
      </c>
      <c r="BN1635">
        <v>-440330.60512319586</v>
      </c>
      <c r="BO1635">
        <v>81647.396175349946</v>
      </c>
      <c r="BP1635">
        <v>275382.10172759602</v>
      </c>
      <c r="BQ1635">
        <v>467074.94236605591</v>
      </c>
      <c r="BR1635">
        <v>1367155</v>
      </c>
      <c r="BS1635">
        <v>8767932</v>
      </c>
      <c r="BT1635">
        <v>937111</v>
      </c>
      <c r="BU1635">
        <v>25722</v>
      </c>
      <c r="BV1635">
        <v>88734</v>
      </c>
      <c r="BW1635">
        <v>932589</v>
      </c>
      <c r="BX1635">
        <v>42948</v>
      </c>
      <c r="BY1635">
        <v>286.86504164442675</v>
      </c>
      <c r="BZ1635">
        <v>0</v>
      </c>
      <c r="CA1635">
        <v>0</v>
      </c>
      <c r="CB1635">
        <v>0</v>
      </c>
      <c r="CC1635">
        <v>0</v>
      </c>
      <c r="CD1635">
        <v>28.935504739264037</v>
      </c>
      <c r="CE1635">
        <v>0</v>
      </c>
      <c r="CF1635">
        <v>0</v>
      </c>
      <c r="CG1635">
        <v>226376.78110148167</v>
      </c>
      <c r="CH1635">
        <v>104729.27746715123</v>
      </c>
      <c r="CI1635">
        <v>210713.77816606092</v>
      </c>
      <c r="CJ1635">
        <v>18391.74909141739</v>
      </c>
      <c r="CK1635">
        <v>336672.70072686608</v>
      </c>
      <c r="CL1635">
        <v>5640000</v>
      </c>
      <c r="CM1635">
        <v>1110000</v>
      </c>
      <c r="CN1635">
        <v>660000</v>
      </c>
      <c r="CO1635">
        <v>19430000</v>
      </c>
      <c r="CP1635">
        <v>0</v>
      </c>
      <c r="CQ1635">
        <v>0</v>
      </c>
      <c r="CR1635">
        <v>0</v>
      </c>
      <c r="CS1635">
        <v>0</v>
      </c>
      <c r="CT1635">
        <v>0</v>
      </c>
      <c r="CU1635">
        <v>0</v>
      </c>
      <c r="CV1635">
        <v>0</v>
      </c>
      <c r="CW1635">
        <v>0</v>
      </c>
      <c r="CX1635">
        <v>79.798984082182102</v>
      </c>
      <c r="CY1635">
        <v>793466.72576413816</v>
      </c>
      <c r="CZ1635">
        <v>5930</v>
      </c>
      <c r="DA1635">
        <v>5489.828494769843</v>
      </c>
      <c r="DB1635">
        <v>4845.2070574808695</v>
      </c>
      <c r="DC1635">
        <v>4103.36179755794</v>
      </c>
      <c r="DD1635">
        <v>-341593.97028111661</v>
      </c>
      <c r="DE1635">
        <v>-386458.96223634918</v>
      </c>
      <c r="DF1635">
        <v>-440330.60512319586</v>
      </c>
    </row>
    <row r="1636" spans="1:110" x14ac:dyDescent="0.45">
      <c r="A1636">
        <v>43369</v>
      </c>
      <c r="B1636" t="s">
        <v>1963</v>
      </c>
      <c r="C1636">
        <v>10191</v>
      </c>
      <c r="D1636">
        <v>9278</v>
      </c>
      <c r="E1636">
        <v>8397</v>
      </c>
      <c r="F1636">
        <v>7570</v>
      </c>
      <c r="G1636">
        <v>6766</v>
      </c>
      <c r="H1636">
        <v>5988</v>
      </c>
      <c r="I1636">
        <v>5229</v>
      </c>
      <c r="J1636">
        <v>4404.1071428571431</v>
      </c>
      <c r="K1636">
        <v>2.46</v>
      </c>
      <c r="L1636">
        <v>2.39</v>
      </c>
      <c r="M1636">
        <v>2.33</v>
      </c>
      <c r="N1636">
        <v>2.2799999999999998</v>
      </c>
      <c r="O1636">
        <v>2.2400000000000002</v>
      </c>
      <c r="P1636">
        <v>2.21</v>
      </c>
      <c r="Q1636">
        <v>2.1972807588341454</v>
      </c>
      <c r="R1636">
        <v>2.178319301081463</v>
      </c>
      <c r="S1636">
        <v>237301</v>
      </c>
      <c r="T1636">
        <v>9524</v>
      </c>
      <c r="U1636">
        <v>2882</v>
      </c>
      <c r="V1636">
        <v>21.736956926044883</v>
      </c>
      <c r="W1636">
        <v>52.91737553485963</v>
      </c>
      <c r="X1636">
        <v>2178.1289255543047</v>
      </c>
      <c r="Y1636">
        <v>270.74386228221601</v>
      </c>
      <c r="Z1636">
        <v>4703</v>
      </c>
      <c r="AA1636">
        <v>4116.7393580820626</v>
      </c>
      <c r="AB1636">
        <v>3573.2137731678545</v>
      </c>
      <c r="AC1636">
        <v>3102.0098948096538</v>
      </c>
      <c r="AD1636">
        <v>2673.9130383164234</v>
      </c>
      <c r="AE1636">
        <v>2286.6266895271337</v>
      </c>
      <c r="AF1636">
        <v>1972.558305006288</v>
      </c>
      <c r="AG1636">
        <v>1504.1782362637073</v>
      </c>
      <c r="AH1636">
        <v>1011</v>
      </c>
      <c r="AI1636">
        <v>875.9062245574886</v>
      </c>
      <c r="AJ1636">
        <v>762.66795774259003</v>
      </c>
      <c r="AK1636">
        <v>656.42418744941494</v>
      </c>
      <c r="AL1636">
        <v>565.37328903315256</v>
      </c>
      <c r="AM1636">
        <v>491.95552499466561</v>
      </c>
      <c r="AN1636">
        <v>466.15515120208886</v>
      </c>
      <c r="AO1636">
        <v>384.47429652734024</v>
      </c>
      <c r="AP1636">
        <v>15.131424352513356</v>
      </c>
      <c r="AQ1636">
        <v>7.6770350698805379</v>
      </c>
      <c r="AR1636">
        <v>1.140771298252907</v>
      </c>
      <c r="AS1636">
        <v>7.6770350698805379</v>
      </c>
      <c r="AT1636">
        <v>9814</v>
      </c>
      <c r="AU1636">
        <v>174</v>
      </c>
      <c r="AV1636">
        <v>6023.8312454042934</v>
      </c>
      <c r="AW1636">
        <v>2716.0767665219473</v>
      </c>
      <c r="AX1636">
        <v>122.41452663191282</v>
      </c>
      <c r="AY1636">
        <v>201.01524865914124</v>
      </c>
      <c r="AZ1636">
        <v>103.31956019849487</v>
      </c>
      <c r="BA1636">
        <v>3.2540058088957782</v>
      </c>
      <c r="BB1636">
        <v>66.061272509003672</v>
      </c>
      <c r="BC1636">
        <v>5930</v>
      </c>
      <c r="BD1636">
        <v>204024.11257894052</v>
      </c>
      <c r="BE1636">
        <v>1218708.6380759177</v>
      </c>
      <c r="BF1636">
        <v>21764</v>
      </c>
      <c r="BG1636">
        <v>18614.153137208188</v>
      </c>
      <c r="BH1636">
        <v>15190.489470054692</v>
      </c>
      <c r="BI1636">
        <v>22840.000000000004</v>
      </c>
      <c r="BJ1636">
        <v>17210.199586320323</v>
      </c>
      <c r="BK1636">
        <v>14835.083905724816</v>
      </c>
      <c r="BL1636">
        <v>-164566.42757972243</v>
      </c>
      <c r="BM1636">
        <v>-169175.45337394963</v>
      </c>
      <c r="BN1636">
        <v>-189533.25653012318</v>
      </c>
      <c r="BO1636">
        <v>-23801.388712916407</v>
      </c>
      <c r="BP1636">
        <v>55110.059595075552</v>
      </c>
      <c r="BQ1636">
        <v>140645.91823918722</v>
      </c>
      <c r="BR1636">
        <v>1367155</v>
      </c>
      <c r="BS1636">
        <v>8767932</v>
      </c>
      <c r="BT1636">
        <v>937111</v>
      </c>
      <c r="BU1636">
        <v>25722</v>
      </c>
      <c r="BV1636">
        <v>88734</v>
      </c>
      <c r="BW1636">
        <v>932589</v>
      </c>
      <c r="BX1636">
        <v>42948</v>
      </c>
      <c r="BY1636">
        <v>212.658641377382</v>
      </c>
      <c r="BZ1636">
        <v>0</v>
      </c>
      <c r="CA1636">
        <v>0</v>
      </c>
      <c r="CB1636">
        <v>0</v>
      </c>
      <c r="CC1636">
        <v>0</v>
      </c>
      <c r="CD1636">
        <v>17.900202344574915</v>
      </c>
      <c r="CE1636">
        <v>11.579597851561706</v>
      </c>
      <c r="CF1636">
        <v>25.401599999999998</v>
      </c>
      <c r="CG1636">
        <v>199675.92999720437</v>
      </c>
      <c r="CH1636">
        <v>92376.5934582052</v>
      </c>
      <c r="CI1636">
        <v>185860.3581772435</v>
      </c>
      <c r="CJ1636">
        <v>16222.465865250209</v>
      </c>
      <c r="CK1636">
        <v>296962.58730779984</v>
      </c>
      <c r="CL1636">
        <v>9750000</v>
      </c>
      <c r="CM1636">
        <v>10000000</v>
      </c>
      <c r="CN1636">
        <v>2700000</v>
      </c>
      <c r="CO1636">
        <v>98780000</v>
      </c>
      <c r="CP1636">
        <v>4000</v>
      </c>
      <c r="CQ1636">
        <v>0</v>
      </c>
      <c r="CR1636">
        <v>0</v>
      </c>
      <c r="CS1636">
        <v>0</v>
      </c>
      <c r="CT1636">
        <v>6131000</v>
      </c>
      <c r="CU1636">
        <v>0</v>
      </c>
      <c r="CV1636">
        <v>0</v>
      </c>
      <c r="CW1636">
        <v>0</v>
      </c>
      <c r="CX1636">
        <v>12108.322319999337</v>
      </c>
      <c r="CY1636">
        <v>632194.04877527081</v>
      </c>
      <c r="CZ1636">
        <v>5930</v>
      </c>
      <c r="DA1636">
        <v>5071.7665917866452</v>
      </c>
      <c r="DB1636">
        <v>4138.9267853990223</v>
      </c>
      <c r="DC1636">
        <v>3088.407244216095</v>
      </c>
      <c r="DD1636">
        <v>-164566.42757972243</v>
      </c>
      <c r="DE1636">
        <v>-169175.45337394963</v>
      </c>
      <c r="DF1636">
        <v>-189533.25653012318</v>
      </c>
    </row>
    <row r="1637" spans="1:110" x14ac:dyDescent="0.45">
      <c r="A1637">
        <v>43403</v>
      </c>
      <c r="B1637" t="s">
        <v>1964</v>
      </c>
      <c r="C1637">
        <v>33452</v>
      </c>
      <c r="D1637">
        <v>34872</v>
      </c>
      <c r="E1637">
        <v>36261</v>
      </c>
      <c r="F1637">
        <v>37414</v>
      </c>
      <c r="G1637">
        <v>38284</v>
      </c>
      <c r="H1637">
        <v>38741</v>
      </c>
      <c r="I1637">
        <v>38819</v>
      </c>
      <c r="J1637">
        <v>39742.642857142855</v>
      </c>
      <c r="K1637">
        <v>2.46</v>
      </c>
      <c r="L1637">
        <v>2.39</v>
      </c>
      <c r="M1637">
        <v>2.33</v>
      </c>
      <c r="N1637">
        <v>2.2799999999999998</v>
      </c>
      <c r="O1637">
        <v>2.2400000000000002</v>
      </c>
      <c r="P1637">
        <v>2.21</v>
      </c>
      <c r="Q1637">
        <v>2.1972807588341454</v>
      </c>
      <c r="R1637">
        <v>2.178319301081463</v>
      </c>
      <c r="S1637">
        <v>237301</v>
      </c>
      <c r="T1637">
        <v>9524</v>
      </c>
      <c r="U1637">
        <v>2882</v>
      </c>
      <c r="V1637">
        <v>82.240641561925543</v>
      </c>
      <c r="W1637">
        <v>180.90576758571734</v>
      </c>
      <c r="X1637">
        <v>1889.7359460449118</v>
      </c>
      <c r="Y1637">
        <v>259.96195263969463</v>
      </c>
      <c r="Z1637">
        <v>19483</v>
      </c>
      <c r="AA1637">
        <v>19995.995455813201</v>
      </c>
      <c r="AB1637">
        <v>20497.867628915257</v>
      </c>
      <c r="AC1637">
        <v>20888.796164776162</v>
      </c>
      <c r="AD1637">
        <v>21003.506263148556</v>
      </c>
      <c r="AE1637">
        <v>20862.786970892281</v>
      </c>
      <c r="AF1637">
        <v>20587.190311558374</v>
      </c>
      <c r="AG1637">
        <v>20776.030648447311</v>
      </c>
      <c r="AH1637">
        <v>1233</v>
      </c>
      <c r="AI1637">
        <v>1174.2953391028627</v>
      </c>
      <c r="AJ1637">
        <v>1170.0869533954631</v>
      </c>
      <c r="AK1637">
        <v>1190.4501366959132</v>
      </c>
      <c r="AL1637">
        <v>1241.5363946754101</v>
      </c>
      <c r="AM1637">
        <v>1322.4437436009439</v>
      </c>
      <c r="AN1637">
        <v>1482.5676824536404</v>
      </c>
      <c r="AO1637">
        <v>1630.6711580240926</v>
      </c>
      <c r="AP1637">
        <v>65.059710968275226</v>
      </c>
      <c r="AQ1637">
        <v>19.604990385066827</v>
      </c>
      <c r="AR1637">
        <v>2.9132093484309776</v>
      </c>
      <c r="AS1637">
        <v>19.604990385066827</v>
      </c>
      <c r="AT1637">
        <v>28590</v>
      </c>
      <c r="AU1637">
        <v>1046</v>
      </c>
      <c r="AV1637">
        <v>17724.717126975273</v>
      </c>
      <c r="AW1637">
        <v>13254.427564188236</v>
      </c>
      <c r="AX1637">
        <v>711.80729141776214</v>
      </c>
      <c r="AY1637">
        <v>591.4738105271648</v>
      </c>
      <c r="AZ1637">
        <v>504.1984245417205</v>
      </c>
      <c r="BA1637">
        <v>18.921161767446154</v>
      </c>
      <c r="BB1637">
        <v>66.061272509003672</v>
      </c>
      <c r="BC1637">
        <v>12980</v>
      </c>
      <c r="BD1637">
        <v>1072205.1203676758</v>
      </c>
      <c r="BE1637">
        <v>5162672.6762696048</v>
      </c>
      <c r="BF1637">
        <v>373538</v>
      </c>
      <c r="BG1637">
        <v>420102.36747372861</v>
      </c>
      <c r="BH1637">
        <v>448780.92268946866</v>
      </c>
      <c r="BI1637">
        <v>335072</v>
      </c>
      <c r="BJ1637">
        <v>350032.62148117099</v>
      </c>
      <c r="BK1637">
        <v>351954.81346039852</v>
      </c>
      <c r="BL1637">
        <v>-488195.72998647124</v>
      </c>
      <c r="BM1637">
        <v>-678473.81165336806</v>
      </c>
      <c r="BN1637">
        <v>-913569.6748063257</v>
      </c>
      <c r="BO1637">
        <v>718014.22703614598</v>
      </c>
      <c r="BP1637">
        <v>1580185.2256264961</v>
      </c>
      <c r="BQ1637">
        <v>2329246.2343110116</v>
      </c>
      <c r="BR1637">
        <v>1367155</v>
      </c>
      <c r="BS1637">
        <v>8767932</v>
      </c>
      <c r="BT1637">
        <v>937111</v>
      </c>
      <c r="BU1637">
        <v>25722</v>
      </c>
      <c r="BV1637">
        <v>88734</v>
      </c>
      <c r="BW1637">
        <v>932589</v>
      </c>
      <c r="BX1637">
        <v>42948</v>
      </c>
      <c r="BY1637">
        <v>975.30690411306671</v>
      </c>
      <c r="BZ1637">
        <v>0</v>
      </c>
      <c r="CA1637">
        <v>0</v>
      </c>
      <c r="CB1637">
        <v>589.93456223766577</v>
      </c>
      <c r="CC1637">
        <v>0</v>
      </c>
      <c r="CD1637">
        <v>43.971704186786418</v>
      </c>
      <c r="CE1637">
        <v>4.256888924265164</v>
      </c>
      <c r="CF1637">
        <v>0</v>
      </c>
      <c r="CG1637">
        <v>421409.0848196813</v>
      </c>
      <c r="CH1637">
        <v>194957.57805423538</v>
      </c>
      <c r="CI1637">
        <v>392251.8024322057</v>
      </c>
      <c r="CJ1637">
        <v>34236.948308638523</v>
      </c>
      <c r="CK1637">
        <v>626729.18135308917</v>
      </c>
      <c r="CL1637">
        <v>8660000</v>
      </c>
      <c r="CM1637">
        <v>13200000</v>
      </c>
      <c r="CN1637">
        <v>1960000</v>
      </c>
      <c r="CO1637">
        <v>99100000</v>
      </c>
      <c r="CP1637">
        <v>58000</v>
      </c>
      <c r="CQ1637">
        <v>4520</v>
      </c>
      <c r="CR1637">
        <v>0</v>
      </c>
      <c r="CS1637">
        <v>0</v>
      </c>
      <c r="CT1637">
        <v>112036000</v>
      </c>
      <c r="CU1637">
        <v>31676160</v>
      </c>
      <c r="CV1637">
        <v>0</v>
      </c>
      <c r="CW1637">
        <v>0</v>
      </c>
      <c r="CX1637">
        <v>10256.516483503992</v>
      </c>
      <c r="CY1637">
        <v>1603618.1498976429</v>
      </c>
      <c r="CZ1637">
        <v>12980</v>
      </c>
      <c r="DA1637">
        <v>14598.056234731128</v>
      </c>
      <c r="DB1637">
        <v>15594.601825006566</v>
      </c>
      <c r="DC1637">
        <v>16230.464228819421</v>
      </c>
      <c r="DD1637">
        <v>-488195.72998647124</v>
      </c>
      <c r="DE1637">
        <v>-678473.81165336806</v>
      </c>
      <c r="DF1637">
        <v>-913569.6748063257</v>
      </c>
    </row>
    <row r="1638" spans="1:110" x14ac:dyDescent="0.45">
      <c r="A1638">
        <v>43404</v>
      </c>
      <c r="B1638" t="s">
        <v>1965</v>
      </c>
      <c r="C1638">
        <v>40984</v>
      </c>
      <c r="D1638">
        <v>43774</v>
      </c>
      <c r="E1638">
        <v>45946</v>
      </c>
      <c r="F1638">
        <v>47561</v>
      </c>
      <c r="G1638">
        <v>48675</v>
      </c>
      <c r="H1638">
        <v>49217</v>
      </c>
      <c r="I1638">
        <v>49309</v>
      </c>
      <c r="J1638">
        <v>50687.214285714297</v>
      </c>
      <c r="K1638">
        <v>2.46</v>
      </c>
      <c r="L1638">
        <v>2.39</v>
      </c>
      <c r="M1638">
        <v>2.33</v>
      </c>
      <c r="N1638">
        <v>2.2799999999999998</v>
      </c>
      <c r="O1638">
        <v>2.2400000000000002</v>
      </c>
      <c r="P1638">
        <v>2.21</v>
      </c>
      <c r="Q1638">
        <v>2.1972807588341454</v>
      </c>
      <c r="R1638">
        <v>2.178319301081463</v>
      </c>
      <c r="S1638">
        <v>237301</v>
      </c>
      <c r="T1638">
        <v>9524</v>
      </c>
      <c r="U1638">
        <v>2882</v>
      </c>
      <c r="V1638">
        <v>105.86868221476055</v>
      </c>
      <c r="W1638">
        <v>175.28745600281246</v>
      </c>
      <c r="X1638">
        <v>1798.5079473759281</v>
      </c>
      <c r="Y1638">
        <v>328.70296400752687</v>
      </c>
      <c r="Z1638">
        <v>19818</v>
      </c>
      <c r="AA1638">
        <v>20825.837638880701</v>
      </c>
      <c r="AB1638">
        <v>21518.073303926623</v>
      </c>
      <c r="AC1638">
        <v>22008.511720553583</v>
      </c>
      <c r="AD1638">
        <v>22145.422204133429</v>
      </c>
      <c r="AE1638">
        <v>21935.763940004792</v>
      </c>
      <c r="AF1638">
        <v>21478.695292265227</v>
      </c>
      <c r="AG1638">
        <v>21736.4227116611</v>
      </c>
      <c r="AH1638">
        <v>939</v>
      </c>
      <c r="AI1638">
        <v>776.40738487770943</v>
      </c>
      <c r="AJ1638">
        <v>643.5703889867973</v>
      </c>
      <c r="AK1638">
        <v>547.80987660002938</v>
      </c>
      <c r="AL1638">
        <v>486.46473616534024</v>
      </c>
      <c r="AM1638">
        <v>447.76093154101363</v>
      </c>
      <c r="AN1638">
        <v>425.27371543314359</v>
      </c>
      <c r="AO1638">
        <v>423.16831587810174</v>
      </c>
      <c r="AP1638">
        <v>91.708883195555018</v>
      </c>
      <c r="AQ1638">
        <v>5.7736379451167679</v>
      </c>
      <c r="AR1638">
        <v>0.85793543918193849</v>
      </c>
      <c r="AS1638">
        <v>5.7736379451167679</v>
      </c>
      <c r="AT1638">
        <v>31017</v>
      </c>
      <c r="AU1638">
        <v>535</v>
      </c>
      <c r="AV1638">
        <v>19033.351101417746</v>
      </c>
      <c r="AW1638">
        <v>8436.2342930612958</v>
      </c>
      <c r="AX1638">
        <v>377.05630602991533</v>
      </c>
      <c r="AY1638">
        <v>635.14292625431017</v>
      </c>
      <c r="AZ1638">
        <v>320.91435250805165</v>
      </c>
      <c r="BA1638">
        <v>10.022857939004368</v>
      </c>
      <c r="BB1638">
        <v>66.061272509003672</v>
      </c>
      <c r="BC1638">
        <v>15890</v>
      </c>
      <c r="BD1638">
        <v>1333611.6588735518</v>
      </c>
      <c r="BE1638">
        <v>5339275.6969491718</v>
      </c>
      <c r="BF1638">
        <v>438994</v>
      </c>
      <c r="BG1638">
        <v>499984.31722728157</v>
      </c>
      <c r="BH1638">
        <v>533781.00637250941</v>
      </c>
      <c r="BI1638">
        <v>421001.99999999988</v>
      </c>
      <c r="BJ1638">
        <v>444910.19338775962</v>
      </c>
      <c r="BK1638">
        <v>447677.88938191609</v>
      </c>
      <c r="BL1638">
        <v>-531698.74567143596</v>
      </c>
      <c r="BM1638">
        <v>-818401.55580962729</v>
      </c>
      <c r="BN1638">
        <v>-1013955.2499843428</v>
      </c>
      <c r="BO1638">
        <v>752205.07410387509</v>
      </c>
      <c r="BP1638">
        <v>1657049.7910293848</v>
      </c>
      <c r="BQ1638">
        <v>2458238.7327880515</v>
      </c>
      <c r="BR1638">
        <v>1367155</v>
      </c>
      <c r="BS1638">
        <v>8767932</v>
      </c>
      <c r="BT1638">
        <v>937111</v>
      </c>
      <c r="BU1638">
        <v>25722</v>
      </c>
      <c r="BV1638">
        <v>88734</v>
      </c>
      <c r="BW1638">
        <v>932589</v>
      </c>
      <c r="BX1638">
        <v>42948</v>
      </c>
      <c r="BY1638">
        <v>262.28797716205918</v>
      </c>
      <c r="BZ1638">
        <v>0</v>
      </c>
      <c r="CA1638">
        <v>0</v>
      </c>
      <c r="CB1638">
        <v>0</v>
      </c>
      <c r="CC1638">
        <v>0</v>
      </c>
      <c r="CD1638">
        <v>55.142527320228339</v>
      </c>
      <c r="CE1638">
        <v>0</v>
      </c>
      <c r="CF1638">
        <v>0</v>
      </c>
      <c r="CG1638">
        <v>428374.5242381884</v>
      </c>
      <c r="CH1638">
        <v>198180.01736091694</v>
      </c>
      <c r="CI1638">
        <v>398735.30329885375</v>
      </c>
      <c r="CJ1638">
        <v>34802.848280682134</v>
      </c>
      <c r="CK1638">
        <v>637088.34137545433</v>
      </c>
      <c r="CL1638">
        <v>7850000</v>
      </c>
      <c r="CM1638">
        <v>6510000</v>
      </c>
      <c r="CN1638">
        <v>720000</v>
      </c>
      <c r="CO1638">
        <v>37460000</v>
      </c>
      <c r="CP1638">
        <v>0</v>
      </c>
      <c r="CQ1638">
        <v>0</v>
      </c>
      <c r="CR1638">
        <v>0</v>
      </c>
      <c r="CS1638">
        <v>0</v>
      </c>
      <c r="CT1638">
        <v>0</v>
      </c>
      <c r="CU1638">
        <v>0</v>
      </c>
      <c r="CV1638">
        <v>0</v>
      </c>
      <c r="CW1638">
        <v>0</v>
      </c>
      <c r="CX1638">
        <v>842.58339075009928</v>
      </c>
      <c r="CY1638">
        <v>1649543.6215482843</v>
      </c>
      <c r="CZ1638">
        <v>15890</v>
      </c>
      <c r="DA1638">
        <v>18097.629582047826</v>
      </c>
      <c r="DB1638">
        <v>19320.947874593217</v>
      </c>
      <c r="DC1638">
        <v>20187.495762994728</v>
      </c>
      <c r="DD1638">
        <v>-531698.74567143596</v>
      </c>
      <c r="DE1638">
        <v>-818401.55580962729</v>
      </c>
      <c r="DF1638">
        <v>-1013955.2499843428</v>
      </c>
    </row>
    <row r="1639" spans="1:110" x14ac:dyDescent="0.45">
      <c r="A1639">
        <v>43423</v>
      </c>
      <c r="B1639" t="s">
        <v>1966</v>
      </c>
      <c r="C1639">
        <v>4048</v>
      </c>
      <c r="D1639">
        <v>3769</v>
      </c>
      <c r="E1639">
        <v>3501</v>
      </c>
      <c r="F1639">
        <v>3242</v>
      </c>
      <c r="G1639">
        <v>3005</v>
      </c>
      <c r="H1639">
        <v>2766</v>
      </c>
      <c r="I1639">
        <v>2540</v>
      </c>
      <c r="J1639">
        <v>2289.0714285714284</v>
      </c>
      <c r="K1639">
        <v>2.46</v>
      </c>
      <c r="L1639">
        <v>2.39</v>
      </c>
      <c r="M1639">
        <v>2.33</v>
      </c>
      <c r="N1639">
        <v>2.2799999999999998</v>
      </c>
      <c r="O1639">
        <v>2.2400000000000002</v>
      </c>
      <c r="P1639">
        <v>2.21</v>
      </c>
      <c r="Q1639">
        <v>2.1972807588341454</v>
      </c>
      <c r="R1639">
        <v>2.178319301081463</v>
      </c>
      <c r="S1639">
        <v>237301</v>
      </c>
      <c r="T1639">
        <v>9524</v>
      </c>
      <c r="U1639">
        <v>2882</v>
      </c>
      <c r="V1639">
        <v>10.14670126149773</v>
      </c>
      <c r="W1639">
        <v>24.701562547210095</v>
      </c>
      <c r="X1639">
        <v>1853.4511980872223</v>
      </c>
      <c r="Y1639">
        <v>230.38605751678864</v>
      </c>
      <c r="Z1639">
        <v>2444</v>
      </c>
      <c r="AA1639">
        <v>2298.1805874623956</v>
      </c>
      <c r="AB1639">
        <v>2078.5220903698923</v>
      </c>
      <c r="AC1639">
        <v>1883.3625147207015</v>
      </c>
      <c r="AD1639">
        <v>1723.6238224142908</v>
      </c>
      <c r="AE1639">
        <v>1594.1736077368353</v>
      </c>
      <c r="AF1639">
        <v>1481.2947048518054</v>
      </c>
      <c r="AG1639">
        <v>1314.0059910862537</v>
      </c>
      <c r="AH1639">
        <v>510</v>
      </c>
      <c r="AI1639">
        <v>372.53069412741195</v>
      </c>
      <c r="AJ1639">
        <v>243.94191677332844</v>
      </c>
      <c r="AK1639">
        <v>146.33989109012504</v>
      </c>
      <c r="AL1639">
        <v>82.748266806214829</v>
      </c>
      <c r="AM1639">
        <v>43.346087249705263</v>
      </c>
      <c r="AN1639">
        <v>25.037293345703699</v>
      </c>
      <c r="AO1639">
        <v>13.371892470547694</v>
      </c>
      <c r="AP1639">
        <v>12.363645926673479</v>
      </c>
      <c r="AQ1639">
        <v>2.3475231205419824</v>
      </c>
      <c r="AR1639">
        <v>0.34883089285419472</v>
      </c>
      <c r="AS1639">
        <v>2.3475231205419824</v>
      </c>
      <c r="AT1639">
        <v>3912</v>
      </c>
      <c r="AU1639">
        <v>19</v>
      </c>
      <c r="AV1639">
        <v>2384.7274418215802</v>
      </c>
      <c r="AW1639">
        <v>583.6613244752366</v>
      </c>
      <c r="AX1639">
        <v>15.617108710111456</v>
      </c>
      <c r="AY1639">
        <v>79.578354733586124</v>
      </c>
      <c r="AZ1639">
        <v>22.202476783038001</v>
      </c>
      <c r="BA1639">
        <v>0.41513179733696332</v>
      </c>
      <c r="BB1639">
        <v>66.061272509003672</v>
      </c>
      <c r="BC1639">
        <v>15890</v>
      </c>
      <c r="BD1639">
        <v>699488.21337238804</v>
      </c>
      <c r="BE1639">
        <v>904598.90250064596</v>
      </c>
      <c r="BF1639">
        <v>8016</v>
      </c>
      <c r="BG1639">
        <v>7227.8251106673561</v>
      </c>
      <c r="BH1639">
        <v>6361.9371462118324</v>
      </c>
      <c r="BI1639">
        <v>15748.000000000002</v>
      </c>
      <c r="BJ1639">
        <v>12905.510142947769</v>
      </c>
      <c r="BK1639">
        <v>11810.920387832402</v>
      </c>
      <c r="BL1639">
        <v>-166900.25801505207</v>
      </c>
      <c r="BM1639">
        <v>-174578.709816908</v>
      </c>
      <c r="BN1639">
        <v>-72531.570142594632</v>
      </c>
      <c r="BO1639">
        <v>43072.377357637626</v>
      </c>
      <c r="BP1639">
        <v>136845.97634185595</v>
      </c>
      <c r="BQ1639">
        <v>210076.52945468988</v>
      </c>
      <c r="BR1639">
        <v>1367155</v>
      </c>
      <c r="BS1639">
        <v>8767932</v>
      </c>
      <c r="BT1639">
        <v>937111</v>
      </c>
      <c r="BU1639">
        <v>25722</v>
      </c>
      <c r="BV1639">
        <v>88734</v>
      </c>
      <c r="BW1639">
        <v>932589</v>
      </c>
      <c r="BX1639">
        <v>42948</v>
      </c>
      <c r="BY1639">
        <v>9.2191828741225859</v>
      </c>
      <c r="BZ1639">
        <v>0</v>
      </c>
      <c r="CA1639">
        <v>0</v>
      </c>
      <c r="CB1639">
        <v>0</v>
      </c>
      <c r="CC1639">
        <v>3.3647335199999997</v>
      </c>
      <c r="CD1639">
        <v>8.1514618216819326</v>
      </c>
      <c r="CE1639">
        <v>100.12519715257008</v>
      </c>
      <c r="CF1639">
        <v>0</v>
      </c>
      <c r="CG1639">
        <v>119960.3455409561</v>
      </c>
      <c r="CH1639">
        <v>55497.56583729382</v>
      </c>
      <c r="CI1639">
        <v>111660.29270338271</v>
      </c>
      <c r="CJ1639">
        <v>9746.0550740844283</v>
      </c>
      <c r="CK1639">
        <v>178407.75594073246</v>
      </c>
      <c r="CL1639">
        <v>4640000</v>
      </c>
      <c r="CM1639">
        <v>5770000</v>
      </c>
      <c r="CN1639">
        <v>480000</v>
      </c>
      <c r="CO1639">
        <v>115900000</v>
      </c>
      <c r="CP1639">
        <v>65000</v>
      </c>
      <c r="CQ1639">
        <v>6060</v>
      </c>
      <c r="CR1639">
        <v>110</v>
      </c>
      <c r="CS1639">
        <v>570</v>
      </c>
      <c r="CT1639">
        <v>126627000</v>
      </c>
      <c r="CU1639">
        <v>42468480</v>
      </c>
      <c r="CV1639">
        <v>680700</v>
      </c>
      <c r="CW1639">
        <v>3521240</v>
      </c>
      <c r="CX1639">
        <v>18466.423728194375</v>
      </c>
      <c r="CY1639">
        <v>402937.79121547303</v>
      </c>
      <c r="CZ1639">
        <v>15890</v>
      </c>
      <c r="DA1639">
        <v>14327.612401260516</v>
      </c>
      <c r="DB1639">
        <v>12611.175306051151</v>
      </c>
      <c r="DC1639">
        <v>10588.476225265762</v>
      </c>
      <c r="DD1639">
        <v>-166900.25801505207</v>
      </c>
      <c r="DE1639">
        <v>-174578.709816908</v>
      </c>
      <c r="DF1639">
        <v>-72531.570142594632</v>
      </c>
    </row>
    <row r="1640" spans="1:110" x14ac:dyDescent="0.45">
      <c r="A1640">
        <v>43424</v>
      </c>
      <c r="B1640" t="s">
        <v>704</v>
      </c>
      <c r="C1640">
        <v>7187</v>
      </c>
      <c r="D1640">
        <v>6499</v>
      </c>
      <c r="E1640">
        <v>5852</v>
      </c>
      <c r="F1640">
        <v>5279</v>
      </c>
      <c r="G1640">
        <v>4725</v>
      </c>
      <c r="H1640">
        <v>4176</v>
      </c>
      <c r="I1640">
        <v>3649</v>
      </c>
      <c r="J1640">
        <v>3063.7500000000005</v>
      </c>
      <c r="K1640">
        <v>2.46</v>
      </c>
      <c r="L1640">
        <v>2.39</v>
      </c>
      <c r="M1640">
        <v>2.33</v>
      </c>
      <c r="N1640">
        <v>2.2799999999999998</v>
      </c>
      <c r="O1640">
        <v>2.2400000000000002</v>
      </c>
      <c r="P1640">
        <v>2.21</v>
      </c>
      <c r="Q1640">
        <v>2.1972807588341454</v>
      </c>
      <c r="R1640">
        <v>2.178319301081463</v>
      </c>
      <c r="S1640">
        <v>237301</v>
      </c>
      <c r="T1640">
        <v>9524</v>
      </c>
      <c r="U1640">
        <v>2882</v>
      </c>
      <c r="V1640">
        <v>17.209790226983834</v>
      </c>
      <c r="W1640">
        <v>41.896247732187291</v>
      </c>
      <c r="X1640">
        <v>1940.1602113400243</v>
      </c>
      <c r="Y1640">
        <v>241.16408487197339</v>
      </c>
      <c r="Z1640">
        <v>3736</v>
      </c>
      <c r="AA1640">
        <v>3416.3152950577769</v>
      </c>
      <c r="AB1640">
        <v>3013.7361691807359</v>
      </c>
      <c r="AC1640">
        <v>2648.30973524499</v>
      </c>
      <c r="AD1640">
        <v>2293.8860994198471</v>
      </c>
      <c r="AE1640">
        <v>1988.7430770797298</v>
      </c>
      <c r="AF1640">
        <v>1753.5891068795966</v>
      </c>
      <c r="AG1640">
        <v>1389.2501104201788</v>
      </c>
      <c r="AH1640">
        <v>699</v>
      </c>
      <c r="AI1640">
        <v>586.04617518743601</v>
      </c>
      <c r="AJ1640">
        <v>470.44662263378893</v>
      </c>
      <c r="AK1640">
        <v>369.52273966648022</v>
      </c>
      <c r="AL1640">
        <v>287.97532717334894</v>
      </c>
      <c r="AM1640">
        <v>224.767205398388</v>
      </c>
      <c r="AN1640">
        <v>211.95223068692579</v>
      </c>
      <c r="AO1640">
        <v>155.55364229488248</v>
      </c>
      <c r="AP1640">
        <v>16.390120653751051</v>
      </c>
      <c r="AQ1640">
        <v>3.9971339620039164</v>
      </c>
      <c r="AR1640">
        <v>0.59395530404903429</v>
      </c>
      <c r="AS1640">
        <v>3.9971339620039164</v>
      </c>
      <c r="AT1640">
        <v>6628</v>
      </c>
      <c r="AU1640">
        <v>140</v>
      </c>
      <c r="AV1640">
        <v>4075.6138949825158</v>
      </c>
      <c r="AW1640">
        <v>2057.1583089204996</v>
      </c>
      <c r="AX1640">
        <v>97.489737994138039</v>
      </c>
      <c r="AY1640">
        <v>136.00323567556654</v>
      </c>
      <c r="AZ1640">
        <v>78.2543020713358</v>
      </c>
      <c r="BA1640">
        <v>2.5914585667968586</v>
      </c>
      <c r="BB1640">
        <v>66.061272509003672</v>
      </c>
      <c r="BC1640">
        <v>15890</v>
      </c>
      <c r="BD1640">
        <v>542942.67827753967</v>
      </c>
      <c r="BE1640">
        <v>1586601.5893811584</v>
      </c>
      <c r="BF1640">
        <v>11963.999999999998</v>
      </c>
      <c r="BG1640">
        <v>10186.959588924614</v>
      </c>
      <c r="BH1640">
        <v>8313.7313126488662</v>
      </c>
      <c r="BI1640">
        <v>34786.000000000015</v>
      </c>
      <c r="BJ1640">
        <v>26965.925125091311</v>
      </c>
      <c r="BK1640">
        <v>23357.071863318557</v>
      </c>
      <c r="BL1640">
        <v>-223551.32114276802</v>
      </c>
      <c r="BM1640">
        <v>-285154.7258505997</v>
      </c>
      <c r="BN1640">
        <v>-237936.03388213727</v>
      </c>
      <c r="BO1640">
        <v>16766.694418306346</v>
      </c>
      <c r="BP1640">
        <v>141271.58738373208</v>
      </c>
      <c r="BQ1640">
        <v>232307.57493985724</v>
      </c>
      <c r="BR1640">
        <v>1367155</v>
      </c>
      <c r="BS1640">
        <v>8767932</v>
      </c>
      <c r="BT1640">
        <v>937111</v>
      </c>
      <c r="BU1640">
        <v>25722</v>
      </c>
      <c r="BV1640">
        <v>88734</v>
      </c>
      <c r="BW1640">
        <v>932589</v>
      </c>
      <c r="BX1640">
        <v>42948</v>
      </c>
      <c r="BY1640">
        <v>230.91063240349854</v>
      </c>
      <c r="BZ1640">
        <v>140.70251855199999</v>
      </c>
      <c r="CA1640">
        <v>138.87002955599999</v>
      </c>
      <c r="CB1640">
        <v>548.88091077164313</v>
      </c>
      <c r="CC1640">
        <v>0</v>
      </c>
      <c r="CD1640">
        <v>14.360943459520637</v>
      </c>
      <c r="CE1640">
        <v>39.633902534437681</v>
      </c>
      <c r="CF1640">
        <v>7.57775</v>
      </c>
      <c r="CG1640">
        <v>234503.12708974001</v>
      </c>
      <c r="CH1640">
        <v>108488.78999161307</v>
      </c>
      <c r="CI1640">
        <v>218277.86251048362</v>
      </c>
      <c r="CJ1640">
        <v>19051.965725468268</v>
      </c>
      <c r="CK1640">
        <v>348758.38741962536</v>
      </c>
      <c r="CL1640">
        <v>6800000</v>
      </c>
      <c r="CM1640">
        <v>8930000</v>
      </c>
      <c r="CN1640">
        <v>730000</v>
      </c>
      <c r="CO1640">
        <v>136940000</v>
      </c>
      <c r="CP1640">
        <v>94000</v>
      </c>
      <c r="CQ1640">
        <v>8610</v>
      </c>
      <c r="CR1640">
        <v>135130</v>
      </c>
      <c r="CS1640">
        <v>4160</v>
      </c>
      <c r="CT1640">
        <v>197480000</v>
      </c>
      <c r="CU1640">
        <v>60338880</v>
      </c>
      <c r="CV1640">
        <v>946183220</v>
      </c>
      <c r="CW1640">
        <v>25480180</v>
      </c>
      <c r="CX1640">
        <v>23904.489790500727</v>
      </c>
      <c r="CY1640">
        <v>788582.20468151057</v>
      </c>
      <c r="CZ1640">
        <v>15890</v>
      </c>
      <c r="DA1640">
        <v>13529.821787697434</v>
      </c>
      <c r="DB1640">
        <v>11041.891554496029</v>
      </c>
      <c r="DC1640">
        <v>8218.7741418928999</v>
      </c>
      <c r="DD1640">
        <v>-223551.32114276802</v>
      </c>
      <c r="DE1640">
        <v>-285154.7258505997</v>
      </c>
      <c r="DF1640">
        <v>-237936.03388213727</v>
      </c>
    </row>
    <row r="1641" spans="1:110" x14ac:dyDescent="0.45">
      <c r="A1641">
        <v>43425</v>
      </c>
      <c r="B1641" t="s">
        <v>1967</v>
      </c>
      <c r="C1641">
        <v>1510</v>
      </c>
      <c r="D1641">
        <v>1383</v>
      </c>
      <c r="E1641">
        <v>1254</v>
      </c>
      <c r="F1641">
        <v>1141</v>
      </c>
      <c r="G1641">
        <v>1040</v>
      </c>
      <c r="H1641">
        <v>943</v>
      </c>
      <c r="I1641">
        <v>845</v>
      </c>
      <c r="J1641">
        <v>734.67857142857144</v>
      </c>
      <c r="K1641">
        <v>2.46</v>
      </c>
      <c r="L1641">
        <v>2.39</v>
      </c>
      <c r="M1641">
        <v>2.33</v>
      </c>
      <c r="N1641">
        <v>2.2799999999999998</v>
      </c>
      <c r="O1641">
        <v>2.2400000000000002</v>
      </c>
      <c r="P1641">
        <v>2.21</v>
      </c>
      <c r="Q1641">
        <v>2.1972807588341454</v>
      </c>
      <c r="R1641">
        <v>2.178319301081463</v>
      </c>
      <c r="S1641">
        <v>237301</v>
      </c>
      <c r="T1641">
        <v>9524</v>
      </c>
      <c r="U1641">
        <v>2882</v>
      </c>
      <c r="V1641">
        <v>3.3106997890510304</v>
      </c>
      <c r="W1641">
        <v>8.0597088459277302</v>
      </c>
      <c r="X1641">
        <v>2118.9595769422131</v>
      </c>
      <c r="Y1641">
        <v>263.38904605255505</v>
      </c>
      <c r="Z1641">
        <v>793</v>
      </c>
      <c r="AA1641">
        <v>719.41287097200802</v>
      </c>
      <c r="AB1641">
        <v>632.27677545489678</v>
      </c>
      <c r="AC1641">
        <v>557.50604873973407</v>
      </c>
      <c r="AD1641">
        <v>491.32348927769709</v>
      </c>
      <c r="AE1641">
        <v>423.79747691078188</v>
      </c>
      <c r="AF1641">
        <v>372.64065452647696</v>
      </c>
      <c r="AG1641">
        <v>301.37454908415509</v>
      </c>
      <c r="AH1641">
        <v>312</v>
      </c>
      <c r="AI1641">
        <v>270.13224135481255</v>
      </c>
      <c r="AJ1641">
        <v>219.80653991318985</v>
      </c>
      <c r="AK1641">
        <v>181.9118791113344</v>
      </c>
      <c r="AL1641">
        <v>151.83760201991538</v>
      </c>
      <c r="AM1641">
        <v>121.71732408077571</v>
      </c>
      <c r="AN1641">
        <v>104.43073957718912</v>
      </c>
      <c r="AO1641">
        <v>78.289521705997188</v>
      </c>
      <c r="AP1641">
        <v>2.2737739635261573</v>
      </c>
      <c r="AQ1641">
        <v>1.9033971247637695</v>
      </c>
      <c r="AR1641">
        <v>0.2828358590709687</v>
      </c>
      <c r="AS1641">
        <v>1.9033971247637695</v>
      </c>
      <c r="AT1641">
        <v>1611</v>
      </c>
      <c r="AU1641">
        <v>1</v>
      </c>
      <c r="AV1641">
        <v>979.82394602866532</v>
      </c>
      <c r="AW1641">
        <v>172.73469581425977</v>
      </c>
      <c r="AX1641">
        <v>1.9350156176636664</v>
      </c>
      <c r="AY1641">
        <v>32.696725078976563</v>
      </c>
      <c r="AZ1641">
        <v>6.5708278287744415</v>
      </c>
      <c r="BA1641">
        <v>5.1436314246549118E-2</v>
      </c>
      <c r="BB1641">
        <v>66.061272509003672</v>
      </c>
      <c r="BC1641">
        <v>15890</v>
      </c>
      <c r="BD1641">
        <v>611818.19210853474</v>
      </c>
      <c r="BE1641">
        <v>212712.49301831724</v>
      </c>
      <c r="BF1641">
        <v>3392</v>
      </c>
      <c r="BG1641">
        <v>2933.4748005226375</v>
      </c>
      <c r="BH1641">
        <v>2501.2147636294631</v>
      </c>
      <c r="BI1641">
        <v>976.00000000000023</v>
      </c>
      <c r="BJ1641">
        <v>756.3471902230566</v>
      </c>
      <c r="BK1641">
        <v>666.55983633866731</v>
      </c>
      <c r="BL1641">
        <v>-200961.57335703634</v>
      </c>
      <c r="BM1641">
        <v>-224726.07130529382</v>
      </c>
      <c r="BN1641">
        <v>-147422.51871372084</v>
      </c>
      <c r="BO1641">
        <v>-669.88497937224747</v>
      </c>
      <c r="BP1641">
        <v>15053.181636444046</v>
      </c>
      <c r="BQ1641">
        <v>31420.076402217092</v>
      </c>
      <c r="BR1641">
        <v>1367155</v>
      </c>
      <c r="BS1641">
        <v>8767932</v>
      </c>
      <c r="BT1641">
        <v>937111</v>
      </c>
      <c r="BU1641">
        <v>25722</v>
      </c>
      <c r="BV1641">
        <v>88734</v>
      </c>
      <c r="BW1641">
        <v>932589</v>
      </c>
      <c r="BX1641">
        <v>42948</v>
      </c>
      <c r="BY1641">
        <v>44.209049498033458</v>
      </c>
      <c r="BZ1641">
        <v>0</v>
      </c>
      <c r="CA1641">
        <v>11.576431759890859</v>
      </c>
      <c r="CB1641">
        <v>0</v>
      </c>
      <c r="CC1641">
        <v>0</v>
      </c>
      <c r="CD1641">
        <v>2.7479019601381629</v>
      </c>
      <c r="CE1641">
        <v>10.205067050763626</v>
      </c>
      <c r="CF1641">
        <v>0</v>
      </c>
      <c r="CG1641">
        <v>32892.352809616998</v>
      </c>
      <c r="CH1641">
        <v>15217.074503774111</v>
      </c>
      <c r="CI1641">
        <v>30616.531870282357</v>
      </c>
      <c r="CJ1641">
        <v>2672.3054235392788</v>
      </c>
      <c r="CK1641">
        <v>48918.25566116858</v>
      </c>
      <c r="CL1641">
        <v>3000000</v>
      </c>
      <c r="CM1641">
        <v>6360000</v>
      </c>
      <c r="CN1641">
        <v>340000</v>
      </c>
      <c r="CO1641">
        <v>60810000</v>
      </c>
      <c r="CP1641">
        <v>87000</v>
      </c>
      <c r="CQ1641">
        <v>850</v>
      </c>
      <c r="CR1641">
        <v>670</v>
      </c>
      <c r="CS1641">
        <v>140</v>
      </c>
      <c r="CT1641">
        <v>186109000</v>
      </c>
      <c r="CU1641">
        <v>5956800</v>
      </c>
      <c r="CV1641">
        <v>4386060</v>
      </c>
      <c r="CW1641">
        <v>865350</v>
      </c>
      <c r="CX1641">
        <v>8315.5235471520937</v>
      </c>
      <c r="CY1641">
        <v>103887.40216227356</v>
      </c>
      <c r="CZ1641">
        <v>15890</v>
      </c>
      <c r="DA1641">
        <v>13742.014911646434</v>
      </c>
      <c r="DB1641">
        <v>11717.07034023354</v>
      </c>
      <c r="DC1641">
        <v>9261.3746128663861</v>
      </c>
      <c r="DD1641">
        <v>-200961.57335703634</v>
      </c>
      <c r="DE1641">
        <v>-224726.07130529382</v>
      </c>
      <c r="DF1641">
        <v>-147422.51871372084</v>
      </c>
    </row>
    <row r="1642" spans="1:110" x14ac:dyDescent="0.45">
      <c r="A1642">
        <v>43428</v>
      </c>
      <c r="B1642" t="s">
        <v>1243</v>
      </c>
      <c r="C1642">
        <v>6325</v>
      </c>
      <c r="D1642">
        <v>5885</v>
      </c>
      <c r="E1642">
        <v>5397</v>
      </c>
      <c r="F1642">
        <v>4957</v>
      </c>
      <c r="G1642">
        <v>4544</v>
      </c>
      <c r="H1642">
        <v>4140</v>
      </c>
      <c r="I1642">
        <v>3727</v>
      </c>
      <c r="J1642">
        <v>3293.5357142857142</v>
      </c>
      <c r="K1642">
        <v>2.46</v>
      </c>
      <c r="L1642">
        <v>2.39</v>
      </c>
      <c r="M1642">
        <v>2.33</v>
      </c>
      <c r="N1642">
        <v>2.2799999999999998</v>
      </c>
      <c r="O1642">
        <v>2.2400000000000002</v>
      </c>
      <c r="P1642">
        <v>2.21</v>
      </c>
      <c r="Q1642">
        <v>2.1972807588341454</v>
      </c>
      <c r="R1642">
        <v>2.178319301081463</v>
      </c>
      <c r="S1642">
        <v>237301</v>
      </c>
      <c r="T1642">
        <v>9524</v>
      </c>
      <c r="U1642">
        <v>2882</v>
      </c>
      <c r="V1642">
        <v>15.29754940262883</v>
      </c>
      <c r="W1642">
        <v>37.241007067187027</v>
      </c>
      <c r="X1642">
        <v>1920.8974991245452</v>
      </c>
      <c r="Y1642">
        <v>238.76970819295178</v>
      </c>
      <c r="Z1642">
        <v>3101</v>
      </c>
      <c r="AA1642">
        <v>2791.8676407251169</v>
      </c>
      <c r="AB1642">
        <v>2484.8004917159042</v>
      </c>
      <c r="AC1642">
        <v>2196.6662227011248</v>
      </c>
      <c r="AD1642">
        <v>1939.036896045832</v>
      </c>
      <c r="AE1642">
        <v>1732.1620573764556</v>
      </c>
      <c r="AF1642">
        <v>1593.5158444660979</v>
      </c>
      <c r="AG1642">
        <v>1317.800637534898</v>
      </c>
      <c r="AH1642">
        <v>766</v>
      </c>
      <c r="AI1642">
        <v>666.31140244312633</v>
      </c>
      <c r="AJ1642">
        <v>561.83676836125198</v>
      </c>
      <c r="AK1642">
        <v>466.38580984719044</v>
      </c>
      <c r="AL1642">
        <v>388.24722020657151</v>
      </c>
      <c r="AM1642">
        <v>331.68460246569379</v>
      </c>
      <c r="AN1642">
        <v>326.535108314909</v>
      </c>
      <c r="AO1642">
        <v>270.56559284569767</v>
      </c>
      <c r="AP1642">
        <v>12.065889812402197</v>
      </c>
      <c r="AQ1642">
        <v>5.3929585201640142</v>
      </c>
      <c r="AR1642">
        <v>0.80136826736774469</v>
      </c>
      <c r="AS1642">
        <v>5.3929585201640142</v>
      </c>
      <c r="AT1642">
        <v>5939</v>
      </c>
      <c r="AU1642">
        <v>76</v>
      </c>
      <c r="AV1642">
        <v>3635.7826588019152</v>
      </c>
      <c r="AW1642">
        <v>1353.3449917908129</v>
      </c>
      <c r="AX1642">
        <v>54.777392493382031</v>
      </c>
      <c r="AY1642">
        <v>121.32606732421989</v>
      </c>
      <c r="AZ1642">
        <v>51.481243487722516</v>
      </c>
      <c r="BA1642">
        <v>1.4560849784241323</v>
      </c>
      <c r="BB1642">
        <v>66.061272509003672</v>
      </c>
      <c r="BC1642">
        <v>15890</v>
      </c>
      <c r="BD1642">
        <v>644559.63342322479</v>
      </c>
      <c r="BE1642">
        <v>1163866.9256937695</v>
      </c>
      <c r="BF1642">
        <v>16624</v>
      </c>
      <c r="BG1642">
        <v>14678.140344914964</v>
      </c>
      <c r="BH1642">
        <v>12647.218782317192</v>
      </c>
      <c r="BI1642">
        <v>12537.999999999996</v>
      </c>
      <c r="BJ1642">
        <v>9865.0096080749045</v>
      </c>
      <c r="BK1642">
        <v>8708.0219162210378</v>
      </c>
      <c r="BL1642">
        <v>-195165.21595615032</v>
      </c>
      <c r="BM1642">
        <v>-225145.42398296506</v>
      </c>
      <c r="BN1642">
        <v>-149803.74696211086</v>
      </c>
      <c r="BO1642">
        <v>10321.070804411429</v>
      </c>
      <c r="BP1642">
        <v>103153.66744224099</v>
      </c>
      <c r="BQ1642">
        <v>200015.4158475665</v>
      </c>
      <c r="BR1642">
        <v>1367155</v>
      </c>
      <c r="BS1642">
        <v>8767932</v>
      </c>
      <c r="BT1642">
        <v>937111</v>
      </c>
      <c r="BU1642">
        <v>25722</v>
      </c>
      <c r="BV1642">
        <v>88734</v>
      </c>
      <c r="BW1642">
        <v>932589</v>
      </c>
      <c r="BX1642">
        <v>42948</v>
      </c>
      <c r="BY1642">
        <v>45.623293892878806</v>
      </c>
      <c r="BZ1642">
        <v>0</v>
      </c>
      <c r="CA1642">
        <v>0</v>
      </c>
      <c r="CB1642">
        <v>151.72762558842379</v>
      </c>
      <c r="CC1642">
        <v>0</v>
      </c>
      <c r="CD1642">
        <v>12.278169712348786</v>
      </c>
      <c r="CE1642">
        <v>4.4002185176747659</v>
      </c>
      <c r="CF1642">
        <v>0</v>
      </c>
      <c r="CG1642">
        <v>167944.48375733854</v>
      </c>
      <c r="CH1642">
        <v>77696.592172211342</v>
      </c>
      <c r="CI1642">
        <v>156324.40978473579</v>
      </c>
      <c r="CJ1642">
        <v>13644.4771037182</v>
      </c>
      <c r="CK1642">
        <v>249770.85831702544</v>
      </c>
      <c r="CL1642">
        <v>4040000</v>
      </c>
      <c r="CM1642">
        <v>20200000</v>
      </c>
      <c r="CN1642">
        <v>2140000</v>
      </c>
      <c r="CO1642">
        <v>175060000</v>
      </c>
      <c r="CP1642">
        <v>238000</v>
      </c>
      <c r="CQ1642">
        <v>3680</v>
      </c>
      <c r="CR1642">
        <v>0</v>
      </c>
      <c r="CS1642">
        <v>0</v>
      </c>
      <c r="CT1642">
        <v>453589000</v>
      </c>
      <c r="CU1642">
        <v>25789440</v>
      </c>
      <c r="CV1642">
        <v>0</v>
      </c>
      <c r="CW1642">
        <v>0</v>
      </c>
      <c r="CX1642">
        <v>27481.361900537355</v>
      </c>
      <c r="CY1642">
        <v>560023.26059143362</v>
      </c>
      <c r="CZ1642">
        <v>15890</v>
      </c>
      <c r="DA1642">
        <v>14030.055948068984</v>
      </c>
      <c r="DB1642">
        <v>12088.805729729316</v>
      </c>
      <c r="DC1642">
        <v>9756.9969354643599</v>
      </c>
      <c r="DD1642">
        <v>-195165.21595615032</v>
      </c>
      <c r="DE1642">
        <v>-225145.42398296506</v>
      </c>
      <c r="DF1642">
        <v>-149803.74696211086</v>
      </c>
    </row>
    <row r="1643" spans="1:110" x14ac:dyDescent="0.45">
      <c r="A1643">
        <v>43432</v>
      </c>
      <c r="B1643" t="s">
        <v>1968</v>
      </c>
      <c r="C1643">
        <v>6802</v>
      </c>
      <c r="D1643">
        <v>6634</v>
      </c>
      <c r="E1643">
        <v>6500</v>
      </c>
      <c r="F1643">
        <v>6368</v>
      </c>
      <c r="G1643">
        <v>6239</v>
      </c>
      <c r="H1643">
        <v>6080</v>
      </c>
      <c r="I1643">
        <v>5915</v>
      </c>
      <c r="J1643">
        <v>5771.0714285714294</v>
      </c>
      <c r="K1643">
        <v>2.46</v>
      </c>
      <c r="L1643">
        <v>2.39</v>
      </c>
      <c r="M1643">
        <v>2.33</v>
      </c>
      <c r="N1643">
        <v>2.2799999999999998</v>
      </c>
      <c r="O1643">
        <v>2.2400000000000002</v>
      </c>
      <c r="P1643">
        <v>2.21</v>
      </c>
      <c r="Q1643">
        <v>2.1972807588341454</v>
      </c>
      <c r="R1643">
        <v>2.178319301081463</v>
      </c>
      <c r="S1643">
        <v>237301</v>
      </c>
      <c r="T1643">
        <v>9524</v>
      </c>
      <c r="U1643">
        <v>2882</v>
      </c>
      <c r="V1643">
        <v>14.285208165509346</v>
      </c>
      <c r="W1643">
        <v>34.776520359303419</v>
      </c>
      <c r="X1643">
        <v>2212.1551341242989</v>
      </c>
      <c r="Y1643">
        <v>274.97335807513196</v>
      </c>
      <c r="Z1643">
        <v>4007</v>
      </c>
      <c r="AA1643">
        <v>3758.1140712438901</v>
      </c>
      <c r="AB1643">
        <v>3635.5983748057301</v>
      </c>
      <c r="AC1643">
        <v>3513.8403874109185</v>
      </c>
      <c r="AD1643">
        <v>3384.5869087067781</v>
      </c>
      <c r="AE1643">
        <v>3246.542510603957</v>
      </c>
      <c r="AF1643">
        <v>3137.0451002713926</v>
      </c>
      <c r="AG1643">
        <v>2994.6953177137348</v>
      </c>
      <c r="AH1643">
        <v>585</v>
      </c>
      <c r="AI1643">
        <v>500.18333869090156</v>
      </c>
      <c r="AJ1643">
        <v>447.77329219822877</v>
      </c>
      <c r="AK1643">
        <v>383.6227905803002</v>
      </c>
      <c r="AL1643">
        <v>326.02802278663324</v>
      </c>
      <c r="AM1643">
        <v>290.07810598864802</v>
      </c>
      <c r="AN1643">
        <v>265.22448014704071</v>
      </c>
      <c r="AO1643">
        <v>257.57318046017303</v>
      </c>
      <c r="AP1643">
        <v>12.593730196792199</v>
      </c>
      <c r="AQ1643">
        <v>5.3929585201640142</v>
      </c>
      <c r="AR1643">
        <v>0.80136826736774469</v>
      </c>
      <c r="AS1643">
        <v>5.3929585201640142</v>
      </c>
      <c r="AT1643">
        <v>3687</v>
      </c>
      <c r="AU1643">
        <v>10</v>
      </c>
      <c r="AV1643">
        <v>2244.9849470822264</v>
      </c>
      <c r="AW1643">
        <v>471.73940815740957</v>
      </c>
      <c r="AX1643">
        <v>9.5092025173953942</v>
      </c>
      <c r="AY1643">
        <v>74.915147684133885</v>
      </c>
      <c r="AZ1643">
        <v>17.944967086307862</v>
      </c>
      <c r="BA1643">
        <v>0.25277229002905194</v>
      </c>
      <c r="BB1643">
        <v>66.061272509003672</v>
      </c>
      <c r="BC1643">
        <v>15890</v>
      </c>
      <c r="BD1643">
        <v>1001908.7652266817</v>
      </c>
      <c r="BE1643">
        <v>1227206.9372057193</v>
      </c>
      <c r="BF1643">
        <v>83660</v>
      </c>
      <c r="BG1643">
        <v>84179.918654036388</v>
      </c>
      <c r="BH1643">
        <v>82918.531028282945</v>
      </c>
      <c r="BI1643">
        <v>113587.99999999996</v>
      </c>
      <c r="BJ1643">
        <v>106204.89276237538</v>
      </c>
      <c r="BK1643">
        <v>102298.24068616885</v>
      </c>
      <c r="BL1643">
        <v>-132807.329353465</v>
      </c>
      <c r="BM1643">
        <v>-119874.96300086577</v>
      </c>
      <c r="BN1643">
        <v>736.29428625886794</v>
      </c>
      <c r="BO1643">
        <v>122364.10436878877</v>
      </c>
      <c r="BP1643">
        <v>291551.77989466942</v>
      </c>
      <c r="BQ1643">
        <v>438978.82850951608</v>
      </c>
      <c r="BR1643">
        <v>1367155</v>
      </c>
      <c r="BS1643">
        <v>8767932</v>
      </c>
      <c r="BT1643">
        <v>937111</v>
      </c>
      <c r="BU1643">
        <v>25722</v>
      </c>
      <c r="BV1643">
        <v>88734</v>
      </c>
      <c r="BW1643">
        <v>932589</v>
      </c>
      <c r="BX1643">
        <v>42948</v>
      </c>
      <c r="BY1643">
        <v>124.60628348340539</v>
      </c>
      <c r="BZ1643">
        <v>0</v>
      </c>
      <c r="CA1643">
        <v>218.13200000000001</v>
      </c>
      <c r="CB1643">
        <v>0</v>
      </c>
      <c r="CC1643">
        <v>0</v>
      </c>
      <c r="CD1643">
        <v>10.697204562068421</v>
      </c>
      <c r="CE1643">
        <v>0</v>
      </c>
      <c r="CF1643">
        <v>10.785225718194253</v>
      </c>
      <c r="CG1643">
        <v>142017.57036622867</v>
      </c>
      <c r="CH1643">
        <v>65701.95697511881</v>
      </c>
      <c r="CI1643">
        <v>132191.37878110146</v>
      </c>
      <c r="CJ1643">
        <v>11538.071652222532</v>
      </c>
      <c r="CK1643">
        <v>211211.76267822197</v>
      </c>
      <c r="CL1643">
        <v>2580000</v>
      </c>
      <c r="CM1643">
        <v>8730000</v>
      </c>
      <c r="CN1643">
        <v>880000</v>
      </c>
      <c r="CO1643">
        <v>77220000</v>
      </c>
      <c r="CP1643">
        <v>42000</v>
      </c>
      <c r="CQ1643">
        <v>26790</v>
      </c>
      <c r="CR1643">
        <v>0</v>
      </c>
      <c r="CS1643">
        <v>0</v>
      </c>
      <c r="CT1643">
        <v>80572000</v>
      </c>
      <c r="CU1643">
        <v>187744320</v>
      </c>
      <c r="CV1643">
        <v>0</v>
      </c>
      <c r="CW1643">
        <v>0</v>
      </c>
      <c r="CX1643">
        <v>9960.7908366112006</v>
      </c>
      <c r="CY1643">
        <v>413270.68394522241</v>
      </c>
      <c r="CZ1643">
        <v>15890</v>
      </c>
      <c r="DA1643">
        <v>15988.750985090106</v>
      </c>
      <c r="DB1643">
        <v>15749.168754953575</v>
      </c>
      <c r="DC1643">
        <v>15166.355826556759</v>
      </c>
      <c r="DD1643">
        <v>-132807.329353465</v>
      </c>
      <c r="DE1643">
        <v>-119874.96300086577</v>
      </c>
      <c r="DF1643">
        <v>736.29428625886794</v>
      </c>
    </row>
    <row r="1644" spans="1:110" x14ac:dyDescent="0.45">
      <c r="A1644">
        <v>43433</v>
      </c>
      <c r="B1644" t="s">
        <v>1969</v>
      </c>
      <c r="C1644">
        <v>11503</v>
      </c>
      <c r="D1644">
        <v>11029</v>
      </c>
      <c r="E1644">
        <v>10495</v>
      </c>
      <c r="F1644">
        <v>9931</v>
      </c>
      <c r="G1644">
        <v>9417</v>
      </c>
      <c r="H1644">
        <v>8836</v>
      </c>
      <c r="I1644">
        <v>8222</v>
      </c>
      <c r="J1644">
        <v>7675.3214285714275</v>
      </c>
      <c r="K1644">
        <v>2.46</v>
      </c>
      <c r="L1644">
        <v>2.39</v>
      </c>
      <c r="M1644">
        <v>2.33</v>
      </c>
      <c r="N1644">
        <v>2.2799999999999998</v>
      </c>
      <c r="O1644">
        <v>2.2400000000000002</v>
      </c>
      <c r="P1644">
        <v>2.21</v>
      </c>
      <c r="Q1644">
        <v>2.1972807588341454</v>
      </c>
      <c r="R1644">
        <v>2.178319301081463</v>
      </c>
      <c r="S1644">
        <v>237301</v>
      </c>
      <c r="T1644">
        <v>9524</v>
      </c>
      <c r="U1644">
        <v>2882</v>
      </c>
      <c r="V1644">
        <v>27.317175947687108</v>
      </c>
      <c r="W1644">
        <v>66.502098849151906</v>
      </c>
      <c r="X1644">
        <v>1956.3242824400047</v>
      </c>
      <c r="Y1644">
        <v>243.17329699365683</v>
      </c>
      <c r="Z1644">
        <v>5216</v>
      </c>
      <c r="AA1644">
        <v>4843.4655786397116</v>
      </c>
      <c r="AB1644">
        <v>4426.203738947388</v>
      </c>
      <c r="AC1644">
        <v>4033.4002595365282</v>
      </c>
      <c r="AD1644">
        <v>3693.8523737189744</v>
      </c>
      <c r="AE1644">
        <v>3386.5933076620954</v>
      </c>
      <c r="AF1644">
        <v>3129.7514019628279</v>
      </c>
      <c r="AG1644">
        <v>2766.6031759571651</v>
      </c>
      <c r="AH1644">
        <v>1249</v>
      </c>
      <c r="AI1644">
        <v>1095.0806673403044</v>
      </c>
      <c r="AJ1644">
        <v>943.16203603814517</v>
      </c>
      <c r="AK1644">
        <v>799.71687697357356</v>
      </c>
      <c r="AL1644">
        <v>677.54080995146649</v>
      </c>
      <c r="AM1644">
        <v>596.96037321770928</v>
      </c>
      <c r="AN1644">
        <v>564.61893956291431</v>
      </c>
      <c r="AO1644">
        <v>505.76921168719349</v>
      </c>
      <c r="AP1644">
        <v>27.907868528517476</v>
      </c>
      <c r="AQ1644">
        <v>10.72247046950257</v>
      </c>
      <c r="AR1644">
        <v>1.5933086727664569</v>
      </c>
      <c r="AS1644">
        <v>10.72247046950257</v>
      </c>
      <c r="AT1644">
        <v>10696</v>
      </c>
      <c r="AU1644">
        <v>55</v>
      </c>
      <c r="AV1644">
        <v>6521.2028184844512</v>
      </c>
      <c r="AW1644">
        <v>1626.0519458853882</v>
      </c>
      <c r="AX1644">
        <v>44.709779229263219</v>
      </c>
      <c r="AY1644">
        <v>217.61253805282612</v>
      </c>
      <c r="AZ1644">
        <v>61.855016021480168</v>
      </c>
      <c r="BA1644">
        <v>1.1884690921031829</v>
      </c>
      <c r="BB1644">
        <v>66.061272509003672</v>
      </c>
      <c r="BC1644">
        <v>15890</v>
      </c>
      <c r="BD1644">
        <v>801507.57077556883</v>
      </c>
      <c r="BE1644">
        <v>1040323.1252023674</v>
      </c>
      <c r="BF1644">
        <v>82562</v>
      </c>
      <c r="BG1644">
        <v>77929.179554539645</v>
      </c>
      <c r="BH1644">
        <v>71532.829265831067</v>
      </c>
      <c r="BI1644">
        <v>60634</v>
      </c>
      <c r="BJ1644">
        <v>50493.017317039114</v>
      </c>
      <c r="BK1644">
        <v>46242.311665396235</v>
      </c>
      <c r="BL1644">
        <v>-197135.76625949366</v>
      </c>
      <c r="BM1644">
        <v>-243450.32813422137</v>
      </c>
      <c r="BN1644">
        <v>-180930.45930290536</v>
      </c>
      <c r="BO1644">
        <v>47103.196531160618</v>
      </c>
      <c r="BP1644">
        <v>152994.82211021526</v>
      </c>
      <c r="BQ1644">
        <v>261343.86545896553</v>
      </c>
      <c r="BR1644">
        <v>1367155</v>
      </c>
      <c r="BS1644">
        <v>8767932</v>
      </c>
      <c r="BT1644">
        <v>937111</v>
      </c>
      <c r="BU1644">
        <v>25722</v>
      </c>
      <c r="BV1644">
        <v>88734</v>
      </c>
      <c r="BW1644">
        <v>932589</v>
      </c>
      <c r="BX1644">
        <v>42948</v>
      </c>
      <c r="BY1644">
        <v>105.21390194997983</v>
      </c>
      <c r="BZ1644">
        <v>0</v>
      </c>
      <c r="CA1644">
        <v>0</v>
      </c>
      <c r="CB1644">
        <v>111.79417299343561</v>
      </c>
      <c r="CC1644">
        <v>0</v>
      </c>
      <c r="CD1644">
        <v>21.769597860882534</v>
      </c>
      <c r="CE1644">
        <v>77.118266851594939</v>
      </c>
      <c r="CF1644">
        <v>39.826080000000005</v>
      </c>
      <c r="CG1644">
        <v>137373.94408722394</v>
      </c>
      <c r="CH1644">
        <v>63553.664103997762</v>
      </c>
      <c r="CI1644">
        <v>127869.04487000279</v>
      </c>
      <c r="CJ1644">
        <v>11160.805004193458</v>
      </c>
      <c r="CK1644">
        <v>204305.65599664525</v>
      </c>
      <c r="CL1644">
        <v>20200000</v>
      </c>
      <c r="CM1644">
        <v>11300000</v>
      </c>
      <c r="CN1644">
        <v>1760000</v>
      </c>
      <c r="CO1644">
        <v>137320000</v>
      </c>
      <c r="CP1644">
        <v>67000</v>
      </c>
      <c r="CQ1644">
        <v>3950</v>
      </c>
      <c r="CR1644">
        <v>0</v>
      </c>
      <c r="CS1644">
        <v>30</v>
      </c>
      <c r="CT1644">
        <v>143834000</v>
      </c>
      <c r="CU1644">
        <v>27681600</v>
      </c>
      <c r="CV1644">
        <v>0</v>
      </c>
      <c r="CW1644">
        <v>173900</v>
      </c>
      <c r="CX1644">
        <v>14497.597784577612</v>
      </c>
      <c r="CY1644">
        <v>458687.16176862945</v>
      </c>
      <c r="CZ1644">
        <v>15890</v>
      </c>
      <c r="DA1644">
        <v>14998.360784884509</v>
      </c>
      <c r="DB1644">
        <v>13767.310106756806</v>
      </c>
      <c r="DC1644">
        <v>12132.790367704909</v>
      </c>
      <c r="DD1644">
        <v>-197135.76625949366</v>
      </c>
      <c r="DE1644">
        <v>-243450.32813422137</v>
      </c>
      <c r="DF1644">
        <v>-180930.45930290536</v>
      </c>
    </row>
    <row r="1645" spans="1:110" x14ac:dyDescent="0.45">
      <c r="A1645">
        <v>43441</v>
      </c>
      <c r="B1645" t="s">
        <v>1970</v>
      </c>
      <c r="C1645">
        <v>17237</v>
      </c>
      <c r="D1645">
        <v>16511</v>
      </c>
      <c r="E1645">
        <v>15737</v>
      </c>
      <c r="F1645">
        <v>14915</v>
      </c>
      <c r="G1645">
        <v>14072</v>
      </c>
      <c r="H1645">
        <v>13185</v>
      </c>
      <c r="I1645">
        <v>12313</v>
      </c>
      <c r="J1645">
        <v>11488.392857142859</v>
      </c>
      <c r="K1645">
        <v>2.46</v>
      </c>
      <c r="L1645">
        <v>2.39</v>
      </c>
      <c r="M1645">
        <v>2.33</v>
      </c>
      <c r="N1645">
        <v>2.2799999999999998</v>
      </c>
      <c r="O1645">
        <v>2.2400000000000002</v>
      </c>
      <c r="P1645">
        <v>2.21</v>
      </c>
      <c r="Q1645">
        <v>2.1972807588341454</v>
      </c>
      <c r="R1645">
        <v>2.178319301081463</v>
      </c>
      <c r="S1645">
        <v>281513</v>
      </c>
      <c r="T1645">
        <v>10242</v>
      </c>
      <c r="U1645">
        <v>4026</v>
      </c>
      <c r="V1645">
        <v>38.914334001800327</v>
      </c>
      <c r="W1645">
        <v>94.734715308510843</v>
      </c>
      <c r="X1645">
        <v>2213.0080307824992</v>
      </c>
      <c r="Y1645">
        <v>357.33243332417783</v>
      </c>
      <c r="Z1645">
        <v>6858</v>
      </c>
      <c r="AA1645">
        <v>6377.1834528509598</v>
      </c>
      <c r="AB1645">
        <v>5865.2862785338411</v>
      </c>
      <c r="AC1645">
        <v>5424.2614716590597</v>
      </c>
      <c r="AD1645">
        <v>5040.6098554789032</v>
      </c>
      <c r="AE1645">
        <v>4707.6834601669398</v>
      </c>
      <c r="AF1645">
        <v>4475.1336359761863</v>
      </c>
      <c r="AG1645">
        <v>4069.0860811934876</v>
      </c>
      <c r="AH1645">
        <v>855</v>
      </c>
      <c r="AI1645">
        <v>723.45810075906945</v>
      </c>
      <c r="AJ1645">
        <v>605.1239832831867</v>
      </c>
      <c r="AK1645">
        <v>504.51443849086246</v>
      </c>
      <c r="AL1645">
        <v>429.95765645996079</v>
      </c>
      <c r="AM1645">
        <v>393.0409432441682</v>
      </c>
      <c r="AN1645">
        <v>453.95206546016067</v>
      </c>
      <c r="AO1645">
        <v>443.86796096459187</v>
      </c>
      <c r="AP1645">
        <v>28.144719983051456</v>
      </c>
      <c r="AQ1645">
        <v>5.7101913742913091</v>
      </c>
      <c r="AR1645">
        <v>0.84850757721290593</v>
      </c>
      <c r="AS1645">
        <v>5.7101913742913091</v>
      </c>
      <c r="AT1645">
        <v>14752</v>
      </c>
      <c r="AU1645">
        <v>400</v>
      </c>
      <c r="AV1645">
        <v>9100.020516421373</v>
      </c>
      <c r="AW1645">
        <v>5454.5977466912909</v>
      </c>
      <c r="AX1645">
        <v>275.22682264029169</v>
      </c>
      <c r="AY1645">
        <v>303.66768463298121</v>
      </c>
      <c r="AZ1645">
        <v>207.49289828413669</v>
      </c>
      <c r="BA1645">
        <v>7.3160408676690647</v>
      </c>
      <c r="BB1645">
        <v>66.061272509003672</v>
      </c>
      <c r="BC1645">
        <v>6170</v>
      </c>
      <c r="BD1645">
        <v>311167.59364859189</v>
      </c>
      <c r="BE1645">
        <v>2370444.3857835163</v>
      </c>
      <c r="BF1645">
        <v>212660</v>
      </c>
      <c r="BG1645">
        <v>201371.84250903438</v>
      </c>
      <c r="BH1645">
        <v>183653.07041980242</v>
      </c>
      <c r="BI1645">
        <v>106720</v>
      </c>
      <c r="BJ1645">
        <v>90773.17416620093</v>
      </c>
      <c r="BK1645">
        <v>84352.894620935171</v>
      </c>
      <c r="BL1645">
        <v>-338654.8487241448</v>
      </c>
      <c r="BM1645">
        <v>-500422.12757864653</v>
      </c>
      <c r="BN1645">
        <v>-646229.85516019689</v>
      </c>
      <c r="BO1645">
        <v>122061.05845183064</v>
      </c>
      <c r="BP1645">
        <v>379744.95505458175</v>
      </c>
      <c r="BQ1645">
        <v>635275.14057172055</v>
      </c>
      <c r="BR1645">
        <v>1367155</v>
      </c>
      <c r="BS1645">
        <v>8767932</v>
      </c>
      <c r="BT1645">
        <v>937111</v>
      </c>
      <c r="BU1645">
        <v>25722</v>
      </c>
      <c r="BV1645">
        <v>88734</v>
      </c>
      <c r="BW1645">
        <v>932589</v>
      </c>
      <c r="BX1645">
        <v>42948</v>
      </c>
      <c r="BY1645">
        <v>191.21419673465778</v>
      </c>
      <c r="BZ1645">
        <v>0</v>
      </c>
      <c r="CA1645">
        <v>0</v>
      </c>
      <c r="CB1645">
        <v>243.9987678562442</v>
      </c>
      <c r="CC1645">
        <v>0</v>
      </c>
      <c r="CD1645">
        <v>25.941672801423366</v>
      </c>
      <c r="CE1645">
        <v>0</v>
      </c>
      <c r="CF1645">
        <v>0.36719999999999997</v>
      </c>
      <c r="CG1645">
        <v>304544.490131395</v>
      </c>
      <c r="CH1645">
        <v>140892.2074643556</v>
      </c>
      <c r="CI1645">
        <v>283473.06566955545</v>
      </c>
      <c r="CJ1645">
        <v>24742.404333240145</v>
      </c>
      <c r="CK1645">
        <v>452925.49653340789</v>
      </c>
      <c r="CL1645">
        <v>10100000</v>
      </c>
      <c r="CM1645">
        <v>4360000</v>
      </c>
      <c r="CN1645">
        <v>1820000</v>
      </c>
      <c r="CO1645">
        <v>99030000</v>
      </c>
      <c r="CP1645">
        <v>0</v>
      </c>
      <c r="CQ1645">
        <v>40430</v>
      </c>
      <c r="CR1645">
        <v>0</v>
      </c>
      <c r="CS1645">
        <v>0</v>
      </c>
      <c r="CT1645">
        <v>0</v>
      </c>
      <c r="CU1645">
        <v>283333440</v>
      </c>
      <c r="CV1645">
        <v>0</v>
      </c>
      <c r="CW1645">
        <v>0</v>
      </c>
      <c r="CX1645">
        <v>11677.325540526648</v>
      </c>
      <c r="CY1645">
        <v>964048.19992950698</v>
      </c>
      <c r="CZ1645">
        <v>6170</v>
      </c>
      <c r="DA1645">
        <v>5842.4916217471182</v>
      </c>
      <c r="DB1645">
        <v>5328.4089367543538</v>
      </c>
      <c r="DC1645">
        <v>4710.2876137631474</v>
      </c>
      <c r="DD1645">
        <v>-338654.8487241448</v>
      </c>
      <c r="DE1645">
        <v>-500422.12757864653</v>
      </c>
      <c r="DF1645">
        <v>-646229.85516019689</v>
      </c>
    </row>
    <row r="1646" spans="1:110" x14ac:dyDescent="0.45">
      <c r="A1646">
        <v>43442</v>
      </c>
      <c r="B1646" t="s">
        <v>1971</v>
      </c>
      <c r="C1646">
        <v>9054</v>
      </c>
      <c r="D1646">
        <v>8989</v>
      </c>
      <c r="E1646">
        <v>8908</v>
      </c>
      <c r="F1646">
        <v>8822</v>
      </c>
      <c r="G1646">
        <v>8724</v>
      </c>
      <c r="H1646">
        <v>8594</v>
      </c>
      <c r="I1646">
        <v>8433</v>
      </c>
      <c r="J1646">
        <v>8331.6785714285706</v>
      </c>
      <c r="K1646">
        <v>2.46</v>
      </c>
      <c r="L1646">
        <v>2.39</v>
      </c>
      <c r="M1646">
        <v>2.33</v>
      </c>
      <c r="N1646">
        <v>2.2799999999999998</v>
      </c>
      <c r="O1646">
        <v>2.2400000000000002</v>
      </c>
      <c r="P1646">
        <v>2.21</v>
      </c>
      <c r="Q1646">
        <v>2.1972807588341454</v>
      </c>
      <c r="R1646">
        <v>2.178319301081463</v>
      </c>
      <c r="S1646">
        <v>281513</v>
      </c>
      <c r="T1646">
        <v>10242</v>
      </c>
      <c r="U1646">
        <v>4026</v>
      </c>
      <c r="V1646">
        <v>20.079790014479048</v>
      </c>
      <c r="W1646">
        <v>48.883097688074159</v>
      </c>
      <c r="X1646">
        <v>2252.7460339204522</v>
      </c>
      <c r="Y1646">
        <v>363.74889325528244</v>
      </c>
      <c r="Z1646">
        <v>6686</v>
      </c>
      <c r="AA1646">
        <v>6501.47204777152</v>
      </c>
      <c r="AB1646">
        <v>6332.1286840324419</v>
      </c>
      <c r="AC1646">
        <v>6260.3719903827505</v>
      </c>
      <c r="AD1646">
        <v>6118.7826617389883</v>
      </c>
      <c r="AE1646">
        <v>5911.9910669865467</v>
      </c>
      <c r="AF1646">
        <v>5693.645385639009</v>
      </c>
      <c r="AG1646">
        <v>5535.8938707246916</v>
      </c>
      <c r="AH1646">
        <v>387</v>
      </c>
      <c r="AI1646">
        <v>292.70043132361172</v>
      </c>
      <c r="AJ1646">
        <v>219.67741201991484</v>
      </c>
      <c r="AK1646">
        <v>165.40611040314704</v>
      </c>
      <c r="AL1646">
        <v>132.16535605707423</v>
      </c>
      <c r="AM1646">
        <v>109.00281273566026</v>
      </c>
      <c r="AN1646">
        <v>97.624100280386017</v>
      </c>
      <c r="AO1646">
        <v>89.721721568704169</v>
      </c>
      <c r="AP1646">
        <v>38.268427868275062</v>
      </c>
      <c r="AQ1646">
        <v>3.553007966225703</v>
      </c>
      <c r="AR1646">
        <v>0.52796027026580827</v>
      </c>
      <c r="AS1646">
        <v>3.553007966225703</v>
      </c>
      <c r="AT1646">
        <v>9145</v>
      </c>
      <c r="AU1646">
        <v>305</v>
      </c>
      <c r="AV1646">
        <v>5659.8865048294801</v>
      </c>
      <c r="AW1646">
        <v>3946.5376142888117</v>
      </c>
      <c r="AX1646">
        <v>208.1942313884862</v>
      </c>
      <c r="AY1646">
        <v>188.87041266615975</v>
      </c>
      <c r="AZ1646">
        <v>150.12629084754639</v>
      </c>
      <c r="BA1646">
        <v>5.5341899115763464</v>
      </c>
      <c r="BB1646">
        <v>66.061272509003672</v>
      </c>
      <c r="BC1646">
        <v>6170</v>
      </c>
      <c r="BD1646">
        <v>414504.82182482816</v>
      </c>
      <c r="BE1646">
        <v>1796487.5835670563</v>
      </c>
      <c r="BF1646">
        <v>177686</v>
      </c>
      <c r="BG1646">
        <v>182798.20959925678</v>
      </c>
      <c r="BH1646">
        <v>183714.23427829592</v>
      </c>
      <c r="BI1646">
        <v>225275.99999999991</v>
      </c>
      <c r="BJ1646">
        <v>216921.88325086626</v>
      </c>
      <c r="BK1646">
        <v>212015.81315394331</v>
      </c>
      <c r="BL1646">
        <v>-125405.22390323522</v>
      </c>
      <c r="BM1646">
        <v>-251829.95116902259</v>
      </c>
      <c r="BN1646">
        <v>-393553.04993267648</v>
      </c>
      <c r="BO1646">
        <v>181892.86664048117</v>
      </c>
      <c r="BP1646">
        <v>455486.28612957476</v>
      </c>
      <c r="BQ1646">
        <v>691014.89444970863</v>
      </c>
      <c r="BR1646">
        <v>1367155</v>
      </c>
      <c r="BS1646">
        <v>8767932</v>
      </c>
      <c r="BT1646">
        <v>937111</v>
      </c>
      <c r="BU1646">
        <v>25722</v>
      </c>
      <c r="BV1646">
        <v>88734</v>
      </c>
      <c r="BW1646">
        <v>932589</v>
      </c>
      <c r="BX1646">
        <v>42948</v>
      </c>
      <c r="BY1646">
        <v>72.870586789122939</v>
      </c>
      <c r="BZ1646">
        <v>0</v>
      </c>
      <c r="CA1646">
        <v>0</v>
      </c>
      <c r="CB1646">
        <v>0</v>
      </c>
      <c r="CC1646">
        <v>0</v>
      </c>
      <c r="CD1646">
        <v>9.3850850806437425</v>
      </c>
      <c r="CE1646">
        <v>0</v>
      </c>
      <c r="CF1646">
        <v>0</v>
      </c>
      <c r="CG1646">
        <v>176070.82974559686</v>
      </c>
      <c r="CH1646">
        <v>81456.104696673181</v>
      </c>
      <c r="CI1646">
        <v>163888.4941291585</v>
      </c>
      <c r="CJ1646">
        <v>14304.693737769079</v>
      </c>
      <c r="CK1646">
        <v>261856.54500978475</v>
      </c>
      <c r="CL1646">
        <v>7480000</v>
      </c>
      <c r="CM1646">
        <v>640000</v>
      </c>
      <c r="CN1646">
        <v>130000</v>
      </c>
      <c r="CO1646">
        <v>16650000</v>
      </c>
      <c r="CP1646">
        <v>0</v>
      </c>
      <c r="CQ1646">
        <v>0</v>
      </c>
      <c r="CR1646">
        <v>0</v>
      </c>
      <c r="CS1646">
        <v>0</v>
      </c>
      <c r="CT1646">
        <v>0</v>
      </c>
      <c r="CU1646">
        <v>0</v>
      </c>
      <c r="CV1646">
        <v>0</v>
      </c>
      <c r="CW1646">
        <v>0</v>
      </c>
      <c r="CX1646">
        <v>0</v>
      </c>
      <c r="CY1646">
        <v>627416.98456904315</v>
      </c>
      <c r="CZ1646">
        <v>6170</v>
      </c>
      <c r="DA1646">
        <v>6347.5172676936536</v>
      </c>
      <c r="DB1646">
        <v>6379.3254701950955</v>
      </c>
      <c r="DC1646">
        <v>6274.5509749049133</v>
      </c>
      <c r="DD1646">
        <v>-125405.22390323522</v>
      </c>
      <c r="DE1646">
        <v>-251829.95116902259</v>
      </c>
      <c r="DF1646">
        <v>-393553.04993267648</v>
      </c>
    </row>
    <row r="1647" spans="1:110" x14ac:dyDescent="0.45">
      <c r="A1647">
        <v>43443</v>
      </c>
      <c r="B1647" t="s">
        <v>1972</v>
      </c>
      <c r="C1647">
        <v>33611</v>
      </c>
      <c r="D1647">
        <v>31895</v>
      </c>
      <c r="E1647">
        <v>31268</v>
      </c>
      <c r="F1647">
        <v>30503</v>
      </c>
      <c r="G1647">
        <v>29685</v>
      </c>
      <c r="H1647">
        <v>28772</v>
      </c>
      <c r="I1647">
        <v>27802</v>
      </c>
      <c r="J1647">
        <v>26900.000000000004</v>
      </c>
      <c r="K1647">
        <v>2.46</v>
      </c>
      <c r="L1647">
        <v>2.39</v>
      </c>
      <c r="M1647">
        <v>2.33</v>
      </c>
      <c r="N1647">
        <v>2.2799999999999998</v>
      </c>
      <c r="O1647">
        <v>2.2400000000000002</v>
      </c>
      <c r="P1647">
        <v>2.21</v>
      </c>
      <c r="Q1647">
        <v>2.1972807588341454</v>
      </c>
      <c r="R1647">
        <v>2.178319301081463</v>
      </c>
      <c r="S1647">
        <v>281513</v>
      </c>
      <c r="T1647">
        <v>10242</v>
      </c>
      <c r="U1647">
        <v>4026</v>
      </c>
      <c r="V1647">
        <v>70.320804211998194</v>
      </c>
      <c r="W1647">
        <v>115.76274127012391</v>
      </c>
      <c r="X1647">
        <v>2387.9680700992312</v>
      </c>
      <c r="Y1647">
        <v>570.20699539260431</v>
      </c>
      <c r="Z1647">
        <v>15239</v>
      </c>
      <c r="AA1647">
        <v>13894.524988616007</v>
      </c>
      <c r="AB1647">
        <v>13229.778576882432</v>
      </c>
      <c r="AC1647">
        <v>12642.049511893551</v>
      </c>
      <c r="AD1647">
        <v>12020.700162840774</v>
      </c>
      <c r="AE1647">
        <v>11445.894628955346</v>
      </c>
      <c r="AF1647">
        <v>10929.957996495428</v>
      </c>
      <c r="AG1647">
        <v>10249.953766911645</v>
      </c>
      <c r="AH1647">
        <v>1464</v>
      </c>
      <c r="AI1647">
        <v>1204.4907121549859</v>
      </c>
      <c r="AJ1647">
        <v>1017.3751702137654</v>
      </c>
      <c r="AK1647">
        <v>882.89804019669873</v>
      </c>
      <c r="AL1647">
        <v>783.70856740862041</v>
      </c>
      <c r="AM1647">
        <v>723.62806262991069</v>
      </c>
      <c r="AN1647">
        <v>694.22547074203135</v>
      </c>
      <c r="AO1647">
        <v>663.84397928312001</v>
      </c>
      <c r="AP1647">
        <v>56.891719379060739</v>
      </c>
      <c r="AQ1647">
        <v>17.194020693699386</v>
      </c>
      <c r="AR1647">
        <v>2.5549505936077508</v>
      </c>
      <c r="AS1647">
        <v>17.194020693699386</v>
      </c>
      <c r="AT1647">
        <v>27846</v>
      </c>
      <c r="AU1647">
        <v>1166</v>
      </c>
      <c r="AV1647">
        <v>17311.577139145375</v>
      </c>
      <c r="AW1647">
        <v>14368.309199199128</v>
      </c>
      <c r="AX1647">
        <v>790.28020868905639</v>
      </c>
      <c r="AY1647">
        <v>577.68732913328108</v>
      </c>
      <c r="AZ1647">
        <v>546.57048193753474</v>
      </c>
      <c r="BA1647">
        <v>21.007117868143283</v>
      </c>
      <c r="BB1647">
        <v>66.061272509003672</v>
      </c>
      <c r="BC1647">
        <v>11900</v>
      </c>
      <c r="BD1647">
        <v>727444.61170216533</v>
      </c>
      <c r="BE1647">
        <v>3394687.3765752926</v>
      </c>
      <c r="BF1647">
        <v>648508</v>
      </c>
      <c r="BG1647">
        <v>650127.20552855742</v>
      </c>
      <c r="BH1647">
        <v>632657.13502293651</v>
      </c>
      <c r="BI1647">
        <v>314949.99999999988</v>
      </c>
      <c r="BJ1647">
        <v>286559.88578472938</v>
      </c>
      <c r="BK1647">
        <v>272475.63478338131</v>
      </c>
      <c r="BL1647">
        <v>-876995.35838006006</v>
      </c>
      <c r="BM1647">
        <v>-1424756.05602398</v>
      </c>
      <c r="BN1647">
        <v>-1969856.2103667359</v>
      </c>
      <c r="BO1647">
        <v>286283.22392216418</v>
      </c>
      <c r="BP1647">
        <v>734817.10777044063</v>
      </c>
      <c r="BQ1647">
        <v>1132907.9860285702</v>
      </c>
      <c r="BR1647">
        <v>1367155</v>
      </c>
      <c r="BS1647">
        <v>8767932</v>
      </c>
      <c r="BT1647">
        <v>937111</v>
      </c>
      <c r="BU1647">
        <v>25722</v>
      </c>
      <c r="BV1647">
        <v>88734</v>
      </c>
      <c r="BW1647">
        <v>932589</v>
      </c>
      <c r="BX1647">
        <v>42948</v>
      </c>
      <c r="BY1647">
        <v>914.50151471545519</v>
      </c>
      <c r="BZ1647">
        <v>0</v>
      </c>
      <c r="CA1647">
        <v>0</v>
      </c>
      <c r="CB1647">
        <v>0</v>
      </c>
      <c r="CC1647">
        <v>0</v>
      </c>
      <c r="CD1647">
        <v>37.25112796369001</v>
      </c>
      <c r="CE1647">
        <v>0</v>
      </c>
      <c r="CF1647">
        <v>3.06</v>
      </c>
      <c r="CG1647">
        <v>361428.91204920324</v>
      </c>
      <c r="CH1647">
        <v>167208.79513558847</v>
      </c>
      <c r="CI1647">
        <v>336421.65608051437</v>
      </c>
      <c r="CJ1647">
        <v>29363.920771596309</v>
      </c>
      <c r="CK1647">
        <v>537525.30338272301</v>
      </c>
      <c r="CL1647">
        <v>11700000</v>
      </c>
      <c r="CM1647">
        <v>10900000</v>
      </c>
      <c r="CN1647">
        <v>1320000</v>
      </c>
      <c r="CO1647">
        <v>65680000</v>
      </c>
      <c r="CP1647">
        <v>0</v>
      </c>
      <c r="CQ1647">
        <v>23080</v>
      </c>
      <c r="CR1647">
        <v>0</v>
      </c>
      <c r="CS1647">
        <v>0</v>
      </c>
      <c r="CT1647">
        <v>0</v>
      </c>
      <c r="CU1647">
        <v>161744640</v>
      </c>
      <c r="CV1647">
        <v>0</v>
      </c>
      <c r="CW1647">
        <v>0</v>
      </c>
      <c r="CX1647">
        <v>4027.7518750195477</v>
      </c>
      <c r="CY1647">
        <v>1249511.0930083133</v>
      </c>
      <c r="CZ1647">
        <v>11900</v>
      </c>
      <c r="DA1647">
        <v>11929.712117336767</v>
      </c>
      <c r="DB1647">
        <v>11609.139604712578</v>
      </c>
      <c r="DC1647">
        <v>11011.66514167616</v>
      </c>
      <c r="DD1647">
        <v>-876995.35838006006</v>
      </c>
      <c r="DE1647">
        <v>-1424756.05602398</v>
      </c>
      <c r="DF1647">
        <v>-1969856.2103667359</v>
      </c>
    </row>
    <row r="1648" spans="1:110" x14ac:dyDescent="0.45">
      <c r="A1648">
        <v>43444</v>
      </c>
      <c r="B1648" t="s">
        <v>1973</v>
      </c>
      <c r="C1648">
        <v>10717</v>
      </c>
      <c r="D1648">
        <v>10124</v>
      </c>
      <c r="E1648">
        <v>9611</v>
      </c>
      <c r="F1648">
        <v>9089</v>
      </c>
      <c r="G1648">
        <v>8576</v>
      </c>
      <c r="H1648">
        <v>8065</v>
      </c>
      <c r="I1648">
        <v>7565</v>
      </c>
      <c r="J1648">
        <v>7043.2500000000009</v>
      </c>
      <c r="K1648">
        <v>2.46</v>
      </c>
      <c r="L1648">
        <v>2.39</v>
      </c>
      <c r="M1648">
        <v>2.33</v>
      </c>
      <c r="N1648">
        <v>2.2799999999999998</v>
      </c>
      <c r="O1648">
        <v>2.2400000000000002</v>
      </c>
      <c r="P1648">
        <v>2.21</v>
      </c>
      <c r="Q1648">
        <v>2.1972807588341454</v>
      </c>
      <c r="R1648">
        <v>2.178319301081463</v>
      </c>
      <c r="S1648">
        <v>281513</v>
      </c>
      <c r="T1648">
        <v>10242</v>
      </c>
      <c r="U1648">
        <v>4026</v>
      </c>
      <c r="V1648">
        <v>22.960252331686291</v>
      </c>
      <c r="W1648">
        <v>55.895418072765757</v>
      </c>
      <c r="X1648">
        <v>2331.9942998659194</v>
      </c>
      <c r="Y1648">
        <v>376.54504008941853</v>
      </c>
      <c r="Z1648">
        <v>4783</v>
      </c>
      <c r="AA1648">
        <v>4339.5727062643018</v>
      </c>
      <c r="AB1648">
        <v>3970.9013849103485</v>
      </c>
      <c r="AC1648">
        <v>3680.1894416153477</v>
      </c>
      <c r="AD1648">
        <v>3401.2277931398498</v>
      </c>
      <c r="AE1648">
        <v>3175.9549860589918</v>
      </c>
      <c r="AF1648">
        <v>2995.0689915854932</v>
      </c>
      <c r="AG1648">
        <v>2696.0026346747654</v>
      </c>
      <c r="AH1648">
        <v>857</v>
      </c>
      <c r="AI1648">
        <v>710.90184383067219</v>
      </c>
      <c r="AJ1648">
        <v>572.14183955814519</v>
      </c>
      <c r="AK1648">
        <v>461.12338879682272</v>
      </c>
      <c r="AL1648">
        <v>366.80465308261915</v>
      </c>
      <c r="AM1648">
        <v>299.52644865670061</v>
      </c>
      <c r="AN1648">
        <v>274.25649218323758</v>
      </c>
      <c r="AO1648">
        <v>238.25684313837496</v>
      </c>
      <c r="AP1648">
        <v>17.175114045920797</v>
      </c>
      <c r="AQ1648">
        <v>7.6135884990550782</v>
      </c>
      <c r="AR1648">
        <v>1.1313434362838748</v>
      </c>
      <c r="AS1648">
        <v>7.6135884990550782</v>
      </c>
      <c r="AT1648">
        <v>10798</v>
      </c>
      <c r="AU1648">
        <v>242</v>
      </c>
      <c r="AV1648">
        <v>6644.3313638486325</v>
      </c>
      <c r="AW1648">
        <v>3489.3420420790089</v>
      </c>
      <c r="AX1648">
        <v>167.99596752204889</v>
      </c>
      <c r="AY1648">
        <v>221.72133761162885</v>
      </c>
      <c r="AZ1648">
        <v>132.73457128068549</v>
      </c>
      <c r="BA1648">
        <v>4.4656452892356508</v>
      </c>
      <c r="BB1648">
        <v>66.061272509003672</v>
      </c>
      <c r="BC1648">
        <v>11900</v>
      </c>
      <c r="BD1648">
        <v>600055.22989442747</v>
      </c>
      <c r="BE1648">
        <v>1556540.9805624718</v>
      </c>
      <c r="BF1648">
        <v>84478</v>
      </c>
      <c r="BG1648">
        <v>79500.643571468201</v>
      </c>
      <c r="BH1648">
        <v>72778.229470404098</v>
      </c>
      <c r="BI1648">
        <v>48255.999999999985</v>
      </c>
      <c r="BJ1648">
        <v>40923.665465549631</v>
      </c>
      <c r="BK1648">
        <v>37821.615051829998</v>
      </c>
      <c r="BL1648">
        <v>21498.872925330186</v>
      </c>
      <c r="BM1648">
        <v>-66316.796066250768</v>
      </c>
      <c r="BN1648">
        <v>-155942.71666485211</v>
      </c>
      <c r="BO1648">
        <v>72160.830786064966</v>
      </c>
      <c r="BP1648">
        <v>250718.47902946826</v>
      </c>
      <c r="BQ1648">
        <v>415915.42053631035</v>
      </c>
      <c r="BR1648">
        <v>1367155</v>
      </c>
      <c r="BS1648">
        <v>8767932</v>
      </c>
      <c r="BT1648">
        <v>937111</v>
      </c>
      <c r="BU1648">
        <v>25722</v>
      </c>
      <c r="BV1648">
        <v>88734</v>
      </c>
      <c r="BW1648">
        <v>932589</v>
      </c>
      <c r="BX1648">
        <v>42948</v>
      </c>
      <c r="BY1648">
        <v>185.50827324852648</v>
      </c>
      <c r="BZ1648">
        <v>0</v>
      </c>
      <c r="CA1648">
        <v>0</v>
      </c>
      <c r="CB1648">
        <v>195.92531290934824</v>
      </c>
      <c r="CC1648">
        <v>0</v>
      </c>
      <c r="CD1648">
        <v>17.686584524352163</v>
      </c>
      <c r="CE1648">
        <v>0</v>
      </c>
      <c r="CF1648">
        <v>10.784793599999999</v>
      </c>
      <c r="CG1648">
        <v>214380.74654738608</v>
      </c>
      <c r="CH1648">
        <v>99179.52088342185</v>
      </c>
      <c r="CI1648">
        <v>199547.74889572265</v>
      </c>
      <c r="CJ1648">
        <v>17417.143584008947</v>
      </c>
      <c r="CK1648">
        <v>318831.92513279285</v>
      </c>
      <c r="CL1648">
        <v>7580000</v>
      </c>
      <c r="CM1648">
        <v>4320000</v>
      </c>
      <c r="CN1648">
        <v>1840000</v>
      </c>
      <c r="CO1648">
        <v>57930000</v>
      </c>
      <c r="CP1648">
        <v>0</v>
      </c>
      <c r="CQ1648">
        <v>4070.0000000000005</v>
      </c>
      <c r="CR1648">
        <v>0</v>
      </c>
      <c r="CS1648">
        <v>0</v>
      </c>
      <c r="CT1648">
        <v>0</v>
      </c>
      <c r="CU1648">
        <v>28522560.000000007</v>
      </c>
      <c r="CV1648">
        <v>0</v>
      </c>
      <c r="CW1648">
        <v>0</v>
      </c>
      <c r="CX1648">
        <v>5363.3249510704154</v>
      </c>
      <c r="CY1648">
        <v>643571.99403822958</v>
      </c>
      <c r="CZ1648">
        <v>11900</v>
      </c>
      <c r="DA1648">
        <v>11198.864301954018</v>
      </c>
      <c r="DB1648">
        <v>10251.910919976903</v>
      </c>
      <c r="DC1648">
        <v>9083.3132197482919</v>
      </c>
      <c r="DD1648">
        <v>21498.872925330186</v>
      </c>
      <c r="DE1648">
        <v>-66316.796066250768</v>
      </c>
      <c r="DF1648">
        <v>-155942.71666485211</v>
      </c>
    </row>
    <row r="1649" spans="1:110" x14ac:dyDescent="0.45">
      <c r="A1649">
        <v>43447</v>
      </c>
      <c r="B1649" t="s">
        <v>1974</v>
      </c>
      <c r="C1649">
        <v>15149</v>
      </c>
      <c r="D1649">
        <v>13498</v>
      </c>
      <c r="E1649">
        <v>11899</v>
      </c>
      <c r="F1649">
        <v>10396</v>
      </c>
      <c r="G1649">
        <v>9015</v>
      </c>
      <c r="H1649">
        <v>7711</v>
      </c>
      <c r="I1649">
        <v>6440</v>
      </c>
      <c r="J1649">
        <v>4990.5357142857147</v>
      </c>
      <c r="K1649">
        <v>2.46</v>
      </c>
      <c r="L1649">
        <v>2.39</v>
      </c>
      <c r="M1649">
        <v>2.33</v>
      </c>
      <c r="N1649">
        <v>2.2799999999999998</v>
      </c>
      <c r="O1649">
        <v>2.2400000000000002</v>
      </c>
      <c r="P1649">
        <v>2.21</v>
      </c>
      <c r="Q1649">
        <v>2.1972807588341454</v>
      </c>
      <c r="R1649">
        <v>2.178319301081463</v>
      </c>
      <c r="S1649">
        <v>281513</v>
      </c>
      <c r="T1649">
        <v>10242</v>
      </c>
      <c r="U1649">
        <v>4026</v>
      </c>
      <c r="V1649">
        <v>34.085237859161907</v>
      </c>
      <c r="W1649">
        <v>82.978557583978954</v>
      </c>
      <c r="X1649">
        <v>2220.4885957947217</v>
      </c>
      <c r="Y1649">
        <v>358.54031348605508</v>
      </c>
      <c r="Z1649">
        <v>8113</v>
      </c>
      <c r="AA1649">
        <v>7088.4297351900486</v>
      </c>
      <c r="AB1649">
        <v>5947.6548139372353</v>
      </c>
      <c r="AC1649">
        <v>4916.8027881201788</v>
      </c>
      <c r="AD1649">
        <v>4022.764532022049</v>
      </c>
      <c r="AE1649">
        <v>3297.3889796483872</v>
      </c>
      <c r="AF1649">
        <v>2847.9136040293201</v>
      </c>
      <c r="AG1649">
        <v>1850.9474865236489</v>
      </c>
      <c r="AH1649">
        <v>3167</v>
      </c>
      <c r="AI1649">
        <v>2819.4596191507662</v>
      </c>
      <c r="AJ1649">
        <v>2405.8146516358861</v>
      </c>
      <c r="AK1649">
        <v>2008.8869854387792</v>
      </c>
      <c r="AL1649">
        <v>1660.2302427463419</v>
      </c>
      <c r="AM1649">
        <v>1396.3549928216376</v>
      </c>
      <c r="AN1649">
        <v>1342.1061779672443</v>
      </c>
      <c r="AO1649">
        <v>935.60573996143592</v>
      </c>
      <c r="AP1649">
        <v>28.009376294746325</v>
      </c>
      <c r="AQ1649">
        <v>13.958245581600977</v>
      </c>
      <c r="AR1649">
        <v>2.0741296331871037</v>
      </c>
      <c r="AS1649">
        <v>13.958245581600977</v>
      </c>
      <c r="AT1649">
        <v>15084</v>
      </c>
      <c r="AU1649">
        <v>205</v>
      </c>
      <c r="AV1649">
        <v>9238.152018774852</v>
      </c>
      <c r="AW1649">
        <v>3555.9006451123591</v>
      </c>
      <c r="AX1649">
        <v>147.0136112856471</v>
      </c>
      <c r="AY1649">
        <v>308.27713286651675</v>
      </c>
      <c r="AZ1649">
        <v>135.26646054007412</v>
      </c>
      <c r="BA1649">
        <v>3.9078952332894921</v>
      </c>
      <c r="BB1649">
        <v>66.061272509003672</v>
      </c>
      <c r="BC1649">
        <v>5430</v>
      </c>
      <c r="BD1649">
        <v>145512.69027549078</v>
      </c>
      <c r="BE1649">
        <v>1899498.0403478479</v>
      </c>
      <c r="BF1649">
        <v>25094</v>
      </c>
      <c r="BG1649">
        <v>20259.54999701061</v>
      </c>
      <c r="BH1649">
        <v>15503.037596318951</v>
      </c>
      <c r="BI1649">
        <v>24394.000000000011</v>
      </c>
      <c r="BJ1649">
        <v>16920.600428324335</v>
      </c>
      <c r="BK1649">
        <v>13843.872572648826</v>
      </c>
      <c r="BL1649">
        <v>-298965.80159138248</v>
      </c>
      <c r="BM1649">
        <v>-342315.9792262105</v>
      </c>
      <c r="BN1649">
        <v>-396020.76966837898</v>
      </c>
      <c r="BO1649">
        <v>-142453.97789507755</v>
      </c>
      <c r="BP1649">
        <v>-103866.35923764191</v>
      </c>
      <c r="BQ1649">
        <v>-21490.099640001077</v>
      </c>
      <c r="BR1649">
        <v>1367155</v>
      </c>
      <c r="BS1649">
        <v>8767932</v>
      </c>
      <c r="BT1649">
        <v>937111</v>
      </c>
      <c r="BU1649">
        <v>25722</v>
      </c>
      <c r="BV1649">
        <v>88734</v>
      </c>
      <c r="BW1649">
        <v>932589</v>
      </c>
      <c r="BX1649">
        <v>42948</v>
      </c>
      <c r="BY1649">
        <v>253.45113582897253</v>
      </c>
      <c r="BZ1649">
        <v>0</v>
      </c>
      <c r="CA1649">
        <v>0</v>
      </c>
      <c r="CB1649">
        <v>1697.3833270333521</v>
      </c>
      <c r="CC1649">
        <v>0</v>
      </c>
      <c r="CD1649">
        <v>29.906494831185654</v>
      </c>
      <c r="CE1649">
        <v>0</v>
      </c>
      <c r="CF1649">
        <v>44.010719999999999</v>
      </c>
      <c r="CG1649">
        <v>354076.50377411238</v>
      </c>
      <c r="CH1649">
        <v>163807.33142298015</v>
      </c>
      <c r="CI1649">
        <v>329577.96072127478</v>
      </c>
      <c r="CJ1649">
        <v>28766.581912216941</v>
      </c>
      <c r="CK1649">
        <v>526590.63447022648</v>
      </c>
      <c r="CL1649">
        <v>27800000</v>
      </c>
      <c r="CM1649">
        <v>22900000</v>
      </c>
      <c r="CN1649">
        <v>6590000</v>
      </c>
      <c r="CO1649">
        <v>544670000</v>
      </c>
      <c r="CP1649">
        <v>288000</v>
      </c>
      <c r="CQ1649">
        <v>137330</v>
      </c>
      <c r="CR1649">
        <v>0</v>
      </c>
      <c r="CS1649">
        <v>0</v>
      </c>
      <c r="CT1649">
        <v>557883000</v>
      </c>
      <c r="CU1649">
        <v>962408640</v>
      </c>
      <c r="CV1649">
        <v>0</v>
      </c>
      <c r="CW1649">
        <v>0</v>
      </c>
      <c r="CX1649">
        <v>81463.647845042869</v>
      </c>
      <c r="CY1649">
        <v>1098739.671507468</v>
      </c>
      <c r="CZ1649">
        <v>5430</v>
      </c>
      <c r="DA1649">
        <v>4383.8908298305414</v>
      </c>
      <c r="DB1649">
        <v>3354.646295848087</v>
      </c>
      <c r="DC1649">
        <v>2202.6928145481675</v>
      </c>
      <c r="DD1649">
        <v>-298965.80159138248</v>
      </c>
      <c r="DE1649">
        <v>-342315.9792262105</v>
      </c>
      <c r="DF1649">
        <v>-396020.76966837898</v>
      </c>
    </row>
    <row r="1650" spans="1:110" x14ac:dyDescent="0.45">
      <c r="A1650">
        <v>43468</v>
      </c>
      <c r="B1650" t="s">
        <v>1975</v>
      </c>
      <c r="C1650">
        <v>11994</v>
      </c>
      <c r="D1650">
        <v>11217</v>
      </c>
      <c r="E1650">
        <v>10391</v>
      </c>
      <c r="F1650">
        <v>9523</v>
      </c>
      <c r="G1650">
        <v>8670</v>
      </c>
      <c r="H1650">
        <v>7820</v>
      </c>
      <c r="I1650">
        <v>6984</v>
      </c>
      <c r="J1650">
        <v>6143.1071428571431</v>
      </c>
      <c r="K1650">
        <v>2.46</v>
      </c>
      <c r="L1650">
        <v>2.39</v>
      </c>
      <c r="M1650">
        <v>2.33</v>
      </c>
      <c r="N1650">
        <v>2.2799999999999998</v>
      </c>
      <c r="O1650">
        <v>2.2400000000000002</v>
      </c>
      <c r="P1650">
        <v>2.21</v>
      </c>
      <c r="Q1650">
        <v>2.1972807588341454</v>
      </c>
      <c r="R1650">
        <v>2.178319301081463</v>
      </c>
      <c r="S1650">
        <v>228211</v>
      </c>
      <c r="T1650">
        <v>11518</v>
      </c>
      <c r="U1650">
        <v>3195</v>
      </c>
      <c r="V1650">
        <v>24.132164696715211</v>
      </c>
      <c r="W1650">
        <v>58.748371543905783</v>
      </c>
      <c r="X1650">
        <v>2792.4858234558124</v>
      </c>
      <c r="Y1650">
        <v>318.18903764690248</v>
      </c>
      <c r="Z1650">
        <v>4388</v>
      </c>
      <c r="AA1650">
        <v>4006.2943339672825</v>
      </c>
      <c r="AB1650">
        <v>3585.3885153115966</v>
      </c>
      <c r="AC1650">
        <v>3208.4671899861414</v>
      </c>
      <c r="AD1650">
        <v>2848.2134819114335</v>
      </c>
      <c r="AE1650">
        <v>2529.5168925530079</v>
      </c>
      <c r="AF1650">
        <v>2240.1793327835439</v>
      </c>
      <c r="AG1650">
        <v>1873.6489475038754</v>
      </c>
      <c r="AH1650">
        <v>1589</v>
      </c>
      <c r="AI1650">
        <v>1362.3233078863989</v>
      </c>
      <c r="AJ1650">
        <v>1136.1626237484932</v>
      </c>
      <c r="AK1650">
        <v>941.06326386718558</v>
      </c>
      <c r="AL1650">
        <v>777.01558520499918</v>
      </c>
      <c r="AM1650">
        <v>651.68506420768256</v>
      </c>
      <c r="AN1650">
        <v>549.15354237351755</v>
      </c>
      <c r="AO1650">
        <v>444.22633906076538</v>
      </c>
      <c r="AP1650">
        <v>17.69618724589554</v>
      </c>
      <c r="AQ1650">
        <v>3.9971339620039164</v>
      </c>
      <c r="AR1650">
        <v>0.59395530404903429</v>
      </c>
      <c r="AS1650">
        <v>3.9971339620039164</v>
      </c>
      <c r="AT1650">
        <v>9439</v>
      </c>
      <c r="AU1650">
        <v>71</v>
      </c>
      <c r="AV1650">
        <v>5762.1685150770982</v>
      </c>
      <c r="AW1650">
        <v>1657.5492588419361</v>
      </c>
      <c r="AX1650">
        <v>54.255676679275474</v>
      </c>
      <c r="AY1650">
        <v>192.28356334812275</v>
      </c>
      <c r="AZ1650">
        <v>63.053173806347246</v>
      </c>
      <c r="BA1650">
        <v>1.4422168016937658</v>
      </c>
      <c r="BB1650">
        <v>66.061272509003672</v>
      </c>
      <c r="BC1650">
        <v>5430</v>
      </c>
      <c r="BD1650">
        <v>215543.28433671821</v>
      </c>
      <c r="BE1650">
        <v>1389319.8786159102</v>
      </c>
      <c r="BF1650">
        <v>42766</v>
      </c>
      <c r="BG1650">
        <v>38059.120672882178</v>
      </c>
      <c r="BH1650">
        <v>32242.914532200444</v>
      </c>
      <c r="BI1650">
        <v>53556</v>
      </c>
      <c r="BJ1650">
        <v>42890.675148357957</v>
      </c>
      <c r="BK1650">
        <v>38074.816406760408</v>
      </c>
      <c r="BL1650">
        <v>-191653.73109164112</v>
      </c>
      <c r="BM1650">
        <v>-238263.02510102128</v>
      </c>
      <c r="BN1650">
        <v>-294211.9672189047</v>
      </c>
      <c r="BO1650">
        <v>25058.453824962256</v>
      </c>
      <c r="BP1650">
        <v>148858.53877993545</v>
      </c>
      <c r="BQ1650">
        <v>271476.02029648045</v>
      </c>
      <c r="BR1650">
        <v>1367155</v>
      </c>
      <c r="BS1650">
        <v>8767932</v>
      </c>
      <c r="BT1650">
        <v>937111</v>
      </c>
      <c r="BU1650">
        <v>25722</v>
      </c>
      <c r="BV1650">
        <v>88734</v>
      </c>
      <c r="BW1650">
        <v>932589</v>
      </c>
      <c r="BX1650">
        <v>42948</v>
      </c>
      <c r="BY1650">
        <v>116.41963884727275</v>
      </c>
      <c r="BZ1650">
        <v>0</v>
      </c>
      <c r="CA1650">
        <v>0</v>
      </c>
      <c r="CB1650">
        <v>0</v>
      </c>
      <c r="CC1650">
        <v>0</v>
      </c>
      <c r="CD1650">
        <v>19.211038968669094</v>
      </c>
      <c r="CE1650">
        <v>0</v>
      </c>
      <c r="CF1650">
        <v>0</v>
      </c>
      <c r="CG1650">
        <v>197741.0857142857</v>
      </c>
      <c r="CH1650">
        <v>91481.471428571429</v>
      </c>
      <c r="CI1650">
        <v>184059.38571428569</v>
      </c>
      <c r="CJ1650">
        <v>16065.271428571428</v>
      </c>
      <c r="CK1650">
        <v>294085.04285714286</v>
      </c>
      <c r="CL1650">
        <v>13900000</v>
      </c>
      <c r="CM1650">
        <v>2100000</v>
      </c>
      <c r="CN1650">
        <v>1180000</v>
      </c>
      <c r="CO1650">
        <v>33360000</v>
      </c>
      <c r="CP1650">
        <v>0</v>
      </c>
      <c r="CQ1650">
        <v>0</v>
      </c>
      <c r="CR1650">
        <v>0</v>
      </c>
      <c r="CS1650">
        <v>0</v>
      </c>
      <c r="CT1650">
        <v>0</v>
      </c>
      <c r="CU1650">
        <v>0</v>
      </c>
      <c r="CV1650">
        <v>0</v>
      </c>
      <c r="CW1650">
        <v>0</v>
      </c>
      <c r="CX1650">
        <v>626.21280269856561</v>
      </c>
      <c r="CY1650">
        <v>635918.05924566044</v>
      </c>
      <c r="CZ1650">
        <v>5430</v>
      </c>
      <c r="DA1650">
        <v>4832.3674239758266</v>
      </c>
      <c r="DB1650">
        <v>4093.8835970127761</v>
      </c>
      <c r="DC1650">
        <v>3262.7782685739398</v>
      </c>
      <c r="DD1650">
        <v>-191653.73109164112</v>
      </c>
      <c r="DE1650">
        <v>-238263.02510102128</v>
      </c>
      <c r="DF1650">
        <v>-294211.9672189047</v>
      </c>
    </row>
    <row r="1651" spans="1:110" x14ac:dyDescent="0.45">
      <c r="A1651">
        <v>43482</v>
      </c>
      <c r="B1651" t="s">
        <v>1976</v>
      </c>
      <c r="C1651">
        <v>17661</v>
      </c>
      <c r="D1651">
        <v>16019</v>
      </c>
      <c r="E1651">
        <v>14399</v>
      </c>
      <c r="F1651">
        <v>12838</v>
      </c>
      <c r="G1651">
        <v>11341</v>
      </c>
      <c r="H1651">
        <v>9898</v>
      </c>
      <c r="I1651">
        <v>8515</v>
      </c>
      <c r="J1651">
        <v>6988.6428571428578</v>
      </c>
      <c r="K1651">
        <v>2.46</v>
      </c>
      <c r="L1651">
        <v>2.39</v>
      </c>
      <c r="M1651">
        <v>2.33</v>
      </c>
      <c r="N1651">
        <v>2.2799999999999998</v>
      </c>
      <c r="O1651">
        <v>2.2400000000000002</v>
      </c>
      <c r="P1651">
        <v>2.21</v>
      </c>
      <c r="Q1651">
        <v>2.1972807588341454</v>
      </c>
      <c r="R1651">
        <v>2.178319301081463</v>
      </c>
      <c r="S1651">
        <v>228211</v>
      </c>
      <c r="T1651">
        <v>11518</v>
      </c>
      <c r="U1651">
        <v>3195</v>
      </c>
      <c r="V1651">
        <v>39.397389444257463</v>
      </c>
      <c r="W1651">
        <v>95.910686091340793</v>
      </c>
      <c r="X1651">
        <v>2518.6687756188344</v>
      </c>
      <c r="Y1651">
        <v>286.98902860451375</v>
      </c>
      <c r="Z1651">
        <v>7208</v>
      </c>
      <c r="AA1651">
        <v>6254.7622426014859</v>
      </c>
      <c r="AB1651">
        <v>5350.0183851631364</v>
      </c>
      <c r="AC1651">
        <v>4580.7446274615631</v>
      </c>
      <c r="AD1651">
        <v>3916.2459751070446</v>
      </c>
      <c r="AE1651">
        <v>3355.7574330677908</v>
      </c>
      <c r="AF1651">
        <v>2882.745610300085</v>
      </c>
      <c r="AG1651">
        <v>2150.2040638491376</v>
      </c>
      <c r="AH1651">
        <v>1206</v>
      </c>
      <c r="AI1651">
        <v>994.82239602867071</v>
      </c>
      <c r="AJ1651">
        <v>795.636255782842</v>
      </c>
      <c r="AK1651">
        <v>625.42688096055986</v>
      </c>
      <c r="AL1651">
        <v>474.00936145334151</v>
      </c>
      <c r="AM1651">
        <v>364.46745848992543</v>
      </c>
      <c r="AN1651">
        <v>302.15374007592618</v>
      </c>
      <c r="AO1651">
        <v>219.30744089264562</v>
      </c>
      <c r="AP1651">
        <v>30.756853167340434</v>
      </c>
      <c r="AQ1651">
        <v>6.7253365074986524</v>
      </c>
      <c r="AR1651">
        <v>0.99935336871742253</v>
      </c>
      <c r="AS1651">
        <v>6.7253365074986524</v>
      </c>
      <c r="AT1651">
        <v>14250</v>
      </c>
      <c r="AU1651">
        <v>113</v>
      </c>
      <c r="AV1651">
        <v>8701.0095047077157</v>
      </c>
      <c r="AW1651">
        <v>2559.9803279962471</v>
      </c>
      <c r="AX1651">
        <v>85.738537528420409</v>
      </c>
      <c r="AY1651">
        <v>290.35268717209647</v>
      </c>
      <c r="AZ1651">
        <v>97.381651676977242</v>
      </c>
      <c r="BA1651">
        <v>2.2790898011852176</v>
      </c>
      <c r="BB1651">
        <v>66.061272509003672</v>
      </c>
      <c r="BC1651">
        <v>6340</v>
      </c>
      <c r="BD1651">
        <v>200479.51364826379</v>
      </c>
      <c r="BE1651">
        <v>1717405.8194986975</v>
      </c>
      <c r="BF1651">
        <v>30750</v>
      </c>
      <c r="BG1651">
        <v>25832.720437243945</v>
      </c>
      <c r="BH1651">
        <v>20547.680088040248</v>
      </c>
      <c r="BI1651">
        <v>47097.999999999993</v>
      </c>
      <c r="BJ1651">
        <v>34492.743624168877</v>
      </c>
      <c r="BK1651">
        <v>29489.106984644721</v>
      </c>
      <c r="BL1651">
        <v>-352430.18808110699</v>
      </c>
      <c r="BM1651">
        <v>-379639.67278589855</v>
      </c>
      <c r="BN1651">
        <v>-422685.56137882115</v>
      </c>
      <c r="BO1651">
        <v>-72651.761381803779</v>
      </c>
      <c r="BP1651">
        <v>20563.662750098272</v>
      </c>
      <c r="BQ1651">
        <v>145136.55508545274</v>
      </c>
      <c r="BR1651">
        <v>1367155</v>
      </c>
      <c r="BS1651">
        <v>8767932</v>
      </c>
      <c r="BT1651">
        <v>937111</v>
      </c>
      <c r="BU1651">
        <v>25722</v>
      </c>
      <c r="BV1651">
        <v>88734</v>
      </c>
      <c r="BW1651">
        <v>932589</v>
      </c>
      <c r="BX1651">
        <v>42948</v>
      </c>
      <c r="BY1651">
        <v>400.56727615432624</v>
      </c>
      <c r="BZ1651">
        <v>0</v>
      </c>
      <c r="CA1651">
        <v>0</v>
      </c>
      <c r="CB1651">
        <v>0</v>
      </c>
      <c r="CC1651">
        <v>0</v>
      </c>
      <c r="CD1651">
        <v>30.370949271425332</v>
      </c>
      <c r="CE1651">
        <v>16.383503556554984</v>
      </c>
      <c r="CF1651">
        <v>3.3149999999999999</v>
      </c>
      <c r="CG1651">
        <v>282487.26530612243</v>
      </c>
      <c r="CH1651">
        <v>130687.81632653061</v>
      </c>
      <c r="CI1651">
        <v>262941.97959183669</v>
      </c>
      <c r="CJ1651">
        <v>22950.387755102041</v>
      </c>
      <c r="CK1651">
        <v>420121.48979591834</v>
      </c>
      <c r="CL1651">
        <v>8410000</v>
      </c>
      <c r="CM1651">
        <v>7150000</v>
      </c>
      <c r="CN1651">
        <v>4290000</v>
      </c>
      <c r="CO1651">
        <v>233980000</v>
      </c>
      <c r="CP1651">
        <v>132000</v>
      </c>
      <c r="CQ1651">
        <v>2880</v>
      </c>
      <c r="CR1651">
        <v>0</v>
      </c>
      <c r="CS1651">
        <v>0</v>
      </c>
      <c r="CT1651">
        <v>263937000</v>
      </c>
      <c r="CU1651">
        <v>20183040</v>
      </c>
      <c r="CV1651">
        <v>0</v>
      </c>
      <c r="CW1651">
        <v>0</v>
      </c>
      <c r="CX1651">
        <v>33600.000469499799</v>
      </c>
      <c r="CY1651">
        <v>912889.77825590724</v>
      </c>
      <c r="CZ1651">
        <v>6340</v>
      </c>
      <c r="DA1651">
        <v>5326.1608966545227</v>
      </c>
      <c r="DB1651">
        <v>4236.4972929487858</v>
      </c>
      <c r="DC1651">
        <v>3034.7510127198939</v>
      </c>
      <c r="DD1651">
        <v>-352430.18808110699</v>
      </c>
      <c r="DE1651">
        <v>-379639.67278589855</v>
      </c>
      <c r="DF1651">
        <v>-422685.56137882115</v>
      </c>
    </row>
    <row r="1652" spans="1:110" x14ac:dyDescent="0.45">
      <c r="A1652">
        <v>43484</v>
      </c>
      <c r="B1652" t="s">
        <v>1977</v>
      </c>
      <c r="C1652">
        <v>4673</v>
      </c>
      <c r="D1652">
        <v>4248</v>
      </c>
      <c r="E1652">
        <v>3834</v>
      </c>
      <c r="F1652">
        <v>3457</v>
      </c>
      <c r="G1652">
        <v>3099</v>
      </c>
      <c r="H1652">
        <v>2772</v>
      </c>
      <c r="I1652">
        <v>2452</v>
      </c>
      <c r="J1652">
        <v>2082.3571428571427</v>
      </c>
      <c r="K1652">
        <v>2.46</v>
      </c>
      <c r="L1652">
        <v>2.39</v>
      </c>
      <c r="M1652">
        <v>2.33</v>
      </c>
      <c r="N1652">
        <v>2.2799999999999998</v>
      </c>
      <c r="O1652">
        <v>2.2400000000000002</v>
      </c>
      <c r="P1652">
        <v>2.21</v>
      </c>
      <c r="Q1652">
        <v>2.1972807588341454</v>
      </c>
      <c r="R1652">
        <v>2.178319301081463</v>
      </c>
      <c r="S1652">
        <v>228211</v>
      </c>
      <c r="T1652">
        <v>11518</v>
      </c>
      <c r="U1652">
        <v>3195</v>
      </c>
      <c r="V1652">
        <v>10.476401821531276</v>
      </c>
      <c r="W1652">
        <v>25.504199660063918</v>
      </c>
      <c r="X1652">
        <v>2506.1487627797983</v>
      </c>
      <c r="Y1652">
        <v>285.56243914679192</v>
      </c>
      <c r="Z1652">
        <v>1542</v>
      </c>
      <c r="AA1652">
        <v>1395.4537896342551</v>
      </c>
      <c r="AB1652">
        <v>1246.0425943995376</v>
      </c>
      <c r="AC1652">
        <v>1110.3886187230646</v>
      </c>
      <c r="AD1652">
        <v>970.29470862851588</v>
      </c>
      <c r="AE1652">
        <v>839.22926354972833</v>
      </c>
      <c r="AF1652">
        <v>751.33044265636556</v>
      </c>
      <c r="AG1652">
        <v>617.3296411357004</v>
      </c>
      <c r="AH1652">
        <v>389</v>
      </c>
      <c r="AI1652">
        <v>337.45920473590309</v>
      </c>
      <c r="AJ1652">
        <v>281.66200500954301</v>
      </c>
      <c r="AK1652">
        <v>234.52307158759496</v>
      </c>
      <c r="AL1652">
        <v>189.85990706776079</v>
      </c>
      <c r="AM1652">
        <v>152.32546888543885</v>
      </c>
      <c r="AN1652">
        <v>143.78724712987145</v>
      </c>
      <c r="AO1652">
        <v>122.49979528297197</v>
      </c>
      <c r="AP1652">
        <v>5.5558584049255222</v>
      </c>
      <c r="AQ1652">
        <v>2.0937368372401464</v>
      </c>
      <c r="AR1652">
        <v>0.3111194449780656</v>
      </c>
      <c r="AS1652">
        <v>2.0937368372401464</v>
      </c>
      <c r="AT1652">
        <v>3962</v>
      </c>
      <c r="AU1652">
        <v>163</v>
      </c>
      <c r="AV1652">
        <v>2462.1872077779663</v>
      </c>
      <c r="AW1652">
        <v>2015.6092163060703</v>
      </c>
      <c r="AX1652">
        <v>110.53145408751465</v>
      </c>
      <c r="AY1652">
        <v>82.163187123550728</v>
      </c>
      <c r="AZ1652">
        <v>76.67377458828291</v>
      </c>
      <c r="BA1652">
        <v>2.9381316381507423</v>
      </c>
      <c r="BB1652">
        <v>66.061272509003672</v>
      </c>
      <c r="BC1652">
        <v>6340</v>
      </c>
      <c r="BD1652">
        <v>225259.57644993183</v>
      </c>
      <c r="BE1652">
        <v>543141.75235696614</v>
      </c>
      <c r="BF1652">
        <v>10882</v>
      </c>
      <c r="BG1652">
        <v>9282.9635886443994</v>
      </c>
      <c r="BH1652">
        <v>7679.3253316972168</v>
      </c>
      <c r="BI1652">
        <v>1955.9999999999991</v>
      </c>
      <c r="BJ1652">
        <v>1556.42569775927</v>
      </c>
      <c r="BK1652">
        <v>1360.056824651148</v>
      </c>
      <c r="BL1652">
        <v>-289805.641679472</v>
      </c>
      <c r="BM1652">
        <v>-284796.05685363803</v>
      </c>
      <c r="BN1652">
        <v>-305559.5269722105</v>
      </c>
      <c r="BO1652">
        <v>13111.445737901493</v>
      </c>
      <c r="BP1652">
        <v>56495.838865096506</v>
      </c>
      <c r="BQ1652">
        <v>88922.545123052114</v>
      </c>
      <c r="BR1652">
        <v>1367155</v>
      </c>
      <c r="BS1652">
        <v>8767932</v>
      </c>
      <c r="BT1652">
        <v>937111</v>
      </c>
      <c r="BU1652">
        <v>25722</v>
      </c>
      <c r="BV1652">
        <v>88734</v>
      </c>
      <c r="BW1652">
        <v>932589</v>
      </c>
      <c r="BX1652">
        <v>42948</v>
      </c>
      <c r="BY1652">
        <v>53.386195869207057</v>
      </c>
      <c r="BZ1652">
        <v>0</v>
      </c>
      <c r="CA1652">
        <v>0</v>
      </c>
      <c r="CB1652">
        <v>0</v>
      </c>
      <c r="CC1652">
        <v>0</v>
      </c>
      <c r="CD1652">
        <v>9.1030321117651116</v>
      </c>
      <c r="CE1652">
        <v>0</v>
      </c>
      <c r="CF1652">
        <v>6.9551999999999996</v>
      </c>
      <c r="CG1652">
        <v>74684.989320659763</v>
      </c>
      <c r="CH1652">
        <v>34551.710343863568</v>
      </c>
      <c r="CI1652">
        <v>69517.537070170525</v>
      </c>
      <c r="CJ1652">
        <v>6067.7052558009509</v>
      </c>
      <c r="CK1652">
        <v>111073.21579535924</v>
      </c>
      <c r="CL1652">
        <v>1250000</v>
      </c>
      <c r="CM1652">
        <v>1800000</v>
      </c>
      <c r="CN1652">
        <v>1130000</v>
      </c>
      <c r="CO1652">
        <v>34090000</v>
      </c>
      <c r="CP1652">
        <v>5000</v>
      </c>
      <c r="CQ1652">
        <v>50</v>
      </c>
      <c r="CR1652">
        <v>0</v>
      </c>
      <c r="CS1652">
        <v>0</v>
      </c>
      <c r="CT1652">
        <v>8465000</v>
      </c>
      <c r="CU1652">
        <v>350400</v>
      </c>
      <c r="CV1652">
        <v>0</v>
      </c>
      <c r="CW1652">
        <v>0</v>
      </c>
      <c r="CX1652">
        <v>4004.0783325490634</v>
      </c>
      <c r="CY1652">
        <v>256139.40181254921</v>
      </c>
      <c r="CZ1652">
        <v>6340</v>
      </c>
      <c r="DA1652">
        <v>5408.3798154756014</v>
      </c>
      <c r="DB1652">
        <v>4474.0785336298795</v>
      </c>
      <c r="DC1652">
        <v>3409.8582708837553</v>
      </c>
      <c r="DD1652">
        <v>-289805.641679472</v>
      </c>
      <c r="DE1652">
        <v>-284796.05685363803</v>
      </c>
      <c r="DF1652">
        <v>-305559.5269722105</v>
      </c>
    </row>
    <row r="1653" spans="1:110" x14ac:dyDescent="0.45">
      <c r="A1653">
        <v>43501</v>
      </c>
      <c r="B1653" t="s">
        <v>1978</v>
      </c>
      <c r="C1653">
        <v>10766</v>
      </c>
      <c r="D1653">
        <v>10231</v>
      </c>
      <c r="E1653">
        <v>9673</v>
      </c>
      <c r="F1653">
        <v>9133</v>
      </c>
      <c r="G1653">
        <v>8582</v>
      </c>
      <c r="H1653">
        <v>8003</v>
      </c>
      <c r="I1653">
        <v>7432</v>
      </c>
      <c r="J1653">
        <v>6876.6785714285697</v>
      </c>
      <c r="K1653">
        <v>2.46</v>
      </c>
      <c r="L1653">
        <v>2.39</v>
      </c>
      <c r="M1653">
        <v>2.33</v>
      </c>
      <c r="N1653">
        <v>2.2799999999999998</v>
      </c>
      <c r="O1653">
        <v>2.2400000000000002</v>
      </c>
      <c r="P1653">
        <v>2.21</v>
      </c>
      <c r="Q1653">
        <v>2.1972807588341454</v>
      </c>
      <c r="R1653">
        <v>2.178319301081463</v>
      </c>
      <c r="S1653">
        <v>228211</v>
      </c>
      <c r="T1653">
        <v>11518</v>
      </c>
      <c r="U1653">
        <v>3195</v>
      </c>
      <c r="V1653">
        <v>22.588641121559533</v>
      </c>
      <c r="W1653">
        <v>54.990751884846915</v>
      </c>
      <c r="X1653">
        <v>2677.8576255441685</v>
      </c>
      <c r="Y1653">
        <v>305.12775881270329</v>
      </c>
      <c r="Z1653">
        <v>5434</v>
      </c>
      <c r="AA1653">
        <v>5058.7843211906165</v>
      </c>
      <c r="AB1653">
        <v>4689.9380123347109</v>
      </c>
      <c r="AC1653">
        <v>4324.3161694957289</v>
      </c>
      <c r="AD1653">
        <v>3982.0145627775637</v>
      </c>
      <c r="AE1653">
        <v>3674.7660044943041</v>
      </c>
      <c r="AF1653">
        <v>3427.7149352656138</v>
      </c>
      <c r="AG1653">
        <v>3086.0430645457668</v>
      </c>
      <c r="AH1653">
        <v>1004</v>
      </c>
      <c r="AI1653">
        <v>913.93720358306689</v>
      </c>
      <c r="AJ1653">
        <v>842.28243119507295</v>
      </c>
      <c r="AK1653">
        <v>779.25362721418003</v>
      </c>
      <c r="AL1653">
        <v>744.40099760261535</v>
      </c>
      <c r="AM1653">
        <v>728.30789182569561</v>
      </c>
      <c r="AN1653">
        <v>764.26278553088241</v>
      </c>
      <c r="AO1653">
        <v>747.51732231409483</v>
      </c>
      <c r="AP1653">
        <v>19.022555391285799</v>
      </c>
      <c r="AQ1653">
        <v>10.532130757026192</v>
      </c>
      <c r="AR1653">
        <v>1.56502508685936</v>
      </c>
      <c r="AS1653">
        <v>10.532130757026192</v>
      </c>
      <c r="AT1653">
        <v>9317</v>
      </c>
      <c r="AU1653">
        <v>98</v>
      </c>
      <c r="AV1653">
        <v>5696.8154755067089</v>
      </c>
      <c r="AW1653">
        <v>1912.7612593177396</v>
      </c>
      <c r="AX1653">
        <v>71.948046946515248</v>
      </c>
      <c r="AY1653">
        <v>190.10273241765887</v>
      </c>
      <c r="AZ1653">
        <v>72.761438304446813</v>
      </c>
      <c r="BA1653">
        <v>1.9125129112056962</v>
      </c>
      <c r="BB1653">
        <v>66.061272509003672</v>
      </c>
      <c r="BC1653">
        <v>6340</v>
      </c>
      <c r="BD1653">
        <v>308868.19828839367</v>
      </c>
      <c r="BE1653">
        <v>1373686.7197559814</v>
      </c>
      <c r="BF1653">
        <v>27798</v>
      </c>
      <c r="BG1653">
        <v>26011.894116951065</v>
      </c>
      <c r="BH1653">
        <v>23515.483359729616</v>
      </c>
      <c r="BI1653">
        <v>33382</v>
      </c>
      <c r="BJ1653">
        <v>28535.377909950454</v>
      </c>
      <c r="BK1653">
        <v>26276.591705604733</v>
      </c>
      <c r="BL1653">
        <v>-272088.62723215867</v>
      </c>
      <c r="BM1653">
        <v>-259699.90315983491</v>
      </c>
      <c r="BN1653">
        <v>-271431.99369008769</v>
      </c>
      <c r="BO1653">
        <v>77322.671838874929</v>
      </c>
      <c r="BP1653">
        <v>224589.01334839081</v>
      </c>
      <c r="BQ1653">
        <v>372612.91390887328</v>
      </c>
      <c r="BR1653">
        <v>1367155</v>
      </c>
      <c r="BS1653">
        <v>8767932</v>
      </c>
      <c r="BT1653">
        <v>937111</v>
      </c>
      <c r="BU1653">
        <v>25722</v>
      </c>
      <c r="BV1653">
        <v>88734</v>
      </c>
      <c r="BW1653">
        <v>932589</v>
      </c>
      <c r="BX1653">
        <v>42948</v>
      </c>
      <c r="BY1653">
        <v>602.49495899910289</v>
      </c>
      <c r="BZ1653">
        <v>0</v>
      </c>
      <c r="CA1653">
        <v>0</v>
      </c>
      <c r="CB1653">
        <v>0</v>
      </c>
      <c r="CC1653">
        <v>0</v>
      </c>
      <c r="CD1653">
        <v>17.239929082068219</v>
      </c>
      <c r="CE1653">
        <v>9.2220415027612379</v>
      </c>
      <c r="CF1653">
        <v>0</v>
      </c>
      <c r="CG1653">
        <v>162526.91976516633</v>
      </c>
      <c r="CH1653">
        <v>75190.250489236787</v>
      </c>
      <c r="CI1653">
        <v>151281.68688845399</v>
      </c>
      <c r="CJ1653">
        <v>13204.332681017613</v>
      </c>
      <c r="CK1653">
        <v>241713.73385518591</v>
      </c>
      <c r="CL1653">
        <v>13400000</v>
      </c>
      <c r="CM1653">
        <v>3590000</v>
      </c>
      <c r="CN1653">
        <v>1020000</v>
      </c>
      <c r="CO1653">
        <v>85040000</v>
      </c>
      <c r="CP1653">
        <v>25000</v>
      </c>
      <c r="CQ1653">
        <v>2570</v>
      </c>
      <c r="CR1653">
        <v>0</v>
      </c>
      <c r="CS1653">
        <v>0</v>
      </c>
      <c r="CT1653">
        <v>51722000</v>
      </c>
      <c r="CU1653">
        <v>18010560</v>
      </c>
      <c r="CV1653">
        <v>0</v>
      </c>
      <c r="CW1653">
        <v>0</v>
      </c>
      <c r="CX1653">
        <v>8980.6283116417817</v>
      </c>
      <c r="CY1653">
        <v>575810.2731476645</v>
      </c>
      <c r="CZ1653">
        <v>6340</v>
      </c>
      <c r="DA1653">
        <v>5932.6357544236907</v>
      </c>
      <c r="DB1653">
        <v>5363.2694618564556</v>
      </c>
      <c r="DC1653">
        <v>4675.4806039544146</v>
      </c>
      <c r="DD1653">
        <v>-272088.62723215867</v>
      </c>
      <c r="DE1653">
        <v>-259699.90315983491</v>
      </c>
      <c r="DF1653">
        <v>-271431.99369008769</v>
      </c>
    </row>
    <row r="1654" spans="1:110" x14ac:dyDescent="0.45">
      <c r="A1654">
        <v>43505</v>
      </c>
      <c r="B1654" t="s">
        <v>1979</v>
      </c>
      <c r="C1654">
        <v>9791</v>
      </c>
      <c r="D1654">
        <v>8952</v>
      </c>
      <c r="E1654">
        <v>8131</v>
      </c>
      <c r="F1654">
        <v>7316</v>
      </c>
      <c r="G1654">
        <v>6531</v>
      </c>
      <c r="H1654">
        <v>5772</v>
      </c>
      <c r="I1654">
        <v>5052</v>
      </c>
      <c r="J1654">
        <v>4259.9642857142862</v>
      </c>
      <c r="K1654">
        <v>2.46</v>
      </c>
      <c r="L1654">
        <v>2.39</v>
      </c>
      <c r="M1654">
        <v>2.33</v>
      </c>
      <c r="N1654">
        <v>2.2799999999999998</v>
      </c>
      <c r="O1654">
        <v>2.2400000000000002</v>
      </c>
      <c r="P1654">
        <v>2.21</v>
      </c>
      <c r="Q1654">
        <v>2.1972807588341454</v>
      </c>
      <c r="R1654">
        <v>2.178319301081463</v>
      </c>
      <c r="S1654">
        <v>228211</v>
      </c>
      <c r="T1654">
        <v>11518</v>
      </c>
      <c r="U1654">
        <v>3195</v>
      </c>
      <c r="V1654">
        <v>21.777939269263307</v>
      </c>
      <c r="W1654">
        <v>53.017144700054473</v>
      </c>
      <c r="X1654">
        <v>2526.000785802446</v>
      </c>
      <c r="Y1654">
        <v>287.82447251070829</v>
      </c>
      <c r="Z1654">
        <v>5009</v>
      </c>
      <c r="AA1654">
        <v>4518.9375512475453</v>
      </c>
      <c r="AB1654">
        <v>3949.5298618766633</v>
      </c>
      <c r="AC1654">
        <v>3441.5369894273845</v>
      </c>
      <c r="AD1654">
        <v>2976.1244055185653</v>
      </c>
      <c r="AE1654">
        <v>2583.9851687549231</v>
      </c>
      <c r="AF1654">
        <v>2357.290355169835</v>
      </c>
      <c r="AG1654">
        <v>1858.5838549077228</v>
      </c>
      <c r="AH1654">
        <v>1167</v>
      </c>
      <c r="AI1654">
        <v>1004.8681289139153</v>
      </c>
      <c r="AJ1654">
        <v>833.20338506130668</v>
      </c>
      <c r="AK1654">
        <v>673.92054179052195</v>
      </c>
      <c r="AL1654">
        <v>538.48774237838234</v>
      </c>
      <c r="AM1654">
        <v>440.11165878135898</v>
      </c>
      <c r="AN1654">
        <v>481.33220887748632</v>
      </c>
      <c r="AO1654">
        <v>407.66553815946594</v>
      </c>
      <c r="AP1654">
        <v>18.758635199090801</v>
      </c>
      <c r="AQ1654">
        <v>14.719604431506486</v>
      </c>
      <c r="AR1654">
        <v>2.1872639768154913</v>
      </c>
      <c r="AS1654">
        <v>14.719604431506486</v>
      </c>
      <c r="AT1654">
        <v>8617</v>
      </c>
      <c r="AU1654">
        <v>83</v>
      </c>
      <c r="AV1654">
        <v>5266.3094729010772</v>
      </c>
      <c r="AW1654">
        <v>1693.3765912741269</v>
      </c>
      <c r="AX1654">
        <v>61.510752600589178</v>
      </c>
      <c r="AY1654">
        <v>175.73674711070893</v>
      </c>
      <c r="AZ1654">
        <v>64.416045532067784</v>
      </c>
      <c r="BA1654">
        <v>1.6350702141234976</v>
      </c>
      <c r="BB1654">
        <v>66.061272509003672</v>
      </c>
      <c r="BC1654">
        <v>6340</v>
      </c>
      <c r="BD1654">
        <v>218674.64940808917</v>
      </c>
      <c r="BE1654">
        <v>1493043.2622218744</v>
      </c>
      <c r="BF1654">
        <v>14532</v>
      </c>
      <c r="BG1654">
        <v>12449.217840176851</v>
      </c>
      <c r="BH1654">
        <v>10132.981864059297</v>
      </c>
      <c r="BI1654">
        <v>17612.000000000004</v>
      </c>
      <c r="BJ1654">
        <v>13412.964611795052</v>
      </c>
      <c r="BK1654">
        <v>11599.076649227563</v>
      </c>
      <c r="BL1654">
        <v>-291939.73445824475</v>
      </c>
      <c r="BM1654">
        <v>-295131.77964258177</v>
      </c>
      <c r="BN1654">
        <v>-321414.36479794775</v>
      </c>
      <c r="BO1654">
        <v>-17393.206701850169</v>
      </c>
      <c r="BP1654">
        <v>83260.929449809249</v>
      </c>
      <c r="BQ1654">
        <v>194559.24250053416</v>
      </c>
      <c r="BR1654">
        <v>1367155</v>
      </c>
      <c r="BS1654">
        <v>8767932</v>
      </c>
      <c r="BT1654">
        <v>937111</v>
      </c>
      <c r="BU1654">
        <v>25722</v>
      </c>
      <c r="BV1654">
        <v>88734</v>
      </c>
      <c r="BW1654">
        <v>932589</v>
      </c>
      <c r="BX1654">
        <v>42948</v>
      </c>
      <c r="BY1654">
        <v>122.81832797996556</v>
      </c>
      <c r="BZ1654">
        <v>0</v>
      </c>
      <c r="CA1654">
        <v>0</v>
      </c>
      <c r="CB1654">
        <v>0</v>
      </c>
      <c r="CC1654">
        <v>0</v>
      </c>
      <c r="CD1654">
        <v>13.740028720424089</v>
      </c>
      <c r="CE1654">
        <v>0</v>
      </c>
      <c r="CF1654">
        <v>9.5971859999999989</v>
      </c>
      <c r="CG1654">
        <v>219798.31053955827</v>
      </c>
      <c r="CH1654">
        <v>101685.86256639642</v>
      </c>
      <c r="CI1654">
        <v>204590.47179200445</v>
      </c>
      <c r="CJ1654">
        <v>17857.288006709532</v>
      </c>
      <c r="CK1654">
        <v>326889.04959463235</v>
      </c>
      <c r="CL1654">
        <v>14000000</v>
      </c>
      <c r="CM1654">
        <v>2930000</v>
      </c>
      <c r="CN1654">
        <v>990000</v>
      </c>
      <c r="CO1654">
        <v>165860000</v>
      </c>
      <c r="CP1654">
        <v>92000</v>
      </c>
      <c r="CQ1654">
        <v>3650</v>
      </c>
      <c r="CR1654">
        <v>0</v>
      </c>
      <c r="CS1654">
        <v>0</v>
      </c>
      <c r="CT1654">
        <v>195815000</v>
      </c>
      <c r="CU1654">
        <v>25579200</v>
      </c>
      <c r="CV1654">
        <v>0</v>
      </c>
      <c r="CW1654">
        <v>0</v>
      </c>
      <c r="CX1654">
        <v>24446.24273593547</v>
      </c>
      <c r="CY1654">
        <v>723876.95945017715</v>
      </c>
      <c r="CZ1654">
        <v>6340</v>
      </c>
      <c r="DA1654">
        <v>5431.3268033802115</v>
      </c>
      <c r="DB1654">
        <v>4420.8027125059143</v>
      </c>
      <c r="DC1654">
        <v>3310.179188242028</v>
      </c>
      <c r="DD1654">
        <v>-291939.73445824475</v>
      </c>
      <c r="DE1654">
        <v>-295131.77964258177</v>
      </c>
      <c r="DF1654">
        <v>-321414.36479794775</v>
      </c>
    </row>
    <row r="1655" spans="1:110" x14ac:dyDescent="0.45">
      <c r="A1655">
        <v>43506</v>
      </c>
      <c r="B1655" t="s">
        <v>1980</v>
      </c>
      <c r="C1655">
        <v>3985</v>
      </c>
      <c r="D1655">
        <v>3584</v>
      </c>
      <c r="E1655">
        <v>3207</v>
      </c>
      <c r="F1655">
        <v>2840</v>
      </c>
      <c r="G1655">
        <v>2504</v>
      </c>
      <c r="H1655">
        <v>2182</v>
      </c>
      <c r="I1655">
        <v>1880</v>
      </c>
      <c r="J1655">
        <v>1529.2142857142856</v>
      </c>
      <c r="K1655">
        <v>2.46</v>
      </c>
      <c r="L1655">
        <v>2.39</v>
      </c>
      <c r="M1655">
        <v>2.33</v>
      </c>
      <c r="N1655">
        <v>2.2799999999999998</v>
      </c>
      <c r="O1655">
        <v>2.2400000000000002</v>
      </c>
      <c r="P1655">
        <v>2.21</v>
      </c>
      <c r="Q1655">
        <v>2.1972807588341454</v>
      </c>
      <c r="R1655">
        <v>2.178319301081463</v>
      </c>
      <c r="S1655">
        <v>228211</v>
      </c>
      <c r="T1655">
        <v>11518</v>
      </c>
      <c r="U1655">
        <v>3195</v>
      </c>
      <c r="V1655">
        <v>9.1000380902308073</v>
      </c>
      <c r="W1655">
        <v>22.153521058197644</v>
      </c>
      <c r="X1655">
        <v>2460.4147884522808</v>
      </c>
      <c r="Y1655">
        <v>280.35129388087529</v>
      </c>
      <c r="Z1655">
        <v>1632</v>
      </c>
      <c r="AA1655">
        <v>1499.8879754348952</v>
      </c>
      <c r="AB1655">
        <v>1319.9297840649031</v>
      </c>
      <c r="AC1655">
        <v>1149.6391642006661</v>
      </c>
      <c r="AD1655">
        <v>991.49749465375305</v>
      </c>
      <c r="AE1655">
        <v>848.85807981787366</v>
      </c>
      <c r="AF1655">
        <v>773.60810048124722</v>
      </c>
      <c r="AG1655">
        <v>600.64335891506323</v>
      </c>
      <c r="AH1655">
        <v>424</v>
      </c>
      <c r="AI1655">
        <v>375.54326730193384</v>
      </c>
      <c r="AJ1655">
        <v>321.87276377121498</v>
      </c>
      <c r="AK1655">
        <v>274.30053126293626</v>
      </c>
      <c r="AL1655">
        <v>232.77836004920039</v>
      </c>
      <c r="AM1655">
        <v>198.51900761763284</v>
      </c>
      <c r="AN1655">
        <v>220.36150590608267</v>
      </c>
      <c r="AO1655">
        <v>184.89195935497378</v>
      </c>
      <c r="AP1655">
        <v>5.9212863633493686</v>
      </c>
      <c r="AQ1655">
        <v>5.8370845159422267</v>
      </c>
      <c r="AR1655">
        <v>0.86736330115097071</v>
      </c>
      <c r="AS1655">
        <v>5.8370845159422267</v>
      </c>
      <c r="AT1655">
        <v>3367</v>
      </c>
      <c r="AU1655">
        <v>47</v>
      </c>
      <c r="AV1655">
        <v>2062.5148032538718</v>
      </c>
      <c r="AW1655">
        <v>806.02919466291928</v>
      </c>
      <c r="AX1655">
        <v>33.633249344842092</v>
      </c>
      <c r="AY1655">
        <v>68.826118984581697</v>
      </c>
      <c r="AZ1655">
        <v>30.66135056497745</v>
      </c>
      <c r="BA1655">
        <v>0.89403432542968442</v>
      </c>
      <c r="BB1655">
        <v>66.061272509003672</v>
      </c>
      <c r="BC1655">
        <v>6340</v>
      </c>
      <c r="BD1655">
        <v>196070.79050819087</v>
      </c>
      <c r="BE1655">
        <v>592107.69536058384</v>
      </c>
      <c r="BF1655">
        <v>7962</v>
      </c>
      <c r="BG1655">
        <v>6613.5640859962414</v>
      </c>
      <c r="BH1655">
        <v>5242.2115839124117</v>
      </c>
      <c r="BI1655">
        <v>3858.0000000000018</v>
      </c>
      <c r="BJ1655">
        <v>2957.0927750121782</v>
      </c>
      <c r="BK1655">
        <v>2550.3220220597195</v>
      </c>
      <c r="BL1655">
        <v>-296273.97390139848</v>
      </c>
      <c r="BM1655">
        <v>-299011.69611023384</v>
      </c>
      <c r="BN1655">
        <v>-326721.7996635185</v>
      </c>
      <c r="BO1655">
        <v>-227.90750718576601</v>
      </c>
      <c r="BP1655">
        <v>39254.379177654861</v>
      </c>
      <c r="BQ1655">
        <v>78644.707281458337</v>
      </c>
      <c r="BR1655">
        <v>1367155</v>
      </c>
      <c r="BS1655">
        <v>8767932</v>
      </c>
      <c r="BT1655">
        <v>937111</v>
      </c>
      <c r="BU1655">
        <v>25722</v>
      </c>
      <c r="BV1655">
        <v>88734</v>
      </c>
      <c r="BW1655">
        <v>932589</v>
      </c>
      <c r="BX1655">
        <v>42948</v>
      </c>
      <c r="BY1655">
        <v>33.843922301676365</v>
      </c>
      <c r="BZ1655">
        <v>0</v>
      </c>
      <c r="CA1655">
        <v>0</v>
      </c>
      <c r="CB1655">
        <v>0.31999888130915405</v>
      </c>
      <c r="CC1655">
        <v>0</v>
      </c>
      <c r="CD1655">
        <v>7.6174172711250439</v>
      </c>
      <c r="CE1655">
        <v>0</v>
      </c>
      <c r="CF1655">
        <v>0</v>
      </c>
      <c r="CG1655">
        <v>97129.183002516074</v>
      </c>
      <c r="CH1655">
        <v>44935.125887615315</v>
      </c>
      <c r="CI1655">
        <v>90408.817640480847</v>
      </c>
      <c r="CJ1655">
        <v>7891.1607212748113</v>
      </c>
      <c r="CK1655">
        <v>144452.73142298014</v>
      </c>
      <c r="CL1655">
        <v>5240000</v>
      </c>
      <c r="CM1655">
        <v>690000</v>
      </c>
      <c r="CN1655">
        <v>270000</v>
      </c>
      <c r="CO1655">
        <v>48370000</v>
      </c>
      <c r="CP1655">
        <v>19000</v>
      </c>
      <c r="CQ1655">
        <v>1560</v>
      </c>
      <c r="CR1655">
        <v>0</v>
      </c>
      <c r="CS1655">
        <v>0</v>
      </c>
      <c r="CT1655">
        <v>38899000</v>
      </c>
      <c r="CU1655">
        <v>10932480</v>
      </c>
      <c r="CV1655">
        <v>0</v>
      </c>
      <c r="CW1655">
        <v>0</v>
      </c>
      <c r="CX1655">
        <v>6475.7771008475193</v>
      </c>
      <c r="CY1655">
        <v>305617.92729857092</v>
      </c>
      <c r="CZ1655">
        <v>6340</v>
      </c>
      <c r="DA1655">
        <v>5266.2642935463664</v>
      </c>
      <c r="DB1655">
        <v>4174.2805126858439</v>
      </c>
      <c r="DC1655">
        <v>2968.0141338704584</v>
      </c>
      <c r="DD1655">
        <v>-296273.97390139848</v>
      </c>
      <c r="DE1655">
        <v>-299011.69611023384</v>
      </c>
      <c r="DF1655">
        <v>-326721.7996635185</v>
      </c>
    </row>
    <row r="1656" spans="1:110" x14ac:dyDescent="0.45">
      <c r="A1656">
        <v>43507</v>
      </c>
      <c r="B1656" t="s">
        <v>1981</v>
      </c>
      <c r="C1656">
        <v>2232</v>
      </c>
      <c r="D1656">
        <v>2057</v>
      </c>
      <c r="E1656">
        <v>1876</v>
      </c>
      <c r="F1656">
        <v>1700</v>
      </c>
      <c r="G1656">
        <v>1541</v>
      </c>
      <c r="H1656">
        <v>1396</v>
      </c>
      <c r="I1656">
        <v>1262</v>
      </c>
      <c r="J1656">
        <v>1098.8928571428571</v>
      </c>
      <c r="K1656">
        <v>2.46</v>
      </c>
      <c r="L1656">
        <v>2.39</v>
      </c>
      <c r="M1656">
        <v>2.33</v>
      </c>
      <c r="N1656">
        <v>2.2799999999999998</v>
      </c>
      <c r="O1656">
        <v>2.2400000000000002</v>
      </c>
      <c r="P1656">
        <v>2.21</v>
      </c>
      <c r="Q1656">
        <v>2.1972807588341454</v>
      </c>
      <c r="R1656">
        <v>2.178319301081463</v>
      </c>
      <c r="S1656">
        <v>228211</v>
      </c>
      <c r="T1656">
        <v>11518</v>
      </c>
      <c r="U1656">
        <v>3195</v>
      </c>
      <c r="V1656">
        <v>4.9454865391176783</v>
      </c>
      <c r="W1656">
        <v>12.039503472517627</v>
      </c>
      <c r="X1656">
        <v>2535.7613572180389</v>
      </c>
      <c r="Y1656">
        <v>288.93663816595506</v>
      </c>
      <c r="Z1656">
        <v>920</v>
      </c>
      <c r="AA1656">
        <v>1015.0308919841701</v>
      </c>
      <c r="AB1656">
        <v>971.37927667771226</v>
      </c>
      <c r="AC1656">
        <v>935.20934322737537</v>
      </c>
      <c r="AD1656">
        <v>879.81393697783676</v>
      </c>
      <c r="AE1656">
        <v>848.52315025752387</v>
      </c>
      <c r="AF1656">
        <v>1253.610050106332</v>
      </c>
      <c r="AG1656">
        <v>1207.3519433348251</v>
      </c>
      <c r="AH1656">
        <v>342</v>
      </c>
      <c r="AI1656">
        <v>419.65142594680151</v>
      </c>
      <c r="AJ1656">
        <v>442.01416314538034</v>
      </c>
      <c r="AK1656">
        <v>465.42358771354475</v>
      </c>
      <c r="AL1656">
        <v>469.89301341017358</v>
      </c>
      <c r="AM1656">
        <v>482.98128675707892</v>
      </c>
      <c r="AN1656">
        <v>926.53804005347092</v>
      </c>
      <c r="AO1656">
        <v>940.83645140032377</v>
      </c>
      <c r="AP1656">
        <v>4.0535434647385955</v>
      </c>
      <c r="AQ1656">
        <v>0.76135884990550784</v>
      </c>
      <c r="AR1656">
        <v>0.11313434362838747</v>
      </c>
      <c r="AS1656">
        <v>0.76135884990550784</v>
      </c>
      <c r="AT1656">
        <v>1943</v>
      </c>
      <c r="AU1656">
        <v>3</v>
      </c>
      <c r="AV1656">
        <v>1182.3354343863427</v>
      </c>
      <c r="AW1656">
        <v>226.10831190891525</v>
      </c>
      <c r="AX1656">
        <v>3.5157160894711352</v>
      </c>
      <c r="AY1656">
        <v>39.454533445472251</v>
      </c>
      <c r="AZ1656">
        <v>8.6011601850151358</v>
      </c>
      <c r="BA1656">
        <v>9.3454272890069204E-2</v>
      </c>
      <c r="BB1656">
        <v>66.061272509003672</v>
      </c>
      <c r="BC1656">
        <v>6340</v>
      </c>
      <c r="BD1656">
        <v>245489.89100555633</v>
      </c>
      <c r="BE1656">
        <v>386064.4744871133</v>
      </c>
      <c r="BF1656">
        <v>1314</v>
      </c>
      <c r="BG1656">
        <v>1138.3427577207481</v>
      </c>
      <c r="BH1656">
        <v>964.38871351988678</v>
      </c>
      <c r="BI1656">
        <v>1389.9999999999998</v>
      </c>
      <c r="BJ1656">
        <v>1280.691058126263</v>
      </c>
      <c r="BK1656">
        <v>1204.8316775941685</v>
      </c>
      <c r="BL1656">
        <v>-274683.16532247304</v>
      </c>
      <c r="BM1656">
        <v>-255254.48392806057</v>
      </c>
      <c r="BN1656">
        <v>-260901.654967485</v>
      </c>
      <c r="BO1656">
        <v>35811.903035948751</v>
      </c>
      <c r="BP1656">
        <v>91110.875772642088</v>
      </c>
      <c r="BQ1656">
        <v>130922.03303321049</v>
      </c>
      <c r="BR1656">
        <v>1367155</v>
      </c>
      <c r="BS1656">
        <v>8767932</v>
      </c>
      <c r="BT1656">
        <v>937111</v>
      </c>
      <c r="BU1656">
        <v>25722</v>
      </c>
      <c r="BV1656">
        <v>88734</v>
      </c>
      <c r="BW1656">
        <v>932589</v>
      </c>
      <c r="BX1656">
        <v>42948</v>
      </c>
      <c r="BY1656">
        <v>31.446967809986479</v>
      </c>
      <c r="BZ1656">
        <v>0</v>
      </c>
      <c r="CA1656">
        <v>0</v>
      </c>
      <c r="CB1656">
        <v>931.94973544246966</v>
      </c>
      <c r="CC1656">
        <v>0</v>
      </c>
      <c r="CD1656">
        <v>4.2626465035358772</v>
      </c>
      <c r="CE1656">
        <v>0</v>
      </c>
      <c r="CF1656">
        <v>15.768000000000001</v>
      </c>
      <c r="CG1656">
        <v>42566.574224210228</v>
      </c>
      <c r="CH1656">
        <v>19692.684651942967</v>
      </c>
      <c r="CI1656">
        <v>39621.394185071287</v>
      </c>
      <c r="CJ1656">
        <v>3458.2776069331844</v>
      </c>
      <c r="CK1656">
        <v>63305.977914453455</v>
      </c>
      <c r="CL1656">
        <v>2540000</v>
      </c>
      <c r="CM1656">
        <v>1380000</v>
      </c>
      <c r="CN1656">
        <v>1090000</v>
      </c>
      <c r="CO1656">
        <v>190960000</v>
      </c>
      <c r="CP1656">
        <v>33000</v>
      </c>
      <c r="CQ1656">
        <v>12220</v>
      </c>
      <c r="CR1656">
        <v>0</v>
      </c>
      <c r="CS1656">
        <v>0</v>
      </c>
      <c r="CT1656">
        <v>68959000</v>
      </c>
      <c r="CU1656">
        <v>85637760</v>
      </c>
      <c r="CV1656">
        <v>0</v>
      </c>
      <c r="CW1656">
        <v>0</v>
      </c>
      <c r="CX1656">
        <v>32093.406138301485</v>
      </c>
      <c r="CY1656">
        <v>149371.83598121005</v>
      </c>
      <c r="CZ1656">
        <v>6340</v>
      </c>
      <c r="DA1656">
        <v>5492.4604900681461</v>
      </c>
      <c r="DB1656">
        <v>4653.1388460548578</v>
      </c>
      <c r="DC1656">
        <v>3716.0938880203653</v>
      </c>
      <c r="DD1656">
        <v>-274683.16532247304</v>
      </c>
      <c r="DE1656">
        <v>-255254.48392806057</v>
      </c>
      <c r="DF1656">
        <v>-260901.654967485</v>
      </c>
    </row>
    <row r="1657" spans="1:110" x14ac:dyDescent="0.45">
      <c r="A1657">
        <v>43510</v>
      </c>
      <c r="B1657" t="s">
        <v>1982</v>
      </c>
      <c r="C1657">
        <v>4468</v>
      </c>
      <c r="D1657">
        <v>4034</v>
      </c>
      <c r="E1657">
        <v>3601</v>
      </c>
      <c r="F1657">
        <v>3183</v>
      </c>
      <c r="G1657">
        <v>2798</v>
      </c>
      <c r="H1657">
        <v>2415</v>
      </c>
      <c r="I1657">
        <v>2053</v>
      </c>
      <c r="J1657">
        <v>1649.9285714285716</v>
      </c>
      <c r="K1657">
        <v>2.46</v>
      </c>
      <c r="L1657">
        <v>2.39</v>
      </c>
      <c r="M1657">
        <v>2.33</v>
      </c>
      <c r="N1657">
        <v>2.2799999999999998</v>
      </c>
      <c r="O1657">
        <v>2.2400000000000002</v>
      </c>
      <c r="P1657">
        <v>2.21</v>
      </c>
      <c r="Q1657">
        <v>2.1972807588341454</v>
      </c>
      <c r="R1657">
        <v>2.178319301081463</v>
      </c>
      <c r="S1657">
        <v>228211</v>
      </c>
      <c r="T1657">
        <v>11518</v>
      </c>
      <c r="U1657">
        <v>3195</v>
      </c>
      <c r="V1657">
        <v>9.2935810919467148</v>
      </c>
      <c r="W1657">
        <v>22.624690400750517</v>
      </c>
      <c r="X1657">
        <v>2701.1785032109951</v>
      </c>
      <c r="Y1657">
        <v>307.78504987558358</v>
      </c>
      <c r="Z1657">
        <v>2003</v>
      </c>
      <c r="AA1657">
        <v>1814.7285411125727</v>
      </c>
      <c r="AB1657">
        <v>1561.1714029736188</v>
      </c>
      <c r="AC1657">
        <v>1325.1155895230002</v>
      </c>
      <c r="AD1657">
        <v>1113.900305155081</v>
      </c>
      <c r="AE1657">
        <v>933.99082062574348</v>
      </c>
      <c r="AF1657">
        <v>818.80066925188521</v>
      </c>
      <c r="AG1657">
        <v>590.87756187511843</v>
      </c>
      <c r="AH1657">
        <v>573</v>
      </c>
      <c r="AI1657">
        <v>529.14149214002452</v>
      </c>
      <c r="AJ1657">
        <v>468.441736476561</v>
      </c>
      <c r="AK1657">
        <v>405.10927126373286</v>
      </c>
      <c r="AL1657">
        <v>347.43922256828802</v>
      </c>
      <c r="AM1657">
        <v>300.06974033752738</v>
      </c>
      <c r="AN1657">
        <v>290.29128039154017</v>
      </c>
      <c r="AO1657">
        <v>219.1793001697373</v>
      </c>
      <c r="AP1657">
        <v>6.4017564568325742</v>
      </c>
      <c r="AQ1657">
        <v>2.8550956871456545</v>
      </c>
      <c r="AR1657">
        <v>0.42425378860645296</v>
      </c>
      <c r="AS1657">
        <v>2.8550956871456545</v>
      </c>
      <c r="AT1657">
        <v>4033</v>
      </c>
      <c r="AU1657">
        <v>96</v>
      </c>
      <c r="AV1657">
        <v>2483.4598794948156</v>
      </c>
      <c r="AW1657">
        <v>1358.8830479138471</v>
      </c>
      <c r="AX1657">
        <v>66.444590093756091</v>
      </c>
      <c r="AY1657">
        <v>82.87305617874199</v>
      </c>
      <c r="AZ1657">
        <v>51.691911142642738</v>
      </c>
      <c r="BA1657">
        <v>1.7662207916296115</v>
      </c>
      <c r="BB1657">
        <v>66.061272509003672</v>
      </c>
      <c r="BC1657">
        <v>6340</v>
      </c>
      <c r="BD1657">
        <v>187949.77217422464</v>
      </c>
      <c r="BE1657">
        <v>608255.99112289189</v>
      </c>
      <c r="BF1657">
        <v>7502</v>
      </c>
      <c r="BG1657">
        <v>6204.9867507762983</v>
      </c>
      <c r="BH1657">
        <v>4856.9533063978815</v>
      </c>
      <c r="BI1657">
        <v>54976.000000000015</v>
      </c>
      <c r="BJ1657">
        <v>40143.499702139423</v>
      </c>
      <c r="BK1657">
        <v>33744.872463769221</v>
      </c>
      <c r="BL1657">
        <v>-297292.46014157805</v>
      </c>
      <c r="BM1657">
        <v>-302743.0020199088</v>
      </c>
      <c r="BN1657">
        <v>-333588.98238475027</v>
      </c>
      <c r="BO1657">
        <v>-17814.931588536128</v>
      </c>
      <c r="BP1657">
        <v>10034.384634064569</v>
      </c>
      <c r="BQ1657">
        <v>39640.602708683</v>
      </c>
      <c r="BR1657">
        <v>1367155</v>
      </c>
      <c r="BS1657">
        <v>8767932</v>
      </c>
      <c r="BT1657">
        <v>937111</v>
      </c>
      <c r="BU1657">
        <v>25722</v>
      </c>
      <c r="BV1657">
        <v>88734</v>
      </c>
      <c r="BW1657">
        <v>932589</v>
      </c>
      <c r="BX1657">
        <v>42948</v>
      </c>
      <c r="BY1657">
        <v>108.11311908245727</v>
      </c>
      <c r="BZ1657">
        <v>0</v>
      </c>
      <c r="CA1657">
        <v>0</v>
      </c>
      <c r="CB1657">
        <v>434.98752547724575</v>
      </c>
      <c r="CC1657">
        <v>0</v>
      </c>
      <c r="CD1657">
        <v>7.6222722215846535</v>
      </c>
      <c r="CE1657">
        <v>0</v>
      </c>
      <c r="CF1657">
        <v>38.566799999999994</v>
      </c>
      <c r="CG1657">
        <v>99064.027285434713</v>
      </c>
      <c r="CH1657">
        <v>45830.247917249086</v>
      </c>
      <c r="CI1657">
        <v>92209.79010343863</v>
      </c>
      <c r="CJ1657">
        <v>8048.3551579535924</v>
      </c>
      <c r="CK1657">
        <v>147330.27587363712</v>
      </c>
      <c r="CL1657">
        <v>4530000</v>
      </c>
      <c r="CM1657">
        <v>3440000</v>
      </c>
      <c r="CN1657">
        <v>550000</v>
      </c>
      <c r="CO1657">
        <v>94540000</v>
      </c>
      <c r="CP1657">
        <v>28000</v>
      </c>
      <c r="CQ1657">
        <v>4510</v>
      </c>
      <c r="CR1657">
        <v>0</v>
      </c>
      <c r="CS1657">
        <v>0</v>
      </c>
      <c r="CT1657">
        <v>55799000</v>
      </c>
      <c r="CU1657">
        <v>31606080</v>
      </c>
      <c r="CV1657">
        <v>0</v>
      </c>
      <c r="CW1657">
        <v>0</v>
      </c>
      <c r="CX1657">
        <v>12804.210012824788</v>
      </c>
      <c r="CY1657">
        <v>315364.91123719036</v>
      </c>
      <c r="CZ1657">
        <v>6340</v>
      </c>
      <c r="DA1657">
        <v>5243.8837643190791</v>
      </c>
      <c r="DB1657">
        <v>4104.6499550203371</v>
      </c>
      <c r="DC1657">
        <v>2845.0825277186182</v>
      </c>
      <c r="DD1657">
        <v>-297292.46014157805</v>
      </c>
      <c r="DE1657">
        <v>-302743.0020199088</v>
      </c>
      <c r="DF1657">
        <v>-333588.98238475027</v>
      </c>
    </row>
    <row r="1658" spans="1:110" x14ac:dyDescent="0.45">
      <c r="A1658">
        <v>43511</v>
      </c>
      <c r="B1658" t="s">
        <v>1983</v>
      </c>
      <c r="C1658">
        <v>1055</v>
      </c>
      <c r="D1658">
        <v>908</v>
      </c>
      <c r="E1658">
        <v>777</v>
      </c>
      <c r="F1658">
        <v>659</v>
      </c>
      <c r="G1658">
        <v>553</v>
      </c>
      <c r="H1658">
        <v>465</v>
      </c>
      <c r="I1658">
        <v>384</v>
      </c>
      <c r="J1658">
        <v>272.46428571428578</v>
      </c>
      <c r="K1658">
        <v>2.46</v>
      </c>
      <c r="L1658">
        <v>2.39</v>
      </c>
      <c r="M1658">
        <v>2.33</v>
      </c>
      <c r="N1658">
        <v>2.2799999999999998</v>
      </c>
      <c r="O1658">
        <v>2.2400000000000002</v>
      </c>
      <c r="P1658">
        <v>2.21</v>
      </c>
      <c r="Q1658">
        <v>2.1972807588341454</v>
      </c>
      <c r="R1658">
        <v>2.178319301081463</v>
      </c>
      <c r="S1658">
        <v>228211</v>
      </c>
      <c r="T1658">
        <v>11518</v>
      </c>
      <c r="U1658">
        <v>3195</v>
      </c>
      <c r="V1658">
        <v>2.7628163197654603</v>
      </c>
      <c r="W1658">
        <v>6.7259179481416727</v>
      </c>
      <c r="X1658">
        <v>2145.4759967771492</v>
      </c>
      <c r="Y1658">
        <v>244.46567892123525</v>
      </c>
      <c r="Z1658">
        <v>614</v>
      </c>
      <c r="AA1658">
        <v>0</v>
      </c>
      <c r="AB1658">
        <v>0</v>
      </c>
      <c r="AC1658">
        <v>0</v>
      </c>
      <c r="AD1658">
        <v>0</v>
      </c>
      <c r="AE1658">
        <v>0</v>
      </c>
      <c r="AF1658">
        <v>0</v>
      </c>
      <c r="AG1658">
        <v>0</v>
      </c>
      <c r="AH1658">
        <v>144</v>
      </c>
      <c r="AI1658">
        <v>0</v>
      </c>
      <c r="AJ1658">
        <v>0</v>
      </c>
      <c r="AK1658">
        <v>0</v>
      </c>
      <c r="AL1658">
        <v>0</v>
      </c>
      <c r="AM1658">
        <v>0</v>
      </c>
      <c r="AN1658">
        <v>0</v>
      </c>
      <c r="AO1658">
        <v>0</v>
      </c>
      <c r="AP1658">
        <v>1.9354147427633364</v>
      </c>
      <c r="AQ1658">
        <v>7.359802215753243</v>
      </c>
      <c r="AR1658">
        <v>1.0936319884077457</v>
      </c>
      <c r="AS1658">
        <v>7.359802215753243</v>
      </c>
      <c r="AT1658">
        <v>1159</v>
      </c>
      <c r="AU1658">
        <v>17</v>
      </c>
      <c r="AV1658">
        <v>710.23421181793037</v>
      </c>
      <c r="AW1658">
        <v>285.59432686934076</v>
      </c>
      <c r="AX1658">
        <v>12.118598626372641</v>
      </c>
      <c r="AY1658">
        <v>23.700515648364334</v>
      </c>
      <c r="AZ1658">
        <v>10.864008194109722</v>
      </c>
      <c r="BA1658">
        <v>0.3221348920824299</v>
      </c>
      <c r="BB1658">
        <v>66.061272509003672</v>
      </c>
      <c r="BC1658">
        <v>6340</v>
      </c>
      <c r="BD1658">
        <v>137891.11690080748</v>
      </c>
      <c r="BE1658" t="e">
        <v>#DIV/0!</v>
      </c>
      <c r="BF1658">
        <v>1500</v>
      </c>
      <c r="BG1658">
        <v>1141.1792835613264</v>
      </c>
      <c r="BH1658">
        <v>830.73783562899916</v>
      </c>
      <c r="BI1658">
        <v>3776</v>
      </c>
      <c r="BJ1658" t="e">
        <v>#DIV/0!</v>
      </c>
      <c r="BK1658" t="e">
        <v>#DIV/0!</v>
      </c>
      <c r="BL1658">
        <v>-319069.18069309584</v>
      </c>
      <c r="BM1658">
        <v>-330877.82394350029</v>
      </c>
      <c r="BN1658">
        <v>-368555.61472018354</v>
      </c>
      <c r="BO1658" t="e">
        <v>#DIV/0!</v>
      </c>
      <c r="BP1658" t="e">
        <v>#DIV/0!</v>
      </c>
      <c r="BQ1658" t="e">
        <v>#DIV/0!</v>
      </c>
      <c r="BR1658">
        <v>1367155</v>
      </c>
      <c r="BS1658">
        <v>8767932</v>
      </c>
      <c r="BT1658">
        <v>937111</v>
      </c>
      <c r="BU1658">
        <v>25722</v>
      </c>
      <c r="BV1658">
        <v>88734</v>
      </c>
      <c r="BW1658">
        <v>932589</v>
      </c>
      <c r="BX1658">
        <v>42948</v>
      </c>
      <c r="BY1658">
        <v>4.6072634599930558</v>
      </c>
      <c r="BZ1658">
        <v>0</v>
      </c>
      <c r="CA1658">
        <v>0</v>
      </c>
      <c r="CB1658">
        <v>1715.3123858355618</v>
      </c>
      <c r="CC1658">
        <v>0</v>
      </c>
      <c r="CD1658">
        <v>2.5731237435922711</v>
      </c>
      <c r="CE1658">
        <v>0</v>
      </c>
      <c r="CF1658">
        <v>3.9560399999999998</v>
      </c>
      <c r="CG1658">
        <v>33279.321666200725</v>
      </c>
      <c r="CH1658">
        <v>15396.098909700866</v>
      </c>
      <c r="CI1658">
        <v>30976.726362873913</v>
      </c>
      <c r="CJ1658">
        <v>2703.7443108750349</v>
      </c>
      <c r="CK1658">
        <v>49493.764551299973</v>
      </c>
      <c r="CL1658">
        <v>250000</v>
      </c>
      <c r="CM1658">
        <v>650000</v>
      </c>
      <c r="CN1658">
        <v>340000</v>
      </c>
      <c r="CO1658">
        <v>252920000</v>
      </c>
      <c r="CP1658">
        <v>40000</v>
      </c>
      <c r="CQ1658">
        <v>21900</v>
      </c>
      <c r="CR1658">
        <v>0</v>
      </c>
      <c r="CS1658">
        <v>0</v>
      </c>
      <c r="CT1658">
        <v>77815000</v>
      </c>
      <c r="CU1658">
        <v>153475200</v>
      </c>
      <c r="CV1658">
        <v>0</v>
      </c>
      <c r="CW1658">
        <v>0</v>
      </c>
      <c r="CX1658">
        <v>44429.798351463221</v>
      </c>
      <c r="CY1658">
        <v>91840.846082519973</v>
      </c>
      <c r="CZ1658">
        <v>6340</v>
      </c>
      <c r="DA1658">
        <v>4823.3844385192051</v>
      </c>
      <c r="DB1658">
        <v>3511.2519185919032</v>
      </c>
      <c r="DC1658">
        <v>2087.3215374713518</v>
      </c>
      <c r="DD1658">
        <v>-319069.18069309584</v>
      </c>
      <c r="DE1658">
        <v>-330877.82394350029</v>
      </c>
      <c r="DF1658">
        <v>-368555.61472018354</v>
      </c>
    </row>
    <row r="1659" spans="1:110" x14ac:dyDescent="0.45">
      <c r="A1659">
        <v>43512</v>
      </c>
      <c r="B1659" t="s">
        <v>1984</v>
      </c>
      <c r="C1659">
        <v>3422</v>
      </c>
      <c r="D1659">
        <v>3147</v>
      </c>
      <c r="E1659">
        <v>2857</v>
      </c>
      <c r="F1659">
        <v>2572</v>
      </c>
      <c r="G1659">
        <v>2298</v>
      </c>
      <c r="H1659">
        <v>2033</v>
      </c>
      <c r="I1659">
        <v>1783</v>
      </c>
      <c r="J1659">
        <v>1507.8571428571427</v>
      </c>
      <c r="K1659">
        <v>2.46</v>
      </c>
      <c r="L1659">
        <v>2.39</v>
      </c>
      <c r="M1659">
        <v>2.33</v>
      </c>
      <c r="N1659">
        <v>2.2799999999999998</v>
      </c>
      <c r="O1659">
        <v>2.2400000000000002</v>
      </c>
      <c r="P1659">
        <v>2.21</v>
      </c>
      <c r="Q1659">
        <v>2.1972807588341454</v>
      </c>
      <c r="R1659">
        <v>2.178319301081463</v>
      </c>
      <c r="S1659">
        <v>228211</v>
      </c>
      <c r="T1659">
        <v>11518</v>
      </c>
      <c r="U1659">
        <v>3195</v>
      </c>
      <c r="V1659">
        <v>6.9725713643001637</v>
      </c>
      <c r="W1659">
        <v>16.974325273938689</v>
      </c>
      <c r="X1659">
        <v>2757.4665343065622</v>
      </c>
      <c r="Y1659">
        <v>314.19877426941872</v>
      </c>
      <c r="Z1659">
        <v>1036</v>
      </c>
      <c r="AA1659">
        <v>954.70465488204627</v>
      </c>
      <c r="AB1659">
        <v>854.47954795740509</v>
      </c>
      <c r="AC1659">
        <v>767.92401403660961</v>
      </c>
      <c r="AD1659">
        <v>683.89602005444624</v>
      </c>
      <c r="AE1659">
        <v>596.38249173847998</v>
      </c>
      <c r="AF1659">
        <v>541.66452868792601</v>
      </c>
      <c r="AG1659">
        <v>441.86377267301452</v>
      </c>
      <c r="AH1659">
        <v>311</v>
      </c>
      <c r="AI1659">
        <v>273.27116143396501</v>
      </c>
      <c r="AJ1659">
        <v>224.20053659973414</v>
      </c>
      <c r="AK1659">
        <v>182.74830661228933</v>
      </c>
      <c r="AL1659">
        <v>148.08555345021932</v>
      </c>
      <c r="AM1659">
        <v>121.46003454886733</v>
      </c>
      <c r="AN1659">
        <v>132.06700737226984</v>
      </c>
      <c r="AO1659">
        <v>106.00057559631362</v>
      </c>
      <c r="AP1659">
        <v>3.0993704621874407</v>
      </c>
      <c r="AQ1659">
        <v>3.6164545370511618</v>
      </c>
      <c r="AR1659">
        <v>0.5373881322348405</v>
      </c>
      <c r="AS1659">
        <v>3.6164545370511618</v>
      </c>
      <c r="AT1659">
        <v>2850</v>
      </c>
      <c r="AU1659">
        <v>9</v>
      </c>
      <c r="AV1659">
        <v>1735.7573942935373</v>
      </c>
      <c r="AW1659">
        <v>377.23382316086975</v>
      </c>
      <c r="AX1659">
        <v>8.1873156232488107</v>
      </c>
      <c r="AY1659">
        <v>57.922224247575336</v>
      </c>
      <c r="AZ1659">
        <v>14.349974633039485</v>
      </c>
      <c r="BA1659">
        <v>0.21763407767301265</v>
      </c>
      <c r="BB1659">
        <v>66.061272509003672</v>
      </c>
      <c r="BC1659">
        <v>6340</v>
      </c>
      <c r="BD1659">
        <v>220179.05784478158</v>
      </c>
      <c r="BE1659">
        <v>234542.88407741327</v>
      </c>
      <c r="BF1659">
        <v>7912</v>
      </c>
      <c r="BG1659">
        <v>6778.3431951343255</v>
      </c>
      <c r="BH1659">
        <v>5527.5482417356479</v>
      </c>
      <c r="BI1659">
        <v>76.000000000000227</v>
      </c>
      <c r="BJ1659">
        <v>61.13118310289704</v>
      </c>
      <c r="BK1659">
        <v>54.442069867732776</v>
      </c>
      <c r="BL1659">
        <v>-285302.71659345331</v>
      </c>
      <c r="BM1659">
        <v>-282279.27738056442</v>
      </c>
      <c r="BN1659">
        <v>-303013.64809388912</v>
      </c>
      <c r="BO1659">
        <v>6617.3081305144879</v>
      </c>
      <c r="BP1659">
        <v>28248.218775000802</v>
      </c>
      <c r="BQ1659">
        <v>44458.665214741253</v>
      </c>
      <c r="BR1659">
        <v>1367155</v>
      </c>
      <c r="BS1659">
        <v>8767932</v>
      </c>
      <c r="BT1659">
        <v>937111</v>
      </c>
      <c r="BU1659">
        <v>25722</v>
      </c>
      <c r="BV1659">
        <v>88734</v>
      </c>
      <c r="BW1659">
        <v>932589</v>
      </c>
      <c r="BX1659">
        <v>42948</v>
      </c>
      <c r="BY1659">
        <v>40.709989533658117</v>
      </c>
      <c r="BZ1659">
        <v>0</v>
      </c>
      <c r="CA1659">
        <v>0</v>
      </c>
      <c r="CB1659">
        <v>0</v>
      </c>
      <c r="CC1659">
        <v>0</v>
      </c>
      <c r="CD1659">
        <v>5.6365974836049579</v>
      </c>
      <c r="CE1659">
        <v>0</v>
      </c>
      <c r="CF1659">
        <v>0</v>
      </c>
      <c r="CG1659">
        <v>40631.729941291582</v>
      </c>
      <c r="CH1659">
        <v>18797.562622309197</v>
      </c>
      <c r="CI1659">
        <v>37820.421722113497</v>
      </c>
      <c r="CJ1659">
        <v>3301.0831702544033</v>
      </c>
      <c r="CK1659">
        <v>60428.433463796478</v>
      </c>
      <c r="CL1659">
        <v>2200000</v>
      </c>
      <c r="CM1659">
        <v>2490000</v>
      </c>
      <c r="CN1659">
        <v>960000</v>
      </c>
      <c r="CO1659">
        <v>121190000</v>
      </c>
      <c r="CP1659">
        <v>37000</v>
      </c>
      <c r="CQ1659">
        <v>7970</v>
      </c>
      <c r="CR1659">
        <v>0</v>
      </c>
      <c r="CS1659">
        <v>0</v>
      </c>
      <c r="CT1659">
        <v>79865000</v>
      </c>
      <c r="CU1659">
        <v>55853760</v>
      </c>
      <c r="CV1659">
        <v>0</v>
      </c>
      <c r="CW1659">
        <v>0</v>
      </c>
      <c r="CX1659">
        <v>19314.981358528992</v>
      </c>
      <c r="CY1659">
        <v>99677.258601070571</v>
      </c>
      <c r="CZ1659">
        <v>6340</v>
      </c>
      <c r="DA1659">
        <v>5431.5844106612267</v>
      </c>
      <c r="DB1659">
        <v>4429.3043291966642</v>
      </c>
      <c r="DC1659">
        <v>3332.9521137330917</v>
      </c>
      <c r="DD1659">
        <v>-285302.71659345331</v>
      </c>
      <c r="DE1659">
        <v>-282279.27738056442</v>
      </c>
      <c r="DF1659">
        <v>-303013.64809388912</v>
      </c>
    </row>
    <row r="1660" spans="1:110" x14ac:dyDescent="0.45">
      <c r="A1660">
        <v>43513</v>
      </c>
      <c r="B1660" t="s">
        <v>1985</v>
      </c>
      <c r="C1660">
        <v>3698</v>
      </c>
      <c r="D1660">
        <v>3204</v>
      </c>
      <c r="E1660">
        <v>2751</v>
      </c>
      <c r="F1660">
        <v>2366</v>
      </c>
      <c r="G1660">
        <v>2024</v>
      </c>
      <c r="H1660">
        <v>1711</v>
      </c>
      <c r="I1660">
        <v>1430</v>
      </c>
      <c r="J1660">
        <v>1054.3928571428571</v>
      </c>
      <c r="K1660">
        <v>2.46</v>
      </c>
      <c r="L1660">
        <v>2.39</v>
      </c>
      <c r="M1660">
        <v>2.33</v>
      </c>
      <c r="N1660">
        <v>2.2799999999999998</v>
      </c>
      <c r="O1660">
        <v>2.2400000000000002</v>
      </c>
      <c r="P1660">
        <v>2.21</v>
      </c>
      <c r="Q1660">
        <v>2.1972807588341454</v>
      </c>
      <c r="R1660">
        <v>2.178319301081463</v>
      </c>
      <c r="S1660">
        <v>228211</v>
      </c>
      <c r="T1660">
        <v>11518</v>
      </c>
      <c r="U1660">
        <v>3195</v>
      </c>
      <c r="V1660">
        <v>8.1286237954648808</v>
      </c>
      <c r="W1660">
        <v>19.788668645279305</v>
      </c>
      <c r="X1660">
        <v>2556.07207511252</v>
      </c>
      <c r="Y1660">
        <v>291.25093739228555</v>
      </c>
      <c r="Z1660">
        <v>1112</v>
      </c>
      <c r="AA1660">
        <v>1103.731702665078</v>
      </c>
      <c r="AB1660">
        <v>951.85812373960971</v>
      </c>
      <c r="AC1660">
        <v>830.08219097219467</v>
      </c>
      <c r="AD1660">
        <v>690.61977628442207</v>
      </c>
      <c r="AE1660">
        <v>615.61289898128746</v>
      </c>
      <c r="AF1660">
        <v>718.75175147162281</v>
      </c>
      <c r="AG1660">
        <v>497.21827651620919</v>
      </c>
      <c r="AH1660">
        <v>315</v>
      </c>
      <c r="AI1660">
        <v>357.67011529926435</v>
      </c>
      <c r="AJ1660">
        <v>336.22029865059602</v>
      </c>
      <c r="AK1660">
        <v>327.44679044311493</v>
      </c>
      <c r="AL1660">
        <v>293.25318586294827</v>
      </c>
      <c r="AM1660">
        <v>282.11932351675318</v>
      </c>
      <c r="AN1660">
        <v>438.5666097922861</v>
      </c>
      <c r="AO1660">
        <v>323.73582886953352</v>
      </c>
      <c r="AP1660">
        <v>5.1159914179338539</v>
      </c>
      <c r="AQ1660">
        <v>0.57101913742913091</v>
      </c>
      <c r="AR1660">
        <v>8.4850757721290609E-2</v>
      </c>
      <c r="AS1660">
        <v>0.57101913742913091</v>
      </c>
      <c r="AT1660">
        <v>2973</v>
      </c>
      <c r="AU1660">
        <v>12</v>
      </c>
      <c r="AV1660">
        <v>1811.5224983223129</v>
      </c>
      <c r="AW1660">
        <v>419.39254632527542</v>
      </c>
      <c r="AX1660">
        <v>10.261307840883909</v>
      </c>
      <c r="AY1660">
        <v>60.450505769015578</v>
      </c>
      <c r="AZ1660">
        <v>15.953692462213475</v>
      </c>
      <c r="BA1660">
        <v>0.27276464844327836</v>
      </c>
      <c r="BB1660">
        <v>66.061272509003672</v>
      </c>
      <c r="BC1660">
        <v>6340</v>
      </c>
      <c r="BD1660">
        <v>151224.62007161326</v>
      </c>
      <c r="BE1660">
        <v>319876.60638889857</v>
      </c>
      <c r="BF1660">
        <v>4748</v>
      </c>
      <c r="BG1660">
        <v>3675.3271020873035</v>
      </c>
      <c r="BH1660">
        <v>2742.0403398466851</v>
      </c>
      <c r="BI1660">
        <v>5438</v>
      </c>
      <c r="BJ1660">
        <v>4089.7502025241192</v>
      </c>
      <c r="BK1660">
        <v>3402.6297644313495</v>
      </c>
      <c r="BL1660">
        <v>-316749.77215775265</v>
      </c>
      <c r="BM1660">
        <v>-326738.09671572514</v>
      </c>
      <c r="BN1660">
        <v>-362915.56187212141</v>
      </c>
      <c r="BO1660">
        <v>-8285.1937035587616</v>
      </c>
      <c r="BP1660">
        <v>15883.509280264843</v>
      </c>
      <c r="BQ1660">
        <v>27643.885905301911</v>
      </c>
      <c r="BR1660">
        <v>1367155</v>
      </c>
      <c r="BS1660">
        <v>8767932</v>
      </c>
      <c r="BT1660">
        <v>937111</v>
      </c>
      <c r="BU1660">
        <v>25722</v>
      </c>
      <c r="BV1660">
        <v>88734</v>
      </c>
      <c r="BW1660">
        <v>932589</v>
      </c>
      <c r="BX1660">
        <v>42948</v>
      </c>
      <c r="BY1660">
        <v>34.87304837337647</v>
      </c>
      <c r="BZ1660">
        <v>0</v>
      </c>
      <c r="CA1660">
        <v>0</v>
      </c>
      <c r="CB1660">
        <v>0</v>
      </c>
      <c r="CC1660">
        <v>0</v>
      </c>
      <c r="CD1660">
        <v>7.6271271720442639</v>
      </c>
      <c r="CE1660">
        <v>0</v>
      </c>
      <c r="CF1660">
        <v>23.424300000000002</v>
      </c>
      <c r="CG1660">
        <v>59206.235057310594</v>
      </c>
      <c r="CH1660">
        <v>27390.734106793399</v>
      </c>
      <c r="CI1660">
        <v>55109.757366508245</v>
      </c>
      <c r="CJ1660">
        <v>4810.1497623707019</v>
      </c>
      <c r="CK1660">
        <v>88052.860190103442</v>
      </c>
      <c r="CL1660">
        <v>2330000</v>
      </c>
      <c r="CM1660">
        <v>4060000</v>
      </c>
      <c r="CN1660">
        <v>1310000</v>
      </c>
      <c r="CO1660">
        <v>207580000</v>
      </c>
      <c r="CP1660">
        <v>181000</v>
      </c>
      <c r="CQ1660">
        <v>16780</v>
      </c>
      <c r="CR1660">
        <v>0</v>
      </c>
      <c r="CS1660">
        <v>0</v>
      </c>
      <c r="CT1660">
        <v>402310000</v>
      </c>
      <c r="CU1660">
        <v>117594240</v>
      </c>
      <c r="CV1660">
        <v>0</v>
      </c>
      <c r="CW1660">
        <v>0</v>
      </c>
      <c r="CX1660">
        <v>33373.458779111788</v>
      </c>
      <c r="CY1660">
        <v>173482.83624664403</v>
      </c>
      <c r="CZ1660">
        <v>6340</v>
      </c>
      <c r="DA1660">
        <v>4907.6608734695674</v>
      </c>
      <c r="DB1660">
        <v>3661.4439247320947</v>
      </c>
      <c r="DC1660">
        <v>2289.1569345867874</v>
      </c>
      <c r="DD1660">
        <v>-316749.77215775265</v>
      </c>
      <c r="DE1660">
        <v>-326738.09671572514</v>
      </c>
      <c r="DF1660">
        <v>-362915.56187212141</v>
      </c>
    </row>
    <row r="1661" spans="1:110" x14ac:dyDescent="0.45">
      <c r="A1661">
        <v>43514</v>
      </c>
      <c r="B1661" t="s">
        <v>1986</v>
      </c>
      <c r="C1661">
        <v>15523</v>
      </c>
      <c r="D1661">
        <v>14330</v>
      </c>
      <c r="E1661">
        <v>13116</v>
      </c>
      <c r="F1661">
        <v>11953</v>
      </c>
      <c r="G1661">
        <v>10870</v>
      </c>
      <c r="H1661">
        <v>9799</v>
      </c>
      <c r="I1661">
        <v>8726</v>
      </c>
      <c r="J1661">
        <v>7593.8928571428569</v>
      </c>
      <c r="K1661">
        <v>2.46</v>
      </c>
      <c r="L1661">
        <v>2.39</v>
      </c>
      <c r="M1661">
        <v>2.33</v>
      </c>
      <c r="N1661">
        <v>2.2799999999999998</v>
      </c>
      <c r="O1661">
        <v>2.2400000000000002</v>
      </c>
      <c r="P1661">
        <v>2.21</v>
      </c>
      <c r="Q1661">
        <v>2.1972807588341454</v>
      </c>
      <c r="R1661">
        <v>2.178319301081463</v>
      </c>
      <c r="S1661">
        <v>228211</v>
      </c>
      <c r="T1661">
        <v>11518</v>
      </c>
      <c r="U1661">
        <v>3195</v>
      </c>
      <c r="V1661">
        <v>32.896176182834836</v>
      </c>
      <c r="W1661">
        <v>80.083855097591965</v>
      </c>
      <c r="X1661">
        <v>2651.2669110807951</v>
      </c>
      <c r="Y1661">
        <v>302.09788708537843</v>
      </c>
      <c r="Z1661">
        <v>7082</v>
      </c>
      <c r="AA1661">
        <v>6371.6674951769664</v>
      </c>
      <c r="AB1661">
        <v>5642.4646448519752</v>
      </c>
      <c r="AC1661">
        <v>4977.8803457503991</v>
      </c>
      <c r="AD1661">
        <v>4361.1438534049921</v>
      </c>
      <c r="AE1661">
        <v>3810.9356347311032</v>
      </c>
      <c r="AF1661">
        <v>3371.9430840466043</v>
      </c>
      <c r="AG1661">
        <v>2724.0317689471594</v>
      </c>
      <c r="AH1661">
        <v>1737</v>
      </c>
      <c r="AI1661">
        <v>1485.7198444582489</v>
      </c>
      <c r="AJ1661">
        <v>1243.2502206219808</v>
      </c>
      <c r="AK1661">
        <v>1019.8467047539458</v>
      </c>
      <c r="AL1661">
        <v>828.96153924796852</v>
      </c>
      <c r="AM1661">
        <v>677.56616622951992</v>
      </c>
      <c r="AN1661">
        <v>610.23049044322522</v>
      </c>
      <c r="AO1661">
        <v>494.90424657452604</v>
      </c>
      <c r="AP1661">
        <v>24.646085640363886</v>
      </c>
      <c r="AQ1661">
        <v>8.2480542073096679</v>
      </c>
      <c r="AR1661">
        <v>1.2256220559741977</v>
      </c>
      <c r="AS1661">
        <v>8.2480542073096679</v>
      </c>
      <c r="AT1661">
        <v>6320</v>
      </c>
      <c r="AU1661">
        <v>163</v>
      </c>
      <c r="AV1661">
        <v>3895.8645918346383</v>
      </c>
      <c r="AW1661">
        <v>2253.9351120530778</v>
      </c>
      <c r="AX1661">
        <v>112.3993578731132</v>
      </c>
      <c r="AY1661">
        <v>130.00500142952188</v>
      </c>
      <c r="AZ1661">
        <v>85.739691662499069</v>
      </c>
      <c r="BA1661">
        <v>2.9877839950729932</v>
      </c>
      <c r="BB1661">
        <v>66.061272509003672</v>
      </c>
      <c r="BC1661">
        <v>4670</v>
      </c>
      <c r="BD1661">
        <v>179373.57005556003</v>
      </c>
      <c r="BE1661">
        <v>2123258.9423011043</v>
      </c>
      <c r="BF1661">
        <v>33176</v>
      </c>
      <c r="BG1661">
        <v>29008.001246311873</v>
      </c>
      <c r="BH1661">
        <v>24533.822388243505</v>
      </c>
      <c r="BI1661">
        <v>23907.999999999989</v>
      </c>
      <c r="BJ1661">
        <v>18678.181715584811</v>
      </c>
      <c r="BK1661">
        <v>16364.040861537551</v>
      </c>
      <c r="BL1661">
        <v>-273075.61929041886</v>
      </c>
      <c r="BM1661">
        <v>-284039.01340342406</v>
      </c>
      <c r="BN1661">
        <v>-296060.98265462561</v>
      </c>
      <c r="BO1661">
        <v>12098.786079925252</v>
      </c>
      <c r="BP1661">
        <v>175401.78348252317</v>
      </c>
      <c r="BQ1661">
        <v>342273.54655454867</v>
      </c>
      <c r="BR1661">
        <v>1367155</v>
      </c>
      <c r="BS1661">
        <v>8767932</v>
      </c>
      <c r="BT1661">
        <v>937111</v>
      </c>
      <c r="BU1661">
        <v>25722</v>
      </c>
      <c r="BV1661">
        <v>88734</v>
      </c>
      <c r="BW1661">
        <v>932589</v>
      </c>
      <c r="BX1661">
        <v>42948</v>
      </c>
      <c r="BY1661">
        <v>265.93046725178232</v>
      </c>
      <c r="BZ1661">
        <v>0</v>
      </c>
      <c r="CA1661">
        <v>0</v>
      </c>
      <c r="CB1661">
        <v>0</v>
      </c>
      <c r="CC1661">
        <v>0</v>
      </c>
      <c r="CD1661">
        <v>32.216623999577649</v>
      </c>
      <c r="CE1661">
        <v>0</v>
      </c>
      <c r="CF1661">
        <v>232.08302399999997</v>
      </c>
      <c r="CG1661">
        <v>301835.70813530893</v>
      </c>
      <c r="CH1661">
        <v>139639.03662286833</v>
      </c>
      <c r="CI1661">
        <v>280951.70422141458</v>
      </c>
      <c r="CJ1661">
        <v>24522.332121889853</v>
      </c>
      <c r="CK1661">
        <v>448896.93430248811</v>
      </c>
      <c r="CL1661">
        <v>25500000</v>
      </c>
      <c r="CM1661">
        <v>4170000</v>
      </c>
      <c r="CN1661">
        <v>1140000</v>
      </c>
      <c r="CO1661">
        <v>159560000</v>
      </c>
      <c r="CP1661">
        <v>44000</v>
      </c>
      <c r="CQ1661">
        <v>6950</v>
      </c>
      <c r="CR1661">
        <v>0</v>
      </c>
      <c r="CS1661">
        <v>0</v>
      </c>
      <c r="CT1661">
        <v>106320000</v>
      </c>
      <c r="CU1661">
        <v>48705600</v>
      </c>
      <c r="CV1661">
        <v>0</v>
      </c>
      <c r="CW1661">
        <v>0</v>
      </c>
      <c r="CX1661">
        <v>19344.450196303042</v>
      </c>
      <c r="CY1661">
        <v>992361.00027224328</v>
      </c>
      <c r="CZ1661">
        <v>4670</v>
      </c>
      <c r="DA1661">
        <v>4083.2941228682321</v>
      </c>
      <c r="DB1661">
        <v>3453.4889846002284</v>
      </c>
      <c r="DC1661">
        <v>2715.2605943385774</v>
      </c>
      <c r="DD1661">
        <v>-273075.61929041886</v>
      </c>
      <c r="DE1661">
        <v>-284039.01340342406</v>
      </c>
      <c r="DF1661">
        <v>-296060.98265462561</v>
      </c>
    </row>
    <row r="1662" spans="1:110" x14ac:dyDescent="0.45">
      <c r="A1662">
        <v>43531</v>
      </c>
      <c r="B1662" t="s">
        <v>1987</v>
      </c>
      <c r="C1662">
        <v>7739</v>
      </c>
      <c r="D1662">
        <v>7059</v>
      </c>
      <c r="E1662">
        <v>6381</v>
      </c>
      <c r="F1662">
        <v>5712</v>
      </c>
      <c r="G1662">
        <v>5079</v>
      </c>
      <c r="H1662">
        <v>4453</v>
      </c>
      <c r="I1662">
        <v>3849</v>
      </c>
      <c r="J1662">
        <v>3199.5714285714284</v>
      </c>
      <c r="K1662">
        <v>2.46</v>
      </c>
      <c r="L1662">
        <v>2.39</v>
      </c>
      <c r="M1662">
        <v>2.33</v>
      </c>
      <c r="N1662">
        <v>2.2799999999999998</v>
      </c>
      <c r="O1662">
        <v>2.2400000000000002</v>
      </c>
      <c r="P1662">
        <v>2.21</v>
      </c>
      <c r="Q1662">
        <v>2.1972807588341454</v>
      </c>
      <c r="R1662">
        <v>2.178319301081463</v>
      </c>
      <c r="S1662">
        <v>265995</v>
      </c>
      <c r="T1662">
        <v>9946</v>
      </c>
      <c r="U1662">
        <v>3422</v>
      </c>
      <c r="V1662">
        <v>17.629004739696153</v>
      </c>
      <c r="W1662">
        <v>42.91680143132448</v>
      </c>
      <c r="X1662">
        <v>2129.8628868300148</v>
      </c>
      <c r="Y1662">
        <v>301.01188546740417</v>
      </c>
      <c r="Z1662">
        <v>3822</v>
      </c>
      <c r="AA1662">
        <v>3314.7422626099014</v>
      </c>
      <c r="AB1662">
        <v>2854.5543799806942</v>
      </c>
      <c r="AC1662">
        <v>2452.8560330787227</v>
      </c>
      <c r="AD1662">
        <v>2098.1131134573825</v>
      </c>
      <c r="AE1662">
        <v>1783.1255027007739</v>
      </c>
      <c r="AF1662">
        <v>1518.0281164833511</v>
      </c>
      <c r="AG1662">
        <v>1132.1047626114516</v>
      </c>
      <c r="AH1662">
        <v>587</v>
      </c>
      <c r="AI1662">
        <v>478.54792910489743</v>
      </c>
      <c r="AJ1662">
        <v>384.7419490765393</v>
      </c>
      <c r="AK1662">
        <v>302.71090186473526</v>
      </c>
      <c r="AL1662">
        <v>246.34182867244081</v>
      </c>
      <c r="AM1662">
        <v>206.51666815533295</v>
      </c>
      <c r="AN1662">
        <v>182.83798730217293</v>
      </c>
      <c r="AO1662">
        <v>145.84841953871995</v>
      </c>
      <c r="AP1662">
        <v>17.344293656302206</v>
      </c>
      <c r="AQ1662">
        <v>3.3626682537493262</v>
      </c>
      <c r="AR1662">
        <v>0.49967668435871126</v>
      </c>
      <c r="AS1662">
        <v>3.3626682537493262</v>
      </c>
      <c r="AT1662">
        <v>5903</v>
      </c>
      <c r="AU1662">
        <v>54</v>
      </c>
      <c r="AV1662">
        <v>3606.7048113581041</v>
      </c>
      <c r="AW1662">
        <v>1131.7086833760573</v>
      </c>
      <c r="AX1662">
        <v>40.254123303807084</v>
      </c>
      <c r="AY1662">
        <v>120.35573955501992</v>
      </c>
      <c r="AZ1662">
        <v>43.050198315625217</v>
      </c>
      <c r="BA1662">
        <v>1.0700294700845374</v>
      </c>
      <c r="BB1662">
        <v>66.061272509003672</v>
      </c>
      <c r="BC1662">
        <v>4670</v>
      </c>
      <c r="BD1662">
        <v>153422.41162791973</v>
      </c>
      <c r="BE1662">
        <v>1106692.2928263228</v>
      </c>
      <c r="BF1662">
        <v>10420</v>
      </c>
      <c r="BG1662">
        <v>8838.4434950529758</v>
      </c>
      <c r="BH1662">
        <v>7108.5800675495939</v>
      </c>
      <c r="BI1662">
        <v>29074.000000000007</v>
      </c>
      <c r="BJ1662">
        <v>21514.293014619067</v>
      </c>
      <c r="BK1662">
        <v>18402.800528035761</v>
      </c>
      <c r="BL1662">
        <v>-409723.04443479283</v>
      </c>
      <c r="BM1662">
        <v>-388211.5220789219</v>
      </c>
      <c r="BN1662">
        <v>-370258.50501031312</v>
      </c>
      <c r="BO1662">
        <v>-37729.333175423788</v>
      </c>
      <c r="BP1662">
        <v>23628.978619202098</v>
      </c>
      <c r="BQ1662">
        <v>103157.69745309796</v>
      </c>
      <c r="BR1662">
        <v>1367155</v>
      </c>
      <c r="BS1662">
        <v>8767932</v>
      </c>
      <c r="BT1662">
        <v>937111</v>
      </c>
      <c r="BU1662">
        <v>25722</v>
      </c>
      <c r="BV1662">
        <v>88734</v>
      </c>
      <c r="BW1662">
        <v>932589</v>
      </c>
      <c r="BX1662">
        <v>42948</v>
      </c>
      <c r="BY1662">
        <v>43.527252998448354</v>
      </c>
      <c r="BZ1662">
        <v>0</v>
      </c>
      <c r="CA1662">
        <v>0</v>
      </c>
      <c r="CB1662">
        <v>0</v>
      </c>
      <c r="CC1662">
        <v>0</v>
      </c>
      <c r="CD1662">
        <v>9.1148143598816702</v>
      </c>
      <c r="CE1662">
        <v>0</v>
      </c>
      <c r="CF1662">
        <v>0</v>
      </c>
      <c r="CG1662">
        <v>183810.20687727144</v>
      </c>
      <c r="CH1662">
        <v>85036.592815208263</v>
      </c>
      <c r="CI1662">
        <v>171092.38398098963</v>
      </c>
      <c r="CJ1662">
        <v>14933.471484484204</v>
      </c>
      <c r="CK1662">
        <v>273366.72281241266</v>
      </c>
      <c r="CL1662">
        <v>2970000</v>
      </c>
      <c r="CM1662">
        <v>3520000</v>
      </c>
      <c r="CN1662">
        <v>2060000</v>
      </c>
      <c r="CO1662">
        <v>67570000</v>
      </c>
      <c r="CP1662">
        <v>7000</v>
      </c>
      <c r="CQ1662">
        <v>0</v>
      </c>
      <c r="CR1662">
        <v>0</v>
      </c>
      <c r="CS1662">
        <v>0</v>
      </c>
      <c r="CT1662">
        <v>11594000</v>
      </c>
      <c r="CU1662">
        <v>0</v>
      </c>
      <c r="CV1662">
        <v>0</v>
      </c>
      <c r="CW1662">
        <v>0</v>
      </c>
      <c r="CX1662">
        <v>7296.1042659197883</v>
      </c>
      <c r="CY1662">
        <v>597261.74967673351</v>
      </c>
      <c r="CZ1662">
        <v>4670</v>
      </c>
      <c r="DA1662">
        <v>3961.1834090112666</v>
      </c>
      <c r="DB1662">
        <v>3185.8991281628219</v>
      </c>
      <c r="DC1662">
        <v>2322.4259206785546</v>
      </c>
      <c r="DD1662">
        <v>-409723.04443479283</v>
      </c>
      <c r="DE1662">
        <v>-388211.5220789219</v>
      </c>
      <c r="DF1662">
        <v>-370258.50501031312</v>
      </c>
    </row>
    <row r="1663" spans="1:110" x14ac:dyDescent="0.45">
      <c r="A1663">
        <v>44000</v>
      </c>
      <c r="B1663" t="s">
        <v>1988</v>
      </c>
      <c r="C1663">
        <v>1166338</v>
      </c>
      <c r="D1663">
        <v>1130771</v>
      </c>
      <c r="E1663">
        <v>1089084</v>
      </c>
      <c r="F1663">
        <v>1044038</v>
      </c>
      <c r="G1663">
        <v>996732</v>
      </c>
      <c r="H1663">
        <v>946917</v>
      </c>
      <c r="I1663">
        <v>896653</v>
      </c>
      <c r="J1663">
        <v>851327.4642857142</v>
      </c>
      <c r="K1663">
        <v>2.3199999999999998</v>
      </c>
      <c r="L1663">
        <v>2.25</v>
      </c>
      <c r="M1663">
        <v>2.2000000000000002</v>
      </c>
      <c r="N1663">
        <v>2.15</v>
      </c>
      <c r="O1663">
        <v>2.11</v>
      </c>
      <c r="P1663">
        <v>2.09</v>
      </c>
      <c r="Q1663">
        <v>2.074039860324699</v>
      </c>
      <c r="R1663">
        <v>2.0564137164982617</v>
      </c>
      <c r="S1663">
        <v>265995</v>
      </c>
      <c r="T1663">
        <v>9946</v>
      </c>
      <c r="U1663">
        <v>3422</v>
      </c>
      <c r="V1663">
        <v>2959.4974499542682</v>
      </c>
      <c r="W1663">
        <v>6436.9306343309645</v>
      </c>
      <c r="X1663">
        <v>2027.4407507318031</v>
      </c>
      <c r="Y1663">
        <v>320.71469731078895</v>
      </c>
      <c r="Z1663">
        <v>545801</v>
      </c>
      <c r="AA1663">
        <v>519787.15443417797</v>
      </c>
      <c r="AB1663">
        <v>489231.49870491645</v>
      </c>
      <c r="AC1663">
        <v>461109.54595117347</v>
      </c>
      <c r="AD1663">
        <v>433492.20644173486</v>
      </c>
      <c r="AE1663">
        <v>405962.89049788658</v>
      </c>
      <c r="AF1663">
        <v>380910.65258161747</v>
      </c>
      <c r="AG1663">
        <v>352052.61446292559</v>
      </c>
      <c r="AH1663">
        <v>36480</v>
      </c>
      <c r="AI1663">
        <v>31185.234638255719</v>
      </c>
      <c r="AJ1663">
        <v>26647.786664698702</v>
      </c>
      <c r="AK1663">
        <v>23237.325406829827</v>
      </c>
      <c r="AL1663">
        <v>21001.701173216738</v>
      </c>
      <c r="AM1663">
        <v>19805.997452208976</v>
      </c>
      <c r="AN1663">
        <v>21075.421384792604</v>
      </c>
      <c r="AO1663">
        <v>19988.965404787843</v>
      </c>
      <c r="AP1663">
        <v>2751.2854132749999</v>
      </c>
      <c r="AQ1663">
        <v>756.58538799879932</v>
      </c>
      <c r="AR1663">
        <v>76.489083805555552</v>
      </c>
      <c r="AS1663">
        <v>756.58538799879932</v>
      </c>
      <c r="AT1663">
        <v>893648</v>
      </c>
      <c r="AU1663">
        <v>16919</v>
      </c>
      <c r="AV1663">
        <v>583738.64154213166</v>
      </c>
      <c r="AW1663">
        <v>228222.31499226112</v>
      </c>
      <c r="AX1663">
        <v>11028.630632736124</v>
      </c>
      <c r="AY1663">
        <v>19479.358468260933</v>
      </c>
      <c r="AZ1663">
        <v>8681.5768623056138</v>
      </c>
      <c r="BA1663">
        <v>293.16151547110309</v>
      </c>
      <c r="BB1663">
        <v>66.061272509003672</v>
      </c>
      <c r="BC1663">
        <v>481800</v>
      </c>
      <c r="BD1663">
        <v>26218493.821706735</v>
      </c>
      <c r="BE1663">
        <v>1458154.3715707355</v>
      </c>
      <c r="BF1663">
        <v>10420</v>
      </c>
      <c r="BG1663">
        <v>10068.236796573025</v>
      </c>
      <c r="BH1663">
        <v>9393.7976852893698</v>
      </c>
      <c r="BI1663">
        <v>29074.000000000007</v>
      </c>
      <c r="BJ1663">
        <v>25791.901213061035</v>
      </c>
      <c r="BK1663">
        <v>24247.140974090766</v>
      </c>
      <c r="BL1663">
        <v>-8483570.8290840313</v>
      </c>
      <c r="BM1663">
        <v>-4900905.234100692</v>
      </c>
      <c r="BN1663">
        <v>-2242486.5187295079</v>
      </c>
      <c r="BO1663">
        <v>102224.86219235556</v>
      </c>
      <c r="BP1663">
        <v>280872.21818670194</v>
      </c>
      <c r="BQ1663">
        <v>454619.7761975106</v>
      </c>
      <c r="BR1663">
        <v>907108</v>
      </c>
      <c r="BS1663">
        <v>8767932</v>
      </c>
      <c r="BT1663">
        <v>937111</v>
      </c>
      <c r="BU1663">
        <v>16919</v>
      </c>
      <c r="BV1663">
        <v>88734</v>
      </c>
      <c r="BW1663">
        <v>932589</v>
      </c>
      <c r="BX1663">
        <v>42948</v>
      </c>
      <c r="BY1663">
        <v>43.527252998448354</v>
      </c>
      <c r="BZ1663">
        <v>0</v>
      </c>
      <c r="CA1663">
        <v>0</v>
      </c>
      <c r="CB1663">
        <v>0</v>
      </c>
      <c r="CC1663">
        <v>0</v>
      </c>
      <c r="CD1663">
        <v>9.1148143598816702</v>
      </c>
      <c r="CE1663">
        <v>0</v>
      </c>
      <c r="CF1663">
        <v>0</v>
      </c>
      <c r="CG1663">
        <v>104710.21062962404</v>
      </c>
      <c r="CH1663">
        <v>57173.059791635213</v>
      </c>
      <c r="CI1663">
        <v>42496.829231466101</v>
      </c>
      <c r="CJ1663">
        <v>12106.654839196737</v>
      </c>
      <c r="CK1663">
        <v>449428.67658160953</v>
      </c>
      <c r="CL1663">
        <v>395000000</v>
      </c>
      <c r="CM1663">
        <v>159000000</v>
      </c>
      <c r="CN1663">
        <v>2060000</v>
      </c>
      <c r="CO1663">
        <v>67570000</v>
      </c>
      <c r="CP1663">
        <v>7000</v>
      </c>
      <c r="CQ1663">
        <v>0</v>
      </c>
      <c r="CR1663">
        <v>0</v>
      </c>
      <c r="CS1663">
        <v>0</v>
      </c>
      <c r="CT1663">
        <v>11594000</v>
      </c>
      <c r="CU1663">
        <v>0</v>
      </c>
      <c r="CV1663">
        <v>0</v>
      </c>
      <c r="CW1663">
        <v>0</v>
      </c>
      <c r="CX1663">
        <v>7296.1042659197883</v>
      </c>
      <c r="CY1663">
        <v>597261.74967673351</v>
      </c>
      <c r="CZ1663">
        <v>481800</v>
      </c>
      <c r="DA1663">
        <v>465535.17164960492</v>
      </c>
      <c r="DB1663">
        <v>434350.45343305357</v>
      </c>
      <c r="DC1663">
        <v>396881.45301974536</v>
      </c>
      <c r="DD1663">
        <v>-8483570.8290840313</v>
      </c>
      <c r="DE1663">
        <v>-4900905.234100692</v>
      </c>
      <c r="DF1663">
        <v>-2242486.5187295079</v>
      </c>
    </row>
    <row r="1664" spans="1:110" x14ac:dyDescent="0.45">
      <c r="A1664">
        <v>44201</v>
      </c>
      <c r="B1664" t="s">
        <v>1989</v>
      </c>
      <c r="C1664">
        <v>478146</v>
      </c>
      <c r="D1664">
        <v>479341</v>
      </c>
      <c r="E1664">
        <v>476205</v>
      </c>
      <c r="F1664">
        <v>469724</v>
      </c>
      <c r="G1664">
        <v>460274</v>
      </c>
      <c r="H1664">
        <v>448074</v>
      </c>
      <c r="I1664">
        <v>434166</v>
      </c>
      <c r="J1664">
        <v>426651.53571428568</v>
      </c>
      <c r="K1664">
        <v>2.3199999999999998</v>
      </c>
      <c r="L1664">
        <v>2.25</v>
      </c>
      <c r="M1664">
        <v>2.2000000000000002</v>
      </c>
      <c r="N1664">
        <v>2.15</v>
      </c>
      <c r="O1664">
        <v>2.11</v>
      </c>
      <c r="P1664">
        <v>2.09</v>
      </c>
      <c r="Q1664">
        <v>2.074039860324699</v>
      </c>
      <c r="R1664">
        <v>2.0564137164982617</v>
      </c>
      <c r="S1664">
        <v>260785</v>
      </c>
      <c r="T1664">
        <v>9442</v>
      </c>
      <c r="U1664">
        <v>3891</v>
      </c>
      <c r="V1664">
        <v>1257.187750796649</v>
      </c>
      <c r="W1664">
        <v>2261.6721055248572</v>
      </c>
      <c r="X1664">
        <v>1857.4521870433769</v>
      </c>
      <c r="Y1664">
        <v>425.48610036442011</v>
      </c>
      <c r="Z1664">
        <v>231449</v>
      </c>
      <c r="AA1664">
        <v>227830.537520941</v>
      </c>
      <c r="AB1664">
        <v>220780.69313347019</v>
      </c>
      <c r="AC1664">
        <v>213696.63779525529</v>
      </c>
      <c r="AD1664">
        <v>205669.46460405039</v>
      </c>
      <c r="AE1664">
        <v>196414.6667407552</v>
      </c>
      <c r="AF1664">
        <v>186820.19203880362</v>
      </c>
      <c r="AG1664">
        <v>178852.9431258695</v>
      </c>
      <c r="AH1664">
        <v>3896</v>
      </c>
      <c r="AI1664">
        <v>3523.9922141869129</v>
      </c>
      <c r="AJ1664">
        <v>3194.4766519354203</v>
      </c>
      <c r="AK1664">
        <v>3014.8351640843657</v>
      </c>
      <c r="AL1664">
        <v>2997.3552077034483</v>
      </c>
      <c r="AM1664">
        <v>3074.8096980830019</v>
      </c>
      <c r="AN1664">
        <v>3371.7314505817403</v>
      </c>
      <c r="AO1664">
        <v>3557.9014231411106</v>
      </c>
      <c r="AP1664">
        <v>1215.3424546190963</v>
      </c>
      <c r="AQ1664">
        <v>104.15655866398477</v>
      </c>
      <c r="AR1664">
        <v>10.529994196187724</v>
      </c>
      <c r="AS1664">
        <v>104.15655866398477</v>
      </c>
      <c r="AT1664">
        <v>351088</v>
      </c>
      <c r="AU1664">
        <v>7632</v>
      </c>
      <c r="AV1664">
        <v>229630.71320277444</v>
      </c>
      <c r="AW1664">
        <v>97871.014438903396</v>
      </c>
      <c r="AX1664">
        <v>4923.2326123915373</v>
      </c>
      <c r="AY1664">
        <v>7662.7768995765819</v>
      </c>
      <c r="AZ1664">
        <v>3723.0133892558852</v>
      </c>
      <c r="BA1664">
        <v>130.86868005002614</v>
      </c>
      <c r="BB1664">
        <v>66.061272509003672</v>
      </c>
      <c r="BC1664">
        <v>203020</v>
      </c>
      <c r="BD1664">
        <v>13061303.474521168</v>
      </c>
      <c r="BE1664">
        <v>77169908.752163768</v>
      </c>
      <c r="BF1664">
        <v>3246470</v>
      </c>
      <c r="BG1664">
        <v>3329305.3230396793</v>
      </c>
      <c r="BH1664">
        <v>3267027.5188666373</v>
      </c>
      <c r="BI1664">
        <v>1641343.9999999995</v>
      </c>
      <c r="BJ1664">
        <v>1539520.1103503359</v>
      </c>
      <c r="BK1664">
        <v>1481690.4941026282</v>
      </c>
      <c r="BL1664">
        <v>-4257697.7483763415</v>
      </c>
      <c r="BM1664">
        <v>-5508648.940447459</v>
      </c>
      <c r="BN1664">
        <v>-7030853.0685520135</v>
      </c>
      <c r="BO1664">
        <v>7489815.6996878125</v>
      </c>
      <c r="BP1664">
        <v>18170954.387691326</v>
      </c>
      <c r="BQ1664">
        <v>27887418.096959673</v>
      </c>
      <c r="BR1664">
        <v>907108</v>
      </c>
      <c r="BS1664">
        <v>8767932</v>
      </c>
      <c r="BT1664">
        <v>937111</v>
      </c>
      <c r="BU1664">
        <v>16919</v>
      </c>
      <c r="BV1664">
        <v>88734</v>
      </c>
      <c r="BW1664">
        <v>932589</v>
      </c>
      <c r="BX1664">
        <v>42948</v>
      </c>
      <c r="BY1664">
        <v>3879.3130428309983</v>
      </c>
      <c r="BZ1664">
        <v>0</v>
      </c>
      <c r="CA1664">
        <v>2.5920910080000001</v>
      </c>
      <c r="CB1664">
        <v>127.764769135355</v>
      </c>
      <c r="CC1664">
        <v>541.70491740240004</v>
      </c>
      <c r="CD1664">
        <v>201.26949405541347</v>
      </c>
      <c r="CE1664">
        <v>270.39116003391973</v>
      </c>
      <c r="CF1664">
        <v>4.1163919999999994</v>
      </c>
      <c r="CG1664">
        <v>4001914.0289898836</v>
      </c>
      <c r="CH1664">
        <v>2185094.1630680962</v>
      </c>
      <c r="CI1664">
        <v>1624184.0797221803</v>
      </c>
      <c r="CJ1664">
        <v>462703.60410690017</v>
      </c>
      <c r="CK1664">
        <v>17176690.936131664</v>
      </c>
      <c r="CL1664">
        <v>30500000</v>
      </c>
      <c r="CM1664">
        <v>9990000</v>
      </c>
      <c r="CN1664">
        <v>7910000</v>
      </c>
      <c r="CO1664">
        <v>502390000</v>
      </c>
      <c r="CP1664">
        <v>51000</v>
      </c>
      <c r="CQ1664">
        <v>2680</v>
      </c>
      <c r="CR1664">
        <v>0</v>
      </c>
      <c r="CS1664">
        <v>0</v>
      </c>
      <c r="CT1664">
        <v>103934000</v>
      </c>
      <c r="CU1664">
        <v>18781440</v>
      </c>
      <c r="CV1664">
        <v>0</v>
      </c>
      <c r="CW1664">
        <v>0</v>
      </c>
      <c r="CX1664">
        <v>38780.555954242991</v>
      </c>
      <c r="CY1664">
        <v>27540790.624163285</v>
      </c>
      <c r="CZ1664">
        <v>203020</v>
      </c>
      <c r="DA1664">
        <v>208200.1579202998</v>
      </c>
      <c r="DB1664">
        <v>204305.57709767984</v>
      </c>
      <c r="DC1664">
        <v>197714.98456589686</v>
      </c>
      <c r="DD1664">
        <v>-4257697.7483763415</v>
      </c>
      <c r="DE1664">
        <v>-5508648.940447459</v>
      </c>
      <c r="DF1664">
        <v>-7030853.0685520135</v>
      </c>
    </row>
    <row r="1665" spans="1:110" x14ac:dyDescent="0.45">
      <c r="A1665">
        <v>44202</v>
      </c>
      <c r="B1665" t="s">
        <v>1990</v>
      </c>
      <c r="C1665">
        <v>122138</v>
      </c>
      <c r="D1665">
        <v>118198</v>
      </c>
      <c r="E1665">
        <v>113621</v>
      </c>
      <c r="F1665">
        <v>108859</v>
      </c>
      <c r="G1665">
        <v>103969</v>
      </c>
      <c r="H1665">
        <v>99080</v>
      </c>
      <c r="I1665">
        <v>94380</v>
      </c>
      <c r="J1665">
        <v>89695.64285714287</v>
      </c>
      <c r="K1665">
        <v>2.3199999999999998</v>
      </c>
      <c r="L1665">
        <v>2.25</v>
      </c>
      <c r="M1665">
        <v>2.2000000000000002</v>
      </c>
      <c r="N1665">
        <v>2.15</v>
      </c>
      <c r="O1665">
        <v>2.11</v>
      </c>
      <c r="P1665">
        <v>2.09</v>
      </c>
      <c r="Q1665">
        <v>2.074039860324699</v>
      </c>
      <c r="R1665">
        <v>2.0564137164982617</v>
      </c>
      <c r="S1665">
        <v>267985</v>
      </c>
      <c r="T1665">
        <v>10037</v>
      </c>
      <c r="U1665">
        <v>3190</v>
      </c>
      <c r="V1665">
        <v>334.77458366606493</v>
      </c>
      <c r="W1665">
        <v>521.71696359978296</v>
      </c>
      <c r="X1665">
        <v>1894.0677560972022</v>
      </c>
      <c r="Y1665">
        <v>386.2778365677122</v>
      </c>
      <c r="Z1665">
        <v>51064</v>
      </c>
      <c r="AA1665">
        <v>48684.888691755463</v>
      </c>
      <c r="AB1665">
        <v>46019.264464734893</v>
      </c>
      <c r="AC1665">
        <v>43741.59752519297</v>
      </c>
      <c r="AD1665">
        <v>41501.783074768493</v>
      </c>
      <c r="AE1665">
        <v>39221.57540562479</v>
      </c>
      <c r="AF1665">
        <v>36920.657467660043</v>
      </c>
      <c r="AG1665">
        <v>34488.759371125023</v>
      </c>
      <c r="AH1665">
        <v>554</v>
      </c>
      <c r="AI1665">
        <v>479.44103378538921</v>
      </c>
      <c r="AJ1665">
        <v>420.46661345579713</v>
      </c>
      <c r="AK1665">
        <v>384.76667972139245</v>
      </c>
      <c r="AL1665">
        <v>358.7316053733656</v>
      </c>
      <c r="AM1665">
        <v>333.72502078993597</v>
      </c>
      <c r="AN1665">
        <v>318.55232338965874</v>
      </c>
      <c r="AO1665">
        <v>306.45261254264972</v>
      </c>
      <c r="AP1665">
        <v>344.29412326066222</v>
      </c>
      <c r="AQ1665">
        <v>4.9980867910738187</v>
      </c>
      <c r="AR1665">
        <v>0.5052953513166345</v>
      </c>
      <c r="AS1665">
        <v>4.9980867910738187</v>
      </c>
      <c r="AT1665">
        <v>72561</v>
      </c>
      <c r="AU1665">
        <v>1149</v>
      </c>
      <c r="AV1665">
        <v>47329.711264121768</v>
      </c>
      <c r="AW1665">
        <v>16657.66400947731</v>
      </c>
      <c r="AX1665">
        <v>760.76612856660267</v>
      </c>
      <c r="AY1665">
        <v>1579.3924648837433</v>
      </c>
      <c r="AZ1665">
        <v>633.6575389205168</v>
      </c>
      <c r="BA1665">
        <v>20.222578722299435</v>
      </c>
      <c r="BB1665">
        <v>66.061272509003672</v>
      </c>
      <c r="BC1665">
        <v>56720</v>
      </c>
      <c r="BD1665">
        <v>3111117.4170664162</v>
      </c>
      <c r="BE1665">
        <v>23288429.523080949</v>
      </c>
      <c r="BF1665">
        <v>676614</v>
      </c>
      <c r="BG1665">
        <v>652137.61421414674</v>
      </c>
      <c r="BH1665">
        <v>610594.77208424336</v>
      </c>
      <c r="BI1665">
        <v>399032.00000000012</v>
      </c>
      <c r="BJ1665">
        <v>358515.70400382986</v>
      </c>
      <c r="BK1665">
        <v>340157.69469542755</v>
      </c>
      <c r="BL1665">
        <v>-613333.05517665809</v>
      </c>
      <c r="BM1665">
        <v>-936188.65382420132</v>
      </c>
      <c r="BN1665">
        <v>-1383893.907277592</v>
      </c>
      <c r="BO1665">
        <v>1844660.2490313556</v>
      </c>
      <c r="BP1665">
        <v>4891915.8517413829</v>
      </c>
      <c r="BQ1665">
        <v>7643628.9389739381</v>
      </c>
      <c r="BR1665">
        <v>907108</v>
      </c>
      <c r="BS1665">
        <v>8767932</v>
      </c>
      <c r="BT1665">
        <v>937111</v>
      </c>
      <c r="BU1665">
        <v>16919</v>
      </c>
      <c r="BV1665">
        <v>88734</v>
      </c>
      <c r="BW1665">
        <v>932589</v>
      </c>
      <c r="BX1665">
        <v>42948</v>
      </c>
      <c r="BY1665">
        <v>538.55685632270468</v>
      </c>
      <c r="BZ1665">
        <v>124.10721618800001</v>
      </c>
      <c r="CA1665">
        <v>0</v>
      </c>
      <c r="CB1665">
        <v>79.852980709596878</v>
      </c>
      <c r="CC1665">
        <v>164.89079941287602</v>
      </c>
      <c r="CD1665">
        <v>24.926133714512037</v>
      </c>
      <c r="CE1665">
        <v>1312.6515763277398</v>
      </c>
      <c r="CF1665">
        <v>0</v>
      </c>
      <c r="CG1665">
        <v>1274598.8165483919</v>
      </c>
      <c r="CH1665">
        <v>695946.59308470483</v>
      </c>
      <c r="CI1665">
        <v>517298.2455080779</v>
      </c>
      <c r="CJ1665">
        <v>147369.84901102219</v>
      </c>
      <c r="CK1665">
        <v>5470729.7010418242</v>
      </c>
      <c r="CL1665">
        <v>2780000</v>
      </c>
      <c r="CM1665">
        <v>650000</v>
      </c>
      <c r="CN1665">
        <v>1230000</v>
      </c>
      <c r="CO1665">
        <v>125340000</v>
      </c>
      <c r="CP1665">
        <v>24000</v>
      </c>
      <c r="CQ1665">
        <v>800</v>
      </c>
      <c r="CR1665">
        <v>71970</v>
      </c>
      <c r="CS1665">
        <v>3160</v>
      </c>
      <c r="CT1665">
        <v>53555000</v>
      </c>
      <c r="CU1665">
        <v>5606400</v>
      </c>
      <c r="CV1665">
        <v>503359340</v>
      </c>
      <c r="CW1665">
        <v>19380800</v>
      </c>
      <c r="CX1665">
        <v>13068.31401279119</v>
      </c>
      <c r="CY1665">
        <v>8870551.012687888</v>
      </c>
      <c r="CZ1665">
        <v>56720</v>
      </c>
      <c r="DA1665">
        <v>54668.164534322983</v>
      </c>
      <c r="DB1665">
        <v>51185.661947016</v>
      </c>
      <c r="DC1665">
        <v>47094.421571161736</v>
      </c>
      <c r="DD1665">
        <v>-613333.05517665809</v>
      </c>
      <c r="DE1665">
        <v>-936188.65382420132</v>
      </c>
      <c r="DF1665">
        <v>-1383893.907277592</v>
      </c>
    </row>
    <row r="1666" spans="1:110" x14ac:dyDescent="0.45">
      <c r="A1666">
        <v>44203</v>
      </c>
      <c r="B1666" t="s">
        <v>1991</v>
      </c>
      <c r="C1666">
        <v>83965</v>
      </c>
      <c r="D1666">
        <v>82808</v>
      </c>
      <c r="E1666">
        <v>81158</v>
      </c>
      <c r="F1666">
        <v>79195</v>
      </c>
      <c r="G1666">
        <v>77038</v>
      </c>
      <c r="H1666">
        <v>74690</v>
      </c>
      <c r="I1666">
        <v>72259</v>
      </c>
      <c r="J1666">
        <v>70277.78571428571</v>
      </c>
      <c r="K1666">
        <v>2.3199999999999998</v>
      </c>
      <c r="L1666">
        <v>2.25</v>
      </c>
      <c r="M1666">
        <v>2.2000000000000002</v>
      </c>
      <c r="N1666">
        <v>2.15</v>
      </c>
      <c r="O1666">
        <v>2.11</v>
      </c>
      <c r="P1666">
        <v>2.09</v>
      </c>
      <c r="Q1666">
        <v>2.074039860324699</v>
      </c>
      <c r="R1666">
        <v>2.0564137164982617</v>
      </c>
      <c r="S1666">
        <v>275932</v>
      </c>
      <c r="T1666">
        <v>10100</v>
      </c>
      <c r="U1666">
        <v>3420</v>
      </c>
      <c r="V1666">
        <v>220.76381383339199</v>
      </c>
      <c r="W1666">
        <v>511.89627647572246</v>
      </c>
      <c r="X1666">
        <v>1986.9413096403139</v>
      </c>
      <c r="Y1666">
        <v>290.15876161040359</v>
      </c>
      <c r="Z1666">
        <v>42501</v>
      </c>
      <c r="AA1666">
        <v>41742.634176393869</v>
      </c>
      <c r="AB1666">
        <v>40293.629766850107</v>
      </c>
      <c r="AC1666">
        <v>38938.969577778757</v>
      </c>
      <c r="AD1666">
        <v>37625.7156690704</v>
      </c>
      <c r="AE1666">
        <v>36233.998908004367</v>
      </c>
      <c r="AF1666">
        <v>34880.432467257255</v>
      </c>
      <c r="AG1666">
        <v>33505.493188490815</v>
      </c>
      <c r="AH1666">
        <v>2017</v>
      </c>
      <c r="AI1666">
        <v>1613.3831151741808</v>
      </c>
      <c r="AJ1666">
        <v>1273.7431721364942</v>
      </c>
      <c r="AK1666">
        <v>1027.4894960455508</v>
      </c>
      <c r="AL1666">
        <v>883.48979982569551</v>
      </c>
      <c r="AM1666">
        <v>819.82464493973123</v>
      </c>
      <c r="AN1666">
        <v>916.83105465566371</v>
      </c>
      <c r="AO1666">
        <v>911.49450905971207</v>
      </c>
      <c r="AP1666">
        <v>190.21086625338401</v>
      </c>
      <c r="AQ1666">
        <v>40.966461376837188</v>
      </c>
      <c r="AR1666">
        <v>4.1416172545417007</v>
      </c>
      <c r="AS1666">
        <v>40.966461376837188</v>
      </c>
      <c r="AT1666">
        <v>66742</v>
      </c>
      <c r="AU1666">
        <v>1722</v>
      </c>
      <c r="AV1666">
        <v>43734.66194905412</v>
      </c>
      <c r="AW1666">
        <v>20865.118190460911</v>
      </c>
      <c r="AX1666">
        <v>1098.4340913296232</v>
      </c>
      <c r="AY1666">
        <v>1459.425669239936</v>
      </c>
      <c r="AZ1666">
        <v>793.70909596513309</v>
      </c>
      <c r="BA1666">
        <v>29.198421234951265</v>
      </c>
      <c r="BB1666">
        <v>66.061272509003672</v>
      </c>
      <c r="BC1666">
        <v>36030</v>
      </c>
      <c r="BD1666">
        <v>2210186.8831940829</v>
      </c>
      <c r="BE1666">
        <v>16756848.515558543</v>
      </c>
      <c r="BF1666">
        <v>587588</v>
      </c>
      <c r="BG1666">
        <v>588088.17053402332</v>
      </c>
      <c r="BH1666">
        <v>570557.36224315979</v>
      </c>
      <c r="BI1666">
        <v>619390.00000000012</v>
      </c>
      <c r="BJ1666">
        <v>577788.36536434339</v>
      </c>
      <c r="BK1666">
        <v>558301.90135544608</v>
      </c>
      <c r="BL1666">
        <v>-1382817.9412304508</v>
      </c>
      <c r="BM1666">
        <v>-1624703.3536098697</v>
      </c>
      <c r="BN1666">
        <v>-1877889.2543466059</v>
      </c>
      <c r="BO1666">
        <v>1553667.8502247324</v>
      </c>
      <c r="BP1666">
        <v>3843728.6413728883</v>
      </c>
      <c r="BQ1666">
        <v>6040343.2380226478</v>
      </c>
      <c r="BR1666">
        <v>907108</v>
      </c>
      <c r="BS1666">
        <v>8767932</v>
      </c>
      <c r="BT1666">
        <v>937111</v>
      </c>
      <c r="BU1666">
        <v>16919</v>
      </c>
      <c r="BV1666">
        <v>88734</v>
      </c>
      <c r="BW1666">
        <v>932589</v>
      </c>
      <c r="BX1666">
        <v>42948</v>
      </c>
      <c r="BY1666">
        <v>892.77981048815786</v>
      </c>
      <c r="BZ1666">
        <v>0</v>
      </c>
      <c r="CA1666">
        <v>0</v>
      </c>
      <c r="CB1666">
        <v>0</v>
      </c>
      <c r="CC1666">
        <v>0</v>
      </c>
      <c r="CD1666">
        <v>49.00617074284564</v>
      </c>
      <c r="CE1666">
        <v>24.878765224095652</v>
      </c>
      <c r="CF1666">
        <v>10.202823529411765</v>
      </c>
      <c r="CG1666">
        <v>952311.81035784387</v>
      </c>
      <c r="CH1666">
        <v>519973.93326287181</v>
      </c>
      <c r="CI1666">
        <v>386497.47848407069</v>
      </c>
      <c r="CJ1666">
        <v>110106.83980069454</v>
      </c>
      <c r="CK1666">
        <v>4087435.5428053751</v>
      </c>
      <c r="CL1666">
        <v>29900000</v>
      </c>
      <c r="CM1666">
        <v>8290000</v>
      </c>
      <c r="CN1666">
        <v>4400000</v>
      </c>
      <c r="CO1666">
        <v>491530000</v>
      </c>
      <c r="CP1666">
        <v>156000</v>
      </c>
      <c r="CQ1666">
        <v>2360</v>
      </c>
      <c r="CR1666">
        <v>0</v>
      </c>
      <c r="CS1666">
        <v>0</v>
      </c>
      <c r="CT1666">
        <v>316973000</v>
      </c>
      <c r="CU1666">
        <v>16538880</v>
      </c>
      <c r="CV1666">
        <v>0</v>
      </c>
      <c r="CW1666">
        <v>0</v>
      </c>
      <c r="CX1666">
        <v>63817.185810629198</v>
      </c>
      <c r="CY1666">
        <v>6120910.4172406197</v>
      </c>
      <c r="CZ1666">
        <v>36030</v>
      </c>
      <c r="DA1666">
        <v>36060.66969431108</v>
      </c>
      <c r="DB1666">
        <v>34985.707267032427</v>
      </c>
      <c r="DC1666">
        <v>33456.619881078594</v>
      </c>
      <c r="DD1666">
        <v>-1382817.9412304508</v>
      </c>
      <c r="DE1666">
        <v>-1624703.3536098697</v>
      </c>
      <c r="DF1666">
        <v>-1877889.2543466059</v>
      </c>
    </row>
    <row r="1667" spans="1:110" x14ac:dyDescent="0.45">
      <c r="A1667">
        <v>44204</v>
      </c>
      <c r="B1667" t="s">
        <v>1992</v>
      </c>
      <c r="C1667">
        <v>66523</v>
      </c>
      <c r="D1667">
        <v>61962</v>
      </c>
      <c r="E1667">
        <v>57306</v>
      </c>
      <c r="F1667">
        <v>52651</v>
      </c>
      <c r="G1667">
        <v>48145</v>
      </c>
      <c r="H1667">
        <v>43656</v>
      </c>
      <c r="I1667">
        <v>39297</v>
      </c>
      <c r="J1667">
        <v>34745.178571428572</v>
      </c>
      <c r="K1667">
        <v>2.3199999999999998</v>
      </c>
      <c r="L1667">
        <v>2.25</v>
      </c>
      <c r="M1667">
        <v>2.2000000000000002</v>
      </c>
      <c r="N1667">
        <v>2.15</v>
      </c>
      <c r="O1667">
        <v>2.11</v>
      </c>
      <c r="P1667">
        <v>2.09</v>
      </c>
      <c r="Q1667">
        <v>2.074039860324699</v>
      </c>
      <c r="R1667">
        <v>2.0564137164982617</v>
      </c>
      <c r="S1667">
        <v>268058</v>
      </c>
      <c r="T1667">
        <v>10384</v>
      </c>
      <c r="U1667">
        <v>3124</v>
      </c>
      <c r="V1667">
        <v>152.839877161217</v>
      </c>
      <c r="W1667">
        <v>418.31126243470601</v>
      </c>
      <c r="X1667">
        <v>2337.7232011229048</v>
      </c>
      <c r="Y1667">
        <v>256.96652724135413</v>
      </c>
      <c r="Z1667">
        <v>32791</v>
      </c>
      <c r="AA1667">
        <v>30575.0231894319</v>
      </c>
      <c r="AB1667">
        <v>27619.843609705873</v>
      </c>
      <c r="AC1667">
        <v>24937.774234432891</v>
      </c>
      <c r="AD1667">
        <v>22387.128514875589</v>
      </c>
      <c r="AE1667">
        <v>19980.259138591013</v>
      </c>
      <c r="AF1667">
        <v>18319.080664698693</v>
      </c>
      <c r="AG1667">
        <v>15600.865236642505</v>
      </c>
      <c r="AH1667">
        <v>3301</v>
      </c>
      <c r="AI1667">
        <v>3029.4206871701826</v>
      </c>
      <c r="AJ1667">
        <v>2722.5801531534157</v>
      </c>
      <c r="AK1667">
        <v>2479.0914750247466</v>
      </c>
      <c r="AL1667">
        <v>2303.7479594762835</v>
      </c>
      <c r="AM1667">
        <v>2198.4800435718139</v>
      </c>
      <c r="AN1667">
        <v>2701.2983621953454</v>
      </c>
      <c r="AO1667">
        <v>2549.4822683575894</v>
      </c>
      <c r="AP1667">
        <v>153.12953367414616</v>
      </c>
      <c r="AQ1667">
        <v>71.936749171526742</v>
      </c>
      <c r="AR1667">
        <v>7.2726438064501338</v>
      </c>
      <c r="AS1667">
        <v>71.936749171526742</v>
      </c>
      <c r="AT1667">
        <v>54222</v>
      </c>
      <c r="AU1667">
        <v>1241</v>
      </c>
      <c r="AV1667">
        <v>35482.934813575914</v>
      </c>
      <c r="AW1667">
        <v>15634.520879863296</v>
      </c>
      <c r="AX1667">
        <v>797.6940621805378</v>
      </c>
      <c r="AY1667">
        <v>1184.0655347290281</v>
      </c>
      <c r="AZ1667">
        <v>594.73717426999974</v>
      </c>
      <c r="BA1667">
        <v>21.204191883714351</v>
      </c>
      <c r="BB1667">
        <v>66.061272509003672</v>
      </c>
      <c r="BC1667">
        <v>24540</v>
      </c>
      <c r="BD1667">
        <v>994632.48706763505</v>
      </c>
      <c r="BE1667">
        <v>14414935.544867184</v>
      </c>
      <c r="BF1667">
        <v>259278</v>
      </c>
      <c r="BG1667">
        <v>230563.69470635793</v>
      </c>
      <c r="BH1667">
        <v>196661.98273397694</v>
      </c>
      <c r="BI1667">
        <v>315294</v>
      </c>
      <c r="BJ1667">
        <v>257161.88474352474</v>
      </c>
      <c r="BK1667">
        <v>230859.2622886032</v>
      </c>
      <c r="BL1667">
        <v>-1163052.5160240217</v>
      </c>
      <c r="BM1667">
        <v>-1316996.3820292593</v>
      </c>
      <c r="BN1667">
        <v>-1476952.0134315239</v>
      </c>
      <c r="BO1667">
        <v>508959.53790638037</v>
      </c>
      <c r="BP1667">
        <v>1885114.0707622878</v>
      </c>
      <c r="BQ1667">
        <v>3097991.7932049464</v>
      </c>
      <c r="BR1667">
        <v>907108</v>
      </c>
      <c r="BS1667">
        <v>8767932</v>
      </c>
      <c r="BT1667">
        <v>937111</v>
      </c>
      <c r="BU1667">
        <v>16919</v>
      </c>
      <c r="BV1667">
        <v>88734</v>
      </c>
      <c r="BW1667">
        <v>932589</v>
      </c>
      <c r="BX1667">
        <v>42948</v>
      </c>
      <c r="BY1667">
        <v>480.04577274910122</v>
      </c>
      <c r="BZ1667">
        <v>0</v>
      </c>
      <c r="CA1667">
        <v>9.4540859372442014</v>
      </c>
      <c r="CB1667">
        <v>1095.0422314606913</v>
      </c>
      <c r="CC1667">
        <v>941.87614608000001</v>
      </c>
      <c r="CD1667">
        <v>80.018914960136215</v>
      </c>
      <c r="CE1667">
        <v>202.34896818001445</v>
      </c>
      <c r="CF1667">
        <v>307.96844400000003</v>
      </c>
      <c r="CG1667">
        <v>1044897.680809301</v>
      </c>
      <c r="CH1667">
        <v>570526.95455231774</v>
      </c>
      <c r="CI1667">
        <v>424073.62222557754</v>
      </c>
      <c r="CJ1667">
        <v>120811.67144798429</v>
      </c>
      <c r="CK1667">
        <v>4484825.1094670091</v>
      </c>
      <c r="CL1667">
        <v>17900000</v>
      </c>
      <c r="CM1667">
        <v>15600000</v>
      </c>
      <c r="CN1667">
        <v>4460000</v>
      </c>
      <c r="CO1667">
        <v>666030000</v>
      </c>
      <c r="CP1667">
        <v>158000</v>
      </c>
      <c r="CQ1667">
        <v>22480</v>
      </c>
      <c r="CR1667">
        <v>21330</v>
      </c>
      <c r="CS1667">
        <v>3290</v>
      </c>
      <c r="CT1667">
        <v>322535000</v>
      </c>
      <c r="CU1667">
        <v>157539840</v>
      </c>
      <c r="CV1667">
        <v>147038460</v>
      </c>
      <c r="CW1667">
        <v>20168640</v>
      </c>
      <c r="CX1667">
        <v>105379.76257697601</v>
      </c>
      <c r="CY1667">
        <v>6410864.7186265942</v>
      </c>
      <c r="CZ1667">
        <v>24540</v>
      </c>
      <c r="DA1667">
        <v>21822.264396107745</v>
      </c>
      <c r="DB1667">
        <v>18613.554008792857</v>
      </c>
      <c r="DC1667">
        <v>15056.211442673524</v>
      </c>
      <c r="DD1667">
        <v>-1163052.5160240217</v>
      </c>
      <c r="DE1667">
        <v>-1316996.3820292593</v>
      </c>
      <c r="DF1667">
        <v>-1476952.0134315239</v>
      </c>
    </row>
    <row r="1668" spans="1:110" x14ac:dyDescent="0.45">
      <c r="A1668">
        <v>44205</v>
      </c>
      <c r="B1668" t="s">
        <v>1993</v>
      </c>
      <c r="C1668">
        <v>72211</v>
      </c>
      <c r="D1668">
        <v>67229</v>
      </c>
      <c r="E1668">
        <v>62020</v>
      </c>
      <c r="F1668">
        <v>56788</v>
      </c>
      <c r="G1668">
        <v>51591</v>
      </c>
      <c r="H1668">
        <v>46540</v>
      </c>
      <c r="I1668">
        <v>41738</v>
      </c>
      <c r="J1668">
        <v>36622.78571428571</v>
      </c>
      <c r="K1668">
        <v>2.3199999999999998</v>
      </c>
      <c r="L1668">
        <v>2.25</v>
      </c>
      <c r="M1668">
        <v>2.2000000000000002</v>
      </c>
      <c r="N1668">
        <v>2.15</v>
      </c>
      <c r="O1668">
        <v>2.11</v>
      </c>
      <c r="P1668">
        <v>2.09</v>
      </c>
      <c r="Q1668">
        <v>2.074039860324699</v>
      </c>
      <c r="R1668">
        <v>2.0564137164982617</v>
      </c>
      <c r="S1668">
        <v>247547</v>
      </c>
      <c r="T1668">
        <v>10514</v>
      </c>
      <c r="U1668">
        <v>2548</v>
      </c>
      <c r="V1668">
        <v>176.11438126002477</v>
      </c>
      <c r="W1668">
        <v>482.0118317687444</v>
      </c>
      <c r="X1668">
        <v>2229.8198220169975</v>
      </c>
      <c r="Y1668">
        <v>197.44145611905628</v>
      </c>
      <c r="Z1668">
        <v>32054</v>
      </c>
      <c r="AA1668">
        <v>28934.803874557798</v>
      </c>
      <c r="AB1668">
        <v>25720.521380021775</v>
      </c>
      <c r="AC1668">
        <v>22889.919672484906</v>
      </c>
      <c r="AD1668">
        <v>20384.644361276863</v>
      </c>
      <c r="AE1668">
        <v>18124.932068873728</v>
      </c>
      <c r="AF1668">
        <v>16197.520427709886</v>
      </c>
      <c r="AG1668">
        <v>13453.138248447443</v>
      </c>
      <c r="AH1668">
        <v>2913</v>
      </c>
      <c r="AI1668">
        <v>2408.3411199693992</v>
      </c>
      <c r="AJ1668">
        <v>1961.57146092733</v>
      </c>
      <c r="AK1668">
        <v>1595.7703293948184</v>
      </c>
      <c r="AL1668">
        <v>1320.365943262791</v>
      </c>
      <c r="AM1668">
        <v>1105.8629505747051</v>
      </c>
      <c r="AN1668">
        <v>1093.3103951586386</v>
      </c>
      <c r="AO1668">
        <v>891.50733433142364</v>
      </c>
      <c r="AP1668">
        <v>151.11532693327783</v>
      </c>
      <c r="AQ1668">
        <v>89.697807589806928</v>
      </c>
      <c r="AR1668">
        <v>9.068246929878887</v>
      </c>
      <c r="AS1668">
        <v>89.697807589806928</v>
      </c>
      <c r="AT1668">
        <v>56277</v>
      </c>
      <c r="AU1668">
        <v>909</v>
      </c>
      <c r="AV1668">
        <v>36713.452145275871</v>
      </c>
      <c r="AW1668">
        <v>13068.198141987225</v>
      </c>
      <c r="AX1668">
        <v>600.73930311980018</v>
      </c>
      <c r="AY1668">
        <v>1225.1278980878556</v>
      </c>
      <c r="AZ1668">
        <v>497.11425732119397</v>
      </c>
      <c r="BA1668">
        <v>15.968768052028095</v>
      </c>
      <c r="BB1668">
        <v>66.061272509003672</v>
      </c>
      <c r="BC1668">
        <v>28050</v>
      </c>
      <c r="BD1668">
        <v>1104451.2504782653</v>
      </c>
      <c r="BE1668">
        <v>13426250.497745307</v>
      </c>
      <c r="BF1668">
        <v>265620</v>
      </c>
      <c r="BG1668">
        <v>234803.60088237113</v>
      </c>
      <c r="BH1668">
        <v>197955.11677184768</v>
      </c>
      <c r="BI1668">
        <v>289542.00000000023</v>
      </c>
      <c r="BJ1668">
        <v>229052.63676724743</v>
      </c>
      <c r="BK1668">
        <v>203983.08981947548</v>
      </c>
      <c r="BL1668">
        <v>-1098892.1261739656</v>
      </c>
      <c r="BM1668">
        <v>-1234921.7923180261</v>
      </c>
      <c r="BN1668">
        <v>-1430525.0595096871</v>
      </c>
      <c r="BO1668">
        <v>191372.04992958065</v>
      </c>
      <c r="BP1668">
        <v>1246915.7476319671</v>
      </c>
      <c r="BQ1668">
        <v>2317994.0023982134</v>
      </c>
      <c r="BR1668">
        <v>907108</v>
      </c>
      <c r="BS1668">
        <v>8767932</v>
      </c>
      <c r="BT1668">
        <v>937111</v>
      </c>
      <c r="BU1668">
        <v>16919</v>
      </c>
      <c r="BV1668">
        <v>88734</v>
      </c>
      <c r="BW1668">
        <v>932589</v>
      </c>
      <c r="BX1668">
        <v>42948</v>
      </c>
      <c r="BY1668">
        <v>695.28152689631304</v>
      </c>
      <c r="BZ1668">
        <v>0</v>
      </c>
      <c r="CA1668">
        <v>1.2628135679999999</v>
      </c>
      <c r="CB1668">
        <v>0</v>
      </c>
      <c r="CC1668">
        <v>50.392285599999994</v>
      </c>
      <c r="CD1668">
        <v>44.984064635499983</v>
      </c>
      <c r="CE1668">
        <v>0</v>
      </c>
      <c r="CF1668">
        <v>112.3416</v>
      </c>
      <c r="CG1668">
        <v>948784.72957874078</v>
      </c>
      <c r="CH1668">
        <v>518048.10388041672</v>
      </c>
      <c r="CI1668">
        <v>385066.00634153705</v>
      </c>
      <c r="CJ1668">
        <v>109699.03669032159</v>
      </c>
      <c r="CK1668">
        <v>4072296.8926468366</v>
      </c>
      <c r="CL1668">
        <v>14100000</v>
      </c>
      <c r="CM1668">
        <v>5140000</v>
      </c>
      <c r="CN1668">
        <v>6370000</v>
      </c>
      <c r="CO1668">
        <v>903110000</v>
      </c>
      <c r="CP1668">
        <v>327000</v>
      </c>
      <c r="CQ1668">
        <v>7100</v>
      </c>
      <c r="CR1668">
        <v>0</v>
      </c>
      <c r="CS1668">
        <v>0</v>
      </c>
      <c r="CT1668">
        <v>676650000</v>
      </c>
      <c r="CU1668">
        <v>49756800</v>
      </c>
      <c r="CV1668">
        <v>0</v>
      </c>
      <c r="CW1668">
        <v>0</v>
      </c>
      <c r="CX1668">
        <v>127656.02843607914</v>
      </c>
      <c r="CY1668">
        <v>6245619.4142491445</v>
      </c>
      <c r="CZ1668">
        <v>28050</v>
      </c>
      <c r="DA1668">
        <v>24795.726996274796</v>
      </c>
      <c r="DB1668">
        <v>20904.453826708559</v>
      </c>
      <c r="DC1668">
        <v>16718.588796904216</v>
      </c>
      <c r="DD1668">
        <v>-1098892.1261739656</v>
      </c>
      <c r="DE1668">
        <v>-1234921.7923180261</v>
      </c>
      <c r="DF1668">
        <v>-1430525.0595096871</v>
      </c>
    </row>
    <row r="1669" spans="1:110" x14ac:dyDescent="0.45">
      <c r="A1669">
        <v>44206</v>
      </c>
      <c r="B1669" t="s">
        <v>1994</v>
      </c>
      <c r="C1669">
        <v>38748</v>
      </c>
      <c r="D1669">
        <v>35907</v>
      </c>
      <c r="E1669">
        <v>32961</v>
      </c>
      <c r="F1669">
        <v>30030</v>
      </c>
      <c r="G1669">
        <v>27103</v>
      </c>
      <c r="H1669">
        <v>24194</v>
      </c>
      <c r="I1669">
        <v>21508</v>
      </c>
      <c r="J1669">
        <v>18614.999999999996</v>
      </c>
      <c r="K1669">
        <v>2.3199999999999998</v>
      </c>
      <c r="L1669">
        <v>2.25</v>
      </c>
      <c r="M1669">
        <v>2.2000000000000002</v>
      </c>
      <c r="N1669">
        <v>2.15</v>
      </c>
      <c r="O1669">
        <v>2.11</v>
      </c>
      <c r="P1669">
        <v>2.09</v>
      </c>
      <c r="Q1669">
        <v>2.074039860324699</v>
      </c>
      <c r="R1669">
        <v>2.0564137164982617</v>
      </c>
      <c r="S1669">
        <v>247547</v>
      </c>
      <c r="T1669">
        <v>10514</v>
      </c>
      <c r="U1669">
        <v>2548</v>
      </c>
      <c r="V1669">
        <v>89.88443168996325</v>
      </c>
      <c r="W1669">
        <v>246.00693740282267</v>
      </c>
      <c r="X1669">
        <v>2344.3694212840883</v>
      </c>
      <c r="Y1669">
        <v>207.58435621072854</v>
      </c>
      <c r="Z1669">
        <v>16063</v>
      </c>
      <c r="AA1669">
        <v>14338.320851216087</v>
      </c>
      <c r="AB1669">
        <v>12768.246436926675</v>
      </c>
      <c r="AC1669">
        <v>11361.845200381336</v>
      </c>
      <c r="AD1669">
        <v>10043.381919585663</v>
      </c>
      <c r="AE1669">
        <v>8835.1709573338485</v>
      </c>
      <c r="AF1669">
        <v>7790.1750303450553</v>
      </c>
      <c r="AG1669">
        <v>6390.4073549916429</v>
      </c>
      <c r="AH1669">
        <v>1656</v>
      </c>
      <c r="AI1669">
        <v>1411.5481861777171</v>
      </c>
      <c r="AJ1669">
        <v>1193.9978852338918</v>
      </c>
      <c r="AK1669">
        <v>1047.6474152046453</v>
      </c>
      <c r="AL1669">
        <v>943.878158553405</v>
      </c>
      <c r="AM1669">
        <v>880.88949773308741</v>
      </c>
      <c r="AN1669">
        <v>890.17667221983368</v>
      </c>
      <c r="AO1669">
        <v>807.71419144237473</v>
      </c>
      <c r="AP1669">
        <v>73.052360382590592</v>
      </c>
      <c r="AQ1669">
        <v>22.8483967591946</v>
      </c>
      <c r="AR1669">
        <v>2.3099216060189005</v>
      </c>
      <c r="AS1669">
        <v>22.8483967591946</v>
      </c>
      <c r="AT1669">
        <v>31000</v>
      </c>
      <c r="AU1669">
        <v>365</v>
      </c>
      <c r="AV1669">
        <v>20182.56528597841</v>
      </c>
      <c r="AW1669">
        <v>6067.4858484621182</v>
      </c>
      <c r="AX1669">
        <v>249.56689875842758</v>
      </c>
      <c r="AY1669">
        <v>673.49220359309948</v>
      </c>
      <c r="AZ1669">
        <v>230.80716167549897</v>
      </c>
      <c r="BA1669">
        <v>6.6339523634306969</v>
      </c>
      <c r="BB1669">
        <v>66.061272509003672</v>
      </c>
      <c r="BC1669">
        <v>14530</v>
      </c>
      <c r="BD1669">
        <v>544463.15360743005</v>
      </c>
      <c r="BE1669">
        <v>6346532.1506383745</v>
      </c>
      <c r="BF1669">
        <v>105678</v>
      </c>
      <c r="BG1669">
        <v>92492.145600941963</v>
      </c>
      <c r="BH1669">
        <v>76656.568103965561</v>
      </c>
      <c r="BI1669">
        <v>90383.999999999942</v>
      </c>
      <c r="BJ1669">
        <v>71621.288660461825</v>
      </c>
      <c r="BK1669">
        <v>63310.135185239589</v>
      </c>
      <c r="BL1669">
        <v>-638706.04549810372</v>
      </c>
      <c r="BM1669">
        <v>-703206.66229277034</v>
      </c>
      <c r="BN1669">
        <v>-783929.56002544879</v>
      </c>
      <c r="BO1669">
        <v>93158.277434791904</v>
      </c>
      <c r="BP1669">
        <v>571401.61234012758</v>
      </c>
      <c r="BQ1669">
        <v>1037974.6039223312</v>
      </c>
      <c r="BR1669">
        <v>907108</v>
      </c>
      <c r="BS1669">
        <v>8767932</v>
      </c>
      <c r="BT1669">
        <v>937111</v>
      </c>
      <c r="BU1669">
        <v>16919</v>
      </c>
      <c r="BV1669">
        <v>88734</v>
      </c>
      <c r="BW1669">
        <v>932589</v>
      </c>
      <c r="BX1669">
        <v>42948</v>
      </c>
      <c r="BY1669">
        <v>473.96203486776375</v>
      </c>
      <c r="BZ1669">
        <v>0</v>
      </c>
      <c r="CA1669">
        <v>0</v>
      </c>
      <c r="CB1669">
        <v>0</v>
      </c>
      <c r="CC1669">
        <v>2.9077944000000002</v>
      </c>
      <c r="CD1669">
        <v>45.137047938265333</v>
      </c>
      <c r="CE1669">
        <v>0</v>
      </c>
      <c r="CF1669">
        <v>0</v>
      </c>
      <c r="CG1669">
        <v>446396.1611052393</v>
      </c>
      <c r="CH1669">
        <v>243737.78121697117</v>
      </c>
      <c r="CI1669">
        <v>181170.69303940813</v>
      </c>
      <c r="CJ1669">
        <v>51612.581156575565</v>
      </c>
      <c r="CK1669">
        <v>1915985.4106900196</v>
      </c>
      <c r="CL1669">
        <v>12000000</v>
      </c>
      <c r="CM1669">
        <v>12100000</v>
      </c>
      <c r="CN1669">
        <v>5300000</v>
      </c>
      <c r="CO1669">
        <v>291200000</v>
      </c>
      <c r="CP1669">
        <v>97000</v>
      </c>
      <c r="CQ1669">
        <v>0</v>
      </c>
      <c r="CR1669">
        <v>0</v>
      </c>
      <c r="CS1669">
        <v>0</v>
      </c>
      <c r="CT1669">
        <v>207227000</v>
      </c>
      <c r="CU1669">
        <v>0</v>
      </c>
      <c r="CV1669">
        <v>0</v>
      </c>
      <c r="CW1669">
        <v>0</v>
      </c>
      <c r="CX1669">
        <v>31347.730649220255</v>
      </c>
      <c r="CY1669">
        <v>2935011.2632921967</v>
      </c>
      <c r="CZ1669">
        <v>14530</v>
      </c>
      <c r="DA1669">
        <v>12717.035481194636</v>
      </c>
      <c r="DB1669">
        <v>10539.752214752545</v>
      </c>
      <c r="DC1669">
        <v>8241.7902793686517</v>
      </c>
      <c r="DD1669">
        <v>-638706.04549810372</v>
      </c>
      <c r="DE1669">
        <v>-703206.66229277034</v>
      </c>
      <c r="DF1669">
        <v>-783929.56002544879</v>
      </c>
    </row>
    <row r="1670" spans="1:110" x14ac:dyDescent="0.45">
      <c r="A1670">
        <v>44207</v>
      </c>
      <c r="B1670" t="s">
        <v>1995</v>
      </c>
      <c r="C1670">
        <v>17969</v>
      </c>
      <c r="D1670">
        <v>16069</v>
      </c>
      <c r="E1670">
        <v>14230</v>
      </c>
      <c r="F1670">
        <v>12474</v>
      </c>
      <c r="G1670">
        <v>10801</v>
      </c>
      <c r="H1670">
        <v>9233</v>
      </c>
      <c r="I1670">
        <v>7812</v>
      </c>
      <c r="J1670">
        <v>6113</v>
      </c>
      <c r="K1670">
        <v>2.3199999999999998</v>
      </c>
      <c r="L1670">
        <v>2.25</v>
      </c>
      <c r="M1670">
        <v>2.2000000000000002</v>
      </c>
      <c r="N1670">
        <v>2.15</v>
      </c>
      <c r="O1670">
        <v>2.11</v>
      </c>
      <c r="P1670">
        <v>2.09</v>
      </c>
      <c r="Q1670">
        <v>2.074039860324699</v>
      </c>
      <c r="R1670">
        <v>2.0564137164982617</v>
      </c>
      <c r="S1670">
        <v>247547</v>
      </c>
      <c r="T1670">
        <v>10514</v>
      </c>
      <c r="U1670">
        <v>2548</v>
      </c>
      <c r="V1670">
        <v>43.629296721881872</v>
      </c>
      <c r="W1670">
        <v>119.41010768817777</v>
      </c>
      <c r="X1670">
        <v>2239.7880852502144</v>
      </c>
      <c r="Y1670">
        <v>198.32410519604048</v>
      </c>
      <c r="Z1670">
        <v>7799</v>
      </c>
      <c r="AA1670">
        <v>6601.324251964782</v>
      </c>
      <c r="AB1670">
        <v>5560.0479530875273</v>
      </c>
      <c r="AC1670">
        <v>4674.700082021136</v>
      </c>
      <c r="AD1670">
        <v>3894.4907226949394</v>
      </c>
      <c r="AE1670">
        <v>3211.2079606013317</v>
      </c>
      <c r="AF1670">
        <v>2627.5169498782625</v>
      </c>
      <c r="AG1670">
        <v>1771.2191811341936</v>
      </c>
      <c r="AH1670">
        <v>599</v>
      </c>
      <c r="AI1670">
        <v>386.61379844638691</v>
      </c>
      <c r="AJ1670">
        <v>241.86484141742608</v>
      </c>
      <c r="AK1670">
        <v>146.92895703494642</v>
      </c>
      <c r="AL1670">
        <v>86.864954830733865</v>
      </c>
      <c r="AM1670">
        <v>51.077001322446023</v>
      </c>
      <c r="AN1670">
        <v>30.269783688040079</v>
      </c>
      <c r="AO1670">
        <v>16.344185331528728</v>
      </c>
      <c r="AP1670">
        <v>33.565367455601837</v>
      </c>
      <c r="AQ1670">
        <v>22.402139009991579</v>
      </c>
      <c r="AR1670">
        <v>2.2648059496513437</v>
      </c>
      <c r="AS1670">
        <v>22.402139009991579</v>
      </c>
      <c r="AT1670">
        <v>12810</v>
      </c>
      <c r="AU1670">
        <v>175</v>
      </c>
      <c r="AV1670">
        <v>8347.2447374704407</v>
      </c>
      <c r="AW1670">
        <v>2708.6960971123754</v>
      </c>
      <c r="AX1670">
        <v>117.616172661013</v>
      </c>
      <c r="AY1670">
        <v>278.5475568893886</v>
      </c>
      <c r="AZ1670">
        <v>103.03879953415475</v>
      </c>
      <c r="BA1670">
        <v>3.1264566354108752</v>
      </c>
      <c r="BB1670">
        <v>66.061272509003672</v>
      </c>
      <c r="BC1670">
        <v>7280</v>
      </c>
      <c r="BD1670">
        <v>200177.78782264155</v>
      </c>
      <c r="BE1670">
        <v>2936747.7756664194</v>
      </c>
      <c r="BF1670">
        <v>53445.999999999993</v>
      </c>
      <c r="BG1670">
        <v>43418.633856609653</v>
      </c>
      <c r="BH1670">
        <v>33060.196011756714</v>
      </c>
      <c r="BI1670">
        <v>24435.999999999993</v>
      </c>
      <c r="BJ1670">
        <v>17304.250911515122</v>
      </c>
      <c r="BK1670">
        <v>14416.164343305647</v>
      </c>
      <c r="BL1670">
        <v>-325641.26108301705</v>
      </c>
      <c r="BM1670">
        <v>-379690.5205282403</v>
      </c>
      <c r="BN1670">
        <v>-445375.49799770571</v>
      </c>
      <c r="BO1670">
        <v>-178717.79271643516</v>
      </c>
      <c r="BP1670">
        <v>-71212.40146017354</v>
      </c>
      <c r="BQ1670">
        <v>62553.450734703569</v>
      </c>
      <c r="BR1670">
        <v>907108</v>
      </c>
      <c r="BS1670">
        <v>8767932</v>
      </c>
      <c r="BT1670">
        <v>937111</v>
      </c>
      <c r="BU1670">
        <v>16919</v>
      </c>
      <c r="BV1670">
        <v>88734</v>
      </c>
      <c r="BW1670">
        <v>932589</v>
      </c>
      <c r="BX1670">
        <v>42948</v>
      </c>
      <c r="BY1670">
        <v>49.366073299803077</v>
      </c>
      <c r="BZ1670">
        <v>0</v>
      </c>
      <c r="CA1670">
        <v>0.31570339199999997</v>
      </c>
      <c r="CB1670">
        <v>0</v>
      </c>
      <c r="CC1670">
        <v>0</v>
      </c>
      <c r="CD1670">
        <v>12.256115690967283</v>
      </c>
      <c r="CE1670">
        <v>0</v>
      </c>
      <c r="CF1670">
        <v>0</v>
      </c>
      <c r="CG1670">
        <v>250422.73531632192</v>
      </c>
      <c r="CH1670">
        <v>136733.88615431075</v>
      </c>
      <c r="CI1670">
        <v>101634.52211988525</v>
      </c>
      <c r="CJ1670">
        <v>28954.020836478936</v>
      </c>
      <c r="CK1670">
        <v>1074844.1612562283</v>
      </c>
      <c r="CL1670">
        <v>0</v>
      </c>
      <c r="CM1670">
        <v>3000000</v>
      </c>
      <c r="CN1670">
        <v>0</v>
      </c>
      <c r="CO1670">
        <v>79480000</v>
      </c>
      <c r="CP1670">
        <v>36000</v>
      </c>
      <c r="CQ1670">
        <v>100</v>
      </c>
      <c r="CR1670">
        <v>0</v>
      </c>
      <c r="CS1670">
        <v>0</v>
      </c>
      <c r="CT1670">
        <v>79378000</v>
      </c>
      <c r="CU1670">
        <v>700800</v>
      </c>
      <c r="CV1670">
        <v>0</v>
      </c>
      <c r="CW1670">
        <v>0</v>
      </c>
      <c r="CX1670">
        <v>7561.1618570519076</v>
      </c>
      <c r="CY1670">
        <v>1647832.4523435391</v>
      </c>
      <c r="CZ1670">
        <v>7280</v>
      </c>
      <c r="DA1670">
        <v>5914.1498798061275</v>
      </c>
      <c r="DB1670">
        <v>4503.2037377088818</v>
      </c>
      <c r="DC1670">
        <v>3030.1836495105172</v>
      </c>
      <c r="DD1670">
        <v>-325641.26108301705</v>
      </c>
      <c r="DE1670">
        <v>-379690.5205282403</v>
      </c>
      <c r="DF1670">
        <v>-445375.49799770571</v>
      </c>
    </row>
    <row r="1671" spans="1:110" x14ac:dyDescent="0.45">
      <c r="A1671">
        <v>44208</v>
      </c>
      <c r="B1671" t="s">
        <v>1996</v>
      </c>
      <c r="C1671">
        <v>22332</v>
      </c>
      <c r="D1671">
        <v>20346</v>
      </c>
      <c r="E1671">
        <v>18358</v>
      </c>
      <c r="F1671">
        <v>16469</v>
      </c>
      <c r="G1671">
        <v>14743</v>
      </c>
      <c r="H1671">
        <v>13092</v>
      </c>
      <c r="I1671">
        <v>11520</v>
      </c>
      <c r="J1671">
        <v>9714.3214285714294</v>
      </c>
      <c r="K1671">
        <v>2.3199999999999998</v>
      </c>
      <c r="L1671">
        <v>2.25</v>
      </c>
      <c r="M1671">
        <v>2.2000000000000002</v>
      </c>
      <c r="N1671">
        <v>2.15</v>
      </c>
      <c r="O1671">
        <v>2.11</v>
      </c>
      <c r="P1671">
        <v>2.09</v>
      </c>
      <c r="Q1671">
        <v>2.074039860324699</v>
      </c>
      <c r="R1671">
        <v>2.0564137164982617</v>
      </c>
      <c r="S1671">
        <v>268058</v>
      </c>
      <c r="T1671">
        <v>10384</v>
      </c>
      <c r="U1671">
        <v>3124</v>
      </c>
      <c r="V1671">
        <v>53.533183595244864</v>
      </c>
      <c r="W1671">
        <v>146.51630207903696</v>
      </c>
      <c r="X1671">
        <v>2240.5904901127501</v>
      </c>
      <c r="Y1671">
        <v>246.28953373851843</v>
      </c>
      <c r="Z1671">
        <v>12185</v>
      </c>
      <c r="AA1671">
        <v>10794.673869490278</v>
      </c>
      <c r="AB1671">
        <v>9426.7859457895338</v>
      </c>
      <c r="AC1671">
        <v>8233.694237175092</v>
      </c>
      <c r="AD1671">
        <v>7181.7962850849954</v>
      </c>
      <c r="AE1671">
        <v>6297.8031330398071</v>
      </c>
      <c r="AF1671">
        <v>5630.1360979628726</v>
      </c>
      <c r="AG1671">
        <v>4478.3329021427107</v>
      </c>
      <c r="AH1671">
        <v>3648</v>
      </c>
      <c r="AI1671">
        <v>3145.9986758505356</v>
      </c>
      <c r="AJ1671">
        <v>2671.9255160334992</v>
      </c>
      <c r="AK1671">
        <v>2268.8992739560476</v>
      </c>
      <c r="AL1671">
        <v>1933.2774326805331</v>
      </c>
      <c r="AM1671">
        <v>1712.0455414912612</v>
      </c>
      <c r="AN1671">
        <v>1654.3587266564537</v>
      </c>
      <c r="AO1671">
        <v>1378.7451893432001</v>
      </c>
      <c r="AP1671">
        <v>52.974349018669308</v>
      </c>
      <c r="AQ1671">
        <v>54.443445402768383</v>
      </c>
      <c r="AR1671">
        <v>5.5041100768419122</v>
      </c>
      <c r="AS1671">
        <v>54.443445402768383</v>
      </c>
      <c r="AT1671">
        <v>21272</v>
      </c>
      <c r="AU1671">
        <v>312</v>
      </c>
      <c r="AV1671">
        <v>13867.699919096158</v>
      </c>
      <c r="AW1671">
        <v>4676.3388237843265</v>
      </c>
      <c r="AX1671">
        <v>208.1369808783713</v>
      </c>
      <c r="AY1671">
        <v>462.76514630023871</v>
      </c>
      <c r="AZ1671">
        <v>177.88792885675579</v>
      </c>
      <c r="BA1671">
        <v>5.532668086531543</v>
      </c>
      <c r="BB1671">
        <v>66.061272509003672</v>
      </c>
      <c r="BC1671">
        <v>7970</v>
      </c>
      <c r="BD1671">
        <v>275049.40624663624</v>
      </c>
      <c r="BE1671">
        <v>3939499.6039523282</v>
      </c>
      <c r="BF1671">
        <v>54977.999999999993</v>
      </c>
      <c r="BG1671">
        <v>46571.60277204364</v>
      </c>
      <c r="BH1671">
        <v>38084.839125238635</v>
      </c>
      <c r="BI1671">
        <v>127278</v>
      </c>
      <c r="BJ1671">
        <v>97081.963548812259</v>
      </c>
      <c r="BK1671">
        <v>84679.229648297929</v>
      </c>
      <c r="BL1671">
        <v>-417047.48532017868</v>
      </c>
      <c r="BM1671">
        <v>-468671.11121428933</v>
      </c>
      <c r="BN1671">
        <v>-525463.74560262682</v>
      </c>
      <c r="BO1671">
        <v>-41641.204429671634</v>
      </c>
      <c r="BP1671">
        <v>242037.05097436812</v>
      </c>
      <c r="BQ1671">
        <v>551695.81876658159</v>
      </c>
      <c r="BR1671">
        <v>907108</v>
      </c>
      <c r="BS1671">
        <v>8767932</v>
      </c>
      <c r="BT1671">
        <v>937111</v>
      </c>
      <c r="BU1671">
        <v>16919</v>
      </c>
      <c r="BV1671">
        <v>88734</v>
      </c>
      <c r="BW1671">
        <v>932589</v>
      </c>
      <c r="BX1671">
        <v>42948</v>
      </c>
      <c r="BY1671">
        <v>431.00486817881705</v>
      </c>
      <c r="BZ1671">
        <v>0</v>
      </c>
      <c r="CA1671">
        <v>0</v>
      </c>
      <c r="CB1671">
        <v>22.906343365218913</v>
      </c>
      <c r="CC1671">
        <v>0</v>
      </c>
      <c r="CD1671">
        <v>29.108248670994374</v>
      </c>
      <c r="CE1671">
        <v>44.058458177798883</v>
      </c>
      <c r="CF1671">
        <v>0</v>
      </c>
      <c r="CG1671">
        <v>334631.78891740902</v>
      </c>
      <c r="CH1671">
        <v>182713.06266042578</v>
      </c>
      <c r="CI1671">
        <v>135810.91952287484</v>
      </c>
      <c r="CJ1671">
        <v>38690.320096632946</v>
      </c>
      <c r="CK1671">
        <v>1436279.4337913333</v>
      </c>
      <c r="CL1671">
        <v>44600000</v>
      </c>
      <c r="CM1671">
        <v>20800000</v>
      </c>
      <c r="CN1671">
        <v>4740000</v>
      </c>
      <c r="CO1671">
        <v>477530000</v>
      </c>
      <c r="CP1671">
        <v>132000</v>
      </c>
      <c r="CQ1671">
        <v>16090</v>
      </c>
      <c r="CR1671">
        <v>85010</v>
      </c>
      <c r="CS1671">
        <v>4000</v>
      </c>
      <c r="CT1671">
        <v>266847000</v>
      </c>
      <c r="CU1671">
        <v>112758720</v>
      </c>
      <c r="CV1671">
        <v>592185810</v>
      </c>
      <c r="CW1671">
        <v>24526530</v>
      </c>
      <c r="CX1671">
        <v>49629.578048994576</v>
      </c>
      <c r="CY1671">
        <v>1916566.7953051853</v>
      </c>
      <c r="CZ1671">
        <v>7970</v>
      </c>
      <c r="DA1671">
        <v>6751.3491595399591</v>
      </c>
      <c r="DB1671">
        <v>5521.0478341909848</v>
      </c>
      <c r="DC1671">
        <v>4163.5499257019155</v>
      </c>
      <c r="DD1671">
        <v>-417047.48532017868</v>
      </c>
      <c r="DE1671">
        <v>-468671.11121428933</v>
      </c>
      <c r="DF1671">
        <v>-525463.74560262682</v>
      </c>
    </row>
    <row r="1672" spans="1:110" x14ac:dyDescent="0.45">
      <c r="A1672">
        <v>44209</v>
      </c>
      <c r="B1672" t="s">
        <v>1997</v>
      </c>
      <c r="C1672">
        <v>22853</v>
      </c>
      <c r="D1672">
        <v>21638</v>
      </c>
      <c r="E1672">
        <v>20390</v>
      </c>
      <c r="F1672">
        <v>19164</v>
      </c>
      <c r="G1672">
        <v>17994</v>
      </c>
      <c r="H1672">
        <v>16828</v>
      </c>
      <c r="I1672">
        <v>15709</v>
      </c>
      <c r="J1672">
        <v>14514.428571428571</v>
      </c>
      <c r="K1672">
        <v>2.3199999999999998</v>
      </c>
      <c r="L1672">
        <v>2.25</v>
      </c>
      <c r="M1672">
        <v>2.2000000000000002</v>
      </c>
      <c r="N1672">
        <v>2.15</v>
      </c>
      <c r="O1672">
        <v>2.11</v>
      </c>
      <c r="P1672">
        <v>2.09</v>
      </c>
      <c r="Q1672">
        <v>2.074039860324699</v>
      </c>
      <c r="R1672">
        <v>2.0564137164982617</v>
      </c>
      <c r="S1672">
        <v>275932</v>
      </c>
      <c r="T1672">
        <v>10100</v>
      </c>
      <c r="U1672">
        <v>3420</v>
      </c>
      <c r="V1672">
        <v>57.730408524738664</v>
      </c>
      <c r="W1672">
        <v>158.00379141486647</v>
      </c>
      <c r="X1672">
        <v>2068.0128062279546</v>
      </c>
      <c r="Y1672">
        <v>255.85568930666537</v>
      </c>
      <c r="Z1672">
        <v>10912</v>
      </c>
      <c r="AA1672">
        <v>10241.068468167834</v>
      </c>
      <c r="AB1672">
        <v>9455.1762253352372</v>
      </c>
      <c r="AC1672">
        <v>8762.7071505285094</v>
      </c>
      <c r="AD1672">
        <v>8146.6804830732672</v>
      </c>
      <c r="AE1672">
        <v>7594.1285422769643</v>
      </c>
      <c r="AF1672">
        <v>7091.0265899292353</v>
      </c>
      <c r="AG1672">
        <v>6432.5421003046031</v>
      </c>
      <c r="AH1672">
        <v>1654</v>
      </c>
      <c r="AI1672">
        <v>1573.5305224761621</v>
      </c>
      <c r="AJ1672">
        <v>1526.3518836516155</v>
      </c>
      <c r="AK1672">
        <v>1528.7890034081399</v>
      </c>
      <c r="AL1672">
        <v>1591.7467844443238</v>
      </c>
      <c r="AM1672">
        <v>1690.5855434191321</v>
      </c>
      <c r="AN1672">
        <v>1791.6276348248844</v>
      </c>
      <c r="AO1672">
        <v>1828.8219590696406</v>
      </c>
      <c r="AP1672">
        <v>43.216478199833404</v>
      </c>
      <c r="AQ1672">
        <v>33.647834289907671</v>
      </c>
      <c r="AR1672">
        <v>3.401720490113771</v>
      </c>
      <c r="AS1672">
        <v>33.647834289907671</v>
      </c>
      <c r="AT1672">
        <v>19378</v>
      </c>
      <c r="AU1672">
        <v>264</v>
      </c>
      <c r="AV1672">
        <v>12626.861951670437</v>
      </c>
      <c r="AW1672">
        <v>4091.453817340288</v>
      </c>
      <c r="AX1672">
        <v>177.48523939281543</v>
      </c>
      <c r="AY1672">
        <v>421.35838332724245</v>
      </c>
      <c r="AZ1672">
        <v>155.63890321162455</v>
      </c>
      <c r="BA1672">
        <v>4.7178877856063055</v>
      </c>
      <c r="BB1672">
        <v>66.061272509003672</v>
      </c>
      <c r="BC1672">
        <v>9500</v>
      </c>
      <c r="BD1672">
        <v>460601.54720780929</v>
      </c>
      <c r="BE1672">
        <v>4513206.1533240499</v>
      </c>
      <c r="BF1672">
        <v>110650</v>
      </c>
      <c r="BG1672">
        <v>102556.81434685319</v>
      </c>
      <c r="BH1672">
        <v>92640.957937281171</v>
      </c>
      <c r="BI1672">
        <v>103176.00000000003</v>
      </c>
      <c r="BJ1672">
        <v>88281.908843118668</v>
      </c>
      <c r="BK1672">
        <v>82075.606479364142</v>
      </c>
      <c r="BL1672">
        <v>-474234.9705126083</v>
      </c>
      <c r="BM1672">
        <v>-508813.97193322948</v>
      </c>
      <c r="BN1672">
        <v>-560758.97482902627</v>
      </c>
      <c r="BO1672">
        <v>240141.55825209431</v>
      </c>
      <c r="BP1672">
        <v>743183.6904417437</v>
      </c>
      <c r="BQ1672">
        <v>1249378.3688007114</v>
      </c>
      <c r="BR1672">
        <v>907108</v>
      </c>
      <c r="BS1672">
        <v>8767932</v>
      </c>
      <c r="BT1672">
        <v>937111</v>
      </c>
      <c r="BU1672">
        <v>16919</v>
      </c>
      <c r="BV1672">
        <v>88734</v>
      </c>
      <c r="BW1672">
        <v>932589</v>
      </c>
      <c r="BX1672">
        <v>42948</v>
      </c>
      <c r="BY1672">
        <v>568.39195599988591</v>
      </c>
      <c r="BZ1672">
        <v>0</v>
      </c>
      <c r="CA1672">
        <v>0.69787065600000009</v>
      </c>
      <c r="CB1672">
        <v>0</v>
      </c>
      <c r="CC1672">
        <v>0</v>
      </c>
      <c r="CD1672">
        <v>17.707581004566112</v>
      </c>
      <c r="CE1672">
        <v>0.29535137041619003</v>
      </c>
      <c r="CF1672">
        <v>0</v>
      </c>
      <c r="CG1672">
        <v>304872.04484372644</v>
      </c>
      <c r="CH1672">
        <v>166463.87724596105</v>
      </c>
      <c r="CI1672">
        <v>123732.87332024763</v>
      </c>
      <c r="CJ1672">
        <v>35249.481352861236</v>
      </c>
      <c r="CK1672">
        <v>1308547.0730786652</v>
      </c>
      <c r="CL1672">
        <v>18000000</v>
      </c>
      <c r="CM1672">
        <v>12100000</v>
      </c>
      <c r="CN1672">
        <v>5070000</v>
      </c>
      <c r="CO1672">
        <v>206240000</v>
      </c>
      <c r="CP1672">
        <v>36000</v>
      </c>
      <c r="CQ1672">
        <v>0</v>
      </c>
      <c r="CR1672">
        <v>0</v>
      </c>
      <c r="CS1672">
        <v>0</v>
      </c>
      <c r="CT1672">
        <v>89168000</v>
      </c>
      <c r="CU1672">
        <v>0</v>
      </c>
      <c r="CV1672">
        <v>0</v>
      </c>
      <c r="CW1672">
        <v>0</v>
      </c>
      <c r="CX1672">
        <v>19828.773096529443</v>
      </c>
      <c r="CY1672">
        <v>1820481.9515520642</v>
      </c>
      <c r="CZ1672">
        <v>9500</v>
      </c>
      <c r="DA1672">
        <v>8805.1489949851366</v>
      </c>
      <c r="DB1672">
        <v>7953.8102160340823</v>
      </c>
      <c r="DC1672">
        <v>6972.3384021255815</v>
      </c>
      <c r="DD1672">
        <v>-474234.9705126083</v>
      </c>
      <c r="DE1672">
        <v>-508813.97193322948</v>
      </c>
      <c r="DF1672">
        <v>-560758.97482902627</v>
      </c>
    </row>
    <row r="1673" spans="1:110" x14ac:dyDescent="0.45">
      <c r="A1673">
        <v>44210</v>
      </c>
      <c r="B1673" t="s">
        <v>1998</v>
      </c>
      <c r="C1673">
        <v>30185</v>
      </c>
      <c r="D1673">
        <v>28298</v>
      </c>
      <c r="E1673">
        <v>26403</v>
      </c>
      <c r="F1673">
        <v>24568</v>
      </c>
      <c r="G1673">
        <v>22786</v>
      </c>
      <c r="H1673">
        <v>21031</v>
      </c>
      <c r="I1673">
        <v>19314</v>
      </c>
      <c r="J1673">
        <v>17501</v>
      </c>
      <c r="K1673">
        <v>2.3199999999999998</v>
      </c>
      <c r="L1673">
        <v>2.25</v>
      </c>
      <c r="M1673">
        <v>2.2000000000000002</v>
      </c>
      <c r="N1673">
        <v>2.15</v>
      </c>
      <c r="O1673">
        <v>2.11</v>
      </c>
      <c r="P1673">
        <v>2.09</v>
      </c>
      <c r="Q1673">
        <v>2.074039860324699</v>
      </c>
      <c r="R1673">
        <v>2.0564137164982617</v>
      </c>
      <c r="S1673">
        <v>267985</v>
      </c>
      <c r="T1673">
        <v>10037</v>
      </c>
      <c r="U1673">
        <v>3190</v>
      </c>
      <c r="V1673">
        <v>72.45929827520861</v>
      </c>
      <c r="W1673">
        <v>198.31565622539438</v>
      </c>
      <c r="X1673">
        <v>2162.6898482774782</v>
      </c>
      <c r="Y1673">
        <v>251.14129135318578</v>
      </c>
      <c r="Z1673">
        <v>13120</v>
      </c>
      <c r="AA1673">
        <v>12143.801490802569</v>
      </c>
      <c r="AB1673">
        <v>11041.975747224265</v>
      </c>
      <c r="AC1673">
        <v>10040.218704452211</v>
      </c>
      <c r="AD1673">
        <v>9104.3475408265422</v>
      </c>
      <c r="AE1673">
        <v>8236.2456790774377</v>
      </c>
      <c r="AF1673">
        <v>7441.1820551222372</v>
      </c>
      <c r="AG1673">
        <v>6459.2424567968928</v>
      </c>
      <c r="AH1673">
        <v>2193</v>
      </c>
      <c r="AI1673">
        <v>1814.3390736820149</v>
      </c>
      <c r="AJ1673">
        <v>1473.1956360249369</v>
      </c>
      <c r="AK1673">
        <v>1189.1921631447346</v>
      </c>
      <c r="AL1673">
        <v>985.87537327645396</v>
      </c>
      <c r="AM1673">
        <v>849.90039508744508</v>
      </c>
      <c r="AN1673">
        <v>780.46371830578494</v>
      </c>
      <c r="AO1673">
        <v>682.78003023365056</v>
      </c>
      <c r="AP1673">
        <v>51.216366456851318</v>
      </c>
      <c r="AQ1673">
        <v>33.647834289907671</v>
      </c>
      <c r="AR1673">
        <v>3.401720490113771</v>
      </c>
      <c r="AS1673">
        <v>33.647834289907671</v>
      </c>
      <c r="AT1673">
        <v>25617</v>
      </c>
      <c r="AU1673">
        <v>424</v>
      </c>
      <c r="AV1673">
        <v>16714.857629713963</v>
      </c>
      <c r="AW1673">
        <v>6033.8156328589066</v>
      </c>
      <c r="AX1673">
        <v>279.58387820054151</v>
      </c>
      <c r="AY1673">
        <v>557.77479910355487</v>
      </c>
      <c r="AZ1673">
        <v>229.52634667395279</v>
      </c>
      <c r="BA1673">
        <v>7.4318595085838473</v>
      </c>
      <c r="BB1673">
        <v>66.061272509003672</v>
      </c>
      <c r="BC1673">
        <v>12160</v>
      </c>
      <c r="BD1673">
        <v>543575.23047066131</v>
      </c>
      <c r="BE1673">
        <v>4253106.5497981636</v>
      </c>
      <c r="BF1673">
        <v>87878</v>
      </c>
      <c r="BG1673">
        <v>79843.264196500051</v>
      </c>
      <c r="BH1673">
        <v>70310.563319435896</v>
      </c>
      <c r="BI1673">
        <v>114652</v>
      </c>
      <c r="BJ1673">
        <v>94791.664354419394</v>
      </c>
      <c r="BK1673">
        <v>85955.922043144266</v>
      </c>
      <c r="BL1673">
        <v>-539309.76422287896</v>
      </c>
      <c r="BM1673">
        <v>-568250.77876304265</v>
      </c>
      <c r="BN1673">
        <v>-570351.56062270561</v>
      </c>
      <c r="BO1673">
        <v>164937.3475180543</v>
      </c>
      <c r="BP1673">
        <v>582934.33721502731</v>
      </c>
      <c r="BQ1673">
        <v>988077.68423701264</v>
      </c>
      <c r="BR1673">
        <v>907108</v>
      </c>
      <c r="BS1673">
        <v>8767932</v>
      </c>
      <c r="BT1673">
        <v>937111</v>
      </c>
      <c r="BU1673">
        <v>16919</v>
      </c>
      <c r="BV1673">
        <v>88734</v>
      </c>
      <c r="BW1673">
        <v>932589</v>
      </c>
      <c r="BX1673">
        <v>42948</v>
      </c>
      <c r="BY1673">
        <v>1116.7404283442381</v>
      </c>
      <c r="BZ1673">
        <v>0</v>
      </c>
      <c r="CA1673">
        <v>0.31570339199999997</v>
      </c>
      <c r="CB1673">
        <v>0</v>
      </c>
      <c r="CC1673">
        <v>0</v>
      </c>
      <c r="CD1673">
        <v>19.205611008695509</v>
      </c>
      <c r="CE1673">
        <v>11.873125090730841</v>
      </c>
      <c r="CF1673">
        <v>0</v>
      </c>
      <c r="CG1673">
        <v>300904.0789672354</v>
      </c>
      <c r="CH1673">
        <v>164297.31919069908</v>
      </c>
      <c r="CI1673">
        <v>122122.46715989732</v>
      </c>
      <c r="CJ1673">
        <v>34790.702853691677</v>
      </c>
      <c r="CK1673">
        <v>1291516.0916503095</v>
      </c>
      <c r="CL1673">
        <v>26500000</v>
      </c>
      <c r="CM1673">
        <v>8520000</v>
      </c>
      <c r="CN1673">
        <v>8790000</v>
      </c>
      <c r="CO1673">
        <v>280080000</v>
      </c>
      <c r="CP1673">
        <v>42000</v>
      </c>
      <c r="CQ1673">
        <v>0</v>
      </c>
      <c r="CR1673">
        <v>0</v>
      </c>
      <c r="CS1673">
        <v>0</v>
      </c>
      <c r="CT1673">
        <v>97637000</v>
      </c>
      <c r="CU1673">
        <v>0</v>
      </c>
      <c r="CV1673">
        <v>0</v>
      </c>
      <c r="CW1673">
        <v>0</v>
      </c>
      <c r="CX1673">
        <v>27376.662456820581</v>
      </c>
      <c r="CY1673">
        <v>1864942.7797163865</v>
      </c>
      <c r="CZ1673">
        <v>12160</v>
      </c>
      <c r="DA1673">
        <v>11048.20424485583</v>
      </c>
      <c r="DB1673">
        <v>9729.1295883422536</v>
      </c>
      <c r="DC1673">
        <v>8228.3493766574957</v>
      </c>
      <c r="DD1673">
        <v>-539309.76422287896</v>
      </c>
      <c r="DE1673">
        <v>-568250.77876304265</v>
      </c>
      <c r="DF1673">
        <v>-570351.56062270561</v>
      </c>
    </row>
    <row r="1674" spans="1:110" x14ac:dyDescent="0.45">
      <c r="A1674">
        <v>44211</v>
      </c>
      <c r="B1674" t="s">
        <v>1999</v>
      </c>
      <c r="C1674">
        <v>56258</v>
      </c>
      <c r="D1674">
        <v>53128</v>
      </c>
      <c r="E1674">
        <v>49965</v>
      </c>
      <c r="F1674">
        <v>46807</v>
      </c>
      <c r="G1674">
        <v>43704</v>
      </c>
      <c r="H1674">
        <v>40636</v>
      </c>
      <c r="I1674">
        <v>37670</v>
      </c>
      <c r="J1674">
        <v>34562.535714285717</v>
      </c>
      <c r="K1674">
        <v>2.3199999999999998</v>
      </c>
      <c r="L1674">
        <v>2.25</v>
      </c>
      <c r="M1674">
        <v>2.2000000000000002</v>
      </c>
      <c r="N1674">
        <v>2.15</v>
      </c>
      <c r="O1674">
        <v>2.11</v>
      </c>
      <c r="P1674">
        <v>2.09</v>
      </c>
      <c r="Q1674">
        <v>2.074039860324699</v>
      </c>
      <c r="R1674">
        <v>2.0564137164982617</v>
      </c>
      <c r="S1674">
        <v>275932</v>
      </c>
      <c r="T1674">
        <v>10100</v>
      </c>
      <c r="U1674">
        <v>3420</v>
      </c>
      <c r="V1674">
        <v>135.91562583078405</v>
      </c>
      <c r="W1674">
        <v>371.99085789572541</v>
      </c>
      <c r="X1674">
        <v>2162.3676448361061</v>
      </c>
      <c r="Y1674">
        <v>267.52932217721877</v>
      </c>
      <c r="Z1674">
        <v>24706</v>
      </c>
      <c r="AA1674">
        <v>22865.253990978261</v>
      </c>
      <c r="AB1674">
        <v>21081.73187475224</v>
      </c>
      <c r="AC1674">
        <v>19435.563122584954</v>
      </c>
      <c r="AD1674">
        <v>17880.610307672319</v>
      </c>
      <c r="AE1674">
        <v>16431.28574526816</v>
      </c>
      <c r="AF1674">
        <v>15130.69013849102</v>
      </c>
      <c r="AG1674">
        <v>13511.544858099222</v>
      </c>
      <c r="AH1674">
        <v>2953</v>
      </c>
      <c r="AI1674">
        <v>2494.8922172134826</v>
      </c>
      <c r="AJ1674">
        <v>2138.3526545515429</v>
      </c>
      <c r="AK1674">
        <v>1898.9641927328196</v>
      </c>
      <c r="AL1674">
        <v>1765.5374263419465</v>
      </c>
      <c r="AM1674">
        <v>1717.2252431295317</v>
      </c>
      <c r="AN1674">
        <v>1760.0151805258492</v>
      </c>
      <c r="AO1674">
        <v>1723.6085966268597</v>
      </c>
      <c r="AP1674">
        <v>112.2404251006872</v>
      </c>
      <c r="AQ1674">
        <v>91.48283858661901</v>
      </c>
      <c r="AR1674">
        <v>9.2487095553491141</v>
      </c>
      <c r="AS1674">
        <v>91.48283858661901</v>
      </c>
      <c r="AT1674">
        <v>49921</v>
      </c>
      <c r="AU1674">
        <v>806</v>
      </c>
      <c r="AV1674">
        <v>32566.884129246999</v>
      </c>
      <c r="AW1674">
        <v>11589.455403943626</v>
      </c>
      <c r="AX1674">
        <v>532.68941459829364</v>
      </c>
      <c r="AY1674">
        <v>1086.7569233929721</v>
      </c>
      <c r="AZ1674">
        <v>440.86288356601551</v>
      </c>
      <c r="BA1674">
        <v>14.159875442333798</v>
      </c>
      <c r="BB1674">
        <v>66.061272509003672</v>
      </c>
      <c r="BC1674">
        <v>22120</v>
      </c>
      <c r="BD1674">
        <v>1040126.6261276702</v>
      </c>
      <c r="BE1674">
        <v>9547982.6589820031</v>
      </c>
      <c r="BF1674">
        <v>240083.99999999997</v>
      </c>
      <c r="BG1674">
        <v>221357.69097362051</v>
      </c>
      <c r="BH1674">
        <v>197691.01655008143</v>
      </c>
      <c r="BI1674">
        <v>198018.00000000006</v>
      </c>
      <c r="BJ1674">
        <v>168316.142034833</v>
      </c>
      <c r="BK1674">
        <v>154849.91740313379</v>
      </c>
      <c r="BL1674">
        <v>-1139631.044906914</v>
      </c>
      <c r="BM1674">
        <v>-1165942.5361393157</v>
      </c>
      <c r="BN1674">
        <v>-1262571.0639290446</v>
      </c>
      <c r="BO1674">
        <v>503396.12537846155</v>
      </c>
      <c r="BP1674">
        <v>1533373.0278535765</v>
      </c>
      <c r="BQ1674">
        <v>2535590.9755847235</v>
      </c>
      <c r="BR1674">
        <v>907108</v>
      </c>
      <c r="BS1674">
        <v>8767932</v>
      </c>
      <c r="BT1674">
        <v>937111</v>
      </c>
      <c r="BU1674">
        <v>16919</v>
      </c>
      <c r="BV1674">
        <v>88734</v>
      </c>
      <c r="BW1674">
        <v>932589</v>
      </c>
      <c r="BX1674">
        <v>42948</v>
      </c>
      <c r="BY1674">
        <v>1612.7341136365967</v>
      </c>
      <c r="BZ1674">
        <v>0</v>
      </c>
      <c r="CA1674">
        <v>0</v>
      </c>
      <c r="CB1674">
        <v>186.80294495988358</v>
      </c>
      <c r="CC1674">
        <v>34.893532800000003</v>
      </c>
      <c r="CD1674">
        <v>33.051472116424513</v>
      </c>
      <c r="CE1674">
        <v>14.281879600569544</v>
      </c>
      <c r="CF1674">
        <v>0</v>
      </c>
      <c r="CG1674">
        <v>646998.8804167296</v>
      </c>
      <c r="CH1674">
        <v>353269.32734410389</v>
      </c>
      <c r="CI1674">
        <v>262585.67114600632</v>
      </c>
      <c r="CJ1674">
        <v>74806.383059036685</v>
      </c>
      <c r="CK1674">
        <v>2776996.1384568927</v>
      </c>
      <c r="CL1674">
        <v>68200000</v>
      </c>
      <c r="CM1674">
        <v>10900000</v>
      </c>
      <c r="CN1674">
        <v>6460000</v>
      </c>
      <c r="CO1674">
        <v>439050000</v>
      </c>
      <c r="CP1674">
        <v>23000</v>
      </c>
      <c r="CQ1674">
        <v>1310</v>
      </c>
      <c r="CR1674">
        <v>0</v>
      </c>
      <c r="CS1674">
        <v>0</v>
      </c>
      <c r="CT1674">
        <v>47406000</v>
      </c>
      <c r="CU1674">
        <v>9180480</v>
      </c>
      <c r="CV1674">
        <v>0</v>
      </c>
      <c r="CW1674">
        <v>4910</v>
      </c>
      <c r="CX1674">
        <v>44356.889702486689</v>
      </c>
      <c r="CY1674">
        <v>3967003.216565961</v>
      </c>
      <c r="CZ1674">
        <v>22120</v>
      </c>
      <c r="DA1674">
        <v>20394.662386233511</v>
      </c>
      <c r="DB1674">
        <v>18214.147073889977</v>
      </c>
      <c r="DC1674">
        <v>15744.877242349645</v>
      </c>
      <c r="DD1674">
        <v>-1139631.044906914</v>
      </c>
      <c r="DE1674">
        <v>-1165942.5361393157</v>
      </c>
      <c r="DF1674">
        <v>-1262571.0639290446</v>
      </c>
    </row>
    <row r="1675" spans="1:110" x14ac:dyDescent="0.45">
      <c r="A1675">
        <v>44212</v>
      </c>
      <c r="B1675" t="s">
        <v>2000</v>
      </c>
      <c r="C1675">
        <v>36584</v>
      </c>
      <c r="D1675">
        <v>33812</v>
      </c>
      <c r="E1675">
        <v>31001</v>
      </c>
      <c r="F1675">
        <v>28321</v>
      </c>
      <c r="G1675">
        <v>25870</v>
      </c>
      <c r="H1675">
        <v>23482</v>
      </c>
      <c r="I1675">
        <v>21170</v>
      </c>
      <c r="J1675">
        <v>18597.392857142855</v>
      </c>
      <c r="K1675">
        <v>2.3199999999999998</v>
      </c>
      <c r="L1675">
        <v>2.25</v>
      </c>
      <c r="M1675">
        <v>2.2000000000000002</v>
      </c>
      <c r="N1675">
        <v>2.15</v>
      </c>
      <c r="O1675">
        <v>2.11</v>
      </c>
      <c r="P1675">
        <v>2.09</v>
      </c>
      <c r="Q1675">
        <v>2.074039860324699</v>
      </c>
      <c r="R1675">
        <v>2.0564137164982617</v>
      </c>
      <c r="S1675">
        <v>268058</v>
      </c>
      <c r="T1675">
        <v>10384</v>
      </c>
      <c r="U1675">
        <v>3124</v>
      </c>
      <c r="V1675">
        <v>85.399736425575313</v>
      </c>
      <c r="W1675">
        <v>233.73266335520458</v>
      </c>
      <c r="X1675">
        <v>2300.8727396774007</v>
      </c>
      <c r="Y1675">
        <v>252.91586157642678</v>
      </c>
      <c r="Z1675">
        <v>16561</v>
      </c>
      <c r="AA1675">
        <v>15052.411493607857</v>
      </c>
      <c r="AB1675">
        <v>13522.331906178453</v>
      </c>
      <c r="AC1675">
        <v>12146.385166341675</v>
      </c>
      <c r="AD1675">
        <v>10881.75783729091</v>
      </c>
      <c r="AE1675">
        <v>9772.8358997918676</v>
      </c>
      <c r="AF1675">
        <v>8964.2416124181909</v>
      </c>
      <c r="AG1675">
        <v>7598.7382670426023</v>
      </c>
      <c r="AH1675">
        <v>3581</v>
      </c>
      <c r="AI1675">
        <v>3117.5970467351599</v>
      </c>
      <c r="AJ1675">
        <v>2673.968544791514</v>
      </c>
      <c r="AK1675">
        <v>2334.9564201056883</v>
      </c>
      <c r="AL1675">
        <v>2127.5968288080539</v>
      </c>
      <c r="AM1675">
        <v>2049.5802902014634</v>
      </c>
      <c r="AN1675">
        <v>2202.599328623618</v>
      </c>
      <c r="AO1675">
        <v>2028.6254057154533</v>
      </c>
      <c r="AP1675">
        <v>76.717789610672639</v>
      </c>
      <c r="AQ1675">
        <v>70.597975923917701</v>
      </c>
      <c r="AR1675">
        <v>7.1372968373474626</v>
      </c>
      <c r="AS1675">
        <v>70.597975923917701</v>
      </c>
      <c r="AT1675">
        <v>33155</v>
      </c>
      <c r="AU1675">
        <v>518</v>
      </c>
      <c r="AV1675">
        <v>21624.057930234674</v>
      </c>
      <c r="AW1675">
        <v>7552.9145768837461</v>
      </c>
      <c r="AX1675">
        <v>343.41333998217533</v>
      </c>
      <c r="AY1675">
        <v>721.59481313193101</v>
      </c>
      <c r="AZ1675">
        <v>287.31287050465767</v>
      </c>
      <c r="BA1675">
        <v>9.1285653255385881</v>
      </c>
      <c r="BB1675">
        <v>66.061272509003672</v>
      </c>
      <c r="BC1675">
        <v>14120</v>
      </c>
      <c r="BD1675">
        <v>561351.46827497415</v>
      </c>
      <c r="BE1675">
        <v>5453570.7651240705</v>
      </c>
      <c r="BF1675">
        <v>107774</v>
      </c>
      <c r="BG1675">
        <v>94470.406426506073</v>
      </c>
      <c r="BH1675">
        <v>80577.624022387783</v>
      </c>
      <c r="BI1675">
        <v>133938</v>
      </c>
      <c r="BJ1675">
        <v>108079.86063232017</v>
      </c>
      <c r="BK1675">
        <v>96827.068661390396</v>
      </c>
      <c r="BL1675">
        <v>-572359.60706397821</v>
      </c>
      <c r="BM1675">
        <v>-629026.08760597871</v>
      </c>
      <c r="BN1675">
        <v>-704877.72282698064</v>
      </c>
      <c r="BO1675">
        <v>124558.95998956356</v>
      </c>
      <c r="BP1675">
        <v>632733.722743975</v>
      </c>
      <c r="BQ1675">
        <v>1158569.3882111211</v>
      </c>
      <c r="BR1675">
        <v>907108</v>
      </c>
      <c r="BS1675">
        <v>8767932</v>
      </c>
      <c r="BT1675">
        <v>937111</v>
      </c>
      <c r="BU1675">
        <v>16919</v>
      </c>
      <c r="BV1675">
        <v>88734</v>
      </c>
      <c r="BW1675">
        <v>932589</v>
      </c>
      <c r="BX1675">
        <v>42948</v>
      </c>
      <c r="BY1675">
        <v>670.49204426948393</v>
      </c>
      <c r="BZ1675">
        <v>0</v>
      </c>
      <c r="CA1675">
        <v>0</v>
      </c>
      <c r="CB1675">
        <v>1565.876142033911</v>
      </c>
      <c r="CC1675">
        <v>1211.3040672</v>
      </c>
      <c r="CD1675">
        <v>38.538739842617687</v>
      </c>
      <c r="CE1675">
        <v>0</v>
      </c>
      <c r="CF1675">
        <v>0</v>
      </c>
      <c r="CG1675">
        <v>435374.03367054206</v>
      </c>
      <c r="CH1675">
        <v>237719.56439679905</v>
      </c>
      <c r="CI1675">
        <v>176697.34259399064</v>
      </c>
      <c r="CJ1675">
        <v>50338.196436660117</v>
      </c>
      <c r="CK1675">
        <v>1868677.128944587</v>
      </c>
      <c r="CL1675">
        <v>41300000</v>
      </c>
      <c r="CM1675">
        <v>20300000</v>
      </c>
      <c r="CN1675">
        <v>8350000</v>
      </c>
      <c r="CO1675">
        <v>603140000</v>
      </c>
      <c r="CP1675">
        <v>27000</v>
      </c>
      <c r="CQ1675">
        <v>4570</v>
      </c>
      <c r="CR1675">
        <v>0</v>
      </c>
      <c r="CS1675">
        <v>0</v>
      </c>
      <c r="CT1675">
        <v>51224000</v>
      </c>
      <c r="CU1675">
        <v>32026560</v>
      </c>
      <c r="CV1675">
        <v>0</v>
      </c>
      <c r="CW1675">
        <v>0</v>
      </c>
      <c r="CX1675">
        <v>67789.200161122077</v>
      </c>
      <c r="CY1675">
        <v>2509102.2349443971</v>
      </c>
      <c r="CZ1675">
        <v>14120</v>
      </c>
      <c r="DA1675">
        <v>12377.030997664238</v>
      </c>
      <c r="DB1675">
        <v>10556.869478687955</v>
      </c>
      <c r="DC1675">
        <v>8497.4365003106177</v>
      </c>
      <c r="DD1675">
        <v>-572359.60706397821</v>
      </c>
      <c r="DE1675">
        <v>-629026.08760597871</v>
      </c>
      <c r="DF1675">
        <v>-704877.72282698064</v>
      </c>
    </row>
    <row r="1676" spans="1:110" x14ac:dyDescent="0.45">
      <c r="A1676">
        <v>44213</v>
      </c>
      <c r="B1676" t="s">
        <v>2001</v>
      </c>
      <c r="C1676">
        <v>34262</v>
      </c>
      <c r="D1676">
        <v>33557</v>
      </c>
      <c r="E1676">
        <v>32673</v>
      </c>
      <c r="F1676">
        <v>31766</v>
      </c>
      <c r="G1676">
        <v>30817</v>
      </c>
      <c r="H1676">
        <v>29765</v>
      </c>
      <c r="I1676">
        <v>28618</v>
      </c>
      <c r="J1676">
        <v>27676.142857142855</v>
      </c>
      <c r="K1676">
        <v>2.3199999999999998</v>
      </c>
      <c r="L1676">
        <v>2.25</v>
      </c>
      <c r="M1676">
        <v>2.2000000000000002</v>
      </c>
      <c r="N1676">
        <v>2.15</v>
      </c>
      <c r="O1676">
        <v>2.11</v>
      </c>
      <c r="P1676">
        <v>2.09</v>
      </c>
      <c r="Q1676">
        <v>2.074039860324699</v>
      </c>
      <c r="R1676">
        <v>2.0564137164982617</v>
      </c>
      <c r="S1676">
        <v>266420</v>
      </c>
      <c r="T1676">
        <v>9561</v>
      </c>
      <c r="U1676">
        <v>3861</v>
      </c>
      <c r="V1676">
        <v>80.451175589121931</v>
      </c>
      <c r="W1676">
        <v>220.18882408249783</v>
      </c>
      <c r="X1676">
        <v>2106.0898519134726</v>
      </c>
      <c r="Y1676">
        <v>310.74954499468862</v>
      </c>
      <c r="Z1676">
        <v>16481</v>
      </c>
      <c r="AA1676">
        <v>15950.974430924174</v>
      </c>
      <c r="AB1676">
        <v>15302.737387286525</v>
      </c>
      <c r="AC1676">
        <v>14760.019455142414</v>
      </c>
      <c r="AD1676">
        <v>14230.383396554189</v>
      </c>
      <c r="AE1676">
        <v>13724.738474736734</v>
      </c>
      <c r="AF1676">
        <v>13441.488154383675</v>
      </c>
      <c r="AG1676">
        <v>12912.432448710177</v>
      </c>
      <c r="AH1676">
        <v>1443</v>
      </c>
      <c r="AI1676">
        <v>1351.423331319156</v>
      </c>
      <c r="AJ1676">
        <v>1228.2497788220765</v>
      </c>
      <c r="AK1676">
        <v>1131.0334242293179</v>
      </c>
      <c r="AL1676">
        <v>1083.9543010519224</v>
      </c>
      <c r="AM1676">
        <v>1072.3158036573461</v>
      </c>
      <c r="AN1676">
        <v>1349.2310203736902</v>
      </c>
      <c r="AO1676">
        <v>1373.9328108515404</v>
      </c>
      <c r="AP1676">
        <v>92.247821796449415</v>
      </c>
      <c r="AQ1676">
        <v>20.6171080131795</v>
      </c>
      <c r="AR1676">
        <v>2.0843433241811176</v>
      </c>
      <c r="AS1676">
        <v>20.6171080131795</v>
      </c>
      <c r="AT1676">
        <v>27346</v>
      </c>
      <c r="AU1676">
        <v>358</v>
      </c>
      <c r="AV1676">
        <v>17814.487522390507</v>
      </c>
      <c r="AW1676">
        <v>5652.5204102007683</v>
      </c>
      <c r="AX1676">
        <v>241.741805775004</v>
      </c>
      <c r="AY1676">
        <v>594.46944862217117</v>
      </c>
      <c r="AZ1676">
        <v>215.02187640403724</v>
      </c>
      <c r="BA1676">
        <v>6.4259468372583486</v>
      </c>
      <c r="BB1676">
        <v>66.061272509003672</v>
      </c>
      <c r="BC1676">
        <v>13150</v>
      </c>
      <c r="BD1676">
        <v>783911.70602354244</v>
      </c>
      <c r="BE1676">
        <v>5365032.6454330254</v>
      </c>
      <c r="BF1676">
        <v>206510</v>
      </c>
      <c r="BG1676">
        <v>204580.64736778999</v>
      </c>
      <c r="BH1676">
        <v>197196.89739503435</v>
      </c>
      <c r="BI1676">
        <v>137516</v>
      </c>
      <c r="BJ1676">
        <v>127248.57933809402</v>
      </c>
      <c r="BK1676">
        <v>122682.49890531393</v>
      </c>
      <c r="BL1676">
        <v>-490124.54646688886</v>
      </c>
      <c r="BM1676">
        <v>-570686.45591174322</v>
      </c>
      <c r="BN1676">
        <v>-657271.4087464849</v>
      </c>
      <c r="BO1676">
        <v>496855.65968924714</v>
      </c>
      <c r="BP1676">
        <v>1246359.8353189724</v>
      </c>
      <c r="BQ1676">
        <v>1915172.5269469996</v>
      </c>
      <c r="BR1676">
        <v>907108</v>
      </c>
      <c r="BS1676">
        <v>8767932</v>
      </c>
      <c r="BT1676">
        <v>937111</v>
      </c>
      <c r="BU1676">
        <v>16919</v>
      </c>
      <c r="BV1676">
        <v>88734</v>
      </c>
      <c r="BW1676">
        <v>932589</v>
      </c>
      <c r="BX1676">
        <v>42948</v>
      </c>
      <c r="BY1676">
        <v>376.62349436609065</v>
      </c>
      <c r="BZ1676">
        <v>4.6869927999999996</v>
      </c>
      <c r="CA1676">
        <v>0</v>
      </c>
      <c r="CB1676">
        <v>975.81097755842279</v>
      </c>
      <c r="CC1676">
        <v>0</v>
      </c>
      <c r="CD1676">
        <v>13.845086954492636</v>
      </c>
      <c r="CE1676">
        <v>679.79158737879129</v>
      </c>
      <c r="CF1676">
        <v>3.2355677154582763</v>
      </c>
      <c r="CG1676">
        <v>322948.33383662993</v>
      </c>
      <c r="CH1676">
        <v>176333.75283104333</v>
      </c>
      <c r="CI1676">
        <v>131069.1680507323</v>
      </c>
      <c r="CJ1676">
        <v>37339.472293522573</v>
      </c>
      <c r="CK1676">
        <v>1386132.6551411748</v>
      </c>
      <c r="CL1676">
        <v>26800000</v>
      </c>
      <c r="CM1676">
        <v>7280000</v>
      </c>
      <c r="CN1676">
        <v>3360000</v>
      </c>
      <c r="CO1676">
        <v>319320000</v>
      </c>
      <c r="CP1676">
        <v>110000</v>
      </c>
      <c r="CQ1676">
        <v>8180</v>
      </c>
      <c r="CR1676">
        <v>244130</v>
      </c>
      <c r="CS1676">
        <v>13140</v>
      </c>
      <c r="CT1676">
        <v>262717000</v>
      </c>
      <c r="CU1676">
        <v>57325440</v>
      </c>
      <c r="CV1676">
        <v>1706013170</v>
      </c>
      <c r="CW1676">
        <v>80599010</v>
      </c>
      <c r="CX1676">
        <v>34643.229967397863</v>
      </c>
      <c r="CY1676">
        <v>1955258.7927256851</v>
      </c>
      <c r="CZ1676">
        <v>13150</v>
      </c>
      <c r="DA1676">
        <v>13027.144026373728</v>
      </c>
      <c r="DB1676">
        <v>12556.966736451996</v>
      </c>
      <c r="DC1676">
        <v>11866.433634270381</v>
      </c>
      <c r="DD1676">
        <v>-490124.54646688886</v>
      </c>
      <c r="DE1676">
        <v>-570686.45591174322</v>
      </c>
      <c r="DF1676">
        <v>-657271.4087464849</v>
      </c>
    </row>
    <row r="1677" spans="1:110" x14ac:dyDescent="0.45">
      <c r="A1677">
        <v>44214</v>
      </c>
      <c r="B1677" t="s">
        <v>2002</v>
      </c>
      <c r="C1677">
        <v>28647</v>
      </c>
      <c r="D1677">
        <v>25781</v>
      </c>
      <c r="E1677">
        <v>23068</v>
      </c>
      <c r="F1677">
        <v>20529</v>
      </c>
      <c r="G1677">
        <v>18174</v>
      </c>
      <c r="H1677">
        <v>15948</v>
      </c>
      <c r="I1677">
        <v>13848</v>
      </c>
      <c r="J1677">
        <v>11385.250000000002</v>
      </c>
      <c r="K1677">
        <v>2.3199999999999998</v>
      </c>
      <c r="L1677">
        <v>2.25</v>
      </c>
      <c r="M1677">
        <v>2.2000000000000002</v>
      </c>
      <c r="N1677">
        <v>2.15</v>
      </c>
      <c r="O1677">
        <v>2.11</v>
      </c>
      <c r="P1677">
        <v>2.09</v>
      </c>
      <c r="Q1677">
        <v>2.074039860324699</v>
      </c>
      <c r="R1677">
        <v>2.0564137164982617</v>
      </c>
      <c r="S1677">
        <v>267985</v>
      </c>
      <c r="T1677">
        <v>10037</v>
      </c>
      <c r="U1677">
        <v>3190</v>
      </c>
      <c r="V1677">
        <v>72.146800869148365</v>
      </c>
      <c r="W1677">
        <v>197.46037429986166</v>
      </c>
      <c r="X1677">
        <v>2061.3856809966533</v>
      </c>
      <c r="Y1677">
        <v>239.37739492086601</v>
      </c>
      <c r="Z1677">
        <v>14652</v>
      </c>
      <c r="AA1677">
        <v>12893.957138527443</v>
      </c>
      <c r="AB1677">
        <v>11171.680332086411</v>
      </c>
      <c r="AC1677">
        <v>9601.9297786575698</v>
      </c>
      <c r="AD1677">
        <v>8194.3340702009245</v>
      </c>
      <c r="AE1677">
        <v>6932.2078437283035</v>
      </c>
      <c r="AF1677">
        <v>5851.2320738048529</v>
      </c>
      <c r="AG1677">
        <v>4350.2193846808104</v>
      </c>
      <c r="AH1677">
        <v>2339</v>
      </c>
      <c r="AI1677">
        <v>1890.1106237432136</v>
      </c>
      <c r="AJ1677">
        <v>1506.4026523005653</v>
      </c>
      <c r="AK1677">
        <v>1200.7890772379935</v>
      </c>
      <c r="AL1677">
        <v>977.40850513032467</v>
      </c>
      <c r="AM1677">
        <v>833.96237754630818</v>
      </c>
      <c r="AN1677">
        <v>777.29223168006013</v>
      </c>
      <c r="AO1677">
        <v>645.37620224651982</v>
      </c>
      <c r="AP1677">
        <v>51.372947899604334</v>
      </c>
      <c r="AQ1677">
        <v>31.505797093733175</v>
      </c>
      <c r="AR1677">
        <v>3.1851653395495001</v>
      </c>
      <c r="AS1677">
        <v>31.505797093733175</v>
      </c>
      <c r="AT1677">
        <v>25912</v>
      </c>
      <c r="AU1677">
        <v>268</v>
      </c>
      <c r="AV1677">
        <v>16858.837038884933</v>
      </c>
      <c r="AW1677">
        <v>4762.5028940420543</v>
      </c>
      <c r="AX1677">
        <v>186.37278401406223</v>
      </c>
      <c r="AY1677">
        <v>562.57939198759016</v>
      </c>
      <c r="AZ1677">
        <v>181.16561008935975</v>
      </c>
      <c r="BA1677">
        <v>4.9541352524720406</v>
      </c>
      <c r="BB1677">
        <v>66.061272509003672</v>
      </c>
      <c r="BC1677">
        <v>11480</v>
      </c>
      <c r="BD1677">
        <v>366440.66428731935</v>
      </c>
      <c r="BE1677">
        <v>4131660.6510488382</v>
      </c>
      <c r="BF1677">
        <v>68960</v>
      </c>
      <c r="BG1677">
        <v>57465.785421569701</v>
      </c>
      <c r="BH1677">
        <v>45924.025871951628</v>
      </c>
      <c r="BI1677">
        <v>116091.99999999994</v>
      </c>
      <c r="BJ1677">
        <v>86451.910758501195</v>
      </c>
      <c r="BK1677">
        <v>73778.485584946524</v>
      </c>
      <c r="BL1677">
        <v>-553955.05137136148</v>
      </c>
      <c r="BM1677">
        <v>-608252.47589692497</v>
      </c>
      <c r="BN1677">
        <v>-654386.29260764271</v>
      </c>
      <c r="BO1677">
        <v>-81665.189406369813</v>
      </c>
      <c r="BP1677">
        <v>145624.76138462382</v>
      </c>
      <c r="BQ1677">
        <v>395383.63317842828</v>
      </c>
      <c r="BR1677">
        <v>907108</v>
      </c>
      <c r="BS1677">
        <v>8767932</v>
      </c>
      <c r="BT1677">
        <v>937111</v>
      </c>
      <c r="BU1677">
        <v>16919</v>
      </c>
      <c r="BV1677">
        <v>88734</v>
      </c>
      <c r="BW1677">
        <v>932589</v>
      </c>
      <c r="BX1677">
        <v>42948</v>
      </c>
      <c r="BY1677">
        <v>695.92381875709498</v>
      </c>
      <c r="BZ1677">
        <v>0</v>
      </c>
      <c r="CA1677">
        <v>0.79756646399999997</v>
      </c>
      <c r="CB1677">
        <v>0</v>
      </c>
      <c r="CC1677">
        <v>0</v>
      </c>
      <c r="CD1677">
        <v>29.548298246588995</v>
      </c>
      <c r="CE1677">
        <v>2.2490459910210618</v>
      </c>
      <c r="CF1677">
        <v>0</v>
      </c>
      <c r="CG1677">
        <v>353369.40555639437</v>
      </c>
      <c r="CH1677">
        <v>192944.0312547184</v>
      </c>
      <c r="CI1677">
        <v>143415.61528008454</v>
      </c>
      <c r="CJ1677">
        <v>40856.774120489201</v>
      </c>
      <c r="CK1677">
        <v>1516703.5127585686</v>
      </c>
      <c r="CL1677">
        <v>29400000</v>
      </c>
      <c r="CM1677">
        <v>8860000</v>
      </c>
      <c r="CN1677">
        <v>6820000</v>
      </c>
      <c r="CO1677">
        <v>318080000</v>
      </c>
      <c r="CP1677">
        <v>80000</v>
      </c>
      <c r="CQ1677">
        <v>20</v>
      </c>
      <c r="CR1677">
        <v>0</v>
      </c>
      <c r="CS1677">
        <v>0</v>
      </c>
      <c r="CT1677">
        <v>164258000</v>
      </c>
      <c r="CU1677">
        <v>140160</v>
      </c>
      <c r="CV1677">
        <v>0</v>
      </c>
      <c r="CW1677">
        <v>0</v>
      </c>
      <c r="CX1677">
        <v>32957.658669055469</v>
      </c>
      <c r="CY1677">
        <v>2144485.485308833</v>
      </c>
      <c r="CZ1677">
        <v>11480</v>
      </c>
      <c r="DA1677">
        <v>9566.5199628715218</v>
      </c>
      <c r="DB1677">
        <v>7645.1249566415981</v>
      </c>
      <c r="DC1677">
        <v>5546.9816182753084</v>
      </c>
      <c r="DD1677">
        <v>-553955.05137136148</v>
      </c>
      <c r="DE1677">
        <v>-608252.47589692497</v>
      </c>
      <c r="DF1677">
        <v>-654386.29260764271</v>
      </c>
    </row>
    <row r="1678" spans="1:110" x14ac:dyDescent="0.45">
      <c r="A1678">
        <v>44322</v>
      </c>
      <c r="B1678" t="s">
        <v>2003</v>
      </c>
      <c r="C1678">
        <v>1991</v>
      </c>
      <c r="D1678">
        <v>1761</v>
      </c>
      <c r="E1678">
        <v>1543</v>
      </c>
      <c r="F1678">
        <v>1333</v>
      </c>
      <c r="G1678">
        <v>1128</v>
      </c>
      <c r="H1678">
        <v>931</v>
      </c>
      <c r="I1678">
        <v>749</v>
      </c>
      <c r="J1678">
        <v>541.82142857142856</v>
      </c>
      <c r="K1678">
        <v>2.3199999999999998</v>
      </c>
      <c r="L1678">
        <v>2.25</v>
      </c>
      <c r="M1678">
        <v>2.2000000000000002</v>
      </c>
      <c r="N1678">
        <v>2.15</v>
      </c>
      <c r="O1678">
        <v>2.11</v>
      </c>
      <c r="P1678">
        <v>2.09</v>
      </c>
      <c r="Q1678">
        <v>2.074039860324699</v>
      </c>
      <c r="R1678">
        <v>2.0564137164982617</v>
      </c>
      <c r="S1678">
        <v>267985</v>
      </c>
      <c r="T1678">
        <v>10037</v>
      </c>
      <c r="U1678">
        <v>3190</v>
      </c>
      <c r="V1678">
        <v>5.1633016202293165</v>
      </c>
      <c r="W1678">
        <v>14.131568666540073</v>
      </c>
      <c r="X1678">
        <v>2001.8934091050749</v>
      </c>
      <c r="Y1678">
        <v>232.4688842066339</v>
      </c>
      <c r="Z1678">
        <v>773</v>
      </c>
      <c r="AA1678">
        <v>0</v>
      </c>
      <c r="AB1678">
        <v>0</v>
      </c>
      <c r="AC1678">
        <v>0</v>
      </c>
      <c r="AD1678">
        <v>0</v>
      </c>
      <c r="AE1678">
        <v>0</v>
      </c>
      <c r="AF1678">
        <v>0</v>
      </c>
      <c r="AG1678">
        <v>0</v>
      </c>
      <c r="AH1678">
        <v>210</v>
      </c>
      <c r="AI1678">
        <v>0</v>
      </c>
      <c r="AJ1678">
        <v>0</v>
      </c>
      <c r="AK1678">
        <v>0</v>
      </c>
      <c r="AL1678">
        <v>0</v>
      </c>
      <c r="AM1678">
        <v>0</v>
      </c>
      <c r="AN1678">
        <v>0</v>
      </c>
      <c r="AO1678">
        <v>0</v>
      </c>
      <c r="AP1678">
        <v>3.35226634257601</v>
      </c>
      <c r="AQ1678">
        <v>4.1948228425083833</v>
      </c>
      <c r="AR1678">
        <v>0.42408716985503248</v>
      </c>
      <c r="AS1678">
        <v>4.1948228425083833</v>
      </c>
      <c r="AT1678">
        <v>1564</v>
      </c>
      <c r="AU1678">
        <v>7</v>
      </c>
      <c r="AV1678">
        <v>1014.8014502933427</v>
      </c>
      <c r="AW1678">
        <v>210.98314508347022</v>
      </c>
      <c r="AX1678">
        <v>5.7491659714250645</v>
      </c>
      <c r="AY1678">
        <v>33.863924396288844</v>
      </c>
      <c r="AZ1678">
        <v>8.0257988389752075</v>
      </c>
      <c r="BA1678">
        <v>0.15282352496918508</v>
      </c>
      <c r="BB1678">
        <v>66.061272509003672</v>
      </c>
      <c r="BC1678">
        <v>11480</v>
      </c>
      <c r="BD1678">
        <v>255304.03002246234</v>
      </c>
      <c r="BE1678" t="e">
        <v>#DIV/0!</v>
      </c>
      <c r="BF1678">
        <v>3940</v>
      </c>
      <c r="BG1678">
        <v>3121.1243611584332</v>
      </c>
      <c r="BH1678">
        <v>2242.450054204739</v>
      </c>
      <c r="BI1678">
        <v>3234.0000000000009</v>
      </c>
      <c r="BJ1678" t="e">
        <v>#DIV/0!</v>
      </c>
      <c r="BK1678" t="e">
        <v>#DIV/0!</v>
      </c>
      <c r="BL1678">
        <v>-417396.93151359842</v>
      </c>
      <c r="BM1678">
        <v>-467401.35311942792</v>
      </c>
      <c r="BN1678">
        <v>-512928.25999434153</v>
      </c>
      <c r="BO1678" t="e">
        <v>#DIV/0!</v>
      </c>
      <c r="BP1678" t="e">
        <v>#DIV/0!</v>
      </c>
      <c r="BQ1678" t="e">
        <v>#DIV/0!</v>
      </c>
      <c r="BR1678">
        <v>907108</v>
      </c>
      <c r="BS1678">
        <v>8767932</v>
      </c>
      <c r="BT1678">
        <v>937111</v>
      </c>
      <c r="BU1678">
        <v>16919</v>
      </c>
      <c r="BV1678">
        <v>88734</v>
      </c>
      <c r="BW1678">
        <v>932589</v>
      </c>
      <c r="BX1678">
        <v>42948</v>
      </c>
      <c r="BY1678">
        <v>6.6750441531705853</v>
      </c>
      <c r="BZ1678">
        <v>0</v>
      </c>
      <c r="CA1678">
        <v>0</v>
      </c>
      <c r="CB1678">
        <v>0</v>
      </c>
      <c r="CC1678">
        <v>0</v>
      </c>
      <c r="CD1678">
        <v>1.3897181378454611</v>
      </c>
      <c r="CE1678">
        <v>0</v>
      </c>
      <c r="CF1678">
        <v>0</v>
      </c>
      <c r="CG1678">
        <v>35050.365242337313</v>
      </c>
      <c r="CH1678">
        <v>19137.929488147365</v>
      </c>
      <c r="CI1678">
        <v>14225.254416427601</v>
      </c>
      <c r="CJ1678">
        <v>4052.5434093311187</v>
      </c>
      <c r="CK1678">
        <v>150440.33595047562</v>
      </c>
      <c r="CL1678">
        <v>70000</v>
      </c>
      <c r="CM1678">
        <v>280000</v>
      </c>
      <c r="CN1678">
        <v>0</v>
      </c>
      <c r="CO1678">
        <v>6980000</v>
      </c>
      <c r="CP1678">
        <v>2000</v>
      </c>
      <c r="CQ1678">
        <v>0</v>
      </c>
      <c r="CR1678">
        <v>0</v>
      </c>
      <c r="CS1678">
        <v>0</v>
      </c>
      <c r="CT1678">
        <v>4914000</v>
      </c>
      <c r="CU1678">
        <v>0</v>
      </c>
      <c r="CV1678">
        <v>0</v>
      </c>
      <c r="CW1678">
        <v>0</v>
      </c>
      <c r="CX1678">
        <v>427.36600479579783</v>
      </c>
      <c r="CY1678">
        <v>185296.02410534298</v>
      </c>
      <c r="CZ1678">
        <v>11480</v>
      </c>
      <c r="DA1678">
        <v>9094.0374787052824</v>
      </c>
      <c r="DB1678">
        <v>6533.8392442310687</v>
      </c>
      <c r="DC1678">
        <v>3864.6550441132699</v>
      </c>
      <c r="DD1678">
        <v>-417396.93151359842</v>
      </c>
      <c r="DE1678">
        <v>-467401.35311942792</v>
      </c>
      <c r="DF1678">
        <v>-512928.25999434153</v>
      </c>
    </row>
    <row r="1679" spans="1:110" x14ac:dyDescent="0.45">
      <c r="A1679">
        <v>44341</v>
      </c>
      <c r="B1679" t="s">
        <v>2004</v>
      </c>
      <c r="C1679">
        <v>28058</v>
      </c>
      <c r="D1679">
        <v>27575</v>
      </c>
      <c r="E1679">
        <v>26896</v>
      </c>
      <c r="F1679">
        <v>26090</v>
      </c>
      <c r="G1679">
        <v>25222</v>
      </c>
      <c r="H1679">
        <v>24230</v>
      </c>
      <c r="I1679">
        <v>23163</v>
      </c>
      <c r="J1679">
        <v>22339.821428571431</v>
      </c>
      <c r="K1679">
        <v>2.3199999999999998</v>
      </c>
      <c r="L1679">
        <v>2.25</v>
      </c>
      <c r="M1679">
        <v>2.2000000000000002</v>
      </c>
      <c r="N1679">
        <v>2.15</v>
      </c>
      <c r="O1679">
        <v>2.11</v>
      </c>
      <c r="P1679">
        <v>2.09</v>
      </c>
      <c r="Q1679">
        <v>2.074039860324699</v>
      </c>
      <c r="R1679">
        <v>2.0564137164982617</v>
      </c>
      <c r="S1679">
        <v>267985</v>
      </c>
      <c r="T1679">
        <v>10037</v>
      </c>
      <c r="U1679">
        <v>3190</v>
      </c>
      <c r="V1679">
        <v>66.781291504236435</v>
      </c>
      <c r="W1679">
        <v>182.77537822600277</v>
      </c>
      <c r="X1679">
        <v>2181.2180476716521</v>
      </c>
      <c r="Y1679">
        <v>253.29286936424836</v>
      </c>
      <c r="Z1679">
        <v>9992</v>
      </c>
      <c r="AA1679">
        <v>9630.728082292595</v>
      </c>
      <c r="AB1679">
        <v>9265.4923084541715</v>
      </c>
      <c r="AC1679">
        <v>8866.606131087141</v>
      </c>
      <c r="AD1679">
        <v>8412.0834018858532</v>
      </c>
      <c r="AE1679">
        <v>7935.4310059919235</v>
      </c>
      <c r="AF1679">
        <v>7482.4205561001372</v>
      </c>
      <c r="AG1679">
        <v>7064.2623995602162</v>
      </c>
      <c r="AH1679">
        <v>959</v>
      </c>
      <c r="AI1679">
        <v>832.43386630621023</v>
      </c>
      <c r="AJ1679">
        <v>736.79660682466113</v>
      </c>
      <c r="AK1679">
        <v>662.9536226902419</v>
      </c>
      <c r="AL1679">
        <v>612.35940205052543</v>
      </c>
      <c r="AM1679">
        <v>578.14033072855796</v>
      </c>
      <c r="AN1679">
        <v>604.61715070517243</v>
      </c>
      <c r="AO1679">
        <v>602.29652727856046</v>
      </c>
      <c r="AP1679">
        <v>49.301802452280299</v>
      </c>
      <c r="AQ1679">
        <v>13.298480926249981</v>
      </c>
      <c r="AR1679">
        <v>1.3444465597531883</v>
      </c>
      <c r="AS1679">
        <v>13.298480926249981</v>
      </c>
      <c r="AT1679">
        <v>21517</v>
      </c>
      <c r="AU1679">
        <v>374</v>
      </c>
      <c r="AV1679">
        <v>14045.0302853822</v>
      </c>
      <c r="AW1679">
        <v>5216.9588215863423</v>
      </c>
      <c r="AX1679">
        <v>245.54222017456817</v>
      </c>
      <c r="AY1679">
        <v>468.68266062320396</v>
      </c>
      <c r="AZ1679">
        <v>198.45311357314446</v>
      </c>
      <c r="BA1679">
        <v>6.5269689207695469</v>
      </c>
      <c r="BB1679">
        <v>66.061272509003672</v>
      </c>
      <c r="BC1679">
        <v>10780</v>
      </c>
      <c r="BD1679">
        <v>631250.73705082678</v>
      </c>
      <c r="BE1679">
        <v>4064026.2102480922</v>
      </c>
      <c r="BF1679">
        <v>165832</v>
      </c>
      <c r="BG1679">
        <v>164199.1689472686</v>
      </c>
      <c r="BH1679">
        <v>156870.92722327539</v>
      </c>
      <c r="BI1679">
        <v>62182.000000000007</v>
      </c>
      <c r="BJ1679">
        <v>57248.351083339221</v>
      </c>
      <c r="BK1679">
        <v>54313.668252955897</v>
      </c>
      <c r="BL1679">
        <v>-489168.73231581936</v>
      </c>
      <c r="BM1679">
        <v>-507844.54629709385</v>
      </c>
      <c r="BN1679">
        <v>-520434.43834660796</v>
      </c>
      <c r="BO1679">
        <v>369288.67955783103</v>
      </c>
      <c r="BP1679">
        <v>900647.04245648719</v>
      </c>
      <c r="BQ1679">
        <v>1383179.9573990251</v>
      </c>
      <c r="BR1679">
        <v>907108</v>
      </c>
      <c r="BS1679">
        <v>8767932</v>
      </c>
      <c r="BT1679">
        <v>937111</v>
      </c>
      <c r="BU1679">
        <v>16919</v>
      </c>
      <c r="BV1679">
        <v>88734</v>
      </c>
      <c r="BW1679">
        <v>932589</v>
      </c>
      <c r="BX1679">
        <v>42948</v>
      </c>
      <c r="BY1679">
        <v>763.24115856592448</v>
      </c>
      <c r="BZ1679">
        <v>0</v>
      </c>
      <c r="CA1679">
        <v>0</v>
      </c>
      <c r="CB1679">
        <v>0</v>
      </c>
      <c r="CC1679">
        <v>0</v>
      </c>
      <c r="CD1679">
        <v>71.411220568071144</v>
      </c>
      <c r="CE1679">
        <v>8.988526706332717</v>
      </c>
      <c r="CF1679">
        <v>0</v>
      </c>
      <c r="CG1679">
        <v>237637.06749207308</v>
      </c>
      <c r="CH1679">
        <v>129752.75464291107</v>
      </c>
      <c r="CI1679">
        <v>96445.435603200967</v>
      </c>
      <c r="CJ1679">
        <v>27475.734561377016</v>
      </c>
      <c r="CK1679">
        <v>1019966.5544315265</v>
      </c>
      <c r="CL1679">
        <v>4790000</v>
      </c>
      <c r="CM1679">
        <v>2580000</v>
      </c>
      <c r="CN1679">
        <v>4680000</v>
      </c>
      <c r="CO1679">
        <v>73320000</v>
      </c>
      <c r="CP1679">
        <v>10000</v>
      </c>
      <c r="CQ1679">
        <v>70</v>
      </c>
      <c r="CR1679">
        <v>0</v>
      </c>
      <c r="CS1679">
        <v>0</v>
      </c>
      <c r="CT1679">
        <v>21652000</v>
      </c>
      <c r="CU1679">
        <v>490560</v>
      </c>
      <c r="CV1679">
        <v>0</v>
      </c>
      <c r="CW1679">
        <v>0</v>
      </c>
      <c r="CX1679">
        <v>5061.0903245108657</v>
      </c>
      <c r="CY1679">
        <v>1495444.4661547327</v>
      </c>
      <c r="CZ1679">
        <v>10780</v>
      </c>
      <c r="DA1679">
        <v>10673.856922979612</v>
      </c>
      <c r="DB1679">
        <v>10197.48055542301</v>
      </c>
      <c r="DC1679">
        <v>9555.5340228239147</v>
      </c>
      <c r="DD1679">
        <v>-489168.73231581936</v>
      </c>
      <c r="DE1679">
        <v>-507844.54629709385</v>
      </c>
      <c r="DF1679">
        <v>-520434.43834660796</v>
      </c>
    </row>
    <row r="1680" spans="1:110" x14ac:dyDescent="0.45">
      <c r="A1680">
        <v>44461</v>
      </c>
      <c r="B1680" t="s">
        <v>2005</v>
      </c>
      <c r="C1680">
        <v>9645</v>
      </c>
      <c r="D1680">
        <v>8862</v>
      </c>
      <c r="E1680">
        <v>8081</v>
      </c>
      <c r="F1680">
        <v>7311</v>
      </c>
      <c r="G1680">
        <v>6591</v>
      </c>
      <c r="H1680">
        <v>5882</v>
      </c>
      <c r="I1680">
        <v>5206</v>
      </c>
      <c r="J1680">
        <v>4464.3214285714294</v>
      </c>
      <c r="K1680">
        <v>2.3199999999999998</v>
      </c>
      <c r="L1680">
        <v>2.25</v>
      </c>
      <c r="M1680">
        <v>2.2000000000000002</v>
      </c>
      <c r="N1680">
        <v>2.15</v>
      </c>
      <c r="O1680">
        <v>2.11</v>
      </c>
      <c r="P1680">
        <v>2.09</v>
      </c>
      <c r="Q1680">
        <v>2.074039860324699</v>
      </c>
      <c r="R1680">
        <v>2.0564137164982617</v>
      </c>
      <c r="S1680">
        <v>254733</v>
      </c>
      <c r="T1680">
        <v>9431</v>
      </c>
      <c r="U1680">
        <v>3274</v>
      </c>
      <c r="V1680">
        <v>20.665078728589183</v>
      </c>
      <c r="W1680">
        <v>56.558768116193235</v>
      </c>
      <c r="X1680">
        <v>2276.7543437194918</v>
      </c>
      <c r="Y1680">
        <v>288.78473072707004</v>
      </c>
      <c r="Z1680">
        <v>4758</v>
      </c>
      <c r="AA1680">
        <v>4324.0495823117371</v>
      </c>
      <c r="AB1680">
        <v>3810.0743467338093</v>
      </c>
      <c r="AC1680">
        <v>3363.9033793344793</v>
      </c>
      <c r="AD1680">
        <v>2970.4364860004443</v>
      </c>
      <c r="AE1680">
        <v>2638.8629342048976</v>
      </c>
      <c r="AF1680">
        <v>2414.4491990977699</v>
      </c>
      <c r="AG1680">
        <v>1983.3797960842148</v>
      </c>
      <c r="AH1680">
        <v>1323</v>
      </c>
      <c r="AI1680">
        <v>1094.2307689299892</v>
      </c>
      <c r="AJ1680">
        <v>867.78213087867925</v>
      </c>
      <c r="AK1680">
        <v>681.15559876664759</v>
      </c>
      <c r="AL1680">
        <v>526.63980796249939</v>
      </c>
      <c r="AM1680">
        <v>425.22846061551002</v>
      </c>
      <c r="AN1680">
        <v>415.38288296181156</v>
      </c>
      <c r="AO1680">
        <v>327.04043051075416</v>
      </c>
      <c r="AP1680">
        <v>19.707909771959603</v>
      </c>
      <c r="AQ1680">
        <v>24.454924656325471</v>
      </c>
      <c r="AR1680">
        <v>2.4723379689421048</v>
      </c>
      <c r="AS1680">
        <v>24.454924656325471</v>
      </c>
      <c r="AT1680">
        <v>9139</v>
      </c>
      <c r="AU1680">
        <v>146</v>
      </c>
      <c r="AV1680">
        <v>5961.5265652748294</v>
      </c>
      <c r="AW1680">
        <v>2108.7234025173516</v>
      </c>
      <c r="AX1680">
        <v>96.587717404745518</v>
      </c>
      <c r="AY1680">
        <v>198.93614148322104</v>
      </c>
      <c r="AZ1680">
        <v>80.215838231760046</v>
      </c>
      <c r="BA1680">
        <v>2.5674811817725089</v>
      </c>
      <c r="BB1680">
        <v>66.061272509003672</v>
      </c>
      <c r="BC1680">
        <v>10780</v>
      </c>
      <c r="BD1680">
        <v>392519.67658471444</v>
      </c>
      <c r="BE1680">
        <v>2000065.928535413</v>
      </c>
      <c r="BF1680">
        <v>27304</v>
      </c>
      <c r="BG1680">
        <v>23573.027979405146</v>
      </c>
      <c r="BH1680">
        <v>19509.933169848362</v>
      </c>
      <c r="BI1680">
        <v>37742.000000000015</v>
      </c>
      <c r="BJ1680">
        <v>29361.467514663873</v>
      </c>
      <c r="BK1680">
        <v>25927.13421077195</v>
      </c>
      <c r="BL1680">
        <v>-376496.90045681305</v>
      </c>
      <c r="BM1680">
        <v>-345897.77657564275</v>
      </c>
      <c r="BN1680">
        <v>-303193.32379142975</v>
      </c>
      <c r="BO1680">
        <v>18744.967730931239</v>
      </c>
      <c r="BP1680">
        <v>187646.89052770694</v>
      </c>
      <c r="BQ1680">
        <v>325251.32446377969</v>
      </c>
      <c r="BR1680">
        <v>907108</v>
      </c>
      <c r="BS1680">
        <v>8767932</v>
      </c>
      <c r="BT1680">
        <v>937111</v>
      </c>
      <c r="BU1680">
        <v>16919</v>
      </c>
      <c r="BV1680">
        <v>88734</v>
      </c>
      <c r="BW1680">
        <v>932589</v>
      </c>
      <c r="BX1680">
        <v>42948</v>
      </c>
      <c r="BY1680">
        <v>303.88776053170898</v>
      </c>
      <c r="BZ1680">
        <v>7726.2997035840008</v>
      </c>
      <c r="CA1680">
        <v>0</v>
      </c>
      <c r="CB1680">
        <v>641.37800080290742</v>
      </c>
      <c r="CC1680">
        <v>0</v>
      </c>
      <c r="CD1680">
        <v>11.013566997101172</v>
      </c>
      <c r="CE1680">
        <v>157.18844719936084</v>
      </c>
      <c r="CF1680">
        <v>13.311</v>
      </c>
      <c r="CG1680">
        <v>155191.55428053753</v>
      </c>
      <c r="CH1680">
        <v>84736.492828023562</v>
      </c>
      <c r="CI1680">
        <v>62984.774271478185</v>
      </c>
      <c r="CJ1680">
        <v>17943.336856409482</v>
      </c>
      <c r="CK1680">
        <v>666100.60697569081</v>
      </c>
      <c r="CL1680">
        <v>13200000</v>
      </c>
      <c r="CM1680">
        <v>6960000</v>
      </c>
      <c r="CN1680">
        <v>1680000</v>
      </c>
      <c r="CO1680">
        <v>271370000</v>
      </c>
      <c r="CP1680">
        <v>65000</v>
      </c>
      <c r="CQ1680">
        <v>5780</v>
      </c>
      <c r="CR1680">
        <v>338830</v>
      </c>
      <c r="CS1680">
        <v>18770</v>
      </c>
      <c r="CT1680">
        <v>128859000</v>
      </c>
      <c r="CU1680">
        <v>40506240</v>
      </c>
      <c r="CV1680">
        <v>2368054400</v>
      </c>
      <c r="CW1680">
        <v>115086110</v>
      </c>
      <c r="CX1680">
        <v>39420.772664445889</v>
      </c>
      <c r="CY1680">
        <v>972447.58515918802</v>
      </c>
      <c r="CZ1680">
        <v>10780</v>
      </c>
      <c r="DA1680">
        <v>9306.9602116168862</v>
      </c>
      <c r="DB1680">
        <v>7702.7937141431785</v>
      </c>
      <c r="DC1680">
        <v>5941.751675025891</v>
      </c>
      <c r="DD1680">
        <v>-376496.90045681305</v>
      </c>
      <c r="DE1680">
        <v>-345897.77657564275</v>
      </c>
      <c r="DF1680">
        <v>-303193.32379142975</v>
      </c>
    </row>
    <row r="1681" spans="1:110" x14ac:dyDescent="0.45">
      <c r="A1681">
        <v>44462</v>
      </c>
      <c r="B1681" t="s">
        <v>2006</v>
      </c>
      <c r="C1681">
        <v>15823</v>
      </c>
      <c r="D1681">
        <v>14499</v>
      </c>
      <c r="E1681">
        <v>13205</v>
      </c>
      <c r="F1681">
        <v>11959</v>
      </c>
      <c r="G1681">
        <v>10782</v>
      </c>
      <c r="H1681">
        <v>9625</v>
      </c>
      <c r="I1681">
        <v>8526</v>
      </c>
      <c r="J1681">
        <v>7309.4999999999991</v>
      </c>
      <c r="K1681">
        <v>2.3199999999999998</v>
      </c>
      <c r="L1681">
        <v>2.25</v>
      </c>
      <c r="M1681">
        <v>2.2000000000000002</v>
      </c>
      <c r="N1681">
        <v>2.15</v>
      </c>
      <c r="O1681">
        <v>2.11</v>
      </c>
      <c r="P1681">
        <v>2.09</v>
      </c>
      <c r="Q1681">
        <v>2.074039860324699</v>
      </c>
      <c r="R1681">
        <v>2.0564137164982617</v>
      </c>
      <c r="S1681">
        <v>254733</v>
      </c>
      <c r="T1681">
        <v>9431</v>
      </c>
      <c r="U1681">
        <v>3274</v>
      </c>
      <c r="V1681">
        <v>35.802462762770517</v>
      </c>
      <c r="W1681">
        <v>97.988651095084634</v>
      </c>
      <c r="X1681">
        <v>2155.8916595629198</v>
      </c>
      <c r="Y1681">
        <v>273.45444364739956</v>
      </c>
      <c r="Z1681">
        <v>7940</v>
      </c>
      <c r="AA1681">
        <v>7182.7033308144555</v>
      </c>
      <c r="AB1681">
        <v>6391.265886278823</v>
      </c>
      <c r="AC1681">
        <v>5657.0747383221251</v>
      </c>
      <c r="AD1681">
        <v>4983.1677668229695</v>
      </c>
      <c r="AE1681">
        <v>4377.5400599861214</v>
      </c>
      <c r="AF1681">
        <v>3908.2110579545679</v>
      </c>
      <c r="AG1681">
        <v>3199.0941428030928</v>
      </c>
      <c r="AH1681">
        <v>1241</v>
      </c>
      <c r="AI1681">
        <v>1017.9383570896304</v>
      </c>
      <c r="AJ1681">
        <v>816.06048255983865</v>
      </c>
      <c r="AK1681">
        <v>644.06311404772896</v>
      </c>
      <c r="AL1681">
        <v>502.871682444432</v>
      </c>
      <c r="AM1681">
        <v>412.34460931769689</v>
      </c>
      <c r="AN1681">
        <v>417.66346824635286</v>
      </c>
      <c r="AO1681">
        <v>356.84172870527823</v>
      </c>
      <c r="AP1681">
        <v>38.227224046657646</v>
      </c>
      <c r="AQ1681">
        <v>21.68812661126675</v>
      </c>
      <c r="AR1681">
        <v>2.1926208994632534</v>
      </c>
      <c r="AS1681">
        <v>21.68812661126675</v>
      </c>
      <c r="AT1681">
        <v>13899</v>
      </c>
      <c r="AU1681">
        <v>249</v>
      </c>
      <c r="AV1681">
        <v>9074.6835784242212</v>
      </c>
      <c r="AW1681">
        <v>3431.6978439523896</v>
      </c>
      <c r="AX1681">
        <v>163.05235257163494</v>
      </c>
      <c r="AY1681">
        <v>302.82219101201628</v>
      </c>
      <c r="AZ1681">
        <v>130.5417859839489</v>
      </c>
      <c r="BA1681">
        <v>4.3342348087298408</v>
      </c>
      <c r="BB1681">
        <v>66.061272509003672</v>
      </c>
      <c r="BC1681">
        <v>6080</v>
      </c>
      <c r="BD1681">
        <v>221550.20745161935</v>
      </c>
      <c r="BE1681">
        <v>2821520.4945614352</v>
      </c>
      <c r="BF1681">
        <v>43004</v>
      </c>
      <c r="BG1681">
        <v>37120.150419355305</v>
      </c>
      <c r="BH1681">
        <v>30733.199385801563</v>
      </c>
      <c r="BI1681">
        <v>65076</v>
      </c>
      <c r="BJ1681">
        <v>51253.654608244389</v>
      </c>
      <c r="BK1681">
        <v>45147.991035987914</v>
      </c>
      <c r="BL1681">
        <v>-346573.58137262147</v>
      </c>
      <c r="BM1681">
        <v>-372735.49011217663</v>
      </c>
      <c r="BN1681">
        <v>-379092.98540515825</v>
      </c>
      <c r="BO1681">
        <v>40120.386878133984</v>
      </c>
      <c r="BP1681">
        <v>266646.77977748634</v>
      </c>
      <c r="BQ1681">
        <v>493541.68311934592</v>
      </c>
      <c r="BR1681">
        <v>907108</v>
      </c>
      <c r="BS1681">
        <v>8767932</v>
      </c>
      <c r="BT1681">
        <v>937111</v>
      </c>
      <c r="BU1681">
        <v>16919</v>
      </c>
      <c r="BV1681">
        <v>88734</v>
      </c>
      <c r="BW1681">
        <v>932589</v>
      </c>
      <c r="BX1681">
        <v>42948</v>
      </c>
      <c r="BY1681">
        <v>180.61943205037025</v>
      </c>
      <c r="BZ1681">
        <v>0</v>
      </c>
      <c r="CA1681">
        <v>85.650003999999996</v>
      </c>
      <c r="CB1681">
        <v>226.06766874155559</v>
      </c>
      <c r="CC1681">
        <v>0</v>
      </c>
      <c r="CD1681">
        <v>14.308961313395299</v>
      </c>
      <c r="CE1681">
        <v>44.922094105359939</v>
      </c>
      <c r="CF1681">
        <v>0</v>
      </c>
      <c r="CG1681">
        <v>223308.30182696664</v>
      </c>
      <c r="CH1681">
        <v>121929.0727766873</v>
      </c>
      <c r="CI1681">
        <v>90630.080024158233</v>
      </c>
      <c r="CJ1681">
        <v>25819.034425486938</v>
      </c>
      <c r="CK1681">
        <v>958465.78816246416</v>
      </c>
      <c r="CL1681">
        <v>15500000</v>
      </c>
      <c r="CM1681">
        <v>5280000</v>
      </c>
      <c r="CN1681">
        <v>2220000</v>
      </c>
      <c r="CO1681">
        <v>286510000</v>
      </c>
      <c r="CP1681">
        <v>146000</v>
      </c>
      <c r="CQ1681">
        <v>2020</v>
      </c>
      <c r="CR1681">
        <v>3530</v>
      </c>
      <c r="CS1681">
        <v>3600</v>
      </c>
      <c r="CT1681">
        <v>321591000</v>
      </c>
      <c r="CU1681">
        <v>14156160</v>
      </c>
      <c r="CV1681">
        <v>23565120</v>
      </c>
      <c r="CW1681">
        <v>22044540</v>
      </c>
      <c r="CX1681">
        <v>39468.613407970697</v>
      </c>
      <c r="CY1681">
        <v>1323634.0553583605</v>
      </c>
      <c r="CZ1681">
        <v>6080</v>
      </c>
      <c r="DA1681">
        <v>5248.1284194419186</v>
      </c>
      <c r="DB1681">
        <v>4345.1272501551839</v>
      </c>
      <c r="DC1681">
        <v>3353.7078387556594</v>
      </c>
      <c r="DD1681">
        <v>-346573.58137262147</v>
      </c>
      <c r="DE1681">
        <v>-372735.49011217663</v>
      </c>
      <c r="DF1681">
        <v>-379092.98540515825</v>
      </c>
    </row>
    <row r="1682" spans="1:110" x14ac:dyDescent="0.45">
      <c r="A1682">
        <v>45000</v>
      </c>
      <c r="B1682" t="s">
        <v>2007</v>
      </c>
      <c r="C1682">
        <v>1104069</v>
      </c>
      <c r="D1682">
        <v>1066719</v>
      </c>
      <c r="E1682">
        <v>1023170</v>
      </c>
      <c r="F1682">
        <v>976626</v>
      </c>
      <c r="G1682">
        <v>928034</v>
      </c>
      <c r="H1682">
        <v>876863</v>
      </c>
      <c r="I1682">
        <v>824806</v>
      </c>
      <c r="J1682">
        <v>777926.10714285716</v>
      </c>
      <c r="K1682">
        <v>2.31</v>
      </c>
      <c r="L1682">
        <v>2.2400000000000002</v>
      </c>
      <c r="M1682">
        <v>2.1800000000000002</v>
      </c>
      <c r="N1682">
        <v>2.13</v>
      </c>
      <c r="O1682">
        <v>2.09</v>
      </c>
      <c r="P1682">
        <v>2.0699999999999998</v>
      </c>
      <c r="Q1682">
        <v>2.053264399430367</v>
      </c>
      <c r="R1682">
        <v>2.0348370672481826</v>
      </c>
      <c r="S1682">
        <v>254733</v>
      </c>
      <c r="T1682">
        <v>9431</v>
      </c>
      <c r="U1682">
        <v>3274</v>
      </c>
      <c r="V1682">
        <v>2339.5852054228371</v>
      </c>
      <c r="W1682">
        <v>6063.6150336443006</v>
      </c>
      <c r="X1682">
        <v>2311.9815315791907</v>
      </c>
      <c r="Y1682">
        <v>309.6795563517046</v>
      </c>
      <c r="Z1682">
        <v>518637</v>
      </c>
      <c r="AA1682">
        <v>491243.60326509387</v>
      </c>
      <c r="AB1682">
        <v>457917.98559992429</v>
      </c>
      <c r="AC1682">
        <v>427638.7038306786</v>
      </c>
      <c r="AD1682">
        <v>398813.57777011825</v>
      </c>
      <c r="AE1682">
        <v>371049.34961497848</v>
      </c>
      <c r="AF1682">
        <v>347849.11486841011</v>
      </c>
      <c r="AG1682">
        <v>316917.57659477799</v>
      </c>
      <c r="AH1682">
        <v>55750</v>
      </c>
      <c r="AI1682">
        <v>49989.335870245915</v>
      </c>
      <c r="AJ1682">
        <v>44376.466316082115</v>
      </c>
      <c r="AK1682">
        <v>39758.15729683714</v>
      </c>
      <c r="AL1682">
        <v>36147.645297727067</v>
      </c>
      <c r="AM1682">
        <v>33576.212975081937</v>
      </c>
      <c r="AN1682">
        <v>35015.842454685437</v>
      </c>
      <c r="AO1682">
        <v>31937.439947321833</v>
      </c>
      <c r="AP1682">
        <v>2530.2027508249998</v>
      </c>
      <c r="AQ1682">
        <v>1725.8280935546243</v>
      </c>
      <c r="AR1682">
        <v>77.874743805555553</v>
      </c>
      <c r="AS1682">
        <v>1725.8280935546243</v>
      </c>
      <c r="AT1682">
        <v>908810</v>
      </c>
      <c r="AU1682">
        <v>17316</v>
      </c>
      <c r="AV1682">
        <v>562243.16643537523</v>
      </c>
      <c r="AW1682">
        <v>268152.45028592786</v>
      </c>
      <c r="AX1682">
        <v>10817.030474627392</v>
      </c>
      <c r="AY1682">
        <v>18762.054463948469</v>
      </c>
      <c r="AZ1682">
        <v>10200.519208876696</v>
      </c>
      <c r="BA1682">
        <v>287.53678969227889</v>
      </c>
      <c r="BB1682">
        <v>66.061272509003672</v>
      </c>
      <c r="BC1682">
        <v>460100</v>
      </c>
      <c r="BD1682">
        <v>24400900.969140623</v>
      </c>
      <c r="BE1682">
        <v>3301707.9610288311</v>
      </c>
      <c r="BF1682">
        <v>43004</v>
      </c>
      <c r="BG1682">
        <v>41405.26031892265</v>
      </c>
      <c r="BH1682">
        <v>38253.241340056898</v>
      </c>
      <c r="BI1682">
        <v>65076</v>
      </c>
      <c r="BJ1682">
        <v>56650.134689830535</v>
      </c>
      <c r="BK1682">
        <v>52831.613917144241</v>
      </c>
      <c r="BL1682">
        <v>-6607937.1845962964</v>
      </c>
      <c r="BM1682">
        <v>-3421376.6427688189</v>
      </c>
      <c r="BN1682">
        <v>-1046531.6704295203</v>
      </c>
      <c r="BO1682">
        <v>212343.38419378665</v>
      </c>
      <c r="BP1682">
        <v>603899.41935896501</v>
      </c>
      <c r="BQ1682">
        <v>973729.14958674181</v>
      </c>
      <c r="BR1682">
        <v>931004</v>
      </c>
      <c r="BS1682">
        <v>8767932</v>
      </c>
      <c r="BT1682">
        <v>937111</v>
      </c>
      <c r="BU1682">
        <v>17316</v>
      </c>
      <c r="BV1682">
        <v>88734</v>
      </c>
      <c r="BW1682">
        <v>932589</v>
      </c>
      <c r="BX1682">
        <v>42948</v>
      </c>
      <c r="BY1682">
        <v>180.61943205037025</v>
      </c>
      <c r="BZ1682">
        <v>0</v>
      </c>
      <c r="CA1682">
        <v>85.650003999999996</v>
      </c>
      <c r="CB1682">
        <v>226.06766874155559</v>
      </c>
      <c r="CC1682">
        <v>0</v>
      </c>
      <c r="CD1682">
        <v>14.308961313395299</v>
      </c>
      <c r="CE1682">
        <v>44.922094105359939</v>
      </c>
      <c r="CF1682">
        <v>0</v>
      </c>
      <c r="CG1682">
        <v>515232.91645880404</v>
      </c>
      <c r="CH1682">
        <v>261244.85904953443</v>
      </c>
      <c r="CI1682">
        <v>103711.79010878509</v>
      </c>
      <c r="CJ1682">
        <v>48832.227704282181</v>
      </c>
      <c r="CK1682">
        <v>526420.4856542123</v>
      </c>
      <c r="CL1682">
        <v>357000000</v>
      </c>
      <c r="CM1682">
        <v>306000000</v>
      </c>
      <c r="CN1682">
        <v>2220000</v>
      </c>
      <c r="CO1682">
        <v>286510000</v>
      </c>
      <c r="CP1682">
        <v>146000</v>
      </c>
      <c r="CQ1682">
        <v>2020</v>
      </c>
      <c r="CR1682">
        <v>3530</v>
      </c>
      <c r="CS1682">
        <v>3600</v>
      </c>
      <c r="CT1682">
        <v>321591000</v>
      </c>
      <c r="CU1682">
        <v>14156160</v>
      </c>
      <c r="CV1682">
        <v>23565120</v>
      </c>
      <c r="CW1682">
        <v>22044540</v>
      </c>
      <c r="CX1682">
        <v>39468.613407970697</v>
      </c>
      <c r="CY1682">
        <v>1323634.0553583605</v>
      </c>
      <c r="CZ1682">
        <v>460100</v>
      </c>
      <c r="DA1682">
        <v>442995.07656814042</v>
      </c>
      <c r="DB1682">
        <v>409271.61056088225</v>
      </c>
      <c r="DC1682">
        <v>369367.71034519438</v>
      </c>
      <c r="DD1682">
        <v>-6607937.1845962964</v>
      </c>
      <c r="DE1682">
        <v>-3421376.6427688189</v>
      </c>
      <c r="DF1682">
        <v>-1046531.6704295203</v>
      </c>
    </row>
    <row r="1683" spans="1:110" x14ac:dyDescent="0.45">
      <c r="A1683">
        <v>45201</v>
      </c>
      <c r="B1683" t="s">
        <v>2008</v>
      </c>
      <c r="C1683">
        <v>401138</v>
      </c>
      <c r="D1683">
        <v>399619</v>
      </c>
      <c r="E1683">
        <v>394839</v>
      </c>
      <c r="F1683">
        <v>387659</v>
      </c>
      <c r="G1683">
        <v>378275</v>
      </c>
      <c r="H1683">
        <v>366714</v>
      </c>
      <c r="I1683">
        <v>353770</v>
      </c>
      <c r="J1683">
        <v>345752.92857142858</v>
      </c>
      <c r="K1683">
        <v>2.31</v>
      </c>
      <c r="L1683">
        <v>2.2400000000000002</v>
      </c>
      <c r="M1683">
        <v>2.1800000000000002</v>
      </c>
      <c r="N1683">
        <v>2.13</v>
      </c>
      <c r="O1683">
        <v>2.09</v>
      </c>
      <c r="P1683">
        <v>2.0699999999999998</v>
      </c>
      <c r="Q1683">
        <v>2.053264399430367</v>
      </c>
      <c r="R1683">
        <v>2.0348370672481826</v>
      </c>
      <c r="S1683">
        <v>265130</v>
      </c>
      <c r="T1683">
        <v>9181</v>
      </c>
      <c r="U1683">
        <v>3155</v>
      </c>
      <c r="V1683">
        <v>899.10855678992687</v>
      </c>
      <c r="W1683">
        <v>1993.9600735628142</v>
      </c>
      <c r="X1683">
        <v>2127.8495976167478</v>
      </c>
      <c r="Y1683">
        <v>329.72052046760405</v>
      </c>
      <c r="Z1683">
        <v>189661</v>
      </c>
      <c r="AA1683">
        <v>186288.84232116886</v>
      </c>
      <c r="AB1683">
        <v>179012.22891454311</v>
      </c>
      <c r="AC1683">
        <v>171947.68629785956</v>
      </c>
      <c r="AD1683">
        <v>164392.99166440501</v>
      </c>
      <c r="AE1683">
        <v>156222.42404620509</v>
      </c>
      <c r="AF1683">
        <v>148261.13031663658</v>
      </c>
      <c r="AG1683">
        <v>140727.55946058178</v>
      </c>
      <c r="AH1683">
        <v>9587</v>
      </c>
      <c r="AI1683">
        <v>8858.6246771008082</v>
      </c>
      <c r="AJ1683">
        <v>8136.5197602668322</v>
      </c>
      <c r="AK1683">
        <v>7580.7002200826701</v>
      </c>
      <c r="AL1683">
        <v>7198.442056218636</v>
      </c>
      <c r="AM1683">
        <v>6960.549136659215</v>
      </c>
      <c r="AN1683">
        <v>7179.134152687503</v>
      </c>
      <c r="AO1683">
        <v>7093.4751877114941</v>
      </c>
      <c r="AP1683">
        <v>1093.5926111363153</v>
      </c>
      <c r="AQ1683">
        <v>250.65944678080641</v>
      </c>
      <c r="AR1683">
        <v>11.310535663081533</v>
      </c>
      <c r="AS1683">
        <v>250.65944678080641</v>
      </c>
      <c r="AT1683">
        <v>306003</v>
      </c>
      <c r="AU1683">
        <v>5811</v>
      </c>
      <c r="AV1683">
        <v>189305.39992633543</v>
      </c>
      <c r="AW1683">
        <v>90096.894526817341</v>
      </c>
      <c r="AX1683">
        <v>3630.6811853045137</v>
      </c>
      <c r="AY1683">
        <v>6317.121195541813</v>
      </c>
      <c r="AZ1683">
        <v>3427.2858678001317</v>
      </c>
      <c r="BA1683">
        <v>96.510258972398645</v>
      </c>
      <c r="BB1683">
        <v>66.061272509003672</v>
      </c>
      <c r="BC1683">
        <v>176260</v>
      </c>
      <c r="BD1683">
        <v>11090185.680989286</v>
      </c>
      <c r="BE1683">
        <v>70495548.608703136</v>
      </c>
      <c r="BF1683">
        <v>2558806</v>
      </c>
      <c r="BG1683">
        <v>2610414.7678891378</v>
      </c>
      <c r="BH1683">
        <v>2540951.6126963114</v>
      </c>
      <c r="BI1683">
        <v>1475322.0000000005</v>
      </c>
      <c r="BJ1683">
        <v>1361746.6364785295</v>
      </c>
      <c r="BK1683">
        <v>1301916.9276395966</v>
      </c>
      <c r="BL1683">
        <v>-3195446.8794176877</v>
      </c>
      <c r="BM1683">
        <v>-4071619.0477321949</v>
      </c>
      <c r="BN1683">
        <v>-5044016.9166573901</v>
      </c>
      <c r="BO1683">
        <v>6316701.6596825719</v>
      </c>
      <c r="BP1683">
        <v>15816270.84408886</v>
      </c>
      <c r="BQ1683">
        <v>24575725.574952383</v>
      </c>
      <c r="BR1683">
        <v>931004</v>
      </c>
      <c r="BS1683">
        <v>8767932</v>
      </c>
      <c r="BT1683">
        <v>937111</v>
      </c>
      <c r="BU1683">
        <v>17316</v>
      </c>
      <c r="BV1683">
        <v>88734</v>
      </c>
      <c r="BW1683">
        <v>932589</v>
      </c>
      <c r="BX1683">
        <v>42948</v>
      </c>
      <c r="BY1683">
        <v>4565.8755112316176</v>
      </c>
      <c r="BZ1683">
        <v>0</v>
      </c>
      <c r="CA1683">
        <v>0</v>
      </c>
      <c r="CB1683">
        <v>9.0323278468966031</v>
      </c>
      <c r="CC1683">
        <v>15.992869199999999</v>
      </c>
      <c r="CD1683">
        <v>365.89747771460355</v>
      </c>
      <c r="CE1683">
        <v>16.853475819911385</v>
      </c>
      <c r="CF1683">
        <v>19.647283149110805</v>
      </c>
      <c r="CG1683">
        <v>8812873.3894192465</v>
      </c>
      <c r="CH1683">
        <v>4468499.1833675057</v>
      </c>
      <c r="CI1683">
        <v>1773952.8008044611</v>
      </c>
      <c r="CJ1683">
        <v>835257.65985399543</v>
      </c>
      <c r="CK1683">
        <v>9004232.7294477168</v>
      </c>
      <c r="CL1683">
        <v>52300000</v>
      </c>
      <c r="CM1683">
        <v>32300000</v>
      </c>
      <c r="CN1683">
        <v>8240000</v>
      </c>
      <c r="CO1683">
        <v>643670000</v>
      </c>
      <c r="CP1683">
        <v>132000</v>
      </c>
      <c r="CQ1683">
        <v>3700</v>
      </c>
      <c r="CR1683">
        <v>0</v>
      </c>
      <c r="CS1683">
        <v>0</v>
      </c>
      <c r="CT1683">
        <v>251720000</v>
      </c>
      <c r="CU1683">
        <v>25929600</v>
      </c>
      <c r="CV1683">
        <v>0</v>
      </c>
      <c r="CW1683">
        <v>0</v>
      </c>
      <c r="CX1683">
        <v>60600.741784419894</v>
      </c>
      <c r="CY1683">
        <v>26023689.896854751</v>
      </c>
      <c r="CZ1683">
        <v>176260</v>
      </c>
      <c r="DA1683">
        <v>179815.00238319725</v>
      </c>
      <c r="DB1683">
        <v>175030.12391476799</v>
      </c>
      <c r="DC1683">
        <v>167877.26393671532</v>
      </c>
      <c r="DD1683">
        <v>-3195446.8794176877</v>
      </c>
      <c r="DE1683">
        <v>-4071619.0477321949</v>
      </c>
      <c r="DF1683">
        <v>-5044016.9166573901</v>
      </c>
    </row>
    <row r="1684" spans="1:110" x14ac:dyDescent="0.45">
      <c r="A1684">
        <v>45202</v>
      </c>
      <c r="B1684" t="s">
        <v>2009</v>
      </c>
      <c r="C1684">
        <v>165029</v>
      </c>
      <c r="D1684">
        <v>159293</v>
      </c>
      <c r="E1684">
        <v>152757</v>
      </c>
      <c r="F1684">
        <v>146021</v>
      </c>
      <c r="G1684">
        <v>139295</v>
      </c>
      <c r="H1684">
        <v>132402</v>
      </c>
      <c r="I1684">
        <v>125496</v>
      </c>
      <c r="J1684">
        <v>118858.75</v>
      </c>
      <c r="K1684">
        <v>2.31</v>
      </c>
      <c r="L1684">
        <v>2.2400000000000002</v>
      </c>
      <c r="M1684">
        <v>2.1800000000000002</v>
      </c>
      <c r="N1684">
        <v>2.13</v>
      </c>
      <c r="O1684">
        <v>2.09</v>
      </c>
      <c r="P1684">
        <v>2.0699999999999998</v>
      </c>
      <c r="Q1684">
        <v>2.053264399430367</v>
      </c>
      <c r="R1684">
        <v>2.0348370672481826</v>
      </c>
      <c r="S1684">
        <v>254592</v>
      </c>
      <c r="T1684">
        <v>8874</v>
      </c>
      <c r="U1684">
        <v>3583</v>
      </c>
      <c r="V1684">
        <v>353.35137852866131</v>
      </c>
      <c r="W1684">
        <v>920.41699872764059</v>
      </c>
      <c r="X1684">
        <v>2152.9907731791409</v>
      </c>
      <c r="Y1684">
        <v>333.72728209196964</v>
      </c>
      <c r="Z1684">
        <v>83341</v>
      </c>
      <c r="AA1684">
        <v>78703.019461640579</v>
      </c>
      <c r="AB1684">
        <v>73743.462757931353</v>
      </c>
      <c r="AC1684">
        <v>69487.405772161597</v>
      </c>
      <c r="AD1684">
        <v>65602.313461177633</v>
      </c>
      <c r="AE1684">
        <v>61853.866812501932</v>
      </c>
      <c r="AF1684">
        <v>58427.144970420857</v>
      </c>
      <c r="AG1684">
        <v>54128.643468729744</v>
      </c>
      <c r="AH1684">
        <v>7466</v>
      </c>
      <c r="AI1684">
        <v>6692.3218837462764</v>
      </c>
      <c r="AJ1684">
        <v>6078.2647157795327</v>
      </c>
      <c r="AK1684">
        <v>5650.7501739479321</v>
      </c>
      <c r="AL1684">
        <v>5417.3650102797064</v>
      </c>
      <c r="AM1684">
        <v>5332.9153615782598</v>
      </c>
      <c r="AN1684">
        <v>5536.4318312566584</v>
      </c>
      <c r="AO1684">
        <v>5411.7924563089437</v>
      </c>
      <c r="AP1684">
        <v>394.61965041898355</v>
      </c>
      <c r="AQ1684">
        <v>280.17445124513574</v>
      </c>
      <c r="AR1684">
        <v>12.642344676773845</v>
      </c>
      <c r="AS1684">
        <v>280.17445124513574</v>
      </c>
      <c r="AT1684">
        <v>145470</v>
      </c>
      <c r="AU1684">
        <v>3605</v>
      </c>
      <c r="AV1684">
        <v>90253.777096974882</v>
      </c>
      <c r="AW1684">
        <v>51159.052789624766</v>
      </c>
      <c r="AX1684">
        <v>2224.4587700383863</v>
      </c>
      <c r="AY1684">
        <v>3011.7685417260514</v>
      </c>
      <c r="AZ1684">
        <v>1946.0903681173259</v>
      </c>
      <c r="BA1684">
        <v>59.130251600932581</v>
      </c>
      <c r="BB1684">
        <v>66.061272509003672</v>
      </c>
      <c r="BC1684">
        <v>69940</v>
      </c>
      <c r="BD1684">
        <v>3795119.0871783965</v>
      </c>
      <c r="BE1684">
        <v>29951838.541337475</v>
      </c>
      <c r="BF1684">
        <v>1041017.9999999999</v>
      </c>
      <c r="BG1684">
        <v>1003564.4776680903</v>
      </c>
      <c r="BH1684">
        <v>936340.40746243112</v>
      </c>
      <c r="BI1684">
        <v>952534.00000000047</v>
      </c>
      <c r="BJ1684">
        <v>840998.43973636138</v>
      </c>
      <c r="BK1684">
        <v>793977.59422541503</v>
      </c>
      <c r="BL1684">
        <v>-2216871.6023993287</v>
      </c>
      <c r="BM1684">
        <v>-2625375.3420312521</v>
      </c>
      <c r="BN1684">
        <v>-3113637.7153590866</v>
      </c>
      <c r="BO1684">
        <v>2027663.7337798364</v>
      </c>
      <c r="BP1684">
        <v>5750696.2407073509</v>
      </c>
      <c r="BQ1684">
        <v>9331308.9602610152</v>
      </c>
      <c r="BR1684">
        <v>931004</v>
      </c>
      <c r="BS1684">
        <v>8767932</v>
      </c>
      <c r="BT1684">
        <v>937111</v>
      </c>
      <c r="BU1684">
        <v>17316</v>
      </c>
      <c r="BV1684">
        <v>88734</v>
      </c>
      <c r="BW1684">
        <v>932589</v>
      </c>
      <c r="BX1684">
        <v>42948</v>
      </c>
      <c r="BY1684">
        <v>2385.7257859943447</v>
      </c>
      <c r="BZ1684">
        <v>0</v>
      </c>
      <c r="CA1684">
        <v>0</v>
      </c>
      <c r="CB1684">
        <v>42.282092688149802</v>
      </c>
      <c r="CC1684">
        <v>400.87125789200002</v>
      </c>
      <c r="CD1684">
        <v>199.06435911972764</v>
      </c>
      <c r="CE1684">
        <v>1.8720000000000001</v>
      </c>
      <c r="CF1684">
        <v>696.64654760000019</v>
      </c>
      <c r="CG1684">
        <v>4281570.2771472977</v>
      </c>
      <c r="CH1684">
        <v>2170937.0419338406</v>
      </c>
      <c r="CI1684">
        <v>861841.90437882813</v>
      </c>
      <c r="CJ1684">
        <v>405794.36605592043</v>
      </c>
      <c r="CK1684">
        <v>4374538.6458412232</v>
      </c>
      <c r="CL1684">
        <v>63100000</v>
      </c>
      <c r="CM1684">
        <v>62300000</v>
      </c>
      <c r="CN1684">
        <v>7240000</v>
      </c>
      <c r="CO1684">
        <v>653360000</v>
      </c>
      <c r="CP1684">
        <v>144000</v>
      </c>
      <c r="CQ1684">
        <v>2360</v>
      </c>
      <c r="CR1684">
        <v>0</v>
      </c>
      <c r="CS1684">
        <v>0</v>
      </c>
      <c r="CT1684">
        <v>298254000</v>
      </c>
      <c r="CU1684">
        <v>16538880</v>
      </c>
      <c r="CV1684">
        <v>0</v>
      </c>
      <c r="CW1684">
        <v>0</v>
      </c>
      <c r="CX1684">
        <v>61133.170929447959</v>
      </c>
      <c r="CY1684">
        <v>11864068.675119931</v>
      </c>
      <c r="CZ1684">
        <v>69940</v>
      </c>
      <c r="DA1684">
        <v>67423.713680365036</v>
      </c>
      <c r="DB1684">
        <v>62907.315817711555</v>
      </c>
      <c r="DC1684">
        <v>57448.470836845438</v>
      </c>
      <c r="DD1684">
        <v>-2216871.6023993287</v>
      </c>
      <c r="DE1684">
        <v>-2625375.3420312521</v>
      </c>
      <c r="DF1684">
        <v>-3113637.7153590866</v>
      </c>
    </row>
    <row r="1685" spans="1:110" x14ac:dyDescent="0.45">
      <c r="A1685">
        <v>45203</v>
      </c>
      <c r="B1685" t="s">
        <v>2010</v>
      </c>
      <c r="C1685">
        <v>125159</v>
      </c>
      <c r="D1685">
        <v>118491</v>
      </c>
      <c r="E1685">
        <v>111312</v>
      </c>
      <c r="F1685">
        <v>104062</v>
      </c>
      <c r="G1685">
        <v>96820</v>
      </c>
      <c r="H1685">
        <v>89544</v>
      </c>
      <c r="I1685">
        <v>82423</v>
      </c>
      <c r="J1685">
        <v>75258.928571428565</v>
      </c>
      <c r="K1685">
        <v>2.31</v>
      </c>
      <c r="L1685">
        <v>2.2400000000000002</v>
      </c>
      <c r="M1685">
        <v>2.1800000000000002</v>
      </c>
      <c r="N1685">
        <v>2.13</v>
      </c>
      <c r="O1685">
        <v>2.09</v>
      </c>
      <c r="P1685">
        <v>2.0699999999999998</v>
      </c>
      <c r="Q1685">
        <v>2.053264399430367</v>
      </c>
      <c r="R1685">
        <v>2.0348370672481826</v>
      </c>
      <c r="S1685">
        <v>248586</v>
      </c>
      <c r="T1685">
        <v>9515</v>
      </c>
      <c r="U1685">
        <v>3285</v>
      </c>
      <c r="V1685">
        <v>259.21344425343278</v>
      </c>
      <c r="W1685">
        <v>580.71315182997296</v>
      </c>
      <c r="X1685">
        <v>2386.6163999503447</v>
      </c>
      <c r="Y1685">
        <v>367.79435786182393</v>
      </c>
      <c r="Z1685">
        <v>57240</v>
      </c>
      <c r="AA1685">
        <v>52983.024623005847</v>
      </c>
      <c r="AB1685">
        <v>48586.544540936244</v>
      </c>
      <c r="AC1685">
        <v>44614.488491768781</v>
      </c>
      <c r="AD1685">
        <v>40840.473020627345</v>
      </c>
      <c r="AE1685">
        <v>37279.674752593994</v>
      </c>
      <c r="AF1685">
        <v>34138.833769222358</v>
      </c>
      <c r="AG1685">
        <v>30152.834975126716</v>
      </c>
      <c r="AH1685">
        <v>2920</v>
      </c>
      <c r="AI1685">
        <v>2440.3903077853179</v>
      </c>
      <c r="AJ1685">
        <v>2053.2147800908888</v>
      </c>
      <c r="AK1685">
        <v>1761.0053461448499</v>
      </c>
      <c r="AL1685">
        <v>1539.2803847366113</v>
      </c>
      <c r="AM1685">
        <v>1370.4965627132715</v>
      </c>
      <c r="AN1685">
        <v>1449.5504961841143</v>
      </c>
      <c r="AO1685">
        <v>1274.2957849001618</v>
      </c>
      <c r="AP1685">
        <v>264.77175118944268</v>
      </c>
      <c r="AQ1685">
        <v>129.25536437826966</v>
      </c>
      <c r="AR1685">
        <v>5.8324049909973787</v>
      </c>
      <c r="AS1685">
        <v>129.25536437826966</v>
      </c>
      <c r="AT1685">
        <v>95232</v>
      </c>
      <c r="AU1685">
        <v>1762</v>
      </c>
      <c r="AV1685">
        <v>58899.876311429944</v>
      </c>
      <c r="AW1685">
        <v>27580.080750432095</v>
      </c>
      <c r="AX1685">
        <v>1102.4278287436534</v>
      </c>
      <c r="AY1685">
        <v>1965.4888725124172</v>
      </c>
      <c r="AZ1685">
        <v>1049.1462717464369</v>
      </c>
      <c r="BA1685">
        <v>29.304582203767772</v>
      </c>
      <c r="BB1685">
        <v>66.061272509003672</v>
      </c>
      <c r="BC1685">
        <v>51160</v>
      </c>
      <c r="BD1685">
        <v>2363026.0829833853</v>
      </c>
      <c r="BE1685">
        <v>22457028.945986837</v>
      </c>
      <c r="BF1685">
        <v>608062</v>
      </c>
      <c r="BG1685">
        <v>561594.80574071861</v>
      </c>
      <c r="BH1685">
        <v>497252.14194388164</v>
      </c>
      <c r="BI1685">
        <v>515098.00000000023</v>
      </c>
      <c r="BJ1685">
        <v>433739.56010723067</v>
      </c>
      <c r="BK1685">
        <v>397048.79292309546</v>
      </c>
      <c r="BL1685">
        <v>-1402044.8735599671</v>
      </c>
      <c r="BM1685">
        <v>-1791423.2680259976</v>
      </c>
      <c r="BN1685">
        <v>-2217803.5060697612</v>
      </c>
      <c r="BO1685">
        <v>1093759.6188546736</v>
      </c>
      <c r="BP1685">
        <v>3484368.9090347327</v>
      </c>
      <c r="BQ1685">
        <v>5687509.5896404274</v>
      </c>
      <c r="BR1685">
        <v>931004</v>
      </c>
      <c r="BS1685">
        <v>8767932</v>
      </c>
      <c r="BT1685">
        <v>937111</v>
      </c>
      <c r="BU1685">
        <v>17316</v>
      </c>
      <c r="BV1685">
        <v>88734</v>
      </c>
      <c r="BW1685">
        <v>932589</v>
      </c>
      <c r="BX1685">
        <v>42948</v>
      </c>
      <c r="BY1685">
        <v>752.82093048480363</v>
      </c>
      <c r="BZ1685">
        <v>0</v>
      </c>
      <c r="CA1685">
        <v>0</v>
      </c>
      <c r="CB1685">
        <v>167.29152323188396</v>
      </c>
      <c r="CC1685">
        <v>93.436258744320014</v>
      </c>
      <c r="CD1685">
        <v>179.2435933625201</v>
      </c>
      <c r="CE1685">
        <v>0</v>
      </c>
      <c r="CF1685">
        <v>20.190155294117645</v>
      </c>
      <c r="CG1685">
        <v>3471337.2703172136</v>
      </c>
      <c r="CH1685">
        <v>1760114.6722735167</v>
      </c>
      <c r="CI1685">
        <v>698749.22753450961</v>
      </c>
      <c r="CJ1685">
        <v>329002.91617149644</v>
      </c>
      <c r="CK1685">
        <v>3546712.5514215194</v>
      </c>
      <c r="CL1685">
        <v>17900000</v>
      </c>
      <c r="CM1685">
        <v>9410000</v>
      </c>
      <c r="CN1685">
        <v>3670000</v>
      </c>
      <c r="CO1685">
        <v>868020000</v>
      </c>
      <c r="CP1685">
        <v>173000</v>
      </c>
      <c r="CQ1685">
        <v>22910</v>
      </c>
      <c r="CR1685">
        <v>0</v>
      </c>
      <c r="CS1685">
        <v>0</v>
      </c>
      <c r="CT1685">
        <v>344943000</v>
      </c>
      <c r="CU1685">
        <v>160553280</v>
      </c>
      <c r="CV1685">
        <v>0</v>
      </c>
      <c r="CW1685">
        <v>0</v>
      </c>
      <c r="CX1685">
        <v>109428.25954694836</v>
      </c>
      <c r="CY1685">
        <v>9620927.8324752674</v>
      </c>
      <c r="CZ1685">
        <v>51160</v>
      </c>
      <c r="DA1685">
        <v>47250.428840636581</v>
      </c>
      <c r="DB1685">
        <v>41836.884366806313</v>
      </c>
      <c r="DC1685">
        <v>35770.217454732228</v>
      </c>
      <c r="DD1685">
        <v>-1402044.8735599671</v>
      </c>
      <c r="DE1685">
        <v>-1791423.2680259976</v>
      </c>
      <c r="DF1685">
        <v>-2217803.5060697612</v>
      </c>
    </row>
    <row r="1686" spans="1:110" x14ac:dyDescent="0.45">
      <c r="A1686">
        <v>45204</v>
      </c>
      <c r="B1686" t="s">
        <v>2011</v>
      </c>
      <c r="C1686">
        <v>54090</v>
      </c>
      <c r="D1686">
        <v>50395</v>
      </c>
      <c r="E1686">
        <v>46562</v>
      </c>
      <c r="F1686">
        <v>42732</v>
      </c>
      <c r="G1686">
        <v>38981</v>
      </c>
      <c r="H1686">
        <v>35285</v>
      </c>
      <c r="I1686">
        <v>31695</v>
      </c>
      <c r="J1686">
        <v>27945.5</v>
      </c>
      <c r="K1686">
        <v>2.31</v>
      </c>
      <c r="L1686">
        <v>2.2400000000000002</v>
      </c>
      <c r="M1686">
        <v>2.1800000000000002</v>
      </c>
      <c r="N1686">
        <v>2.13</v>
      </c>
      <c r="O1686">
        <v>2.09</v>
      </c>
      <c r="P1686">
        <v>2.0699999999999998</v>
      </c>
      <c r="Q1686">
        <v>2.053264399430367</v>
      </c>
      <c r="R1686">
        <v>2.0348370672481826</v>
      </c>
      <c r="S1686">
        <v>251412</v>
      </c>
      <c r="T1686">
        <v>9456</v>
      </c>
      <c r="U1686">
        <v>3283</v>
      </c>
      <c r="V1686">
        <v>112.33309845371218</v>
      </c>
      <c r="W1686">
        <v>348.26989712101141</v>
      </c>
      <c r="X1686">
        <v>2365.298590869048</v>
      </c>
      <c r="Y1686">
        <v>264.87513599713566</v>
      </c>
      <c r="Z1686">
        <v>23698</v>
      </c>
      <c r="AA1686">
        <v>21266.468154288286</v>
      </c>
      <c r="AB1686">
        <v>18864.619558330425</v>
      </c>
      <c r="AC1686">
        <v>16827.851983154877</v>
      </c>
      <c r="AD1686">
        <v>15001.083445834514</v>
      </c>
      <c r="AE1686">
        <v>13353.326287539783</v>
      </c>
      <c r="AF1686">
        <v>11902.505364167746</v>
      </c>
      <c r="AG1686">
        <v>9897.6657997623952</v>
      </c>
      <c r="AH1686">
        <v>2899</v>
      </c>
      <c r="AI1686">
        <v>2426.2545366581944</v>
      </c>
      <c r="AJ1686">
        <v>2021.7419316900359</v>
      </c>
      <c r="AK1686">
        <v>1709.9162577194497</v>
      </c>
      <c r="AL1686">
        <v>1470.2312391038599</v>
      </c>
      <c r="AM1686">
        <v>1282.8733022288745</v>
      </c>
      <c r="AN1686">
        <v>1188.2361445318154</v>
      </c>
      <c r="AO1686">
        <v>982.5854020700915</v>
      </c>
      <c r="AP1686">
        <v>105.16803267442587</v>
      </c>
      <c r="AQ1686">
        <v>146.12108121502925</v>
      </c>
      <c r="AR1686">
        <v>6.5934387131072727</v>
      </c>
      <c r="AS1686">
        <v>146.12108121502925</v>
      </c>
      <c r="AT1686">
        <v>42949</v>
      </c>
      <c r="AU1686">
        <v>684</v>
      </c>
      <c r="AV1686">
        <v>26529.260112251693</v>
      </c>
      <c r="AW1686">
        <v>11344.684882066958</v>
      </c>
      <c r="AX1686">
        <v>431.72145351928259</v>
      </c>
      <c r="AY1686">
        <v>885.28140994583896</v>
      </c>
      <c r="AZ1686">
        <v>431.55181291382706</v>
      </c>
      <c r="BA1686">
        <v>11.475959236446078</v>
      </c>
      <c r="BB1686">
        <v>66.061272509003672</v>
      </c>
      <c r="BC1686">
        <v>22060</v>
      </c>
      <c r="BD1686">
        <v>889600.98700206948</v>
      </c>
      <c r="BE1686">
        <v>8856962.8758041169</v>
      </c>
      <c r="BF1686">
        <v>215413.99999999997</v>
      </c>
      <c r="BG1686">
        <v>192091.48336144458</v>
      </c>
      <c r="BH1686">
        <v>163212.82062623152</v>
      </c>
      <c r="BI1686">
        <v>120432</v>
      </c>
      <c r="BJ1686">
        <v>95296.118534221736</v>
      </c>
      <c r="BK1686">
        <v>84951.129094016855</v>
      </c>
      <c r="BL1686">
        <v>-722543.12194002629</v>
      </c>
      <c r="BM1686">
        <v>-849673.84375411668</v>
      </c>
      <c r="BN1686">
        <v>-1003270.5959171794</v>
      </c>
      <c r="BO1686">
        <v>88831.393320649862</v>
      </c>
      <c r="BP1686">
        <v>843295.82827198412</v>
      </c>
      <c r="BQ1686">
        <v>1609643.9919257453</v>
      </c>
      <c r="BR1686">
        <v>931004</v>
      </c>
      <c r="BS1686">
        <v>8767932</v>
      </c>
      <c r="BT1686">
        <v>937111</v>
      </c>
      <c r="BU1686">
        <v>17316</v>
      </c>
      <c r="BV1686">
        <v>88734</v>
      </c>
      <c r="BW1686">
        <v>932589</v>
      </c>
      <c r="BX1686">
        <v>42948</v>
      </c>
      <c r="BY1686">
        <v>597.99285476164073</v>
      </c>
      <c r="BZ1686">
        <v>0</v>
      </c>
      <c r="CA1686">
        <v>0</v>
      </c>
      <c r="CB1686">
        <v>23.771345468680014</v>
      </c>
      <c r="CC1686">
        <v>1791.3010462080006</v>
      </c>
      <c r="CD1686">
        <v>88.495866863746286</v>
      </c>
      <c r="CE1686">
        <v>10.537747011146401</v>
      </c>
      <c r="CF1686">
        <v>30.22326</v>
      </c>
      <c r="CG1686">
        <v>1505009.0817389942</v>
      </c>
      <c r="CH1686">
        <v>763103.19637470122</v>
      </c>
      <c r="CI1686">
        <v>302944.9031904196</v>
      </c>
      <c r="CJ1686">
        <v>142640.23867420631</v>
      </c>
      <c r="CK1686">
        <v>1537688.2695467072</v>
      </c>
      <c r="CL1686">
        <v>16100000</v>
      </c>
      <c r="CM1686">
        <v>10600000</v>
      </c>
      <c r="CN1686">
        <v>3510000</v>
      </c>
      <c r="CO1686">
        <v>536110000</v>
      </c>
      <c r="CP1686">
        <v>161000</v>
      </c>
      <c r="CQ1686">
        <v>8550</v>
      </c>
      <c r="CR1686">
        <v>0</v>
      </c>
      <c r="CS1686">
        <v>0</v>
      </c>
      <c r="CT1686">
        <v>338841000</v>
      </c>
      <c r="CU1686">
        <v>59918400</v>
      </c>
      <c r="CV1686">
        <v>0</v>
      </c>
      <c r="CW1686">
        <v>0</v>
      </c>
      <c r="CX1686">
        <v>79248.961174079857</v>
      </c>
      <c r="CY1686">
        <v>4147009.2042073705</v>
      </c>
      <c r="CZ1686">
        <v>22060</v>
      </c>
      <c r="DA1686">
        <v>19671.600373947229</v>
      </c>
      <c r="DB1686">
        <v>16714.209953924386</v>
      </c>
      <c r="DC1686">
        <v>13466.301105247758</v>
      </c>
      <c r="DD1686">
        <v>-722543.12194002629</v>
      </c>
      <c r="DE1686">
        <v>-849673.84375411668</v>
      </c>
      <c r="DF1686">
        <v>-1003270.5959171794</v>
      </c>
    </row>
    <row r="1687" spans="1:110" x14ac:dyDescent="0.45">
      <c r="A1687">
        <v>45205</v>
      </c>
      <c r="B1687" t="s">
        <v>2012</v>
      </c>
      <c r="C1687">
        <v>46221</v>
      </c>
      <c r="D1687">
        <v>43970</v>
      </c>
      <c r="E1687">
        <v>41482</v>
      </c>
      <c r="F1687">
        <v>38927</v>
      </c>
      <c r="G1687">
        <v>36414</v>
      </c>
      <c r="H1687">
        <v>33887</v>
      </c>
      <c r="I1687">
        <v>31308</v>
      </c>
      <c r="J1687">
        <v>28808.964285714283</v>
      </c>
      <c r="K1687">
        <v>2.31</v>
      </c>
      <c r="L1687">
        <v>2.2400000000000002</v>
      </c>
      <c r="M1687">
        <v>2.1800000000000002</v>
      </c>
      <c r="N1687">
        <v>2.13</v>
      </c>
      <c r="O1687">
        <v>2.09</v>
      </c>
      <c r="P1687">
        <v>2.0699999999999998</v>
      </c>
      <c r="Q1687">
        <v>2.053264399430367</v>
      </c>
      <c r="R1687">
        <v>2.0348370672481826</v>
      </c>
      <c r="S1687">
        <v>251412</v>
      </c>
      <c r="T1687">
        <v>9456</v>
      </c>
      <c r="U1687">
        <v>3283</v>
      </c>
      <c r="V1687">
        <v>97.947719898779752</v>
      </c>
      <c r="W1687">
        <v>303.67044799749658</v>
      </c>
      <c r="X1687">
        <v>2318.0443260779257</v>
      </c>
      <c r="Y1687">
        <v>259.58342362673494</v>
      </c>
      <c r="Z1687">
        <v>22983</v>
      </c>
      <c r="AA1687">
        <v>21340.881019444736</v>
      </c>
      <c r="AB1687">
        <v>19477.900104903096</v>
      </c>
      <c r="AC1687">
        <v>17787.018559648801</v>
      </c>
      <c r="AD1687">
        <v>16292.267722650797</v>
      </c>
      <c r="AE1687">
        <v>14967.75551671701</v>
      </c>
      <c r="AF1687">
        <v>13985.088145326161</v>
      </c>
      <c r="AG1687">
        <v>12366.636992906639</v>
      </c>
      <c r="AH1687">
        <v>4749</v>
      </c>
      <c r="AI1687">
        <v>4161.7846382397429</v>
      </c>
      <c r="AJ1687">
        <v>3600.374887567481</v>
      </c>
      <c r="AK1687">
        <v>3130.0156034283236</v>
      </c>
      <c r="AL1687">
        <v>2742.1044363225083</v>
      </c>
      <c r="AM1687">
        <v>2461.7581667120376</v>
      </c>
      <c r="AN1687">
        <v>2487.1035202540002</v>
      </c>
      <c r="AO1687">
        <v>2239.4977108782182</v>
      </c>
      <c r="AP1687">
        <v>104.71955492314899</v>
      </c>
      <c r="AQ1687">
        <v>145.5395047723824</v>
      </c>
      <c r="AR1687">
        <v>6.5671961709655529</v>
      </c>
      <c r="AS1687">
        <v>145.5395047723824</v>
      </c>
      <c r="AT1687">
        <v>43597</v>
      </c>
      <c r="AU1687">
        <v>482</v>
      </c>
      <c r="AV1687">
        <v>26863.913391873335</v>
      </c>
      <c r="AW1687">
        <v>9417.1239795286092</v>
      </c>
      <c r="AX1687">
        <v>312.6161558600603</v>
      </c>
      <c r="AY1687">
        <v>896.44878988681319</v>
      </c>
      <c r="AZ1687">
        <v>358.22739618126826</v>
      </c>
      <c r="BA1687">
        <v>8.3099188888103033</v>
      </c>
      <c r="BB1687">
        <v>66.061272509003672</v>
      </c>
      <c r="BC1687">
        <v>19110</v>
      </c>
      <c r="BD1687">
        <v>910536.12265518238</v>
      </c>
      <c r="BE1687">
        <v>7839687.3463797132</v>
      </c>
      <c r="BF1687">
        <v>218232</v>
      </c>
      <c r="BG1687">
        <v>203180.16897308346</v>
      </c>
      <c r="BH1687">
        <v>182000.57610821613</v>
      </c>
      <c r="BI1687">
        <v>280849.99999999994</v>
      </c>
      <c r="BJ1687">
        <v>234080.50295232568</v>
      </c>
      <c r="BK1687">
        <v>214409.30136564389</v>
      </c>
      <c r="BL1687">
        <v>-597005.62620237819</v>
      </c>
      <c r="BM1687">
        <v>-689980.68517689849</v>
      </c>
      <c r="BN1687">
        <v>-817415.70958097931</v>
      </c>
      <c r="BO1687">
        <v>320155.47106361948</v>
      </c>
      <c r="BP1687">
        <v>1131852.6545390598</v>
      </c>
      <c r="BQ1687">
        <v>1962704.2741072318</v>
      </c>
      <c r="BR1687">
        <v>931004</v>
      </c>
      <c r="BS1687">
        <v>8767932</v>
      </c>
      <c r="BT1687">
        <v>937111</v>
      </c>
      <c r="BU1687">
        <v>17316</v>
      </c>
      <c r="BV1687">
        <v>88734</v>
      </c>
      <c r="BW1687">
        <v>932589</v>
      </c>
      <c r="BX1687">
        <v>42948</v>
      </c>
      <c r="BY1687">
        <v>641.47330332094702</v>
      </c>
      <c r="BZ1687">
        <v>0</v>
      </c>
      <c r="CA1687">
        <v>0</v>
      </c>
      <c r="CB1687">
        <v>139.54963009657894</v>
      </c>
      <c r="CC1687">
        <v>0</v>
      </c>
      <c r="CD1687">
        <v>62.565202239671372</v>
      </c>
      <c r="CE1687">
        <v>29.591832399375235</v>
      </c>
      <c r="CF1687">
        <v>20.977314254445965</v>
      </c>
      <c r="CG1687">
        <v>1306138.3311611142</v>
      </c>
      <c r="CH1687">
        <v>662267.32284225512</v>
      </c>
      <c r="CI1687">
        <v>262913.99506353418</v>
      </c>
      <c r="CJ1687">
        <v>123791.86648035207</v>
      </c>
      <c r="CK1687">
        <v>1334499.3160513497</v>
      </c>
      <c r="CL1687">
        <v>23800000</v>
      </c>
      <c r="CM1687">
        <v>40900000</v>
      </c>
      <c r="CN1687">
        <v>3960000</v>
      </c>
      <c r="CO1687">
        <v>562950000</v>
      </c>
      <c r="CP1687">
        <v>110000</v>
      </c>
      <c r="CQ1687">
        <v>9730</v>
      </c>
      <c r="CR1687">
        <v>1090</v>
      </c>
      <c r="CS1687">
        <v>510</v>
      </c>
      <c r="CT1687">
        <v>234150000</v>
      </c>
      <c r="CU1687">
        <v>68187840</v>
      </c>
      <c r="CV1687">
        <v>7434090</v>
      </c>
      <c r="CW1687">
        <v>3132470</v>
      </c>
      <c r="CX1687">
        <v>70766.703427713772</v>
      </c>
      <c r="CY1687">
        <v>3399702.6264873799</v>
      </c>
      <c r="CZ1687">
        <v>19110</v>
      </c>
      <c r="DA1687">
        <v>17791.950901222666</v>
      </c>
      <c r="DB1687">
        <v>15937.3098786063</v>
      </c>
      <c r="DC1687">
        <v>13783.205924940106</v>
      </c>
      <c r="DD1687">
        <v>-597005.62620237819</v>
      </c>
      <c r="DE1687">
        <v>-689980.68517689849</v>
      </c>
      <c r="DF1687">
        <v>-817415.70958097931</v>
      </c>
    </row>
    <row r="1688" spans="1:110" x14ac:dyDescent="0.45">
      <c r="A1688">
        <v>45206</v>
      </c>
      <c r="B1688" t="s">
        <v>2013</v>
      </c>
      <c r="C1688">
        <v>61761</v>
      </c>
      <c r="D1688">
        <v>59759</v>
      </c>
      <c r="E1688">
        <v>57324</v>
      </c>
      <c r="F1688">
        <v>54590</v>
      </c>
      <c r="G1688">
        <v>51704</v>
      </c>
      <c r="H1688">
        <v>48639</v>
      </c>
      <c r="I1688">
        <v>45498</v>
      </c>
      <c r="J1688">
        <v>42760.535714285703</v>
      </c>
      <c r="K1688">
        <v>2.31</v>
      </c>
      <c r="L1688">
        <v>2.2400000000000002</v>
      </c>
      <c r="M1688">
        <v>2.1800000000000002</v>
      </c>
      <c r="N1688">
        <v>2.13</v>
      </c>
      <c r="O1688">
        <v>2.09</v>
      </c>
      <c r="P1688">
        <v>2.0699999999999998</v>
      </c>
      <c r="Q1688">
        <v>2.053264399430367</v>
      </c>
      <c r="R1688">
        <v>2.0348370672481826</v>
      </c>
      <c r="S1688">
        <v>248586</v>
      </c>
      <c r="T1688">
        <v>9515</v>
      </c>
      <c r="U1688">
        <v>3285</v>
      </c>
      <c r="V1688">
        <v>125.67133250456088</v>
      </c>
      <c r="W1688">
        <v>389.62285065481956</v>
      </c>
      <c r="X1688">
        <v>2429.160206357491</v>
      </c>
      <c r="Y1688">
        <v>270.50452835970424</v>
      </c>
      <c r="Z1688">
        <v>30071</v>
      </c>
      <c r="AA1688">
        <v>28420.368706254252</v>
      </c>
      <c r="AB1688">
        <v>26465.21895879741</v>
      </c>
      <c r="AC1688">
        <v>24677.261401292759</v>
      </c>
      <c r="AD1688">
        <v>22996.837505318053</v>
      </c>
      <c r="AE1688">
        <v>21360.083010128466</v>
      </c>
      <c r="AF1688">
        <v>20095.716510824568</v>
      </c>
      <c r="AG1688">
        <v>18321.68474524482</v>
      </c>
      <c r="AH1688">
        <v>2055</v>
      </c>
      <c r="AI1688">
        <v>1949.8992003672734</v>
      </c>
      <c r="AJ1688">
        <v>1859.6690770800342</v>
      </c>
      <c r="AK1688">
        <v>1785.121634298672</v>
      </c>
      <c r="AL1688">
        <v>1764.1571548321249</v>
      </c>
      <c r="AM1688">
        <v>1782.9001927322945</v>
      </c>
      <c r="AN1688">
        <v>2122.3345029455704</v>
      </c>
      <c r="AO1688">
        <v>2135.4345779001142</v>
      </c>
      <c r="AP1688">
        <v>131.47193229855864</v>
      </c>
      <c r="AQ1688">
        <v>125.62051161172666</v>
      </c>
      <c r="AR1688">
        <v>5.6683891026116253</v>
      </c>
      <c r="AS1688">
        <v>125.62051161172666</v>
      </c>
      <c r="AT1688">
        <v>50568</v>
      </c>
      <c r="AU1688">
        <v>1500</v>
      </c>
      <c r="AV1688">
        <v>31450.12107444819</v>
      </c>
      <c r="AW1688">
        <v>20223.727035449891</v>
      </c>
      <c r="AX1688">
        <v>919.30292835407317</v>
      </c>
      <c r="AY1688">
        <v>1049.4905402543361</v>
      </c>
      <c r="AZ1688">
        <v>769.31057642851385</v>
      </c>
      <c r="BA1688">
        <v>24.436781739098006</v>
      </c>
      <c r="BB1688">
        <v>66.061272509003672</v>
      </c>
      <c r="BC1688">
        <v>25090</v>
      </c>
      <c r="BD1688">
        <v>1305586.9201442837</v>
      </c>
      <c r="BE1688">
        <v>12668468.138044547</v>
      </c>
      <c r="BF1688">
        <v>358590</v>
      </c>
      <c r="BG1688">
        <v>344489.79570288083</v>
      </c>
      <c r="BH1688">
        <v>315832.75094091712</v>
      </c>
      <c r="BI1688">
        <v>330838</v>
      </c>
      <c r="BJ1688">
        <v>287264.95042565255</v>
      </c>
      <c r="BK1688">
        <v>267703.34351468598</v>
      </c>
      <c r="BL1688">
        <v>-723734.93312092824</v>
      </c>
      <c r="BM1688">
        <v>-929076.97124152584</v>
      </c>
      <c r="BN1688">
        <v>-1098609.3191837883</v>
      </c>
      <c r="BO1688">
        <v>813116.08111232053</v>
      </c>
      <c r="BP1688">
        <v>2298008.6981745558</v>
      </c>
      <c r="BQ1688">
        <v>3679072.8381247027</v>
      </c>
      <c r="BR1688">
        <v>931004</v>
      </c>
      <c r="BS1688">
        <v>8767932</v>
      </c>
      <c r="BT1688">
        <v>937111</v>
      </c>
      <c r="BU1688">
        <v>17316</v>
      </c>
      <c r="BV1688">
        <v>88734</v>
      </c>
      <c r="BW1688">
        <v>932589</v>
      </c>
      <c r="BX1688">
        <v>42948</v>
      </c>
      <c r="BY1688">
        <v>909.58020916183352</v>
      </c>
      <c r="BZ1688">
        <v>0</v>
      </c>
      <c r="CA1688">
        <v>0</v>
      </c>
      <c r="CB1688">
        <v>0</v>
      </c>
      <c r="CC1688">
        <v>1211.3040672</v>
      </c>
      <c r="CD1688">
        <v>56.858898125668006</v>
      </c>
      <c r="CE1688">
        <v>0</v>
      </c>
      <c r="CF1688">
        <v>471.07452719999998</v>
      </c>
      <c r="CG1688">
        <v>1904785.066276625</v>
      </c>
      <c r="CH1688">
        <v>965806.51247828861</v>
      </c>
      <c r="CI1688">
        <v>383416.24280098733</v>
      </c>
      <c r="CJ1688">
        <v>180529.80528384677</v>
      </c>
      <c r="CK1688">
        <v>1946144.8359082183</v>
      </c>
      <c r="CL1688">
        <v>9180000</v>
      </c>
      <c r="CM1688">
        <v>5290000</v>
      </c>
      <c r="CN1688">
        <v>2890000</v>
      </c>
      <c r="CO1688">
        <v>336930000</v>
      </c>
      <c r="CP1688">
        <v>1000</v>
      </c>
      <c r="CQ1688">
        <v>1310</v>
      </c>
      <c r="CR1688">
        <v>0</v>
      </c>
      <c r="CS1688">
        <v>0</v>
      </c>
      <c r="CT1688">
        <v>1556000</v>
      </c>
      <c r="CU1688">
        <v>9180480</v>
      </c>
      <c r="CV1688">
        <v>0</v>
      </c>
      <c r="CW1688">
        <v>0</v>
      </c>
      <c r="CX1688">
        <v>28588.161156141192</v>
      </c>
      <c r="CY1688">
        <v>5137446.3137909686</v>
      </c>
      <c r="CZ1688">
        <v>25090</v>
      </c>
      <c r="DA1688">
        <v>24103.430029240302</v>
      </c>
      <c r="DB1688">
        <v>22098.339945641568</v>
      </c>
      <c r="DC1688">
        <v>19763.272346386329</v>
      </c>
      <c r="DD1688">
        <v>-723734.93312092824</v>
      </c>
      <c r="DE1688">
        <v>-929076.97124152584</v>
      </c>
      <c r="DF1688">
        <v>-1098609.3191837883</v>
      </c>
    </row>
    <row r="1689" spans="1:110" x14ac:dyDescent="0.45">
      <c r="A1689">
        <v>45207</v>
      </c>
      <c r="B1689" t="s">
        <v>2014</v>
      </c>
      <c r="C1689">
        <v>18779</v>
      </c>
      <c r="D1689">
        <v>17031</v>
      </c>
      <c r="E1689">
        <v>15295</v>
      </c>
      <c r="F1689">
        <v>13651</v>
      </c>
      <c r="G1689">
        <v>12109</v>
      </c>
      <c r="H1689">
        <v>10633</v>
      </c>
      <c r="I1689">
        <v>9229</v>
      </c>
      <c r="J1689">
        <v>7635</v>
      </c>
      <c r="K1689">
        <v>2.31</v>
      </c>
      <c r="L1689">
        <v>2.2400000000000002</v>
      </c>
      <c r="M1689">
        <v>2.1800000000000002</v>
      </c>
      <c r="N1689">
        <v>2.13</v>
      </c>
      <c r="O1689">
        <v>2.09</v>
      </c>
      <c r="P1689">
        <v>2.0699999999999998</v>
      </c>
      <c r="Q1689">
        <v>2.053264399430367</v>
      </c>
      <c r="R1689">
        <v>2.0348370672481826</v>
      </c>
      <c r="S1689">
        <v>251412</v>
      </c>
      <c r="T1689">
        <v>9456</v>
      </c>
      <c r="U1689">
        <v>3283</v>
      </c>
      <c r="V1689">
        <v>38.864659014494627</v>
      </c>
      <c r="W1689">
        <v>120.49334508652056</v>
      </c>
      <c r="X1689">
        <v>2373.5278391473016</v>
      </c>
      <c r="Y1689">
        <v>265.7966785310345</v>
      </c>
      <c r="Z1689">
        <v>8298</v>
      </c>
      <c r="AA1689">
        <v>7413.957406890705</v>
      </c>
      <c r="AB1689">
        <v>6379.2190236693996</v>
      </c>
      <c r="AC1689">
        <v>5504.3292245706989</v>
      </c>
      <c r="AD1689">
        <v>4784.8428309260016</v>
      </c>
      <c r="AE1689">
        <v>4163.3021215677181</v>
      </c>
      <c r="AF1689">
        <v>3764.8063020037748</v>
      </c>
      <c r="AG1689">
        <v>2903.4583667899888</v>
      </c>
      <c r="AH1689">
        <v>2359</v>
      </c>
      <c r="AI1689">
        <v>2102.340970024462</v>
      </c>
      <c r="AJ1689">
        <v>1810.0701109640436</v>
      </c>
      <c r="AK1689">
        <v>1557.9402471454919</v>
      </c>
      <c r="AL1689">
        <v>1348.0620813104024</v>
      </c>
      <c r="AM1689">
        <v>1184.1062954758363</v>
      </c>
      <c r="AN1689">
        <v>1198.8915804651365</v>
      </c>
      <c r="AO1689">
        <v>962.34084529534653</v>
      </c>
      <c r="AP1689">
        <v>36.184000387111055</v>
      </c>
      <c r="AQ1689">
        <v>69.20759667497903</v>
      </c>
      <c r="AR1689">
        <v>3.1228625148647384</v>
      </c>
      <c r="AS1689">
        <v>69.20759667497903</v>
      </c>
      <c r="AT1689">
        <v>16394</v>
      </c>
      <c r="AU1689">
        <v>119</v>
      </c>
      <c r="AV1689">
        <v>10082.536781589677</v>
      </c>
      <c r="AW1689">
        <v>2925.8551124596147</v>
      </c>
      <c r="AX1689">
        <v>80.725114539868287</v>
      </c>
      <c r="AY1689">
        <v>336.45425240164752</v>
      </c>
      <c r="AZ1689">
        <v>111.29952847796375</v>
      </c>
      <c r="BA1689">
        <v>2.1458236931827437</v>
      </c>
      <c r="BB1689">
        <v>66.061272509003672</v>
      </c>
      <c r="BC1689">
        <v>7680</v>
      </c>
      <c r="BD1689">
        <v>250377.57314323611</v>
      </c>
      <c r="BE1689">
        <v>2478314.9985446385</v>
      </c>
      <c r="BF1689">
        <v>65780</v>
      </c>
      <c r="BG1689">
        <v>55448.091403607294</v>
      </c>
      <c r="BH1689">
        <v>44441.346303146558</v>
      </c>
      <c r="BI1689">
        <v>76384.000000000015</v>
      </c>
      <c r="BJ1689">
        <v>56709.616796400675</v>
      </c>
      <c r="BK1689">
        <v>49296.942879353621</v>
      </c>
      <c r="BL1689">
        <v>-281951.70053190732</v>
      </c>
      <c r="BM1689">
        <v>-337451.51273307391</v>
      </c>
      <c r="BN1689">
        <v>-400760.1547147783</v>
      </c>
      <c r="BO1689">
        <v>-78902.662400654983</v>
      </c>
      <c r="BP1689">
        <v>69821.47636275785</v>
      </c>
      <c r="BQ1689">
        <v>266096.06805195124</v>
      </c>
      <c r="BR1689">
        <v>931004</v>
      </c>
      <c r="BS1689">
        <v>8767932</v>
      </c>
      <c r="BT1689">
        <v>937111</v>
      </c>
      <c r="BU1689">
        <v>17316</v>
      </c>
      <c r="BV1689">
        <v>88734</v>
      </c>
      <c r="BW1689">
        <v>932589</v>
      </c>
      <c r="BX1689">
        <v>42948</v>
      </c>
      <c r="BY1689">
        <v>217.2205788838707</v>
      </c>
      <c r="BZ1689">
        <v>0</v>
      </c>
      <c r="CA1689">
        <v>0</v>
      </c>
      <c r="CB1689">
        <v>30.755221296655208</v>
      </c>
      <c r="CC1689">
        <v>130.55166057600002</v>
      </c>
      <c r="CD1689">
        <v>25.839203060393395</v>
      </c>
      <c r="CE1689">
        <v>0</v>
      </c>
      <c r="CF1689">
        <v>0</v>
      </c>
      <c r="CG1689">
        <v>483189.80319433741</v>
      </c>
      <c r="CH1689">
        <v>244997.64669008658</v>
      </c>
      <c r="CI1689">
        <v>97261.797239235762</v>
      </c>
      <c r="CJ1689">
        <v>45795.277708852984</v>
      </c>
      <c r="CK1689">
        <v>493681.60056416754</v>
      </c>
      <c r="CL1689">
        <v>15900000</v>
      </c>
      <c r="CM1689">
        <v>14400000</v>
      </c>
      <c r="CN1689">
        <v>1950000</v>
      </c>
      <c r="CO1689">
        <v>295160000</v>
      </c>
      <c r="CP1689">
        <v>438000</v>
      </c>
      <c r="CQ1689">
        <v>300</v>
      </c>
      <c r="CR1689">
        <v>0</v>
      </c>
      <c r="CS1689">
        <v>0</v>
      </c>
      <c r="CT1689">
        <v>1015348000</v>
      </c>
      <c r="CU1689">
        <v>2102400</v>
      </c>
      <c r="CV1689">
        <v>0</v>
      </c>
      <c r="CW1689">
        <v>0</v>
      </c>
      <c r="CX1689">
        <v>42305.442135443453</v>
      </c>
      <c r="CY1689">
        <v>1271442.6083406978</v>
      </c>
      <c r="CZ1689">
        <v>7680</v>
      </c>
      <c r="DA1689">
        <v>6473.7206138598976</v>
      </c>
      <c r="DB1689">
        <v>5188.652167956302</v>
      </c>
      <c r="DC1689">
        <v>3790.0809904791263</v>
      </c>
      <c r="DD1689">
        <v>-281951.70053190732</v>
      </c>
      <c r="DE1689">
        <v>-337451.51273307391</v>
      </c>
      <c r="DF1689">
        <v>-400760.1547147783</v>
      </c>
    </row>
    <row r="1690" spans="1:110" x14ac:dyDescent="0.45">
      <c r="A1690">
        <v>45208</v>
      </c>
      <c r="B1690" t="s">
        <v>2015</v>
      </c>
      <c r="C1690">
        <v>30683</v>
      </c>
      <c r="D1690">
        <v>28566</v>
      </c>
      <c r="E1690">
        <v>26378</v>
      </c>
      <c r="F1690">
        <v>24203</v>
      </c>
      <c r="G1690">
        <v>22079</v>
      </c>
      <c r="H1690">
        <v>19921</v>
      </c>
      <c r="I1690">
        <v>17797</v>
      </c>
      <c r="J1690">
        <v>15645.321428571431</v>
      </c>
      <c r="K1690">
        <v>2.31</v>
      </c>
      <c r="L1690">
        <v>2.2400000000000002</v>
      </c>
      <c r="M1690">
        <v>2.1800000000000002</v>
      </c>
      <c r="N1690">
        <v>2.13</v>
      </c>
      <c r="O1690">
        <v>2.09</v>
      </c>
      <c r="P1690">
        <v>2.0699999999999998</v>
      </c>
      <c r="Q1690">
        <v>2.053264399430367</v>
      </c>
      <c r="R1690">
        <v>2.0348370672481826</v>
      </c>
      <c r="S1690">
        <v>260672</v>
      </c>
      <c r="T1690">
        <v>9234</v>
      </c>
      <c r="U1690">
        <v>3256</v>
      </c>
      <c r="V1690">
        <v>59.950540938092296</v>
      </c>
      <c r="W1690">
        <v>185.86657906050499</v>
      </c>
      <c r="X1690">
        <v>2455.069835438389</v>
      </c>
      <c r="Y1690">
        <v>279.22234927586692</v>
      </c>
      <c r="Z1690">
        <v>14212</v>
      </c>
      <c r="AA1690">
        <v>12983.537142239547</v>
      </c>
      <c r="AB1690">
        <v>11655.649537323297</v>
      </c>
      <c r="AC1690">
        <v>10423.385121097946</v>
      </c>
      <c r="AD1690">
        <v>9252.7859494347376</v>
      </c>
      <c r="AE1690">
        <v>8182.4183002649443</v>
      </c>
      <c r="AF1690">
        <v>7324.6280966691129</v>
      </c>
      <c r="AG1690">
        <v>6102.1115931196828</v>
      </c>
      <c r="AH1690">
        <v>3753</v>
      </c>
      <c r="AI1690">
        <v>3303.8604876942577</v>
      </c>
      <c r="AJ1690">
        <v>2854.8839952940525</v>
      </c>
      <c r="AK1690">
        <v>2458.2064761095476</v>
      </c>
      <c r="AL1690">
        <v>2119.6330668734176</v>
      </c>
      <c r="AM1690">
        <v>1845.876251867865</v>
      </c>
      <c r="AN1690">
        <v>1752.2798314413862</v>
      </c>
      <c r="AO1690">
        <v>1490.6495730580416</v>
      </c>
      <c r="AP1690">
        <v>56.134465201488162</v>
      </c>
      <c r="AQ1690">
        <v>77.78584920402055</v>
      </c>
      <c r="AR1690">
        <v>3.5099400114551154</v>
      </c>
      <c r="AS1690">
        <v>77.78584920402055</v>
      </c>
      <c r="AT1690">
        <v>27112</v>
      </c>
      <c r="AU1690">
        <v>303</v>
      </c>
      <c r="AV1690">
        <v>16707.073240382109</v>
      </c>
      <c r="AW1690">
        <v>5888.4734692441943</v>
      </c>
      <c r="AX1690">
        <v>196.33480287183494</v>
      </c>
      <c r="AY1690">
        <v>557.51503403155095</v>
      </c>
      <c r="AZ1690">
        <v>223.99753077004914</v>
      </c>
      <c r="BA1690">
        <v>5.2189442430667148</v>
      </c>
      <c r="BB1690">
        <v>66.061272509003672</v>
      </c>
      <c r="BC1690">
        <v>12140</v>
      </c>
      <c r="BD1690">
        <v>483525.13852201548</v>
      </c>
      <c r="BE1690">
        <v>4464382.5110318903</v>
      </c>
      <c r="BF1690">
        <v>121846</v>
      </c>
      <c r="BG1690">
        <v>108567.40576916188</v>
      </c>
      <c r="BH1690">
        <v>91949.771236438319</v>
      </c>
      <c r="BI1690">
        <v>136987.99999999994</v>
      </c>
      <c r="BJ1690">
        <v>109976.09244122118</v>
      </c>
      <c r="BK1690">
        <v>97625.217824310792</v>
      </c>
      <c r="BL1690">
        <v>-431893.70887294179</v>
      </c>
      <c r="BM1690">
        <v>-487687.49541390035</v>
      </c>
      <c r="BN1690">
        <v>-577856.37933592568</v>
      </c>
      <c r="BO1690">
        <v>102863.99538338976</v>
      </c>
      <c r="BP1690">
        <v>500385.81181516428</v>
      </c>
      <c r="BQ1690">
        <v>884987.21624901332</v>
      </c>
      <c r="BR1690">
        <v>931004</v>
      </c>
      <c r="BS1690">
        <v>8767932</v>
      </c>
      <c r="BT1690">
        <v>937111</v>
      </c>
      <c r="BU1690">
        <v>17316</v>
      </c>
      <c r="BV1690">
        <v>88734</v>
      </c>
      <c r="BW1690">
        <v>932589</v>
      </c>
      <c r="BX1690">
        <v>42948</v>
      </c>
      <c r="BY1690">
        <v>600.54964721382407</v>
      </c>
      <c r="BZ1690">
        <v>0</v>
      </c>
      <c r="CA1690">
        <v>0</v>
      </c>
      <c r="CB1690">
        <v>0</v>
      </c>
      <c r="CC1690">
        <v>0</v>
      </c>
      <c r="CD1690">
        <v>77.953100521905114</v>
      </c>
      <c r="CE1690">
        <v>0</v>
      </c>
      <c r="CF1690">
        <v>3.8249999999999999E-2</v>
      </c>
      <c r="CG1690">
        <v>833629.56572159904</v>
      </c>
      <c r="CH1690">
        <v>422685.41360531776</v>
      </c>
      <c r="CI1690">
        <v>167802.1954474815</v>
      </c>
      <c r="CJ1690">
        <v>79008.905436642148</v>
      </c>
      <c r="CK1690">
        <v>851730.67718386382</v>
      </c>
      <c r="CL1690">
        <v>27300000</v>
      </c>
      <c r="CM1690">
        <v>12200000</v>
      </c>
      <c r="CN1690">
        <v>2510000</v>
      </c>
      <c r="CO1690">
        <v>438790000</v>
      </c>
      <c r="CP1690">
        <v>41000</v>
      </c>
      <c r="CQ1690">
        <v>12670</v>
      </c>
      <c r="CR1690">
        <v>0</v>
      </c>
      <c r="CS1690">
        <v>0</v>
      </c>
      <c r="CT1690">
        <v>80989000</v>
      </c>
      <c r="CU1690">
        <v>88791360</v>
      </c>
      <c r="CV1690">
        <v>0</v>
      </c>
      <c r="CW1690">
        <v>0</v>
      </c>
      <c r="CX1690">
        <v>45741.933696847736</v>
      </c>
      <c r="CY1690">
        <v>2102341.1083485363</v>
      </c>
      <c r="CZ1690">
        <v>12140</v>
      </c>
      <c r="DA1690">
        <v>10817.001017986846</v>
      </c>
      <c r="DB1690">
        <v>9161.3202141257098</v>
      </c>
      <c r="DC1690">
        <v>7319.3433937578857</v>
      </c>
      <c r="DD1690">
        <v>-431893.70887294179</v>
      </c>
      <c r="DE1690">
        <v>-487687.49541390035</v>
      </c>
      <c r="DF1690">
        <v>-577856.37933592568</v>
      </c>
    </row>
    <row r="1691" spans="1:110" x14ac:dyDescent="0.45">
      <c r="A1691">
        <v>45209</v>
      </c>
      <c r="B1691" t="s">
        <v>2016</v>
      </c>
      <c r="C1691">
        <v>19538</v>
      </c>
      <c r="D1691">
        <v>17635</v>
      </c>
      <c r="E1691">
        <v>15765</v>
      </c>
      <c r="F1691">
        <v>14018</v>
      </c>
      <c r="G1691">
        <v>12344</v>
      </c>
      <c r="H1691">
        <v>10746</v>
      </c>
      <c r="I1691">
        <v>9247</v>
      </c>
      <c r="J1691">
        <v>7530.1428571428569</v>
      </c>
      <c r="K1691">
        <v>2.31</v>
      </c>
      <c r="L1691">
        <v>2.2400000000000002</v>
      </c>
      <c r="M1691">
        <v>2.1800000000000002</v>
      </c>
      <c r="N1691">
        <v>2.13</v>
      </c>
      <c r="O1691">
        <v>2.09</v>
      </c>
      <c r="P1691">
        <v>2.0699999999999998</v>
      </c>
      <c r="Q1691">
        <v>2.053264399430367</v>
      </c>
      <c r="R1691">
        <v>2.0348370672481826</v>
      </c>
      <c r="S1691">
        <v>251412</v>
      </c>
      <c r="T1691">
        <v>9456</v>
      </c>
      <c r="U1691">
        <v>3283</v>
      </c>
      <c r="V1691">
        <v>42.330337513078376</v>
      </c>
      <c r="W1691">
        <v>131.23809895488836</v>
      </c>
      <c r="X1691">
        <v>2267.2797214173761</v>
      </c>
      <c r="Y1691">
        <v>253.89861004116412</v>
      </c>
      <c r="Z1691">
        <v>9754</v>
      </c>
      <c r="AA1691">
        <v>8627.9970882698453</v>
      </c>
      <c r="AB1691">
        <v>7413.0982815408788</v>
      </c>
      <c r="AC1691">
        <v>6355.2286150402942</v>
      </c>
      <c r="AD1691">
        <v>5418.8338438449664</v>
      </c>
      <c r="AE1691">
        <v>4616.0181379597834</v>
      </c>
      <c r="AF1691">
        <v>3998.4630986381958</v>
      </c>
      <c r="AG1691">
        <v>2967.7129259673925</v>
      </c>
      <c r="AH1691">
        <v>2183</v>
      </c>
      <c r="AI1691">
        <v>1887.8528549427481</v>
      </c>
      <c r="AJ1691">
        <v>1606.6496861636699</v>
      </c>
      <c r="AK1691">
        <v>1370.312089292476</v>
      </c>
      <c r="AL1691">
        <v>1171.3981437355365</v>
      </c>
      <c r="AM1691">
        <v>1028.0340641106059</v>
      </c>
      <c r="AN1691">
        <v>998.9431257247436</v>
      </c>
      <c r="AO1691">
        <v>813.40879851419481</v>
      </c>
      <c r="AP1691">
        <v>39.649510283341407</v>
      </c>
      <c r="AQ1691">
        <v>68.916808453655591</v>
      </c>
      <c r="AR1691">
        <v>3.1097412437938785</v>
      </c>
      <c r="AS1691">
        <v>68.916808453655591</v>
      </c>
      <c r="AT1691">
        <v>18773</v>
      </c>
      <c r="AU1691">
        <v>317</v>
      </c>
      <c r="AV1691">
        <v>11601.504417124019</v>
      </c>
      <c r="AW1691">
        <v>5136.9193544353557</v>
      </c>
      <c r="AX1691">
        <v>199.36909343494816</v>
      </c>
      <c r="AY1691">
        <v>387.14220239942847</v>
      </c>
      <c r="AZ1691">
        <v>195.40841224272091</v>
      </c>
      <c r="BA1691">
        <v>5.2996013300147116</v>
      </c>
      <c r="BB1691">
        <v>66.061272509003672</v>
      </c>
      <c r="BC1691">
        <v>8770</v>
      </c>
      <c r="BD1691">
        <v>272328.22658247553</v>
      </c>
      <c r="BE1691">
        <v>2869370.8367367941</v>
      </c>
      <c r="BF1691">
        <v>65275.999999999993</v>
      </c>
      <c r="BG1691">
        <v>54567.309416426731</v>
      </c>
      <c r="BH1691">
        <v>43043.004538898684</v>
      </c>
      <c r="BI1691">
        <v>67104</v>
      </c>
      <c r="BJ1691">
        <v>49427.608356921846</v>
      </c>
      <c r="BK1691">
        <v>42144.824869231583</v>
      </c>
      <c r="BL1691">
        <v>-306849.87410097133</v>
      </c>
      <c r="BM1691">
        <v>-345068.02263445489</v>
      </c>
      <c r="BN1691">
        <v>-414307.69769938051</v>
      </c>
      <c r="BO1691">
        <v>-98295.555874121375</v>
      </c>
      <c r="BP1691">
        <v>66789.519222294912</v>
      </c>
      <c r="BQ1691">
        <v>256735.60357155139</v>
      </c>
      <c r="BR1691">
        <v>931004</v>
      </c>
      <c r="BS1691">
        <v>8767932</v>
      </c>
      <c r="BT1691">
        <v>937111</v>
      </c>
      <c r="BU1691">
        <v>17316</v>
      </c>
      <c r="BV1691">
        <v>88734</v>
      </c>
      <c r="BW1691">
        <v>932589</v>
      </c>
      <c r="BX1691">
        <v>42948</v>
      </c>
      <c r="BY1691">
        <v>313.33807679920176</v>
      </c>
      <c r="BZ1691">
        <v>0</v>
      </c>
      <c r="CA1691">
        <v>1.6283648639999999</v>
      </c>
      <c r="CB1691">
        <v>0</v>
      </c>
      <c r="CC1691">
        <v>0</v>
      </c>
      <c r="CD1691">
        <v>39.750171752225071</v>
      </c>
      <c r="CE1691">
        <v>106.94909745482335</v>
      </c>
      <c r="CF1691">
        <v>0</v>
      </c>
      <c r="CG1691">
        <v>599155.35596097843</v>
      </c>
      <c r="CH1691">
        <v>303797.08189570735</v>
      </c>
      <c r="CI1691">
        <v>120604.62857665235</v>
      </c>
      <c r="CJ1691">
        <v>56786.144358977705</v>
      </c>
      <c r="CK1691">
        <v>612165.18469956773</v>
      </c>
      <c r="CL1691">
        <v>24200000</v>
      </c>
      <c r="CM1691">
        <v>12500000</v>
      </c>
      <c r="CN1691">
        <v>1980000</v>
      </c>
      <c r="CO1691">
        <v>282930000</v>
      </c>
      <c r="CP1691">
        <v>83000</v>
      </c>
      <c r="CQ1691">
        <v>24430</v>
      </c>
      <c r="CR1691">
        <v>197020</v>
      </c>
      <c r="CS1691">
        <v>4780</v>
      </c>
      <c r="CT1691">
        <v>192044000</v>
      </c>
      <c r="CU1691">
        <v>171205440</v>
      </c>
      <c r="CV1691">
        <v>1379132400</v>
      </c>
      <c r="CW1691">
        <v>29280550</v>
      </c>
      <c r="CX1691">
        <v>33807.533195910924</v>
      </c>
      <c r="CY1691">
        <v>1493415.3614211278</v>
      </c>
      <c r="CZ1691">
        <v>8770</v>
      </c>
      <c r="DA1691">
        <v>7331.2596296044876</v>
      </c>
      <c r="DB1691">
        <v>5782.9393621873505</v>
      </c>
      <c r="DC1691">
        <v>4122.3581720342909</v>
      </c>
      <c r="DD1691">
        <v>-306849.87410097133</v>
      </c>
      <c r="DE1691">
        <v>-345068.02263445489</v>
      </c>
      <c r="DF1691">
        <v>-414307.69769938051</v>
      </c>
    </row>
    <row r="1692" spans="1:110" x14ac:dyDescent="0.45">
      <c r="A1692">
        <v>45341</v>
      </c>
      <c r="B1692" t="s">
        <v>2017</v>
      </c>
      <c r="C1692">
        <v>25404</v>
      </c>
      <c r="D1692">
        <v>25641</v>
      </c>
      <c r="E1692">
        <v>25538</v>
      </c>
      <c r="F1692">
        <v>25150</v>
      </c>
      <c r="G1692">
        <v>24567</v>
      </c>
      <c r="H1692">
        <v>23881</v>
      </c>
      <c r="I1692">
        <v>23150</v>
      </c>
      <c r="J1692">
        <v>22748.107142857145</v>
      </c>
      <c r="K1692">
        <v>2.31</v>
      </c>
      <c r="L1692">
        <v>2.2400000000000002</v>
      </c>
      <c r="M1692">
        <v>2.1800000000000002</v>
      </c>
      <c r="N1692">
        <v>2.13</v>
      </c>
      <c r="O1692">
        <v>2.09</v>
      </c>
      <c r="P1692">
        <v>2.0699999999999998</v>
      </c>
      <c r="Q1692">
        <v>2.053264399430367</v>
      </c>
      <c r="R1692">
        <v>2.0348370672481826</v>
      </c>
      <c r="S1692">
        <v>251412</v>
      </c>
      <c r="T1692">
        <v>9456</v>
      </c>
      <c r="U1692">
        <v>3283</v>
      </c>
      <c r="V1692">
        <v>50.864387945086605</v>
      </c>
      <c r="W1692">
        <v>157.69648839569714</v>
      </c>
      <c r="X1692">
        <v>2453.3810745539736</v>
      </c>
      <c r="Y1692">
        <v>274.73894766771127</v>
      </c>
      <c r="Z1692">
        <v>7411</v>
      </c>
      <c r="AA1692">
        <v>7308.8630070749396</v>
      </c>
      <c r="AB1692">
        <v>7003.8247085028715</v>
      </c>
      <c r="AC1692">
        <v>6708.1731641421975</v>
      </c>
      <c r="AD1692">
        <v>6469.9984884801261</v>
      </c>
      <c r="AE1692">
        <v>6249.0178681174693</v>
      </c>
      <c r="AF1692">
        <v>6086.4929484935801</v>
      </c>
      <c r="AG1692">
        <v>5832.7663284907285</v>
      </c>
      <c r="AH1692">
        <v>762</v>
      </c>
      <c r="AI1692">
        <v>687.66672985196544</v>
      </c>
      <c r="AJ1692">
        <v>615.10514212196915</v>
      </c>
      <c r="AK1692">
        <v>571.89020086449239</v>
      </c>
      <c r="AL1692">
        <v>549.70482108533008</v>
      </c>
      <c r="AM1692">
        <v>541.75917352294948</v>
      </c>
      <c r="AN1692">
        <v>606.77788396746621</v>
      </c>
      <c r="AO1692">
        <v>619.93033744369791</v>
      </c>
      <c r="AP1692">
        <v>33.873660456290821</v>
      </c>
      <c r="AQ1692">
        <v>31.405127902931664</v>
      </c>
      <c r="AR1692">
        <v>1.4170972756529063</v>
      </c>
      <c r="AS1692">
        <v>31.405127902931664</v>
      </c>
      <c r="AT1692">
        <v>20947</v>
      </c>
      <c r="AU1692">
        <v>593</v>
      </c>
      <c r="AV1692">
        <v>13018.957656768944</v>
      </c>
      <c r="AW1692">
        <v>8097.1149496850066</v>
      </c>
      <c r="AX1692">
        <v>364.0326882355306</v>
      </c>
      <c r="AY1692">
        <v>434.44261700637963</v>
      </c>
      <c r="AZ1692">
        <v>308.01425268601764</v>
      </c>
      <c r="BA1692">
        <v>9.6766659541005229</v>
      </c>
      <c r="BB1692">
        <v>66.061272509003672</v>
      </c>
      <c r="BC1692">
        <v>10320</v>
      </c>
      <c r="BD1692">
        <v>665817.67030087241</v>
      </c>
      <c r="BE1692">
        <v>3742572.567456339</v>
      </c>
      <c r="BF1692">
        <v>194298</v>
      </c>
      <c r="BG1692">
        <v>200419.40839687322</v>
      </c>
      <c r="BH1692">
        <v>195822.93389041215</v>
      </c>
      <c r="BI1692">
        <v>90114.000000000015</v>
      </c>
      <c r="BJ1692">
        <v>82707.846066940518</v>
      </c>
      <c r="BK1692">
        <v>79771.291817416903</v>
      </c>
      <c r="BL1692">
        <v>-335783.23834467458</v>
      </c>
      <c r="BM1692">
        <v>-414774.67289543897</v>
      </c>
      <c r="BN1692">
        <v>-510048.18496600457</v>
      </c>
      <c r="BO1692">
        <v>327777.97903097374</v>
      </c>
      <c r="BP1692">
        <v>817503.13045058399</v>
      </c>
      <c r="BQ1692">
        <v>1306100.0235115231</v>
      </c>
      <c r="BR1692">
        <v>931004</v>
      </c>
      <c r="BS1692">
        <v>8767932</v>
      </c>
      <c r="BT1692">
        <v>937111</v>
      </c>
      <c r="BU1692">
        <v>17316</v>
      </c>
      <c r="BV1692">
        <v>88734</v>
      </c>
      <c r="BW1692">
        <v>932589</v>
      </c>
      <c r="BX1692">
        <v>42948</v>
      </c>
      <c r="BY1692">
        <v>321.3614276003006</v>
      </c>
      <c r="BZ1692">
        <v>0</v>
      </c>
      <c r="CA1692">
        <v>0</v>
      </c>
      <c r="CB1692">
        <v>0</v>
      </c>
      <c r="CC1692">
        <v>0</v>
      </c>
      <c r="CD1692">
        <v>24.446751526428564</v>
      </c>
      <c r="CE1692">
        <v>0</v>
      </c>
      <c r="CF1692">
        <v>0</v>
      </c>
      <c r="CG1692">
        <v>504043.25785851409</v>
      </c>
      <c r="CH1692">
        <v>255571.22933671137</v>
      </c>
      <c r="CI1692">
        <v>101459.41164640279</v>
      </c>
      <c r="CJ1692">
        <v>47771.705483656115</v>
      </c>
      <c r="CK1692">
        <v>514987.8591148316</v>
      </c>
      <c r="CL1692">
        <v>6980000</v>
      </c>
      <c r="CM1692">
        <v>6520000</v>
      </c>
      <c r="CN1692">
        <v>180000</v>
      </c>
      <c r="CO1692">
        <v>110020000</v>
      </c>
      <c r="CP1692">
        <v>19000</v>
      </c>
      <c r="CQ1692">
        <v>800</v>
      </c>
      <c r="CR1692">
        <v>0</v>
      </c>
      <c r="CS1692">
        <v>0</v>
      </c>
      <c r="CT1692">
        <v>39167000</v>
      </c>
      <c r="CU1692">
        <v>5606400</v>
      </c>
      <c r="CV1692">
        <v>0</v>
      </c>
      <c r="CW1692">
        <v>0</v>
      </c>
      <c r="CX1692">
        <v>13515.112716857502</v>
      </c>
      <c r="CY1692">
        <v>1410041.4735726437</v>
      </c>
      <c r="CZ1692">
        <v>10320</v>
      </c>
      <c r="DA1692">
        <v>10645.134250768055</v>
      </c>
      <c r="DB1692">
        <v>10400.995778387083</v>
      </c>
      <c r="DC1692">
        <v>10078.789660161729</v>
      </c>
      <c r="DD1692">
        <v>-335783.23834467458</v>
      </c>
      <c r="DE1692">
        <v>-414774.67289543897</v>
      </c>
      <c r="DF1692">
        <v>-510048.18496600457</v>
      </c>
    </row>
    <row r="1693" spans="1:110" x14ac:dyDescent="0.45">
      <c r="A1693">
        <v>45361</v>
      </c>
      <c r="B1693" t="s">
        <v>2018</v>
      </c>
      <c r="C1693">
        <v>9300</v>
      </c>
      <c r="D1693">
        <v>8589</v>
      </c>
      <c r="E1693">
        <v>7862</v>
      </c>
      <c r="F1693">
        <v>7165</v>
      </c>
      <c r="G1693">
        <v>6515</v>
      </c>
      <c r="H1693">
        <v>5878</v>
      </c>
      <c r="I1693">
        <v>5220</v>
      </c>
      <c r="J1693">
        <v>4541.1071428571431</v>
      </c>
      <c r="K1693">
        <v>2.31</v>
      </c>
      <c r="L1693">
        <v>2.2400000000000002</v>
      </c>
      <c r="M1693">
        <v>2.1800000000000002</v>
      </c>
      <c r="N1693">
        <v>2.13</v>
      </c>
      <c r="O1693">
        <v>2.09</v>
      </c>
      <c r="P1693">
        <v>2.0699999999999998</v>
      </c>
      <c r="Q1693">
        <v>2.053264399430367</v>
      </c>
      <c r="R1693">
        <v>2.0348370672481826</v>
      </c>
      <c r="S1693">
        <v>251412</v>
      </c>
      <c r="T1693">
        <v>9456</v>
      </c>
      <c r="U1693">
        <v>3283</v>
      </c>
      <c r="V1693">
        <v>19.185535008811939</v>
      </c>
      <c r="W1693">
        <v>59.481527668212294</v>
      </c>
      <c r="X1693">
        <v>2381.1445678502041</v>
      </c>
      <c r="Y1693">
        <v>266.64962879229228</v>
      </c>
      <c r="Z1693">
        <v>3574</v>
      </c>
      <c r="AA1693">
        <v>3232.6100256617083</v>
      </c>
      <c r="AB1693">
        <v>2868.0809707218182</v>
      </c>
      <c r="AC1693">
        <v>2543.6312888318575</v>
      </c>
      <c r="AD1693">
        <v>2248.2674186737727</v>
      </c>
      <c r="AE1693">
        <v>1997.3102541262599</v>
      </c>
      <c r="AF1693">
        <v>1803.8429282596621</v>
      </c>
      <c r="AG1693">
        <v>1491.2012293823</v>
      </c>
      <c r="AH1693">
        <v>1082</v>
      </c>
      <c r="AI1693">
        <v>957.84130265974341</v>
      </c>
      <c r="AJ1693">
        <v>834.25393847398925</v>
      </c>
      <c r="AK1693">
        <v>713.62843636825392</v>
      </c>
      <c r="AL1693">
        <v>607.26517800263662</v>
      </c>
      <c r="AM1693">
        <v>518.70974282585576</v>
      </c>
      <c r="AN1693">
        <v>486.12053619443293</v>
      </c>
      <c r="AO1693">
        <v>405.37713947482189</v>
      </c>
      <c r="AP1693">
        <v>12.95828896492409</v>
      </c>
      <c r="AQ1693">
        <v>14.248622844848624</v>
      </c>
      <c r="AR1693">
        <v>0.64294228247215202</v>
      </c>
      <c r="AS1693">
        <v>14.248622844848624</v>
      </c>
      <c r="AT1693">
        <v>9405</v>
      </c>
      <c r="AU1693">
        <v>141</v>
      </c>
      <c r="AV1693">
        <v>5806.6806072699828</v>
      </c>
      <c r="AW1693">
        <v>2397.45121176464</v>
      </c>
      <c r="AX1693">
        <v>89.342327656894497</v>
      </c>
      <c r="AY1693">
        <v>193.76893186459932</v>
      </c>
      <c r="AZ1693">
        <v>91.199044095526901</v>
      </c>
      <c r="BA1693">
        <v>2.3748852458496978</v>
      </c>
      <c r="BB1693">
        <v>66.061272509003672</v>
      </c>
      <c r="BC1693">
        <v>10320</v>
      </c>
      <c r="BD1693">
        <v>396793.14111900015</v>
      </c>
      <c r="BE1693">
        <v>1208893.1053123032</v>
      </c>
      <c r="BF1693">
        <v>34870</v>
      </c>
      <c r="BG1693">
        <v>30591.019739736985</v>
      </c>
      <c r="BH1693">
        <v>25823.588895582099</v>
      </c>
      <c r="BI1693">
        <v>88620</v>
      </c>
      <c r="BJ1693">
        <v>69732.075018896518</v>
      </c>
      <c r="BK1693">
        <v>61634.857610789419</v>
      </c>
      <c r="BL1693">
        <v>-219400.8715392598</v>
      </c>
      <c r="BM1693">
        <v>-212094.34103889897</v>
      </c>
      <c r="BN1693">
        <v>-237359.70849591086</v>
      </c>
      <c r="BO1693">
        <v>9957.6094370341161</v>
      </c>
      <c r="BP1693">
        <v>105868.02214915003</v>
      </c>
      <c r="BQ1693">
        <v>204553.19184992078</v>
      </c>
      <c r="BR1693">
        <v>931004</v>
      </c>
      <c r="BS1693">
        <v>8767932</v>
      </c>
      <c r="BT1693">
        <v>937111</v>
      </c>
      <c r="BU1693">
        <v>17316</v>
      </c>
      <c r="BV1693">
        <v>88734</v>
      </c>
      <c r="BW1693">
        <v>932589</v>
      </c>
      <c r="BX1693">
        <v>42948</v>
      </c>
      <c r="BY1693">
        <v>193.4079992524623</v>
      </c>
      <c r="BZ1693">
        <v>0</v>
      </c>
      <c r="CA1693">
        <v>0</v>
      </c>
      <c r="CB1693">
        <v>0</v>
      </c>
      <c r="CC1693">
        <v>0</v>
      </c>
      <c r="CD1693">
        <v>15.118449712850179</v>
      </c>
      <c r="CE1693">
        <v>3.0693452505050756</v>
      </c>
      <c r="CF1693">
        <v>0</v>
      </c>
      <c r="CG1693">
        <v>235491.45145155603</v>
      </c>
      <c r="CH1693">
        <v>119404.11622895798</v>
      </c>
      <c r="CI1693">
        <v>47402.328549227539</v>
      </c>
      <c r="CJ1693">
        <v>22319.172188630455</v>
      </c>
      <c r="CK1693">
        <v>240604.82216969429</v>
      </c>
      <c r="CL1693">
        <v>9070000</v>
      </c>
      <c r="CM1693">
        <v>12800000</v>
      </c>
      <c r="CN1693">
        <v>1290000</v>
      </c>
      <c r="CO1693">
        <v>85390000</v>
      </c>
      <c r="CP1693">
        <v>0</v>
      </c>
      <c r="CQ1693">
        <v>3620</v>
      </c>
      <c r="CR1693">
        <v>0</v>
      </c>
      <c r="CS1693">
        <v>10</v>
      </c>
      <c r="CT1693">
        <v>0</v>
      </c>
      <c r="CU1693">
        <v>25368960</v>
      </c>
      <c r="CV1693">
        <v>0</v>
      </c>
      <c r="CW1693">
        <v>59600</v>
      </c>
      <c r="CX1693">
        <v>6998.8669870624381</v>
      </c>
      <c r="CY1693">
        <v>565115.8867623643</v>
      </c>
      <c r="CZ1693">
        <v>10320</v>
      </c>
      <c r="DA1693">
        <v>9053.6083657609888</v>
      </c>
      <c r="DB1693">
        <v>7642.6566504848661</v>
      </c>
      <c r="DC1693">
        <v>6006.4410818747119</v>
      </c>
      <c r="DD1693">
        <v>-219400.8715392598</v>
      </c>
      <c r="DE1693">
        <v>-212094.34103889897</v>
      </c>
      <c r="DF1693">
        <v>-237359.70849591086</v>
      </c>
    </row>
    <row r="1694" spans="1:110" x14ac:dyDescent="0.45">
      <c r="A1694">
        <v>45382</v>
      </c>
      <c r="B1694" t="s">
        <v>2019</v>
      </c>
      <c r="C1694">
        <v>19606</v>
      </c>
      <c r="D1694">
        <v>18250</v>
      </c>
      <c r="E1694">
        <v>16874</v>
      </c>
      <c r="F1694">
        <v>15508</v>
      </c>
      <c r="G1694">
        <v>14134</v>
      </c>
      <c r="H1694">
        <v>12706</v>
      </c>
      <c r="I1694">
        <v>11253</v>
      </c>
      <c r="J1694">
        <v>9864.1785714285706</v>
      </c>
      <c r="K1694">
        <v>2.31</v>
      </c>
      <c r="L1694">
        <v>2.2400000000000002</v>
      </c>
      <c r="M1694">
        <v>2.1800000000000002</v>
      </c>
      <c r="N1694">
        <v>2.13</v>
      </c>
      <c r="O1694">
        <v>2.09</v>
      </c>
      <c r="P1694">
        <v>2.0699999999999998</v>
      </c>
      <c r="Q1694">
        <v>2.053264399430367</v>
      </c>
      <c r="R1694">
        <v>2.0348370672481826</v>
      </c>
      <c r="S1694">
        <v>260672</v>
      </c>
      <c r="T1694">
        <v>9234</v>
      </c>
      <c r="U1694">
        <v>3256</v>
      </c>
      <c r="V1694">
        <v>38.173462795840706</v>
      </c>
      <c r="W1694">
        <v>118.35040734800332</v>
      </c>
      <c r="X1694">
        <v>2463.6929296300991</v>
      </c>
      <c r="Y1694">
        <v>280.20307926712042</v>
      </c>
      <c r="Z1694">
        <v>9300</v>
      </c>
      <c r="AA1694">
        <v>8425.3745362307691</v>
      </c>
      <c r="AB1694">
        <v>7512.3050644577215</v>
      </c>
      <c r="AC1694">
        <v>6617.7434722735607</v>
      </c>
      <c r="AD1694">
        <v>5747.2760119254954</v>
      </c>
      <c r="AE1694">
        <v>4962.9608745852147</v>
      </c>
      <c r="AF1694">
        <v>4315.3239451499221</v>
      </c>
      <c r="AG1694">
        <v>3457.1424747980495</v>
      </c>
      <c r="AH1694">
        <v>1953</v>
      </c>
      <c r="AI1694">
        <v>1699.7595120552628</v>
      </c>
      <c r="AJ1694">
        <v>1472.0023223475471</v>
      </c>
      <c r="AK1694">
        <v>1264.6796419925286</v>
      </c>
      <c r="AL1694">
        <v>1078.3887176730275</v>
      </c>
      <c r="AM1694">
        <v>931.37166649595849</v>
      </c>
      <c r="AN1694">
        <v>842.76726192263698</v>
      </c>
      <c r="AO1694">
        <v>703.76359271113643</v>
      </c>
      <c r="AP1694">
        <v>32.337963914039719</v>
      </c>
      <c r="AQ1694">
        <v>23.408451816537028</v>
      </c>
      <c r="AR1694">
        <v>1.0562623212042497</v>
      </c>
      <c r="AS1694">
        <v>23.408451816537028</v>
      </c>
      <c r="AT1694">
        <v>17658</v>
      </c>
      <c r="AU1694">
        <v>318</v>
      </c>
      <c r="AV1694">
        <v>10918.574074586855</v>
      </c>
      <c r="AW1694">
        <v>5027.8109821755243</v>
      </c>
      <c r="AX1694">
        <v>199.25893053948573</v>
      </c>
      <c r="AY1694">
        <v>364.35281686896332</v>
      </c>
      <c r="AZ1694">
        <v>191.25792976195694</v>
      </c>
      <c r="BA1694">
        <v>5.2966729953503346</v>
      </c>
      <c r="BB1694">
        <v>66.061272509003672</v>
      </c>
      <c r="BC1694">
        <v>7100</v>
      </c>
      <c r="BD1694">
        <v>279075.50464660238</v>
      </c>
      <c r="BE1694">
        <v>2419689.3689792682</v>
      </c>
      <c r="BF1694">
        <v>87946</v>
      </c>
      <c r="BG1694">
        <v>78591.835161618132</v>
      </c>
      <c r="BH1694">
        <v>66258.217252068047</v>
      </c>
      <c r="BI1694">
        <v>97305.999999999971</v>
      </c>
      <c r="BJ1694">
        <v>76429.379316486855</v>
      </c>
      <c r="BK1694">
        <v>66376.211195307813</v>
      </c>
      <c r="BL1694">
        <v>-267364.88347266515</v>
      </c>
      <c r="BM1694">
        <v>-306908.42587922333</v>
      </c>
      <c r="BN1694">
        <v>-367423.13029289403</v>
      </c>
      <c r="BO1694">
        <v>40059.084267481929</v>
      </c>
      <c r="BP1694">
        <v>221162.09930180293</v>
      </c>
      <c r="BQ1694">
        <v>383470.12691117323</v>
      </c>
      <c r="BR1694">
        <v>931004</v>
      </c>
      <c r="BS1694">
        <v>8767932</v>
      </c>
      <c r="BT1694">
        <v>937111</v>
      </c>
      <c r="BU1694">
        <v>17316</v>
      </c>
      <c r="BV1694">
        <v>88734</v>
      </c>
      <c r="BW1694">
        <v>932589</v>
      </c>
      <c r="BX1694">
        <v>42948</v>
      </c>
      <c r="BY1694">
        <v>1015.1277744660714</v>
      </c>
      <c r="BZ1694">
        <v>0</v>
      </c>
      <c r="CA1694">
        <v>0</v>
      </c>
      <c r="CB1694">
        <v>0</v>
      </c>
      <c r="CC1694">
        <v>0</v>
      </c>
      <c r="CD1694">
        <v>44.616603347425929</v>
      </c>
      <c r="CE1694">
        <v>0</v>
      </c>
      <c r="CF1694">
        <v>34.951031999999998</v>
      </c>
      <c r="CG1694">
        <v>470982.90290311206</v>
      </c>
      <c r="CH1694">
        <v>238808.23245791596</v>
      </c>
      <c r="CI1694">
        <v>94804.657098455078</v>
      </c>
      <c r="CJ1694">
        <v>44638.34437726091</v>
      </c>
      <c r="CK1694">
        <v>481209.64433938859</v>
      </c>
      <c r="CL1694">
        <v>16500000</v>
      </c>
      <c r="CM1694">
        <v>8340000</v>
      </c>
      <c r="CN1694">
        <v>1850000</v>
      </c>
      <c r="CO1694">
        <v>130630000</v>
      </c>
      <c r="CP1694">
        <v>2000</v>
      </c>
      <c r="CQ1694">
        <v>2210</v>
      </c>
      <c r="CR1694">
        <v>0</v>
      </c>
      <c r="CS1694">
        <v>0</v>
      </c>
      <c r="CT1694">
        <v>5785000</v>
      </c>
      <c r="CU1694">
        <v>15487680</v>
      </c>
      <c r="CV1694">
        <v>0</v>
      </c>
      <c r="CW1694">
        <v>0</v>
      </c>
      <c r="CX1694">
        <v>13259.203224569821</v>
      </c>
      <c r="CY1694">
        <v>1200523.3556151406</v>
      </c>
      <c r="CZ1694">
        <v>7100</v>
      </c>
      <c r="DA1694">
        <v>6344.8255707762573</v>
      </c>
      <c r="DB1694">
        <v>5349.1158493812463</v>
      </c>
      <c r="DC1694">
        <v>4224.4948371009114</v>
      </c>
      <c r="DD1694">
        <v>-267364.88347266515</v>
      </c>
      <c r="DE1694">
        <v>-306908.42587922333</v>
      </c>
      <c r="DF1694">
        <v>-367423.13029289403</v>
      </c>
    </row>
    <row r="1695" spans="1:110" x14ac:dyDescent="0.45">
      <c r="A1695">
        <v>45383</v>
      </c>
      <c r="B1695" t="s">
        <v>2020</v>
      </c>
      <c r="C1695">
        <v>7345</v>
      </c>
      <c r="D1695">
        <v>7231</v>
      </c>
      <c r="E1695">
        <v>7011</v>
      </c>
      <c r="F1695">
        <v>6743</v>
      </c>
      <c r="G1695">
        <v>6469</v>
      </c>
      <c r="H1695">
        <v>6182</v>
      </c>
      <c r="I1695">
        <v>5916</v>
      </c>
      <c r="J1695">
        <v>5668.6071428571431</v>
      </c>
      <c r="K1695">
        <v>2.31</v>
      </c>
      <c r="L1695">
        <v>2.2400000000000002</v>
      </c>
      <c r="M1695">
        <v>2.1800000000000002</v>
      </c>
      <c r="N1695">
        <v>2.13</v>
      </c>
      <c r="O1695">
        <v>2.09</v>
      </c>
      <c r="P1695">
        <v>2.0699999999999998</v>
      </c>
      <c r="Q1695">
        <v>2.053264399430367</v>
      </c>
      <c r="R1695">
        <v>2.0348370672481826</v>
      </c>
      <c r="S1695">
        <v>260672</v>
      </c>
      <c r="T1695">
        <v>9234</v>
      </c>
      <c r="U1695">
        <v>3256</v>
      </c>
      <c r="V1695">
        <v>14.56338622639611</v>
      </c>
      <c r="W1695">
        <v>45.151331999361567</v>
      </c>
      <c r="X1695">
        <v>2419.2935589146541</v>
      </c>
      <c r="Y1695">
        <v>275.15340759644755</v>
      </c>
      <c r="Z1695">
        <v>3197</v>
      </c>
      <c r="AA1695">
        <v>3028.8828818177426</v>
      </c>
      <c r="AB1695">
        <v>2831.5020161381563</v>
      </c>
      <c r="AC1695">
        <v>2654.4014069405675</v>
      </c>
      <c r="AD1695">
        <v>2512.9659912974025</v>
      </c>
      <c r="AE1695">
        <v>2398.6636075959163</v>
      </c>
      <c r="AF1695">
        <v>2322.9339203959335</v>
      </c>
      <c r="AG1695">
        <v>2164.354335233174</v>
      </c>
      <c r="AH1695">
        <v>833</v>
      </c>
      <c r="AI1695">
        <v>796.68594268369327</v>
      </c>
      <c r="AJ1695">
        <v>763.85493434462137</v>
      </c>
      <c r="AK1695">
        <v>743.86557044076358</v>
      </c>
      <c r="AL1695">
        <v>745.90946820544741</v>
      </c>
      <c r="AM1695">
        <v>763.12813639235026</v>
      </c>
      <c r="AN1695">
        <v>818.3487974732966</v>
      </c>
      <c r="AO1695">
        <v>802.86467872908406</v>
      </c>
      <c r="AP1695">
        <v>10.661539268991033</v>
      </c>
      <c r="AQ1695">
        <v>29.805792685652737</v>
      </c>
      <c r="AR1695">
        <v>1.344930284763175</v>
      </c>
      <c r="AS1695">
        <v>29.805792685652737</v>
      </c>
      <c r="AT1695">
        <v>6283</v>
      </c>
      <c r="AU1695">
        <v>62</v>
      </c>
      <c r="AV1695">
        <v>3869.1977664380424</v>
      </c>
      <c r="AW1695">
        <v>1283.3767830661259</v>
      </c>
      <c r="AX1695">
        <v>40.636955402683583</v>
      </c>
      <c r="AY1695">
        <v>129.11512946603747</v>
      </c>
      <c r="AZ1695">
        <v>48.819652827835434</v>
      </c>
      <c r="BA1695">
        <v>1.0802058593403785</v>
      </c>
      <c r="BB1695">
        <v>66.061272509003672</v>
      </c>
      <c r="BC1695">
        <v>7100</v>
      </c>
      <c r="BD1695">
        <v>404763.79579820036</v>
      </c>
      <c r="BE1695">
        <v>1448299.2899625686</v>
      </c>
      <c r="BF1695">
        <v>43044</v>
      </c>
      <c r="BG1695">
        <v>42211.990892109679</v>
      </c>
      <c r="BH1695">
        <v>39821.804396930289</v>
      </c>
      <c r="BI1695">
        <v>28825.999999999993</v>
      </c>
      <c r="BJ1695">
        <v>25262.044767656676</v>
      </c>
      <c r="BK1695">
        <v>23915.998238157623</v>
      </c>
      <c r="BL1695">
        <v>-165851.464648341</v>
      </c>
      <c r="BM1695">
        <v>-131040.60479038657</v>
      </c>
      <c r="BN1695">
        <v>-124804.4260166501</v>
      </c>
      <c r="BO1695">
        <v>99414.086362531176</v>
      </c>
      <c r="BP1695">
        <v>277277.23436146998</v>
      </c>
      <c r="BQ1695">
        <v>454430.20302156976</v>
      </c>
      <c r="BR1695">
        <v>931004</v>
      </c>
      <c r="BS1695">
        <v>8767932</v>
      </c>
      <c r="BT1695">
        <v>937111</v>
      </c>
      <c r="BU1695">
        <v>17316</v>
      </c>
      <c r="BV1695">
        <v>88734</v>
      </c>
      <c r="BW1695">
        <v>932589</v>
      </c>
      <c r="BX1695">
        <v>42948</v>
      </c>
      <c r="BY1695">
        <v>90.717688342467113</v>
      </c>
      <c r="BZ1695">
        <v>0</v>
      </c>
      <c r="CA1695">
        <v>0</v>
      </c>
      <c r="CB1695">
        <v>21.225970440207021</v>
      </c>
      <c r="CC1695">
        <v>0</v>
      </c>
      <c r="CD1695">
        <v>13.179783391700187</v>
      </c>
      <c r="CE1695">
        <v>0</v>
      </c>
      <c r="CF1695">
        <v>0</v>
      </c>
      <c r="CG1695">
        <v>226336.276233137</v>
      </c>
      <c r="CH1695">
        <v>114762.05555483003</v>
      </c>
      <c r="CI1695">
        <v>45559.473443642019</v>
      </c>
      <c r="CJ1695">
        <v>21451.472189936398</v>
      </c>
      <c r="CK1695">
        <v>231250.85500111006</v>
      </c>
      <c r="CL1695">
        <v>3150000</v>
      </c>
      <c r="CM1695">
        <v>3850000</v>
      </c>
      <c r="CN1695">
        <v>520000</v>
      </c>
      <c r="CO1695">
        <v>95190000</v>
      </c>
      <c r="CP1695">
        <v>4000</v>
      </c>
      <c r="CQ1695">
        <v>3220</v>
      </c>
      <c r="CR1695">
        <v>0</v>
      </c>
      <c r="CS1695">
        <v>0</v>
      </c>
      <c r="CT1695">
        <v>7470000</v>
      </c>
      <c r="CU1695">
        <v>22565760</v>
      </c>
      <c r="CV1695">
        <v>0</v>
      </c>
      <c r="CW1695">
        <v>0</v>
      </c>
      <c r="CX1695">
        <v>12920.853090471343</v>
      </c>
      <c r="CY1695">
        <v>568133.10227243358</v>
      </c>
      <c r="CZ1695">
        <v>7100</v>
      </c>
      <c r="DA1695">
        <v>6962.762181348824</v>
      </c>
      <c r="DB1695">
        <v>6568.5069049857148</v>
      </c>
      <c r="DC1695">
        <v>6127.0965639215319</v>
      </c>
      <c r="DD1695">
        <v>-165851.464648341</v>
      </c>
      <c r="DE1695">
        <v>-131040.60479038657</v>
      </c>
      <c r="DF1695">
        <v>-124804.4260166501</v>
      </c>
    </row>
    <row r="1696" spans="1:110" x14ac:dyDescent="0.45">
      <c r="A1696">
        <v>45401</v>
      </c>
      <c r="B1696" t="s">
        <v>2021</v>
      </c>
      <c r="C1696">
        <v>21025</v>
      </c>
      <c r="D1696">
        <v>20131</v>
      </c>
      <c r="E1696">
        <v>19199</v>
      </c>
      <c r="F1696">
        <v>18198</v>
      </c>
      <c r="G1696">
        <v>17155</v>
      </c>
      <c r="H1696">
        <v>16101</v>
      </c>
      <c r="I1696">
        <v>15081</v>
      </c>
      <c r="J1696">
        <v>14083.285714285712</v>
      </c>
      <c r="K1696">
        <v>2.31</v>
      </c>
      <c r="L1696">
        <v>2.2400000000000002</v>
      </c>
      <c r="M1696">
        <v>2.1800000000000002</v>
      </c>
      <c r="N1696">
        <v>2.13</v>
      </c>
      <c r="O1696">
        <v>2.09</v>
      </c>
      <c r="P1696">
        <v>2.0699999999999998</v>
      </c>
      <c r="Q1696">
        <v>2.053264399430367</v>
      </c>
      <c r="R1696">
        <v>2.0348370672481826</v>
      </c>
      <c r="S1696">
        <v>260672</v>
      </c>
      <c r="T1696">
        <v>9234</v>
      </c>
      <c r="U1696">
        <v>3256</v>
      </c>
      <c r="V1696">
        <v>43.120265281650695</v>
      </c>
      <c r="W1696">
        <v>133.68713727467684</v>
      </c>
      <c r="X1696">
        <v>2338.9111099783727</v>
      </c>
      <c r="Y1696">
        <v>266.01127407806314</v>
      </c>
      <c r="Z1696">
        <v>9168</v>
      </c>
      <c r="AA1696">
        <v>8529.2407595582008</v>
      </c>
      <c r="AB1696">
        <v>7856.0134633333855</v>
      </c>
      <c r="AC1696">
        <v>7265.9305439314894</v>
      </c>
      <c r="AD1696">
        <v>6703.2985300858418</v>
      </c>
      <c r="AE1696">
        <v>6165.9329786881663</v>
      </c>
      <c r="AF1696">
        <v>5637.7967852390357</v>
      </c>
      <c r="AG1696">
        <v>5040.7301095075354</v>
      </c>
      <c r="AH1696">
        <v>1057</v>
      </c>
      <c r="AI1696">
        <v>952.60209951464162</v>
      </c>
      <c r="AJ1696">
        <v>859.82498405567424</v>
      </c>
      <c r="AK1696">
        <v>784.79315598166477</v>
      </c>
      <c r="AL1696">
        <v>731.28660240250144</v>
      </c>
      <c r="AM1696">
        <v>694.66253579273018</v>
      </c>
      <c r="AN1696">
        <v>670.66253148701878</v>
      </c>
      <c r="AO1696">
        <v>634.0938864572895</v>
      </c>
      <c r="AP1696">
        <v>48.591884839104445</v>
      </c>
      <c r="AQ1696">
        <v>37.075498218738765</v>
      </c>
      <c r="AR1696">
        <v>1.6729620615346814</v>
      </c>
      <c r="AS1696">
        <v>37.075498218738765</v>
      </c>
      <c r="AT1696">
        <v>17573</v>
      </c>
      <c r="AU1696">
        <v>357</v>
      </c>
      <c r="AV1696">
        <v>10878.540364403745</v>
      </c>
      <c r="AW1696">
        <v>5404.2442635703537</v>
      </c>
      <c r="AX1696">
        <v>222.27975348250555</v>
      </c>
      <c r="AY1696">
        <v>363.01689196015298</v>
      </c>
      <c r="AZ1696">
        <v>205.57745178621627</v>
      </c>
      <c r="BA1696">
        <v>5.9086092879064767</v>
      </c>
      <c r="BB1696">
        <v>66.061272509003672</v>
      </c>
      <c r="BC1696">
        <v>8210</v>
      </c>
      <c r="BD1696">
        <v>417683.30004317971</v>
      </c>
      <c r="BE1696">
        <v>4079285.6682791202</v>
      </c>
      <c r="BF1696">
        <v>116552</v>
      </c>
      <c r="BG1696">
        <v>110801.70850506649</v>
      </c>
      <c r="BH1696">
        <v>100875.31510346364</v>
      </c>
      <c r="BI1696">
        <v>173560.00000000006</v>
      </c>
      <c r="BJ1696">
        <v>147853.12558934861</v>
      </c>
      <c r="BK1696">
        <v>136404.22702078379</v>
      </c>
      <c r="BL1696">
        <v>-267921.83434117871</v>
      </c>
      <c r="BM1696">
        <v>-334443.44338874304</v>
      </c>
      <c r="BN1696">
        <v>-398393.96021841158</v>
      </c>
      <c r="BO1696">
        <v>205898.48375974549</v>
      </c>
      <c r="BP1696">
        <v>666876.97787264222</v>
      </c>
      <c r="BQ1696">
        <v>1109618.4318745523</v>
      </c>
      <c r="BR1696">
        <v>931004</v>
      </c>
      <c r="BS1696">
        <v>8767932</v>
      </c>
      <c r="BT1696">
        <v>937111</v>
      </c>
      <c r="BU1696">
        <v>17316</v>
      </c>
      <c r="BV1696">
        <v>88734</v>
      </c>
      <c r="BW1696">
        <v>932589</v>
      </c>
      <c r="BX1696">
        <v>42948</v>
      </c>
      <c r="BY1696">
        <v>408.3169626288701</v>
      </c>
      <c r="BZ1696">
        <v>0</v>
      </c>
      <c r="CA1696">
        <v>0</v>
      </c>
      <c r="CB1696">
        <v>0</v>
      </c>
      <c r="CC1696">
        <v>0</v>
      </c>
      <c r="CD1696">
        <v>51.464918661384047</v>
      </c>
      <c r="CE1696">
        <v>13.073802308434745</v>
      </c>
      <c r="CF1696">
        <v>35.317440000000005</v>
      </c>
      <c r="CG1696">
        <v>607801.9103339297</v>
      </c>
      <c r="CH1696">
        <v>308181.25031016156</v>
      </c>
      <c r="CI1696">
        <v>122345.10284303868</v>
      </c>
      <c r="CJ1696">
        <v>57605.638802188754</v>
      </c>
      <c r="CK1696">
        <v>620999.48702545289</v>
      </c>
      <c r="CL1696">
        <v>5580000</v>
      </c>
      <c r="CM1696">
        <v>9160000</v>
      </c>
      <c r="CN1696">
        <v>800000</v>
      </c>
      <c r="CO1696">
        <v>43800000</v>
      </c>
      <c r="CP1696">
        <v>0</v>
      </c>
      <c r="CQ1696">
        <v>0</v>
      </c>
      <c r="CR1696">
        <v>0</v>
      </c>
      <c r="CS1696">
        <v>0</v>
      </c>
      <c r="CT1696">
        <v>0</v>
      </c>
      <c r="CU1696">
        <v>0</v>
      </c>
      <c r="CV1696">
        <v>0</v>
      </c>
      <c r="CW1696">
        <v>0</v>
      </c>
      <c r="CX1696">
        <v>1137.2716344150244</v>
      </c>
      <c r="CY1696">
        <v>1706524.7271733037</v>
      </c>
      <c r="CZ1696">
        <v>8210</v>
      </c>
      <c r="DA1696">
        <v>7804.9456622502894</v>
      </c>
      <c r="DB1696">
        <v>7105.723942956246</v>
      </c>
      <c r="DC1696">
        <v>6322.6650680434968</v>
      </c>
      <c r="DD1696">
        <v>-267921.83434117871</v>
      </c>
      <c r="DE1696">
        <v>-334443.44338874304</v>
      </c>
      <c r="DF1696">
        <v>-398393.96021841158</v>
      </c>
    </row>
    <row r="1697" spans="1:110" x14ac:dyDescent="0.45">
      <c r="A1697">
        <v>45402</v>
      </c>
      <c r="B1697" t="s">
        <v>2022</v>
      </c>
      <c r="C1697">
        <v>17373</v>
      </c>
      <c r="D1697">
        <v>16512</v>
      </c>
      <c r="E1697">
        <v>15564</v>
      </c>
      <c r="F1697">
        <v>14594</v>
      </c>
      <c r="G1697">
        <v>13569</v>
      </c>
      <c r="H1697">
        <v>12490</v>
      </c>
      <c r="I1697">
        <v>11421</v>
      </c>
      <c r="J1697">
        <v>10424.750000000002</v>
      </c>
      <c r="K1697">
        <v>2.31</v>
      </c>
      <c r="L1697">
        <v>2.2400000000000002</v>
      </c>
      <c r="M1697">
        <v>2.1800000000000002</v>
      </c>
      <c r="N1697">
        <v>2.13</v>
      </c>
      <c r="O1697">
        <v>2.09</v>
      </c>
      <c r="P1697">
        <v>2.0699999999999998</v>
      </c>
      <c r="Q1697">
        <v>2.053264399430367</v>
      </c>
      <c r="R1697">
        <v>2.0348370672481826</v>
      </c>
      <c r="S1697">
        <v>260672</v>
      </c>
      <c r="T1697">
        <v>9234</v>
      </c>
      <c r="U1697">
        <v>3256</v>
      </c>
      <c r="V1697">
        <v>31.999957072063964</v>
      </c>
      <c r="W1697">
        <v>99.210490147360588</v>
      </c>
      <c r="X1697">
        <v>2604.2613182866776</v>
      </c>
      <c r="Y1697">
        <v>296.19033761230082</v>
      </c>
      <c r="Z1697">
        <v>8286</v>
      </c>
      <c r="AA1697">
        <v>7672.5575355366846</v>
      </c>
      <c r="AB1697">
        <v>7000.3347457136942</v>
      </c>
      <c r="AC1697">
        <v>6335.6646504112814</v>
      </c>
      <c r="AD1697">
        <v>5716.7626865865404</v>
      </c>
      <c r="AE1697">
        <v>5169.6257877601929</v>
      </c>
      <c r="AF1697">
        <v>4674.4400888553027</v>
      </c>
      <c r="AG1697">
        <v>4057.4974110597805</v>
      </c>
      <c r="AH1697">
        <v>1759</v>
      </c>
      <c r="AI1697">
        <v>1625.9456034648902</v>
      </c>
      <c r="AJ1697">
        <v>1502.3528517032003</v>
      </c>
      <c r="AK1697">
        <v>1382.9746865866091</v>
      </c>
      <c r="AL1697">
        <v>1267.3233653188793</v>
      </c>
      <c r="AM1697">
        <v>1178.0974567396213</v>
      </c>
      <c r="AN1697">
        <v>1102.5837642964111</v>
      </c>
      <c r="AO1697">
        <v>1019.6857722230611</v>
      </c>
      <c r="AP1697">
        <v>32.86798307463966</v>
      </c>
      <c r="AQ1697">
        <v>38.384045214694254</v>
      </c>
      <c r="AR1697">
        <v>1.7320077813535526</v>
      </c>
      <c r="AS1697">
        <v>38.384045214694254</v>
      </c>
      <c r="AT1697">
        <v>15679</v>
      </c>
      <c r="AU1697">
        <v>198</v>
      </c>
      <c r="AV1697">
        <v>9668.8183343498131</v>
      </c>
      <c r="AW1697">
        <v>3630.4438579602047</v>
      </c>
      <c r="AX1697">
        <v>127.01537149919328</v>
      </c>
      <c r="AY1697">
        <v>322.64846781725328</v>
      </c>
      <c r="AZ1697">
        <v>138.10208435680619</v>
      </c>
      <c r="BA1697">
        <v>3.376304823039546</v>
      </c>
      <c r="BB1697">
        <v>66.061272509003672</v>
      </c>
      <c r="BC1697">
        <v>6020</v>
      </c>
      <c r="BD1697">
        <v>276393.46676257998</v>
      </c>
      <c r="BE1697">
        <v>2076100.2863723547</v>
      </c>
      <c r="BF1697">
        <v>81000</v>
      </c>
      <c r="BG1697">
        <v>75288.404847690806</v>
      </c>
      <c r="BH1697">
        <v>66301.820020222454</v>
      </c>
      <c r="BI1697">
        <v>107164.00000000001</v>
      </c>
      <c r="BJ1697">
        <v>88491.375066525667</v>
      </c>
      <c r="BK1697">
        <v>79847.059302958674</v>
      </c>
      <c r="BL1697">
        <v>-270953.82432426815</v>
      </c>
      <c r="BM1697">
        <v>-290181.91134307301</v>
      </c>
      <c r="BN1697">
        <v>-324519.68935623358</v>
      </c>
      <c r="BO1697">
        <v>85058.558048309758</v>
      </c>
      <c r="BP1697">
        <v>286092.34786256135</v>
      </c>
      <c r="BQ1697">
        <v>484203.51379891066</v>
      </c>
      <c r="BR1697">
        <v>931004</v>
      </c>
      <c r="BS1697">
        <v>8767932</v>
      </c>
      <c r="BT1697">
        <v>937111</v>
      </c>
      <c r="BU1697">
        <v>17316</v>
      </c>
      <c r="BV1697">
        <v>88734</v>
      </c>
      <c r="BW1697">
        <v>932589</v>
      </c>
      <c r="BX1697">
        <v>42948</v>
      </c>
      <c r="BY1697">
        <v>404.34014081359965</v>
      </c>
      <c r="BZ1697">
        <v>0</v>
      </c>
      <c r="CA1697">
        <v>0</v>
      </c>
      <c r="CB1697">
        <v>0</v>
      </c>
      <c r="CC1697">
        <v>0</v>
      </c>
      <c r="CD1697">
        <v>35.922319512900081</v>
      </c>
      <c r="CE1697">
        <v>2.7328182082848542</v>
      </c>
      <c r="CF1697">
        <v>8.7210000000000001</v>
      </c>
      <c r="CG1697">
        <v>389603.5676282763</v>
      </c>
      <c r="CH1697">
        <v>197545.47091011191</v>
      </c>
      <c r="CI1697">
        <v>78423.722826583791</v>
      </c>
      <c r="CJ1697">
        <v>36925.45549998041</v>
      </c>
      <c r="CK1697">
        <v>398063.26950752875</v>
      </c>
      <c r="CL1697">
        <v>11100000</v>
      </c>
      <c r="CM1697">
        <v>10600000</v>
      </c>
      <c r="CN1697">
        <v>1070000</v>
      </c>
      <c r="CO1697">
        <v>61530000</v>
      </c>
      <c r="CP1697">
        <v>0</v>
      </c>
      <c r="CQ1697">
        <v>0</v>
      </c>
      <c r="CR1697">
        <v>0</v>
      </c>
      <c r="CS1697">
        <v>0</v>
      </c>
      <c r="CT1697">
        <v>0</v>
      </c>
      <c r="CU1697">
        <v>0</v>
      </c>
      <c r="CV1697">
        <v>0</v>
      </c>
      <c r="CW1697">
        <v>0</v>
      </c>
      <c r="CX1697">
        <v>1671.9793002378403</v>
      </c>
      <c r="CY1697">
        <v>902045.29502340662</v>
      </c>
      <c r="CZ1697">
        <v>6020</v>
      </c>
      <c r="DA1697">
        <v>5595.5086071987489</v>
      </c>
      <c r="DB1697">
        <v>4927.6167471819654</v>
      </c>
      <c r="DC1697">
        <v>4183.8955906413939</v>
      </c>
      <c r="DD1697">
        <v>-270953.82432426815</v>
      </c>
      <c r="DE1697">
        <v>-290181.91134307301</v>
      </c>
      <c r="DF1697">
        <v>-324519.68935623358</v>
      </c>
    </row>
    <row r="1698" spans="1:110" x14ac:dyDescent="0.45">
      <c r="A1698">
        <v>45403</v>
      </c>
      <c r="B1698" t="s">
        <v>2023</v>
      </c>
      <c r="C1698">
        <v>1089</v>
      </c>
      <c r="D1698">
        <v>968</v>
      </c>
      <c r="E1698">
        <v>855</v>
      </c>
      <c r="F1698">
        <v>759</v>
      </c>
      <c r="G1698">
        <v>685</v>
      </c>
      <c r="H1698">
        <v>619</v>
      </c>
      <c r="I1698">
        <v>566</v>
      </c>
      <c r="J1698">
        <v>478.96428571428578</v>
      </c>
      <c r="K1698">
        <v>2.31</v>
      </c>
      <c r="L1698">
        <v>2.2400000000000002</v>
      </c>
      <c r="M1698">
        <v>2.1800000000000002</v>
      </c>
      <c r="N1698">
        <v>2.13</v>
      </c>
      <c r="O1698">
        <v>2.09</v>
      </c>
      <c r="P1698">
        <v>2.0699999999999998</v>
      </c>
      <c r="Q1698">
        <v>2.053264399430367</v>
      </c>
      <c r="R1698">
        <v>2.0348370672481826</v>
      </c>
      <c r="S1698">
        <v>260672</v>
      </c>
      <c r="T1698">
        <v>9234</v>
      </c>
      <c r="U1698">
        <v>3256</v>
      </c>
      <c r="V1698">
        <v>2.5344098762510683</v>
      </c>
      <c r="W1698">
        <v>7.8575119801234887</v>
      </c>
      <c r="X1698">
        <v>2061.1526822223541</v>
      </c>
      <c r="Y1698">
        <v>234.42098706883115</v>
      </c>
      <c r="Z1698">
        <v>639</v>
      </c>
      <c r="AA1698">
        <v>0</v>
      </c>
      <c r="AB1698">
        <v>0</v>
      </c>
      <c r="AC1698">
        <v>0</v>
      </c>
      <c r="AD1698">
        <v>0</v>
      </c>
      <c r="AE1698">
        <v>0</v>
      </c>
      <c r="AF1698">
        <v>0</v>
      </c>
      <c r="AG1698">
        <v>0</v>
      </c>
      <c r="AH1698">
        <v>139</v>
      </c>
      <c r="AI1698">
        <v>0</v>
      </c>
      <c r="AJ1698">
        <v>0</v>
      </c>
      <c r="AK1698">
        <v>0</v>
      </c>
      <c r="AL1698">
        <v>0</v>
      </c>
      <c r="AM1698">
        <v>0</v>
      </c>
      <c r="AN1698">
        <v>0</v>
      </c>
      <c r="AO1698">
        <v>0</v>
      </c>
      <c r="AP1698">
        <v>4.1382265231456588</v>
      </c>
      <c r="AQ1698">
        <v>2.6170939919109721</v>
      </c>
      <c r="AR1698">
        <v>0.11809143963774221</v>
      </c>
      <c r="AS1698">
        <v>2.6170939919109721</v>
      </c>
      <c r="AT1698">
        <v>1203</v>
      </c>
      <c r="AU1698">
        <v>8</v>
      </c>
      <c r="AV1698">
        <v>739.63535174096239</v>
      </c>
      <c r="AW1698">
        <v>207.46233414772004</v>
      </c>
      <c r="AX1698">
        <v>5.4903966356570209</v>
      </c>
      <c r="AY1698">
        <v>24.681631687595914</v>
      </c>
      <c r="AZ1698">
        <v>7.8918671909792701</v>
      </c>
      <c r="BA1698">
        <v>0.14594495471350594</v>
      </c>
      <c r="BB1698">
        <v>66.061272509003672</v>
      </c>
      <c r="BC1698">
        <v>6020</v>
      </c>
      <c r="BD1698">
        <v>216615.52430644471</v>
      </c>
      <c r="BE1698" t="e">
        <v>#DIV/0!</v>
      </c>
      <c r="BF1698">
        <v>2852</v>
      </c>
      <c r="BG1698">
        <v>2351.7131882202307</v>
      </c>
      <c r="BH1698">
        <v>1973.5243342516073</v>
      </c>
      <c r="BI1698">
        <v>5883.9999999999982</v>
      </c>
      <c r="BJ1698" t="e">
        <v>#DIV/0!</v>
      </c>
      <c r="BK1698" t="e">
        <v>#DIV/0!</v>
      </c>
      <c r="BL1698">
        <v>-365266.37285819085</v>
      </c>
      <c r="BM1698">
        <v>-293316.55688728479</v>
      </c>
      <c r="BN1698">
        <v>-252004.64046692752</v>
      </c>
      <c r="BO1698" t="e">
        <v>#DIV/0!</v>
      </c>
      <c r="BP1698" t="e">
        <v>#DIV/0!</v>
      </c>
      <c r="BQ1698" t="e">
        <v>#DIV/0!</v>
      </c>
      <c r="BR1698">
        <v>931004</v>
      </c>
      <c r="BS1698">
        <v>8767932</v>
      </c>
      <c r="BT1698">
        <v>937111</v>
      </c>
      <c r="BU1698">
        <v>17316</v>
      </c>
      <c r="BV1698">
        <v>88734</v>
      </c>
      <c r="BW1698">
        <v>932589</v>
      </c>
      <c r="BX1698">
        <v>42948</v>
      </c>
      <c r="BY1698">
        <v>1.5713697320567288</v>
      </c>
      <c r="BZ1698">
        <v>0</v>
      </c>
      <c r="CA1698">
        <v>0</v>
      </c>
      <c r="CB1698">
        <v>883.18096430727724</v>
      </c>
      <c r="CC1698">
        <v>0</v>
      </c>
      <c r="CD1698">
        <v>2.731014062785452</v>
      </c>
      <c r="CE1698">
        <v>0</v>
      </c>
      <c r="CF1698">
        <v>0</v>
      </c>
      <c r="CG1698">
        <v>55439.672155981876</v>
      </c>
      <c r="CH1698">
        <v>28110.256304441511</v>
      </c>
      <c r="CI1698">
        <v>11159.511472712315</v>
      </c>
      <c r="CJ1698">
        <v>5254.4055476473422</v>
      </c>
      <c r="CK1698">
        <v>56643.467854204486</v>
      </c>
      <c r="CL1698">
        <v>510000</v>
      </c>
      <c r="CM1698">
        <v>480000</v>
      </c>
      <c r="CN1698">
        <v>90000</v>
      </c>
      <c r="CO1698">
        <v>271510000</v>
      </c>
      <c r="CP1698">
        <v>47000</v>
      </c>
      <c r="CQ1698">
        <v>6870</v>
      </c>
      <c r="CR1698">
        <v>0</v>
      </c>
      <c r="CS1698">
        <v>0</v>
      </c>
      <c r="CT1698">
        <v>104318000</v>
      </c>
      <c r="CU1698">
        <v>48144960</v>
      </c>
      <c r="CV1698">
        <v>0</v>
      </c>
      <c r="CW1698">
        <v>0</v>
      </c>
      <c r="CX1698">
        <v>35262.206297142693</v>
      </c>
      <c r="CY1698">
        <v>139127.64021659634</v>
      </c>
      <c r="CZ1698">
        <v>6020</v>
      </c>
      <c r="DA1698">
        <v>4963.9948783610753</v>
      </c>
      <c r="DB1698">
        <v>4165.7140575717658</v>
      </c>
      <c r="DC1698">
        <v>3279.0092603336029</v>
      </c>
      <c r="DD1698">
        <v>-365266.37285819085</v>
      </c>
      <c r="DE1698">
        <v>-293316.55688728479</v>
      </c>
      <c r="DF1698">
        <v>-252004.64046692752</v>
      </c>
    </row>
    <row r="1699" spans="1:110" x14ac:dyDescent="0.45">
      <c r="A1699">
        <v>45404</v>
      </c>
      <c r="B1699" t="s">
        <v>2024</v>
      </c>
      <c r="C1699">
        <v>5231</v>
      </c>
      <c r="D1699">
        <v>5020</v>
      </c>
      <c r="E1699">
        <v>4769</v>
      </c>
      <c r="F1699">
        <v>4507</v>
      </c>
      <c r="G1699">
        <v>4245</v>
      </c>
      <c r="H1699">
        <v>3979</v>
      </c>
      <c r="I1699">
        <v>3725</v>
      </c>
      <c r="J1699">
        <v>3470.571428571428</v>
      </c>
      <c r="K1699">
        <v>2.31</v>
      </c>
      <c r="L1699">
        <v>2.2400000000000002</v>
      </c>
      <c r="M1699">
        <v>2.1800000000000002</v>
      </c>
      <c r="N1699">
        <v>2.13</v>
      </c>
      <c r="O1699">
        <v>2.09</v>
      </c>
      <c r="P1699">
        <v>2.0699999999999998</v>
      </c>
      <c r="Q1699">
        <v>2.053264399430367</v>
      </c>
      <c r="R1699">
        <v>2.0348370672481826</v>
      </c>
      <c r="S1699">
        <v>260672</v>
      </c>
      <c r="T1699">
        <v>9234</v>
      </c>
      <c r="U1699">
        <v>3256</v>
      </c>
      <c r="V1699">
        <v>9.9429190168157167</v>
      </c>
      <c r="W1699">
        <v>30.826349764542833</v>
      </c>
      <c r="X1699">
        <v>2523.6548283234047</v>
      </c>
      <c r="Y1699">
        <v>287.02272324567826</v>
      </c>
      <c r="Z1699">
        <v>2730</v>
      </c>
      <c r="AA1699">
        <v>2525.9272933315533</v>
      </c>
      <c r="AB1699">
        <v>2285.4623584444544</v>
      </c>
      <c r="AC1699">
        <v>2108.5618023717884</v>
      </c>
      <c r="AD1699">
        <v>1978.6814857123961</v>
      </c>
      <c r="AE1699">
        <v>1858.6264200942342</v>
      </c>
      <c r="AF1699">
        <v>1789.9913848251792</v>
      </c>
      <c r="AG1699">
        <v>1619.2218966276155</v>
      </c>
      <c r="AH1699">
        <v>538</v>
      </c>
      <c r="AI1699">
        <v>456.71386089101378</v>
      </c>
      <c r="AJ1699">
        <v>368.3894385431268</v>
      </c>
      <c r="AK1699">
        <v>304.20986888094313</v>
      </c>
      <c r="AL1699">
        <v>248.67260067274844</v>
      </c>
      <c r="AM1699">
        <v>210.93180725841913</v>
      </c>
      <c r="AN1699">
        <v>218.53282651513592</v>
      </c>
      <c r="AO1699">
        <v>189.65054953254361</v>
      </c>
      <c r="AP1699">
        <v>7.3251366041888657</v>
      </c>
      <c r="AQ1699">
        <v>6.5427349797774301</v>
      </c>
      <c r="AR1699">
        <v>0.2952285990943555</v>
      </c>
      <c r="AS1699">
        <v>6.5427349797774301</v>
      </c>
      <c r="AT1699">
        <v>4737</v>
      </c>
      <c r="AU1699">
        <v>14</v>
      </c>
      <c r="AV1699">
        <v>2907.021232208911</v>
      </c>
      <c r="AW1699">
        <v>643.92016027483442</v>
      </c>
      <c r="AX1699">
        <v>11.264691291788919</v>
      </c>
      <c r="AY1699">
        <v>97.007298518811353</v>
      </c>
      <c r="AZ1699">
        <v>24.494722896854704</v>
      </c>
      <c r="BA1699">
        <v>0.29943644686155219</v>
      </c>
      <c r="BB1699">
        <v>66.061272509003672</v>
      </c>
      <c r="BC1699">
        <v>6020</v>
      </c>
      <c r="BD1699">
        <v>302662.820107579</v>
      </c>
      <c r="BE1699">
        <v>698187.59682057565</v>
      </c>
      <c r="BF1699">
        <v>23638</v>
      </c>
      <c r="BG1699">
        <v>22318.39625909508</v>
      </c>
      <c r="BH1699">
        <v>20274.895440460386</v>
      </c>
      <c r="BI1699">
        <v>14661.999999999993</v>
      </c>
      <c r="BJ1699">
        <v>12239.359869142974</v>
      </c>
      <c r="BK1699">
        <v>11485.456457953202</v>
      </c>
      <c r="BL1699">
        <v>-338492.51985058025</v>
      </c>
      <c r="BM1699">
        <v>-268154.07007000328</v>
      </c>
      <c r="BN1699">
        <v>-225011.39884287678</v>
      </c>
      <c r="BO1699">
        <v>21899.357400898065</v>
      </c>
      <c r="BP1699">
        <v>99819.891981875116</v>
      </c>
      <c r="BQ1699">
        <v>187845.66581642424</v>
      </c>
      <c r="BR1699">
        <v>931004</v>
      </c>
      <c r="BS1699">
        <v>8767932</v>
      </c>
      <c r="BT1699">
        <v>937111</v>
      </c>
      <c r="BU1699">
        <v>17316</v>
      </c>
      <c r="BV1699">
        <v>88734</v>
      </c>
      <c r="BW1699">
        <v>932589</v>
      </c>
      <c r="BX1699">
        <v>42948</v>
      </c>
      <c r="BY1699">
        <v>74.498752710098344</v>
      </c>
      <c r="BZ1699">
        <v>0</v>
      </c>
      <c r="CA1699">
        <v>0</v>
      </c>
      <c r="CB1699">
        <v>969.85898275226816</v>
      </c>
      <c r="CC1699">
        <v>0</v>
      </c>
      <c r="CD1699">
        <v>4.9186309131235237</v>
      </c>
      <c r="CE1699">
        <v>0</v>
      </c>
      <c r="CF1699">
        <v>0</v>
      </c>
      <c r="CG1699">
        <v>123594.86544865684</v>
      </c>
      <c r="CH1699">
        <v>62667.819100727407</v>
      </c>
      <c r="CI1699">
        <v>24878.543925404516</v>
      </c>
      <c r="CJ1699">
        <v>11713.949982369764</v>
      </c>
      <c r="CK1699">
        <v>126278.55677588706</v>
      </c>
      <c r="CL1699">
        <v>4020000</v>
      </c>
      <c r="CM1699">
        <v>2960000</v>
      </c>
      <c r="CN1699">
        <v>570000</v>
      </c>
      <c r="CO1699">
        <v>145960000</v>
      </c>
      <c r="CP1699">
        <v>4000</v>
      </c>
      <c r="CQ1699">
        <v>1950</v>
      </c>
      <c r="CR1699">
        <v>0</v>
      </c>
      <c r="CS1699">
        <v>0</v>
      </c>
      <c r="CT1699">
        <v>8692000</v>
      </c>
      <c r="CU1699">
        <v>13665600</v>
      </c>
      <c r="CV1699">
        <v>0</v>
      </c>
      <c r="CW1699">
        <v>0</v>
      </c>
      <c r="CX1699">
        <v>16164.728445724768</v>
      </c>
      <c r="CY1699">
        <v>302206.21949797112</v>
      </c>
      <c r="CZ1699">
        <v>6020</v>
      </c>
      <c r="DA1699">
        <v>5683.9303443502986</v>
      </c>
      <c r="DB1699">
        <v>5163.5024347056233</v>
      </c>
      <c r="DC1699">
        <v>4581.5469277605616</v>
      </c>
      <c r="DD1699">
        <v>-338492.51985058025</v>
      </c>
      <c r="DE1699">
        <v>-268154.07007000328</v>
      </c>
      <c r="DF1699">
        <v>-225011.39884287678</v>
      </c>
    </row>
    <row r="1700" spans="1:110" x14ac:dyDescent="0.45">
      <c r="A1700">
        <v>45405</v>
      </c>
      <c r="B1700" t="s">
        <v>2025</v>
      </c>
      <c r="C1700">
        <v>16109</v>
      </c>
      <c r="D1700">
        <v>15145</v>
      </c>
      <c r="E1700">
        <v>14131</v>
      </c>
      <c r="F1700">
        <v>13079</v>
      </c>
      <c r="G1700">
        <v>12007</v>
      </c>
      <c r="H1700">
        <v>10896</v>
      </c>
      <c r="I1700">
        <v>9794</v>
      </c>
      <c r="J1700">
        <v>8738.0357142857138</v>
      </c>
      <c r="K1700">
        <v>2.31</v>
      </c>
      <c r="L1700">
        <v>2.2400000000000002</v>
      </c>
      <c r="M1700">
        <v>2.1800000000000002</v>
      </c>
      <c r="N1700">
        <v>2.13</v>
      </c>
      <c r="O1700">
        <v>2.09</v>
      </c>
      <c r="P1700">
        <v>2.0699999999999998</v>
      </c>
      <c r="Q1700">
        <v>2.053264399430367</v>
      </c>
      <c r="R1700">
        <v>2.0348370672481826</v>
      </c>
      <c r="S1700">
        <v>260672</v>
      </c>
      <c r="T1700">
        <v>9234</v>
      </c>
      <c r="U1700">
        <v>3256</v>
      </c>
      <c r="V1700">
        <v>30.208980391163973</v>
      </c>
      <c r="W1700">
        <v>93.657867874948252</v>
      </c>
      <c r="X1700">
        <v>2557.9476410422717</v>
      </c>
      <c r="Y1700">
        <v>290.92294620162909</v>
      </c>
      <c r="Z1700">
        <v>8372</v>
      </c>
      <c r="AA1700">
        <v>7625.1087890198087</v>
      </c>
      <c r="AB1700">
        <v>6885.3083159844427</v>
      </c>
      <c r="AC1700">
        <v>6204.4213984305488</v>
      </c>
      <c r="AD1700">
        <v>5550.7981107071755</v>
      </c>
      <c r="AE1700">
        <v>4945.7873803984676</v>
      </c>
      <c r="AF1700">
        <v>4403.3662296017037</v>
      </c>
      <c r="AG1700">
        <v>3729.4935973387428</v>
      </c>
      <c r="AH1700">
        <v>2693</v>
      </c>
      <c r="AI1700">
        <v>2436.6448500368192</v>
      </c>
      <c r="AJ1700">
        <v>2173.8019149527668</v>
      </c>
      <c r="AK1700">
        <v>1931.1841002752071</v>
      </c>
      <c r="AL1700">
        <v>1707.7116484214378</v>
      </c>
      <c r="AM1700">
        <v>1518.51064689082</v>
      </c>
      <c r="AN1700">
        <v>1374.3848481880559</v>
      </c>
      <c r="AO1700">
        <v>1159.0032767367325</v>
      </c>
      <c r="AP1700">
        <v>23.531491707148469</v>
      </c>
      <c r="AQ1700">
        <v>91.598289716884025</v>
      </c>
      <c r="AR1700">
        <v>4.1332003873209775</v>
      </c>
      <c r="AS1700">
        <v>91.598289716884025</v>
      </c>
      <c r="AT1700">
        <v>15207</v>
      </c>
      <c r="AU1700">
        <v>440</v>
      </c>
      <c r="AV1700">
        <v>9454.3735254342264</v>
      </c>
      <c r="AW1700">
        <v>5972.1767637384119</v>
      </c>
      <c r="AX1700">
        <v>269.89742215509023</v>
      </c>
      <c r="AY1700">
        <v>315.49244454374013</v>
      </c>
      <c r="AZ1700">
        <v>227.18160409260921</v>
      </c>
      <c r="BA1700">
        <v>7.1743754900875061</v>
      </c>
      <c r="BB1700">
        <v>66.061272509003672</v>
      </c>
      <c r="BC1700">
        <v>5700</v>
      </c>
      <c r="BD1700">
        <v>239157.88636692814</v>
      </c>
      <c r="BE1700">
        <v>2154743.9495974989</v>
      </c>
      <c r="BF1700">
        <v>70414</v>
      </c>
      <c r="BG1700">
        <v>63948.84323030735</v>
      </c>
      <c r="BH1700">
        <v>54819.428760627939</v>
      </c>
      <c r="BI1700">
        <v>175450</v>
      </c>
      <c r="BJ1700">
        <v>142760.68243408925</v>
      </c>
      <c r="BK1700">
        <v>127721.1323103975</v>
      </c>
      <c r="BL1700">
        <v>-243114.87174272566</v>
      </c>
      <c r="BM1700">
        <v>-290654.00572822458</v>
      </c>
      <c r="BN1700">
        <v>-341151.61102616799</v>
      </c>
      <c r="BO1700">
        <v>68702.408648957731</v>
      </c>
      <c r="BP1700">
        <v>279725.53807813872</v>
      </c>
      <c r="BQ1700">
        <v>467890.35906472895</v>
      </c>
      <c r="BR1700">
        <v>931004</v>
      </c>
      <c r="BS1700">
        <v>8767932</v>
      </c>
      <c r="BT1700">
        <v>937111</v>
      </c>
      <c r="BU1700">
        <v>17316</v>
      </c>
      <c r="BV1700">
        <v>88734</v>
      </c>
      <c r="BW1700">
        <v>932589</v>
      </c>
      <c r="BX1700">
        <v>42948</v>
      </c>
      <c r="BY1700">
        <v>562.17862331661001</v>
      </c>
      <c r="BZ1700">
        <v>0</v>
      </c>
      <c r="CA1700">
        <v>0</v>
      </c>
      <c r="CB1700">
        <v>2.1485639173614626</v>
      </c>
      <c r="CC1700">
        <v>931.28346648000002</v>
      </c>
      <c r="CD1700">
        <v>33.472423019554</v>
      </c>
      <c r="CE1700">
        <v>0</v>
      </c>
      <c r="CF1700">
        <v>0</v>
      </c>
      <c r="CG1700">
        <v>369258.73380956735</v>
      </c>
      <c r="CH1700">
        <v>187229.78052316091</v>
      </c>
      <c r="CI1700">
        <v>74328.489258615969</v>
      </c>
      <c r="CJ1700">
        <v>34997.233280660279</v>
      </c>
      <c r="CK1700">
        <v>377276.67579956382</v>
      </c>
      <c r="CL1700">
        <v>12000000</v>
      </c>
      <c r="CM1700">
        <v>20500000</v>
      </c>
      <c r="CN1700">
        <v>1840000</v>
      </c>
      <c r="CO1700">
        <v>90120000</v>
      </c>
      <c r="CP1700">
        <v>0</v>
      </c>
      <c r="CQ1700">
        <v>1200</v>
      </c>
      <c r="CR1700">
        <v>0</v>
      </c>
      <c r="CS1700">
        <v>0</v>
      </c>
      <c r="CT1700">
        <v>0</v>
      </c>
      <c r="CU1700">
        <v>8409600</v>
      </c>
      <c r="CV1700">
        <v>0</v>
      </c>
      <c r="CW1700">
        <v>0</v>
      </c>
      <c r="CX1700">
        <v>4500.229999666135</v>
      </c>
      <c r="CY1700">
        <v>968731.70848210319</v>
      </c>
      <c r="CZ1700">
        <v>5700</v>
      </c>
      <c r="DA1700">
        <v>5176.6467806508917</v>
      </c>
      <c r="DB1700">
        <v>4437.6224037205566</v>
      </c>
      <c r="DC1700">
        <v>3620.2434086375292</v>
      </c>
      <c r="DD1700">
        <v>-243114.87174272566</v>
      </c>
      <c r="DE1700">
        <v>-290654.00572822458</v>
      </c>
      <c r="DF1700">
        <v>-341151.61102616799</v>
      </c>
    </row>
    <row r="1701" spans="1:110" x14ac:dyDescent="0.45">
      <c r="A1701">
        <v>45406</v>
      </c>
      <c r="B1701" t="s">
        <v>2026</v>
      </c>
      <c r="C1701">
        <v>10391</v>
      </c>
      <c r="D1701">
        <v>9843</v>
      </c>
      <c r="E1701">
        <v>9055</v>
      </c>
      <c r="F1701">
        <v>8276</v>
      </c>
      <c r="G1701">
        <v>7478</v>
      </c>
      <c r="H1701">
        <v>6677</v>
      </c>
      <c r="I1701">
        <v>5919</v>
      </c>
      <c r="J1701">
        <v>5157.3928571428569</v>
      </c>
      <c r="K1701">
        <v>2.31</v>
      </c>
      <c r="L1701">
        <v>2.2400000000000002</v>
      </c>
      <c r="M1701">
        <v>2.1800000000000002</v>
      </c>
      <c r="N1701">
        <v>2.13</v>
      </c>
      <c r="O1701">
        <v>2.09</v>
      </c>
      <c r="P1701">
        <v>2.0699999999999998</v>
      </c>
      <c r="Q1701">
        <v>2.053264399430367</v>
      </c>
      <c r="R1701">
        <v>2.0348370672481826</v>
      </c>
      <c r="S1701">
        <v>260672</v>
      </c>
      <c r="T1701">
        <v>9234</v>
      </c>
      <c r="U1701">
        <v>3256</v>
      </c>
      <c r="V1701">
        <v>19.892309990464138</v>
      </c>
      <c r="W1701">
        <v>61.672764743802666</v>
      </c>
      <c r="X1701">
        <v>2505.7126342504516</v>
      </c>
      <c r="Y1701">
        <v>284.98210447879131</v>
      </c>
      <c r="Z1701">
        <v>4356</v>
      </c>
      <c r="AA1701">
        <v>3967.4636473538189</v>
      </c>
      <c r="AB1701">
        <v>3548.2990794883667</v>
      </c>
      <c r="AC1701">
        <v>3162.7265422603314</v>
      </c>
      <c r="AD1701">
        <v>2812.3111533872147</v>
      </c>
      <c r="AE1701">
        <v>2478.7038904139167</v>
      </c>
      <c r="AF1701">
        <v>2182.241748709785</v>
      </c>
      <c r="AG1701">
        <v>1814.6266809088338</v>
      </c>
      <c r="AH1701">
        <v>1332</v>
      </c>
      <c r="AI1701">
        <v>1175.9035808680371</v>
      </c>
      <c r="AJ1701">
        <v>1000.7960173356523</v>
      </c>
      <c r="AK1701">
        <v>854.75996999470442</v>
      </c>
      <c r="AL1701">
        <v>737.20315961141659</v>
      </c>
      <c r="AM1701">
        <v>632.01915062802289</v>
      </c>
      <c r="AN1701">
        <v>556.15616015961518</v>
      </c>
      <c r="AO1701">
        <v>462.53392037796925</v>
      </c>
      <c r="AP1701">
        <v>13.243683897554826</v>
      </c>
      <c r="AQ1701">
        <v>33.295251341534033</v>
      </c>
      <c r="AR1701">
        <v>1.502385537613498</v>
      </c>
      <c r="AS1701">
        <v>33.295251341534033</v>
      </c>
      <c r="AT1701">
        <v>9725</v>
      </c>
      <c r="AU1701">
        <v>161</v>
      </c>
      <c r="AV1701">
        <v>6008.9476518053525</v>
      </c>
      <c r="AW1701">
        <v>2629.2963164603875</v>
      </c>
      <c r="AX1701">
        <v>101.37673145479233</v>
      </c>
      <c r="AY1701">
        <v>200.5185831407446</v>
      </c>
      <c r="AZ1701">
        <v>100.01843187815314</v>
      </c>
      <c r="BA1701">
        <v>2.6947820827888864</v>
      </c>
      <c r="BB1701">
        <v>66.061272509003672</v>
      </c>
      <c r="BC1701">
        <v>5700</v>
      </c>
      <c r="BD1701">
        <v>217191.5367091677</v>
      </c>
      <c r="BE1701">
        <v>1292555.0111309323</v>
      </c>
      <c r="BF1701">
        <v>51294</v>
      </c>
      <c r="BG1701">
        <v>45355.293247650079</v>
      </c>
      <c r="BH1701">
        <v>37652.874041288822</v>
      </c>
      <c r="BI1701">
        <v>93534.000000000015</v>
      </c>
      <c r="BJ1701">
        <v>74562.110884388996</v>
      </c>
      <c r="BK1701">
        <v>66300.975837891834</v>
      </c>
      <c r="BL1701">
        <v>-249513.05028894922</v>
      </c>
      <c r="BM1701">
        <v>-282256.44282558205</v>
      </c>
      <c r="BN1701">
        <v>-320015.11198193213</v>
      </c>
      <c r="BO1701">
        <v>22478.319803830935</v>
      </c>
      <c r="BP1701">
        <v>134813.40014717041</v>
      </c>
      <c r="BQ1701">
        <v>251536.45567283279</v>
      </c>
      <c r="BR1701">
        <v>931004</v>
      </c>
      <c r="BS1701">
        <v>8767932</v>
      </c>
      <c r="BT1701">
        <v>937111</v>
      </c>
      <c r="BU1701">
        <v>17316</v>
      </c>
      <c r="BV1701">
        <v>88734</v>
      </c>
      <c r="BW1701">
        <v>932589</v>
      </c>
      <c r="BX1701">
        <v>42948</v>
      </c>
      <c r="BY1701">
        <v>251.6705282122949</v>
      </c>
      <c r="BZ1701">
        <v>0</v>
      </c>
      <c r="CA1701">
        <v>0</v>
      </c>
      <c r="CB1701">
        <v>150.7117791610371</v>
      </c>
      <c r="CC1701">
        <v>386.94435479999999</v>
      </c>
      <c r="CD1701">
        <v>23.091698808213163</v>
      </c>
      <c r="CE1701">
        <v>0</v>
      </c>
      <c r="CF1701">
        <v>3.7434599999999998</v>
      </c>
      <c r="CG1701">
        <v>233965.58891515285</v>
      </c>
      <c r="CH1701">
        <v>118630.43944993666</v>
      </c>
      <c r="CI1701">
        <v>47095.18603162995</v>
      </c>
      <c r="CJ1701">
        <v>22174.555522181447</v>
      </c>
      <c r="CK1701">
        <v>239045.8276415969</v>
      </c>
      <c r="CL1701">
        <v>5400000</v>
      </c>
      <c r="CM1701">
        <v>9610000</v>
      </c>
      <c r="CN1701">
        <v>1570000</v>
      </c>
      <c r="CO1701">
        <v>102110000</v>
      </c>
      <c r="CP1701">
        <v>0</v>
      </c>
      <c r="CQ1701">
        <v>1410</v>
      </c>
      <c r="CR1701">
        <v>0</v>
      </c>
      <c r="CS1701">
        <v>0</v>
      </c>
      <c r="CT1701">
        <v>0</v>
      </c>
      <c r="CU1701">
        <v>9881280</v>
      </c>
      <c r="CV1701">
        <v>0</v>
      </c>
      <c r="CW1701">
        <v>0</v>
      </c>
      <c r="CX1701">
        <v>8631.3217122667738</v>
      </c>
      <c r="CY1701">
        <v>600745.748289485</v>
      </c>
      <c r="CZ1701">
        <v>5700</v>
      </c>
      <c r="DA1701">
        <v>5040.0665089797139</v>
      </c>
      <c r="DB1701">
        <v>4184.1420445928625</v>
      </c>
      <c r="DC1701">
        <v>3287.7286261714999</v>
      </c>
      <c r="DD1701">
        <v>-249513.05028894922</v>
      </c>
      <c r="DE1701">
        <v>-282256.44282558205</v>
      </c>
      <c r="DF1701">
        <v>-320015.11198193213</v>
      </c>
    </row>
    <row r="1702" spans="1:110" x14ac:dyDescent="0.45">
      <c r="A1702">
        <v>45421</v>
      </c>
      <c r="B1702" t="s">
        <v>2027</v>
      </c>
      <c r="C1702">
        <v>18183</v>
      </c>
      <c r="D1702">
        <v>17314</v>
      </c>
      <c r="E1702">
        <v>16363</v>
      </c>
      <c r="F1702">
        <v>15368</v>
      </c>
      <c r="G1702">
        <v>14343</v>
      </c>
      <c r="H1702">
        <v>13299</v>
      </c>
      <c r="I1702">
        <v>12266</v>
      </c>
      <c r="J1702">
        <v>11273.107142857143</v>
      </c>
      <c r="K1702">
        <v>2.31</v>
      </c>
      <c r="L1702">
        <v>2.2400000000000002</v>
      </c>
      <c r="M1702">
        <v>2.1800000000000002</v>
      </c>
      <c r="N1702">
        <v>2.13</v>
      </c>
      <c r="O1702">
        <v>2.09</v>
      </c>
      <c r="P1702">
        <v>2.0699999999999998</v>
      </c>
      <c r="Q1702">
        <v>2.053264399430367</v>
      </c>
      <c r="R1702">
        <v>2.0348370672481826</v>
      </c>
      <c r="S1702">
        <v>248586</v>
      </c>
      <c r="T1702">
        <v>9515</v>
      </c>
      <c r="U1702">
        <v>3285</v>
      </c>
      <c r="V1702">
        <v>34.439447132270232</v>
      </c>
      <c r="W1702">
        <v>106.77371918662591</v>
      </c>
      <c r="X1702">
        <v>2609.6810173342305</v>
      </c>
      <c r="Y1702">
        <v>290.60682408502288</v>
      </c>
      <c r="Z1702">
        <v>6847</v>
      </c>
      <c r="AA1702">
        <v>6372.2982979822573</v>
      </c>
      <c r="AB1702">
        <v>5867.0728627431126</v>
      </c>
      <c r="AC1702">
        <v>5406.5862559791194</v>
      </c>
      <c r="AD1702">
        <v>4965.8412361853334</v>
      </c>
      <c r="AE1702">
        <v>4555.0329164317127</v>
      </c>
      <c r="AF1702">
        <v>4223.8111254067626</v>
      </c>
      <c r="AG1702">
        <v>3763.5600768763247</v>
      </c>
      <c r="AH1702">
        <v>664</v>
      </c>
      <c r="AI1702">
        <v>611.09146759637281</v>
      </c>
      <c r="AJ1702">
        <v>566.19916878499123</v>
      </c>
      <c r="AK1702">
        <v>532.66989344198214</v>
      </c>
      <c r="AL1702">
        <v>513.05690342728565</v>
      </c>
      <c r="AM1702">
        <v>499.6152598173793</v>
      </c>
      <c r="AN1702">
        <v>538.41999143480268</v>
      </c>
      <c r="AO1702">
        <v>518.30734142130052</v>
      </c>
      <c r="AP1702">
        <v>27.064952777814714</v>
      </c>
      <c r="AQ1702">
        <v>11.049952410290771</v>
      </c>
      <c r="AR1702">
        <v>0.49860830069268935</v>
      </c>
      <c r="AS1702">
        <v>11.049952410290771</v>
      </c>
      <c r="AT1702">
        <v>14844</v>
      </c>
      <c r="AU1702">
        <v>126</v>
      </c>
      <c r="AV1702">
        <v>9134.9052951897374</v>
      </c>
      <c r="AW1702">
        <v>2829.6318072410077</v>
      </c>
      <c r="AX1702">
        <v>83.891046507626029</v>
      </c>
      <c r="AY1702">
        <v>304.83178970048152</v>
      </c>
      <c r="AZ1702">
        <v>107.63919394744794</v>
      </c>
      <c r="BA1702">
        <v>2.2299800535192045</v>
      </c>
      <c r="BB1702">
        <v>66.061272509003672</v>
      </c>
      <c r="BC1702">
        <v>6760</v>
      </c>
      <c r="BD1702">
        <v>320079.77313531202</v>
      </c>
      <c r="BE1702">
        <v>2823036.648911268</v>
      </c>
      <c r="BF1702">
        <v>86624</v>
      </c>
      <c r="BG1702">
        <v>80858.668896672942</v>
      </c>
      <c r="BH1702">
        <v>72000.826179032461</v>
      </c>
      <c r="BI1702">
        <v>58210</v>
      </c>
      <c r="BJ1702">
        <v>49388.363702339164</v>
      </c>
      <c r="BK1702">
        <v>45362.223304875355</v>
      </c>
      <c r="BL1702">
        <v>-256401.00945152994</v>
      </c>
      <c r="BM1702">
        <v>-295162.52377950051</v>
      </c>
      <c r="BN1702">
        <v>-344060.08661746432</v>
      </c>
      <c r="BO1702">
        <v>147308.19095353759</v>
      </c>
      <c r="BP1702">
        <v>445416.69336891547</v>
      </c>
      <c r="BQ1702">
        <v>721742.10652428796</v>
      </c>
      <c r="BR1702">
        <v>931004</v>
      </c>
      <c r="BS1702">
        <v>8767932</v>
      </c>
      <c r="BT1702">
        <v>937111</v>
      </c>
      <c r="BU1702">
        <v>17316</v>
      </c>
      <c r="BV1702">
        <v>88734</v>
      </c>
      <c r="BW1702">
        <v>932589</v>
      </c>
      <c r="BX1702">
        <v>42948</v>
      </c>
      <c r="BY1702">
        <v>112.66241164237732</v>
      </c>
      <c r="BZ1702">
        <v>0</v>
      </c>
      <c r="CA1702">
        <v>0</v>
      </c>
      <c r="CB1702">
        <v>0</v>
      </c>
      <c r="CC1702">
        <v>0</v>
      </c>
      <c r="CD1702">
        <v>26.920115616042803</v>
      </c>
      <c r="CE1702">
        <v>0</v>
      </c>
      <c r="CF1702">
        <v>2.5397999999999996</v>
      </c>
      <c r="CG1702">
        <v>445551.86062972591</v>
      </c>
      <c r="CH1702">
        <v>225913.61947422719</v>
      </c>
      <c r="CI1702">
        <v>89685.615138495297</v>
      </c>
      <c r="CJ1702">
        <v>42228.066603110754</v>
      </c>
      <c r="CK1702">
        <v>455226.40220443241</v>
      </c>
      <c r="CL1702">
        <v>3090000</v>
      </c>
      <c r="CM1702">
        <v>1030000</v>
      </c>
      <c r="CN1702">
        <v>1060000</v>
      </c>
      <c r="CO1702">
        <v>120510000</v>
      </c>
      <c r="CP1702">
        <v>0</v>
      </c>
      <c r="CQ1702">
        <v>70</v>
      </c>
      <c r="CR1702">
        <v>0</v>
      </c>
      <c r="CS1702">
        <v>0</v>
      </c>
      <c r="CT1702">
        <v>0</v>
      </c>
      <c r="CU1702">
        <v>490560</v>
      </c>
      <c r="CV1702">
        <v>0</v>
      </c>
      <c r="CW1702">
        <v>0</v>
      </c>
      <c r="CX1702">
        <v>11016.053073056013</v>
      </c>
      <c r="CY1702">
        <v>1209398.6877080374</v>
      </c>
      <c r="CZ1702">
        <v>6760</v>
      </c>
      <c r="DA1702">
        <v>6310.0826761810722</v>
      </c>
      <c r="DB1702">
        <v>5618.8306355081677</v>
      </c>
      <c r="DC1702">
        <v>4845.1953917734099</v>
      </c>
      <c r="DD1702">
        <v>-256401.00945152994</v>
      </c>
      <c r="DE1702">
        <v>-295162.52377950051</v>
      </c>
      <c r="DF1702">
        <v>-344060.08661746432</v>
      </c>
    </row>
    <row r="1703" spans="1:110" x14ac:dyDescent="0.45">
      <c r="A1703">
        <v>45429</v>
      </c>
      <c r="B1703" t="s">
        <v>2028</v>
      </c>
      <c r="C1703">
        <v>1739</v>
      </c>
      <c r="D1703">
        <v>1498</v>
      </c>
      <c r="E1703">
        <v>1288</v>
      </c>
      <c r="F1703">
        <v>1103</v>
      </c>
      <c r="G1703">
        <v>939</v>
      </c>
      <c r="H1703">
        <v>798</v>
      </c>
      <c r="I1703">
        <v>667</v>
      </c>
      <c r="J1703">
        <v>489.67857142857139</v>
      </c>
      <c r="K1703">
        <v>2.31</v>
      </c>
      <c r="L1703">
        <v>2.2400000000000002</v>
      </c>
      <c r="M1703">
        <v>2.1800000000000002</v>
      </c>
      <c r="N1703">
        <v>2.13</v>
      </c>
      <c r="O1703">
        <v>2.09</v>
      </c>
      <c r="P1703">
        <v>2.0699999999999998</v>
      </c>
      <c r="Q1703">
        <v>2.053264399430367</v>
      </c>
      <c r="R1703">
        <v>2.0348370672481826</v>
      </c>
      <c r="S1703">
        <v>248586</v>
      </c>
      <c r="T1703">
        <v>9515</v>
      </c>
      <c r="U1703">
        <v>3285</v>
      </c>
      <c r="V1703">
        <v>3.4185781554332464</v>
      </c>
      <c r="W1703">
        <v>10.598727168408566</v>
      </c>
      <c r="X1703">
        <v>2514.3870289369534</v>
      </c>
      <c r="Y1703">
        <v>279.99515042123704</v>
      </c>
      <c r="Z1703">
        <v>1015</v>
      </c>
      <c r="AA1703">
        <v>1072.855899647788</v>
      </c>
      <c r="AB1703">
        <v>938.26426274555058</v>
      </c>
      <c r="AC1703">
        <v>814.76680468955976</v>
      </c>
      <c r="AD1703">
        <v>694.01835981900319</v>
      </c>
      <c r="AE1703">
        <v>599.47657231257449</v>
      </c>
      <c r="AF1703">
        <v>682.91235030276005</v>
      </c>
      <c r="AG1703">
        <v>476.86657763012164</v>
      </c>
      <c r="AH1703">
        <v>393</v>
      </c>
      <c r="AI1703">
        <v>431.7787500909007</v>
      </c>
      <c r="AJ1703">
        <v>384.40041763613846</v>
      </c>
      <c r="AK1703">
        <v>344.02249863270572</v>
      </c>
      <c r="AL1703">
        <v>299.45363971008123</v>
      </c>
      <c r="AM1703">
        <v>271.10279153654119</v>
      </c>
      <c r="AN1703">
        <v>415.83538730077396</v>
      </c>
      <c r="AO1703">
        <v>306.42790252752411</v>
      </c>
      <c r="AP1703">
        <v>3.1121637891637302</v>
      </c>
      <c r="AQ1703">
        <v>16.284140394112715</v>
      </c>
      <c r="AR1703">
        <v>0.73479117996817367</v>
      </c>
      <c r="AS1703">
        <v>16.284140394112715</v>
      </c>
      <c r="AT1703">
        <v>1864</v>
      </c>
      <c r="AU1703">
        <v>17</v>
      </c>
      <c r="AV1703">
        <v>1147.4579887959842</v>
      </c>
      <c r="AW1703">
        <v>366.96701182200707</v>
      </c>
      <c r="AX1703">
        <v>11.231292628645377</v>
      </c>
      <c r="AY1703">
        <v>38.290673086121991</v>
      </c>
      <c r="AZ1703">
        <v>13.959425129709148</v>
      </c>
      <c r="BA1703">
        <v>0.29854864827368344</v>
      </c>
      <c r="BB1703">
        <v>66.061272509003672</v>
      </c>
      <c r="BC1703">
        <v>6760</v>
      </c>
      <c r="BD1703">
        <v>160698.30470953035</v>
      </c>
      <c r="BE1703">
        <v>219160.71695834526</v>
      </c>
      <c r="BF1703">
        <v>3860</v>
      </c>
      <c r="BG1703">
        <v>2988.9552893686114</v>
      </c>
      <c r="BH1703">
        <v>2225.1334146011113</v>
      </c>
      <c r="BI1703">
        <v>9838</v>
      </c>
      <c r="BJ1703">
        <v>7471.3443130315873</v>
      </c>
      <c r="BK1703">
        <v>6364.0910453499509</v>
      </c>
      <c r="BL1703">
        <v>-196570.29069668619</v>
      </c>
      <c r="BM1703">
        <v>-211073.53622370053</v>
      </c>
      <c r="BN1703">
        <v>-250849.87667151014</v>
      </c>
      <c r="BO1703">
        <v>-407.25256560721027</v>
      </c>
      <c r="BP1703">
        <v>14553.731979776028</v>
      </c>
      <c r="BQ1703">
        <v>25409.125408988009</v>
      </c>
      <c r="BR1703">
        <v>931004</v>
      </c>
      <c r="BS1703">
        <v>8767932</v>
      </c>
      <c r="BT1703">
        <v>937111</v>
      </c>
      <c r="BU1703">
        <v>17316</v>
      </c>
      <c r="BV1703">
        <v>88734</v>
      </c>
      <c r="BW1703">
        <v>932589</v>
      </c>
      <c r="BX1703">
        <v>42948</v>
      </c>
      <c r="BY1703">
        <v>2.1733105642872022</v>
      </c>
      <c r="BZ1703">
        <v>0</v>
      </c>
      <c r="CA1703">
        <v>0</v>
      </c>
      <c r="CB1703">
        <v>0.9371424920000001</v>
      </c>
      <c r="CC1703">
        <v>0</v>
      </c>
      <c r="CD1703">
        <v>4.210403508331984</v>
      </c>
      <c r="CE1703">
        <v>0</v>
      </c>
      <c r="CF1703">
        <v>0</v>
      </c>
      <c r="CG1703">
        <v>47810.359473966018</v>
      </c>
      <c r="CH1703">
        <v>24241.872409334883</v>
      </c>
      <c r="CI1703">
        <v>9623.7988847243814</v>
      </c>
      <c r="CJ1703">
        <v>4531.3222154022951</v>
      </c>
      <c r="CK1703">
        <v>48848.49521371763</v>
      </c>
      <c r="CL1703">
        <v>850000</v>
      </c>
      <c r="CM1703">
        <v>1020000</v>
      </c>
      <c r="CN1703">
        <v>130000</v>
      </c>
      <c r="CO1703">
        <v>187560000</v>
      </c>
      <c r="CP1703">
        <v>13000</v>
      </c>
      <c r="CQ1703">
        <v>3480</v>
      </c>
      <c r="CR1703">
        <v>0</v>
      </c>
      <c r="CS1703">
        <v>0</v>
      </c>
      <c r="CT1703">
        <v>24427000</v>
      </c>
      <c r="CU1703">
        <v>24387840</v>
      </c>
      <c r="CV1703">
        <v>0</v>
      </c>
      <c r="CW1703">
        <v>0</v>
      </c>
      <c r="CX1703">
        <v>19448.390671012137</v>
      </c>
      <c r="CY1703">
        <v>114244.03431810398</v>
      </c>
      <c r="CZ1703">
        <v>6760</v>
      </c>
      <c r="DA1703">
        <v>5234.5434601377756</v>
      </c>
      <c r="DB1703">
        <v>3896.8657727211171</v>
      </c>
      <c r="DC1703">
        <v>2432.5644754667469</v>
      </c>
      <c r="DD1703">
        <v>-196570.29069668619</v>
      </c>
      <c r="DE1703">
        <v>-211073.53622370053</v>
      </c>
      <c r="DF1703">
        <v>-250849.87667151014</v>
      </c>
    </row>
    <row r="1704" spans="1:110" x14ac:dyDescent="0.45">
      <c r="A1704">
        <v>45430</v>
      </c>
      <c r="B1704" t="s">
        <v>2029</v>
      </c>
      <c r="C1704">
        <v>2808</v>
      </c>
      <c r="D1704">
        <v>2479</v>
      </c>
      <c r="E1704">
        <v>2160</v>
      </c>
      <c r="F1704">
        <v>1871</v>
      </c>
      <c r="G1704">
        <v>1621</v>
      </c>
      <c r="H1704">
        <v>1399</v>
      </c>
      <c r="I1704">
        <v>1191</v>
      </c>
      <c r="J1704">
        <v>921.35714285714289</v>
      </c>
      <c r="K1704">
        <v>2.31</v>
      </c>
      <c r="L1704">
        <v>2.2400000000000002</v>
      </c>
      <c r="M1704">
        <v>2.1800000000000002</v>
      </c>
      <c r="N1704">
        <v>2.13</v>
      </c>
      <c r="O1704">
        <v>2.09</v>
      </c>
      <c r="P1704">
        <v>2.0699999999999998</v>
      </c>
      <c r="Q1704">
        <v>2.053264399430367</v>
      </c>
      <c r="R1704">
        <v>2.0348370672481826</v>
      </c>
      <c r="S1704">
        <v>248586</v>
      </c>
      <c r="T1704">
        <v>9515</v>
      </c>
      <c r="U1704">
        <v>3285</v>
      </c>
      <c r="V1704">
        <v>5.5855940000536934</v>
      </c>
      <c r="W1704">
        <v>17.317195684404751</v>
      </c>
      <c r="X1704">
        <v>2484.882155238894</v>
      </c>
      <c r="Y1704">
        <v>276.70956969950515</v>
      </c>
      <c r="Z1704">
        <v>1494</v>
      </c>
      <c r="AA1704">
        <v>1483.8291491569651</v>
      </c>
      <c r="AB1704">
        <v>1272.0504115029439</v>
      </c>
      <c r="AC1704">
        <v>1096.4962735225333</v>
      </c>
      <c r="AD1704">
        <v>959.77992000071777</v>
      </c>
      <c r="AE1704">
        <v>858.32190819262166</v>
      </c>
      <c r="AF1704">
        <v>1016.1873964536344</v>
      </c>
      <c r="AG1704">
        <v>782.11537699587473</v>
      </c>
      <c r="AH1704">
        <v>514</v>
      </c>
      <c r="AI1704">
        <v>526.3715378570389</v>
      </c>
      <c r="AJ1704">
        <v>455.10643242338222</v>
      </c>
      <c r="AK1704">
        <v>399.60060606766831</v>
      </c>
      <c r="AL1704">
        <v>358.92782759592671</v>
      </c>
      <c r="AM1704">
        <v>341.03702203458965</v>
      </c>
      <c r="AN1704">
        <v>568.63892003380579</v>
      </c>
      <c r="AO1704">
        <v>465.94406814168542</v>
      </c>
      <c r="AP1704">
        <v>4.566318922091761</v>
      </c>
      <c r="AQ1704">
        <v>12.940075848893137</v>
      </c>
      <c r="AR1704">
        <v>0.58389656265328094</v>
      </c>
      <c r="AS1704">
        <v>12.940075848893137</v>
      </c>
      <c r="AT1704">
        <v>2961</v>
      </c>
      <c r="AU1704">
        <v>32</v>
      </c>
      <c r="AV1704">
        <v>1824.3027871512604</v>
      </c>
      <c r="AW1704">
        <v>632.31011334371897</v>
      </c>
      <c r="AX1704">
        <v>20.79651528622102</v>
      </c>
      <c r="AY1704">
        <v>60.876984007237553</v>
      </c>
      <c r="AZ1704">
        <v>24.053076711595068</v>
      </c>
      <c r="BA1704">
        <v>0.5528100578261872</v>
      </c>
      <c r="BB1704">
        <v>66.061272509003672</v>
      </c>
      <c r="BC1704">
        <v>6760</v>
      </c>
      <c r="BD1704">
        <v>182710.49296373551</v>
      </c>
      <c r="BE1704">
        <v>486894.71864836296</v>
      </c>
      <c r="BF1704">
        <v>2906</v>
      </c>
      <c r="BG1704">
        <v>2306.541567003203</v>
      </c>
      <c r="BH1704">
        <v>1774.6571802172068</v>
      </c>
      <c r="BI1704">
        <v>17010.000000000004</v>
      </c>
      <c r="BJ1704">
        <v>12569.777068481946</v>
      </c>
      <c r="BK1704">
        <v>11002.517674280572</v>
      </c>
      <c r="BL1704">
        <v>-186963.36203862407</v>
      </c>
      <c r="BM1704">
        <v>-194151.85793142801</v>
      </c>
      <c r="BN1704">
        <v>-226750.7984605557</v>
      </c>
      <c r="BO1704">
        <v>-14381.14673665259</v>
      </c>
      <c r="BP1704">
        <v>15192.612493005785</v>
      </c>
      <c r="BQ1704">
        <v>51097.539783481217</v>
      </c>
      <c r="BR1704">
        <v>931004</v>
      </c>
      <c r="BS1704">
        <v>8767932</v>
      </c>
      <c r="BT1704">
        <v>937111</v>
      </c>
      <c r="BU1704">
        <v>17316</v>
      </c>
      <c r="BV1704">
        <v>88734</v>
      </c>
      <c r="BW1704">
        <v>932589</v>
      </c>
      <c r="BX1704">
        <v>42948</v>
      </c>
      <c r="BY1704">
        <v>2.1766387581069377</v>
      </c>
      <c r="BZ1704">
        <v>0</v>
      </c>
      <c r="CA1704">
        <v>0</v>
      </c>
      <c r="CB1704">
        <v>591.71691072748069</v>
      </c>
      <c r="CC1704">
        <v>0</v>
      </c>
      <c r="CD1704">
        <v>7.2300433722236637</v>
      </c>
      <c r="CE1704">
        <v>0</v>
      </c>
      <c r="CF1704">
        <v>0</v>
      </c>
      <c r="CG1704">
        <v>101215.548248077</v>
      </c>
      <c r="CH1704">
        <v>51320.559675081291</v>
      </c>
      <c r="CI1704">
        <v>20373.787000639913</v>
      </c>
      <c r="CJ1704">
        <v>9592.905541117625</v>
      </c>
      <c r="CK1704">
        <v>103413.30369712562</v>
      </c>
      <c r="CL1704">
        <v>1790000</v>
      </c>
      <c r="CM1704">
        <v>1570000</v>
      </c>
      <c r="CN1704">
        <v>280000</v>
      </c>
      <c r="CO1704">
        <v>537290000</v>
      </c>
      <c r="CP1704">
        <v>35000</v>
      </c>
      <c r="CQ1704">
        <v>19730</v>
      </c>
      <c r="CR1704">
        <v>0</v>
      </c>
      <c r="CS1704">
        <v>0</v>
      </c>
      <c r="CT1704">
        <v>73213000</v>
      </c>
      <c r="CU1704">
        <v>138267840</v>
      </c>
      <c r="CV1704">
        <v>0</v>
      </c>
      <c r="CW1704">
        <v>0</v>
      </c>
      <c r="CX1704">
        <v>56293.944661666377</v>
      </c>
      <c r="CY1704">
        <v>239628.72085006558</v>
      </c>
      <c r="CZ1704">
        <v>6760</v>
      </c>
      <c r="DA1704">
        <v>5365.5268385896943</v>
      </c>
      <c r="DB1704">
        <v>4128.2458837812519</v>
      </c>
      <c r="DC1704">
        <v>2765.773137943012</v>
      </c>
      <c r="DD1704">
        <v>-186963.36203862407</v>
      </c>
      <c r="DE1704">
        <v>-194151.85793142801</v>
      </c>
      <c r="DF1704">
        <v>-226750.7984605557</v>
      </c>
    </row>
    <row r="1705" spans="1:110" x14ac:dyDescent="0.45">
      <c r="A1705">
        <v>45431</v>
      </c>
      <c r="B1705" t="s">
        <v>671</v>
      </c>
      <c r="C1705">
        <v>5480</v>
      </c>
      <c r="D1705">
        <v>4809</v>
      </c>
      <c r="E1705">
        <v>4185</v>
      </c>
      <c r="F1705">
        <v>3627</v>
      </c>
      <c r="G1705">
        <v>3125</v>
      </c>
      <c r="H1705">
        <v>2636</v>
      </c>
      <c r="I1705">
        <v>2190</v>
      </c>
      <c r="J1705">
        <v>1644.4285714285711</v>
      </c>
      <c r="K1705">
        <v>2.31</v>
      </c>
      <c r="L1705">
        <v>2.2400000000000002</v>
      </c>
      <c r="M1705">
        <v>2.1800000000000002</v>
      </c>
      <c r="N1705">
        <v>2.13</v>
      </c>
      <c r="O1705">
        <v>2.09</v>
      </c>
      <c r="P1705">
        <v>2.0699999999999998</v>
      </c>
      <c r="Q1705">
        <v>2.053264399430367</v>
      </c>
      <c r="R1705">
        <v>2.0348370672481826</v>
      </c>
      <c r="S1705">
        <v>248586</v>
      </c>
      <c r="T1705">
        <v>9515</v>
      </c>
      <c r="U1705">
        <v>3285</v>
      </c>
      <c r="V1705">
        <v>11.287927420144387</v>
      </c>
      <c r="W1705">
        <v>34.996322325632569</v>
      </c>
      <c r="X1705">
        <v>2399.6306969974007</v>
      </c>
      <c r="Y1705">
        <v>267.21620427912728</v>
      </c>
      <c r="Z1705">
        <v>2621</v>
      </c>
      <c r="AA1705">
        <v>2544.498954288224</v>
      </c>
      <c r="AB1705">
        <v>2231.6597217055346</v>
      </c>
      <c r="AC1705">
        <v>1969.863501980215</v>
      </c>
      <c r="AD1705">
        <v>1740.3028994337542</v>
      </c>
      <c r="AE1705">
        <v>1534.334524087026</v>
      </c>
      <c r="AF1705">
        <v>1893.8210937248421</v>
      </c>
      <c r="AG1705">
        <v>1365.6897618976598</v>
      </c>
      <c r="AH1705">
        <v>917</v>
      </c>
      <c r="AI1705">
        <v>975.23644105389656</v>
      </c>
      <c r="AJ1705">
        <v>952.98458819832535</v>
      </c>
      <c r="AK1705">
        <v>943.84784374099866</v>
      </c>
      <c r="AL1705">
        <v>936.16034223550707</v>
      </c>
      <c r="AM1705">
        <v>922.36977351780479</v>
      </c>
      <c r="AN1705">
        <v>1440.1445326781904</v>
      </c>
      <c r="AO1705">
        <v>1106.2719517400485</v>
      </c>
      <c r="AP1705">
        <v>10.206266400270572</v>
      </c>
      <c r="AQ1705">
        <v>34.603798337489515</v>
      </c>
      <c r="AR1705">
        <v>1.5614312574323692</v>
      </c>
      <c r="AS1705">
        <v>34.603798337489515</v>
      </c>
      <c r="AT1705">
        <v>5640</v>
      </c>
      <c r="AU1705">
        <v>41</v>
      </c>
      <c r="AV1705">
        <v>3468.6967558009901</v>
      </c>
      <c r="AW1705">
        <v>1007.1762996688819</v>
      </c>
      <c r="AX1705">
        <v>27.807597014179372</v>
      </c>
      <c r="AY1705">
        <v>115.75041074107904</v>
      </c>
      <c r="AZ1705">
        <v>38.31298643940427</v>
      </c>
      <c r="BA1705">
        <v>0.73917765076733422</v>
      </c>
      <c r="BB1705">
        <v>66.061272509003672</v>
      </c>
      <c r="BC1705">
        <v>6760</v>
      </c>
      <c r="BD1705">
        <v>168101.75435778953</v>
      </c>
      <c r="BE1705">
        <v>820688.74683491129</v>
      </c>
      <c r="BF1705">
        <v>8956</v>
      </c>
      <c r="BG1705">
        <v>7103.5473276339271</v>
      </c>
      <c r="BH1705">
        <v>5312.2974776561277</v>
      </c>
      <c r="BI1705">
        <v>15964</v>
      </c>
      <c r="BJ1705">
        <v>12358.779276609621</v>
      </c>
      <c r="BK1705">
        <v>10918.532876478232</v>
      </c>
      <c r="BL1705">
        <v>-193261.78098099399</v>
      </c>
      <c r="BM1705">
        <v>-212828.25441677944</v>
      </c>
      <c r="BN1705">
        <v>-255744.18312457128</v>
      </c>
      <c r="BO1705">
        <v>-3498.5340561027988</v>
      </c>
      <c r="BP1705">
        <v>62649.025688230176</v>
      </c>
      <c r="BQ1705">
        <v>132158.16809840075</v>
      </c>
      <c r="BR1705">
        <v>931004</v>
      </c>
      <c r="BS1705">
        <v>8767932</v>
      </c>
      <c r="BT1705">
        <v>937111</v>
      </c>
      <c r="BU1705">
        <v>17316</v>
      </c>
      <c r="BV1705">
        <v>88734</v>
      </c>
      <c r="BW1705">
        <v>932589</v>
      </c>
      <c r="BX1705">
        <v>42948</v>
      </c>
      <c r="BY1705">
        <v>49.880103025515744</v>
      </c>
      <c r="BZ1705">
        <v>0</v>
      </c>
      <c r="CA1705">
        <v>0</v>
      </c>
      <c r="CB1705">
        <v>0</v>
      </c>
      <c r="CC1705">
        <v>0</v>
      </c>
      <c r="CD1705">
        <v>14.841814802712879</v>
      </c>
      <c r="CE1705">
        <v>0</v>
      </c>
      <c r="CF1705">
        <v>0</v>
      </c>
      <c r="CG1705">
        <v>178017.29591370327</v>
      </c>
      <c r="CH1705">
        <v>90262.290885821363</v>
      </c>
      <c r="CI1705">
        <v>35833.293719718444</v>
      </c>
      <c r="CJ1705">
        <v>16871.944419051099</v>
      </c>
      <c r="CK1705">
        <v>181882.6949446933</v>
      </c>
      <c r="CL1705">
        <v>7500000</v>
      </c>
      <c r="CM1705">
        <v>3760000</v>
      </c>
      <c r="CN1705">
        <v>970000</v>
      </c>
      <c r="CO1705">
        <v>448840000</v>
      </c>
      <c r="CP1705">
        <v>20000</v>
      </c>
      <c r="CQ1705">
        <v>3280</v>
      </c>
      <c r="CR1705">
        <v>0</v>
      </c>
      <c r="CS1705">
        <v>0</v>
      </c>
      <c r="CT1705">
        <v>35096000</v>
      </c>
      <c r="CU1705">
        <v>22986240</v>
      </c>
      <c r="CV1705">
        <v>0</v>
      </c>
      <c r="CW1705">
        <v>0</v>
      </c>
      <c r="CX1705">
        <v>45213.380707090735</v>
      </c>
      <c r="CY1705">
        <v>391680.48359214485</v>
      </c>
      <c r="CZ1705">
        <v>6760</v>
      </c>
      <c r="DA1705">
        <v>5361.7664062980502</v>
      </c>
      <c r="DB1705">
        <v>4009.7287794724666</v>
      </c>
      <c r="DC1705">
        <v>2544.6339129310363</v>
      </c>
      <c r="DD1705">
        <v>-193261.78098099399</v>
      </c>
      <c r="DE1705">
        <v>-212828.25441677944</v>
      </c>
      <c r="DF1705">
        <v>-255744.18312457128</v>
      </c>
    </row>
    <row r="1706" spans="1:110" x14ac:dyDescent="0.45">
      <c r="A1706">
        <v>45441</v>
      </c>
      <c r="B1706" t="s">
        <v>2030</v>
      </c>
      <c r="C1706">
        <v>12755</v>
      </c>
      <c r="D1706">
        <v>11713</v>
      </c>
      <c r="E1706">
        <v>10674</v>
      </c>
      <c r="F1706">
        <v>9678</v>
      </c>
      <c r="G1706">
        <v>8735</v>
      </c>
      <c r="H1706">
        <v>7803</v>
      </c>
      <c r="I1706">
        <v>6865</v>
      </c>
      <c r="J1706">
        <v>5885.3928571428569</v>
      </c>
      <c r="K1706">
        <v>2.31</v>
      </c>
      <c r="L1706">
        <v>2.2400000000000002</v>
      </c>
      <c r="M1706">
        <v>2.1800000000000002</v>
      </c>
      <c r="N1706">
        <v>2.13</v>
      </c>
      <c r="O1706">
        <v>2.09</v>
      </c>
      <c r="P1706">
        <v>2.0699999999999998</v>
      </c>
      <c r="Q1706">
        <v>2.053264399430367</v>
      </c>
      <c r="R1706">
        <v>2.0348370672481826</v>
      </c>
      <c r="S1706">
        <v>248586</v>
      </c>
      <c r="T1706">
        <v>9515</v>
      </c>
      <c r="U1706">
        <v>3285</v>
      </c>
      <c r="V1706">
        <v>22.919304888613929</v>
      </c>
      <c r="W1706">
        <v>71.057453818313064</v>
      </c>
      <c r="X1706">
        <v>2750.7877382644147</v>
      </c>
      <c r="Y1706">
        <v>306.32007630021513</v>
      </c>
      <c r="Z1706">
        <v>6611</v>
      </c>
      <c r="AA1706">
        <v>5920.1752061221987</v>
      </c>
      <c r="AB1706">
        <v>5183.1954991694602</v>
      </c>
      <c r="AC1706">
        <v>4539.5337316481164</v>
      </c>
      <c r="AD1706">
        <v>3964.0541008311202</v>
      </c>
      <c r="AE1706">
        <v>3483.0240112971255</v>
      </c>
      <c r="AF1706">
        <v>3185.3859027699154</v>
      </c>
      <c r="AG1706">
        <v>2552.091959981949</v>
      </c>
      <c r="AH1706">
        <v>1627</v>
      </c>
      <c r="AI1706">
        <v>1393.1409366167427</v>
      </c>
      <c r="AJ1706">
        <v>1148.304062038806</v>
      </c>
      <c r="AK1706">
        <v>910.0017602761568</v>
      </c>
      <c r="AL1706">
        <v>699.70789859158299</v>
      </c>
      <c r="AM1706">
        <v>552.53632419733742</v>
      </c>
      <c r="AN1706">
        <v>575.05477158347458</v>
      </c>
      <c r="AO1706">
        <v>470.63086259107297</v>
      </c>
      <c r="AP1706">
        <v>27.832801048940262</v>
      </c>
      <c r="AQ1706">
        <v>22.390693041904981</v>
      </c>
      <c r="AR1706">
        <v>1.0103378724562389</v>
      </c>
      <c r="AS1706">
        <v>22.390693041904981</v>
      </c>
      <c r="AT1706">
        <v>11258</v>
      </c>
      <c r="AU1706">
        <v>168</v>
      </c>
      <c r="AV1706">
        <v>6950.4883236345959</v>
      </c>
      <c r="AW1706">
        <v>2862.0916094432919</v>
      </c>
      <c r="AX1706">
        <v>106.48318999386449</v>
      </c>
      <c r="AY1706">
        <v>231.93779535968645</v>
      </c>
      <c r="AZ1706">
        <v>108.87396482322282</v>
      </c>
      <c r="BA1706">
        <v>2.8305212487703071</v>
      </c>
      <c r="BB1706">
        <v>66.061272509003672</v>
      </c>
      <c r="BC1706">
        <v>6760</v>
      </c>
      <c r="BD1706">
        <v>247012.72320245559</v>
      </c>
      <c r="BE1706">
        <v>2042026.0526206002</v>
      </c>
      <c r="BF1706">
        <v>33574</v>
      </c>
      <c r="BG1706">
        <v>29173.529563275668</v>
      </c>
      <c r="BH1706">
        <v>24203.279863696596</v>
      </c>
      <c r="BI1706">
        <v>23941.999999999993</v>
      </c>
      <c r="BJ1706">
        <v>18358.496635492273</v>
      </c>
      <c r="BK1706">
        <v>16031.178128639267</v>
      </c>
      <c r="BL1706">
        <v>-184042.19032000186</v>
      </c>
      <c r="BM1706">
        <v>-202471.56275364739</v>
      </c>
      <c r="BN1706">
        <v>-242412.17890158741</v>
      </c>
      <c r="BO1706">
        <v>-17570.84033276001</v>
      </c>
      <c r="BP1706">
        <v>133711.72312788782</v>
      </c>
      <c r="BQ1706">
        <v>295468.30564940267</v>
      </c>
      <c r="BR1706">
        <v>931004</v>
      </c>
      <c r="BS1706">
        <v>8767932</v>
      </c>
      <c r="BT1706">
        <v>937111</v>
      </c>
      <c r="BU1706">
        <v>17316</v>
      </c>
      <c r="BV1706">
        <v>88734</v>
      </c>
      <c r="BW1706">
        <v>932589</v>
      </c>
      <c r="BX1706">
        <v>42948</v>
      </c>
      <c r="BY1706">
        <v>114.78792564542</v>
      </c>
      <c r="BZ1706">
        <v>0</v>
      </c>
      <c r="CA1706">
        <v>0</v>
      </c>
      <c r="CB1706">
        <v>702.29520216273534</v>
      </c>
      <c r="CC1706">
        <v>0</v>
      </c>
      <c r="CD1706">
        <v>29.071676045810499</v>
      </c>
      <c r="CE1706">
        <v>0</v>
      </c>
      <c r="CF1706">
        <v>0</v>
      </c>
      <c r="CG1706">
        <v>424698.40596554923</v>
      </c>
      <c r="CH1706">
        <v>215340.03682760242</v>
      </c>
      <c r="CI1706">
        <v>85488.000731328284</v>
      </c>
      <c r="CJ1706">
        <v>40251.638828307623</v>
      </c>
      <c r="CK1706">
        <v>433920.14365376829</v>
      </c>
      <c r="CL1706">
        <v>11100000</v>
      </c>
      <c r="CM1706">
        <v>8250000</v>
      </c>
      <c r="CN1706">
        <v>1000000</v>
      </c>
      <c r="CO1706">
        <v>237540000</v>
      </c>
      <c r="CP1706">
        <v>49000</v>
      </c>
      <c r="CQ1706">
        <v>14220</v>
      </c>
      <c r="CR1706">
        <v>0</v>
      </c>
      <c r="CS1706">
        <v>0</v>
      </c>
      <c r="CT1706">
        <v>112502000</v>
      </c>
      <c r="CU1706">
        <v>99653760</v>
      </c>
      <c r="CV1706">
        <v>0</v>
      </c>
      <c r="CW1706">
        <v>0</v>
      </c>
      <c r="CX1706">
        <v>28841.080471945948</v>
      </c>
      <c r="CY1706">
        <v>1013107.5514034347</v>
      </c>
      <c r="CZ1706">
        <v>6760</v>
      </c>
      <c r="DA1706">
        <v>5873.9816479342198</v>
      </c>
      <c r="DB1706">
        <v>4873.2403609515995</v>
      </c>
      <c r="DC1706">
        <v>3739.1457024808224</v>
      </c>
      <c r="DD1706">
        <v>-184042.19032000186</v>
      </c>
      <c r="DE1706">
        <v>-202471.56275364739</v>
      </c>
      <c r="DF1706">
        <v>-242412.17890158741</v>
      </c>
    </row>
    <row r="1707" spans="1:110" x14ac:dyDescent="0.45">
      <c r="A1707">
        <v>45442</v>
      </c>
      <c r="B1707" t="s">
        <v>2031</v>
      </c>
      <c r="C1707">
        <v>3946</v>
      </c>
      <c r="D1707">
        <v>3407</v>
      </c>
      <c r="E1707">
        <v>2942</v>
      </c>
      <c r="F1707">
        <v>2540</v>
      </c>
      <c r="G1707">
        <v>2183</v>
      </c>
      <c r="H1707">
        <v>1849</v>
      </c>
      <c r="I1707">
        <v>1540</v>
      </c>
      <c r="J1707">
        <v>1143.8214285714287</v>
      </c>
      <c r="K1707">
        <v>2.31</v>
      </c>
      <c r="L1707">
        <v>2.2400000000000002</v>
      </c>
      <c r="M1707">
        <v>2.1800000000000002</v>
      </c>
      <c r="N1707">
        <v>2.13</v>
      </c>
      <c r="O1707">
        <v>2.09</v>
      </c>
      <c r="P1707">
        <v>2.0699999999999998</v>
      </c>
      <c r="Q1707">
        <v>2.053264399430367</v>
      </c>
      <c r="R1707">
        <v>2.0348370672481826</v>
      </c>
      <c r="S1707">
        <v>248586</v>
      </c>
      <c r="T1707">
        <v>9515</v>
      </c>
      <c r="U1707">
        <v>3285</v>
      </c>
      <c r="V1707">
        <v>7.3269953643614878</v>
      </c>
      <c r="W1707">
        <v>22.716118017556354</v>
      </c>
      <c r="X1707">
        <v>2662.0071824508395</v>
      </c>
      <c r="Y1707">
        <v>296.43372038387378</v>
      </c>
      <c r="Z1707">
        <v>2048</v>
      </c>
      <c r="AA1707">
        <v>1884.0038641918702</v>
      </c>
      <c r="AB1707">
        <v>1632.7309288485894</v>
      </c>
      <c r="AC1707">
        <v>1410.4092032331739</v>
      </c>
      <c r="AD1707">
        <v>1199.7453052566827</v>
      </c>
      <c r="AE1707">
        <v>1006.8140178984773</v>
      </c>
      <c r="AF1707">
        <v>1003.9381820629853</v>
      </c>
      <c r="AG1707">
        <v>710.89049546674312</v>
      </c>
      <c r="AH1707">
        <v>797</v>
      </c>
      <c r="AI1707">
        <v>755.89298743009033</v>
      </c>
      <c r="AJ1707">
        <v>677.82765417653047</v>
      </c>
      <c r="AK1707">
        <v>599.85671819893219</v>
      </c>
      <c r="AL1707">
        <v>519.749258887167</v>
      </c>
      <c r="AM1707">
        <v>442.66801965421007</v>
      </c>
      <c r="AN1707">
        <v>542.63207607281993</v>
      </c>
      <c r="AO1707">
        <v>417.35995574888545</v>
      </c>
      <c r="AP1707">
        <v>6.2515080481018162</v>
      </c>
      <c r="AQ1707">
        <v>17.156505058083038</v>
      </c>
      <c r="AR1707">
        <v>0.77415499318075442</v>
      </c>
      <c r="AS1707">
        <v>17.156505058083038</v>
      </c>
      <c r="AT1707">
        <v>4001</v>
      </c>
      <c r="AU1707">
        <v>49</v>
      </c>
      <c r="AV1707">
        <v>2466.837695058226</v>
      </c>
      <c r="AW1707">
        <v>911.33962113781649</v>
      </c>
      <c r="AX1707">
        <v>31.509159230220583</v>
      </c>
      <c r="AY1707">
        <v>82.318373884093006</v>
      </c>
      <c r="AZ1707">
        <v>34.667359188082543</v>
      </c>
      <c r="BA1707">
        <v>0.83757205937543144</v>
      </c>
      <c r="BB1707">
        <v>66.061272509003672</v>
      </c>
      <c r="BC1707">
        <v>6760</v>
      </c>
      <c r="BD1707">
        <v>165043.37800686789</v>
      </c>
      <c r="BE1707">
        <v>542746.72381436662</v>
      </c>
      <c r="BF1707">
        <v>14026.000000000002</v>
      </c>
      <c r="BG1707">
        <v>10996.736848052409</v>
      </c>
      <c r="BH1707">
        <v>8237.1369204351977</v>
      </c>
      <c r="BI1707">
        <v>14148</v>
      </c>
      <c r="BJ1707">
        <v>10591.522547594279</v>
      </c>
      <c r="BK1707">
        <v>9009.5338451189527</v>
      </c>
      <c r="BL1707">
        <v>-202411.48384404724</v>
      </c>
      <c r="BM1707">
        <v>-224416.79915772326</v>
      </c>
      <c r="BN1707">
        <v>-270690.58843869052</v>
      </c>
      <c r="BO1707">
        <v>-8712.2597946710885</v>
      </c>
      <c r="BP1707">
        <v>25830.081479379442</v>
      </c>
      <c r="BQ1707">
        <v>51842.19879682007</v>
      </c>
      <c r="BR1707">
        <v>931004</v>
      </c>
      <c r="BS1707">
        <v>8767932</v>
      </c>
      <c r="BT1707">
        <v>937111</v>
      </c>
      <c r="BU1707">
        <v>17316</v>
      </c>
      <c r="BV1707">
        <v>88734</v>
      </c>
      <c r="BW1707">
        <v>932589</v>
      </c>
      <c r="BX1707">
        <v>42948</v>
      </c>
      <c r="BY1707">
        <v>20.751843165020041</v>
      </c>
      <c r="BZ1707">
        <v>0</v>
      </c>
      <c r="CA1707">
        <v>0</v>
      </c>
      <c r="CB1707">
        <v>769.27539655732892</v>
      </c>
      <c r="CC1707">
        <v>0</v>
      </c>
      <c r="CD1707">
        <v>6.8550193373577102</v>
      </c>
      <c r="CE1707">
        <v>0</v>
      </c>
      <c r="CF1707">
        <v>69.139975129411766</v>
      </c>
      <c r="CG1707">
        <v>122069.00291225367</v>
      </c>
      <c r="CH1707">
        <v>61894.14232170608</v>
      </c>
      <c r="CI1707">
        <v>24571.40140780693</v>
      </c>
      <c r="CJ1707">
        <v>11569.333315920754</v>
      </c>
      <c r="CK1707">
        <v>124719.5622477897</v>
      </c>
      <c r="CL1707">
        <v>4390000</v>
      </c>
      <c r="CM1707">
        <v>3170000</v>
      </c>
      <c r="CN1707">
        <v>390000</v>
      </c>
      <c r="CO1707">
        <v>277670000</v>
      </c>
      <c r="CP1707">
        <v>33000</v>
      </c>
      <c r="CQ1707">
        <v>17350</v>
      </c>
      <c r="CR1707">
        <v>0</v>
      </c>
      <c r="CS1707">
        <v>0</v>
      </c>
      <c r="CT1707">
        <v>74131000</v>
      </c>
      <c r="CU1707">
        <v>121588800</v>
      </c>
      <c r="CV1707">
        <v>0</v>
      </c>
      <c r="CW1707">
        <v>0</v>
      </c>
      <c r="CX1707">
        <v>37602.055085559667</v>
      </c>
      <c r="CY1707">
        <v>302973.31236556615</v>
      </c>
      <c r="CZ1707">
        <v>6760</v>
      </c>
      <c r="DA1707">
        <v>5300.0100593778907</v>
      </c>
      <c r="DB1707">
        <v>3969.9875646757405</v>
      </c>
      <c r="DC1707">
        <v>2498.3378572426632</v>
      </c>
      <c r="DD1707">
        <v>-202411.48384404724</v>
      </c>
      <c r="DE1707">
        <v>-224416.79915772326</v>
      </c>
      <c r="DF1707">
        <v>-270690.58843869052</v>
      </c>
    </row>
    <row r="1708" spans="1:110" x14ac:dyDescent="0.45">
      <c r="A1708">
        <v>45443</v>
      </c>
      <c r="B1708" t="s">
        <v>2032</v>
      </c>
      <c r="C1708">
        <v>3887</v>
      </c>
      <c r="D1708">
        <v>3410</v>
      </c>
      <c r="E1708">
        <v>2986</v>
      </c>
      <c r="F1708">
        <v>2597</v>
      </c>
      <c r="G1708">
        <v>2243</v>
      </c>
      <c r="H1708">
        <v>1899</v>
      </c>
      <c r="I1708">
        <v>1579</v>
      </c>
      <c r="J1708">
        <v>1197.25</v>
      </c>
      <c r="K1708">
        <v>2.31</v>
      </c>
      <c r="L1708">
        <v>2.2400000000000002</v>
      </c>
      <c r="M1708">
        <v>2.1800000000000002</v>
      </c>
      <c r="N1708">
        <v>2.13</v>
      </c>
      <c r="O1708">
        <v>2.09</v>
      </c>
      <c r="P1708">
        <v>2.0699999999999998</v>
      </c>
      <c r="Q1708">
        <v>2.053264399430367</v>
      </c>
      <c r="R1708">
        <v>2.0348370672481826</v>
      </c>
      <c r="S1708">
        <v>248586</v>
      </c>
      <c r="T1708">
        <v>9515</v>
      </c>
      <c r="U1708">
        <v>3285</v>
      </c>
      <c r="V1708">
        <v>6.2966960040591804</v>
      </c>
      <c r="W1708">
        <v>19.521847965758717</v>
      </c>
      <c r="X1708">
        <v>3051.264615903337</v>
      </c>
      <c r="Y1708">
        <v>339.780346172902</v>
      </c>
      <c r="Z1708">
        <v>1710</v>
      </c>
      <c r="AA1708">
        <v>1621.8174949166046</v>
      </c>
      <c r="AB1708">
        <v>1403.9395124490054</v>
      </c>
      <c r="AC1708">
        <v>1175.1383234369773</v>
      </c>
      <c r="AD1708">
        <v>967.04662751658009</v>
      </c>
      <c r="AE1708">
        <v>786.84761750029554</v>
      </c>
      <c r="AF1708">
        <v>728.31226424968531</v>
      </c>
      <c r="AG1708">
        <v>491.01995435334868</v>
      </c>
      <c r="AH1708">
        <v>719</v>
      </c>
      <c r="AI1708">
        <v>682.73071101569872</v>
      </c>
      <c r="AJ1708">
        <v>579.87350404881681</v>
      </c>
      <c r="AK1708">
        <v>472.20429692410613</v>
      </c>
      <c r="AL1708">
        <v>376.45029247328932</v>
      </c>
      <c r="AM1708">
        <v>308.18413369908535</v>
      </c>
      <c r="AN1708">
        <v>345.87697988657959</v>
      </c>
      <c r="AO1708">
        <v>252.11437482837496</v>
      </c>
      <c r="AP1708">
        <v>5.327372075773722</v>
      </c>
      <c r="AQ1708">
        <v>9.7414054143352846</v>
      </c>
      <c r="AR1708">
        <v>0.43956258087381822</v>
      </c>
      <c r="AS1708">
        <v>9.7414054143352846</v>
      </c>
      <c r="AT1708">
        <v>3615</v>
      </c>
      <c r="AU1708">
        <v>8</v>
      </c>
      <c r="AV1708">
        <v>2217.6383506539637</v>
      </c>
      <c r="AW1708">
        <v>464.87162991873714</v>
      </c>
      <c r="AX1708">
        <v>7.0085770086736776</v>
      </c>
      <c r="AY1708">
        <v>74.002591761322762</v>
      </c>
      <c r="AZ1708">
        <v>17.683716802108759</v>
      </c>
      <c r="BA1708">
        <v>0.1863010128437825</v>
      </c>
      <c r="BB1708">
        <v>66.061272509003672</v>
      </c>
      <c r="BC1708">
        <v>6760</v>
      </c>
      <c r="BD1708">
        <v>172600.66942480678</v>
      </c>
      <c r="BE1708">
        <v>455427.65813416592</v>
      </c>
      <c r="BF1708">
        <v>5558</v>
      </c>
      <c r="BG1708">
        <v>4451.4810402984867</v>
      </c>
      <c r="BH1708">
        <v>3349.3983424709932</v>
      </c>
      <c r="BI1708">
        <v>9134</v>
      </c>
      <c r="BJ1708">
        <v>6618.3238742441172</v>
      </c>
      <c r="BK1708">
        <v>5446.3612110625591</v>
      </c>
      <c r="BL1708">
        <v>-186401.27950587362</v>
      </c>
      <c r="BM1708">
        <v>-202548.50475229061</v>
      </c>
      <c r="BN1708">
        <v>-243232.30263503344</v>
      </c>
      <c r="BO1708">
        <v>-13051.57618053304</v>
      </c>
      <c r="BP1708">
        <v>42.901249946182361</v>
      </c>
      <c r="BQ1708">
        <v>12705.501080263813</v>
      </c>
      <c r="BR1708">
        <v>931004</v>
      </c>
      <c r="BS1708">
        <v>8767932</v>
      </c>
      <c r="BT1708">
        <v>937111</v>
      </c>
      <c r="BU1708">
        <v>17316</v>
      </c>
      <c r="BV1708">
        <v>88734</v>
      </c>
      <c r="BW1708">
        <v>932589</v>
      </c>
      <c r="BX1708">
        <v>42948</v>
      </c>
      <c r="BY1708">
        <v>7.3525348467654084</v>
      </c>
      <c r="BZ1708">
        <v>0</v>
      </c>
      <c r="CA1708">
        <v>296.725908</v>
      </c>
      <c r="CB1708">
        <v>133.08830118266147</v>
      </c>
      <c r="CC1708">
        <v>0</v>
      </c>
      <c r="CD1708">
        <v>7.9650123202274878</v>
      </c>
      <c r="CE1708">
        <v>0</v>
      </c>
      <c r="CF1708">
        <v>0</v>
      </c>
      <c r="CG1708">
        <v>93586.23556606115</v>
      </c>
      <c r="CH1708">
        <v>47452.175779974663</v>
      </c>
      <c r="CI1708">
        <v>18838.074412651978</v>
      </c>
      <c r="CJ1708">
        <v>8869.8222088725779</v>
      </c>
      <c r="CK1708">
        <v>95618.331056638766</v>
      </c>
      <c r="CL1708">
        <v>4530000</v>
      </c>
      <c r="CM1708">
        <v>2820000</v>
      </c>
      <c r="CN1708">
        <v>700000</v>
      </c>
      <c r="CO1708">
        <v>171730000</v>
      </c>
      <c r="CP1708">
        <v>45000</v>
      </c>
      <c r="CQ1708">
        <v>6960</v>
      </c>
      <c r="CR1708">
        <v>0</v>
      </c>
      <c r="CS1708">
        <v>0</v>
      </c>
      <c r="CT1708">
        <v>110064000</v>
      </c>
      <c r="CU1708">
        <v>48775680</v>
      </c>
      <c r="CV1708">
        <v>0</v>
      </c>
      <c r="CW1708">
        <v>0</v>
      </c>
      <c r="CX1708">
        <v>22666.736406244869</v>
      </c>
      <c r="CY1708">
        <v>267874.81884814211</v>
      </c>
      <c r="CZ1708">
        <v>6760</v>
      </c>
      <c r="DA1708">
        <v>5414.1798906833001</v>
      </c>
      <c r="DB1708">
        <v>4073.7554507203886</v>
      </c>
      <c r="DC1708">
        <v>2612.7360686441903</v>
      </c>
      <c r="DD1708">
        <v>-186401.27950587362</v>
      </c>
      <c r="DE1708">
        <v>-202548.50475229061</v>
      </c>
      <c r="DF1708">
        <v>-243232.30263503344</v>
      </c>
    </row>
    <row r="1709" spans="1:110" x14ac:dyDescent="0.45">
      <c r="A1709">
        <v>46000</v>
      </c>
      <c r="B1709" t="s">
        <v>2033</v>
      </c>
      <c r="C1709">
        <v>1648177</v>
      </c>
      <c r="D1709">
        <v>1583263</v>
      </c>
      <c r="E1709">
        <v>1510970</v>
      </c>
      <c r="F1709">
        <v>1436753</v>
      </c>
      <c r="G1709">
        <v>1361575</v>
      </c>
      <c r="H1709">
        <v>1284036</v>
      </c>
      <c r="I1709">
        <v>1204146</v>
      </c>
      <c r="J1709">
        <v>1129862.3571428556</v>
      </c>
      <c r="K1709">
        <v>2.2000000000000002</v>
      </c>
      <c r="L1709">
        <v>2.13</v>
      </c>
      <c r="M1709">
        <v>2.08</v>
      </c>
      <c r="N1709">
        <v>2.04</v>
      </c>
      <c r="O1709">
        <v>2.0099999999999998</v>
      </c>
      <c r="P1709">
        <v>2</v>
      </c>
      <c r="Q1709">
        <v>1.9782744227095839</v>
      </c>
      <c r="R1709">
        <v>1.9627847811651393</v>
      </c>
      <c r="S1709">
        <v>256217</v>
      </c>
      <c r="T1709">
        <v>9982</v>
      </c>
      <c r="U1709">
        <v>3933</v>
      </c>
      <c r="V1709">
        <v>3593.1104810364022</v>
      </c>
      <c r="W1709">
        <v>8178.6740284079333</v>
      </c>
      <c r="X1709">
        <v>2497.5224974416542</v>
      </c>
      <c r="Y1709">
        <v>432.31814295776024</v>
      </c>
      <c r="Z1709">
        <v>752277</v>
      </c>
      <c r="AA1709">
        <v>709169.87128928094</v>
      </c>
      <c r="AB1709">
        <v>656273.98634060589</v>
      </c>
      <c r="AC1709">
        <v>608167.7773688978</v>
      </c>
      <c r="AD1709">
        <v>563623.79646382725</v>
      </c>
      <c r="AE1709">
        <v>521357.12155602599</v>
      </c>
      <c r="AF1709">
        <v>483499.33009194711</v>
      </c>
      <c r="AG1709">
        <v>436356.61484559608</v>
      </c>
      <c r="AH1709">
        <v>70539</v>
      </c>
      <c r="AI1709">
        <v>62951.753398022171</v>
      </c>
      <c r="AJ1709">
        <v>56549.525013495593</v>
      </c>
      <c r="AK1709">
        <v>51336.059740931356</v>
      </c>
      <c r="AL1709">
        <v>47140.961288030223</v>
      </c>
      <c r="AM1709">
        <v>44115.373243675611</v>
      </c>
      <c r="AN1709">
        <v>44585.037290170549</v>
      </c>
      <c r="AO1709">
        <v>41000.597282170311</v>
      </c>
      <c r="AP1709">
        <v>3944.8841868305553</v>
      </c>
      <c r="AQ1709">
        <v>1871.9410240257182</v>
      </c>
      <c r="AR1709">
        <v>128.9835936111111</v>
      </c>
      <c r="AS1709">
        <v>1871.9410240257182</v>
      </c>
      <c r="AT1709">
        <v>1299817</v>
      </c>
      <c r="AU1709">
        <v>28667</v>
      </c>
      <c r="AV1709">
        <v>797314.30959548103</v>
      </c>
      <c r="AW1709">
        <v>369332.62772853754</v>
      </c>
      <c r="AX1709">
        <v>17938.526847188328</v>
      </c>
      <c r="AY1709">
        <v>26606.378511201197</v>
      </c>
      <c r="AZ1709">
        <v>14049.413158793568</v>
      </c>
      <c r="BA1709">
        <v>476.83940925820161</v>
      </c>
      <c r="BB1709">
        <v>66.061272509003672</v>
      </c>
      <c r="BC1709">
        <v>709000</v>
      </c>
      <c r="BD1709">
        <v>36272089.039533295</v>
      </c>
      <c r="BE1709">
        <v>607033.99415216164</v>
      </c>
      <c r="BF1709">
        <v>5558</v>
      </c>
      <c r="BG1709">
        <v>5266.196115925296</v>
      </c>
      <c r="BH1709">
        <v>4800.5642610987561</v>
      </c>
      <c r="BI1709">
        <v>9134</v>
      </c>
      <c r="BJ1709">
        <v>7833.1084037572491</v>
      </c>
      <c r="BK1709">
        <v>7259.3887097053448</v>
      </c>
      <c r="BL1709">
        <v>-7449087.1434739605</v>
      </c>
      <c r="BM1709">
        <v>-3545785.5824422538</v>
      </c>
      <c r="BN1709">
        <v>-630093.3308557421</v>
      </c>
      <c r="BO1709">
        <v>32587.478818987263</v>
      </c>
      <c r="BP1709">
        <v>101623.8379476509</v>
      </c>
      <c r="BQ1709">
        <v>164311.83709825954</v>
      </c>
      <c r="BR1709">
        <v>1326489</v>
      </c>
      <c r="BS1709">
        <v>8767932</v>
      </c>
      <c r="BT1709">
        <v>937111</v>
      </c>
      <c r="BU1709">
        <v>28667</v>
      </c>
      <c r="BV1709">
        <v>88734</v>
      </c>
      <c r="BW1709">
        <v>932589</v>
      </c>
      <c r="BX1709">
        <v>42948</v>
      </c>
      <c r="BY1709">
        <v>7.3525348467654084</v>
      </c>
      <c r="BZ1709">
        <v>0</v>
      </c>
      <c r="CA1709">
        <v>296.725908</v>
      </c>
      <c r="CB1709">
        <v>133.08830118266147</v>
      </c>
      <c r="CC1709">
        <v>0</v>
      </c>
      <c r="CD1709">
        <v>7.9650123202274878</v>
      </c>
      <c r="CE1709">
        <v>0</v>
      </c>
      <c r="CF1709">
        <v>0</v>
      </c>
      <c r="CG1709">
        <v>59101.154283641874</v>
      </c>
      <c r="CH1709">
        <v>38837.901386393234</v>
      </c>
      <c r="CI1709">
        <v>56032.615090420535</v>
      </c>
      <c r="CJ1709">
        <v>6518.3761560145731</v>
      </c>
      <c r="CK1709">
        <v>116313.97675607062</v>
      </c>
      <c r="CL1709">
        <v>370000000</v>
      </c>
      <c r="CM1709">
        <v>800000000</v>
      </c>
      <c r="CN1709">
        <v>700000</v>
      </c>
      <c r="CO1709">
        <v>171730000</v>
      </c>
      <c r="CP1709">
        <v>45000</v>
      </c>
      <c r="CQ1709">
        <v>6960</v>
      </c>
      <c r="CR1709">
        <v>0</v>
      </c>
      <c r="CS1709">
        <v>0</v>
      </c>
      <c r="CT1709">
        <v>110064000</v>
      </c>
      <c r="CU1709">
        <v>48775680</v>
      </c>
      <c r="CV1709">
        <v>0</v>
      </c>
      <c r="CW1709">
        <v>0</v>
      </c>
      <c r="CX1709">
        <v>22666.736406244869</v>
      </c>
      <c r="CY1709">
        <v>267874.81884814211</v>
      </c>
      <c r="CZ1709">
        <v>709000</v>
      </c>
      <c r="DA1709">
        <v>671776.36671303282</v>
      </c>
      <c r="DB1709">
        <v>612378.56443307269</v>
      </c>
      <c r="DC1709">
        <v>549067.36824649677</v>
      </c>
      <c r="DD1709">
        <v>-7449087.1434739605</v>
      </c>
      <c r="DE1709">
        <v>-3545785.5824422538</v>
      </c>
      <c r="DF1709">
        <v>-630093.3308557421</v>
      </c>
    </row>
    <row r="1710" spans="1:110" x14ac:dyDescent="0.45">
      <c r="A1710">
        <v>46201</v>
      </c>
      <c r="B1710" t="s">
        <v>2034</v>
      </c>
      <c r="C1710">
        <v>599814</v>
      </c>
      <c r="D1710">
        <v>590877</v>
      </c>
      <c r="E1710">
        <v>578024</v>
      </c>
      <c r="F1710">
        <v>562885</v>
      </c>
      <c r="G1710">
        <v>545602</v>
      </c>
      <c r="H1710">
        <v>526022</v>
      </c>
      <c r="I1710">
        <v>504424</v>
      </c>
      <c r="J1710">
        <v>488413.21428571432</v>
      </c>
      <c r="K1710">
        <v>2.2000000000000002</v>
      </c>
      <c r="L1710">
        <v>2.13</v>
      </c>
      <c r="M1710">
        <v>2.08</v>
      </c>
      <c r="N1710">
        <v>2.04</v>
      </c>
      <c r="O1710">
        <v>2.0099999999999998</v>
      </c>
      <c r="P1710">
        <v>2</v>
      </c>
      <c r="Q1710">
        <v>1.9782744227095839</v>
      </c>
      <c r="R1710">
        <v>1.9627847811651393</v>
      </c>
      <c r="S1710">
        <v>282719</v>
      </c>
      <c r="T1710">
        <v>9926</v>
      </c>
      <c r="U1710">
        <v>4676</v>
      </c>
      <c r="V1710">
        <v>1358.6029082824257</v>
      </c>
      <c r="W1710">
        <v>2557.5858100346404</v>
      </c>
      <c r="X1710">
        <v>2390.3246734518398</v>
      </c>
      <c r="Y1710">
        <v>598.16287112259442</v>
      </c>
      <c r="Z1710">
        <v>274950</v>
      </c>
      <c r="AA1710">
        <v>269396.49541459716</v>
      </c>
      <c r="AB1710">
        <v>255696.64872769971</v>
      </c>
      <c r="AC1710">
        <v>242858.12750629819</v>
      </c>
      <c r="AD1710">
        <v>230344.16227683114</v>
      </c>
      <c r="AE1710">
        <v>217395.56259565393</v>
      </c>
      <c r="AF1710">
        <v>204371.56300964631</v>
      </c>
      <c r="AG1710">
        <v>191341.72628825155</v>
      </c>
      <c r="AH1710">
        <v>3420</v>
      </c>
      <c r="AI1710">
        <v>3199.8952858939301</v>
      </c>
      <c r="AJ1710">
        <v>3015.8529137071437</v>
      </c>
      <c r="AK1710">
        <v>2904.5859900650225</v>
      </c>
      <c r="AL1710">
        <v>2881.1305742141326</v>
      </c>
      <c r="AM1710">
        <v>2926.0855456923755</v>
      </c>
      <c r="AN1710">
        <v>3285.0922517338613</v>
      </c>
      <c r="AO1710">
        <v>3409.1862550926371</v>
      </c>
      <c r="AP1710">
        <v>1717.6992469512543</v>
      </c>
      <c r="AQ1710">
        <v>88.60067775407461</v>
      </c>
      <c r="AR1710">
        <v>6.1049112479643819</v>
      </c>
      <c r="AS1710">
        <v>88.60067775407461</v>
      </c>
      <c r="AT1710">
        <v>405309</v>
      </c>
      <c r="AU1710">
        <v>11631</v>
      </c>
      <c r="AV1710">
        <v>249415.11258993688</v>
      </c>
      <c r="AW1710">
        <v>137719.24617497891</v>
      </c>
      <c r="AX1710">
        <v>7129.5481554221105</v>
      </c>
      <c r="AY1710">
        <v>8322.9823071261926</v>
      </c>
      <c r="AZ1710">
        <v>5238.8401244961969</v>
      </c>
      <c r="BA1710">
        <v>189.5166509306888</v>
      </c>
      <c r="BB1710">
        <v>66.061272509003672</v>
      </c>
      <c r="BC1710">
        <v>271020</v>
      </c>
      <c r="BD1710">
        <v>16059999.140480218</v>
      </c>
      <c r="BE1710">
        <v>104691090.71334615</v>
      </c>
      <c r="BF1710">
        <v>3864842</v>
      </c>
      <c r="BG1710">
        <v>3844180.4906114629</v>
      </c>
      <c r="BH1710">
        <v>3664275.9715271699</v>
      </c>
      <c r="BI1710">
        <v>2362002</v>
      </c>
      <c r="BJ1710">
        <v>2129320.1383459768</v>
      </c>
      <c r="BK1710">
        <v>2019600.7789517788</v>
      </c>
      <c r="BL1710">
        <v>-3328078.6766629294</v>
      </c>
      <c r="BM1710">
        <v>-5403079.9223954007</v>
      </c>
      <c r="BN1710">
        <v>-7460642.620169824</v>
      </c>
      <c r="BO1710">
        <v>8274274.0216130018</v>
      </c>
      <c r="BP1710">
        <v>21556690.933310911</v>
      </c>
      <c r="BQ1710">
        <v>34117435.391217098</v>
      </c>
      <c r="BR1710">
        <v>1326489</v>
      </c>
      <c r="BS1710">
        <v>8767932</v>
      </c>
      <c r="BT1710">
        <v>937111</v>
      </c>
      <c r="BU1710">
        <v>28667</v>
      </c>
      <c r="BV1710">
        <v>88734</v>
      </c>
      <c r="BW1710">
        <v>932589</v>
      </c>
      <c r="BX1710">
        <v>42948</v>
      </c>
      <c r="BY1710">
        <v>2752.3540512867589</v>
      </c>
      <c r="BZ1710">
        <v>0</v>
      </c>
      <c r="CA1710">
        <v>164.46026157704003</v>
      </c>
      <c r="CB1710">
        <v>29.806681894758796</v>
      </c>
      <c r="CC1710">
        <v>1235.8896680160001</v>
      </c>
      <c r="CD1710">
        <v>170.06654065052547</v>
      </c>
      <c r="CE1710">
        <v>217.8221536141576</v>
      </c>
      <c r="CF1710">
        <v>1.53</v>
      </c>
      <c r="CG1710">
        <v>8385297.4659171458</v>
      </c>
      <c r="CH1710">
        <v>5510338.3347455533</v>
      </c>
      <c r="CI1710">
        <v>7949931.7910354258</v>
      </c>
      <c r="CJ1710">
        <v>924830.0430919372</v>
      </c>
      <c r="CK1710">
        <v>16502677.593445541</v>
      </c>
      <c r="CL1710">
        <v>15400000</v>
      </c>
      <c r="CM1710">
        <v>16900000</v>
      </c>
      <c r="CN1710">
        <v>8830000</v>
      </c>
      <c r="CO1710">
        <v>547550000</v>
      </c>
      <c r="CP1710">
        <v>77000</v>
      </c>
      <c r="CQ1710">
        <v>7230</v>
      </c>
      <c r="CR1710">
        <v>16050</v>
      </c>
      <c r="CS1710">
        <v>1880</v>
      </c>
      <c r="CT1710">
        <v>155535000</v>
      </c>
      <c r="CU1710">
        <v>50667840</v>
      </c>
      <c r="CV1710">
        <v>112246230</v>
      </c>
      <c r="CW1710">
        <v>11526930</v>
      </c>
      <c r="CX1710">
        <v>51946.350840641448</v>
      </c>
      <c r="CY1710">
        <v>39685196.953990795</v>
      </c>
      <c r="CZ1710">
        <v>271020</v>
      </c>
      <c r="DA1710">
        <v>269571.12258806924</v>
      </c>
      <c r="DB1710">
        <v>256955.41339161954</v>
      </c>
      <c r="DC1710">
        <v>243107.62615557181</v>
      </c>
      <c r="DD1710">
        <v>-3328078.6766629294</v>
      </c>
      <c r="DE1710">
        <v>-5403079.9223954007</v>
      </c>
      <c r="DF1710">
        <v>-7460642.620169824</v>
      </c>
    </row>
    <row r="1711" spans="1:110" x14ac:dyDescent="0.45">
      <c r="A1711">
        <v>46203</v>
      </c>
      <c r="B1711" t="s">
        <v>2035</v>
      </c>
      <c r="C1711">
        <v>103608</v>
      </c>
      <c r="D1711">
        <v>101004</v>
      </c>
      <c r="E1711">
        <v>97523</v>
      </c>
      <c r="F1711">
        <v>93760</v>
      </c>
      <c r="G1711">
        <v>90025</v>
      </c>
      <c r="H1711">
        <v>86111</v>
      </c>
      <c r="I1711">
        <v>81914</v>
      </c>
      <c r="J1711">
        <v>78258.07142857142</v>
      </c>
      <c r="K1711">
        <v>2.2000000000000002</v>
      </c>
      <c r="L1711">
        <v>2.13</v>
      </c>
      <c r="M1711">
        <v>2.08</v>
      </c>
      <c r="N1711">
        <v>2.04</v>
      </c>
      <c r="O1711">
        <v>2.0099999999999998</v>
      </c>
      <c r="P1711">
        <v>2</v>
      </c>
      <c r="Q1711">
        <v>1.9782744227095839</v>
      </c>
      <c r="R1711">
        <v>1.9627847811651393</v>
      </c>
      <c r="S1711">
        <v>231033</v>
      </c>
      <c r="T1711">
        <v>10501</v>
      </c>
      <c r="U1711">
        <v>3087</v>
      </c>
      <c r="V1711">
        <v>225.13699032404881</v>
      </c>
      <c r="W1711">
        <v>589.1131097151731</v>
      </c>
      <c r="X1711">
        <v>2635.940834634258</v>
      </c>
      <c r="Y1711">
        <v>296.13503978236946</v>
      </c>
      <c r="Z1711">
        <v>47148</v>
      </c>
      <c r="AA1711">
        <v>44991.388036464436</v>
      </c>
      <c r="AB1711">
        <v>42361.349801691729</v>
      </c>
      <c r="AC1711">
        <v>40011.792890210105</v>
      </c>
      <c r="AD1711">
        <v>37868.459466136388</v>
      </c>
      <c r="AE1711">
        <v>35791.055435089402</v>
      </c>
      <c r="AF1711">
        <v>33808.239279953435</v>
      </c>
      <c r="AG1711">
        <v>31493.660221082941</v>
      </c>
      <c r="AH1711">
        <v>5088</v>
      </c>
      <c r="AI1711">
        <v>4286.8147643972179</v>
      </c>
      <c r="AJ1711">
        <v>3702.1658088094005</v>
      </c>
      <c r="AK1711">
        <v>3307.7494355670001</v>
      </c>
      <c r="AL1711">
        <v>3055.6559968345628</v>
      </c>
      <c r="AM1711">
        <v>2898.6920121081862</v>
      </c>
      <c r="AN1711">
        <v>2917.9786743344898</v>
      </c>
      <c r="AO1711">
        <v>2796.5266820944848</v>
      </c>
      <c r="AP1711">
        <v>252.45192390606439</v>
      </c>
      <c r="AQ1711">
        <v>200.48420406568303</v>
      </c>
      <c r="AR1711">
        <v>13.814096048305769</v>
      </c>
      <c r="AS1711">
        <v>200.48420406568303</v>
      </c>
      <c r="AT1711">
        <v>92655</v>
      </c>
      <c r="AU1711">
        <v>1517</v>
      </c>
      <c r="AV1711">
        <v>56679.271779833289</v>
      </c>
      <c r="AW1711">
        <v>21916.409111268003</v>
      </c>
      <c r="AX1711">
        <v>978.33407093993367</v>
      </c>
      <c r="AY1711">
        <v>1891.3872992930369</v>
      </c>
      <c r="AZ1711">
        <v>833.70020259263481</v>
      </c>
      <c r="BA1711">
        <v>26.005939306955387</v>
      </c>
      <c r="BB1711">
        <v>66.061272509003672</v>
      </c>
      <c r="BC1711">
        <v>44800</v>
      </c>
      <c r="BD1711">
        <v>2488412.8674698812</v>
      </c>
      <c r="BE1711">
        <v>18101347.107120462</v>
      </c>
      <c r="BF1711">
        <v>635560</v>
      </c>
      <c r="BG1711">
        <v>616006.10715475446</v>
      </c>
      <c r="BH1711">
        <v>577066.97878697875</v>
      </c>
      <c r="BI1711">
        <v>770656</v>
      </c>
      <c r="BJ1711">
        <v>685360.6791727891</v>
      </c>
      <c r="BK1711">
        <v>648647.59172760439</v>
      </c>
      <c r="BL1711">
        <v>-1111885.7079066709</v>
      </c>
      <c r="BM1711">
        <v>-1391286.4622892379</v>
      </c>
      <c r="BN1711">
        <v>-1688234.1668127882</v>
      </c>
      <c r="BO1711">
        <v>1279175.898012992</v>
      </c>
      <c r="BP1711">
        <v>3545825.2388689201</v>
      </c>
      <c r="BQ1711">
        <v>5769408.3517686464</v>
      </c>
      <c r="BR1711">
        <v>1326489</v>
      </c>
      <c r="BS1711">
        <v>8767932</v>
      </c>
      <c r="BT1711">
        <v>937111</v>
      </c>
      <c r="BU1711">
        <v>28667</v>
      </c>
      <c r="BV1711">
        <v>88734</v>
      </c>
      <c r="BW1711">
        <v>932589</v>
      </c>
      <c r="BX1711">
        <v>42948</v>
      </c>
      <c r="BY1711">
        <v>2067.2339031955889</v>
      </c>
      <c r="BZ1711">
        <v>0</v>
      </c>
      <c r="CA1711">
        <v>641.13240976479995</v>
      </c>
      <c r="CB1711">
        <v>18.516272086138038</v>
      </c>
      <c r="CC1711">
        <v>84.16186956</v>
      </c>
      <c r="CD1711">
        <v>43.42857007457998</v>
      </c>
      <c r="CE1711">
        <v>0.44225999999999999</v>
      </c>
      <c r="CF1711">
        <v>14.877571764705882</v>
      </c>
      <c r="CG1711">
        <v>1602797.6080183312</v>
      </c>
      <c r="CH1711">
        <v>1053266.9995549035</v>
      </c>
      <c r="CI1711">
        <v>1519580.1592456438</v>
      </c>
      <c r="CJ1711">
        <v>176775.52727452564</v>
      </c>
      <c r="CK1711">
        <v>3154384.4783303938</v>
      </c>
      <c r="CL1711">
        <v>23000000</v>
      </c>
      <c r="CM1711">
        <v>78300000</v>
      </c>
      <c r="CN1711">
        <v>5570000</v>
      </c>
      <c r="CO1711">
        <v>448150000</v>
      </c>
      <c r="CP1711">
        <v>111000</v>
      </c>
      <c r="CQ1711">
        <v>2600</v>
      </c>
      <c r="CR1711">
        <v>0</v>
      </c>
      <c r="CS1711">
        <v>0</v>
      </c>
      <c r="CT1711">
        <v>256548000</v>
      </c>
      <c r="CU1711">
        <v>18220800</v>
      </c>
      <c r="CV1711">
        <v>0</v>
      </c>
      <c r="CW1711">
        <v>0</v>
      </c>
      <c r="CX1711">
        <v>37339.940150702489</v>
      </c>
      <c r="CY1711">
        <v>7091817.7079133801</v>
      </c>
      <c r="CZ1711">
        <v>44800</v>
      </c>
      <c r="DA1711">
        <v>43421.665303878472</v>
      </c>
      <c r="DB1711">
        <v>40676.884400617797</v>
      </c>
      <c r="DC1711">
        <v>37668.255135877509</v>
      </c>
      <c r="DD1711">
        <v>-1111885.7079066709</v>
      </c>
      <c r="DE1711">
        <v>-1391286.4622892379</v>
      </c>
      <c r="DF1711">
        <v>-1688234.1668127882</v>
      </c>
    </row>
    <row r="1712" spans="1:110" x14ac:dyDescent="0.45">
      <c r="A1712">
        <v>46204</v>
      </c>
      <c r="B1712" t="s">
        <v>2036</v>
      </c>
      <c r="C1712">
        <v>22046</v>
      </c>
      <c r="D1712">
        <v>20281</v>
      </c>
      <c r="E1712">
        <v>18480</v>
      </c>
      <c r="F1712">
        <v>16706</v>
      </c>
      <c r="G1712">
        <v>14968</v>
      </c>
      <c r="H1712">
        <v>13265</v>
      </c>
      <c r="I1712">
        <v>11612</v>
      </c>
      <c r="J1712">
        <v>9867.5000000000018</v>
      </c>
      <c r="K1712">
        <v>2.2000000000000002</v>
      </c>
      <c r="L1712">
        <v>2.13</v>
      </c>
      <c r="M1712">
        <v>2.08</v>
      </c>
      <c r="N1712">
        <v>2.04</v>
      </c>
      <c r="O1712">
        <v>2.0099999999999998</v>
      </c>
      <c r="P1712">
        <v>2</v>
      </c>
      <c r="Q1712">
        <v>1.9782744227095839</v>
      </c>
      <c r="R1712">
        <v>1.9627847811651393</v>
      </c>
      <c r="S1712">
        <v>271388</v>
      </c>
      <c r="T1712">
        <v>9779</v>
      </c>
      <c r="U1712">
        <v>4310</v>
      </c>
      <c r="V1712">
        <v>48.307062016757101</v>
      </c>
      <c r="W1712">
        <v>126.40447704721588</v>
      </c>
      <c r="X1712">
        <v>2434.2892962359906</v>
      </c>
      <c r="Y1712">
        <v>410.01824483497086</v>
      </c>
      <c r="Z1712">
        <v>10070</v>
      </c>
      <c r="AA1712">
        <v>8898.2341434778864</v>
      </c>
      <c r="AB1712">
        <v>7787.134096776671</v>
      </c>
      <c r="AC1712">
        <v>6775.4554511838815</v>
      </c>
      <c r="AD1712">
        <v>5903.0828635444068</v>
      </c>
      <c r="AE1712">
        <v>5138.9424318988767</v>
      </c>
      <c r="AF1712">
        <v>4460.0490147548644</v>
      </c>
      <c r="AG1712">
        <v>3518.8199548600428</v>
      </c>
      <c r="AH1712">
        <v>1219</v>
      </c>
      <c r="AI1712">
        <v>1047.9304076376084</v>
      </c>
      <c r="AJ1712">
        <v>886.30689796292745</v>
      </c>
      <c r="AK1712">
        <v>751.27662732096121</v>
      </c>
      <c r="AL1712">
        <v>651.04074773670277</v>
      </c>
      <c r="AM1712">
        <v>582.14132729484845</v>
      </c>
      <c r="AN1712">
        <v>532.71815947366804</v>
      </c>
      <c r="AO1712">
        <v>442.116191518422</v>
      </c>
      <c r="AP1712">
        <v>48.014358495836831</v>
      </c>
      <c r="AQ1712">
        <v>38.888649752853766</v>
      </c>
      <c r="AR1712">
        <v>2.6795704199161845</v>
      </c>
      <c r="AS1712">
        <v>38.888649752853766</v>
      </c>
      <c r="AT1712">
        <v>18091</v>
      </c>
      <c r="AU1712">
        <v>274</v>
      </c>
      <c r="AV1712">
        <v>11060.128489443772</v>
      </c>
      <c r="AW1712">
        <v>4093.2473790452932</v>
      </c>
      <c r="AX1712">
        <v>178.35690005324781</v>
      </c>
      <c r="AY1712">
        <v>369.07648769273862</v>
      </c>
      <c r="AZ1712">
        <v>155.70713029888296</v>
      </c>
      <c r="BA1712">
        <v>4.7410581472494258</v>
      </c>
      <c r="BB1712">
        <v>66.061272509003672</v>
      </c>
      <c r="BC1712">
        <v>9200</v>
      </c>
      <c r="BD1712">
        <v>320892.4166384674</v>
      </c>
      <c r="BE1712">
        <v>3719564.1340424595</v>
      </c>
      <c r="BF1712">
        <v>69368</v>
      </c>
      <c r="BG1712">
        <v>59661.163859538203</v>
      </c>
      <c r="BH1712">
        <v>48319.971589172135</v>
      </c>
      <c r="BI1712">
        <v>50749.999999999993</v>
      </c>
      <c r="BJ1712">
        <v>38642.989002443348</v>
      </c>
      <c r="BK1712">
        <v>33667.517677590215</v>
      </c>
      <c r="BL1712">
        <v>-325477.81667244004</v>
      </c>
      <c r="BM1712">
        <v>-379380.6185624369</v>
      </c>
      <c r="BN1712">
        <v>-443275.84093749389</v>
      </c>
      <c r="BO1712">
        <v>-27915.104130597785</v>
      </c>
      <c r="BP1712">
        <v>212325.13744490594</v>
      </c>
      <c r="BQ1712">
        <v>492949.19013570179</v>
      </c>
      <c r="BR1712">
        <v>1326489</v>
      </c>
      <c r="BS1712">
        <v>8767932</v>
      </c>
      <c r="BT1712">
        <v>937111</v>
      </c>
      <c r="BU1712">
        <v>28667</v>
      </c>
      <c r="BV1712">
        <v>88734</v>
      </c>
      <c r="BW1712">
        <v>932589</v>
      </c>
      <c r="BX1712">
        <v>42948</v>
      </c>
      <c r="BY1712">
        <v>637.54516096510122</v>
      </c>
      <c r="BZ1712">
        <v>0</v>
      </c>
      <c r="CA1712">
        <v>0.31570339199999997</v>
      </c>
      <c r="CB1712">
        <v>0</v>
      </c>
      <c r="CC1712">
        <v>0</v>
      </c>
      <c r="CD1712">
        <v>9.1294764322394411</v>
      </c>
      <c r="CE1712">
        <v>1.2466836869286095</v>
      </c>
      <c r="CF1712">
        <v>0.1275</v>
      </c>
      <c r="CG1712">
        <v>437477.02246913174</v>
      </c>
      <c r="CH1712">
        <v>287484.90047971514</v>
      </c>
      <c r="CI1712">
        <v>414763.16170191718</v>
      </c>
      <c r="CJ1712">
        <v>48250.153937455696</v>
      </c>
      <c r="CK1712">
        <v>860976.28446613147</v>
      </c>
      <c r="CL1712">
        <v>560000</v>
      </c>
      <c r="CM1712">
        <v>14300000</v>
      </c>
      <c r="CN1712">
        <v>1410000</v>
      </c>
      <c r="CO1712">
        <v>74780000</v>
      </c>
      <c r="CP1712">
        <v>22000</v>
      </c>
      <c r="CQ1712">
        <v>250</v>
      </c>
      <c r="CR1712">
        <v>0</v>
      </c>
      <c r="CS1712">
        <v>0</v>
      </c>
      <c r="CT1712">
        <v>57304000</v>
      </c>
      <c r="CU1712">
        <v>1752000</v>
      </c>
      <c r="CV1712">
        <v>0</v>
      </c>
      <c r="CW1712">
        <v>0</v>
      </c>
      <c r="CX1712">
        <v>5986.7029899340159</v>
      </c>
      <c r="CY1712">
        <v>1833539.60341236</v>
      </c>
      <c r="CZ1712">
        <v>9200</v>
      </c>
      <c r="DA1712">
        <v>7912.6212015302644</v>
      </c>
      <c r="DB1712">
        <v>6408.4842956461716</v>
      </c>
      <c r="DC1712">
        <v>4857.4967518939648</v>
      </c>
      <c r="DD1712">
        <v>-325477.81667244004</v>
      </c>
      <c r="DE1712">
        <v>-379380.6185624369</v>
      </c>
      <c r="DF1712">
        <v>-443275.84093749389</v>
      </c>
    </row>
    <row r="1713" spans="1:110" x14ac:dyDescent="0.45">
      <c r="A1713">
        <v>46206</v>
      </c>
      <c r="B1713" t="s">
        <v>2037</v>
      </c>
      <c r="C1713">
        <v>21198</v>
      </c>
      <c r="D1713">
        <v>19254</v>
      </c>
      <c r="E1713">
        <v>17298</v>
      </c>
      <c r="F1713">
        <v>15456</v>
      </c>
      <c r="G1713">
        <v>13733</v>
      </c>
      <c r="H1713">
        <v>12110</v>
      </c>
      <c r="I1713">
        <v>10529</v>
      </c>
      <c r="J1713">
        <v>8748.2857142857138</v>
      </c>
      <c r="K1713">
        <v>2.2000000000000002</v>
      </c>
      <c r="L1713">
        <v>2.13</v>
      </c>
      <c r="M1713">
        <v>2.08</v>
      </c>
      <c r="N1713">
        <v>2.04</v>
      </c>
      <c r="O1713">
        <v>2.0099999999999998</v>
      </c>
      <c r="P1713">
        <v>2</v>
      </c>
      <c r="Q1713">
        <v>1.9782744227095839</v>
      </c>
      <c r="R1713">
        <v>1.9627847811651393</v>
      </c>
      <c r="S1713">
        <v>249465</v>
      </c>
      <c r="T1713">
        <v>9898</v>
      </c>
      <c r="U1713">
        <v>3777</v>
      </c>
      <c r="V1713">
        <v>44.548544205379933</v>
      </c>
      <c r="W1713">
        <v>116.56961111695141</v>
      </c>
      <c r="X1713">
        <v>2569.0194135517841</v>
      </c>
      <c r="Y1713">
        <v>374.64081558960856</v>
      </c>
      <c r="Z1713">
        <v>10272</v>
      </c>
      <c r="AA1713">
        <v>9007.7650177198175</v>
      </c>
      <c r="AB1713">
        <v>7782.6373932697134</v>
      </c>
      <c r="AC1713">
        <v>6695.0744557690441</v>
      </c>
      <c r="AD1713">
        <v>5730.2248987211851</v>
      </c>
      <c r="AE1713">
        <v>4892.5987624677146</v>
      </c>
      <c r="AF1713">
        <v>4166.6613370705008</v>
      </c>
      <c r="AG1713">
        <v>3139.4754994660502</v>
      </c>
      <c r="AH1713">
        <v>1419</v>
      </c>
      <c r="AI1713">
        <v>1162.2802041720067</v>
      </c>
      <c r="AJ1713">
        <v>941.8262869157461</v>
      </c>
      <c r="AK1713">
        <v>756.19556911418999</v>
      </c>
      <c r="AL1713">
        <v>598.18653695802243</v>
      </c>
      <c r="AM1713">
        <v>467.78848929604965</v>
      </c>
      <c r="AN1713">
        <v>373.96371807441574</v>
      </c>
      <c r="AO1713">
        <v>278.57188311621269</v>
      </c>
      <c r="AP1713">
        <v>44.614925022736685</v>
      </c>
      <c r="AQ1713">
        <v>27.939418269040569</v>
      </c>
      <c r="AR1713">
        <v>1.9251282628524047</v>
      </c>
      <c r="AS1713">
        <v>27.939418269040569</v>
      </c>
      <c r="AT1713">
        <v>19052</v>
      </c>
      <c r="AU1713">
        <v>310</v>
      </c>
      <c r="AV1713">
        <v>11653.991392750611</v>
      </c>
      <c r="AW1713">
        <v>4490.3476570096536</v>
      </c>
      <c r="AX1713">
        <v>200.06677148199216</v>
      </c>
      <c r="AY1713">
        <v>388.89369277608785</v>
      </c>
      <c r="AZ1713">
        <v>170.81282487264721</v>
      </c>
      <c r="BA1713">
        <v>5.3181469101863081</v>
      </c>
      <c r="BB1713">
        <v>66.061272509003672</v>
      </c>
      <c r="BC1713">
        <v>8650</v>
      </c>
      <c r="BD1713">
        <v>281755.20969960839</v>
      </c>
      <c r="BE1713">
        <v>3091211.9095807495</v>
      </c>
      <c r="BF1713">
        <v>60656</v>
      </c>
      <c r="BG1713">
        <v>50839.274540355254</v>
      </c>
      <c r="BH1713">
        <v>40629.974571517603</v>
      </c>
      <c r="BI1713">
        <v>51554</v>
      </c>
      <c r="BJ1713">
        <v>38317.814442731644</v>
      </c>
      <c r="BK1713">
        <v>32795.706132157982</v>
      </c>
      <c r="BL1713">
        <v>-300545.46628481802</v>
      </c>
      <c r="BM1713">
        <v>-328435.3802729653</v>
      </c>
      <c r="BN1713">
        <v>-381648.18008933519</v>
      </c>
      <c r="BO1713">
        <v>-83992.060308712535</v>
      </c>
      <c r="BP1713">
        <v>84181.52597383596</v>
      </c>
      <c r="BQ1713">
        <v>287045.5287319487</v>
      </c>
      <c r="BR1713">
        <v>1326489</v>
      </c>
      <c r="BS1713">
        <v>8767932</v>
      </c>
      <c r="BT1713">
        <v>937111</v>
      </c>
      <c r="BU1713">
        <v>28667</v>
      </c>
      <c r="BV1713">
        <v>88734</v>
      </c>
      <c r="BW1713">
        <v>932589</v>
      </c>
      <c r="BX1713">
        <v>42948</v>
      </c>
      <c r="BY1713">
        <v>495.39293148235009</v>
      </c>
      <c r="BZ1713">
        <v>0</v>
      </c>
      <c r="CA1713">
        <v>0.33231936000000001</v>
      </c>
      <c r="CB1713">
        <v>0</v>
      </c>
      <c r="CC1713">
        <v>0</v>
      </c>
      <c r="CD1713">
        <v>11.742903607963509</v>
      </c>
      <c r="CE1713">
        <v>9.2172927815082453</v>
      </c>
      <c r="CF1713">
        <v>0</v>
      </c>
      <c r="CG1713">
        <v>398932.79141458269</v>
      </c>
      <c r="CH1713">
        <v>262155.83435815433</v>
      </c>
      <c r="CI1713">
        <v>378220.15186033858</v>
      </c>
      <c r="CJ1713">
        <v>43999.039053098364</v>
      </c>
      <c r="CK1713">
        <v>785119.34310347668</v>
      </c>
      <c r="CL1713">
        <v>4850000</v>
      </c>
      <c r="CM1713">
        <v>7610000</v>
      </c>
      <c r="CN1713">
        <v>4250000</v>
      </c>
      <c r="CO1713">
        <v>134290000</v>
      </c>
      <c r="CP1713">
        <v>59000</v>
      </c>
      <c r="CQ1713">
        <v>680</v>
      </c>
      <c r="CR1713">
        <v>0</v>
      </c>
      <c r="CS1713">
        <v>0</v>
      </c>
      <c r="CT1713">
        <v>141001000</v>
      </c>
      <c r="CU1713">
        <v>4765440</v>
      </c>
      <c r="CV1713">
        <v>0</v>
      </c>
      <c r="CW1713">
        <v>0</v>
      </c>
      <c r="CX1713">
        <v>13743.207223559757</v>
      </c>
      <c r="CY1713">
        <v>1597798.0838149223</v>
      </c>
      <c r="CZ1713">
        <v>8650</v>
      </c>
      <c r="DA1713">
        <v>7250.0614081718704</v>
      </c>
      <c r="DB1713">
        <v>5794.1387503895294</v>
      </c>
      <c r="DC1713">
        <v>4265.058770419646</v>
      </c>
      <c r="DD1713">
        <v>-300545.46628481802</v>
      </c>
      <c r="DE1713">
        <v>-328435.3802729653</v>
      </c>
      <c r="DF1713">
        <v>-381648.18008933519</v>
      </c>
    </row>
    <row r="1714" spans="1:110" x14ac:dyDescent="0.45">
      <c r="A1714">
        <v>46208</v>
      </c>
      <c r="B1714" t="s">
        <v>2038</v>
      </c>
      <c r="C1714">
        <v>53758</v>
      </c>
      <c r="D1714">
        <v>51596</v>
      </c>
      <c r="E1714">
        <v>49163</v>
      </c>
      <c r="F1714">
        <v>46655</v>
      </c>
      <c r="G1714">
        <v>44021</v>
      </c>
      <c r="H1714">
        <v>41270</v>
      </c>
      <c r="I1714">
        <v>38462</v>
      </c>
      <c r="J1714">
        <v>35901.928571428572</v>
      </c>
      <c r="K1714">
        <v>2.2000000000000002</v>
      </c>
      <c r="L1714">
        <v>2.13</v>
      </c>
      <c r="M1714">
        <v>2.08</v>
      </c>
      <c r="N1714">
        <v>2.04</v>
      </c>
      <c r="O1714">
        <v>2.0099999999999998</v>
      </c>
      <c r="P1714">
        <v>2</v>
      </c>
      <c r="Q1714">
        <v>1.9782744227095839</v>
      </c>
      <c r="R1714">
        <v>1.9627847811651393</v>
      </c>
      <c r="S1714">
        <v>249465</v>
      </c>
      <c r="T1714">
        <v>9898</v>
      </c>
      <c r="U1714">
        <v>3777</v>
      </c>
      <c r="V1714">
        <v>111.67569869644501</v>
      </c>
      <c r="W1714">
        <v>292.22038565934344</v>
      </c>
      <c r="X1714">
        <v>2598.9052076405769</v>
      </c>
      <c r="Y1714">
        <v>378.99906925359647</v>
      </c>
      <c r="Z1714">
        <v>24524</v>
      </c>
      <c r="AA1714">
        <v>23135.396558000197</v>
      </c>
      <c r="AB1714">
        <v>21511.958628920667</v>
      </c>
      <c r="AC1714">
        <v>19951.959059061646</v>
      </c>
      <c r="AD1714">
        <v>18466.883335287723</v>
      </c>
      <c r="AE1714">
        <v>17058.077172211826</v>
      </c>
      <c r="AF1714">
        <v>15919.317857213939</v>
      </c>
      <c r="AG1714">
        <v>14391.181140043929</v>
      </c>
      <c r="AH1714">
        <v>3510</v>
      </c>
      <c r="AI1714">
        <v>3272.8690079000971</v>
      </c>
      <c r="AJ1714">
        <v>3032.8887166234044</v>
      </c>
      <c r="AK1714">
        <v>2827.1008563415526</v>
      </c>
      <c r="AL1714">
        <v>2659.1303772498977</v>
      </c>
      <c r="AM1714">
        <v>2537.7760300440427</v>
      </c>
      <c r="AN1714">
        <v>2673.5265415505069</v>
      </c>
      <c r="AO1714">
        <v>2582.7004293187379</v>
      </c>
      <c r="AP1714">
        <v>105.56542994415956</v>
      </c>
      <c r="AQ1714">
        <v>94.389926584596509</v>
      </c>
      <c r="AR1714">
        <v>6.5038116988256913</v>
      </c>
      <c r="AS1714">
        <v>94.389926584596509</v>
      </c>
      <c r="AT1714">
        <v>46303</v>
      </c>
      <c r="AU1714">
        <v>870</v>
      </c>
      <c r="AV1714">
        <v>28357.757993088613</v>
      </c>
      <c r="AW1714">
        <v>11889.912633452765</v>
      </c>
      <c r="AX1714">
        <v>552.75369955804842</v>
      </c>
      <c r="AY1714">
        <v>946.29838422936689</v>
      </c>
      <c r="AZ1714">
        <v>452.29227657654314</v>
      </c>
      <c r="BA1714">
        <v>14.693221456134106</v>
      </c>
      <c r="BB1714">
        <v>66.061272509003672</v>
      </c>
      <c r="BC1714">
        <v>20070</v>
      </c>
      <c r="BD1714">
        <v>1001158.8101870702</v>
      </c>
      <c r="BE1714">
        <v>9063741.3987772726</v>
      </c>
      <c r="BF1714">
        <v>223192</v>
      </c>
      <c r="BG1714">
        <v>210722.16495350757</v>
      </c>
      <c r="BH1714">
        <v>190128.2568338631</v>
      </c>
      <c r="BI1714">
        <v>354526.00000000023</v>
      </c>
      <c r="BJ1714">
        <v>305743.1161657304</v>
      </c>
      <c r="BK1714">
        <v>282985.86820904422</v>
      </c>
      <c r="BL1714">
        <v>-745916.7944793147</v>
      </c>
      <c r="BM1714">
        <v>-805722.50560794724</v>
      </c>
      <c r="BN1714">
        <v>-861818.65420534275</v>
      </c>
      <c r="BO1714">
        <v>544868.67724854406</v>
      </c>
      <c r="BP1714">
        <v>1566899.6006205534</v>
      </c>
      <c r="BQ1714">
        <v>2549927.160790869</v>
      </c>
      <c r="BR1714">
        <v>1326489</v>
      </c>
      <c r="BS1714">
        <v>8767932</v>
      </c>
      <c r="BT1714">
        <v>937111</v>
      </c>
      <c r="BU1714">
        <v>28667</v>
      </c>
      <c r="BV1714">
        <v>88734</v>
      </c>
      <c r="BW1714">
        <v>932589</v>
      </c>
      <c r="BX1714">
        <v>42948</v>
      </c>
      <c r="BY1714">
        <v>855.81752557726838</v>
      </c>
      <c r="BZ1714">
        <v>0</v>
      </c>
      <c r="CA1714">
        <v>0</v>
      </c>
      <c r="CB1714">
        <v>0</v>
      </c>
      <c r="CC1714">
        <v>0</v>
      </c>
      <c r="CD1714">
        <v>75.712201404582416</v>
      </c>
      <c r="CE1714">
        <v>6.735468775122591</v>
      </c>
      <c r="CF1714">
        <v>8.72201778385773</v>
      </c>
      <c r="CG1714">
        <v>826773.7561200771</v>
      </c>
      <c r="CH1714">
        <v>543308.46830747928</v>
      </c>
      <c r="CI1714">
        <v>783847.56110186118</v>
      </c>
      <c r="CJ1714">
        <v>91186.414269464731</v>
      </c>
      <c r="CK1714">
        <v>1627131.3922289445</v>
      </c>
      <c r="CL1714">
        <v>23800000</v>
      </c>
      <c r="CM1714">
        <v>22500000</v>
      </c>
      <c r="CN1714">
        <v>5170000</v>
      </c>
      <c r="CO1714">
        <v>329980000</v>
      </c>
      <c r="CP1714">
        <v>243000</v>
      </c>
      <c r="CQ1714">
        <v>7470</v>
      </c>
      <c r="CR1714">
        <v>0</v>
      </c>
      <c r="CS1714">
        <v>0</v>
      </c>
      <c r="CT1714">
        <v>534034000</v>
      </c>
      <c r="CU1714">
        <v>52349760</v>
      </c>
      <c r="CV1714">
        <v>0</v>
      </c>
      <c r="CW1714">
        <v>0</v>
      </c>
      <c r="CX1714">
        <v>35445.924030175556</v>
      </c>
      <c r="CY1714">
        <v>3703121.2732298095</v>
      </c>
      <c r="CZ1714">
        <v>20070</v>
      </c>
      <c r="DA1714">
        <v>18948.68028700355</v>
      </c>
      <c r="DB1714">
        <v>17096.822980463603</v>
      </c>
      <c r="DC1714">
        <v>15155.003410668776</v>
      </c>
      <c r="DD1714">
        <v>-745916.7944793147</v>
      </c>
      <c r="DE1714">
        <v>-805722.50560794724</v>
      </c>
      <c r="DF1714">
        <v>-861818.65420534275</v>
      </c>
    </row>
    <row r="1715" spans="1:110" x14ac:dyDescent="0.45">
      <c r="A1715">
        <v>46210</v>
      </c>
      <c r="B1715" t="s">
        <v>2039</v>
      </c>
      <c r="C1715">
        <v>41831</v>
      </c>
      <c r="D1715">
        <v>39160</v>
      </c>
      <c r="E1715">
        <v>36341</v>
      </c>
      <c r="F1715">
        <v>33525</v>
      </c>
      <c r="G1715">
        <v>30778</v>
      </c>
      <c r="H1715">
        <v>28063</v>
      </c>
      <c r="I1715">
        <v>25432</v>
      </c>
      <c r="J1715">
        <v>22683.642857142859</v>
      </c>
      <c r="K1715">
        <v>2.2000000000000002</v>
      </c>
      <c r="L1715">
        <v>2.13</v>
      </c>
      <c r="M1715">
        <v>2.08</v>
      </c>
      <c r="N1715">
        <v>2.04</v>
      </c>
      <c r="O1715">
        <v>2.0099999999999998</v>
      </c>
      <c r="P1715">
        <v>2</v>
      </c>
      <c r="Q1715">
        <v>1.9782744227095839</v>
      </c>
      <c r="R1715">
        <v>1.9627847811651393</v>
      </c>
      <c r="S1715">
        <v>271388</v>
      </c>
      <c r="T1715">
        <v>9779</v>
      </c>
      <c r="U1715">
        <v>4310</v>
      </c>
      <c r="V1715">
        <v>89.801595451126147</v>
      </c>
      <c r="W1715">
        <v>234.98269687913569</v>
      </c>
      <c r="X1715">
        <v>2484.6613568400908</v>
      </c>
      <c r="Y1715">
        <v>418.50263652561705</v>
      </c>
      <c r="Z1715">
        <v>20332</v>
      </c>
      <c r="AA1715">
        <v>18399.915459817694</v>
      </c>
      <c r="AB1715">
        <v>16563.900461428486</v>
      </c>
      <c r="AC1715">
        <v>14906.678659814428</v>
      </c>
      <c r="AD1715">
        <v>13468.50159698093</v>
      </c>
      <c r="AE1715">
        <v>12214.346153170814</v>
      </c>
      <c r="AF1715">
        <v>11213.52142025542</v>
      </c>
      <c r="AG1715">
        <v>9664.1784200319289</v>
      </c>
      <c r="AH1715">
        <v>4641</v>
      </c>
      <c r="AI1715">
        <v>4418.0747062214223</v>
      </c>
      <c r="AJ1715">
        <v>4192.7565260403726</v>
      </c>
      <c r="AK1715">
        <v>3969.523099112484</v>
      </c>
      <c r="AL1715">
        <v>3783.136684050929</v>
      </c>
      <c r="AM1715">
        <v>3673.2717535448228</v>
      </c>
      <c r="AN1715">
        <v>3723.8841795350763</v>
      </c>
      <c r="AO1715">
        <v>3455.0464652832943</v>
      </c>
      <c r="AP1715">
        <v>102.36306507819569</v>
      </c>
      <c r="AQ1715">
        <v>83.188988629891071</v>
      </c>
      <c r="AR1715">
        <v>5.7320260438983759</v>
      </c>
      <c r="AS1715">
        <v>83.188988629891071</v>
      </c>
      <c r="AT1715">
        <v>35051</v>
      </c>
      <c r="AU1715">
        <v>407</v>
      </c>
      <c r="AV1715">
        <v>21392.157128706891</v>
      </c>
      <c r="AW1715">
        <v>6892.8158596989579</v>
      </c>
      <c r="AX1715">
        <v>274.88904567598678</v>
      </c>
      <c r="AY1715">
        <v>713.85628338494882</v>
      </c>
      <c r="AZ1715">
        <v>262.20271530294838</v>
      </c>
      <c r="BA1715">
        <v>7.3070621276926868</v>
      </c>
      <c r="BB1715">
        <v>66.061272509003672</v>
      </c>
      <c r="BC1715">
        <v>17380</v>
      </c>
      <c r="BD1715">
        <v>721728.31913938688</v>
      </c>
      <c r="BE1715">
        <v>7991754.4052464617</v>
      </c>
      <c r="BF1715">
        <v>175064</v>
      </c>
      <c r="BG1715">
        <v>156484.88200745062</v>
      </c>
      <c r="BH1715">
        <v>133609.66289785496</v>
      </c>
      <c r="BI1715">
        <v>138250</v>
      </c>
      <c r="BJ1715">
        <v>112003.14095028801</v>
      </c>
      <c r="BK1715">
        <v>101197.22288121113</v>
      </c>
      <c r="BL1715">
        <v>-529716.07055749779</v>
      </c>
      <c r="BM1715">
        <v>-635157.65825018147</v>
      </c>
      <c r="BN1715">
        <v>-761725.46349461016</v>
      </c>
      <c r="BO1715">
        <v>217712.27658575447</v>
      </c>
      <c r="BP1715">
        <v>941187.62441865169</v>
      </c>
      <c r="BQ1715">
        <v>1700655.8567082211</v>
      </c>
      <c r="BR1715">
        <v>1326489</v>
      </c>
      <c r="BS1715">
        <v>8767932</v>
      </c>
      <c r="BT1715">
        <v>937111</v>
      </c>
      <c r="BU1715">
        <v>28667</v>
      </c>
      <c r="BV1715">
        <v>88734</v>
      </c>
      <c r="BW1715">
        <v>932589</v>
      </c>
      <c r="BX1715">
        <v>42948</v>
      </c>
      <c r="BY1715">
        <v>539.02134596869416</v>
      </c>
      <c r="BZ1715">
        <v>1601.7141221839997</v>
      </c>
      <c r="CA1715">
        <v>0</v>
      </c>
      <c r="CB1715">
        <v>0</v>
      </c>
      <c r="CC1715">
        <v>0</v>
      </c>
      <c r="CD1715">
        <v>37.64733670993845</v>
      </c>
      <c r="CE1715">
        <v>319.43043656604209</v>
      </c>
      <c r="CF1715">
        <v>0.57374999999999998</v>
      </c>
      <c r="CG1715">
        <v>807501.64059280255</v>
      </c>
      <c r="CH1715">
        <v>530643.93524669891</v>
      </c>
      <c r="CI1715">
        <v>765576.05618107179</v>
      </c>
      <c r="CJ1715">
        <v>89060.856827286072</v>
      </c>
      <c r="CK1715">
        <v>1589202.9215476171</v>
      </c>
      <c r="CL1715">
        <v>2690000</v>
      </c>
      <c r="CM1715">
        <v>30400000</v>
      </c>
      <c r="CN1715">
        <v>2610000</v>
      </c>
      <c r="CO1715">
        <v>148840000</v>
      </c>
      <c r="CP1715">
        <v>74000</v>
      </c>
      <c r="CQ1715">
        <v>1120</v>
      </c>
      <c r="CR1715">
        <v>12340</v>
      </c>
      <c r="CS1715">
        <v>1720</v>
      </c>
      <c r="CT1715">
        <v>160218000</v>
      </c>
      <c r="CU1715">
        <v>7848960</v>
      </c>
      <c r="CV1715">
        <v>85340540</v>
      </c>
      <c r="CW1715">
        <v>10544590</v>
      </c>
      <c r="CX1715">
        <v>10108.060545026745</v>
      </c>
      <c r="CY1715">
        <v>3707210.0920817852</v>
      </c>
      <c r="CZ1715">
        <v>17380</v>
      </c>
      <c r="DA1715">
        <v>15535.502726371447</v>
      </c>
      <c r="DB1715">
        <v>13264.497219101122</v>
      </c>
      <c r="DC1715">
        <v>10925.134980423221</v>
      </c>
      <c r="DD1715">
        <v>-529716.07055749779</v>
      </c>
      <c r="DE1715">
        <v>-635157.65825018147</v>
      </c>
      <c r="DF1715">
        <v>-761725.46349461016</v>
      </c>
    </row>
    <row r="1716" spans="1:110" x14ac:dyDescent="0.45">
      <c r="A1716">
        <v>46213</v>
      </c>
      <c r="B1716" t="s">
        <v>2040</v>
      </c>
      <c r="C1716">
        <v>15967</v>
      </c>
      <c r="D1716">
        <v>14830</v>
      </c>
      <c r="E1716">
        <v>13648</v>
      </c>
      <c r="F1716">
        <v>12505</v>
      </c>
      <c r="G1716">
        <v>11426</v>
      </c>
      <c r="H1716">
        <v>10361</v>
      </c>
      <c r="I1716">
        <v>9296</v>
      </c>
      <c r="J1716">
        <v>8182.6785714285706</v>
      </c>
      <c r="K1716">
        <v>2.2000000000000002</v>
      </c>
      <c r="L1716">
        <v>2.13</v>
      </c>
      <c r="M1716">
        <v>2.08</v>
      </c>
      <c r="N1716">
        <v>2.04</v>
      </c>
      <c r="O1716">
        <v>2.0099999999999998</v>
      </c>
      <c r="P1716">
        <v>2</v>
      </c>
      <c r="Q1716">
        <v>1.9782744227095839</v>
      </c>
      <c r="R1716">
        <v>1.9627847811651393</v>
      </c>
      <c r="S1716">
        <v>236317</v>
      </c>
      <c r="T1716">
        <v>10533</v>
      </c>
      <c r="U1716">
        <v>5040</v>
      </c>
      <c r="V1716">
        <v>36.152498765116775</v>
      </c>
      <c r="W1716">
        <v>94.599785405485562</v>
      </c>
      <c r="X1716">
        <v>2537.4392578605848</v>
      </c>
      <c r="Y1716">
        <v>464.0045889883088</v>
      </c>
      <c r="Z1716">
        <v>8229</v>
      </c>
      <c r="AA1716">
        <v>7477.9164218588248</v>
      </c>
      <c r="AB1716">
        <v>6766.7703372818005</v>
      </c>
      <c r="AC1716">
        <v>6079.0850002857778</v>
      </c>
      <c r="AD1716">
        <v>5399.8187098380513</v>
      </c>
      <c r="AE1716">
        <v>4781.6905666174507</v>
      </c>
      <c r="AF1716">
        <v>4285.9715548065597</v>
      </c>
      <c r="AG1716">
        <v>3602.7607587460047</v>
      </c>
      <c r="AH1716">
        <v>2195</v>
      </c>
      <c r="AI1716">
        <v>1993.1529073019099</v>
      </c>
      <c r="AJ1716">
        <v>1841.937102907043</v>
      </c>
      <c r="AK1716">
        <v>1706.7871971476254</v>
      </c>
      <c r="AL1716">
        <v>1574.1545283727494</v>
      </c>
      <c r="AM1716">
        <v>1462.1291182640978</v>
      </c>
      <c r="AN1716">
        <v>1411.3171224152725</v>
      </c>
      <c r="AO1716">
        <v>1274.786816625636</v>
      </c>
      <c r="AP1716">
        <v>32.136259292288322</v>
      </c>
      <c r="AQ1716">
        <v>32.595987980547335</v>
      </c>
      <c r="AR1716">
        <v>2.2459829733278056</v>
      </c>
      <c r="AS1716">
        <v>32.595987980547335</v>
      </c>
      <c r="AT1716">
        <v>13147</v>
      </c>
      <c r="AU1716">
        <v>307</v>
      </c>
      <c r="AV1716">
        <v>8069.4802201648981</v>
      </c>
      <c r="AW1716">
        <v>3878.4393198745133</v>
      </c>
      <c r="AX1716">
        <v>191.16578105779442</v>
      </c>
      <c r="AY1716">
        <v>269.2785549469026</v>
      </c>
      <c r="AZ1716">
        <v>147.53583172802647</v>
      </c>
      <c r="BA1716">
        <v>5.0815420288689426</v>
      </c>
      <c r="BB1716">
        <v>66.061272509003672</v>
      </c>
      <c r="BC1716">
        <v>7230</v>
      </c>
      <c r="BD1716">
        <v>285987.133375909</v>
      </c>
      <c r="BE1716">
        <v>2889034.2260342389</v>
      </c>
      <c r="BF1716">
        <v>29592.000000000004</v>
      </c>
      <c r="BG1716">
        <v>26053.513506009287</v>
      </c>
      <c r="BH1716">
        <v>22018.333666891434</v>
      </c>
      <c r="BI1716">
        <v>29859.999999999996</v>
      </c>
      <c r="BJ1716">
        <v>24274.33898270443</v>
      </c>
      <c r="BK1716">
        <v>21561.966941011127</v>
      </c>
      <c r="BL1716">
        <v>-158919.31725876115</v>
      </c>
      <c r="BM1716">
        <v>-176537.70864811097</v>
      </c>
      <c r="BN1716">
        <v>-210455.54429879243</v>
      </c>
      <c r="BO1716">
        <v>94580.902284590062</v>
      </c>
      <c r="BP1716">
        <v>354849.19668563968</v>
      </c>
      <c r="BQ1716">
        <v>588495.5980119023</v>
      </c>
      <c r="BR1716">
        <v>1326489</v>
      </c>
      <c r="BS1716">
        <v>8767932</v>
      </c>
      <c r="BT1716">
        <v>937111</v>
      </c>
      <c r="BU1716">
        <v>28667</v>
      </c>
      <c r="BV1716">
        <v>88734</v>
      </c>
      <c r="BW1716">
        <v>932589</v>
      </c>
      <c r="BX1716">
        <v>42948</v>
      </c>
      <c r="BY1716">
        <v>75.883960221239462</v>
      </c>
      <c r="BZ1716">
        <v>0</v>
      </c>
      <c r="CA1716">
        <v>0</v>
      </c>
      <c r="CB1716">
        <v>0</v>
      </c>
      <c r="CC1716">
        <v>0</v>
      </c>
      <c r="CD1716">
        <v>14.240497881236511</v>
      </c>
      <c r="CE1716">
        <v>0</v>
      </c>
      <c r="CF1716">
        <v>0</v>
      </c>
      <c r="CG1716">
        <v>324092.74278366659</v>
      </c>
      <c r="CH1716">
        <v>212975.23097212377</v>
      </c>
      <c r="CI1716">
        <v>307265.80775127345</v>
      </c>
      <c r="CJ1716">
        <v>35744.790985971216</v>
      </c>
      <c r="CK1716">
        <v>637830.44862432207</v>
      </c>
      <c r="CL1716">
        <v>5810000</v>
      </c>
      <c r="CM1716">
        <v>25700000</v>
      </c>
      <c r="CN1716">
        <v>2430000</v>
      </c>
      <c r="CO1716">
        <v>205660000</v>
      </c>
      <c r="CP1716">
        <v>272000</v>
      </c>
      <c r="CQ1716">
        <v>0</v>
      </c>
      <c r="CR1716">
        <v>0</v>
      </c>
      <c r="CS1716">
        <v>0</v>
      </c>
      <c r="CT1716">
        <v>712275000</v>
      </c>
      <c r="CU1716">
        <v>0</v>
      </c>
      <c r="CV1716">
        <v>0</v>
      </c>
      <c r="CW1716">
        <v>0</v>
      </c>
      <c r="CX1716">
        <v>14904.95329052411</v>
      </c>
      <c r="CY1716">
        <v>1345275.2366316633</v>
      </c>
      <c r="CZ1716">
        <v>7230</v>
      </c>
      <c r="DA1716">
        <v>6365.4671076117565</v>
      </c>
      <c r="DB1716">
        <v>5379.580711395819</v>
      </c>
      <c r="DC1716">
        <v>4329.1193541107014</v>
      </c>
      <c r="DD1716">
        <v>-158919.31725876115</v>
      </c>
      <c r="DE1716">
        <v>-176537.70864811097</v>
      </c>
      <c r="DF1716">
        <v>-210455.54429879243</v>
      </c>
    </row>
    <row r="1717" spans="1:110" x14ac:dyDescent="0.45">
      <c r="A1717">
        <v>46214</v>
      </c>
      <c r="B1717" t="s">
        <v>2041</v>
      </c>
      <c r="C1717">
        <v>15520</v>
      </c>
      <c r="D1717">
        <v>13908</v>
      </c>
      <c r="E1717">
        <v>12367</v>
      </c>
      <c r="F1717">
        <v>10925</v>
      </c>
      <c r="G1717">
        <v>9563</v>
      </c>
      <c r="H1717">
        <v>8250</v>
      </c>
      <c r="I1717">
        <v>6993</v>
      </c>
      <c r="J1717">
        <v>5575.1071428571431</v>
      </c>
      <c r="K1717">
        <v>2.2000000000000002</v>
      </c>
      <c r="L1717">
        <v>2.13</v>
      </c>
      <c r="M1717">
        <v>2.08</v>
      </c>
      <c r="N1717">
        <v>2.04</v>
      </c>
      <c r="O1717">
        <v>2.0099999999999998</v>
      </c>
      <c r="P1717">
        <v>2</v>
      </c>
      <c r="Q1717">
        <v>1.9782744227095839</v>
      </c>
      <c r="R1717">
        <v>1.9627847811651393</v>
      </c>
      <c r="S1717">
        <v>231033</v>
      </c>
      <c r="T1717">
        <v>10501</v>
      </c>
      <c r="U1717">
        <v>3087</v>
      </c>
      <c r="V1717">
        <v>33.142795077531247</v>
      </c>
      <c r="W1717">
        <v>86.724331904207503</v>
      </c>
      <c r="X1717">
        <v>2682.2040197232477</v>
      </c>
      <c r="Y1717">
        <v>301.33248199229223</v>
      </c>
      <c r="Z1717">
        <v>6902</v>
      </c>
      <c r="AA1717">
        <v>5903.1199600019809</v>
      </c>
      <c r="AB1717">
        <v>4966.2225322905197</v>
      </c>
      <c r="AC1717">
        <v>4178.0548262147322</v>
      </c>
      <c r="AD1717">
        <v>3505.0792120446895</v>
      </c>
      <c r="AE1717">
        <v>2923.6753150533009</v>
      </c>
      <c r="AF1717">
        <v>2426.9341711544357</v>
      </c>
      <c r="AG1717">
        <v>1675.3619600640063</v>
      </c>
      <c r="AH1717">
        <v>1386</v>
      </c>
      <c r="AI1717">
        <v>1145.8268302077661</v>
      </c>
      <c r="AJ1717">
        <v>942.67690298520142</v>
      </c>
      <c r="AK1717">
        <v>767.05003732715807</v>
      </c>
      <c r="AL1717">
        <v>631.77578366235957</v>
      </c>
      <c r="AM1717">
        <v>532.15611927900409</v>
      </c>
      <c r="AN1717">
        <v>468.47171347049937</v>
      </c>
      <c r="AO1717">
        <v>341.72949075020654</v>
      </c>
      <c r="AP1717">
        <v>29.834779487518659</v>
      </c>
      <c r="AQ1717">
        <v>64.814416254756281</v>
      </c>
      <c r="AR1717">
        <v>4.4659506998603078</v>
      </c>
      <c r="AS1717">
        <v>64.814416254756281</v>
      </c>
      <c r="AT1717">
        <v>12413</v>
      </c>
      <c r="AU1717">
        <v>200</v>
      </c>
      <c r="AV1717">
        <v>7592.3714666837895</v>
      </c>
      <c r="AW1717">
        <v>2909.060613295982</v>
      </c>
      <c r="AX1717">
        <v>129.22312519760268</v>
      </c>
      <c r="AY1717">
        <v>253.35743584323802</v>
      </c>
      <c r="AZ1717">
        <v>110.66066572977915</v>
      </c>
      <c r="BA1717">
        <v>3.4349910227651472</v>
      </c>
      <c r="BB1717">
        <v>66.061272509003672</v>
      </c>
      <c r="BC1717">
        <v>6350</v>
      </c>
      <c r="BD1717">
        <v>182480.35533483833</v>
      </c>
      <c r="BE1717">
        <v>1995383.8852621957</v>
      </c>
      <c r="BF1717">
        <v>48956</v>
      </c>
      <c r="BG1717">
        <v>40152.457007393125</v>
      </c>
      <c r="BH1717">
        <v>30927.498921484035</v>
      </c>
      <c r="BI1717">
        <v>74232.000000000029</v>
      </c>
      <c r="BJ1717">
        <v>52539.228062624024</v>
      </c>
      <c r="BK1717">
        <v>44076.529332196427</v>
      </c>
      <c r="BL1717">
        <v>-184656.30170175195</v>
      </c>
      <c r="BM1717">
        <v>-229737.8919821931</v>
      </c>
      <c r="BN1717">
        <v>-281017.50327110966</v>
      </c>
      <c r="BO1717">
        <v>-129231.25630285731</v>
      </c>
      <c r="BP1717">
        <v>-49279.822187005309</v>
      </c>
      <c r="BQ1717">
        <v>64606.717219474725</v>
      </c>
      <c r="BR1717">
        <v>1326489</v>
      </c>
      <c r="BS1717">
        <v>8767932</v>
      </c>
      <c r="BT1717">
        <v>937111</v>
      </c>
      <c r="BU1717">
        <v>28667</v>
      </c>
      <c r="BV1717">
        <v>88734</v>
      </c>
      <c r="BW1717">
        <v>932589</v>
      </c>
      <c r="BX1717">
        <v>42948</v>
      </c>
      <c r="BY1717">
        <v>174.00027560887628</v>
      </c>
      <c r="BZ1717">
        <v>0</v>
      </c>
      <c r="CA1717">
        <v>0</v>
      </c>
      <c r="CB1717">
        <v>160.75923110510618</v>
      </c>
      <c r="CC1717">
        <v>0</v>
      </c>
      <c r="CD1717">
        <v>12.187979746306201</v>
      </c>
      <c r="CE1717">
        <v>27.554657562280266</v>
      </c>
      <c r="CF1717">
        <v>3.4510000000000001</v>
      </c>
      <c r="CG1717">
        <v>281051.68477275351</v>
      </c>
      <c r="CH1717">
        <v>184691.10713638089</v>
      </c>
      <c r="CI1717">
        <v>266459.44676151068</v>
      </c>
      <c r="CJ1717">
        <v>30997.712698438867</v>
      </c>
      <c r="CK1717">
        <v>553123.53076935757</v>
      </c>
      <c r="CL1717">
        <v>3670000</v>
      </c>
      <c r="CM1717">
        <v>6730000</v>
      </c>
      <c r="CN1717">
        <v>2480000</v>
      </c>
      <c r="CO1717">
        <v>162120000</v>
      </c>
      <c r="CP1717">
        <v>306000</v>
      </c>
      <c r="CQ1717">
        <v>2980</v>
      </c>
      <c r="CR1717">
        <v>0</v>
      </c>
      <c r="CS1717">
        <v>0</v>
      </c>
      <c r="CT1717">
        <v>690743000</v>
      </c>
      <c r="CU1717">
        <v>20883840</v>
      </c>
      <c r="CV1717">
        <v>0</v>
      </c>
      <c r="CW1717">
        <v>0</v>
      </c>
      <c r="CX1717">
        <v>20282.339604298788</v>
      </c>
      <c r="CY1717">
        <v>1152023.9037485046</v>
      </c>
      <c r="CZ1717">
        <v>6350</v>
      </c>
      <c r="DA1717">
        <v>5208.1073207971704</v>
      </c>
      <c r="DB1717">
        <v>4011.553602243313</v>
      </c>
      <c r="DC1717">
        <v>2762.289438338742</v>
      </c>
      <c r="DD1717">
        <v>-184656.30170175195</v>
      </c>
      <c r="DE1717">
        <v>-229737.8919821931</v>
      </c>
      <c r="DF1717">
        <v>-281017.50327110966</v>
      </c>
    </row>
    <row r="1718" spans="1:110" x14ac:dyDescent="0.45">
      <c r="A1718">
        <v>46215</v>
      </c>
      <c r="B1718" t="s">
        <v>2042</v>
      </c>
      <c r="C1718">
        <v>96076</v>
      </c>
      <c r="D1718">
        <v>92135</v>
      </c>
      <c r="E1718">
        <v>87835</v>
      </c>
      <c r="F1718">
        <v>83438</v>
      </c>
      <c r="G1718">
        <v>79003</v>
      </c>
      <c r="H1718">
        <v>74479</v>
      </c>
      <c r="I1718">
        <v>69835</v>
      </c>
      <c r="J1718">
        <v>65446.892857142862</v>
      </c>
      <c r="K1718">
        <v>2.2000000000000002</v>
      </c>
      <c r="L1718">
        <v>2.13</v>
      </c>
      <c r="M1718">
        <v>2.08</v>
      </c>
      <c r="N1718">
        <v>2.04</v>
      </c>
      <c r="O1718">
        <v>2.0099999999999998</v>
      </c>
      <c r="P1718">
        <v>2</v>
      </c>
      <c r="Q1718">
        <v>1.9782744227095839</v>
      </c>
      <c r="R1718">
        <v>1.9627847811651393</v>
      </c>
      <c r="S1718">
        <v>249465</v>
      </c>
      <c r="T1718">
        <v>9898</v>
      </c>
      <c r="U1718">
        <v>3777</v>
      </c>
      <c r="V1718">
        <v>201.0236518920029</v>
      </c>
      <c r="W1718">
        <v>430.57725946547902</v>
      </c>
      <c r="X1718">
        <v>2580.3211957210337</v>
      </c>
      <c r="Y1718">
        <v>459.69457051529554</v>
      </c>
      <c r="Z1718">
        <v>46339</v>
      </c>
      <c r="AA1718">
        <v>43360.128243667627</v>
      </c>
      <c r="AB1718">
        <v>40245.377641383726</v>
      </c>
      <c r="AC1718">
        <v>37407.621211016383</v>
      </c>
      <c r="AD1718">
        <v>34850.394842711619</v>
      </c>
      <c r="AE1718">
        <v>32457.35392706062</v>
      </c>
      <c r="AF1718">
        <v>30366.434374002598</v>
      </c>
      <c r="AG1718">
        <v>27664.158705800124</v>
      </c>
      <c r="AH1718">
        <v>2770</v>
      </c>
      <c r="AI1718">
        <v>2423.4283513313389</v>
      </c>
      <c r="AJ1718">
        <v>2157.9395399697096</v>
      </c>
      <c r="AK1718">
        <v>1974.0292870388012</v>
      </c>
      <c r="AL1718">
        <v>1857.504530856502</v>
      </c>
      <c r="AM1718">
        <v>1809.890410282946</v>
      </c>
      <c r="AN1718">
        <v>2027.4454915561155</v>
      </c>
      <c r="AO1718">
        <v>2069.3015787473164</v>
      </c>
      <c r="AP1718">
        <v>211.20827969826556</v>
      </c>
      <c r="AQ1718">
        <v>71.358784497954971</v>
      </c>
      <c r="AR1718">
        <v>4.9168816443122232</v>
      </c>
      <c r="AS1718">
        <v>71.358784497954971</v>
      </c>
      <c r="AT1718">
        <v>79828</v>
      </c>
      <c r="AU1718">
        <v>1611</v>
      </c>
      <c r="AV1718">
        <v>48922.640996698916</v>
      </c>
      <c r="AW1718">
        <v>21429.330148305686</v>
      </c>
      <c r="AX1718">
        <v>1016.3490433871337</v>
      </c>
      <c r="AY1718">
        <v>1632.5485300598427</v>
      </c>
      <c r="AZ1718">
        <v>815.17171884154834</v>
      </c>
      <c r="BA1718">
        <v>27.016447982450714</v>
      </c>
      <c r="BB1718">
        <v>66.061272509003672</v>
      </c>
      <c r="BC1718">
        <v>39440</v>
      </c>
      <c r="BD1718">
        <v>2008422.8584109927</v>
      </c>
      <c r="BE1718">
        <v>15229403.090310436</v>
      </c>
      <c r="BF1718">
        <v>576342</v>
      </c>
      <c r="BG1718">
        <v>544965.42629517429</v>
      </c>
      <c r="BH1718">
        <v>496179.79319661367</v>
      </c>
      <c r="BI1718">
        <v>312316.00000000012</v>
      </c>
      <c r="BJ1718">
        <v>269441.05332174612</v>
      </c>
      <c r="BK1718">
        <v>251021.76484650714</v>
      </c>
      <c r="BL1718">
        <v>-1091639.1775676142</v>
      </c>
      <c r="BM1718">
        <v>-1424429.5811015256</v>
      </c>
      <c r="BN1718">
        <v>-1754084.5406006025</v>
      </c>
      <c r="BO1718">
        <v>894518.95361728221</v>
      </c>
      <c r="BP1718">
        <v>2638694.7461852049</v>
      </c>
      <c r="BQ1718">
        <v>4350349.8963650372</v>
      </c>
      <c r="BR1718">
        <v>1326489</v>
      </c>
      <c r="BS1718">
        <v>8767932</v>
      </c>
      <c r="BT1718">
        <v>937111</v>
      </c>
      <c r="BU1718">
        <v>28667</v>
      </c>
      <c r="BV1718">
        <v>88734</v>
      </c>
      <c r="BW1718">
        <v>932589</v>
      </c>
      <c r="BX1718">
        <v>42948</v>
      </c>
      <c r="BY1718">
        <v>1370.6794483124506</v>
      </c>
      <c r="BZ1718">
        <v>0</v>
      </c>
      <c r="CA1718">
        <v>631.67436496736786</v>
      </c>
      <c r="CB1718">
        <v>0</v>
      </c>
      <c r="CC1718">
        <v>1594.88368848</v>
      </c>
      <c r="CD1718">
        <v>90.617219742828084</v>
      </c>
      <c r="CE1718">
        <v>83.313739332216471</v>
      </c>
      <c r="CF1718">
        <v>16.065000000000001</v>
      </c>
      <c r="CG1718">
        <v>1431918.1836764973</v>
      </c>
      <c r="CH1718">
        <v>940974.80641598394</v>
      </c>
      <c r="CI1718">
        <v>1357572.8156146454</v>
      </c>
      <c r="CJ1718">
        <v>157928.91795387483</v>
      </c>
      <c r="CK1718">
        <v>2818085.3716226243</v>
      </c>
      <c r="CL1718">
        <v>31500000</v>
      </c>
      <c r="CM1718">
        <v>12000000</v>
      </c>
      <c r="CN1718">
        <v>12530000</v>
      </c>
      <c r="CO1718">
        <v>682920000</v>
      </c>
      <c r="CP1718">
        <v>461000</v>
      </c>
      <c r="CQ1718">
        <v>2240</v>
      </c>
      <c r="CR1718">
        <v>4660</v>
      </c>
      <c r="CS1718">
        <v>1070</v>
      </c>
      <c r="CT1718">
        <v>1095579000</v>
      </c>
      <c r="CU1718">
        <v>15697920</v>
      </c>
      <c r="CV1718">
        <v>32486480</v>
      </c>
      <c r="CW1718">
        <v>6563200</v>
      </c>
      <c r="CX1718">
        <v>74916.092833729184</v>
      </c>
      <c r="CY1718">
        <v>6362696.2234215857</v>
      </c>
      <c r="CZ1718">
        <v>39440</v>
      </c>
      <c r="DA1718">
        <v>37292.851142345469</v>
      </c>
      <c r="DB1718">
        <v>33954.372653171973</v>
      </c>
      <c r="DC1718">
        <v>30402.424629910955</v>
      </c>
      <c r="DD1718">
        <v>-1091639.1775676142</v>
      </c>
      <c r="DE1718">
        <v>-1424429.5811015256</v>
      </c>
      <c r="DF1718">
        <v>-1754084.5406006025</v>
      </c>
    </row>
    <row r="1719" spans="1:110" x14ac:dyDescent="0.45">
      <c r="A1719">
        <v>46216</v>
      </c>
      <c r="B1719" t="s">
        <v>2043</v>
      </c>
      <c r="C1719">
        <v>49249</v>
      </c>
      <c r="D1719">
        <v>47285</v>
      </c>
      <c r="E1719">
        <v>45148</v>
      </c>
      <c r="F1719">
        <v>42846</v>
      </c>
      <c r="G1719">
        <v>40473</v>
      </c>
      <c r="H1719">
        <v>38002</v>
      </c>
      <c r="I1719">
        <v>35433</v>
      </c>
      <c r="J1719">
        <v>33122.678571428572</v>
      </c>
      <c r="K1719">
        <v>2.2000000000000002</v>
      </c>
      <c r="L1719">
        <v>2.13</v>
      </c>
      <c r="M1719">
        <v>2.08</v>
      </c>
      <c r="N1719">
        <v>2.04</v>
      </c>
      <c r="O1719">
        <v>2.0099999999999998</v>
      </c>
      <c r="P1719">
        <v>2</v>
      </c>
      <c r="Q1719">
        <v>1.9782744227095839</v>
      </c>
      <c r="R1719">
        <v>1.9627847811651393</v>
      </c>
      <c r="S1719">
        <v>271388</v>
      </c>
      <c r="T1719">
        <v>9779</v>
      </c>
      <c r="U1719">
        <v>4310</v>
      </c>
      <c r="V1719">
        <v>96.786925909587438</v>
      </c>
      <c r="W1719">
        <v>253.26112257386109</v>
      </c>
      <c r="X1719">
        <v>2714.1492875328345</v>
      </c>
      <c r="Y1719">
        <v>457.15631614329487</v>
      </c>
      <c r="Z1719">
        <v>19154</v>
      </c>
      <c r="AA1719">
        <v>17977.09365109785</v>
      </c>
      <c r="AB1719">
        <v>16551.695000888842</v>
      </c>
      <c r="AC1719">
        <v>15262.368318909532</v>
      </c>
      <c r="AD1719">
        <v>14112.279154536596</v>
      </c>
      <c r="AE1719">
        <v>13050.645881244303</v>
      </c>
      <c r="AF1719">
        <v>12233.19630835152</v>
      </c>
      <c r="AG1719">
        <v>11035.50170942604</v>
      </c>
      <c r="AH1719">
        <v>1360</v>
      </c>
      <c r="AI1719">
        <v>1265.1434756566598</v>
      </c>
      <c r="AJ1719">
        <v>1204.130570000664</v>
      </c>
      <c r="AK1719">
        <v>1179.1813825814179</v>
      </c>
      <c r="AL1719">
        <v>1187.8775917794535</v>
      </c>
      <c r="AM1719">
        <v>1227.4948146550291</v>
      </c>
      <c r="AN1719">
        <v>1460.8862035016766</v>
      </c>
      <c r="AO1719">
        <v>1493.7771710251445</v>
      </c>
      <c r="AP1719">
        <v>94.790000032531566</v>
      </c>
      <c r="AQ1719">
        <v>25.170647089225739</v>
      </c>
      <c r="AR1719">
        <v>1.7343497863535176</v>
      </c>
      <c r="AS1719">
        <v>25.170647089225739</v>
      </c>
      <c r="AT1719">
        <v>39684</v>
      </c>
      <c r="AU1719">
        <v>649</v>
      </c>
      <c r="AV1719">
        <v>24275.432946175861</v>
      </c>
      <c r="AW1719">
        <v>9380.6593313923913</v>
      </c>
      <c r="AX1719">
        <v>418.6031861893976</v>
      </c>
      <c r="AY1719">
        <v>810.0711974138884</v>
      </c>
      <c r="AZ1719">
        <v>356.84028096616657</v>
      </c>
      <c r="BA1719">
        <v>11.127251290840501</v>
      </c>
      <c r="BB1719">
        <v>66.061272509003672</v>
      </c>
      <c r="BC1719">
        <v>19300</v>
      </c>
      <c r="BD1719">
        <v>969199.59133371268</v>
      </c>
      <c r="BE1719">
        <v>6919568.3868912598</v>
      </c>
      <c r="BF1719">
        <v>243198</v>
      </c>
      <c r="BG1719">
        <v>230089.24825930371</v>
      </c>
      <c r="BH1719">
        <v>208157.78939917521</v>
      </c>
      <c r="BI1719">
        <v>232026.00000000009</v>
      </c>
      <c r="BJ1719">
        <v>196987.69669295469</v>
      </c>
      <c r="BK1719">
        <v>182143.77399711343</v>
      </c>
      <c r="BL1719">
        <v>-640501.58720543352</v>
      </c>
      <c r="BM1719">
        <v>-712759.19759551017</v>
      </c>
      <c r="BN1719">
        <v>-814013.94723232882</v>
      </c>
      <c r="BO1719">
        <v>340053.97327924613</v>
      </c>
      <c r="BP1719">
        <v>1087427.9889641153</v>
      </c>
      <c r="BQ1719">
        <v>1850304.00724205</v>
      </c>
      <c r="BR1719">
        <v>1326489</v>
      </c>
      <c r="BS1719">
        <v>8767932</v>
      </c>
      <c r="BT1719">
        <v>937111</v>
      </c>
      <c r="BU1719">
        <v>28667</v>
      </c>
      <c r="BV1719">
        <v>88734</v>
      </c>
      <c r="BW1719">
        <v>932589</v>
      </c>
      <c r="BX1719">
        <v>42948</v>
      </c>
      <c r="BY1719">
        <v>1142.881912064963</v>
      </c>
      <c r="BZ1719">
        <v>0</v>
      </c>
      <c r="CA1719">
        <v>156.98272241352001</v>
      </c>
      <c r="CB1719">
        <v>26.896037244524507</v>
      </c>
      <c r="CC1719">
        <v>0</v>
      </c>
      <c r="CD1719">
        <v>46.233079595484135</v>
      </c>
      <c r="CE1719">
        <v>29.258345077617122</v>
      </c>
      <c r="CF1719">
        <v>0</v>
      </c>
      <c r="CG1719">
        <v>703753.41867097479</v>
      </c>
      <c r="CH1719">
        <v>462466.53226949769</v>
      </c>
      <c r="CI1719">
        <v>667214.45469082275</v>
      </c>
      <c r="CJ1719">
        <v>77618.272596890922</v>
      </c>
      <c r="CK1719">
        <v>1385021.3210464714</v>
      </c>
      <c r="CL1719">
        <v>13700000</v>
      </c>
      <c r="CM1719">
        <v>16200000</v>
      </c>
      <c r="CN1719">
        <v>4170000</v>
      </c>
      <c r="CO1719">
        <v>253010000</v>
      </c>
      <c r="CP1719">
        <v>41000</v>
      </c>
      <c r="CQ1719">
        <v>3810</v>
      </c>
      <c r="CR1719">
        <v>0</v>
      </c>
      <c r="CS1719">
        <v>0</v>
      </c>
      <c r="CT1719">
        <v>93060000</v>
      </c>
      <c r="CU1719">
        <v>26700480</v>
      </c>
      <c r="CV1719">
        <v>0</v>
      </c>
      <c r="CW1719">
        <v>0</v>
      </c>
      <c r="CX1719">
        <v>25871.989229279807</v>
      </c>
      <c r="CY1719">
        <v>2929540.1524294494</v>
      </c>
      <c r="CZ1719">
        <v>19300</v>
      </c>
      <c r="DA1719">
        <v>18259.699879951979</v>
      </c>
      <c r="DB1719">
        <v>16519.236734693877</v>
      </c>
      <c r="DC1719">
        <v>14671.221950827814</v>
      </c>
      <c r="DD1719">
        <v>-640501.58720543352</v>
      </c>
      <c r="DE1719">
        <v>-712759.19759551017</v>
      </c>
      <c r="DF1719">
        <v>-814013.94723232882</v>
      </c>
    </row>
    <row r="1720" spans="1:110" x14ac:dyDescent="0.45">
      <c r="A1720">
        <v>46217</v>
      </c>
      <c r="B1720" t="s">
        <v>2044</v>
      </c>
      <c r="C1720">
        <v>36557</v>
      </c>
      <c r="D1720">
        <v>33616</v>
      </c>
      <c r="E1720">
        <v>30703</v>
      </c>
      <c r="F1720">
        <v>27895</v>
      </c>
      <c r="G1720">
        <v>25318</v>
      </c>
      <c r="H1720">
        <v>22845</v>
      </c>
      <c r="I1720">
        <v>20416</v>
      </c>
      <c r="J1720">
        <v>17724.928571428572</v>
      </c>
      <c r="K1720">
        <v>2.2000000000000002</v>
      </c>
      <c r="L1720">
        <v>2.13</v>
      </c>
      <c r="M1720">
        <v>2.08</v>
      </c>
      <c r="N1720">
        <v>2.04</v>
      </c>
      <c r="O1720">
        <v>2.0099999999999998</v>
      </c>
      <c r="P1720">
        <v>2</v>
      </c>
      <c r="Q1720">
        <v>1.9782744227095839</v>
      </c>
      <c r="R1720">
        <v>1.9627847811651393</v>
      </c>
      <c r="S1720">
        <v>231033</v>
      </c>
      <c r="T1720">
        <v>10501</v>
      </c>
      <c r="U1720">
        <v>3087</v>
      </c>
      <c r="V1720">
        <v>78.026636190890045</v>
      </c>
      <c r="W1720">
        <v>204.17131019148931</v>
      </c>
      <c r="X1720">
        <v>2683.5944684383903</v>
      </c>
      <c r="Y1720">
        <v>301.4886920938863</v>
      </c>
      <c r="Z1720">
        <v>16069</v>
      </c>
      <c r="AA1720">
        <v>14370.137308540918</v>
      </c>
      <c r="AB1720">
        <v>12665.080592433171</v>
      </c>
      <c r="AC1720">
        <v>11197.123005674119</v>
      </c>
      <c r="AD1720">
        <v>9918.0026328296426</v>
      </c>
      <c r="AE1720">
        <v>8796.0198573411617</v>
      </c>
      <c r="AF1720">
        <v>8039.2143120710762</v>
      </c>
      <c r="AG1720">
        <v>6610.5497145032386</v>
      </c>
      <c r="AH1720">
        <v>3823</v>
      </c>
      <c r="AI1720">
        <v>3440.9598167180839</v>
      </c>
      <c r="AJ1720">
        <v>3127.7966664530099</v>
      </c>
      <c r="AK1720">
        <v>2901.1032379297208</v>
      </c>
      <c r="AL1720">
        <v>2690.6533510848903</v>
      </c>
      <c r="AM1720">
        <v>2531.4921450177612</v>
      </c>
      <c r="AN1720">
        <v>2620.0797952884345</v>
      </c>
      <c r="AO1720">
        <v>2320.1329717970248</v>
      </c>
      <c r="AP1720">
        <v>62.435557639485275</v>
      </c>
      <c r="AQ1720">
        <v>74.882675090446568</v>
      </c>
      <c r="AR1720">
        <v>5.1596906144017156</v>
      </c>
      <c r="AS1720">
        <v>74.882675090446568</v>
      </c>
      <c r="AT1720">
        <v>36307</v>
      </c>
      <c r="AU1720">
        <v>598</v>
      </c>
      <c r="AV1720">
        <v>22210.910932193965</v>
      </c>
      <c r="AW1720">
        <v>8617.8139299552568</v>
      </c>
      <c r="AX1720">
        <v>385.39356283355983</v>
      </c>
      <c r="AY1720">
        <v>741.1780978073125</v>
      </c>
      <c r="AZ1720">
        <v>327.82164189549798</v>
      </c>
      <c r="BA1720">
        <v>10.244477732142892</v>
      </c>
      <c r="BB1720">
        <v>66.061272509003672</v>
      </c>
      <c r="BC1720">
        <v>15410</v>
      </c>
      <c r="BD1720">
        <v>582498.69126176625</v>
      </c>
      <c r="BE1720">
        <v>4484447.9534990666</v>
      </c>
      <c r="BF1720">
        <v>143160</v>
      </c>
      <c r="BG1720">
        <v>124037.05789609988</v>
      </c>
      <c r="BH1720">
        <v>103613.51924678724</v>
      </c>
      <c r="BI1720">
        <v>240188.00000000003</v>
      </c>
      <c r="BJ1720">
        <v>187153.01898252545</v>
      </c>
      <c r="BK1720">
        <v>165773.30927507771</v>
      </c>
      <c r="BL1720">
        <v>-541857.21157311986</v>
      </c>
      <c r="BM1720">
        <v>-612819.69427547476</v>
      </c>
      <c r="BN1720">
        <v>-722675.76853418234</v>
      </c>
      <c r="BO1720">
        <v>-11751.998497200664</v>
      </c>
      <c r="BP1720">
        <v>349640.98558290047</v>
      </c>
      <c r="BQ1720">
        <v>761258.57658970798</v>
      </c>
      <c r="BR1720">
        <v>1326489</v>
      </c>
      <c r="BS1720">
        <v>8767932</v>
      </c>
      <c r="BT1720">
        <v>937111</v>
      </c>
      <c r="BU1720">
        <v>28667</v>
      </c>
      <c r="BV1720">
        <v>88734</v>
      </c>
      <c r="BW1720">
        <v>932589</v>
      </c>
      <c r="BX1720">
        <v>42948</v>
      </c>
      <c r="BY1720">
        <v>1005.9289115836127</v>
      </c>
      <c r="BZ1720">
        <v>0</v>
      </c>
      <c r="CA1720">
        <v>0</v>
      </c>
      <c r="CB1720">
        <v>265.11533897371345</v>
      </c>
      <c r="CC1720">
        <v>0</v>
      </c>
      <c r="CD1720">
        <v>25.729424526998269</v>
      </c>
      <c r="CE1720">
        <v>0</v>
      </c>
      <c r="CF1720">
        <v>0</v>
      </c>
      <c r="CG1720">
        <v>536407.21550914098</v>
      </c>
      <c r="CH1720">
        <v>352496.17019172123</v>
      </c>
      <c r="CI1720">
        <v>508556.88696196896</v>
      </c>
      <c r="CJ1720">
        <v>59161.348807306182</v>
      </c>
      <c r="CK1720">
        <v>1055675.7672969454</v>
      </c>
      <c r="CL1720">
        <v>27400000</v>
      </c>
      <c r="CM1720">
        <v>56200000</v>
      </c>
      <c r="CN1720">
        <v>6680000</v>
      </c>
      <c r="CO1720">
        <v>390110000</v>
      </c>
      <c r="CP1720">
        <v>146000</v>
      </c>
      <c r="CQ1720">
        <v>580</v>
      </c>
      <c r="CR1720">
        <v>0</v>
      </c>
      <c r="CS1720">
        <v>0</v>
      </c>
      <c r="CT1720">
        <v>301996000</v>
      </c>
      <c r="CU1720">
        <v>4064640</v>
      </c>
      <c r="CV1720">
        <v>0</v>
      </c>
      <c r="CW1720">
        <v>0</v>
      </c>
      <c r="CX1720">
        <v>37435.933896623683</v>
      </c>
      <c r="CY1720">
        <v>2126903.1867824132</v>
      </c>
      <c r="CZ1720">
        <v>15410</v>
      </c>
      <c r="DA1720">
        <v>13351.572102395216</v>
      </c>
      <c r="DB1720">
        <v>11153.145652367919</v>
      </c>
      <c r="DC1720">
        <v>8817.5517839499062</v>
      </c>
      <c r="DD1720">
        <v>-541857.21157311986</v>
      </c>
      <c r="DE1720">
        <v>-612819.69427547476</v>
      </c>
      <c r="DF1720">
        <v>-722675.76853418234</v>
      </c>
    </row>
    <row r="1721" spans="1:110" x14ac:dyDescent="0.45">
      <c r="A1721">
        <v>46218</v>
      </c>
      <c r="B1721" t="s">
        <v>2045</v>
      </c>
      <c r="C1721">
        <v>125857</v>
      </c>
      <c r="D1721">
        <v>122991</v>
      </c>
      <c r="E1721">
        <v>119454</v>
      </c>
      <c r="F1721">
        <v>115549</v>
      </c>
      <c r="G1721">
        <v>111486</v>
      </c>
      <c r="H1721">
        <v>107017</v>
      </c>
      <c r="I1721">
        <v>102067</v>
      </c>
      <c r="J1721">
        <v>98092.5</v>
      </c>
      <c r="K1721">
        <v>2.2000000000000002</v>
      </c>
      <c r="L1721">
        <v>2.13</v>
      </c>
      <c r="M1721">
        <v>2.08</v>
      </c>
      <c r="N1721">
        <v>2.04</v>
      </c>
      <c r="O1721">
        <v>2.0099999999999998</v>
      </c>
      <c r="P1721">
        <v>2</v>
      </c>
      <c r="Q1721">
        <v>1.9782744227095839</v>
      </c>
      <c r="R1721">
        <v>1.9627847811651393</v>
      </c>
      <c r="S1721">
        <v>252968</v>
      </c>
      <c r="T1721">
        <v>9753</v>
      </c>
      <c r="U1721">
        <v>3311</v>
      </c>
      <c r="V1721">
        <v>272.11379247353381</v>
      </c>
      <c r="W1721">
        <v>614.56872089899946</v>
      </c>
      <c r="X1721">
        <v>2460.501361665491</v>
      </c>
      <c r="Y1721">
        <v>369.84918735777137</v>
      </c>
      <c r="Z1721">
        <v>56906</v>
      </c>
      <c r="AA1721">
        <v>54713.125340114573</v>
      </c>
      <c r="AB1721">
        <v>51596.15807697711</v>
      </c>
      <c r="AC1721">
        <v>48495.299207273281</v>
      </c>
      <c r="AD1721">
        <v>45492.749338377274</v>
      </c>
      <c r="AE1721">
        <v>42519.329562775099</v>
      </c>
      <c r="AF1721">
        <v>39696.828526746867</v>
      </c>
      <c r="AG1721">
        <v>36683.524476770261</v>
      </c>
      <c r="AH1721">
        <v>3003</v>
      </c>
      <c r="AI1721">
        <v>2726.1940680467164</v>
      </c>
      <c r="AJ1721">
        <v>2514.7303648785846</v>
      </c>
      <c r="AK1721">
        <v>2384.7117094349287</v>
      </c>
      <c r="AL1721">
        <v>2304.8232833292905</v>
      </c>
      <c r="AM1721">
        <v>2273.310016892533</v>
      </c>
      <c r="AN1721">
        <v>2480.4611437476588</v>
      </c>
      <c r="AO1721">
        <v>2539.3622185884074</v>
      </c>
      <c r="AP1721">
        <v>285.12308370343681</v>
      </c>
      <c r="AQ1721">
        <v>88.223118047736207</v>
      </c>
      <c r="AR1721">
        <v>6.0788960011690794</v>
      </c>
      <c r="AS1721">
        <v>88.223118047736207</v>
      </c>
      <c r="AT1721">
        <v>107173</v>
      </c>
      <c r="AU1721">
        <v>1779</v>
      </c>
      <c r="AV1721">
        <v>65567.469201436936</v>
      </c>
      <c r="AW1721">
        <v>25554.075216083191</v>
      </c>
      <c r="AX1721">
        <v>1145.4942263935545</v>
      </c>
      <c r="AY1721">
        <v>2187.9864472519503</v>
      </c>
      <c r="AZ1721">
        <v>972.07702121980458</v>
      </c>
      <c r="BA1721">
        <v>30.449367156801774</v>
      </c>
      <c r="BB1721">
        <v>66.061272509003672</v>
      </c>
      <c r="BC1721">
        <v>53950</v>
      </c>
      <c r="BD1721">
        <v>3084663.368692819</v>
      </c>
      <c r="BE1721">
        <v>17166857.048492599</v>
      </c>
      <c r="BF1721">
        <v>706060</v>
      </c>
      <c r="BG1721">
        <v>692602.25792944198</v>
      </c>
      <c r="BH1721">
        <v>654290.56204356416</v>
      </c>
      <c r="BI1721">
        <v>735682.00000000012</v>
      </c>
      <c r="BJ1721">
        <v>652076.05103208171</v>
      </c>
      <c r="BK1721">
        <v>611703.25421380857</v>
      </c>
      <c r="BL1721">
        <v>-1047621.6164432717</v>
      </c>
      <c r="BM1721">
        <v>-1295425.8244948541</v>
      </c>
      <c r="BN1721">
        <v>-1531508.2761229249</v>
      </c>
      <c r="BO1721">
        <v>1276659.9626171272</v>
      </c>
      <c r="BP1721">
        <v>3362795.1094540376</v>
      </c>
      <c r="BQ1721">
        <v>5321008.7084210441</v>
      </c>
      <c r="BR1721">
        <v>1326489</v>
      </c>
      <c r="BS1721">
        <v>8767932</v>
      </c>
      <c r="BT1721">
        <v>937111</v>
      </c>
      <c r="BU1721">
        <v>28667</v>
      </c>
      <c r="BV1721">
        <v>88734</v>
      </c>
      <c r="BW1721">
        <v>932589</v>
      </c>
      <c r="BX1721">
        <v>42948</v>
      </c>
      <c r="BY1721">
        <v>3078.2353852466222</v>
      </c>
      <c r="BZ1721">
        <v>1490.9750876799999</v>
      </c>
      <c r="CA1721">
        <v>0.31570339199999997</v>
      </c>
      <c r="CB1721">
        <v>910.48262939752203</v>
      </c>
      <c r="CC1721">
        <v>458.95208003200003</v>
      </c>
      <c r="CD1721">
        <v>49.75778501639887</v>
      </c>
      <c r="CE1721">
        <v>341.18326416245873</v>
      </c>
      <c r="CF1721">
        <v>35.157099999999993</v>
      </c>
      <c r="CG1721">
        <v>1512539.8669655956</v>
      </c>
      <c r="CH1721">
        <v>993954.76972024865</v>
      </c>
      <c r="CI1721">
        <v>1434008.6111999473</v>
      </c>
      <c r="CJ1721">
        <v>166820.83325365555</v>
      </c>
      <c r="CK1721">
        <v>2976752.807306177</v>
      </c>
      <c r="CL1721">
        <v>27100000</v>
      </c>
      <c r="CM1721">
        <v>31100000</v>
      </c>
      <c r="CN1721">
        <v>4900000</v>
      </c>
      <c r="CO1721">
        <v>603180000</v>
      </c>
      <c r="CP1721">
        <v>138000</v>
      </c>
      <c r="CQ1721">
        <v>12760</v>
      </c>
      <c r="CR1721">
        <v>289800</v>
      </c>
      <c r="CS1721">
        <v>4610</v>
      </c>
      <c r="CT1721">
        <v>294728000</v>
      </c>
      <c r="CU1721">
        <v>89422080</v>
      </c>
      <c r="CV1721">
        <v>2026897230</v>
      </c>
      <c r="CW1721">
        <v>28265580</v>
      </c>
      <c r="CX1721">
        <v>61002.413374651915</v>
      </c>
      <c r="CY1721">
        <v>6789777.0746362424</v>
      </c>
      <c r="CZ1721">
        <v>53950</v>
      </c>
      <c r="DA1721">
        <v>52921.694778479723</v>
      </c>
      <c r="DB1721">
        <v>49994.300515891409</v>
      </c>
      <c r="DC1721">
        <v>46693.974420071936</v>
      </c>
      <c r="DD1721">
        <v>-1047621.6164432717</v>
      </c>
      <c r="DE1721">
        <v>-1295425.8244948541</v>
      </c>
      <c r="DF1721">
        <v>-1531508.2761229249</v>
      </c>
    </row>
    <row r="1722" spans="1:110" x14ac:dyDescent="0.45">
      <c r="A1722">
        <v>46219</v>
      </c>
      <c r="B1722" t="s">
        <v>2046</v>
      </c>
      <c r="C1722">
        <v>29282</v>
      </c>
      <c r="D1722">
        <v>27305</v>
      </c>
      <c r="E1722">
        <v>25305</v>
      </c>
      <c r="F1722">
        <v>23306</v>
      </c>
      <c r="G1722">
        <v>21251</v>
      </c>
      <c r="H1722">
        <v>19206</v>
      </c>
      <c r="I1722">
        <v>17245</v>
      </c>
      <c r="J1722">
        <v>15232.035714285716</v>
      </c>
      <c r="K1722">
        <v>2.2000000000000002</v>
      </c>
      <c r="L1722">
        <v>2.13</v>
      </c>
      <c r="M1722">
        <v>2.08</v>
      </c>
      <c r="N1722">
        <v>2.04</v>
      </c>
      <c r="O1722">
        <v>2.0099999999999998</v>
      </c>
      <c r="P1722">
        <v>2</v>
      </c>
      <c r="Q1722">
        <v>1.9782744227095839</v>
      </c>
      <c r="R1722">
        <v>1.9627847811651393</v>
      </c>
      <c r="S1722">
        <v>271388</v>
      </c>
      <c r="T1722">
        <v>9779</v>
      </c>
      <c r="U1722">
        <v>4310</v>
      </c>
      <c r="V1722">
        <v>59.428296527979654</v>
      </c>
      <c r="W1722">
        <v>155.50527046791473</v>
      </c>
      <c r="X1722">
        <v>2628.2124362501877</v>
      </c>
      <c r="Y1722">
        <v>442.68158752988086</v>
      </c>
      <c r="Z1722">
        <v>12245</v>
      </c>
      <c r="AA1722">
        <v>10992.803205346976</v>
      </c>
      <c r="AB1722">
        <v>9826.2749018428567</v>
      </c>
      <c r="AC1722">
        <v>8786.9103566881313</v>
      </c>
      <c r="AD1722">
        <v>7826.5871732895012</v>
      </c>
      <c r="AE1722">
        <v>6927.7237621259901</v>
      </c>
      <c r="AF1722">
        <v>6097.3851215572959</v>
      </c>
      <c r="AG1722">
        <v>5069.6090721451537</v>
      </c>
      <c r="AH1722">
        <v>872</v>
      </c>
      <c r="AI1722">
        <v>676.02466779875863</v>
      </c>
      <c r="AJ1722">
        <v>512.67293229161737</v>
      </c>
      <c r="AK1722">
        <v>391.93980619455431</v>
      </c>
      <c r="AL1722">
        <v>304.98716310698751</v>
      </c>
      <c r="AM1722">
        <v>247.27736552943668</v>
      </c>
      <c r="AN1722">
        <v>221.44250688526276</v>
      </c>
      <c r="AO1722">
        <v>179.46598464375623</v>
      </c>
      <c r="AP1722">
        <v>54.074218165276221</v>
      </c>
      <c r="AQ1722">
        <v>49.5861747657747</v>
      </c>
      <c r="AR1722">
        <v>3.4166690791164296</v>
      </c>
      <c r="AS1722">
        <v>49.5861747657747</v>
      </c>
      <c r="AT1722">
        <v>22827</v>
      </c>
      <c r="AU1722">
        <v>399</v>
      </c>
      <c r="AV1722">
        <v>13971.294904068165</v>
      </c>
      <c r="AW1722">
        <v>5611.1044622317986</v>
      </c>
      <c r="AX1722">
        <v>255.44191692873773</v>
      </c>
      <c r="AY1722">
        <v>466.22211094875468</v>
      </c>
      <c r="AZ1722">
        <v>213.44641374329763</v>
      </c>
      <c r="BA1722">
        <v>6.7901212739313372</v>
      </c>
      <c r="BB1722">
        <v>66.061272509003672</v>
      </c>
      <c r="BC1722">
        <v>11830</v>
      </c>
      <c r="BD1722">
        <v>473101.54862009018</v>
      </c>
      <c r="BE1722">
        <v>4458871.5121393353</v>
      </c>
      <c r="BF1722">
        <v>59918</v>
      </c>
      <c r="BG1722">
        <v>53398.899397869376</v>
      </c>
      <c r="BH1722">
        <v>44885.044498077266</v>
      </c>
      <c r="BI1722">
        <v>36062.000000000015</v>
      </c>
      <c r="BJ1722">
        <v>28825.546620243145</v>
      </c>
      <c r="BK1722">
        <v>25675.196887531059</v>
      </c>
      <c r="BL1722">
        <v>-341854.79981819366</v>
      </c>
      <c r="BM1722">
        <v>-340204.47008723766</v>
      </c>
      <c r="BN1722">
        <v>-378002.20720382751</v>
      </c>
      <c r="BO1722">
        <v>83574.286748649087</v>
      </c>
      <c r="BP1722">
        <v>465060.71947949752</v>
      </c>
      <c r="BQ1722">
        <v>842796.29287922918</v>
      </c>
      <c r="BR1722">
        <v>1326489</v>
      </c>
      <c r="BS1722">
        <v>8767932</v>
      </c>
      <c r="BT1722">
        <v>937111</v>
      </c>
      <c r="BU1722">
        <v>28667</v>
      </c>
      <c r="BV1722">
        <v>88734</v>
      </c>
      <c r="BW1722">
        <v>932589</v>
      </c>
      <c r="BX1722">
        <v>42948</v>
      </c>
      <c r="BY1722">
        <v>264.6260139484865</v>
      </c>
      <c r="BZ1722">
        <v>0</v>
      </c>
      <c r="CA1722">
        <v>458.76502994520001</v>
      </c>
      <c r="CB1722">
        <v>0</v>
      </c>
      <c r="CC1722">
        <v>0</v>
      </c>
      <c r="CD1722">
        <v>18.960622598841521</v>
      </c>
      <c r="CE1722">
        <v>3.2376561421728072</v>
      </c>
      <c r="CF1722">
        <v>0</v>
      </c>
      <c r="CG1722">
        <v>489190.53246731835</v>
      </c>
      <c r="CH1722">
        <v>321468.06419280922</v>
      </c>
      <c r="CI1722">
        <v>463791.69990603515</v>
      </c>
      <c r="CJ1722">
        <v>53953.733073968448</v>
      </c>
      <c r="CK1722">
        <v>962751.01412769326</v>
      </c>
      <c r="CL1722">
        <v>5020000</v>
      </c>
      <c r="CM1722">
        <v>4620000</v>
      </c>
      <c r="CN1722">
        <v>2690000</v>
      </c>
      <c r="CO1722">
        <v>112300000</v>
      </c>
      <c r="CP1722">
        <v>69000</v>
      </c>
      <c r="CQ1722">
        <v>2200</v>
      </c>
      <c r="CR1722">
        <v>0</v>
      </c>
      <c r="CS1722">
        <v>0</v>
      </c>
      <c r="CT1722">
        <v>171882000</v>
      </c>
      <c r="CU1722">
        <v>15417600</v>
      </c>
      <c r="CV1722">
        <v>0</v>
      </c>
      <c r="CW1722">
        <v>0</v>
      </c>
      <c r="CX1722">
        <v>12040.276853947247</v>
      </c>
      <c r="CY1722">
        <v>2104224.1364002666</v>
      </c>
      <c r="CZ1722">
        <v>11830</v>
      </c>
      <c r="DA1722">
        <v>10542.891616489112</v>
      </c>
      <c r="DB1722">
        <v>8861.9459329793062</v>
      </c>
      <c r="DC1722">
        <v>7161.5566980731392</v>
      </c>
      <c r="DD1722">
        <v>-341854.79981819366</v>
      </c>
      <c r="DE1722">
        <v>-340204.47008723766</v>
      </c>
      <c r="DF1722">
        <v>-378002.20720382751</v>
      </c>
    </row>
    <row r="1723" spans="1:110" x14ac:dyDescent="0.45">
      <c r="A1723">
        <v>46220</v>
      </c>
      <c r="B1723" t="s">
        <v>2047</v>
      </c>
      <c r="C1723">
        <v>35439</v>
      </c>
      <c r="D1723">
        <v>32065</v>
      </c>
      <c r="E1723">
        <v>28966</v>
      </c>
      <c r="F1723">
        <v>26117</v>
      </c>
      <c r="G1723">
        <v>23402</v>
      </c>
      <c r="H1723">
        <v>20772</v>
      </c>
      <c r="I1723">
        <v>18265</v>
      </c>
      <c r="J1723">
        <v>15419.571428571428</v>
      </c>
      <c r="K1723">
        <v>2.2000000000000002</v>
      </c>
      <c r="L1723">
        <v>2.13</v>
      </c>
      <c r="M1723">
        <v>2.08</v>
      </c>
      <c r="N1723">
        <v>2.04</v>
      </c>
      <c r="O1723">
        <v>2.0099999999999998</v>
      </c>
      <c r="P1723">
        <v>2</v>
      </c>
      <c r="Q1723">
        <v>1.9782744227095839</v>
      </c>
      <c r="R1723">
        <v>1.9627847811651393</v>
      </c>
      <c r="S1723">
        <v>271388</v>
      </c>
      <c r="T1723">
        <v>9779</v>
      </c>
      <c r="U1723">
        <v>4310</v>
      </c>
      <c r="V1723">
        <v>73.786632346596619</v>
      </c>
      <c r="W1723">
        <v>193.07654586013376</v>
      </c>
      <c r="X1723">
        <v>2561.8681865309309</v>
      </c>
      <c r="Y1723">
        <v>431.50692851673716</v>
      </c>
      <c r="Z1723">
        <v>15009</v>
      </c>
      <c r="AA1723">
        <v>13236.356899339633</v>
      </c>
      <c r="AB1723">
        <v>11557.932186245387</v>
      </c>
      <c r="AC1723">
        <v>10101.364841456825</v>
      </c>
      <c r="AD1723">
        <v>8841.2895564617284</v>
      </c>
      <c r="AE1723">
        <v>7716.926945459285</v>
      </c>
      <c r="AF1723">
        <v>6714.625219712153</v>
      </c>
      <c r="AG1723">
        <v>5325.2420492186848</v>
      </c>
      <c r="AH1723">
        <v>1640</v>
      </c>
      <c r="AI1723">
        <v>1373.2770588011081</v>
      </c>
      <c r="AJ1723">
        <v>1173.3514751307173</v>
      </c>
      <c r="AK1723">
        <v>1023.1182163391029</v>
      </c>
      <c r="AL1723">
        <v>907.21486772760341</v>
      </c>
      <c r="AM1723">
        <v>819.87996670295706</v>
      </c>
      <c r="AN1723">
        <v>761.95807196317526</v>
      </c>
      <c r="AO1723">
        <v>639.56732952224183</v>
      </c>
      <c r="AP1723">
        <v>77.469077098164178</v>
      </c>
      <c r="AQ1723">
        <v>41.028154755437953</v>
      </c>
      <c r="AR1723">
        <v>2.8269901517562337</v>
      </c>
      <c r="AS1723">
        <v>41.028154755437953</v>
      </c>
      <c r="AT1723">
        <v>27995</v>
      </c>
      <c r="AU1723">
        <v>371</v>
      </c>
      <c r="AV1723">
        <v>17099.36358594507</v>
      </c>
      <c r="AW1723">
        <v>5890.0610003547281</v>
      </c>
      <c r="AX1723">
        <v>245.75851338989645</v>
      </c>
      <c r="AY1723">
        <v>570.60576286298692</v>
      </c>
      <c r="AZ1723">
        <v>224.05792045349386</v>
      </c>
      <c r="BA1723">
        <v>6.5327183967383533</v>
      </c>
      <c r="BB1723">
        <v>66.061272509003672</v>
      </c>
      <c r="BC1723">
        <v>15000</v>
      </c>
      <c r="BD1723">
        <v>517113.85561502719</v>
      </c>
      <c r="BE1723">
        <v>4567778.2452565012</v>
      </c>
      <c r="BF1723">
        <v>141090</v>
      </c>
      <c r="BG1723">
        <v>119987.9723310188</v>
      </c>
      <c r="BH1723">
        <v>97340.351666926552</v>
      </c>
      <c r="BI1723">
        <v>114624.00000000001</v>
      </c>
      <c r="BJ1723">
        <v>87475.643970049889</v>
      </c>
      <c r="BK1723">
        <v>76563.663387652341</v>
      </c>
      <c r="BL1723">
        <v>-575267.30220637831</v>
      </c>
      <c r="BM1723">
        <v>-669187.54012650414</v>
      </c>
      <c r="BN1723">
        <v>-773399.64643814042</v>
      </c>
      <c r="BO1723">
        <v>-57943.336504382547</v>
      </c>
      <c r="BP1723">
        <v>260967.52428034274</v>
      </c>
      <c r="BQ1723">
        <v>639363.71126686223</v>
      </c>
      <c r="BR1723">
        <v>1326489</v>
      </c>
      <c r="BS1723">
        <v>8767932</v>
      </c>
      <c r="BT1723">
        <v>937111</v>
      </c>
      <c r="BU1723">
        <v>28667</v>
      </c>
      <c r="BV1723">
        <v>88734</v>
      </c>
      <c r="BW1723">
        <v>932589</v>
      </c>
      <c r="BX1723">
        <v>42948</v>
      </c>
      <c r="BY1723">
        <v>732.91287888629006</v>
      </c>
      <c r="BZ1723">
        <v>0</v>
      </c>
      <c r="CA1723">
        <v>711.44175061345425</v>
      </c>
      <c r="CB1723">
        <v>244.93092495171382</v>
      </c>
      <c r="CC1723">
        <v>0</v>
      </c>
      <c r="CD1723">
        <v>12.84863873930769</v>
      </c>
      <c r="CE1723">
        <v>5.0704672341499419</v>
      </c>
      <c r="CF1723">
        <v>4.3754117647058823</v>
      </c>
      <c r="CG1723">
        <v>547970.48482550564</v>
      </c>
      <c r="CH1723">
        <v>360094.89002818946</v>
      </c>
      <c r="CI1723">
        <v>519519.78991444258</v>
      </c>
      <c r="CJ1723">
        <v>60436.68327261338</v>
      </c>
      <c r="CK1723">
        <v>1078432.8497057417</v>
      </c>
      <c r="CL1723">
        <v>15400000</v>
      </c>
      <c r="CM1723">
        <v>19600000</v>
      </c>
      <c r="CN1723">
        <v>5290000</v>
      </c>
      <c r="CO1723">
        <v>283590000</v>
      </c>
      <c r="CP1723">
        <v>160000</v>
      </c>
      <c r="CQ1723">
        <v>1270</v>
      </c>
      <c r="CR1723">
        <v>0</v>
      </c>
      <c r="CS1723">
        <v>0</v>
      </c>
      <c r="CT1723">
        <v>373560000</v>
      </c>
      <c r="CU1723">
        <v>8900160</v>
      </c>
      <c r="CV1723">
        <v>0</v>
      </c>
      <c r="CW1723">
        <v>0</v>
      </c>
      <c r="CX1723">
        <v>29386.229638127021</v>
      </c>
      <c r="CY1723">
        <v>2291145.9511007518</v>
      </c>
      <c r="CZ1723">
        <v>15000</v>
      </c>
      <c r="DA1723">
        <v>12756.535438126599</v>
      </c>
      <c r="DB1723">
        <v>10348.750974582877</v>
      </c>
      <c r="DC1723">
        <v>7827.7913212245239</v>
      </c>
      <c r="DD1723">
        <v>-575267.30220637831</v>
      </c>
      <c r="DE1723">
        <v>-669187.54012650414</v>
      </c>
      <c r="DF1723">
        <v>-773399.64643814042</v>
      </c>
    </row>
    <row r="1724" spans="1:110" x14ac:dyDescent="0.45">
      <c r="A1724">
        <v>46221</v>
      </c>
      <c r="B1724" t="s">
        <v>2048</v>
      </c>
      <c r="C1724">
        <v>31479</v>
      </c>
      <c r="D1724">
        <v>29733</v>
      </c>
      <c r="E1724">
        <v>27845</v>
      </c>
      <c r="F1724">
        <v>25945</v>
      </c>
      <c r="G1724">
        <v>24111</v>
      </c>
      <c r="H1724">
        <v>22265</v>
      </c>
      <c r="I1724">
        <v>20435</v>
      </c>
      <c r="J1724">
        <v>18584.928571428572</v>
      </c>
      <c r="K1724">
        <v>2.2000000000000002</v>
      </c>
      <c r="L1724">
        <v>2.13</v>
      </c>
      <c r="M1724">
        <v>2.08</v>
      </c>
      <c r="N1724">
        <v>2.04</v>
      </c>
      <c r="O1724">
        <v>2.0099999999999998</v>
      </c>
      <c r="P1724">
        <v>2</v>
      </c>
      <c r="Q1724">
        <v>1.9782744227095839</v>
      </c>
      <c r="R1724">
        <v>1.9627847811651393</v>
      </c>
      <c r="S1724">
        <v>231033</v>
      </c>
      <c r="T1724">
        <v>10501</v>
      </c>
      <c r="U1724">
        <v>3087</v>
      </c>
      <c r="V1724">
        <v>68.123420138518696</v>
      </c>
      <c r="W1724">
        <v>178.25769023771613</v>
      </c>
      <c r="X1724">
        <v>2646.7547897452814</v>
      </c>
      <c r="Y1724">
        <v>297.34993466351807</v>
      </c>
      <c r="Z1724">
        <v>15885</v>
      </c>
      <c r="AA1724">
        <v>14539.81194972521</v>
      </c>
      <c r="AB1724">
        <v>13158.386194627594</v>
      </c>
      <c r="AC1724">
        <v>11944.858618255235</v>
      </c>
      <c r="AD1724">
        <v>10888.459909614798</v>
      </c>
      <c r="AE1724">
        <v>9957.1912458390361</v>
      </c>
      <c r="AF1724">
        <v>9206.8403815840666</v>
      </c>
      <c r="AG1724">
        <v>8053.1884888759005</v>
      </c>
      <c r="AH1724">
        <v>3425</v>
      </c>
      <c r="AI1724">
        <v>3141.3104107028403</v>
      </c>
      <c r="AJ1724">
        <v>2929.1917485964796</v>
      </c>
      <c r="AK1724">
        <v>2765.2980563390934</v>
      </c>
      <c r="AL1724">
        <v>2655.5741997313057</v>
      </c>
      <c r="AM1724">
        <v>2602.7250747433905</v>
      </c>
      <c r="AN1724">
        <v>2676.2980133422952</v>
      </c>
      <c r="AO1724">
        <v>2544.6648543465817</v>
      </c>
      <c r="AP1724">
        <v>59.17688745719672</v>
      </c>
      <c r="AQ1724">
        <v>94.767486290934912</v>
      </c>
      <c r="AR1724">
        <v>6.5298269456209939</v>
      </c>
      <c r="AS1724">
        <v>94.767486290934912</v>
      </c>
      <c r="AT1724">
        <v>30434</v>
      </c>
      <c r="AU1724">
        <v>1734</v>
      </c>
      <c r="AV1724">
        <v>18982.827543510837</v>
      </c>
      <c r="AW1724">
        <v>17551.582665243466</v>
      </c>
      <c r="AX1724">
        <v>1026.3896968406862</v>
      </c>
      <c r="AY1724">
        <v>633.45695512695659</v>
      </c>
      <c r="AZ1724">
        <v>667.66220458586145</v>
      </c>
      <c r="BA1724">
        <v>27.283347226861562</v>
      </c>
      <c r="BB1724">
        <v>66.061272509003672</v>
      </c>
      <c r="BC1724">
        <v>13280</v>
      </c>
      <c r="BD1724">
        <v>595078.27719875344</v>
      </c>
      <c r="BE1724">
        <v>4674131.0655809166</v>
      </c>
      <c r="BF1724">
        <v>156378</v>
      </c>
      <c r="BG1724">
        <v>142475.44909993053</v>
      </c>
      <c r="BH1724">
        <v>124712.2833568762</v>
      </c>
      <c r="BI1724">
        <v>289658.00000000006</v>
      </c>
      <c r="BJ1724">
        <v>237962.07747459659</v>
      </c>
      <c r="BK1724">
        <v>216916.80273477061</v>
      </c>
      <c r="BL1724">
        <v>-431413.72297524556</v>
      </c>
      <c r="BM1724">
        <v>-515056.75808761711</v>
      </c>
      <c r="BN1724">
        <v>-618167.59228566417</v>
      </c>
      <c r="BO1724">
        <v>145869.35650710901</v>
      </c>
      <c r="BP1724">
        <v>616325.7586386383</v>
      </c>
      <c r="BQ1724">
        <v>1113057.4170382973</v>
      </c>
      <c r="BR1724">
        <v>1326489</v>
      </c>
      <c r="BS1724">
        <v>8767932</v>
      </c>
      <c r="BT1724">
        <v>937111</v>
      </c>
      <c r="BU1724">
        <v>28667</v>
      </c>
      <c r="BV1724">
        <v>88734</v>
      </c>
      <c r="BW1724">
        <v>932589</v>
      </c>
      <c r="BX1724">
        <v>42948</v>
      </c>
      <c r="BY1724">
        <v>722.83073672964065</v>
      </c>
      <c r="BZ1724">
        <v>0</v>
      </c>
      <c r="CA1724">
        <v>0</v>
      </c>
      <c r="CB1724">
        <v>0</v>
      </c>
      <c r="CC1724">
        <v>0</v>
      </c>
      <c r="CD1724">
        <v>37.861488601885455</v>
      </c>
      <c r="CE1724">
        <v>0</v>
      </c>
      <c r="CF1724">
        <v>0</v>
      </c>
      <c r="CG1724">
        <v>484051.30166004517</v>
      </c>
      <c r="CH1724">
        <v>318090.8553766011</v>
      </c>
      <c r="CI1724">
        <v>458919.29859382467</v>
      </c>
      <c r="CJ1724">
        <v>53386.917756054136</v>
      </c>
      <c r="CK1724">
        <v>952636.75527933927</v>
      </c>
      <c r="CL1724">
        <v>15200000</v>
      </c>
      <c r="CM1724">
        <v>50800000</v>
      </c>
      <c r="CN1724">
        <v>4080000</v>
      </c>
      <c r="CO1724">
        <v>290280000</v>
      </c>
      <c r="CP1724">
        <v>136000</v>
      </c>
      <c r="CQ1724">
        <v>790</v>
      </c>
      <c r="CR1724">
        <v>0</v>
      </c>
      <c r="CS1724">
        <v>0</v>
      </c>
      <c r="CT1724">
        <v>293068000</v>
      </c>
      <c r="CU1724">
        <v>5536320</v>
      </c>
      <c r="CV1724">
        <v>0</v>
      </c>
      <c r="CW1724">
        <v>0</v>
      </c>
      <c r="CX1724">
        <v>25560.368617321834</v>
      </c>
      <c r="CY1724">
        <v>2045297.1312517105</v>
      </c>
      <c r="CZ1724">
        <v>13280</v>
      </c>
      <c r="DA1724">
        <v>12099.361572900776</v>
      </c>
      <c r="DB1724">
        <v>10590.870346080113</v>
      </c>
      <c r="DC1724">
        <v>9007.9747876132515</v>
      </c>
      <c r="DD1724">
        <v>-431413.72297524556</v>
      </c>
      <c r="DE1724">
        <v>-515056.75808761711</v>
      </c>
      <c r="DF1724">
        <v>-618167.59228566417</v>
      </c>
    </row>
    <row r="1725" spans="1:110" x14ac:dyDescent="0.45">
      <c r="A1725">
        <v>46222</v>
      </c>
      <c r="B1725" t="s">
        <v>2049</v>
      </c>
      <c r="C1725">
        <v>43156</v>
      </c>
      <c r="D1725">
        <v>40268</v>
      </c>
      <c r="E1725">
        <v>37263</v>
      </c>
      <c r="F1725">
        <v>34262</v>
      </c>
      <c r="G1725">
        <v>31276</v>
      </c>
      <c r="H1725">
        <v>28323</v>
      </c>
      <c r="I1725">
        <v>25353</v>
      </c>
      <c r="J1725">
        <v>22378.499999999996</v>
      </c>
      <c r="K1725">
        <v>2.2000000000000002</v>
      </c>
      <c r="L1725">
        <v>2.13</v>
      </c>
      <c r="M1725">
        <v>2.08</v>
      </c>
      <c r="N1725">
        <v>2.04</v>
      </c>
      <c r="O1725">
        <v>2.0099999999999998</v>
      </c>
      <c r="P1725">
        <v>2</v>
      </c>
      <c r="Q1725">
        <v>1.9782744227095839</v>
      </c>
      <c r="R1725">
        <v>1.9627847811651393</v>
      </c>
      <c r="S1725">
        <v>236317</v>
      </c>
      <c r="T1725">
        <v>10533</v>
      </c>
      <c r="U1725">
        <v>5040</v>
      </c>
      <c r="V1725">
        <v>96.842887123996817</v>
      </c>
      <c r="W1725">
        <v>217.43314253497493</v>
      </c>
      <c r="X1725">
        <v>2560.2602027004596</v>
      </c>
      <c r="Y1725">
        <v>545.63791834836593</v>
      </c>
      <c r="Z1725">
        <v>19666</v>
      </c>
      <c r="AA1725">
        <v>17738.566856901703</v>
      </c>
      <c r="AB1725">
        <v>15769.647851658427</v>
      </c>
      <c r="AC1725">
        <v>13960.015624389784</v>
      </c>
      <c r="AD1725">
        <v>12312.42026560587</v>
      </c>
      <c r="AE1725">
        <v>10799.586458783826</v>
      </c>
      <c r="AF1725">
        <v>9444.0758977259193</v>
      </c>
      <c r="AG1725">
        <v>7716.9573751057851</v>
      </c>
      <c r="AH1725">
        <v>730</v>
      </c>
      <c r="AI1725">
        <v>636.43189553793252</v>
      </c>
      <c r="AJ1725">
        <v>560.69478971369813</v>
      </c>
      <c r="AK1725">
        <v>484.06784565959396</v>
      </c>
      <c r="AL1725">
        <v>409.71337633073722</v>
      </c>
      <c r="AM1725">
        <v>342.69965045310522</v>
      </c>
      <c r="AN1725">
        <v>323.24220695526708</v>
      </c>
      <c r="AO1725">
        <v>264.69623207086499</v>
      </c>
      <c r="AP1725">
        <v>114.2575631517759</v>
      </c>
      <c r="AQ1725">
        <v>22.527729144857034</v>
      </c>
      <c r="AR1725">
        <v>1.5522430587863982</v>
      </c>
      <c r="AS1725">
        <v>22.527729144857034</v>
      </c>
      <c r="AT1725">
        <v>28857</v>
      </c>
      <c r="AU1725">
        <v>713</v>
      </c>
      <c r="AV1725">
        <v>17723.684783160843</v>
      </c>
      <c r="AW1725">
        <v>8840.9797195136052</v>
      </c>
      <c r="AX1725">
        <v>441.93661294112917</v>
      </c>
      <c r="AY1725">
        <v>591.43936121407728</v>
      </c>
      <c r="AZ1725">
        <v>336.31086853029751</v>
      </c>
      <c r="BA1725">
        <v>11.747497174075287</v>
      </c>
      <c r="BB1725">
        <v>66.061272509003672</v>
      </c>
      <c r="BC1725">
        <v>18970</v>
      </c>
      <c r="BD1725">
        <v>755774.26660512527</v>
      </c>
      <c r="BE1725">
        <v>8075104.2509821067</v>
      </c>
      <c r="BF1725">
        <v>103128</v>
      </c>
      <c r="BG1725">
        <v>91617.551762017989</v>
      </c>
      <c r="BH1725">
        <v>77251.228676864994</v>
      </c>
      <c r="BI1725">
        <v>112558.00000000003</v>
      </c>
      <c r="BJ1725">
        <v>88581.645367742967</v>
      </c>
      <c r="BK1725">
        <v>78127.021840936155</v>
      </c>
      <c r="BL1725">
        <v>-106445.5609082256</v>
      </c>
      <c r="BM1725">
        <v>-205744.67870465282</v>
      </c>
      <c r="BN1725">
        <v>-338981.73703663889</v>
      </c>
      <c r="BO1725">
        <v>78714.236747955903</v>
      </c>
      <c r="BP1725">
        <v>715465.46001221333</v>
      </c>
      <c r="BQ1725">
        <v>1378811.1494010068</v>
      </c>
      <c r="BR1725">
        <v>1326489</v>
      </c>
      <c r="BS1725">
        <v>8767932</v>
      </c>
      <c r="BT1725">
        <v>937111</v>
      </c>
      <c r="BU1725">
        <v>28667</v>
      </c>
      <c r="BV1725">
        <v>88734</v>
      </c>
      <c r="BW1725">
        <v>932589</v>
      </c>
      <c r="BX1725">
        <v>42948</v>
      </c>
      <c r="BY1725">
        <v>84.457104370146808</v>
      </c>
      <c r="BZ1725">
        <v>0</v>
      </c>
      <c r="CA1725">
        <v>45.092625811992001</v>
      </c>
      <c r="CB1725">
        <v>0</v>
      </c>
      <c r="CC1725">
        <v>0</v>
      </c>
      <c r="CD1725">
        <v>7.4959652123470217</v>
      </c>
      <c r="CE1725">
        <v>0</v>
      </c>
      <c r="CF1725">
        <v>0</v>
      </c>
      <c r="CG1725">
        <v>895510.96816735622</v>
      </c>
      <c r="CH1725">
        <v>588478.63622426277</v>
      </c>
      <c r="CI1725">
        <v>849015.92865267629</v>
      </c>
      <c r="CJ1725">
        <v>98767.56914656864</v>
      </c>
      <c r="CK1725">
        <v>1762409.6043256789</v>
      </c>
      <c r="CL1725">
        <v>180000</v>
      </c>
      <c r="CM1725">
        <v>13100000</v>
      </c>
      <c r="CN1725">
        <v>2370000</v>
      </c>
      <c r="CO1725">
        <v>308270000</v>
      </c>
      <c r="CP1725">
        <v>397000</v>
      </c>
      <c r="CQ1725">
        <v>0</v>
      </c>
      <c r="CR1725">
        <v>0</v>
      </c>
      <c r="CS1725">
        <v>0</v>
      </c>
      <c r="CT1725">
        <v>1013533000</v>
      </c>
      <c r="CU1725">
        <v>0</v>
      </c>
      <c r="CV1725">
        <v>0</v>
      </c>
      <c r="CW1725">
        <v>0</v>
      </c>
      <c r="CX1725">
        <v>33095.513950353714</v>
      </c>
      <c r="CY1725">
        <v>3895704.1646575374</v>
      </c>
      <c r="CZ1725">
        <v>18970</v>
      </c>
      <c r="DA1725">
        <v>16852.697200813374</v>
      </c>
      <c r="DB1725">
        <v>14210.067178653026</v>
      </c>
      <c r="DC1725">
        <v>11440.504215266497</v>
      </c>
      <c r="DD1725">
        <v>-106445.5609082256</v>
      </c>
      <c r="DE1725">
        <v>-205744.67870465282</v>
      </c>
      <c r="DF1725">
        <v>-338981.73703663889</v>
      </c>
    </row>
    <row r="1726" spans="1:110" x14ac:dyDescent="0.45">
      <c r="A1726">
        <v>46223</v>
      </c>
      <c r="B1726" t="s">
        <v>2050</v>
      </c>
      <c r="C1726">
        <v>36352</v>
      </c>
      <c r="D1726">
        <v>33593</v>
      </c>
      <c r="E1726">
        <v>30855</v>
      </c>
      <c r="F1726">
        <v>28292</v>
      </c>
      <c r="G1726">
        <v>25867</v>
      </c>
      <c r="H1726">
        <v>23468</v>
      </c>
      <c r="I1726">
        <v>21063</v>
      </c>
      <c r="J1726">
        <v>18523.535714285714</v>
      </c>
      <c r="K1726">
        <v>2.2000000000000002</v>
      </c>
      <c r="L1726">
        <v>2.13</v>
      </c>
      <c r="M1726">
        <v>2.08</v>
      </c>
      <c r="N1726">
        <v>2.04</v>
      </c>
      <c r="O1726">
        <v>2.0099999999999998</v>
      </c>
      <c r="P1726">
        <v>2</v>
      </c>
      <c r="Q1726">
        <v>1.9782744227095839</v>
      </c>
      <c r="R1726">
        <v>1.9627847811651393</v>
      </c>
      <c r="S1726">
        <v>271388</v>
      </c>
      <c r="T1726">
        <v>9779</v>
      </c>
      <c r="U1726">
        <v>4310</v>
      </c>
      <c r="V1726">
        <v>74.44897154990079</v>
      </c>
      <c r="W1726">
        <v>194.80968046046388</v>
      </c>
      <c r="X1726">
        <v>2604.4895444933568</v>
      </c>
      <c r="Y1726">
        <v>438.68583466041463</v>
      </c>
      <c r="Z1726">
        <v>17988</v>
      </c>
      <c r="AA1726">
        <v>16314.036222182789</v>
      </c>
      <c r="AB1726">
        <v>14583.090271821029</v>
      </c>
      <c r="AC1726">
        <v>12989.190326751021</v>
      </c>
      <c r="AD1726">
        <v>11587.206537431475</v>
      </c>
      <c r="AE1726">
        <v>10368.969426427751</v>
      </c>
      <c r="AF1726">
        <v>9358.4855085612962</v>
      </c>
      <c r="AG1726">
        <v>7868.0073147166349</v>
      </c>
      <c r="AH1726">
        <v>4473</v>
      </c>
      <c r="AI1726">
        <v>4073.4739700157625</v>
      </c>
      <c r="AJ1726">
        <v>3696.7684328230466</v>
      </c>
      <c r="AK1726">
        <v>3328.2832452322882</v>
      </c>
      <c r="AL1726">
        <v>3012.235785289291</v>
      </c>
      <c r="AM1726">
        <v>2762.9648630095044</v>
      </c>
      <c r="AN1726">
        <v>2633.6078550173793</v>
      </c>
      <c r="AO1726">
        <v>2297.1896497582093</v>
      </c>
      <c r="AP1726">
        <v>70.473141544827641</v>
      </c>
      <c r="AQ1726">
        <v>133.02686986655803</v>
      </c>
      <c r="AR1726">
        <v>9.1660386208783411</v>
      </c>
      <c r="AS1726">
        <v>133.02686986655803</v>
      </c>
      <c r="AT1726">
        <v>34870</v>
      </c>
      <c r="AU1726">
        <v>473</v>
      </c>
      <c r="AV1726">
        <v>21301.840035135119</v>
      </c>
      <c r="AW1726">
        <v>7427.7754626788719</v>
      </c>
      <c r="AX1726">
        <v>312.32507756896155</v>
      </c>
      <c r="AY1726">
        <v>710.8424019724589</v>
      </c>
      <c r="AZ1726">
        <v>282.55257860030429</v>
      </c>
      <c r="BA1726">
        <v>8.3021814864272763</v>
      </c>
      <c r="BB1726">
        <v>66.061272509003672</v>
      </c>
      <c r="BC1726">
        <v>14430</v>
      </c>
      <c r="BD1726">
        <v>570420.70983552409</v>
      </c>
      <c r="BE1726">
        <v>6446418.734785188</v>
      </c>
      <c r="BF1726">
        <v>120414</v>
      </c>
      <c r="BG1726">
        <v>105886.66714879323</v>
      </c>
      <c r="BH1726">
        <v>89588.833265263587</v>
      </c>
      <c r="BI1726">
        <v>148395.99999999997</v>
      </c>
      <c r="BJ1726">
        <v>118152.48301996489</v>
      </c>
      <c r="BK1726">
        <v>105399.73541254131</v>
      </c>
      <c r="BL1726">
        <v>-539911.46896220651</v>
      </c>
      <c r="BM1726">
        <v>-606780.24112084659</v>
      </c>
      <c r="BN1726">
        <v>-690181.37123159424</v>
      </c>
      <c r="BO1726">
        <v>124313.30299652414</v>
      </c>
      <c r="BP1726">
        <v>679386.39514512056</v>
      </c>
      <c r="BQ1726">
        <v>1263676.3721737112</v>
      </c>
      <c r="BR1726">
        <v>1326489</v>
      </c>
      <c r="BS1726">
        <v>8767932</v>
      </c>
      <c r="BT1726">
        <v>937111</v>
      </c>
      <c r="BU1726">
        <v>28667</v>
      </c>
      <c r="BV1726">
        <v>88734</v>
      </c>
      <c r="BW1726">
        <v>932589</v>
      </c>
      <c r="BX1726">
        <v>42948</v>
      </c>
      <c r="BY1726">
        <v>1180.7921782283145</v>
      </c>
      <c r="BZ1726">
        <v>0</v>
      </c>
      <c r="CA1726">
        <v>321.20075878322598</v>
      </c>
      <c r="CB1726">
        <v>33.244979846896605</v>
      </c>
      <c r="CC1726">
        <v>0</v>
      </c>
      <c r="CD1726">
        <v>6.2555642077744134</v>
      </c>
      <c r="CE1726">
        <v>15.615835084644841</v>
      </c>
      <c r="CF1726">
        <v>3.8879999999999999</v>
      </c>
      <c r="CG1726">
        <v>706323.03407461138</v>
      </c>
      <c r="CH1726">
        <v>464155.13667760178</v>
      </c>
      <c r="CI1726">
        <v>669650.65534692805</v>
      </c>
      <c r="CJ1726">
        <v>77901.68025584807</v>
      </c>
      <c r="CK1726">
        <v>1390078.4504706485</v>
      </c>
      <c r="CL1726">
        <v>14700000</v>
      </c>
      <c r="CM1726">
        <v>75700000</v>
      </c>
      <c r="CN1726">
        <v>4310000</v>
      </c>
      <c r="CO1726">
        <v>357910000</v>
      </c>
      <c r="CP1726">
        <v>150000</v>
      </c>
      <c r="CQ1726">
        <v>12300</v>
      </c>
      <c r="CR1726">
        <v>0</v>
      </c>
      <c r="CS1726">
        <v>0</v>
      </c>
      <c r="CT1726">
        <v>345694000</v>
      </c>
      <c r="CU1726">
        <v>86198400</v>
      </c>
      <c r="CV1726">
        <v>0</v>
      </c>
      <c r="CW1726">
        <v>0</v>
      </c>
      <c r="CX1726">
        <v>33014.854436846581</v>
      </c>
      <c r="CY1726">
        <v>2882267.2138712462</v>
      </c>
      <c r="CZ1726">
        <v>14430</v>
      </c>
      <c r="DA1726">
        <v>12689.094349137862</v>
      </c>
      <c r="DB1726">
        <v>10736.017938260946</v>
      </c>
      <c r="DC1726">
        <v>8634.7217994897073</v>
      </c>
      <c r="DD1726">
        <v>-539911.46896220651</v>
      </c>
      <c r="DE1726">
        <v>-606780.24112084659</v>
      </c>
      <c r="DF1726">
        <v>-690181.37123159424</v>
      </c>
    </row>
    <row r="1727" spans="1:110" x14ac:dyDescent="0.45">
      <c r="A1727">
        <v>46224</v>
      </c>
      <c r="B1727" t="s">
        <v>2051</v>
      </c>
      <c r="C1727">
        <v>26810</v>
      </c>
      <c r="D1727">
        <v>24363</v>
      </c>
      <c r="E1727">
        <v>21945</v>
      </c>
      <c r="F1727">
        <v>19671</v>
      </c>
      <c r="G1727">
        <v>17557</v>
      </c>
      <c r="H1727">
        <v>15525</v>
      </c>
      <c r="I1727">
        <v>13573</v>
      </c>
      <c r="J1727">
        <v>11366.75</v>
      </c>
      <c r="K1727">
        <v>2.2000000000000002</v>
      </c>
      <c r="L1727">
        <v>2.13</v>
      </c>
      <c r="M1727">
        <v>2.08</v>
      </c>
      <c r="N1727">
        <v>2.04</v>
      </c>
      <c r="O1727">
        <v>2.0099999999999998</v>
      </c>
      <c r="P1727">
        <v>2</v>
      </c>
      <c r="Q1727">
        <v>1.9782744227095839</v>
      </c>
      <c r="R1727">
        <v>1.9627847811651393</v>
      </c>
      <c r="S1727">
        <v>252968</v>
      </c>
      <c r="T1727">
        <v>9753</v>
      </c>
      <c r="U1727">
        <v>3311</v>
      </c>
      <c r="V1727">
        <v>57.954948552749748</v>
      </c>
      <c r="W1727">
        <v>151.64997949093694</v>
      </c>
      <c r="X1727">
        <v>2460.951635988959</v>
      </c>
      <c r="Y1727">
        <v>319.28035969759992</v>
      </c>
      <c r="Z1727">
        <v>12268</v>
      </c>
      <c r="AA1727">
        <v>11001.289909831141</v>
      </c>
      <c r="AB1727">
        <v>9651.8135723756295</v>
      </c>
      <c r="AC1727">
        <v>8412.5173855596368</v>
      </c>
      <c r="AD1727">
        <v>7300.1934366046899</v>
      </c>
      <c r="AE1727">
        <v>6324.6798734146469</v>
      </c>
      <c r="AF1727">
        <v>5579.5958268164859</v>
      </c>
      <c r="AG1727">
        <v>4377.0349144345319</v>
      </c>
      <c r="AH1727">
        <v>2231</v>
      </c>
      <c r="AI1727">
        <v>2047.0289145130212</v>
      </c>
      <c r="AJ1727">
        <v>1884.4064396904298</v>
      </c>
      <c r="AK1727">
        <v>1760.4288594880986</v>
      </c>
      <c r="AL1727">
        <v>1667.8842820360217</v>
      </c>
      <c r="AM1727">
        <v>1611.4252713789688</v>
      </c>
      <c r="AN1727">
        <v>1699.3327240479384</v>
      </c>
      <c r="AO1727">
        <v>1512.2760639850223</v>
      </c>
      <c r="AP1727">
        <v>52.736966902566024</v>
      </c>
      <c r="AQ1727">
        <v>71.988050675185619</v>
      </c>
      <c r="AR1727">
        <v>4.9602403889710605</v>
      </c>
      <c r="AS1727">
        <v>71.988050675185619</v>
      </c>
      <c r="AT1727">
        <v>23638</v>
      </c>
      <c r="AU1727">
        <v>275</v>
      </c>
      <c r="AV1727">
        <v>14426.785035361116</v>
      </c>
      <c r="AW1727">
        <v>4652.8256618198593</v>
      </c>
      <c r="AX1727">
        <v>185.68092256349945</v>
      </c>
      <c r="AY1727">
        <v>481.42181663000036</v>
      </c>
      <c r="AZ1727">
        <v>176.99348817562745</v>
      </c>
      <c r="BA1727">
        <v>4.9357442882537841</v>
      </c>
      <c r="BB1727">
        <v>66.061272509003672</v>
      </c>
      <c r="BC1727">
        <v>11150</v>
      </c>
      <c r="BD1727">
        <v>372935.96442773426</v>
      </c>
      <c r="BE1727">
        <v>3405361.2432010663</v>
      </c>
      <c r="BF1727">
        <v>84931.999999999985</v>
      </c>
      <c r="BG1727">
        <v>71600.566802117944</v>
      </c>
      <c r="BH1727">
        <v>57639.712042851854</v>
      </c>
      <c r="BI1727">
        <v>102387.99999999997</v>
      </c>
      <c r="BJ1727">
        <v>78294.530653442314</v>
      </c>
      <c r="BK1727">
        <v>67942.233293855039</v>
      </c>
      <c r="BL1727">
        <v>-411870.86668142816</v>
      </c>
      <c r="BM1727">
        <v>-452516.11493946449</v>
      </c>
      <c r="BN1727">
        <v>-525503.03981939645</v>
      </c>
      <c r="BO1727">
        <v>-25879.354638963006</v>
      </c>
      <c r="BP1727">
        <v>203525.9659362603</v>
      </c>
      <c r="BQ1727">
        <v>462468.68419215851</v>
      </c>
      <c r="BR1727">
        <v>1326489</v>
      </c>
      <c r="BS1727">
        <v>8767932</v>
      </c>
      <c r="BT1727">
        <v>937111</v>
      </c>
      <c r="BU1727">
        <v>28667</v>
      </c>
      <c r="BV1727">
        <v>88734</v>
      </c>
      <c r="BW1727">
        <v>932589</v>
      </c>
      <c r="BX1727">
        <v>42948</v>
      </c>
      <c r="BY1727">
        <v>609.63460336253434</v>
      </c>
      <c r="BZ1727">
        <v>0</v>
      </c>
      <c r="CA1727">
        <v>0</v>
      </c>
      <c r="CB1727">
        <v>22.399921691640781</v>
      </c>
      <c r="CC1727">
        <v>0</v>
      </c>
      <c r="CD1727">
        <v>14.689973277456215</v>
      </c>
      <c r="CE1727">
        <v>28.067760206374302</v>
      </c>
      <c r="CF1727">
        <v>0</v>
      </c>
      <c r="CG1727">
        <v>408890.05110367452</v>
      </c>
      <c r="CH1727">
        <v>268699.17643955757</v>
      </c>
      <c r="CI1727">
        <v>387660.42940274638</v>
      </c>
      <c r="CJ1727">
        <v>45097.243731557348</v>
      </c>
      <c r="CK1727">
        <v>804715.71962216252</v>
      </c>
      <c r="CL1727">
        <v>36400000</v>
      </c>
      <c r="CM1727">
        <v>11000000</v>
      </c>
      <c r="CN1727">
        <v>2490000</v>
      </c>
      <c r="CO1727">
        <v>392560000</v>
      </c>
      <c r="CP1727">
        <v>99000</v>
      </c>
      <c r="CQ1727">
        <v>15010</v>
      </c>
      <c r="CR1727">
        <v>0</v>
      </c>
      <c r="CS1727">
        <v>920</v>
      </c>
      <c r="CT1727">
        <v>190507000</v>
      </c>
      <c r="CU1727">
        <v>105190080</v>
      </c>
      <c r="CV1727">
        <v>0</v>
      </c>
      <c r="CW1727">
        <v>5642670</v>
      </c>
      <c r="CX1727">
        <v>46068.117055274823</v>
      </c>
      <c r="CY1727">
        <v>1745555.6254060504</v>
      </c>
      <c r="CZ1727">
        <v>11150</v>
      </c>
      <c r="DA1727">
        <v>9399.8295088260638</v>
      </c>
      <c r="DB1727">
        <v>7567.0276135943841</v>
      </c>
      <c r="DC1727">
        <v>5645.3039771055846</v>
      </c>
      <c r="DD1727">
        <v>-411870.86668142816</v>
      </c>
      <c r="DE1727">
        <v>-452516.11493946449</v>
      </c>
      <c r="DF1727">
        <v>-525503.03981939645</v>
      </c>
    </row>
    <row r="1728" spans="1:110" x14ac:dyDescent="0.45">
      <c r="A1728">
        <v>46225</v>
      </c>
      <c r="B1728" t="s">
        <v>2052</v>
      </c>
      <c r="C1728">
        <v>75173</v>
      </c>
      <c r="D1728">
        <v>74858</v>
      </c>
      <c r="E1728">
        <v>73716</v>
      </c>
      <c r="F1728">
        <v>72016</v>
      </c>
      <c r="G1728">
        <v>69921</v>
      </c>
      <c r="H1728">
        <v>67644</v>
      </c>
      <c r="I1728">
        <v>65237</v>
      </c>
      <c r="J1728">
        <v>63521.607142857145</v>
      </c>
      <c r="K1728">
        <v>2.2000000000000002</v>
      </c>
      <c r="L1728">
        <v>2.13</v>
      </c>
      <c r="M1728">
        <v>2.08</v>
      </c>
      <c r="N1728">
        <v>2.04</v>
      </c>
      <c r="O1728">
        <v>2.0099999999999998</v>
      </c>
      <c r="P1728">
        <v>2</v>
      </c>
      <c r="Q1728">
        <v>1.9782744227095839</v>
      </c>
      <c r="R1728">
        <v>1.9627847811651393</v>
      </c>
      <c r="S1728">
        <v>252968</v>
      </c>
      <c r="T1728">
        <v>9753</v>
      </c>
      <c r="U1728">
        <v>3311</v>
      </c>
      <c r="V1728">
        <v>160.36481255647891</v>
      </c>
      <c r="W1728">
        <v>419.62457292361978</v>
      </c>
      <c r="X1728">
        <v>2493.7309239268116</v>
      </c>
      <c r="Y1728">
        <v>323.53309782149364</v>
      </c>
      <c r="Z1728">
        <v>27389</v>
      </c>
      <c r="AA1728">
        <v>26306.37831971643</v>
      </c>
      <c r="AB1728">
        <v>25058.857846585328</v>
      </c>
      <c r="AC1728">
        <v>23956.836135865316</v>
      </c>
      <c r="AD1728">
        <v>22901.823292481771</v>
      </c>
      <c r="AE1728">
        <v>21842.184101463063</v>
      </c>
      <c r="AF1728">
        <v>20844.960713592816</v>
      </c>
      <c r="AG1728">
        <v>19716.718184584297</v>
      </c>
      <c r="AH1728">
        <v>990</v>
      </c>
      <c r="AI1728">
        <v>752.37255321649911</v>
      </c>
      <c r="AJ1728">
        <v>595.709259700085</v>
      </c>
      <c r="AK1728">
        <v>499.28960062915542</v>
      </c>
      <c r="AL1728">
        <v>440.6168102129709</v>
      </c>
      <c r="AM1728">
        <v>406.24223747194992</v>
      </c>
      <c r="AN1728">
        <v>479.89201363367908</v>
      </c>
      <c r="AO1728">
        <v>445.56460852079954</v>
      </c>
      <c r="AP1728">
        <v>149.66656895543392</v>
      </c>
      <c r="AQ1728">
        <v>24.289674441102839</v>
      </c>
      <c r="AR1728">
        <v>1.6736475438311444</v>
      </c>
      <c r="AS1728">
        <v>24.289674441102839</v>
      </c>
      <c r="AT1728">
        <v>57030</v>
      </c>
      <c r="AU1728">
        <v>1194</v>
      </c>
      <c r="AV1728">
        <v>34963.619753496168</v>
      </c>
      <c r="AW1728">
        <v>15670.304096593434</v>
      </c>
      <c r="AX1728">
        <v>750.67250685670922</v>
      </c>
      <c r="AY1728">
        <v>1166.7359911741671</v>
      </c>
      <c r="AZ1728">
        <v>596.09836783441426</v>
      </c>
      <c r="BA1728">
        <v>19.954271483114088</v>
      </c>
      <c r="BB1728">
        <v>66.061272509003672</v>
      </c>
      <c r="BC1728">
        <v>32550</v>
      </c>
      <c r="BD1728">
        <v>1980104.483848101</v>
      </c>
      <c r="BE1728">
        <v>10644897.493652357</v>
      </c>
      <c r="BF1728">
        <v>589810</v>
      </c>
      <c r="BG1728">
        <v>592450.8725068483</v>
      </c>
      <c r="BH1728">
        <v>567613.6102567527</v>
      </c>
      <c r="BI1728">
        <v>273115.99999999977</v>
      </c>
      <c r="BJ1728">
        <v>248722.76900157941</v>
      </c>
      <c r="BK1728">
        <v>237769.4981167925</v>
      </c>
      <c r="BL1728">
        <v>-1089596.5350022479</v>
      </c>
      <c r="BM1728">
        <v>-1352294.7734935172</v>
      </c>
      <c r="BN1728">
        <v>-1589956.7629058971</v>
      </c>
      <c r="BO1728">
        <v>853549.36037412472</v>
      </c>
      <c r="BP1728">
        <v>2256807.6815174641</v>
      </c>
      <c r="BQ1728">
        <v>3621175.271916165</v>
      </c>
      <c r="BR1728">
        <v>1326489</v>
      </c>
      <c r="BS1728">
        <v>8767932</v>
      </c>
      <c r="BT1728">
        <v>937111</v>
      </c>
      <c r="BU1728">
        <v>28667</v>
      </c>
      <c r="BV1728">
        <v>88734</v>
      </c>
      <c r="BW1728">
        <v>932589</v>
      </c>
      <c r="BX1728">
        <v>42948</v>
      </c>
      <c r="BY1728">
        <v>503.25960305182826</v>
      </c>
      <c r="BZ1728">
        <v>0</v>
      </c>
      <c r="CA1728">
        <v>0</v>
      </c>
      <c r="CB1728">
        <v>22.394932728525614</v>
      </c>
      <c r="CC1728">
        <v>0</v>
      </c>
      <c r="CD1728">
        <v>50.679921477342447</v>
      </c>
      <c r="CE1728">
        <v>107.45514032396233</v>
      </c>
      <c r="CF1728">
        <v>3.21</v>
      </c>
      <c r="CG1728">
        <v>846367.0735728062</v>
      </c>
      <c r="CH1728">
        <v>556184.07691927266</v>
      </c>
      <c r="CI1728">
        <v>802423.59110466356</v>
      </c>
      <c r="CJ1728">
        <v>93347.397669013037</v>
      </c>
      <c r="CK1728">
        <v>1665692.004088294</v>
      </c>
      <c r="CL1728">
        <v>14200000</v>
      </c>
      <c r="CM1728">
        <v>2860000</v>
      </c>
      <c r="CN1728">
        <v>2740000</v>
      </c>
      <c r="CO1728">
        <v>231250000</v>
      </c>
      <c r="CP1728">
        <v>19000</v>
      </c>
      <c r="CQ1728">
        <v>3790</v>
      </c>
      <c r="CR1728">
        <v>8130.0000000000009</v>
      </c>
      <c r="CS1728">
        <v>890</v>
      </c>
      <c r="CT1728">
        <v>42354000</v>
      </c>
      <c r="CU1728">
        <v>26560320</v>
      </c>
      <c r="CV1728">
        <v>56961360</v>
      </c>
      <c r="CW1728">
        <v>5468270</v>
      </c>
      <c r="CX1728">
        <v>23168.416083059172</v>
      </c>
      <c r="CY1728">
        <v>4129194.7317401813</v>
      </c>
      <c r="CZ1728">
        <v>32550</v>
      </c>
      <c r="DA1728">
        <v>32695.742527420542</v>
      </c>
      <c r="DB1728">
        <v>31325.041986160461</v>
      </c>
      <c r="DC1728">
        <v>29973.756312039361</v>
      </c>
      <c r="DD1728">
        <v>-1089596.5350022479</v>
      </c>
      <c r="DE1728">
        <v>-1352294.7734935172</v>
      </c>
      <c r="DF1728">
        <v>-1589956.7629058971</v>
      </c>
    </row>
    <row r="1729" spans="1:110" x14ac:dyDescent="0.45">
      <c r="A1729">
        <v>46303</v>
      </c>
      <c r="B1729" t="s">
        <v>2053</v>
      </c>
      <c r="C1729">
        <v>407</v>
      </c>
      <c r="D1729">
        <v>355</v>
      </c>
      <c r="E1729">
        <v>308</v>
      </c>
      <c r="F1729">
        <v>274</v>
      </c>
      <c r="G1729">
        <v>245</v>
      </c>
      <c r="H1729">
        <v>222</v>
      </c>
      <c r="I1729">
        <v>194</v>
      </c>
      <c r="J1729">
        <v>159.42857142857139</v>
      </c>
      <c r="K1729">
        <v>2.2000000000000002</v>
      </c>
      <c r="L1729">
        <v>2.13</v>
      </c>
      <c r="M1729">
        <v>2.08</v>
      </c>
      <c r="N1729">
        <v>2.04</v>
      </c>
      <c r="O1729">
        <v>2.0099999999999998</v>
      </c>
      <c r="P1729">
        <v>2</v>
      </c>
      <c r="Q1729">
        <v>1.9782744227095839</v>
      </c>
      <c r="R1729">
        <v>1.9627847811651393</v>
      </c>
      <c r="S1729">
        <v>271388</v>
      </c>
      <c r="T1729">
        <v>9779</v>
      </c>
      <c r="U1729">
        <v>4310</v>
      </c>
      <c r="V1729">
        <v>1.0902877842521841</v>
      </c>
      <c r="W1729">
        <v>2.852942229265734</v>
      </c>
      <c r="X1729">
        <v>1991.1605278500126</v>
      </c>
      <c r="Y1729">
        <v>335.38008242328061</v>
      </c>
      <c r="Z1729">
        <v>199</v>
      </c>
      <c r="AA1729">
        <v>173.26856596562482</v>
      </c>
      <c r="AB1729">
        <v>0</v>
      </c>
      <c r="AC1729">
        <v>133.70405387096565</v>
      </c>
      <c r="AD1729">
        <v>119.17867832059009</v>
      </c>
      <c r="AE1729">
        <v>106.29647441338619</v>
      </c>
      <c r="AF1729">
        <v>94.305543829808542</v>
      </c>
      <c r="AG1729">
        <v>77.230435595955555</v>
      </c>
      <c r="AH1729">
        <v>37</v>
      </c>
      <c r="AI1729">
        <v>32.89899211226421</v>
      </c>
      <c r="AJ1729">
        <v>0</v>
      </c>
      <c r="AK1729">
        <v>20.660986627384354</v>
      </c>
      <c r="AL1729">
        <v>14.00760725081242</v>
      </c>
      <c r="AM1729">
        <v>11.356459887774264</v>
      </c>
      <c r="AN1729">
        <v>11.638928920340907</v>
      </c>
      <c r="AO1729">
        <v>7.4605495084215105</v>
      </c>
      <c r="AP1729">
        <v>0.67566379589568104</v>
      </c>
      <c r="AQ1729">
        <v>1.0068258835690296</v>
      </c>
      <c r="AR1729">
        <v>6.9373991454140707E-2</v>
      </c>
      <c r="AS1729">
        <v>1.0068258835690296</v>
      </c>
      <c r="AT1729">
        <v>252</v>
      </c>
      <c r="AU1729">
        <v>4</v>
      </c>
      <c r="AV1729">
        <v>154.11715871703294</v>
      </c>
      <c r="AW1729">
        <v>58.552852648915653</v>
      </c>
      <c r="AX1729">
        <v>2.5890159529440919</v>
      </c>
      <c r="AY1729">
        <v>5.1428895863873887</v>
      </c>
      <c r="AZ1729">
        <v>2.2273505147647517</v>
      </c>
      <c r="BA1729">
        <v>6.8820859598926448E-2</v>
      </c>
      <c r="BB1729">
        <v>66.061272509003672</v>
      </c>
      <c r="BC1729">
        <v>32550</v>
      </c>
      <c r="BD1729">
        <v>1047955.0407601631</v>
      </c>
      <c r="BE1729">
        <v>81660.115143933144</v>
      </c>
      <c r="BF1729">
        <v>1278</v>
      </c>
      <c r="BG1729">
        <v>1029.9176470588234</v>
      </c>
      <c r="BH1729">
        <v>851.14799999999991</v>
      </c>
      <c r="BI1729">
        <v>2418</v>
      </c>
      <c r="BJ1729">
        <v>1865.8687480805638</v>
      </c>
      <c r="BK1729">
        <v>1663.1640169305633</v>
      </c>
      <c r="BL1729">
        <v>-555066.88514907006</v>
      </c>
      <c r="BM1729">
        <v>-518570.70980552095</v>
      </c>
      <c r="BN1729">
        <v>-566478.09287729219</v>
      </c>
      <c r="BO1729">
        <v>-102856.08450687685</v>
      </c>
      <c r="BP1729">
        <v>8596.4867656475399</v>
      </c>
      <c r="BQ1729">
        <v>13085.000708942978</v>
      </c>
      <c r="BR1729">
        <v>1326489</v>
      </c>
      <c r="BS1729">
        <v>8767932</v>
      </c>
      <c r="BT1729">
        <v>937111</v>
      </c>
      <c r="BU1729">
        <v>28667</v>
      </c>
      <c r="BV1729">
        <v>88734</v>
      </c>
      <c r="BW1729">
        <v>932589</v>
      </c>
      <c r="BX1729">
        <v>42948</v>
      </c>
      <c r="BY1729">
        <v>0</v>
      </c>
      <c r="BZ1729">
        <v>0</v>
      </c>
      <c r="CA1729">
        <v>0</v>
      </c>
      <c r="CB1729">
        <v>0</v>
      </c>
      <c r="CC1729">
        <v>0</v>
      </c>
      <c r="CD1729">
        <v>0.66823023598033304</v>
      </c>
      <c r="CE1729">
        <v>1.1871405854633625</v>
      </c>
      <c r="CF1729">
        <v>0</v>
      </c>
      <c r="CG1729">
        <v>7708.84621090981</v>
      </c>
      <c r="CH1729">
        <v>5065.8132243121609</v>
      </c>
      <c r="CI1729">
        <v>7308.6019683157219</v>
      </c>
      <c r="CJ1729">
        <v>850.22297687146602</v>
      </c>
      <c r="CK1729">
        <v>15171.38827253095</v>
      </c>
      <c r="CL1729">
        <v>0</v>
      </c>
      <c r="CM1729">
        <v>290000</v>
      </c>
      <c r="CN1729">
        <v>20000</v>
      </c>
      <c r="CO1729">
        <v>31400000</v>
      </c>
      <c r="CP1729">
        <v>93000</v>
      </c>
      <c r="CQ1729">
        <v>0</v>
      </c>
      <c r="CR1729">
        <v>31430</v>
      </c>
      <c r="CS1729">
        <v>1110</v>
      </c>
      <c r="CT1729">
        <v>257034000</v>
      </c>
      <c r="CU1729">
        <v>0</v>
      </c>
      <c r="CV1729">
        <v>219316770</v>
      </c>
      <c r="CW1729">
        <v>6817070</v>
      </c>
      <c r="CX1729">
        <v>4378.2824923444532</v>
      </c>
      <c r="CY1729">
        <v>43458.015914903503</v>
      </c>
      <c r="CZ1729">
        <v>32550</v>
      </c>
      <c r="DA1729">
        <v>26231.47058823529</v>
      </c>
      <c r="DB1729">
        <v>21678.3</v>
      </c>
      <c r="DC1729">
        <v>15863.379571099458</v>
      </c>
      <c r="DD1729">
        <v>-555066.88514907006</v>
      </c>
      <c r="DE1729">
        <v>-518570.70980552095</v>
      </c>
      <c r="DF1729">
        <v>-566478.09287729219</v>
      </c>
    </row>
    <row r="1730" spans="1:110" x14ac:dyDescent="0.45">
      <c r="A1730">
        <v>46304</v>
      </c>
      <c r="B1730" t="s">
        <v>2054</v>
      </c>
      <c r="C1730">
        <v>756</v>
      </c>
      <c r="D1730">
        <v>770</v>
      </c>
      <c r="E1730">
        <v>679</v>
      </c>
      <c r="F1730">
        <v>609</v>
      </c>
      <c r="G1730">
        <v>568</v>
      </c>
      <c r="H1730">
        <v>530</v>
      </c>
      <c r="I1730">
        <v>489</v>
      </c>
      <c r="J1730">
        <v>439.28571428571433</v>
      </c>
      <c r="K1730">
        <v>2.2000000000000002</v>
      </c>
      <c r="L1730">
        <v>2.13</v>
      </c>
      <c r="M1730">
        <v>2.08</v>
      </c>
      <c r="N1730">
        <v>2.04</v>
      </c>
      <c r="O1730">
        <v>2.0099999999999998</v>
      </c>
      <c r="P1730">
        <v>2</v>
      </c>
      <c r="Q1730">
        <v>1.9782744227095839</v>
      </c>
      <c r="R1730">
        <v>1.9627847811651393</v>
      </c>
      <c r="S1730">
        <v>271388</v>
      </c>
      <c r="T1730">
        <v>9779</v>
      </c>
      <c r="U1730">
        <v>4310</v>
      </c>
      <c r="V1730">
        <v>2.1987174759325439</v>
      </c>
      <c r="W1730">
        <v>5.7533561578101793</v>
      </c>
      <c r="X1730">
        <v>1834.0255372235538</v>
      </c>
      <c r="Y1730">
        <v>308.91313243568379</v>
      </c>
      <c r="Z1730">
        <v>395</v>
      </c>
      <c r="AA1730">
        <v>394.31968152940141</v>
      </c>
      <c r="AB1730">
        <v>355.65650891441368</v>
      </c>
      <c r="AC1730">
        <v>327.41092763907784</v>
      </c>
      <c r="AD1730">
        <v>303.56485476900491</v>
      </c>
      <c r="AE1730">
        <v>277.93564351929012</v>
      </c>
      <c r="AF1730">
        <v>254.19284333580129</v>
      </c>
      <c r="AG1730">
        <v>228.93280047300743</v>
      </c>
      <c r="AH1730">
        <v>116</v>
      </c>
      <c r="AI1730">
        <v>149.28397011698542</v>
      </c>
      <c r="AJ1730">
        <v>163.159970526927</v>
      </c>
      <c r="AK1730">
        <v>164.52547642677496</v>
      </c>
      <c r="AL1730">
        <v>176.80855971288702</v>
      </c>
      <c r="AM1730">
        <v>185.58605466716682</v>
      </c>
      <c r="AN1730">
        <v>182.18119038879706</v>
      </c>
      <c r="AO1730">
        <v>172.06950993737777</v>
      </c>
      <c r="AP1730">
        <v>1.1683353137362817</v>
      </c>
      <c r="AQ1730">
        <v>0</v>
      </c>
      <c r="AR1730">
        <v>0</v>
      </c>
      <c r="AS1730">
        <v>0</v>
      </c>
      <c r="AT1730">
        <v>522</v>
      </c>
      <c r="AU1730">
        <v>3</v>
      </c>
      <c r="AV1730">
        <v>317.67874728855554</v>
      </c>
      <c r="AW1730">
        <v>77.004545245422776</v>
      </c>
      <c r="AX1730">
        <v>2.3471893749617538</v>
      </c>
      <c r="AY1730">
        <v>10.600939797019098</v>
      </c>
      <c r="AZ1730">
        <v>2.9292529011358823</v>
      </c>
      <c r="BA1730">
        <v>6.2392659358720848E-2</v>
      </c>
      <c r="BB1730">
        <v>66.061272509003672</v>
      </c>
      <c r="BC1730">
        <v>32550</v>
      </c>
      <c r="BD1730">
        <v>1331254.854268274</v>
      </c>
      <c r="BE1730">
        <v>290078.19340432063</v>
      </c>
      <c r="BF1730">
        <v>92</v>
      </c>
      <c r="BG1730">
        <v>75.973796791443846</v>
      </c>
      <c r="BH1730">
        <v>67.44077922077922</v>
      </c>
      <c r="BI1730">
        <v>1192</v>
      </c>
      <c r="BJ1730">
        <v>989.73965547971511</v>
      </c>
      <c r="BK1730">
        <v>917.65469448847057</v>
      </c>
      <c r="BL1730">
        <v>-511047.48025534744</v>
      </c>
      <c r="BM1730">
        <v>-372249.33619775041</v>
      </c>
      <c r="BN1730">
        <v>-280254.62829813454</v>
      </c>
      <c r="BO1730">
        <v>14295.517692769296</v>
      </c>
      <c r="BP1730">
        <v>45286.579286643479</v>
      </c>
      <c r="BQ1730">
        <v>61188.754887593372</v>
      </c>
      <c r="BR1730">
        <v>1326489</v>
      </c>
      <c r="BS1730">
        <v>8767932</v>
      </c>
      <c r="BT1730">
        <v>937111</v>
      </c>
      <c r="BU1730">
        <v>28667</v>
      </c>
      <c r="BV1730">
        <v>88734</v>
      </c>
      <c r="BW1730">
        <v>932589</v>
      </c>
      <c r="BX1730">
        <v>42948</v>
      </c>
      <c r="BY1730">
        <v>0</v>
      </c>
      <c r="BZ1730">
        <v>0</v>
      </c>
      <c r="CA1730">
        <v>0</v>
      </c>
      <c r="CB1730">
        <v>2.3935668794276004</v>
      </c>
      <c r="CC1730">
        <v>0</v>
      </c>
      <c r="CD1730">
        <v>0.97482999131248604</v>
      </c>
      <c r="CE1730">
        <v>3.3074332142023937</v>
      </c>
      <c r="CF1730">
        <v>0</v>
      </c>
      <c r="CG1730">
        <v>17023.702049092499</v>
      </c>
      <c r="CH1730">
        <v>11187.004203689356</v>
      </c>
      <c r="CI1730">
        <v>16139.829346697219</v>
      </c>
      <c r="CJ1730">
        <v>1877.5757405911543</v>
      </c>
      <c r="CK1730">
        <v>33503.482435172518</v>
      </c>
      <c r="CL1730">
        <v>110000</v>
      </c>
      <c r="CM1730">
        <v>290000</v>
      </c>
      <c r="CN1730">
        <v>190000</v>
      </c>
      <c r="CO1730">
        <v>101140000</v>
      </c>
      <c r="CP1730">
        <v>337000</v>
      </c>
      <c r="CQ1730">
        <v>0</v>
      </c>
      <c r="CR1730">
        <v>0</v>
      </c>
      <c r="CS1730">
        <v>0</v>
      </c>
      <c r="CT1730">
        <v>955386000</v>
      </c>
      <c r="CU1730">
        <v>0</v>
      </c>
      <c r="CV1730">
        <v>0</v>
      </c>
      <c r="CW1730">
        <v>0</v>
      </c>
      <c r="CX1730">
        <v>11938.210782984233</v>
      </c>
      <c r="CY1730">
        <v>111245.10130208972</v>
      </c>
      <c r="CZ1730">
        <v>32550</v>
      </c>
      <c r="DA1730">
        <v>26879.85962566845</v>
      </c>
      <c r="DB1730">
        <v>23860.840909090908</v>
      </c>
      <c r="DC1730">
        <v>20151.819722922137</v>
      </c>
      <c r="DD1730">
        <v>-511047.48025534744</v>
      </c>
      <c r="DE1730">
        <v>-372249.33619775041</v>
      </c>
      <c r="DF1730">
        <v>-280254.62829813454</v>
      </c>
    </row>
    <row r="1731" spans="1:110" x14ac:dyDescent="0.45">
      <c r="A1731">
        <v>46392</v>
      </c>
      <c r="B1731" t="s">
        <v>2055</v>
      </c>
      <c r="C1731">
        <v>22400</v>
      </c>
      <c r="D1731">
        <v>20619</v>
      </c>
      <c r="E1731">
        <v>18844</v>
      </c>
      <c r="F1731">
        <v>17215</v>
      </c>
      <c r="G1731">
        <v>15671</v>
      </c>
      <c r="H1731">
        <v>14128</v>
      </c>
      <c r="I1731">
        <v>12599</v>
      </c>
      <c r="J1731">
        <v>10971.928571428572</v>
      </c>
      <c r="K1731">
        <v>2.2000000000000002</v>
      </c>
      <c r="L1731">
        <v>2.13</v>
      </c>
      <c r="M1731">
        <v>2.08</v>
      </c>
      <c r="N1731">
        <v>2.04</v>
      </c>
      <c r="O1731">
        <v>2.0099999999999998</v>
      </c>
      <c r="P1731">
        <v>2</v>
      </c>
      <c r="Q1731">
        <v>1.9782744227095839</v>
      </c>
      <c r="R1731">
        <v>1.9627847811651393</v>
      </c>
      <c r="S1731">
        <v>249465</v>
      </c>
      <c r="T1731">
        <v>9898</v>
      </c>
      <c r="U1731">
        <v>3777</v>
      </c>
      <c r="V1731">
        <v>46.522223821150796</v>
      </c>
      <c r="W1731">
        <v>121.7341135576861</v>
      </c>
      <c r="X1731">
        <v>2599.52241537907</v>
      </c>
      <c r="Y1731">
        <v>379.08907682976263</v>
      </c>
      <c r="Z1731">
        <v>12102</v>
      </c>
      <c r="AA1731">
        <v>10985.344098803529</v>
      </c>
      <c r="AB1731">
        <v>9791.5398645784771</v>
      </c>
      <c r="AC1731">
        <v>8752.5296709726317</v>
      </c>
      <c r="AD1731">
        <v>7782.6641832955193</v>
      </c>
      <c r="AE1731">
        <v>6898.7262042057673</v>
      </c>
      <c r="AF1731">
        <v>6323.9906590743831</v>
      </c>
      <c r="AG1731">
        <v>5260.3304473048947</v>
      </c>
      <c r="AH1731">
        <v>2098</v>
      </c>
      <c r="AI1731">
        <v>1905.8799393515017</v>
      </c>
      <c r="AJ1731">
        <v>1750.3088320944614</v>
      </c>
      <c r="AK1731">
        <v>1643.243907166463</v>
      </c>
      <c r="AL1731">
        <v>1543.8356124924037</v>
      </c>
      <c r="AM1731">
        <v>1471.4318485853537</v>
      </c>
      <c r="AN1731">
        <v>1652.9746146021016</v>
      </c>
      <c r="AO1731">
        <v>1550.4199010205259</v>
      </c>
      <c r="AP1731">
        <v>47.303503877238249</v>
      </c>
      <c r="AQ1731">
        <v>67.205627728232727</v>
      </c>
      <c r="AR1731">
        <v>4.6307139295638917</v>
      </c>
      <c r="AS1731">
        <v>67.205627728232727</v>
      </c>
      <c r="AT1731">
        <v>20080</v>
      </c>
      <c r="AU1731">
        <v>246</v>
      </c>
      <c r="AV1731">
        <v>12258.927195467126</v>
      </c>
      <c r="AW1731">
        <v>4056.3095916216116</v>
      </c>
      <c r="AX1731">
        <v>164.80306487117392</v>
      </c>
      <c r="AY1731">
        <v>409.08040051273798</v>
      </c>
      <c r="AZ1731">
        <v>154.30201686528611</v>
      </c>
      <c r="BA1731">
        <v>4.3807719979764634</v>
      </c>
      <c r="BB1731">
        <v>66.061272509003672</v>
      </c>
      <c r="BC1731">
        <v>8940</v>
      </c>
      <c r="BD1731">
        <v>341041.12193992239</v>
      </c>
      <c r="BE1731">
        <v>3821741.5613012994</v>
      </c>
      <c r="BF1731">
        <v>50660</v>
      </c>
      <c r="BG1731">
        <v>44162.540617876715</v>
      </c>
      <c r="BH1731">
        <v>36968.163887676412</v>
      </c>
      <c r="BI1731">
        <v>94588.000000000015</v>
      </c>
      <c r="BJ1731">
        <v>75362.616689278628</v>
      </c>
      <c r="BK1731">
        <v>67011.705154482523</v>
      </c>
      <c r="BL1731">
        <v>-355399.63434840081</v>
      </c>
      <c r="BM1731">
        <v>-392256.03126737109</v>
      </c>
      <c r="BN1731">
        <v>-433025.90181653103</v>
      </c>
      <c r="BO1731">
        <v>60984.01604824001</v>
      </c>
      <c r="BP1731">
        <v>398317.66770866234</v>
      </c>
      <c r="BQ1731">
        <v>720433.21082729474</v>
      </c>
      <c r="BR1731">
        <v>1326489</v>
      </c>
      <c r="BS1731">
        <v>8767932</v>
      </c>
      <c r="BT1731">
        <v>937111</v>
      </c>
      <c r="BU1731">
        <v>28667</v>
      </c>
      <c r="BV1731">
        <v>88734</v>
      </c>
      <c r="BW1731">
        <v>932589</v>
      </c>
      <c r="BX1731">
        <v>42948</v>
      </c>
      <c r="BY1731">
        <v>535.75815841087297</v>
      </c>
      <c r="BZ1731">
        <v>0</v>
      </c>
      <c r="CA1731">
        <v>0</v>
      </c>
      <c r="CB1731">
        <v>329.25761061207282</v>
      </c>
      <c r="CC1731">
        <v>90.72318528000001</v>
      </c>
      <c r="CD1731">
        <v>7.4800934685146272</v>
      </c>
      <c r="CE1731">
        <v>32.268516968979554</v>
      </c>
      <c r="CF1731">
        <v>40.90116176470589</v>
      </c>
      <c r="CG1731">
        <v>437155.82054367714</v>
      </c>
      <c r="CH1731">
        <v>287273.82492870215</v>
      </c>
      <c r="CI1731">
        <v>414458.63661990402</v>
      </c>
      <c r="CJ1731">
        <v>48214.727980086056</v>
      </c>
      <c r="CK1731">
        <v>860344.14328810934</v>
      </c>
      <c r="CL1731">
        <v>22100000</v>
      </c>
      <c r="CM1731">
        <v>10300000</v>
      </c>
      <c r="CN1731">
        <v>4890000</v>
      </c>
      <c r="CO1731">
        <v>303900000</v>
      </c>
      <c r="CP1731">
        <v>41000</v>
      </c>
      <c r="CQ1731">
        <v>1750</v>
      </c>
      <c r="CR1731">
        <v>0</v>
      </c>
      <c r="CS1731">
        <v>10</v>
      </c>
      <c r="CT1731">
        <v>84893000</v>
      </c>
      <c r="CU1731">
        <v>12264000</v>
      </c>
      <c r="CV1731">
        <v>0</v>
      </c>
      <c r="CW1731">
        <v>76530</v>
      </c>
      <c r="CX1731">
        <v>33095.509894702358</v>
      </c>
      <c r="CY1731">
        <v>1764155.4926093793</v>
      </c>
      <c r="CZ1731">
        <v>8940</v>
      </c>
      <c r="DA1731">
        <v>7793.389520801773</v>
      </c>
      <c r="DB1731">
        <v>6523.7936272370143</v>
      </c>
      <c r="DC1731">
        <v>5162.4970120495482</v>
      </c>
      <c r="DD1731">
        <v>-355399.63434840081</v>
      </c>
      <c r="DE1731">
        <v>-392256.03126737109</v>
      </c>
      <c r="DF1731">
        <v>-433025.90181653103</v>
      </c>
    </row>
    <row r="1732" spans="1:110" x14ac:dyDescent="0.45">
      <c r="A1732">
        <v>46404</v>
      </c>
      <c r="B1732" t="s">
        <v>2056</v>
      </c>
      <c r="C1732">
        <v>10431</v>
      </c>
      <c r="D1732">
        <v>9685</v>
      </c>
      <c r="E1732">
        <v>8933</v>
      </c>
      <c r="F1732">
        <v>8216</v>
      </c>
      <c r="G1732">
        <v>7543</v>
      </c>
      <c r="H1732">
        <v>6880</v>
      </c>
      <c r="I1732">
        <v>6229</v>
      </c>
      <c r="J1732">
        <v>5528.7857142857147</v>
      </c>
      <c r="K1732">
        <v>2.2000000000000002</v>
      </c>
      <c r="L1732">
        <v>2.13</v>
      </c>
      <c r="M1732">
        <v>2.08</v>
      </c>
      <c r="N1732">
        <v>2.04</v>
      </c>
      <c r="O1732">
        <v>2.0099999999999998</v>
      </c>
      <c r="P1732">
        <v>2</v>
      </c>
      <c r="Q1732">
        <v>1.9782744227095839</v>
      </c>
      <c r="R1732">
        <v>1.9627847811651393</v>
      </c>
      <c r="S1732">
        <v>249465</v>
      </c>
      <c r="T1732">
        <v>9898</v>
      </c>
      <c r="U1732">
        <v>3777</v>
      </c>
      <c r="V1732">
        <v>20.469583037960017</v>
      </c>
      <c r="W1732">
        <v>53.562498551254151</v>
      </c>
      <c r="X1732">
        <v>2751.2050745165125</v>
      </c>
      <c r="Y1732">
        <v>401.20900119868224</v>
      </c>
      <c r="Z1732">
        <v>5319</v>
      </c>
      <c r="AA1732">
        <v>4878.1872188498855</v>
      </c>
      <c r="AB1732">
        <v>4434.872994432887</v>
      </c>
      <c r="AC1732">
        <v>4013.4597524298706</v>
      </c>
      <c r="AD1732">
        <v>3628.1896232124791</v>
      </c>
      <c r="AE1732">
        <v>3286.7610784370499</v>
      </c>
      <c r="AF1732">
        <v>3020.9797265653142</v>
      </c>
      <c r="AG1732">
        <v>2622.9861760563663</v>
      </c>
      <c r="AH1732">
        <v>2335</v>
      </c>
      <c r="AI1732">
        <v>2157.7279471689949</v>
      </c>
      <c r="AJ1732">
        <v>1985.2845334663848</v>
      </c>
      <c r="AK1732">
        <v>1786.6259573995212</v>
      </c>
      <c r="AL1732">
        <v>1582.0802346737107</v>
      </c>
      <c r="AM1732">
        <v>1411.9844477649426</v>
      </c>
      <c r="AN1732">
        <v>1312.6344447709585</v>
      </c>
      <c r="AO1732">
        <v>1147.253080780682</v>
      </c>
      <c r="AP1732">
        <v>13.26694015899332</v>
      </c>
      <c r="AQ1732">
        <v>57.766635069773073</v>
      </c>
      <c r="AR1732">
        <v>3.9803327596813225</v>
      </c>
      <c r="AS1732">
        <v>57.766635069773073</v>
      </c>
      <c r="AT1732">
        <v>10289</v>
      </c>
      <c r="AU1732">
        <v>105</v>
      </c>
      <c r="AV1732">
        <v>6275.2507517376362</v>
      </c>
      <c r="AW1732">
        <v>1902.0944053301205</v>
      </c>
      <c r="AX1732">
        <v>72.434762774608359</v>
      </c>
      <c r="AY1732">
        <v>209.4051175854849</v>
      </c>
      <c r="AZ1732">
        <v>72.355671178757774</v>
      </c>
      <c r="BA1732">
        <v>1.925450723207851</v>
      </c>
      <c r="BB1732">
        <v>66.061272509003672</v>
      </c>
      <c r="BC1732">
        <v>8940</v>
      </c>
      <c r="BD1732">
        <v>365865.54155514919</v>
      </c>
      <c r="BE1732">
        <v>1640946.8068886425</v>
      </c>
      <c r="BF1732">
        <v>39340</v>
      </c>
      <c r="BG1732">
        <v>34845.331227793125</v>
      </c>
      <c r="BH1732">
        <v>29762.730820856996</v>
      </c>
      <c r="BI1732">
        <v>63824</v>
      </c>
      <c r="BJ1732">
        <v>52510.296088938732</v>
      </c>
      <c r="BK1732">
        <v>47469.595594264363</v>
      </c>
      <c r="BL1732">
        <v>-235947.0519525453</v>
      </c>
      <c r="BM1732">
        <v>-262974.24839133507</v>
      </c>
      <c r="BN1732">
        <v>-297045.2677444013</v>
      </c>
      <c r="BO1732">
        <v>69265.813508292893</v>
      </c>
      <c r="BP1732">
        <v>227899.19793298771</v>
      </c>
      <c r="BQ1732">
        <v>375338.53334059287</v>
      </c>
      <c r="BR1732">
        <v>1326489</v>
      </c>
      <c r="BS1732">
        <v>8767932</v>
      </c>
      <c r="BT1732">
        <v>937111</v>
      </c>
      <c r="BU1732">
        <v>28667</v>
      </c>
      <c r="BV1732">
        <v>88734</v>
      </c>
      <c r="BW1732">
        <v>932589</v>
      </c>
      <c r="BX1732">
        <v>42948</v>
      </c>
      <c r="BY1732">
        <v>225.26618239112446</v>
      </c>
      <c r="BZ1732">
        <v>0</v>
      </c>
      <c r="CA1732">
        <v>828.76652841604346</v>
      </c>
      <c r="CB1732">
        <v>0</v>
      </c>
      <c r="CC1732">
        <v>0</v>
      </c>
      <c r="CD1732">
        <v>11.6350676382458</v>
      </c>
      <c r="CE1732">
        <v>1.153647590889161</v>
      </c>
      <c r="CF1732">
        <v>0</v>
      </c>
      <c r="CG1732">
        <v>184691.10713638086</v>
      </c>
      <c r="CH1732">
        <v>121368.44183247886</v>
      </c>
      <c r="CI1732">
        <v>175101.92215756417</v>
      </c>
      <c r="CJ1732">
        <v>20369.925487545541</v>
      </c>
      <c r="CK1732">
        <v>363481.17736272071</v>
      </c>
      <c r="CL1732">
        <v>4610000</v>
      </c>
      <c r="CM1732">
        <v>12300000</v>
      </c>
      <c r="CN1732">
        <v>1910000</v>
      </c>
      <c r="CO1732">
        <v>116130000</v>
      </c>
      <c r="CP1732">
        <v>14000</v>
      </c>
      <c r="CQ1732">
        <v>1400</v>
      </c>
      <c r="CR1732">
        <v>0</v>
      </c>
      <c r="CS1732">
        <v>0</v>
      </c>
      <c r="CT1732">
        <v>28233000</v>
      </c>
      <c r="CU1732">
        <v>9811200</v>
      </c>
      <c r="CV1732">
        <v>0</v>
      </c>
      <c r="CW1732">
        <v>0</v>
      </c>
      <c r="CX1732">
        <v>11454.911175952628</v>
      </c>
      <c r="CY1732">
        <v>725663.37623310438</v>
      </c>
      <c r="CZ1732">
        <v>8940</v>
      </c>
      <c r="DA1732">
        <v>7918.5882352941171</v>
      </c>
      <c r="DB1732">
        <v>6763.5692307692298</v>
      </c>
      <c r="DC1732">
        <v>5538.2757197915671</v>
      </c>
      <c r="DD1732">
        <v>-235947.0519525453</v>
      </c>
      <c r="DE1732">
        <v>-262974.24839133507</v>
      </c>
      <c r="DF1732">
        <v>-297045.2677444013</v>
      </c>
    </row>
    <row r="1733" spans="1:110" x14ac:dyDescent="0.45">
      <c r="A1733">
        <v>46452</v>
      </c>
      <c r="B1733" t="s">
        <v>2057</v>
      </c>
      <c r="C1733">
        <v>10327</v>
      </c>
      <c r="D1733">
        <v>9257</v>
      </c>
      <c r="E1733">
        <v>8219</v>
      </c>
      <c r="F1733">
        <v>7231</v>
      </c>
      <c r="G1733">
        <v>6315</v>
      </c>
      <c r="H1733">
        <v>5453</v>
      </c>
      <c r="I1733">
        <v>4634</v>
      </c>
      <c r="J1733">
        <v>3684.3214285714284</v>
      </c>
      <c r="K1733">
        <v>2.2000000000000002</v>
      </c>
      <c r="L1733">
        <v>2.13</v>
      </c>
      <c r="M1733">
        <v>2.08</v>
      </c>
      <c r="N1733">
        <v>2.04</v>
      </c>
      <c r="O1733">
        <v>2.0099999999999998</v>
      </c>
      <c r="P1733">
        <v>2</v>
      </c>
      <c r="Q1733">
        <v>1.9782744227095839</v>
      </c>
      <c r="R1733">
        <v>1.9627847811651393</v>
      </c>
      <c r="S1733">
        <v>252968</v>
      </c>
      <c r="T1733">
        <v>9753</v>
      </c>
      <c r="U1733">
        <v>3311</v>
      </c>
      <c r="V1733">
        <v>20.771086185055257</v>
      </c>
      <c r="W1733">
        <v>54.35143801570436</v>
      </c>
      <c r="X1733">
        <v>2644.915238143104</v>
      </c>
      <c r="Y1733">
        <v>343.14753539016004</v>
      </c>
      <c r="Z1733">
        <v>4373</v>
      </c>
      <c r="AA1733">
        <v>3794.6634122075166</v>
      </c>
      <c r="AB1733">
        <v>3216.8962386654407</v>
      </c>
      <c r="AC1733">
        <v>2709.4945270629801</v>
      </c>
      <c r="AD1733">
        <v>2266.9431425674743</v>
      </c>
      <c r="AE1733">
        <v>1885.7075247593655</v>
      </c>
      <c r="AF1733">
        <v>1630.8872569123821</v>
      </c>
      <c r="AG1733">
        <v>1126.3189894794787</v>
      </c>
      <c r="AH1733">
        <v>813</v>
      </c>
      <c r="AI1733">
        <v>718.80974313511024</v>
      </c>
      <c r="AJ1733">
        <v>629.92171613049322</v>
      </c>
      <c r="AK1733">
        <v>541.68618106222675</v>
      </c>
      <c r="AL1733">
        <v>463.1708334602738</v>
      </c>
      <c r="AM1733">
        <v>402.6977917260615</v>
      </c>
      <c r="AN1733">
        <v>438.86131588487609</v>
      </c>
      <c r="AO1733">
        <v>345.81016863169714</v>
      </c>
      <c r="AP1733">
        <v>18.946738943241389</v>
      </c>
      <c r="AQ1733">
        <v>20.765783848611235</v>
      </c>
      <c r="AR1733">
        <v>1.430838573741652</v>
      </c>
      <c r="AS1733">
        <v>20.765783848611235</v>
      </c>
      <c r="AT1733">
        <v>9298</v>
      </c>
      <c r="AU1733">
        <v>142</v>
      </c>
      <c r="AV1733">
        <v>5684.780723476515</v>
      </c>
      <c r="AW1733">
        <v>2113.6041874361308</v>
      </c>
      <c r="AX1733">
        <v>92.338626234648302</v>
      </c>
      <c r="AY1733">
        <v>189.70113274241129</v>
      </c>
      <c r="AZ1733">
        <v>80.401503290070409</v>
      </c>
      <c r="BA1733">
        <v>2.4545324351617488</v>
      </c>
      <c r="BB1733">
        <v>66.061272509003672</v>
      </c>
      <c r="BC1733">
        <v>8940</v>
      </c>
      <c r="BD1733">
        <v>255081.30116170313</v>
      </c>
      <c r="BE1733">
        <v>1414184.8248326937</v>
      </c>
      <c r="BF1733">
        <v>21960</v>
      </c>
      <c r="BG1733">
        <v>17910.589061378036</v>
      </c>
      <c r="BH1733">
        <v>13776.762687695798</v>
      </c>
      <c r="BI1733">
        <v>14448.000000000002</v>
      </c>
      <c r="BJ1733">
        <v>10316.271214218867</v>
      </c>
      <c r="BK1733">
        <v>8631.2779200517252</v>
      </c>
      <c r="BL1733">
        <v>-259995.32568726456</v>
      </c>
      <c r="BM1733">
        <v>-304960.04096703755</v>
      </c>
      <c r="BN1733">
        <v>-357528.79783827107</v>
      </c>
      <c r="BO1733">
        <v>-80842.883556698915</v>
      </c>
      <c r="BP1733">
        <v>-23413.495807509171</v>
      </c>
      <c r="BQ1733">
        <v>57423.222724893247</v>
      </c>
      <c r="BR1733">
        <v>1326489</v>
      </c>
      <c r="BS1733">
        <v>8767932</v>
      </c>
      <c r="BT1733">
        <v>937111</v>
      </c>
      <c r="BU1733">
        <v>28667</v>
      </c>
      <c r="BV1733">
        <v>88734</v>
      </c>
      <c r="BW1733">
        <v>932589</v>
      </c>
      <c r="BX1733">
        <v>42948</v>
      </c>
      <c r="BY1733">
        <v>860.36538019182899</v>
      </c>
      <c r="BZ1733">
        <v>0</v>
      </c>
      <c r="CA1733">
        <v>0</v>
      </c>
      <c r="CB1733">
        <v>259.56272807140249</v>
      </c>
      <c r="CC1733">
        <v>0</v>
      </c>
      <c r="CD1733">
        <v>12.900774320514437</v>
      </c>
      <c r="CE1733">
        <v>29.377335551030427</v>
      </c>
      <c r="CF1733">
        <v>1.0367999999999999</v>
      </c>
      <c r="CG1733">
        <v>191757.54949638151</v>
      </c>
      <c r="CH1733">
        <v>126012.10395476501</v>
      </c>
      <c r="CI1733">
        <v>181801.47396185357</v>
      </c>
      <c r="CJ1733">
        <v>21149.296549677718</v>
      </c>
      <c r="CK1733">
        <v>377388.28327920742</v>
      </c>
      <c r="CL1733">
        <v>9120000</v>
      </c>
      <c r="CM1733">
        <v>9260000</v>
      </c>
      <c r="CN1733">
        <v>1180000</v>
      </c>
      <c r="CO1733">
        <v>144290000</v>
      </c>
      <c r="CP1733">
        <v>62000</v>
      </c>
      <c r="CQ1733">
        <v>2180</v>
      </c>
      <c r="CR1733">
        <v>96690</v>
      </c>
      <c r="CS1733">
        <v>2940</v>
      </c>
      <c r="CT1733">
        <v>115490000</v>
      </c>
      <c r="CU1733">
        <v>15277440</v>
      </c>
      <c r="CV1733">
        <v>676866900</v>
      </c>
      <c r="CW1733">
        <v>18043530</v>
      </c>
      <c r="CX1733">
        <v>14922.683041603601</v>
      </c>
      <c r="CY1733">
        <v>809912.39467148227</v>
      </c>
      <c r="CZ1733">
        <v>8940</v>
      </c>
      <c r="DA1733">
        <v>7291.4693173369596</v>
      </c>
      <c r="DB1733">
        <v>5608.5727881603116</v>
      </c>
      <c r="DC1733">
        <v>3861.2834944549004</v>
      </c>
      <c r="DD1733">
        <v>-259995.32568726456</v>
      </c>
      <c r="DE1733">
        <v>-304960.04096703755</v>
      </c>
      <c r="DF1733">
        <v>-357528.79783827107</v>
      </c>
    </row>
    <row r="1734" spans="1:110" x14ac:dyDescent="0.45">
      <c r="A1734">
        <v>46468</v>
      </c>
      <c r="B1734" t="s">
        <v>2058</v>
      </c>
      <c r="C1734">
        <v>13241</v>
      </c>
      <c r="D1734">
        <v>12124</v>
      </c>
      <c r="E1734">
        <v>10994</v>
      </c>
      <c r="F1734">
        <v>9889</v>
      </c>
      <c r="G1734">
        <v>8848</v>
      </c>
      <c r="H1734">
        <v>7835</v>
      </c>
      <c r="I1734">
        <v>6872</v>
      </c>
      <c r="J1734">
        <v>5806.6071428571431</v>
      </c>
      <c r="K1734">
        <v>2.2000000000000002</v>
      </c>
      <c r="L1734">
        <v>2.13</v>
      </c>
      <c r="M1734">
        <v>2.08</v>
      </c>
      <c r="N1734">
        <v>2.04</v>
      </c>
      <c r="O1734">
        <v>2.0099999999999998</v>
      </c>
      <c r="P1734">
        <v>2</v>
      </c>
      <c r="Q1734">
        <v>1.9782744227095839</v>
      </c>
      <c r="R1734">
        <v>1.9627847811651393</v>
      </c>
      <c r="S1734">
        <v>231033</v>
      </c>
      <c r="T1734">
        <v>10501</v>
      </c>
      <c r="U1734">
        <v>3087</v>
      </c>
      <c r="V1734">
        <v>29.282427402361922</v>
      </c>
      <c r="W1734">
        <v>76.622956725967825</v>
      </c>
      <c r="X1734">
        <v>2590.0189046259575</v>
      </c>
      <c r="Y1734">
        <v>290.9759359090163</v>
      </c>
      <c r="Z1734">
        <v>6619</v>
      </c>
      <c r="AA1734">
        <v>5827.1949569695253</v>
      </c>
      <c r="AB1734">
        <v>5063.0884157681221</v>
      </c>
      <c r="AC1734">
        <v>4397.4789369440687</v>
      </c>
      <c r="AD1734">
        <v>3838.6959777873399</v>
      </c>
      <c r="AE1734">
        <v>3364.8551715380736</v>
      </c>
      <c r="AF1734">
        <v>2957.0318340648041</v>
      </c>
      <c r="AG1734">
        <v>2343.5933131396141</v>
      </c>
      <c r="AH1734">
        <v>2044</v>
      </c>
      <c r="AI1734">
        <v>1898.9708779300317</v>
      </c>
      <c r="AJ1734">
        <v>1785.4792251307899</v>
      </c>
      <c r="AK1734">
        <v>1674.6017145854344</v>
      </c>
      <c r="AL1734">
        <v>1575.0211893629696</v>
      </c>
      <c r="AM1734">
        <v>1488.6083152010872</v>
      </c>
      <c r="AN1734">
        <v>1403.1888671301676</v>
      </c>
      <c r="AO1734">
        <v>1184.2083788411214</v>
      </c>
      <c r="AP1734">
        <v>18.587792551671807</v>
      </c>
      <c r="AQ1734">
        <v>98.920643060657156</v>
      </c>
      <c r="AR1734">
        <v>6.8159946603693227</v>
      </c>
      <c r="AS1734">
        <v>98.920643060657156</v>
      </c>
      <c r="AT1734">
        <v>13725</v>
      </c>
      <c r="AU1734">
        <v>492</v>
      </c>
      <c r="AV1734">
        <v>8474.9944312964417</v>
      </c>
      <c r="AW1734">
        <v>5485.7973852486675</v>
      </c>
      <c r="AX1734">
        <v>297.42152436680379</v>
      </c>
      <c r="AY1734">
        <v>282.81056417236221</v>
      </c>
      <c r="AZ1734">
        <v>208.67973253485931</v>
      </c>
      <c r="BA1734">
        <v>7.9060173217049687</v>
      </c>
      <c r="BB1734">
        <v>66.061272509003672</v>
      </c>
      <c r="BC1734">
        <v>8940</v>
      </c>
      <c r="BD1734">
        <v>306950.1794843431</v>
      </c>
      <c r="BE1734">
        <v>1814818.3476301022</v>
      </c>
      <c r="BF1734">
        <v>48922</v>
      </c>
      <c r="BG1734">
        <v>41663.91614832999</v>
      </c>
      <c r="BH1734">
        <v>33670.292110689545</v>
      </c>
      <c r="BI1734">
        <v>138112</v>
      </c>
      <c r="BJ1734">
        <v>104225.89520757568</v>
      </c>
      <c r="BK1734">
        <v>90982.021847417956</v>
      </c>
      <c r="BL1734">
        <v>-265673.08582953713</v>
      </c>
      <c r="BM1734">
        <v>-319716.09884415817</v>
      </c>
      <c r="BN1734">
        <v>-376268.77602557681</v>
      </c>
      <c r="BO1734">
        <v>-31930.128762836452</v>
      </c>
      <c r="BP1734">
        <v>87324.661886710091</v>
      </c>
      <c r="BQ1734">
        <v>234188.31864354573</v>
      </c>
      <c r="BR1734">
        <v>1326489</v>
      </c>
      <c r="BS1734">
        <v>8767932</v>
      </c>
      <c r="BT1734">
        <v>937111</v>
      </c>
      <c r="BU1734">
        <v>28667</v>
      </c>
      <c r="BV1734">
        <v>88734</v>
      </c>
      <c r="BW1734">
        <v>932589</v>
      </c>
      <c r="BX1734">
        <v>42948</v>
      </c>
      <c r="BY1734">
        <v>504.61304984525731</v>
      </c>
      <c r="BZ1734">
        <v>0</v>
      </c>
      <c r="CA1734">
        <v>0</v>
      </c>
      <c r="CB1734">
        <v>0</v>
      </c>
      <c r="CC1734">
        <v>0</v>
      </c>
      <c r="CD1734">
        <v>16.967806972441796</v>
      </c>
      <c r="CE1734">
        <v>0</v>
      </c>
      <c r="CF1734">
        <v>5.0111999999999997</v>
      </c>
      <c r="CG1734">
        <v>227410.9632218394</v>
      </c>
      <c r="CH1734">
        <v>149441.49011720874</v>
      </c>
      <c r="CI1734">
        <v>215603.7580653138</v>
      </c>
      <c r="CJ1734">
        <v>25081.577817708247</v>
      </c>
      <c r="CK1734">
        <v>447555.95403966308</v>
      </c>
      <c r="CL1734">
        <v>9550000</v>
      </c>
      <c r="CM1734">
        <v>30500000</v>
      </c>
      <c r="CN1734">
        <v>1650000</v>
      </c>
      <c r="CO1734">
        <v>100670000</v>
      </c>
      <c r="CP1734">
        <v>1000</v>
      </c>
      <c r="CQ1734">
        <v>170</v>
      </c>
      <c r="CR1734">
        <v>0</v>
      </c>
      <c r="CS1734">
        <v>0</v>
      </c>
      <c r="CT1734">
        <v>1570000</v>
      </c>
      <c r="CU1734">
        <v>1191360</v>
      </c>
      <c r="CV1734">
        <v>0</v>
      </c>
      <c r="CW1734">
        <v>0</v>
      </c>
      <c r="CX1734">
        <v>5836.0943494801668</v>
      </c>
      <c r="CY1734">
        <v>918350.02280004323</v>
      </c>
      <c r="CZ1734">
        <v>8940</v>
      </c>
      <c r="DA1734">
        <v>7613.6586886486693</v>
      </c>
      <c r="DB1734">
        <v>6152.9048581326297</v>
      </c>
      <c r="DC1734">
        <v>4646.4466672589151</v>
      </c>
      <c r="DD1734">
        <v>-265673.08582953713</v>
      </c>
      <c r="DE1734">
        <v>-319716.09884415817</v>
      </c>
      <c r="DF1734">
        <v>-376268.77602557681</v>
      </c>
    </row>
    <row r="1735" spans="1:110" x14ac:dyDescent="0.45">
      <c r="A1735">
        <v>46482</v>
      </c>
      <c r="B1735" t="s">
        <v>2059</v>
      </c>
      <c r="C1735">
        <v>6530</v>
      </c>
      <c r="D1735">
        <v>6111</v>
      </c>
      <c r="E1735">
        <v>5671</v>
      </c>
      <c r="F1735">
        <v>5242</v>
      </c>
      <c r="G1735">
        <v>4856</v>
      </c>
      <c r="H1735">
        <v>4501</v>
      </c>
      <c r="I1735">
        <v>4149</v>
      </c>
      <c r="J1735">
        <v>3749.7857142857142</v>
      </c>
      <c r="K1735">
        <v>2.2000000000000002</v>
      </c>
      <c r="L1735">
        <v>2.13</v>
      </c>
      <c r="M1735">
        <v>2.08</v>
      </c>
      <c r="N1735">
        <v>2.04</v>
      </c>
      <c r="O1735">
        <v>2.0099999999999998</v>
      </c>
      <c r="P1735">
        <v>2</v>
      </c>
      <c r="Q1735">
        <v>1.9782744227095839</v>
      </c>
      <c r="R1735">
        <v>1.9627847811651393</v>
      </c>
      <c r="S1735">
        <v>231033</v>
      </c>
      <c r="T1735">
        <v>10501</v>
      </c>
      <c r="U1735">
        <v>3087</v>
      </c>
      <c r="V1735">
        <v>13.727761090149297</v>
      </c>
      <c r="W1735">
        <v>35.92125849068411</v>
      </c>
      <c r="X1735">
        <v>2724.5996256528638</v>
      </c>
      <c r="Y1735">
        <v>306.09542063021757</v>
      </c>
      <c r="Z1735">
        <v>3050</v>
      </c>
      <c r="AA1735">
        <v>2795.2190559830292</v>
      </c>
      <c r="AB1735">
        <v>2562.1373388758952</v>
      </c>
      <c r="AC1735">
        <v>2350.8388738385643</v>
      </c>
      <c r="AD1735">
        <v>2161.4703675377846</v>
      </c>
      <c r="AE1735">
        <v>1993.2920204069721</v>
      </c>
      <c r="AF1735">
        <v>1843.7063908839632</v>
      </c>
      <c r="AG1735">
        <v>1642.9362714082108</v>
      </c>
      <c r="AH1735">
        <v>1071</v>
      </c>
      <c r="AI1735">
        <v>979.59061286975475</v>
      </c>
      <c r="AJ1735">
        <v>917.43655524346798</v>
      </c>
      <c r="AK1735">
        <v>852.66450435476168</v>
      </c>
      <c r="AL1735">
        <v>796.47333820466599</v>
      </c>
      <c r="AM1735">
        <v>750.54766244863163</v>
      </c>
      <c r="AN1735">
        <v>717.84497886050292</v>
      </c>
      <c r="AO1735">
        <v>660.20294380453993</v>
      </c>
      <c r="AP1735">
        <v>10.409445355517835</v>
      </c>
      <c r="AQ1735">
        <v>27.813565033594443</v>
      </c>
      <c r="AR1735">
        <v>1.9164565139206371</v>
      </c>
      <c r="AS1735">
        <v>27.813565033594443</v>
      </c>
      <c r="AT1735">
        <v>6367</v>
      </c>
      <c r="AU1735">
        <v>116</v>
      </c>
      <c r="AV1735">
        <v>3898.3239798690752</v>
      </c>
      <c r="AW1735">
        <v>1604.526416551375</v>
      </c>
      <c r="AX1735">
        <v>73.935795388986122</v>
      </c>
      <c r="AY1735">
        <v>130.08707120823104</v>
      </c>
      <c r="AZ1735">
        <v>61.036184885614304</v>
      </c>
      <c r="BA1735">
        <v>1.9653509620186749</v>
      </c>
      <c r="BB1735">
        <v>66.061272509003672</v>
      </c>
      <c r="BC1735">
        <v>8940</v>
      </c>
      <c r="BD1735">
        <v>393265.22209147684</v>
      </c>
      <c r="BE1735">
        <v>1190025.463721747</v>
      </c>
      <c r="BF1735">
        <v>26680</v>
      </c>
      <c r="BG1735">
        <v>23895.713034354634</v>
      </c>
      <c r="BH1735">
        <v>20928.213745704466</v>
      </c>
      <c r="BI1735">
        <v>26755.999999999993</v>
      </c>
      <c r="BJ1735">
        <v>22502.366951810913</v>
      </c>
      <c r="BK1735">
        <v>20689.720553404841</v>
      </c>
      <c r="BL1735">
        <v>-217444.19384754566</v>
      </c>
      <c r="BM1735">
        <v>-222908.23285826726</v>
      </c>
      <c r="BN1735">
        <v>-237201.45193948265</v>
      </c>
      <c r="BO1735">
        <v>54715.302690793411</v>
      </c>
      <c r="BP1735">
        <v>178505.2270644455</v>
      </c>
      <c r="BQ1735">
        <v>303667.89957830327</v>
      </c>
      <c r="BR1735">
        <v>1326489</v>
      </c>
      <c r="BS1735">
        <v>8767932</v>
      </c>
      <c r="BT1735">
        <v>937111</v>
      </c>
      <c r="BU1735">
        <v>28667</v>
      </c>
      <c r="BV1735">
        <v>88734</v>
      </c>
      <c r="BW1735">
        <v>932589</v>
      </c>
      <c r="BX1735">
        <v>42948</v>
      </c>
      <c r="BY1735">
        <v>131.55270970879613</v>
      </c>
      <c r="BZ1735">
        <v>0</v>
      </c>
      <c r="CA1735">
        <v>0.31570339199999997</v>
      </c>
      <c r="CB1735">
        <v>0</v>
      </c>
      <c r="CC1735">
        <v>0</v>
      </c>
      <c r="CD1735">
        <v>7.7698143124772079</v>
      </c>
      <c r="CE1735">
        <v>0</v>
      </c>
      <c r="CF1735">
        <v>0</v>
      </c>
      <c r="CG1735">
        <v>127517.16440546644</v>
      </c>
      <c r="CH1735">
        <v>83796.99375216366</v>
      </c>
      <c r="CI1735">
        <v>120896.45755922256</v>
      </c>
      <c r="CJ1735">
        <v>14064.105075748834</v>
      </c>
      <c r="CK1735">
        <v>250960.04767478281</v>
      </c>
      <c r="CL1735">
        <v>8280000</v>
      </c>
      <c r="CM1735">
        <v>5560000</v>
      </c>
      <c r="CN1735">
        <v>320000</v>
      </c>
      <c r="CO1735">
        <v>27780000</v>
      </c>
      <c r="CP1735">
        <v>2000</v>
      </c>
      <c r="CQ1735">
        <v>0</v>
      </c>
      <c r="CR1735">
        <v>0</v>
      </c>
      <c r="CS1735">
        <v>0</v>
      </c>
      <c r="CT1735">
        <v>3849000</v>
      </c>
      <c r="CU1735">
        <v>0</v>
      </c>
      <c r="CV1735">
        <v>0</v>
      </c>
      <c r="CW1735">
        <v>0</v>
      </c>
      <c r="CX1735">
        <v>551.55728588619354</v>
      </c>
      <c r="CY1735">
        <v>526366.61245411471</v>
      </c>
      <c r="CZ1735">
        <v>8940</v>
      </c>
      <c r="DA1735">
        <v>8007.034277628577</v>
      </c>
      <c r="DB1735">
        <v>7012.6773195876285</v>
      </c>
      <c r="DC1735">
        <v>5953.0373417780838</v>
      </c>
      <c r="DD1735">
        <v>-217444.19384754566</v>
      </c>
      <c r="DE1735">
        <v>-222908.23285826726</v>
      </c>
      <c r="DF1735">
        <v>-237201.45193948265</v>
      </c>
    </row>
    <row r="1736" spans="1:110" x14ac:dyDescent="0.45">
      <c r="A1736">
        <v>46490</v>
      </c>
      <c r="B1736" t="s">
        <v>2060</v>
      </c>
      <c r="C1736">
        <v>7923</v>
      </c>
      <c r="D1736">
        <v>6933</v>
      </c>
      <c r="E1736">
        <v>6027</v>
      </c>
      <c r="F1736">
        <v>5213</v>
      </c>
      <c r="G1736">
        <v>4487</v>
      </c>
      <c r="H1736">
        <v>3818</v>
      </c>
      <c r="I1736">
        <v>3192</v>
      </c>
      <c r="J1736">
        <v>2407.6071428571427</v>
      </c>
      <c r="K1736">
        <v>2.2000000000000002</v>
      </c>
      <c r="L1736">
        <v>2.13</v>
      </c>
      <c r="M1736">
        <v>2.08</v>
      </c>
      <c r="N1736">
        <v>2.04</v>
      </c>
      <c r="O1736">
        <v>2.0099999999999998</v>
      </c>
      <c r="P1736">
        <v>2</v>
      </c>
      <c r="Q1736">
        <v>1.9782744227095839</v>
      </c>
      <c r="R1736">
        <v>1.9627847811651393</v>
      </c>
      <c r="S1736">
        <v>234048</v>
      </c>
      <c r="T1736">
        <v>11829</v>
      </c>
      <c r="U1736">
        <v>3909</v>
      </c>
      <c r="V1736">
        <v>16.339501456933306</v>
      </c>
      <c r="W1736">
        <v>42.755366413287987</v>
      </c>
      <c r="X1736">
        <v>3128.6533851840763</v>
      </c>
      <c r="Y1736">
        <v>395.11476482643974</v>
      </c>
      <c r="Z1736">
        <v>3584</v>
      </c>
      <c r="AA1736">
        <v>3062.9582263694747</v>
      </c>
      <c r="AB1736">
        <v>2552.7963571394816</v>
      </c>
      <c r="AC1736">
        <v>2110.5038890251662</v>
      </c>
      <c r="AD1736">
        <v>1726.6775071827212</v>
      </c>
      <c r="AE1736">
        <v>1409.0124476913115</v>
      </c>
      <c r="AF1736">
        <v>1157.2594082949518</v>
      </c>
      <c r="AG1736">
        <v>735.57524572510602</v>
      </c>
      <c r="AH1736">
        <v>1270</v>
      </c>
      <c r="AI1736">
        <v>1101.3039384099543</v>
      </c>
      <c r="AJ1736">
        <v>941.95813856034351</v>
      </c>
      <c r="AK1736">
        <v>806.05491589331496</v>
      </c>
      <c r="AL1736">
        <v>682.8914027059933</v>
      </c>
      <c r="AM1736">
        <v>580.19981655362756</v>
      </c>
      <c r="AN1736">
        <v>509.87397363958934</v>
      </c>
      <c r="AO1736">
        <v>337.71905781810852</v>
      </c>
      <c r="AP1736">
        <v>15.666954267331104</v>
      </c>
      <c r="AQ1736">
        <v>36.371585043931191</v>
      </c>
      <c r="AR1736">
        <v>2.5061354412808328</v>
      </c>
      <c r="AS1736">
        <v>36.371585043931191</v>
      </c>
      <c r="AT1736">
        <v>7329</v>
      </c>
      <c r="AU1736">
        <v>49</v>
      </c>
      <c r="AV1736">
        <v>4462.3180938026089</v>
      </c>
      <c r="AW1736">
        <v>1138.7961092992416</v>
      </c>
      <c r="AX1736">
        <v>36.880079280310269</v>
      </c>
      <c r="AY1736">
        <v>148.90755479019305</v>
      </c>
      <c r="AZ1736">
        <v>43.319803997743151</v>
      </c>
      <c r="BA1736">
        <v>0.98034110421810838</v>
      </c>
      <c r="BB1736">
        <v>66.061272509003672</v>
      </c>
      <c r="BC1736">
        <v>8940</v>
      </c>
      <c r="BD1736">
        <v>222564.45110880909</v>
      </c>
      <c r="BE1736">
        <v>985046.59204727656</v>
      </c>
      <c r="BF1736">
        <v>13174</v>
      </c>
      <c r="BG1736">
        <v>10342.692667633908</v>
      </c>
      <c r="BH1736">
        <v>7726.485443530938</v>
      </c>
      <c r="BI1736">
        <v>34584</v>
      </c>
      <c r="BJ1736">
        <v>23829.794957589424</v>
      </c>
      <c r="BK1736">
        <v>19495.993903641294</v>
      </c>
      <c r="BL1736">
        <v>-269232.23054121982</v>
      </c>
      <c r="BM1736">
        <v>-312738.80804270238</v>
      </c>
      <c r="BN1736">
        <v>-367641.47425325611</v>
      </c>
      <c r="BO1736">
        <v>-85333.060881495243</v>
      </c>
      <c r="BP1736">
        <v>-62244.542769078515</v>
      </c>
      <c r="BQ1736">
        <v>-12572.999461706786</v>
      </c>
      <c r="BR1736">
        <v>1326489</v>
      </c>
      <c r="BS1736">
        <v>8767932</v>
      </c>
      <c r="BT1736">
        <v>937111</v>
      </c>
      <c r="BU1736">
        <v>28667</v>
      </c>
      <c r="BV1736">
        <v>88734</v>
      </c>
      <c r="BW1736">
        <v>932589</v>
      </c>
      <c r="BX1736">
        <v>42948</v>
      </c>
      <c r="BY1736">
        <v>161.51437422638585</v>
      </c>
      <c r="BZ1736">
        <v>0</v>
      </c>
      <c r="CA1736">
        <v>0</v>
      </c>
      <c r="CB1736">
        <v>58.55885252037104</v>
      </c>
      <c r="CC1736">
        <v>0</v>
      </c>
      <c r="CD1736">
        <v>5.8650358167477785</v>
      </c>
      <c r="CE1736">
        <v>0</v>
      </c>
      <c r="CF1736">
        <v>0</v>
      </c>
      <c r="CG1736">
        <v>143577.26067819522</v>
      </c>
      <c r="CH1736">
        <v>94350.771302813999</v>
      </c>
      <c r="CI1736">
        <v>136122.71165988033</v>
      </c>
      <c r="CJ1736">
        <v>15835.402944231055</v>
      </c>
      <c r="CK1736">
        <v>282567.10657588899</v>
      </c>
      <c r="CL1736">
        <v>4850000</v>
      </c>
      <c r="CM1736">
        <v>10200000</v>
      </c>
      <c r="CN1736">
        <v>1250000</v>
      </c>
      <c r="CO1736">
        <v>163190000</v>
      </c>
      <c r="CP1736">
        <v>233000</v>
      </c>
      <c r="CQ1736">
        <v>1320</v>
      </c>
      <c r="CR1736">
        <v>0</v>
      </c>
      <c r="CS1736">
        <v>0</v>
      </c>
      <c r="CT1736">
        <v>609984000</v>
      </c>
      <c r="CU1736">
        <v>9250560</v>
      </c>
      <c r="CV1736">
        <v>0</v>
      </c>
      <c r="CW1736">
        <v>0</v>
      </c>
      <c r="CX1736">
        <v>20004.120442391591</v>
      </c>
      <c r="CY1736">
        <v>606316.49059026968</v>
      </c>
      <c r="CZ1736">
        <v>8940</v>
      </c>
      <c r="DA1736">
        <v>7018.6482806017248</v>
      </c>
      <c r="DB1736">
        <v>5243.265512765036</v>
      </c>
      <c r="DC1736">
        <v>3369.060913540156</v>
      </c>
      <c r="DD1736">
        <v>-269232.23054121982</v>
      </c>
      <c r="DE1736">
        <v>-312738.80804270238</v>
      </c>
      <c r="DF1736">
        <v>-367641.47425325611</v>
      </c>
    </row>
    <row r="1737" spans="1:110" x14ac:dyDescent="0.45">
      <c r="A1737">
        <v>46491</v>
      </c>
      <c r="B1737" t="s">
        <v>2061</v>
      </c>
      <c r="C1737">
        <v>7542</v>
      </c>
      <c r="D1737">
        <v>6397</v>
      </c>
      <c r="E1737">
        <v>5366</v>
      </c>
      <c r="F1737">
        <v>4500</v>
      </c>
      <c r="G1737">
        <v>3762</v>
      </c>
      <c r="H1737">
        <v>3100</v>
      </c>
      <c r="I1737">
        <v>2501</v>
      </c>
      <c r="J1737">
        <v>1668.1071428571429</v>
      </c>
      <c r="K1737">
        <v>2.2000000000000002</v>
      </c>
      <c r="L1737">
        <v>2.13</v>
      </c>
      <c r="M1737">
        <v>2.08</v>
      </c>
      <c r="N1737">
        <v>2.04</v>
      </c>
      <c r="O1737">
        <v>2.0099999999999998</v>
      </c>
      <c r="P1737">
        <v>2</v>
      </c>
      <c r="Q1737">
        <v>1.9782744227095839</v>
      </c>
      <c r="R1737">
        <v>1.9627847811651393</v>
      </c>
      <c r="S1737">
        <v>234048</v>
      </c>
      <c r="T1737">
        <v>11829</v>
      </c>
      <c r="U1737">
        <v>3909</v>
      </c>
      <c r="V1737">
        <v>16.849995513257628</v>
      </c>
      <c r="W1737">
        <v>44.09116974165029</v>
      </c>
      <c r="X1737">
        <v>2887.9743756869002</v>
      </c>
      <c r="Y1737">
        <v>364.71963358995652</v>
      </c>
      <c r="Z1737">
        <v>3312</v>
      </c>
      <c r="AA1737">
        <v>2773.71431345887</v>
      </c>
      <c r="AB1737">
        <v>2275.1322211501356</v>
      </c>
      <c r="AC1737">
        <v>1851.6762630994228</v>
      </c>
      <c r="AD1737">
        <v>1484.6725817750603</v>
      </c>
      <c r="AE1737">
        <v>1168.6682798628653</v>
      </c>
      <c r="AF1737">
        <v>937.60011626828521</v>
      </c>
      <c r="AG1737">
        <v>515.86879097266558</v>
      </c>
      <c r="AH1737">
        <v>1229</v>
      </c>
      <c r="AI1737">
        <v>1064.9427286785317</v>
      </c>
      <c r="AJ1737">
        <v>925.41124981141274</v>
      </c>
      <c r="AK1737">
        <v>794.12235703163958</v>
      </c>
      <c r="AL1737">
        <v>677.48849902608538</v>
      </c>
      <c r="AM1737">
        <v>568.66311120406624</v>
      </c>
      <c r="AN1737">
        <v>501.07088325016855</v>
      </c>
      <c r="AO1737">
        <v>299.84382914469296</v>
      </c>
      <c r="AP1737">
        <v>13.921489461267262</v>
      </c>
      <c r="AQ1737">
        <v>40.902301519991823</v>
      </c>
      <c r="AR1737">
        <v>2.8183184028244659</v>
      </c>
      <c r="AS1737">
        <v>40.902301519991823</v>
      </c>
      <c r="AT1737">
        <v>6624</v>
      </c>
      <c r="AU1737">
        <v>136</v>
      </c>
      <c r="AV1737">
        <v>4060.2096206448305</v>
      </c>
      <c r="AW1737">
        <v>1797.6234861742946</v>
      </c>
      <c r="AX1737">
        <v>85.659722924023555</v>
      </c>
      <c r="AY1737">
        <v>135.48919504091799</v>
      </c>
      <c r="AZ1737">
        <v>68.381597414070157</v>
      </c>
      <c r="BA1737">
        <v>2.2769947624051845</v>
      </c>
      <c r="BB1737">
        <v>66.061272509003672</v>
      </c>
      <c r="BC1737">
        <v>8940</v>
      </c>
      <c r="BD1737">
        <v>167124.05580547836</v>
      </c>
      <c r="BE1737">
        <v>1009744.5011653006</v>
      </c>
      <c r="BF1737">
        <v>12882</v>
      </c>
      <c r="BG1737">
        <v>9461.6939006335688</v>
      </c>
      <c r="BH1737">
        <v>6648.4169141785205</v>
      </c>
      <c r="BI1737">
        <v>21262</v>
      </c>
      <c r="BJ1737">
        <v>14194.086433120945</v>
      </c>
      <c r="BK1737">
        <v>11380.807417883134</v>
      </c>
      <c r="BL1737">
        <v>-298820.53937100619</v>
      </c>
      <c r="BM1737">
        <v>-353139.48356126162</v>
      </c>
      <c r="BN1737">
        <v>-420830.80226023414</v>
      </c>
      <c r="BO1737">
        <v>-111763.63803419145</v>
      </c>
      <c r="BP1737">
        <v>-99132.296384234447</v>
      </c>
      <c r="BQ1737">
        <v>-63934.666569202091</v>
      </c>
      <c r="BR1737">
        <v>1326489</v>
      </c>
      <c r="BS1737">
        <v>8767932</v>
      </c>
      <c r="BT1737">
        <v>937111</v>
      </c>
      <c r="BU1737">
        <v>28667</v>
      </c>
      <c r="BV1737">
        <v>88734</v>
      </c>
      <c r="BW1737">
        <v>932589</v>
      </c>
      <c r="BX1737">
        <v>42948</v>
      </c>
      <c r="BY1737">
        <v>113.81099825849604</v>
      </c>
      <c r="BZ1737">
        <v>0</v>
      </c>
      <c r="CA1737">
        <v>27.374314112</v>
      </c>
      <c r="CB1737">
        <v>452.05226148386248</v>
      </c>
      <c r="CC1737">
        <v>0</v>
      </c>
      <c r="CD1737">
        <v>11.281298689785624</v>
      </c>
      <c r="CE1737">
        <v>0</v>
      </c>
      <c r="CF1737">
        <v>0</v>
      </c>
      <c r="CG1737">
        <v>158031.34732365111</v>
      </c>
      <c r="CH1737">
        <v>103849.17109839931</v>
      </c>
      <c r="CI1737">
        <v>149826.34035047228</v>
      </c>
      <c r="CJ1737">
        <v>17429.571025865054</v>
      </c>
      <c r="CK1737">
        <v>311013.45958688448</v>
      </c>
      <c r="CL1737">
        <v>5030000</v>
      </c>
      <c r="CM1737">
        <v>10200000</v>
      </c>
      <c r="CN1737">
        <v>1620000</v>
      </c>
      <c r="CO1737">
        <v>213570000</v>
      </c>
      <c r="CP1737">
        <v>299000</v>
      </c>
      <c r="CQ1737">
        <v>3710</v>
      </c>
      <c r="CR1737">
        <v>0</v>
      </c>
      <c r="CS1737">
        <v>0</v>
      </c>
      <c r="CT1737">
        <v>817902000</v>
      </c>
      <c r="CU1737">
        <v>25999680</v>
      </c>
      <c r="CV1737">
        <v>0</v>
      </c>
      <c r="CW1737">
        <v>0</v>
      </c>
      <c r="CX1737">
        <v>27172.738146269381</v>
      </c>
      <c r="CY1737">
        <v>662663.833607601</v>
      </c>
      <c r="CZ1737">
        <v>8940</v>
      </c>
      <c r="DA1737">
        <v>6566.3362421723423</v>
      </c>
      <c r="DB1737">
        <v>4613.9455994997661</v>
      </c>
      <c r="DC1737">
        <v>2529.8340382816659</v>
      </c>
      <c r="DD1737">
        <v>-298820.53937100619</v>
      </c>
      <c r="DE1737">
        <v>-353139.48356126162</v>
      </c>
      <c r="DF1737">
        <v>-420830.80226023414</v>
      </c>
    </row>
    <row r="1738" spans="1:110" x14ac:dyDescent="0.45">
      <c r="A1738">
        <v>46492</v>
      </c>
      <c r="B1738" t="s">
        <v>2062</v>
      </c>
      <c r="C1738">
        <v>15664</v>
      </c>
      <c r="D1738">
        <v>14323</v>
      </c>
      <c r="E1738">
        <v>12753</v>
      </c>
      <c r="F1738">
        <v>11374</v>
      </c>
      <c r="G1738">
        <v>10065</v>
      </c>
      <c r="H1738">
        <v>8836</v>
      </c>
      <c r="I1738">
        <v>7700</v>
      </c>
      <c r="J1738">
        <v>6358.7857142857147</v>
      </c>
      <c r="K1738">
        <v>2.2000000000000002</v>
      </c>
      <c r="L1738">
        <v>2.13</v>
      </c>
      <c r="M1738">
        <v>2.08</v>
      </c>
      <c r="N1738">
        <v>2.04</v>
      </c>
      <c r="O1738">
        <v>2.0099999999999998</v>
      </c>
      <c r="P1738">
        <v>2</v>
      </c>
      <c r="Q1738">
        <v>1.9782744227095839</v>
      </c>
      <c r="R1738">
        <v>1.9627847811651393</v>
      </c>
      <c r="S1738">
        <v>234048</v>
      </c>
      <c r="T1738">
        <v>11829</v>
      </c>
      <c r="U1738">
        <v>3909</v>
      </c>
      <c r="V1738">
        <v>34.07086485352508</v>
      </c>
      <c r="W1738">
        <v>89.152800326839639</v>
      </c>
      <c r="X1738">
        <v>2966.3754188365806</v>
      </c>
      <c r="Y1738">
        <v>374.62082938010985</v>
      </c>
      <c r="Z1738">
        <v>6456</v>
      </c>
      <c r="AA1738">
        <v>5711.7200363032716</v>
      </c>
      <c r="AB1738">
        <v>4931.3430314421585</v>
      </c>
      <c r="AC1738">
        <v>4257.2207491216077</v>
      </c>
      <c r="AD1738">
        <v>3661.3660118754287</v>
      </c>
      <c r="AE1738">
        <v>3137.7565132262453</v>
      </c>
      <c r="AF1738">
        <v>2741.5521585551928</v>
      </c>
      <c r="AG1738">
        <v>2093.6069941153232</v>
      </c>
      <c r="AH1738">
        <v>1158</v>
      </c>
      <c r="AI1738">
        <v>940.30141850104076</v>
      </c>
      <c r="AJ1738">
        <v>755.76711478371385</v>
      </c>
      <c r="AK1738">
        <v>618.29936460684951</v>
      </c>
      <c r="AL1738">
        <v>514.3322841637048</v>
      </c>
      <c r="AM1738">
        <v>430.19211625385162</v>
      </c>
      <c r="AN1738">
        <v>403.00242394240621</v>
      </c>
      <c r="AO1738">
        <v>308.40713876441828</v>
      </c>
      <c r="AP1738">
        <v>30.693435561469425</v>
      </c>
      <c r="AQ1738">
        <v>48.831055353097938</v>
      </c>
      <c r="AR1738">
        <v>3.3646385855258241</v>
      </c>
      <c r="AS1738">
        <v>48.831055353097938</v>
      </c>
      <c r="AT1738">
        <v>14704</v>
      </c>
      <c r="AU1738">
        <v>275</v>
      </c>
      <c r="AV1738">
        <v>9004.9234549032299</v>
      </c>
      <c r="AW1738">
        <v>3765.0622442566528</v>
      </c>
      <c r="AX1738">
        <v>174.80377997128798</v>
      </c>
      <c r="AY1738">
        <v>300.49429569012079</v>
      </c>
      <c r="AZ1738">
        <v>143.22296777152309</v>
      </c>
      <c r="BA1738">
        <v>4.6466096066675808</v>
      </c>
      <c r="BB1738">
        <v>66.061272509003672</v>
      </c>
      <c r="BC1738">
        <v>6640</v>
      </c>
      <c r="BD1738">
        <v>211330.47728318741</v>
      </c>
      <c r="BE1738">
        <v>2220393.9972993489</v>
      </c>
      <c r="BF1738">
        <v>63736</v>
      </c>
      <c r="BG1738">
        <v>52846.164482465465</v>
      </c>
      <c r="BH1738">
        <v>41875.126037841241</v>
      </c>
      <c r="BI1738">
        <v>64570</v>
      </c>
      <c r="BJ1738">
        <v>48127.138939515527</v>
      </c>
      <c r="BK1738">
        <v>41391.10493584488</v>
      </c>
      <c r="BL1738">
        <v>-192514.5816914984</v>
      </c>
      <c r="BM1738">
        <v>-246836.26279321505</v>
      </c>
      <c r="BN1738">
        <v>-306971.58631274966</v>
      </c>
      <c r="BO1738">
        <v>-58869.099395335652</v>
      </c>
      <c r="BP1738">
        <v>77567.742462539813</v>
      </c>
      <c r="BQ1738">
        <v>229951.17976313003</v>
      </c>
      <c r="BR1738">
        <v>1326489</v>
      </c>
      <c r="BS1738">
        <v>8767932</v>
      </c>
      <c r="BT1738">
        <v>937111</v>
      </c>
      <c r="BU1738">
        <v>28667</v>
      </c>
      <c r="BV1738">
        <v>88734</v>
      </c>
      <c r="BW1738">
        <v>932589</v>
      </c>
      <c r="BX1738">
        <v>42948</v>
      </c>
      <c r="BY1738">
        <v>222.29342700445761</v>
      </c>
      <c r="BZ1738">
        <v>0</v>
      </c>
      <c r="CA1738">
        <v>220.37333475200003</v>
      </c>
      <c r="CB1738">
        <v>464.0163148294892</v>
      </c>
      <c r="CC1738">
        <v>0</v>
      </c>
      <c r="CD1738">
        <v>20.461404020846196</v>
      </c>
      <c r="CE1738">
        <v>0</v>
      </c>
      <c r="CF1738">
        <v>368.30842352941181</v>
      </c>
      <c r="CG1738">
        <v>284906.10787820839</v>
      </c>
      <c r="CH1738">
        <v>187224.01374853696</v>
      </c>
      <c r="CI1738">
        <v>270113.74774566857</v>
      </c>
      <c r="CJ1738">
        <v>31422.824186874601</v>
      </c>
      <c r="CK1738">
        <v>560709.22490562312</v>
      </c>
      <c r="CL1738">
        <v>11700000</v>
      </c>
      <c r="CM1738">
        <v>9710000</v>
      </c>
      <c r="CN1738">
        <v>2220000</v>
      </c>
      <c r="CO1738">
        <v>308100000</v>
      </c>
      <c r="CP1738">
        <v>387000</v>
      </c>
      <c r="CQ1738">
        <v>6180</v>
      </c>
      <c r="CR1738">
        <v>0</v>
      </c>
      <c r="CS1738">
        <v>0</v>
      </c>
      <c r="CT1738">
        <v>959754000</v>
      </c>
      <c r="CU1738">
        <v>43309440</v>
      </c>
      <c r="CV1738">
        <v>0</v>
      </c>
      <c r="CW1738">
        <v>0</v>
      </c>
      <c r="CX1738">
        <v>40187.212275483718</v>
      </c>
      <c r="CY1738">
        <v>1187043.0317189111</v>
      </c>
      <c r="CZ1738">
        <v>6640</v>
      </c>
      <c r="DA1738">
        <v>5505.4997515308569</v>
      </c>
      <c r="DB1738">
        <v>4362.5398031138729</v>
      </c>
      <c r="DC1738">
        <v>3199.0070620329725</v>
      </c>
      <c r="DD1738">
        <v>-192514.5816914984</v>
      </c>
      <c r="DE1738">
        <v>-246836.26279321505</v>
      </c>
      <c r="DF1738">
        <v>-306971.58631274966</v>
      </c>
    </row>
    <row r="1739" spans="1:110" x14ac:dyDescent="0.45">
      <c r="A1739">
        <v>46501</v>
      </c>
      <c r="B1739" t="s">
        <v>2063</v>
      </c>
      <c r="C1739">
        <v>8135</v>
      </c>
      <c r="D1739">
        <v>7494</v>
      </c>
      <c r="E1739">
        <v>6849</v>
      </c>
      <c r="F1739">
        <v>6250</v>
      </c>
      <c r="G1739">
        <v>5678</v>
      </c>
      <c r="H1739">
        <v>5146</v>
      </c>
      <c r="I1739">
        <v>4610</v>
      </c>
      <c r="J1739">
        <v>4022.7857142857147</v>
      </c>
      <c r="K1739">
        <v>2.2000000000000002</v>
      </c>
      <c r="L1739">
        <v>2.13</v>
      </c>
      <c r="M1739">
        <v>2.08</v>
      </c>
      <c r="N1739">
        <v>2.04</v>
      </c>
      <c r="O1739">
        <v>2.0099999999999998</v>
      </c>
      <c r="P1739">
        <v>2</v>
      </c>
      <c r="Q1739">
        <v>1.9782744227095839</v>
      </c>
      <c r="R1739">
        <v>1.9627847811651393</v>
      </c>
      <c r="S1739">
        <v>234048</v>
      </c>
      <c r="T1739">
        <v>11829</v>
      </c>
      <c r="U1739">
        <v>3909</v>
      </c>
      <c r="V1739">
        <v>18.182406639677438</v>
      </c>
      <c r="W1739">
        <v>47.577673052254518</v>
      </c>
      <c r="X1739">
        <v>2886.7740190327327</v>
      </c>
      <c r="Y1739">
        <v>364.56804164967809</v>
      </c>
      <c r="Z1739">
        <v>4429</v>
      </c>
      <c r="AA1739">
        <v>3997.7827017396471</v>
      </c>
      <c r="AB1739">
        <v>3590.2880497309425</v>
      </c>
      <c r="AC1739">
        <v>3218.6065344982544</v>
      </c>
      <c r="AD1739">
        <v>2858.2653751504722</v>
      </c>
      <c r="AE1739">
        <v>2505.5920487248404</v>
      </c>
      <c r="AF1739">
        <v>2207.7770125964562</v>
      </c>
      <c r="AG1739">
        <v>1832.3408875885059</v>
      </c>
      <c r="AH1739">
        <v>1573</v>
      </c>
      <c r="AI1739">
        <v>1377.8336342009002</v>
      </c>
      <c r="AJ1739">
        <v>1204.3302947138102</v>
      </c>
      <c r="AK1739">
        <v>1055.8356042855098</v>
      </c>
      <c r="AL1739">
        <v>912.57057530976215</v>
      </c>
      <c r="AM1739">
        <v>779.34543326751077</v>
      </c>
      <c r="AN1739">
        <v>689.44395951763261</v>
      </c>
      <c r="AO1739">
        <v>593.69977139447599</v>
      </c>
      <c r="AP1739">
        <v>16.961976542797824</v>
      </c>
      <c r="AQ1739">
        <v>28.694537681717339</v>
      </c>
      <c r="AR1739">
        <v>1.97715875644301</v>
      </c>
      <c r="AS1739">
        <v>28.694537681717339</v>
      </c>
      <c r="AT1739">
        <v>8262</v>
      </c>
      <c r="AU1739">
        <v>163</v>
      </c>
      <c r="AV1739">
        <v>5062.2670325860072</v>
      </c>
      <c r="AW1739">
        <v>2186.5949891136333</v>
      </c>
      <c r="AX1739">
        <v>103.05887812337521</v>
      </c>
      <c r="AY1739">
        <v>168.92785087739506</v>
      </c>
      <c r="AZ1739">
        <v>83.178073385882612</v>
      </c>
      <c r="BA1739">
        <v>2.7394966700326231</v>
      </c>
      <c r="BB1739">
        <v>66.061272509003672</v>
      </c>
      <c r="BC1739">
        <v>6640</v>
      </c>
      <c r="BD1739">
        <v>255526.02929623134</v>
      </c>
      <c r="BE1739">
        <v>1561298.2901091613</v>
      </c>
      <c r="BF1739">
        <v>26470</v>
      </c>
      <c r="BG1739">
        <v>23049.935046076076</v>
      </c>
      <c r="BH1739">
        <v>19357.962409927939</v>
      </c>
      <c r="BI1739">
        <v>24766.000000000004</v>
      </c>
      <c r="BJ1739">
        <v>19939.055066373883</v>
      </c>
      <c r="BK1739">
        <v>17706.765365254363</v>
      </c>
      <c r="BL1739">
        <v>-149241.00837997708</v>
      </c>
      <c r="BM1739">
        <v>-160956.60258502985</v>
      </c>
      <c r="BN1739">
        <v>-190609.33723540296</v>
      </c>
      <c r="BO1739">
        <v>39034.122220670455</v>
      </c>
      <c r="BP1739">
        <v>182206.24606128631</v>
      </c>
      <c r="BQ1739">
        <v>311420.73577604647</v>
      </c>
      <c r="BR1739">
        <v>1326489</v>
      </c>
      <c r="BS1739">
        <v>8767932</v>
      </c>
      <c r="BT1739">
        <v>937111</v>
      </c>
      <c r="BU1739">
        <v>28667</v>
      </c>
      <c r="BV1739">
        <v>88734</v>
      </c>
      <c r="BW1739">
        <v>932589</v>
      </c>
      <c r="BX1739">
        <v>42948</v>
      </c>
      <c r="BY1739">
        <v>46.046692725280998</v>
      </c>
      <c r="BZ1739">
        <v>0</v>
      </c>
      <c r="CA1739">
        <v>13.398713655879945</v>
      </c>
      <c r="CB1739">
        <v>0</v>
      </c>
      <c r="CC1739">
        <v>0</v>
      </c>
      <c r="CD1739">
        <v>10.605206921617292</v>
      </c>
      <c r="CE1739">
        <v>0</v>
      </c>
      <c r="CF1739">
        <v>0</v>
      </c>
      <c r="CG1739">
        <v>166382.59738547006</v>
      </c>
      <c r="CH1739">
        <v>109337.13542473748</v>
      </c>
      <c r="CI1739">
        <v>157743.99248281433</v>
      </c>
      <c r="CJ1739">
        <v>18350.645917475809</v>
      </c>
      <c r="CK1739">
        <v>327449.13021545968</v>
      </c>
      <c r="CL1739">
        <v>5270000</v>
      </c>
      <c r="CM1739">
        <v>28500000</v>
      </c>
      <c r="CN1739">
        <v>1700000</v>
      </c>
      <c r="CO1739">
        <v>137180000</v>
      </c>
      <c r="CP1739">
        <v>32000</v>
      </c>
      <c r="CQ1739">
        <v>0</v>
      </c>
      <c r="CR1739">
        <v>0</v>
      </c>
      <c r="CS1739">
        <v>0</v>
      </c>
      <c r="CT1739">
        <v>77539000</v>
      </c>
      <c r="CU1739">
        <v>0</v>
      </c>
      <c r="CV1739">
        <v>0</v>
      </c>
      <c r="CW1739">
        <v>0</v>
      </c>
      <c r="CX1739">
        <v>7403.695001797335</v>
      </c>
      <c r="CY1739">
        <v>745602.342395477</v>
      </c>
      <c r="CZ1739">
        <v>6640</v>
      </c>
      <c r="DA1739">
        <v>5782.0766417055211</v>
      </c>
      <c r="DB1739">
        <v>4855.9452361889516</v>
      </c>
      <c r="DC1739">
        <v>3868.015549676325</v>
      </c>
      <c r="DD1739">
        <v>-149241.00837997708</v>
      </c>
      <c r="DE1739">
        <v>-160956.60258502985</v>
      </c>
      <c r="DF1739">
        <v>-190609.33723540296</v>
      </c>
    </row>
    <row r="1740" spans="1:110" x14ac:dyDescent="0.45">
      <c r="A1740">
        <v>46502</v>
      </c>
      <c r="B1740" t="s">
        <v>2064</v>
      </c>
      <c r="C1740">
        <v>5745</v>
      </c>
      <c r="D1740">
        <v>5236</v>
      </c>
      <c r="E1740">
        <v>4754</v>
      </c>
      <c r="F1740">
        <v>4286</v>
      </c>
      <c r="G1740">
        <v>3837</v>
      </c>
      <c r="H1740">
        <v>3395</v>
      </c>
      <c r="I1740">
        <v>2962</v>
      </c>
      <c r="J1740">
        <v>2499.5714285714289</v>
      </c>
      <c r="K1740">
        <v>2.2000000000000002</v>
      </c>
      <c r="L1740">
        <v>2.13</v>
      </c>
      <c r="M1740">
        <v>2.08</v>
      </c>
      <c r="N1740">
        <v>2.04</v>
      </c>
      <c r="O1740">
        <v>2.0099999999999998</v>
      </c>
      <c r="P1740">
        <v>2</v>
      </c>
      <c r="Q1740">
        <v>1.9782744227095839</v>
      </c>
      <c r="R1740">
        <v>1.9627847811651393</v>
      </c>
      <c r="S1740">
        <v>234048</v>
      </c>
      <c r="T1740">
        <v>11829</v>
      </c>
      <c r="U1740">
        <v>3909</v>
      </c>
      <c r="V1740">
        <v>13.298153487623543</v>
      </c>
      <c r="W1740">
        <v>34.797109721008603</v>
      </c>
      <c r="X1740">
        <v>2787.4384650435231</v>
      </c>
      <c r="Y1740">
        <v>352.02304569735662</v>
      </c>
      <c r="Z1740">
        <v>3481</v>
      </c>
      <c r="AA1740">
        <v>3115.2152043721767</v>
      </c>
      <c r="AB1740">
        <v>2746.3964401516446</v>
      </c>
      <c r="AC1740">
        <v>2414.4892102447084</v>
      </c>
      <c r="AD1740">
        <v>2102.5683490215342</v>
      </c>
      <c r="AE1740">
        <v>1818.6070528770956</v>
      </c>
      <c r="AF1740">
        <v>1591.2271206542598</v>
      </c>
      <c r="AG1740">
        <v>1263.148657113398</v>
      </c>
      <c r="AH1740">
        <v>977</v>
      </c>
      <c r="AI1740">
        <v>891.27771639018067</v>
      </c>
      <c r="AJ1740">
        <v>804.80767193683039</v>
      </c>
      <c r="AK1740">
        <v>727.34249256440262</v>
      </c>
      <c r="AL1740">
        <v>638.0544826941258</v>
      </c>
      <c r="AM1740">
        <v>563.06092472518401</v>
      </c>
      <c r="AN1740">
        <v>532.7790178859567</v>
      </c>
      <c r="AO1740">
        <v>466.16229561317181</v>
      </c>
      <c r="AP1740">
        <v>16.525610341281865</v>
      </c>
      <c r="AQ1740">
        <v>3.0204776507070887</v>
      </c>
      <c r="AR1740">
        <v>0.20812197436242211</v>
      </c>
      <c r="AS1740">
        <v>3.0204776507070887</v>
      </c>
      <c r="AT1740">
        <v>5950</v>
      </c>
      <c r="AU1740">
        <v>158</v>
      </c>
      <c r="AV1740">
        <v>3657.6821941992971</v>
      </c>
      <c r="AW1740">
        <v>1914.9638578364352</v>
      </c>
      <c r="AX1740">
        <v>97.391261220403493</v>
      </c>
      <c r="AY1740">
        <v>122.05685482043054</v>
      </c>
      <c r="AZ1740">
        <v>72.845225152097996</v>
      </c>
      <c r="BA1740">
        <v>2.5888408709841952</v>
      </c>
      <c r="BB1740">
        <v>66.061272509003672</v>
      </c>
      <c r="BC1740">
        <v>6640</v>
      </c>
      <c r="BD1740">
        <v>227241.60595996803</v>
      </c>
      <c r="BE1740">
        <v>995678.55795600067</v>
      </c>
      <c r="BF1740">
        <v>13686</v>
      </c>
      <c r="BG1740">
        <v>11697.108019143487</v>
      </c>
      <c r="BH1740">
        <v>9450.7502005347596</v>
      </c>
      <c r="BI1740">
        <v>27150.000000000004</v>
      </c>
      <c r="BJ1740">
        <v>21042.970632057859</v>
      </c>
      <c r="BK1740">
        <v>18324.490261801737</v>
      </c>
      <c r="BL1740">
        <v>-143527.02068252274</v>
      </c>
      <c r="BM1740">
        <v>-154705.86832844332</v>
      </c>
      <c r="BN1740">
        <v>-184849.72133534044</v>
      </c>
      <c r="BO1740">
        <v>8431.5832162571605</v>
      </c>
      <c r="BP1740">
        <v>86863.184252793668</v>
      </c>
      <c r="BQ1740">
        <v>149436.62973523448</v>
      </c>
      <c r="BR1740">
        <v>1326489</v>
      </c>
      <c r="BS1740">
        <v>8767932</v>
      </c>
      <c r="BT1740">
        <v>937111</v>
      </c>
      <c r="BU1740">
        <v>28667</v>
      </c>
      <c r="BV1740">
        <v>88734</v>
      </c>
      <c r="BW1740">
        <v>932589</v>
      </c>
      <c r="BX1740">
        <v>42948</v>
      </c>
      <c r="BY1740">
        <v>48.237175936916771</v>
      </c>
      <c r="BZ1740">
        <v>0</v>
      </c>
      <c r="CA1740">
        <v>0</v>
      </c>
      <c r="CB1740">
        <v>0</v>
      </c>
      <c r="CC1740">
        <v>0</v>
      </c>
      <c r="CD1740">
        <v>7.7829168661238821</v>
      </c>
      <c r="CE1740">
        <v>0</v>
      </c>
      <c r="CF1740">
        <v>11.905440000000002</v>
      </c>
      <c r="CG1740">
        <v>122377.93359819324</v>
      </c>
      <c r="CH1740">
        <v>80419.784935955555</v>
      </c>
      <c r="CI1740">
        <v>116024.05624701208</v>
      </c>
      <c r="CJ1740">
        <v>13497.289757834524</v>
      </c>
      <c r="CK1740">
        <v>240845.78882642885</v>
      </c>
      <c r="CL1740">
        <v>7220000</v>
      </c>
      <c r="CM1740">
        <v>14500000</v>
      </c>
      <c r="CN1740">
        <v>1390000</v>
      </c>
      <c r="CO1740">
        <v>110360000</v>
      </c>
      <c r="CP1740">
        <v>115000</v>
      </c>
      <c r="CQ1740">
        <v>0</v>
      </c>
      <c r="CR1740">
        <v>0</v>
      </c>
      <c r="CS1740">
        <v>0</v>
      </c>
      <c r="CT1740">
        <v>284237000</v>
      </c>
      <c r="CU1740">
        <v>0</v>
      </c>
      <c r="CV1740">
        <v>0</v>
      </c>
      <c r="CW1740">
        <v>0</v>
      </c>
      <c r="CX1740">
        <v>7574.1220093449638</v>
      </c>
      <c r="CY1740">
        <v>494886.71808768599</v>
      </c>
      <c r="CZ1740">
        <v>6640</v>
      </c>
      <c r="DA1740">
        <v>5675.0545993798587</v>
      </c>
      <c r="DB1740">
        <v>4585.1951871657757</v>
      </c>
      <c r="DC1740">
        <v>3439.8611672064999</v>
      </c>
      <c r="DD1740">
        <v>-143527.02068252274</v>
      </c>
      <c r="DE1740">
        <v>-154705.86832844332</v>
      </c>
      <c r="DF1740">
        <v>-184849.72133534044</v>
      </c>
    </row>
    <row r="1741" spans="1:110" x14ac:dyDescent="0.45">
      <c r="A1741">
        <v>46505</v>
      </c>
      <c r="B1741" t="s">
        <v>2065</v>
      </c>
      <c r="C1741">
        <v>12913</v>
      </c>
      <c r="D1741">
        <v>12330</v>
      </c>
      <c r="E1741">
        <v>11680</v>
      </c>
      <c r="F1741">
        <v>11020</v>
      </c>
      <c r="G1741">
        <v>10355</v>
      </c>
      <c r="H1741">
        <v>9702</v>
      </c>
      <c r="I1741">
        <v>9045</v>
      </c>
      <c r="J1741">
        <v>8395.5357142857138</v>
      </c>
      <c r="K1741">
        <v>2.2000000000000002</v>
      </c>
      <c r="L1741">
        <v>2.13</v>
      </c>
      <c r="M1741">
        <v>2.08</v>
      </c>
      <c r="N1741">
        <v>2.04</v>
      </c>
      <c r="O1741">
        <v>2.0099999999999998</v>
      </c>
      <c r="P1741">
        <v>2</v>
      </c>
      <c r="Q1741">
        <v>1.9782744227095839</v>
      </c>
      <c r="R1741">
        <v>1.9627847811651393</v>
      </c>
      <c r="S1741">
        <v>234048</v>
      </c>
      <c r="T1741">
        <v>11829</v>
      </c>
      <c r="U1741">
        <v>3909</v>
      </c>
      <c r="V1741">
        <v>29.84237341233646</v>
      </c>
      <c r="W1741">
        <v>78.088160354806888</v>
      </c>
      <c r="X1741">
        <v>2791.903400811264</v>
      </c>
      <c r="Y1741">
        <v>352.58691833795996</v>
      </c>
      <c r="Z1741">
        <v>6528</v>
      </c>
      <c r="AA1741">
        <v>6125.1333501215458</v>
      </c>
      <c r="AB1741">
        <v>5637.3524347925968</v>
      </c>
      <c r="AC1741">
        <v>5198.8663933095995</v>
      </c>
      <c r="AD1741">
        <v>4788.7347422202811</v>
      </c>
      <c r="AE1741">
        <v>4418.0914142808888</v>
      </c>
      <c r="AF1741">
        <v>4107.8137174127078</v>
      </c>
      <c r="AG1741">
        <v>3667.0033961910772</v>
      </c>
      <c r="AH1741">
        <v>772</v>
      </c>
      <c r="AI1741">
        <v>680.89605064623595</v>
      </c>
      <c r="AJ1741">
        <v>567.15875471343691</v>
      </c>
      <c r="AK1741">
        <v>481.5122045091328</v>
      </c>
      <c r="AL1741">
        <v>409.95338243941899</v>
      </c>
      <c r="AM1741">
        <v>354.64344768037137</v>
      </c>
      <c r="AN1741">
        <v>350.7224080849557</v>
      </c>
      <c r="AO1741">
        <v>289.1417911672437</v>
      </c>
      <c r="AP1741">
        <v>32.185526444072387</v>
      </c>
      <c r="AQ1741">
        <v>21.772609732180264</v>
      </c>
      <c r="AR1741">
        <v>1.5002125651957927</v>
      </c>
      <c r="AS1741">
        <v>21.772609732180264</v>
      </c>
      <c r="AT1741">
        <v>10709</v>
      </c>
      <c r="AU1741">
        <v>290</v>
      </c>
      <c r="AV1741">
        <v>6584.8779996150543</v>
      </c>
      <c r="AW1741">
        <v>3493.7521550589881</v>
      </c>
      <c r="AX1741">
        <v>178.4981411262001</v>
      </c>
      <c r="AY1741">
        <v>219.73737884715436</v>
      </c>
      <c r="AZ1741">
        <v>132.9023319784439</v>
      </c>
      <c r="BA1741">
        <v>4.7448125976768942</v>
      </c>
      <c r="BB1741">
        <v>66.061272509003672</v>
      </c>
      <c r="BC1741">
        <v>6640</v>
      </c>
      <c r="BD1741">
        <v>324121.07658748073</v>
      </c>
      <c r="BE1741">
        <v>3912768.4707895676</v>
      </c>
      <c r="BF1741">
        <v>31570</v>
      </c>
      <c r="BG1741">
        <v>29460.664328991934</v>
      </c>
      <c r="BH1741">
        <v>26455.890437956201</v>
      </c>
      <c r="BI1741">
        <v>40773.999999999985</v>
      </c>
      <c r="BJ1741">
        <v>34607.99401479138</v>
      </c>
      <c r="BK1741">
        <v>31877.815423465854</v>
      </c>
      <c r="BL1741">
        <v>-126973.49602195388</v>
      </c>
      <c r="BM1741">
        <v>-125667.99175550207</v>
      </c>
      <c r="BN1741">
        <v>-140622.94725509774</v>
      </c>
      <c r="BO1741">
        <v>231009.95822378644</v>
      </c>
      <c r="BP1741">
        <v>672084.54800869804</v>
      </c>
      <c r="BQ1741">
        <v>1030118.0990428827</v>
      </c>
      <c r="BR1741">
        <v>1326489</v>
      </c>
      <c r="BS1741">
        <v>8767932</v>
      </c>
      <c r="BT1741">
        <v>937111</v>
      </c>
      <c r="BU1741">
        <v>28667</v>
      </c>
      <c r="BV1741">
        <v>88734</v>
      </c>
      <c r="BW1741">
        <v>932589</v>
      </c>
      <c r="BX1741">
        <v>42948</v>
      </c>
      <c r="BY1741">
        <v>0.35004127628572779</v>
      </c>
      <c r="BZ1741">
        <v>0</v>
      </c>
      <c r="CA1741">
        <v>0</v>
      </c>
      <c r="CB1741">
        <v>76.431778892501242</v>
      </c>
      <c r="CC1741">
        <v>0</v>
      </c>
      <c r="CD1741">
        <v>6.9968450361205852</v>
      </c>
      <c r="CE1741">
        <v>3.6001163145155854</v>
      </c>
      <c r="CF1741">
        <v>0.49725000000000003</v>
      </c>
      <c r="CG1741">
        <v>383836.30091821763</v>
      </c>
      <c r="CH1741">
        <v>252235.28346054303</v>
      </c>
      <c r="CI1741">
        <v>363907.4730057203</v>
      </c>
      <c r="CJ1741">
        <v>42334.019056725083</v>
      </c>
      <c r="CK1741">
        <v>755408.70773643698</v>
      </c>
      <c r="CL1741">
        <v>1480000</v>
      </c>
      <c r="CM1741">
        <v>8270000</v>
      </c>
      <c r="CN1741">
        <v>3170000</v>
      </c>
      <c r="CO1741">
        <v>540480000</v>
      </c>
      <c r="CP1741">
        <v>529000</v>
      </c>
      <c r="CQ1741">
        <v>0</v>
      </c>
      <c r="CR1741">
        <v>0</v>
      </c>
      <c r="CS1741">
        <v>0</v>
      </c>
      <c r="CT1741">
        <v>1190391000</v>
      </c>
      <c r="CU1741">
        <v>0</v>
      </c>
      <c r="CV1741">
        <v>0</v>
      </c>
      <c r="CW1741">
        <v>0</v>
      </c>
      <c r="CX1741">
        <v>58535.502201032548</v>
      </c>
      <c r="CY1741">
        <v>1661693.1029752889</v>
      </c>
      <c r="CZ1741">
        <v>6640</v>
      </c>
      <c r="DA1741">
        <v>6196.3513191164539</v>
      </c>
      <c r="DB1741">
        <v>5564.3684671532847</v>
      </c>
      <c r="DC1741">
        <v>4906.3704690718059</v>
      </c>
      <c r="DD1741">
        <v>-126973.49602195388</v>
      </c>
      <c r="DE1741">
        <v>-125667.99175550207</v>
      </c>
      <c r="DF1741">
        <v>-140622.94725509774</v>
      </c>
    </row>
    <row r="1742" spans="1:110" x14ac:dyDescent="0.45">
      <c r="A1742">
        <v>46523</v>
      </c>
      <c r="B1742" t="s">
        <v>2066</v>
      </c>
      <c r="C1742">
        <v>1530</v>
      </c>
      <c r="D1742">
        <v>1389</v>
      </c>
      <c r="E1742">
        <v>1244</v>
      </c>
      <c r="F1742">
        <v>1118</v>
      </c>
      <c r="G1742">
        <v>995</v>
      </c>
      <c r="H1742">
        <v>876</v>
      </c>
      <c r="I1742">
        <v>770</v>
      </c>
      <c r="J1742">
        <v>643.03571428571422</v>
      </c>
      <c r="K1742">
        <v>2.2000000000000002</v>
      </c>
      <c r="L1742">
        <v>2.13</v>
      </c>
      <c r="M1742">
        <v>2.08</v>
      </c>
      <c r="N1742">
        <v>2.04</v>
      </c>
      <c r="O1742">
        <v>2.0099999999999998</v>
      </c>
      <c r="P1742">
        <v>2</v>
      </c>
      <c r="Q1742">
        <v>1.9782744227095839</v>
      </c>
      <c r="R1742">
        <v>1.9627847811651393</v>
      </c>
      <c r="S1742">
        <v>234048</v>
      </c>
      <c r="T1742">
        <v>11829</v>
      </c>
      <c r="U1742">
        <v>3909</v>
      </c>
      <c r="V1742">
        <v>3.4683928533290995</v>
      </c>
      <c r="W1742">
        <v>9.0756996289131244</v>
      </c>
      <c r="X1742">
        <v>2846.2283827919905</v>
      </c>
      <c r="Y1742">
        <v>359.44757045786633</v>
      </c>
      <c r="Z1742">
        <v>521</v>
      </c>
      <c r="AA1742">
        <v>0</v>
      </c>
      <c r="AB1742">
        <v>0</v>
      </c>
      <c r="AC1742">
        <v>0</v>
      </c>
      <c r="AD1742">
        <v>0</v>
      </c>
      <c r="AE1742">
        <v>0</v>
      </c>
      <c r="AF1742">
        <v>0</v>
      </c>
      <c r="AG1742">
        <v>0</v>
      </c>
      <c r="AH1742">
        <v>58</v>
      </c>
      <c r="AI1742">
        <v>0</v>
      </c>
      <c r="AJ1742">
        <v>0</v>
      </c>
      <c r="AK1742">
        <v>0</v>
      </c>
      <c r="AL1742">
        <v>0</v>
      </c>
      <c r="AM1742">
        <v>0</v>
      </c>
      <c r="AN1742">
        <v>0</v>
      </c>
      <c r="AO1742">
        <v>0</v>
      </c>
      <c r="AP1742">
        <v>2.083296704011683</v>
      </c>
      <c r="AQ1742">
        <v>2.6429179443687025</v>
      </c>
      <c r="AR1742">
        <v>0.18210672756711935</v>
      </c>
      <c r="AS1742">
        <v>2.6429179443687025</v>
      </c>
      <c r="AT1742">
        <v>1242</v>
      </c>
      <c r="AU1742">
        <v>17</v>
      </c>
      <c r="AV1742">
        <v>758.77432148697994</v>
      </c>
      <c r="AW1742">
        <v>265.84173752589106</v>
      </c>
      <c r="AX1742">
        <v>11.211510253926445</v>
      </c>
      <c r="AY1742">
        <v>25.320299108020517</v>
      </c>
      <c r="AZ1742">
        <v>10.112619695484897</v>
      </c>
      <c r="BA1742">
        <v>0.29802279595843723</v>
      </c>
      <c r="BB1742">
        <v>66.061272509003672</v>
      </c>
      <c r="BC1742">
        <v>6640</v>
      </c>
      <c r="BD1742">
        <v>220371.1736139144</v>
      </c>
      <c r="BE1742" t="e">
        <v>#DIV/0!</v>
      </c>
      <c r="BF1742">
        <v>3562</v>
      </c>
      <c r="BG1742">
        <v>2993.525134459831</v>
      </c>
      <c r="BH1742">
        <v>2392.4638444924408</v>
      </c>
      <c r="BI1742">
        <v>2624.0000000000005</v>
      </c>
      <c r="BJ1742" t="e">
        <v>#DIV/0!</v>
      </c>
      <c r="BK1742" t="e">
        <v>#DIV/0!</v>
      </c>
      <c r="BL1742">
        <v>-139663.03267768462</v>
      </c>
      <c r="BM1742">
        <v>-144159.22599193949</v>
      </c>
      <c r="BN1742">
        <v>-165834.28444066813</v>
      </c>
      <c r="BO1742" t="e">
        <v>#DIV/0!</v>
      </c>
      <c r="BP1742" t="e">
        <v>#DIV/0!</v>
      </c>
      <c r="BQ1742" t="e">
        <v>#DIV/0!</v>
      </c>
      <c r="BR1742">
        <v>1326489</v>
      </c>
      <c r="BS1742">
        <v>8767932</v>
      </c>
      <c r="BT1742">
        <v>937111</v>
      </c>
      <c r="BU1742">
        <v>28667</v>
      </c>
      <c r="BV1742">
        <v>88734</v>
      </c>
      <c r="BW1742">
        <v>932589</v>
      </c>
      <c r="BX1742">
        <v>42948</v>
      </c>
      <c r="BY1742">
        <v>0.83054776380202344</v>
      </c>
      <c r="BZ1742">
        <v>0</v>
      </c>
      <c r="CA1742">
        <v>0</v>
      </c>
      <c r="CB1742">
        <v>2.9355065502413962</v>
      </c>
      <c r="CC1742">
        <v>0</v>
      </c>
      <c r="CD1742">
        <v>2.3217725061904901</v>
      </c>
      <c r="CE1742">
        <v>0</v>
      </c>
      <c r="CF1742">
        <v>0</v>
      </c>
      <c r="CG1742">
        <v>27302.163663638912</v>
      </c>
      <c r="CH1742">
        <v>17941.421836105572</v>
      </c>
      <c r="CI1742">
        <v>25884.631971118182</v>
      </c>
      <c r="CJ1742">
        <v>3011.2063764197756</v>
      </c>
      <c r="CK1742">
        <v>53732.00013188045</v>
      </c>
      <c r="CL1742">
        <v>10000</v>
      </c>
      <c r="CM1742">
        <v>1180000</v>
      </c>
      <c r="CN1742">
        <v>640000</v>
      </c>
      <c r="CO1742">
        <v>88260000</v>
      </c>
      <c r="CP1742">
        <v>236000</v>
      </c>
      <c r="CQ1742">
        <v>0</v>
      </c>
      <c r="CR1742">
        <v>0</v>
      </c>
      <c r="CS1742">
        <v>0</v>
      </c>
      <c r="CT1742">
        <v>624783000</v>
      </c>
      <c r="CU1742">
        <v>0</v>
      </c>
      <c r="CV1742">
        <v>0</v>
      </c>
      <c r="CW1742">
        <v>0</v>
      </c>
      <c r="CX1742">
        <v>10648.379574974402</v>
      </c>
      <c r="CY1742">
        <v>101962.99837750327</v>
      </c>
      <c r="CZ1742">
        <v>6640</v>
      </c>
      <c r="DA1742">
        <v>5580.2939058992924</v>
      </c>
      <c r="DB1742">
        <v>4459.8427645788333</v>
      </c>
      <c r="DC1742">
        <v>3335.8602588813196</v>
      </c>
      <c r="DD1742">
        <v>-139663.03267768462</v>
      </c>
      <c r="DE1742">
        <v>-144159.22599193949</v>
      </c>
      <c r="DF1742">
        <v>-165834.28444066813</v>
      </c>
    </row>
    <row r="1743" spans="1:110" x14ac:dyDescent="0.45">
      <c r="A1743">
        <v>46524</v>
      </c>
      <c r="B1743" t="s">
        <v>2067</v>
      </c>
      <c r="C1743">
        <v>1722</v>
      </c>
      <c r="D1743">
        <v>1567</v>
      </c>
      <c r="E1743">
        <v>1424</v>
      </c>
      <c r="F1743">
        <v>1288</v>
      </c>
      <c r="G1743">
        <v>1168</v>
      </c>
      <c r="H1743">
        <v>1058</v>
      </c>
      <c r="I1743">
        <v>938</v>
      </c>
      <c r="J1743">
        <v>808.5</v>
      </c>
      <c r="K1743">
        <v>2.2000000000000002</v>
      </c>
      <c r="L1743">
        <v>2.13</v>
      </c>
      <c r="M1743">
        <v>2.08</v>
      </c>
      <c r="N1743">
        <v>2.04</v>
      </c>
      <c r="O1743">
        <v>2.0099999999999998</v>
      </c>
      <c r="P1743">
        <v>2</v>
      </c>
      <c r="Q1743">
        <v>1.9782744227095839</v>
      </c>
      <c r="R1743">
        <v>1.9627847811651393</v>
      </c>
      <c r="S1743">
        <v>234048</v>
      </c>
      <c r="T1743">
        <v>11829</v>
      </c>
      <c r="U1743">
        <v>3909</v>
      </c>
      <c r="V1743">
        <v>4.1331075682089651</v>
      </c>
      <c r="W1743">
        <v>10.815050200281597</v>
      </c>
      <c r="X1743">
        <v>2688.2090309891851</v>
      </c>
      <c r="Y1743">
        <v>339.49145153422319</v>
      </c>
      <c r="Z1743">
        <v>834</v>
      </c>
      <c r="AA1743">
        <v>741.9385751409244</v>
      </c>
      <c r="AB1743">
        <v>642.49195224391133</v>
      </c>
      <c r="AC1743">
        <v>553.48521179809427</v>
      </c>
      <c r="AD1743">
        <v>478.8889763040653</v>
      </c>
      <c r="AE1743">
        <v>418.43278215510367</v>
      </c>
      <c r="AF1743">
        <v>356.23529879743262</v>
      </c>
      <c r="AG1743">
        <v>274.38533719645511</v>
      </c>
      <c r="AH1743">
        <v>196</v>
      </c>
      <c r="AI1743">
        <v>175.95720319167532</v>
      </c>
      <c r="AJ1743">
        <v>154.28654091032323</v>
      </c>
      <c r="AK1743">
        <v>130.77174164409078</v>
      </c>
      <c r="AL1743">
        <v>108.74724656365751</v>
      </c>
      <c r="AM1743">
        <v>85.406482029846075</v>
      </c>
      <c r="AN1743">
        <v>68.570836851486291</v>
      </c>
      <c r="AO1743">
        <v>49.39499930515229</v>
      </c>
      <c r="AP1743">
        <v>3.4064716376407245</v>
      </c>
      <c r="AQ1743">
        <v>13.718002663628027</v>
      </c>
      <c r="AR1743">
        <v>0.94522063356266717</v>
      </c>
      <c r="AS1743">
        <v>13.718002663628027</v>
      </c>
      <c r="AT1743">
        <v>1381</v>
      </c>
      <c r="AU1743">
        <v>25</v>
      </c>
      <c r="AV1743">
        <v>845.49761621373341</v>
      </c>
      <c r="AW1743">
        <v>346.6777263013841</v>
      </c>
      <c r="AX1743">
        <v>15.945154758185216</v>
      </c>
      <c r="AY1743">
        <v>28.214255453052282</v>
      </c>
      <c r="AZ1743">
        <v>13.18762070850465</v>
      </c>
      <c r="BA1743">
        <v>0.42385187146041331</v>
      </c>
      <c r="BB1743">
        <v>66.061272509003672</v>
      </c>
      <c r="BC1743">
        <v>6640</v>
      </c>
      <c r="BD1743">
        <v>245602.60208048721</v>
      </c>
      <c r="BE1743">
        <v>239036.37411470697</v>
      </c>
      <c r="BF1743">
        <v>1960</v>
      </c>
      <c r="BG1743">
        <v>1682.1021810128009</v>
      </c>
      <c r="BH1743">
        <v>1409.3613273771539</v>
      </c>
      <c r="BI1743">
        <v>3878.0000000000009</v>
      </c>
      <c r="BJ1743">
        <v>2892.9829547484014</v>
      </c>
      <c r="BK1743">
        <v>2503.0797862941963</v>
      </c>
      <c r="BL1743">
        <v>-130248.86837629502</v>
      </c>
      <c r="BM1743">
        <v>-120454.45349927148</v>
      </c>
      <c r="BN1743">
        <v>-136706.33050353298</v>
      </c>
      <c r="BO1743">
        <v>-5974.3154442710511</v>
      </c>
      <c r="BP1743">
        <v>7882.7174996535759</v>
      </c>
      <c r="BQ1743">
        <v>26700.959830411623</v>
      </c>
      <c r="BR1743">
        <v>1326489</v>
      </c>
      <c r="BS1743">
        <v>8767932</v>
      </c>
      <c r="BT1743">
        <v>937111</v>
      </c>
      <c r="BU1743">
        <v>28667</v>
      </c>
      <c r="BV1743">
        <v>88734</v>
      </c>
      <c r="BW1743">
        <v>932589</v>
      </c>
      <c r="BX1743">
        <v>42948</v>
      </c>
      <c r="BY1743">
        <v>14.314058132167562</v>
      </c>
      <c r="BZ1743">
        <v>0</v>
      </c>
      <c r="CA1743">
        <v>0</v>
      </c>
      <c r="CB1743">
        <v>0</v>
      </c>
      <c r="CC1743">
        <v>0</v>
      </c>
      <c r="CD1743">
        <v>2.4685211070332302</v>
      </c>
      <c r="CE1743">
        <v>0</v>
      </c>
      <c r="CF1743">
        <v>0</v>
      </c>
      <c r="CG1743">
        <v>37259.423352730752</v>
      </c>
      <c r="CH1743">
        <v>24484.763917508779</v>
      </c>
      <c r="CI1743">
        <v>35324.909513525985</v>
      </c>
      <c r="CJ1743">
        <v>4109.4110548787521</v>
      </c>
      <c r="CK1743">
        <v>73328.376650566264</v>
      </c>
      <c r="CL1743">
        <v>0</v>
      </c>
      <c r="CM1743">
        <v>1410000</v>
      </c>
      <c r="CN1743">
        <v>240000</v>
      </c>
      <c r="CO1743">
        <v>103070000</v>
      </c>
      <c r="CP1743">
        <v>221000</v>
      </c>
      <c r="CQ1743">
        <v>0</v>
      </c>
      <c r="CR1743">
        <v>0</v>
      </c>
      <c r="CS1743">
        <v>0</v>
      </c>
      <c r="CT1743">
        <v>617697000</v>
      </c>
      <c r="CU1743">
        <v>0</v>
      </c>
      <c r="CV1743">
        <v>0</v>
      </c>
      <c r="CW1743">
        <v>0</v>
      </c>
      <c r="CX1743">
        <v>12635.268869482596</v>
      </c>
      <c r="CY1743">
        <v>128275.43978165169</v>
      </c>
      <c r="CZ1743">
        <v>6640</v>
      </c>
      <c r="DA1743">
        <v>5698.5502458801011</v>
      </c>
      <c r="DB1743">
        <v>4774.5710274409703</v>
      </c>
      <c r="DC1743">
        <v>3717.8000476302263</v>
      </c>
      <c r="DD1743">
        <v>-130248.86837629502</v>
      </c>
      <c r="DE1743">
        <v>-120454.45349927148</v>
      </c>
      <c r="DF1743">
        <v>-136706.33050353298</v>
      </c>
    </row>
    <row r="1744" spans="1:110" x14ac:dyDescent="0.45">
      <c r="A1744">
        <v>46525</v>
      </c>
      <c r="B1744" t="s">
        <v>2068</v>
      </c>
      <c r="C1744">
        <v>9042</v>
      </c>
      <c r="D1744">
        <v>8328</v>
      </c>
      <c r="E1744">
        <v>7658</v>
      </c>
      <c r="F1744">
        <v>7010</v>
      </c>
      <c r="G1744">
        <v>6402</v>
      </c>
      <c r="H1744">
        <v>5800</v>
      </c>
      <c r="I1744">
        <v>5196</v>
      </c>
      <c r="J1744">
        <v>4558.5</v>
      </c>
      <c r="K1744">
        <v>2.2000000000000002</v>
      </c>
      <c r="L1744">
        <v>2.13</v>
      </c>
      <c r="M1744">
        <v>2.08</v>
      </c>
      <c r="N1744">
        <v>2.04</v>
      </c>
      <c r="O1744">
        <v>2.0099999999999998</v>
      </c>
      <c r="P1744">
        <v>2</v>
      </c>
      <c r="Q1744">
        <v>1.9782744227095839</v>
      </c>
      <c r="R1744">
        <v>1.9627847811651393</v>
      </c>
      <c r="S1744">
        <v>234048</v>
      </c>
      <c r="T1744">
        <v>11829</v>
      </c>
      <c r="U1744">
        <v>3909</v>
      </c>
      <c r="V1744">
        <v>21.522282913529416</v>
      </c>
      <c r="W1744">
        <v>56.317084976171905</v>
      </c>
      <c r="X1744">
        <v>2710.7081639246412</v>
      </c>
      <c r="Y1744">
        <v>342.33284638502045</v>
      </c>
      <c r="Z1744">
        <v>3844</v>
      </c>
      <c r="AA1744">
        <v>3437.0414728569508</v>
      </c>
      <c r="AB1744">
        <v>3041.9378407698691</v>
      </c>
      <c r="AC1744">
        <v>2686.1669936004437</v>
      </c>
      <c r="AD1744">
        <v>2377.5753716379004</v>
      </c>
      <c r="AE1744">
        <v>2107.5400893562946</v>
      </c>
      <c r="AF1744">
        <v>1893.459957492284</v>
      </c>
      <c r="AG1744">
        <v>1558.3047336738928</v>
      </c>
      <c r="AH1744">
        <v>364</v>
      </c>
      <c r="AI1744">
        <v>316.14632603083152</v>
      </c>
      <c r="AJ1744">
        <v>272.67755867605496</v>
      </c>
      <c r="AK1744">
        <v>237.19817697351078</v>
      </c>
      <c r="AL1744">
        <v>208.44042184498517</v>
      </c>
      <c r="AM1744">
        <v>184.81883012899928</v>
      </c>
      <c r="AN1744">
        <v>180.78766595154713</v>
      </c>
      <c r="AO1744">
        <v>148.660837886661</v>
      </c>
      <c r="AP1744">
        <v>20.354371851357392</v>
      </c>
      <c r="AQ1744">
        <v>30.330629742517015</v>
      </c>
      <c r="AR1744">
        <v>2.0898914925559886</v>
      </c>
      <c r="AS1744">
        <v>30.330629742517015</v>
      </c>
      <c r="AT1744">
        <v>5793</v>
      </c>
      <c r="AU1744">
        <v>179</v>
      </c>
      <c r="AV1744">
        <v>3568.6155963491383</v>
      </c>
      <c r="AW1744">
        <v>2075.3000864266378</v>
      </c>
      <c r="AX1744">
        <v>109.18169537223247</v>
      </c>
      <c r="AY1744">
        <v>119.08470245017074</v>
      </c>
      <c r="AZ1744">
        <v>78.944415287669301</v>
      </c>
      <c r="BA1744">
        <v>2.9022525409473316</v>
      </c>
      <c r="BB1744">
        <v>66.061272509003672</v>
      </c>
      <c r="BC1744">
        <v>6640</v>
      </c>
      <c r="BD1744">
        <v>260557.25999362746</v>
      </c>
      <c r="BE1744">
        <v>1911352.4592851091</v>
      </c>
      <c r="BF1744">
        <v>34208</v>
      </c>
      <c r="BG1744">
        <v>30064.530146352488</v>
      </c>
      <c r="BH1744">
        <v>25372.576368876078</v>
      </c>
      <c r="BI1744">
        <v>55222</v>
      </c>
      <c r="BJ1744">
        <v>43157.906266782309</v>
      </c>
      <c r="BK1744">
        <v>38199.849553590939</v>
      </c>
      <c r="BL1744">
        <v>-153434.93077621999</v>
      </c>
      <c r="BM1744">
        <v>-171148.30400667444</v>
      </c>
      <c r="BN1744">
        <v>-206345.31559723141</v>
      </c>
      <c r="BO1744">
        <v>15079.185427199816</v>
      </c>
      <c r="BP1744">
        <v>163452.91194290062</v>
      </c>
      <c r="BQ1744">
        <v>316804.94208807929</v>
      </c>
      <c r="BR1744">
        <v>1326489</v>
      </c>
      <c r="BS1744">
        <v>8767932</v>
      </c>
      <c r="BT1744">
        <v>937111</v>
      </c>
      <c r="BU1744">
        <v>28667</v>
      </c>
      <c r="BV1744">
        <v>88734</v>
      </c>
      <c r="BW1744">
        <v>932589</v>
      </c>
      <c r="BX1744">
        <v>42948</v>
      </c>
      <c r="BY1744">
        <v>16.186424247188747</v>
      </c>
      <c r="BZ1744">
        <v>0</v>
      </c>
      <c r="CA1744">
        <v>0</v>
      </c>
      <c r="CB1744">
        <v>0</v>
      </c>
      <c r="CC1744">
        <v>0</v>
      </c>
      <c r="CD1744">
        <v>12.772369294777032</v>
      </c>
      <c r="CE1744">
        <v>0</v>
      </c>
      <c r="CF1744">
        <v>0</v>
      </c>
      <c r="CG1744">
        <v>222914.13626547533</v>
      </c>
      <c r="CH1744">
        <v>146486.43240302667</v>
      </c>
      <c r="CI1744">
        <v>211340.40691712961</v>
      </c>
      <c r="CJ1744">
        <v>24585.614414533225</v>
      </c>
      <c r="CK1744">
        <v>438705.97754735331</v>
      </c>
      <c r="CL1744">
        <v>70000</v>
      </c>
      <c r="CM1744">
        <v>3110000</v>
      </c>
      <c r="CN1744">
        <v>760000</v>
      </c>
      <c r="CO1744">
        <v>239650000</v>
      </c>
      <c r="CP1744">
        <v>420000</v>
      </c>
      <c r="CQ1744">
        <v>0</v>
      </c>
      <c r="CR1744">
        <v>0</v>
      </c>
      <c r="CS1744">
        <v>0</v>
      </c>
      <c r="CT1744">
        <v>1055231000</v>
      </c>
      <c r="CU1744">
        <v>0</v>
      </c>
      <c r="CV1744">
        <v>0</v>
      </c>
      <c r="CW1744">
        <v>0</v>
      </c>
      <c r="CX1744">
        <v>27700.604374417915</v>
      </c>
      <c r="CY1744">
        <v>916537.89705641428</v>
      </c>
      <c r="CZ1744">
        <v>6640</v>
      </c>
      <c r="DA1744">
        <v>5835.7249816353051</v>
      </c>
      <c r="DB1744">
        <v>4924.9855907780975</v>
      </c>
      <c r="DC1744">
        <v>3944.1756129979999</v>
      </c>
      <c r="DD1744">
        <v>-153434.93077621999</v>
      </c>
      <c r="DE1744">
        <v>-171148.30400667444</v>
      </c>
      <c r="DF1744">
        <v>-206345.31559723141</v>
      </c>
    </row>
    <row r="1745" spans="1:110" x14ac:dyDescent="0.45">
      <c r="A1745">
        <v>46527</v>
      </c>
      <c r="B1745" t="s">
        <v>2069</v>
      </c>
      <c r="C1745">
        <v>5806</v>
      </c>
      <c r="D1745">
        <v>5658</v>
      </c>
      <c r="E1745">
        <v>5463</v>
      </c>
      <c r="F1745">
        <v>5238</v>
      </c>
      <c r="G1745">
        <v>5020</v>
      </c>
      <c r="H1745">
        <v>4806</v>
      </c>
      <c r="I1745">
        <v>4593</v>
      </c>
      <c r="J1745">
        <v>4386.3571428571422</v>
      </c>
      <c r="K1745">
        <v>2.2000000000000002</v>
      </c>
      <c r="L1745">
        <v>2.13</v>
      </c>
      <c r="M1745">
        <v>2.08</v>
      </c>
      <c r="N1745">
        <v>2.04</v>
      </c>
      <c r="O1745">
        <v>2.0099999999999998</v>
      </c>
      <c r="P1745">
        <v>2</v>
      </c>
      <c r="Q1745">
        <v>1.9782744227095839</v>
      </c>
      <c r="R1745">
        <v>1.9627847811651393</v>
      </c>
      <c r="S1745">
        <v>234048</v>
      </c>
      <c r="T1745">
        <v>11829</v>
      </c>
      <c r="U1745">
        <v>3909</v>
      </c>
      <c r="V1745">
        <v>12.312070763178038</v>
      </c>
      <c r="W1745">
        <v>32.21683955128497</v>
      </c>
      <c r="X1745">
        <v>3042.6536978978484</v>
      </c>
      <c r="Y1745">
        <v>384.25394324161391</v>
      </c>
      <c r="Z1745">
        <v>2344</v>
      </c>
      <c r="AA1745">
        <v>2215.6089021634143</v>
      </c>
      <c r="AB1745">
        <v>2062.7964406866622</v>
      </c>
      <c r="AC1745">
        <v>1918.9102260164864</v>
      </c>
      <c r="AD1745">
        <v>1796.0024799463115</v>
      </c>
      <c r="AE1745">
        <v>1694.7324058620266</v>
      </c>
      <c r="AF1745">
        <v>1610.0716179688018</v>
      </c>
      <c r="AG1745">
        <v>1484.9149662851623</v>
      </c>
      <c r="AH1745">
        <v>138</v>
      </c>
      <c r="AI1745">
        <v>111.79789351692683</v>
      </c>
      <c r="AJ1745">
        <v>92.555208694146984</v>
      </c>
      <c r="AK1745">
        <v>75.582387186549411</v>
      </c>
      <c r="AL1745">
        <v>61.43536533578169</v>
      </c>
      <c r="AM1745">
        <v>52.046440991405824</v>
      </c>
      <c r="AN1745">
        <v>49.750966784030751</v>
      </c>
      <c r="AO1745">
        <v>47.388359317339791</v>
      </c>
      <c r="AP1745">
        <v>12.344940604177339</v>
      </c>
      <c r="AQ1745">
        <v>2.8946244152609601</v>
      </c>
      <c r="AR1745">
        <v>0.19945022543065452</v>
      </c>
      <c r="AS1745">
        <v>2.8946244152609601</v>
      </c>
      <c r="AT1745">
        <v>4656</v>
      </c>
      <c r="AU1745">
        <v>109</v>
      </c>
      <c r="AV1745">
        <v>2857.8819689956745</v>
      </c>
      <c r="AW1745">
        <v>1375.8601847353077</v>
      </c>
      <c r="AX1745">
        <v>67.858792813609696</v>
      </c>
      <c r="AY1745">
        <v>95.367521305385651</v>
      </c>
      <c r="AZ1745">
        <v>52.337721427331104</v>
      </c>
      <c r="BA1745">
        <v>1.8038129303403794</v>
      </c>
      <c r="BB1745">
        <v>66.061272509003672</v>
      </c>
      <c r="BC1745">
        <v>6640</v>
      </c>
      <c r="BD1745">
        <v>369031.11244941258</v>
      </c>
      <c r="BE1745">
        <v>1161450.2608128614</v>
      </c>
      <c r="BF1745">
        <v>45714</v>
      </c>
      <c r="BG1745">
        <v>44187.681086644618</v>
      </c>
      <c r="BH1745">
        <v>41354.202979851536</v>
      </c>
      <c r="BI1745">
        <v>26637.999999999985</v>
      </c>
      <c r="BJ1745">
        <v>23070.82741485439</v>
      </c>
      <c r="BK1745">
        <v>21593.122330432481</v>
      </c>
      <c r="BL1745">
        <v>-126455.23139635561</v>
      </c>
      <c r="BM1745">
        <v>-125315.67776099086</v>
      </c>
      <c r="BN1745">
        <v>-139482.24069271388</v>
      </c>
      <c r="BO1745">
        <v>75142.517788453551</v>
      </c>
      <c r="BP1745">
        <v>201620.19159425702</v>
      </c>
      <c r="BQ1745">
        <v>318644.14300020912</v>
      </c>
      <c r="BR1745">
        <v>1326489</v>
      </c>
      <c r="BS1745">
        <v>8767932</v>
      </c>
      <c r="BT1745">
        <v>937111</v>
      </c>
      <c r="BU1745">
        <v>28667</v>
      </c>
      <c r="BV1745">
        <v>88734</v>
      </c>
      <c r="BW1745">
        <v>932589</v>
      </c>
      <c r="BX1745">
        <v>42948</v>
      </c>
      <c r="BY1745">
        <v>15.708340190650208</v>
      </c>
      <c r="BZ1745">
        <v>0</v>
      </c>
      <c r="CA1745">
        <v>0</v>
      </c>
      <c r="CB1745">
        <v>0</v>
      </c>
      <c r="CC1745">
        <v>0</v>
      </c>
      <c r="CD1745">
        <v>2.8111112075537026</v>
      </c>
      <c r="CE1745">
        <v>0</v>
      </c>
      <c r="CF1745">
        <v>0</v>
      </c>
      <c r="CG1745">
        <v>122056.73167273866</v>
      </c>
      <c r="CH1745">
        <v>80208.709384942558</v>
      </c>
      <c r="CI1745">
        <v>115719.53116499893</v>
      </c>
      <c r="CJ1745">
        <v>13461.863800464878</v>
      </c>
      <c r="CK1745">
        <v>240213.64764840674</v>
      </c>
      <c r="CL1745">
        <v>320000</v>
      </c>
      <c r="CM1745">
        <v>2150000</v>
      </c>
      <c r="CN1745">
        <v>1180000</v>
      </c>
      <c r="CO1745">
        <v>81820000</v>
      </c>
      <c r="CP1745">
        <v>117000</v>
      </c>
      <c r="CQ1745">
        <v>0</v>
      </c>
      <c r="CR1745">
        <v>0</v>
      </c>
      <c r="CS1745">
        <v>0</v>
      </c>
      <c r="CT1745">
        <v>269935000</v>
      </c>
      <c r="CU1745">
        <v>0</v>
      </c>
      <c r="CV1745">
        <v>0</v>
      </c>
      <c r="CW1745">
        <v>0</v>
      </c>
      <c r="CX1745">
        <v>9007.6804829669618</v>
      </c>
      <c r="CY1745">
        <v>484366.89177542215</v>
      </c>
      <c r="CZ1745">
        <v>6640</v>
      </c>
      <c r="DA1745">
        <v>6418.3007922150819</v>
      </c>
      <c r="DB1745">
        <v>6006.7355249204657</v>
      </c>
      <c r="DC1745">
        <v>5586.1944288026898</v>
      </c>
      <c r="DD1745">
        <v>-126455.23139635561</v>
      </c>
      <c r="DE1745">
        <v>-125315.67776099086</v>
      </c>
      <c r="DF1745">
        <v>-139482.24069271388</v>
      </c>
    </row>
    <row r="1746" spans="1:110" x14ac:dyDescent="0.45">
      <c r="A1746">
        <v>46529</v>
      </c>
      <c r="B1746" t="s">
        <v>2070</v>
      </c>
      <c r="C1746">
        <v>7212</v>
      </c>
      <c r="D1746">
        <v>6772</v>
      </c>
      <c r="E1746">
        <v>6365</v>
      </c>
      <c r="F1746">
        <v>5973</v>
      </c>
      <c r="G1746">
        <v>5576</v>
      </c>
      <c r="H1746">
        <v>5178</v>
      </c>
      <c r="I1746">
        <v>4770</v>
      </c>
      <c r="J1746">
        <v>4366.3214285714284</v>
      </c>
      <c r="K1746">
        <v>2.2000000000000002</v>
      </c>
      <c r="L1746">
        <v>2.13</v>
      </c>
      <c r="M1746">
        <v>2.08</v>
      </c>
      <c r="N1746">
        <v>2.04</v>
      </c>
      <c r="O1746">
        <v>2.0099999999999998</v>
      </c>
      <c r="P1746">
        <v>2</v>
      </c>
      <c r="Q1746">
        <v>1.9782744227095839</v>
      </c>
      <c r="R1746">
        <v>1.9627847811651393</v>
      </c>
      <c r="S1746">
        <v>234048</v>
      </c>
      <c r="T1746">
        <v>11829</v>
      </c>
      <c r="U1746">
        <v>3909</v>
      </c>
      <c r="V1746">
        <v>16.119975277607875</v>
      </c>
      <c r="W1746">
        <v>42.180935041614447</v>
      </c>
      <c r="X1746">
        <v>2886.6753497671962</v>
      </c>
      <c r="Y1746">
        <v>364.55558079868291</v>
      </c>
      <c r="Z1746">
        <v>3514</v>
      </c>
      <c r="AA1746">
        <v>3244.268461578024</v>
      </c>
      <c r="AB1746">
        <v>2975.8655303473211</v>
      </c>
      <c r="AC1746">
        <v>2719.3382419644395</v>
      </c>
      <c r="AD1746">
        <v>2493.7333480770003</v>
      </c>
      <c r="AE1746">
        <v>2280.0830817410897</v>
      </c>
      <c r="AF1746">
        <v>2083.4276085644651</v>
      </c>
      <c r="AG1746">
        <v>1842.7029038588539</v>
      </c>
      <c r="AH1746">
        <v>762</v>
      </c>
      <c r="AI1746">
        <v>665.23088700491189</v>
      </c>
      <c r="AJ1746">
        <v>588.0171760919734</v>
      </c>
      <c r="AK1746">
        <v>529.80510812166096</v>
      </c>
      <c r="AL1746">
        <v>498.1994430332598</v>
      </c>
      <c r="AM1746">
        <v>480.65696667505347</v>
      </c>
      <c r="AN1746">
        <v>473.06294401924305</v>
      </c>
      <c r="AO1746">
        <v>460.5655755465628</v>
      </c>
      <c r="AP1746">
        <v>14.491580789054243</v>
      </c>
      <c r="AQ1746">
        <v>8.3063135394444938</v>
      </c>
      <c r="AR1746">
        <v>0.57233542949666083</v>
      </c>
      <c r="AS1746">
        <v>8.3063135394444938</v>
      </c>
      <c r="AT1746">
        <v>5705</v>
      </c>
      <c r="AU1746">
        <v>106</v>
      </c>
      <c r="AV1746">
        <v>3493.6109386199614</v>
      </c>
      <c r="AW1746">
        <v>1454.9644741654834</v>
      </c>
      <c r="AX1746">
        <v>67.424295515250179</v>
      </c>
      <c r="AY1746">
        <v>116.5817970217481</v>
      </c>
      <c r="AZ1746">
        <v>55.346848597254983</v>
      </c>
      <c r="BA1746">
        <v>1.7922631839850083</v>
      </c>
      <c r="BB1746">
        <v>66.061272509003672</v>
      </c>
      <c r="BC1746">
        <v>6640</v>
      </c>
      <c r="BD1746">
        <v>306916.82002444012</v>
      </c>
      <c r="BE1746">
        <v>1458430.4246529944</v>
      </c>
      <c r="BF1746">
        <v>11730</v>
      </c>
      <c r="BG1746">
        <v>10802.468620791495</v>
      </c>
      <c r="BH1746">
        <v>9551.9648700531598</v>
      </c>
      <c r="BI1746">
        <v>31166.000000000004</v>
      </c>
      <c r="BJ1746">
        <v>26123.268358574926</v>
      </c>
      <c r="BK1746">
        <v>23955.999463855918</v>
      </c>
      <c r="BL1746">
        <v>-112510.81225564983</v>
      </c>
      <c r="BM1746">
        <v>-97560.481703296711</v>
      </c>
      <c r="BN1746">
        <v>-102425.0825420348</v>
      </c>
      <c r="BO1746">
        <v>71643.556046668673</v>
      </c>
      <c r="BP1746">
        <v>221158.16701284877</v>
      </c>
      <c r="BQ1746">
        <v>367889.88057824515</v>
      </c>
      <c r="BR1746">
        <v>1326489</v>
      </c>
      <c r="BS1746">
        <v>8767932</v>
      </c>
      <c r="BT1746">
        <v>937111</v>
      </c>
      <c r="BU1746">
        <v>28667</v>
      </c>
      <c r="BV1746">
        <v>88734</v>
      </c>
      <c r="BW1746">
        <v>932589</v>
      </c>
      <c r="BX1746">
        <v>42948</v>
      </c>
      <c r="BY1746">
        <v>15.061897181157631</v>
      </c>
      <c r="BZ1746">
        <v>0</v>
      </c>
      <c r="CA1746">
        <v>0.94711017600000003</v>
      </c>
      <c r="CB1746">
        <v>0</v>
      </c>
      <c r="CC1746">
        <v>0</v>
      </c>
      <c r="CD1746">
        <v>9.8138126813582254</v>
      </c>
      <c r="CE1746">
        <v>0</v>
      </c>
      <c r="CF1746">
        <v>0</v>
      </c>
      <c r="CG1746">
        <v>156104.13577092366</v>
      </c>
      <c r="CH1746">
        <v>102582.71779232126</v>
      </c>
      <c r="CI1746">
        <v>147999.18985839337</v>
      </c>
      <c r="CJ1746">
        <v>17217.015281647189</v>
      </c>
      <c r="CK1746">
        <v>307220.61251875176</v>
      </c>
      <c r="CL1746">
        <v>20000</v>
      </c>
      <c r="CM1746">
        <v>22500000</v>
      </c>
      <c r="CN1746">
        <v>190000</v>
      </c>
      <c r="CO1746">
        <v>56820000</v>
      </c>
      <c r="CP1746">
        <v>29000</v>
      </c>
      <c r="CQ1746">
        <v>0</v>
      </c>
      <c r="CR1746">
        <v>0</v>
      </c>
      <c r="CS1746">
        <v>0</v>
      </c>
      <c r="CT1746">
        <v>74366000</v>
      </c>
      <c r="CU1746">
        <v>0</v>
      </c>
      <c r="CV1746">
        <v>0</v>
      </c>
      <c r="CW1746">
        <v>0</v>
      </c>
      <c r="CX1746">
        <v>1438.6425535828794</v>
      </c>
      <c r="CY1746">
        <v>637496.64982551301</v>
      </c>
      <c r="CZ1746">
        <v>6640</v>
      </c>
      <c r="DA1746">
        <v>6114.9523991522174</v>
      </c>
      <c r="DB1746">
        <v>5407.0798582398102</v>
      </c>
      <c r="DC1746">
        <v>4645.9416897034425</v>
      </c>
      <c r="DD1746">
        <v>-112510.81225564983</v>
      </c>
      <c r="DE1746">
        <v>-97560.481703296711</v>
      </c>
      <c r="DF1746">
        <v>-102425.0825420348</v>
      </c>
    </row>
    <row r="1747" spans="1:110" x14ac:dyDescent="0.45">
      <c r="A1747">
        <v>46530</v>
      </c>
      <c r="B1747" t="s">
        <v>2071</v>
      </c>
      <c r="C1747">
        <v>11160</v>
      </c>
      <c r="D1747">
        <v>10246</v>
      </c>
      <c r="E1747">
        <v>9359</v>
      </c>
      <c r="F1747">
        <v>8520</v>
      </c>
      <c r="G1747">
        <v>7730</v>
      </c>
      <c r="H1747">
        <v>6968</v>
      </c>
      <c r="I1747">
        <v>6222</v>
      </c>
      <c r="J1747">
        <v>5400.6071428571431</v>
      </c>
      <c r="K1747">
        <v>2.2000000000000002</v>
      </c>
      <c r="L1747">
        <v>2.13</v>
      </c>
      <c r="M1747">
        <v>2.08</v>
      </c>
      <c r="N1747">
        <v>2.04</v>
      </c>
      <c r="O1747">
        <v>2.0099999999999998</v>
      </c>
      <c r="P1747">
        <v>2</v>
      </c>
      <c r="Q1747">
        <v>1.9782744227095839</v>
      </c>
      <c r="R1747">
        <v>1.9627847811651393</v>
      </c>
      <c r="S1747">
        <v>234048</v>
      </c>
      <c r="T1747">
        <v>11829</v>
      </c>
      <c r="U1747">
        <v>3909</v>
      </c>
      <c r="V1747">
        <v>23.896694402960406</v>
      </c>
      <c r="W1747">
        <v>62.530177432763686</v>
      </c>
      <c r="X1747">
        <v>3013.2347125796896</v>
      </c>
      <c r="Y1747">
        <v>380.53864658380513</v>
      </c>
      <c r="Z1747">
        <v>5371</v>
      </c>
      <c r="AA1747">
        <v>4754.755302707048</v>
      </c>
      <c r="AB1747">
        <v>4181.2567661019457</v>
      </c>
      <c r="AC1747">
        <v>3678.4637876639595</v>
      </c>
      <c r="AD1747">
        <v>3228.952135526652</v>
      </c>
      <c r="AE1747">
        <v>2820.9595612371331</v>
      </c>
      <c r="AF1747">
        <v>2475.5422916791922</v>
      </c>
      <c r="AG1747">
        <v>1987.2284783163309</v>
      </c>
      <c r="AH1747">
        <v>772</v>
      </c>
      <c r="AI1747">
        <v>682.09765279145427</v>
      </c>
      <c r="AJ1747">
        <v>608.10586351086283</v>
      </c>
      <c r="AK1747">
        <v>539.72372530172356</v>
      </c>
      <c r="AL1747">
        <v>482.02994418449288</v>
      </c>
      <c r="AM1747">
        <v>437.46482177592162</v>
      </c>
      <c r="AN1747">
        <v>413.99585358901237</v>
      </c>
      <c r="AO1747">
        <v>366.86778902584712</v>
      </c>
      <c r="AP1747">
        <v>30.665282903307105</v>
      </c>
      <c r="AQ1747">
        <v>12.081910602828355</v>
      </c>
      <c r="AR1747">
        <v>0.83248789744968843</v>
      </c>
      <c r="AS1747">
        <v>12.081910602828355</v>
      </c>
      <c r="AT1747">
        <v>9005</v>
      </c>
      <c r="AU1747">
        <v>273</v>
      </c>
      <c r="AV1747">
        <v>5545.7253425369008</v>
      </c>
      <c r="AW1747">
        <v>3182.0018996335889</v>
      </c>
      <c r="AX1747">
        <v>166.72414599678655</v>
      </c>
      <c r="AY1747">
        <v>185.06085468045637</v>
      </c>
      <c r="AZ1747">
        <v>121.04335226206172</v>
      </c>
      <c r="BA1747">
        <v>4.4318379075061411</v>
      </c>
      <c r="BB1747">
        <v>66.061272509003672</v>
      </c>
      <c r="BC1747">
        <v>6640</v>
      </c>
      <c r="BD1747">
        <v>250905.49390932129</v>
      </c>
      <c r="BE1747">
        <v>2454416.4951082096</v>
      </c>
      <c r="BF1747">
        <v>24276</v>
      </c>
      <c r="BG1747">
        <v>21077.146203396442</v>
      </c>
      <c r="BH1747">
        <v>17582.49599063049</v>
      </c>
      <c r="BI1747">
        <v>30254</v>
      </c>
      <c r="BJ1747">
        <v>23405.672079197251</v>
      </c>
      <c r="BK1747">
        <v>20545.477461817169</v>
      </c>
      <c r="BL1747">
        <v>-148172.0903129385</v>
      </c>
      <c r="BM1747">
        <v>-159878.85902555194</v>
      </c>
      <c r="BN1747">
        <v>-189287.61736033592</v>
      </c>
      <c r="BO1747">
        <v>-675.23692057305016</v>
      </c>
      <c r="BP1747">
        <v>190404.54767650203</v>
      </c>
      <c r="BQ1747">
        <v>383337.76418073953</v>
      </c>
      <c r="BR1747">
        <v>1326489</v>
      </c>
      <c r="BS1747">
        <v>8767932</v>
      </c>
      <c r="BT1747">
        <v>937111</v>
      </c>
      <c r="BU1747">
        <v>28667</v>
      </c>
      <c r="BV1747">
        <v>88734</v>
      </c>
      <c r="BW1747">
        <v>932589</v>
      </c>
      <c r="BX1747">
        <v>42948</v>
      </c>
      <c r="BY1747">
        <v>31.793887490693834</v>
      </c>
      <c r="BZ1747">
        <v>0</v>
      </c>
      <c r="CA1747">
        <v>0.31570339199999997</v>
      </c>
      <c r="CB1747">
        <v>0</v>
      </c>
      <c r="CC1747">
        <v>0</v>
      </c>
      <c r="CD1747">
        <v>13.930635037142942</v>
      </c>
      <c r="CE1747">
        <v>0</v>
      </c>
      <c r="CF1747">
        <v>0</v>
      </c>
      <c r="CG1747">
        <v>307390.24266002869</v>
      </c>
      <c r="CH1747">
        <v>201999.30231944742</v>
      </c>
      <c r="CI1747">
        <v>291430.50348658941</v>
      </c>
      <c r="CJ1747">
        <v>33902.641202749706</v>
      </c>
      <c r="CK1747">
        <v>604959.10736717167</v>
      </c>
      <c r="CL1747">
        <v>20000</v>
      </c>
      <c r="CM1747">
        <v>23300000</v>
      </c>
      <c r="CN1747">
        <v>1260000</v>
      </c>
      <c r="CO1747">
        <v>104920000</v>
      </c>
      <c r="CP1747">
        <v>120000</v>
      </c>
      <c r="CQ1747">
        <v>0</v>
      </c>
      <c r="CR1747">
        <v>0</v>
      </c>
      <c r="CS1747">
        <v>0</v>
      </c>
      <c r="CT1747">
        <v>271210000</v>
      </c>
      <c r="CU1747">
        <v>0</v>
      </c>
      <c r="CV1747">
        <v>0</v>
      </c>
      <c r="CW1747">
        <v>0</v>
      </c>
      <c r="CX1747">
        <v>7486.8682704247612</v>
      </c>
      <c r="CY1747">
        <v>1195458.7880230406</v>
      </c>
      <c r="CZ1747">
        <v>6640</v>
      </c>
      <c r="DA1747">
        <v>5765.045756737205</v>
      </c>
      <c r="DB1747">
        <v>4809.184930704665</v>
      </c>
      <c r="DC1747">
        <v>3798.0723709965578</v>
      </c>
      <c r="DD1747">
        <v>-148172.0903129385</v>
      </c>
      <c r="DE1747">
        <v>-159878.85902555194</v>
      </c>
      <c r="DF1747">
        <v>-189287.61736033592</v>
      </c>
    </row>
    <row r="1748" spans="1:110" x14ac:dyDescent="0.45">
      <c r="A1748">
        <v>46531</v>
      </c>
      <c r="B1748" t="s">
        <v>2072</v>
      </c>
      <c r="C1748">
        <v>5975</v>
      </c>
      <c r="D1748">
        <v>5631</v>
      </c>
      <c r="E1748">
        <v>5281</v>
      </c>
      <c r="F1748">
        <v>4958</v>
      </c>
      <c r="G1748">
        <v>4635</v>
      </c>
      <c r="H1748">
        <v>4300</v>
      </c>
      <c r="I1748">
        <v>3948</v>
      </c>
      <c r="J1748">
        <v>3612.6785714285716</v>
      </c>
      <c r="K1748">
        <v>2.2000000000000002</v>
      </c>
      <c r="L1748">
        <v>2.13</v>
      </c>
      <c r="M1748">
        <v>2.08</v>
      </c>
      <c r="N1748">
        <v>2.04</v>
      </c>
      <c r="O1748">
        <v>2.0099999999999998</v>
      </c>
      <c r="P1748">
        <v>2</v>
      </c>
      <c r="Q1748">
        <v>1.9782744227095839</v>
      </c>
      <c r="R1748">
        <v>1.9627847811651393</v>
      </c>
      <c r="S1748">
        <v>234048</v>
      </c>
      <c r="T1748">
        <v>11829</v>
      </c>
      <c r="U1748">
        <v>3909</v>
      </c>
      <c r="V1748">
        <v>12.610155407931625</v>
      </c>
      <c r="W1748">
        <v>32.996833863975979</v>
      </c>
      <c r="X1748">
        <v>3057.2015265876721</v>
      </c>
      <c r="Y1748">
        <v>386.09117517620132</v>
      </c>
      <c r="Z1748">
        <v>2677</v>
      </c>
      <c r="AA1748">
        <v>2500.1553566676876</v>
      </c>
      <c r="AB1748">
        <v>2326.9375786568212</v>
      </c>
      <c r="AC1748">
        <v>2152.9692632361262</v>
      </c>
      <c r="AD1748">
        <v>1967.2656342777573</v>
      </c>
      <c r="AE1748">
        <v>1781.971757048306</v>
      </c>
      <c r="AF1748">
        <v>1644.6392625245676</v>
      </c>
      <c r="AG1748">
        <v>1471.5783756997748</v>
      </c>
      <c r="AH1748">
        <v>816</v>
      </c>
      <c r="AI1748">
        <v>723.94921231259764</v>
      </c>
      <c r="AJ1748">
        <v>645.16908375964385</v>
      </c>
      <c r="AK1748">
        <v>573.96017353427931</v>
      </c>
      <c r="AL1748">
        <v>512.49231823940374</v>
      </c>
      <c r="AM1748">
        <v>453.20239295333135</v>
      </c>
      <c r="AN1748">
        <v>430.44339723162199</v>
      </c>
      <c r="AO1748">
        <v>391.34966099459302</v>
      </c>
      <c r="AP1748">
        <v>11.162528961359897</v>
      </c>
      <c r="AQ1748">
        <v>3.2721841215993464</v>
      </c>
      <c r="AR1748">
        <v>0.22546547222595728</v>
      </c>
      <c r="AS1748">
        <v>3.2721841215993464</v>
      </c>
      <c r="AT1748">
        <v>6163</v>
      </c>
      <c r="AU1748">
        <v>114</v>
      </c>
      <c r="AV1748">
        <v>3773.9287983977629</v>
      </c>
      <c r="AW1748">
        <v>1567.4992014906366</v>
      </c>
      <c r="AX1748">
        <v>72.546322433535735</v>
      </c>
      <c r="AY1748">
        <v>125.93600400253334</v>
      </c>
      <c r="AZ1748">
        <v>59.627669624703813</v>
      </c>
      <c r="BA1748">
        <v>1.9284161864431064</v>
      </c>
      <c r="BB1748">
        <v>66.061272509003672</v>
      </c>
      <c r="BC1748">
        <v>6640</v>
      </c>
      <c r="BD1748">
        <v>305397.67867659684</v>
      </c>
      <c r="BE1748">
        <v>927050.15775298758</v>
      </c>
      <c r="BF1748">
        <v>11694</v>
      </c>
      <c r="BG1748">
        <v>10750.620232536276</v>
      </c>
      <c r="BH1748">
        <v>9510.3308470964294</v>
      </c>
      <c r="BI1748">
        <v>12724.000000000005</v>
      </c>
      <c r="BJ1748">
        <v>10957.071460522704</v>
      </c>
      <c r="BK1748">
        <v>10011.97300151508</v>
      </c>
      <c r="BL1748">
        <v>-113176.0707499375</v>
      </c>
      <c r="BM1748">
        <v>-97934.706537596008</v>
      </c>
      <c r="BN1748">
        <v>-103814.74147866614</v>
      </c>
      <c r="BO1748">
        <v>59651.637248884421</v>
      </c>
      <c r="BP1748">
        <v>164324.50254648546</v>
      </c>
      <c r="BQ1748">
        <v>251549.37091370602</v>
      </c>
      <c r="BR1748">
        <v>1326489</v>
      </c>
      <c r="BS1748">
        <v>8767932</v>
      </c>
      <c r="BT1748">
        <v>937111</v>
      </c>
      <c r="BU1748">
        <v>28667</v>
      </c>
      <c r="BV1748">
        <v>88734</v>
      </c>
      <c r="BW1748">
        <v>932589</v>
      </c>
      <c r="BX1748">
        <v>42948</v>
      </c>
      <c r="BY1748">
        <v>52.167483682933664</v>
      </c>
      <c r="BZ1748">
        <v>0</v>
      </c>
      <c r="CA1748">
        <v>0</v>
      </c>
      <c r="CB1748">
        <v>26.893425492827621</v>
      </c>
      <c r="CC1748">
        <v>0</v>
      </c>
      <c r="CD1748">
        <v>7.4527325142277157</v>
      </c>
      <c r="CE1748">
        <v>0</v>
      </c>
      <c r="CF1748">
        <v>0</v>
      </c>
      <c r="CG1748">
        <v>115311.49123819258</v>
      </c>
      <c r="CH1748">
        <v>75776.122813669412</v>
      </c>
      <c r="CI1748">
        <v>109324.50444272267</v>
      </c>
      <c r="CJ1748">
        <v>12717.918695702347</v>
      </c>
      <c r="CK1748">
        <v>226938.68290994214</v>
      </c>
      <c r="CL1748">
        <v>0</v>
      </c>
      <c r="CM1748">
        <v>21200000</v>
      </c>
      <c r="CN1748">
        <v>640000</v>
      </c>
      <c r="CO1748">
        <v>80400000</v>
      </c>
      <c r="CP1748">
        <v>64000</v>
      </c>
      <c r="CQ1748">
        <v>0</v>
      </c>
      <c r="CR1748">
        <v>0</v>
      </c>
      <c r="CS1748">
        <v>0</v>
      </c>
      <c r="CT1748">
        <v>165301000</v>
      </c>
      <c r="CU1748">
        <v>0</v>
      </c>
      <c r="CV1748">
        <v>0</v>
      </c>
      <c r="CW1748">
        <v>0</v>
      </c>
      <c r="CX1748">
        <v>4795.4751786095985</v>
      </c>
      <c r="CY1748">
        <v>402129.45656619797</v>
      </c>
      <c r="CZ1748">
        <v>6640</v>
      </c>
      <c r="DA1748">
        <v>6104.3371253669284</v>
      </c>
      <c r="DB1748">
        <v>5400.0852424080977</v>
      </c>
      <c r="DC1748">
        <v>4622.9457453301911</v>
      </c>
      <c r="DD1748">
        <v>-113176.0707499375</v>
      </c>
      <c r="DE1748">
        <v>-97934.706537596008</v>
      </c>
      <c r="DF1748">
        <v>-103814.74147866614</v>
      </c>
    </row>
    <row r="1749" spans="1:110" x14ac:dyDescent="0.45">
      <c r="A1749">
        <v>46532</v>
      </c>
      <c r="B1749" t="s">
        <v>2073</v>
      </c>
      <c r="C1749">
        <v>6362</v>
      </c>
      <c r="D1749">
        <v>5905</v>
      </c>
      <c r="E1749">
        <v>5413</v>
      </c>
      <c r="F1749">
        <v>4935</v>
      </c>
      <c r="G1749">
        <v>4486</v>
      </c>
      <c r="H1749">
        <v>4042</v>
      </c>
      <c r="I1749">
        <v>3604</v>
      </c>
      <c r="J1749">
        <v>3142.3214285714284</v>
      </c>
      <c r="K1749">
        <v>2.2000000000000002</v>
      </c>
      <c r="L1749">
        <v>2.13</v>
      </c>
      <c r="M1749">
        <v>2.08</v>
      </c>
      <c r="N1749">
        <v>2.04</v>
      </c>
      <c r="O1749">
        <v>2.0099999999999998</v>
      </c>
      <c r="P1749">
        <v>2</v>
      </c>
      <c r="Q1749">
        <v>1.9782744227095839</v>
      </c>
      <c r="R1749">
        <v>1.9627847811651393</v>
      </c>
      <c r="S1749">
        <v>234048</v>
      </c>
      <c r="T1749">
        <v>11829</v>
      </c>
      <c r="U1749">
        <v>3909</v>
      </c>
      <c r="V1749">
        <v>14.071639886403082</v>
      </c>
      <c r="W1749">
        <v>36.821081779316472</v>
      </c>
      <c r="X1749">
        <v>2917.1284270098954</v>
      </c>
      <c r="Y1749">
        <v>368.40147197664811</v>
      </c>
      <c r="Z1749">
        <v>2439</v>
      </c>
      <c r="AA1749">
        <v>2173.443256146465</v>
      </c>
      <c r="AB1749">
        <v>1915.4317978670001</v>
      </c>
      <c r="AC1749">
        <v>1667.0058522663624</v>
      </c>
      <c r="AD1749">
        <v>1453.1681452181447</v>
      </c>
      <c r="AE1749">
        <v>1258.5900037701522</v>
      </c>
      <c r="AF1749">
        <v>1107.5010854239863</v>
      </c>
      <c r="AG1749">
        <v>882.91274838551351</v>
      </c>
      <c r="AH1749">
        <v>876</v>
      </c>
      <c r="AI1749">
        <v>765.5744015355092</v>
      </c>
      <c r="AJ1749">
        <v>658.13378291258073</v>
      </c>
      <c r="AK1749">
        <v>545.57220732185408</v>
      </c>
      <c r="AL1749">
        <v>448.82414970374634</v>
      </c>
      <c r="AM1749">
        <v>374.99277047069756</v>
      </c>
      <c r="AN1749">
        <v>319.92924907912283</v>
      </c>
      <c r="AO1749">
        <v>260.23402818761389</v>
      </c>
      <c r="AP1749">
        <v>9.515598458864174</v>
      </c>
      <c r="AQ1749">
        <v>3.2721841215993464</v>
      </c>
      <c r="AR1749">
        <v>0.22546547222595728</v>
      </c>
      <c r="AS1749">
        <v>3.2721841215993464</v>
      </c>
      <c r="AT1749">
        <v>6331</v>
      </c>
      <c r="AU1749">
        <v>95</v>
      </c>
      <c r="AV1749">
        <v>3870.2628314657782</v>
      </c>
      <c r="AW1749">
        <v>1425.0119542931961</v>
      </c>
      <c r="AX1749">
        <v>61.910383789172265</v>
      </c>
      <c r="AY1749">
        <v>129.150670686013</v>
      </c>
      <c r="AZ1749">
        <v>54.207454741313178</v>
      </c>
      <c r="BA1749">
        <v>1.6456931544300468</v>
      </c>
      <c r="BB1749">
        <v>66.061272509003672</v>
      </c>
      <c r="BC1749">
        <v>6640</v>
      </c>
      <c r="BD1749">
        <v>253310.17853751453</v>
      </c>
      <c r="BE1749">
        <v>886903.67462839093</v>
      </c>
      <c r="BF1749">
        <v>16548</v>
      </c>
      <c r="BG1749">
        <v>14439.83408875828</v>
      </c>
      <c r="BH1749">
        <v>12063.449964436917</v>
      </c>
      <c r="BI1749">
        <v>8895.9999999999964</v>
      </c>
      <c r="BJ1749">
        <v>6823.1291614462125</v>
      </c>
      <c r="BK1749">
        <v>5947.8819073385803</v>
      </c>
      <c r="BL1749">
        <v>-138525.80171305983</v>
      </c>
      <c r="BM1749">
        <v>-143441.98416777246</v>
      </c>
      <c r="BN1749">
        <v>-166998.57459131093</v>
      </c>
      <c r="BO1749">
        <v>3508.6945688276319</v>
      </c>
      <c r="BP1749">
        <v>61540.431188049377</v>
      </c>
      <c r="BQ1749">
        <v>127128.98412256164</v>
      </c>
      <c r="BR1749">
        <v>1326489</v>
      </c>
      <c r="BS1749">
        <v>8767932</v>
      </c>
      <c r="BT1749">
        <v>937111</v>
      </c>
      <c r="BU1749">
        <v>28667</v>
      </c>
      <c r="BV1749">
        <v>88734</v>
      </c>
      <c r="BW1749">
        <v>932589</v>
      </c>
      <c r="BX1749">
        <v>42948</v>
      </c>
      <c r="BY1749">
        <v>7.905776526690512</v>
      </c>
      <c r="BZ1749">
        <v>0</v>
      </c>
      <c r="CA1749">
        <v>0</v>
      </c>
      <c r="CB1749">
        <v>0</v>
      </c>
      <c r="CC1749">
        <v>0</v>
      </c>
      <c r="CD1749">
        <v>8.0921371321853677</v>
      </c>
      <c r="CE1749">
        <v>0</v>
      </c>
      <c r="CF1749">
        <v>0</v>
      </c>
      <c r="CG1749">
        <v>117881.10664182917</v>
      </c>
      <c r="CH1749">
        <v>77464.727221773472</v>
      </c>
      <c r="CI1749">
        <v>111760.70509882791</v>
      </c>
      <c r="CJ1749">
        <v>13001.326354659501</v>
      </c>
      <c r="CK1749">
        <v>231995.81233411914</v>
      </c>
      <c r="CL1749">
        <v>0</v>
      </c>
      <c r="CM1749">
        <v>24300000</v>
      </c>
      <c r="CN1749">
        <v>240000</v>
      </c>
      <c r="CO1749">
        <v>62710000</v>
      </c>
      <c r="CP1749">
        <v>22000</v>
      </c>
      <c r="CQ1749">
        <v>0</v>
      </c>
      <c r="CR1749">
        <v>0</v>
      </c>
      <c r="CS1749">
        <v>0</v>
      </c>
      <c r="CT1749">
        <v>67382000</v>
      </c>
      <c r="CU1749">
        <v>0</v>
      </c>
      <c r="CV1749">
        <v>0</v>
      </c>
      <c r="CW1749">
        <v>0</v>
      </c>
      <c r="CX1749">
        <v>2172.7813098587872</v>
      </c>
      <c r="CY1749">
        <v>463654.30996081477</v>
      </c>
      <c r="CZ1749">
        <v>6640</v>
      </c>
      <c r="DA1749">
        <v>5794.0837774567908</v>
      </c>
      <c r="DB1749">
        <v>4840.5431329381881</v>
      </c>
      <c r="DC1749">
        <v>3834.4731930949438</v>
      </c>
      <c r="DD1749">
        <v>-138525.80171305983</v>
      </c>
      <c r="DE1749">
        <v>-143441.98416777246</v>
      </c>
      <c r="DF1749">
        <v>-166998.57459131093</v>
      </c>
    </row>
    <row r="1750" spans="1:110" x14ac:dyDescent="0.45">
      <c r="A1750">
        <v>46533</v>
      </c>
      <c r="B1750" t="s">
        <v>2074</v>
      </c>
      <c r="C1750">
        <v>6783</v>
      </c>
      <c r="D1750">
        <v>6382</v>
      </c>
      <c r="E1750">
        <v>5949</v>
      </c>
      <c r="F1750">
        <v>5551</v>
      </c>
      <c r="G1750">
        <v>5188</v>
      </c>
      <c r="H1750">
        <v>4817</v>
      </c>
      <c r="I1750">
        <v>4420</v>
      </c>
      <c r="J1750">
        <v>4027.8571428571427</v>
      </c>
      <c r="K1750">
        <v>2.2000000000000002</v>
      </c>
      <c r="L1750">
        <v>2.13</v>
      </c>
      <c r="M1750">
        <v>2.08</v>
      </c>
      <c r="N1750">
        <v>2.04</v>
      </c>
      <c r="O1750">
        <v>2.0099999999999998</v>
      </c>
      <c r="P1750">
        <v>2</v>
      </c>
      <c r="Q1750">
        <v>1.9782744227095839</v>
      </c>
      <c r="R1750">
        <v>1.9627847811651393</v>
      </c>
      <c r="S1750">
        <v>234048</v>
      </c>
      <c r="T1750">
        <v>11829</v>
      </c>
      <c r="U1750">
        <v>3909</v>
      </c>
      <c r="V1750">
        <v>14.344191149562864</v>
      </c>
      <c r="W1750">
        <v>37.534263215942026</v>
      </c>
      <c r="X1750">
        <v>3051.0712536106298</v>
      </c>
      <c r="Y1750">
        <v>385.31698862772771</v>
      </c>
      <c r="Z1750">
        <v>3630</v>
      </c>
      <c r="AA1750">
        <v>3375.778729925587</v>
      </c>
      <c r="AB1750">
        <v>3087.6230041077488</v>
      </c>
      <c r="AC1750">
        <v>2806.8167725368467</v>
      </c>
      <c r="AD1750">
        <v>2559.2581462208086</v>
      </c>
      <c r="AE1750">
        <v>2345.8067217601397</v>
      </c>
      <c r="AF1750">
        <v>2165.8348007736713</v>
      </c>
      <c r="AG1750">
        <v>1912.6212050228355</v>
      </c>
      <c r="AH1750">
        <v>1210</v>
      </c>
      <c r="AI1750">
        <v>1113.818453090716</v>
      </c>
      <c r="AJ1750">
        <v>999.98732860019788</v>
      </c>
      <c r="AK1750">
        <v>890.61992212814687</v>
      </c>
      <c r="AL1750">
        <v>795.27240718673909</v>
      </c>
      <c r="AM1750">
        <v>728.45711973862615</v>
      </c>
      <c r="AN1750">
        <v>696.03675197864175</v>
      </c>
      <c r="AO1750">
        <v>647.82673616752879</v>
      </c>
      <c r="AP1750">
        <v>15.821793887223862</v>
      </c>
      <c r="AQ1750">
        <v>11.578497661043841</v>
      </c>
      <c r="AR1750">
        <v>0.79780090172261808</v>
      </c>
      <c r="AS1750">
        <v>11.578497661043841</v>
      </c>
      <c r="AT1750">
        <v>5672</v>
      </c>
      <c r="AU1750">
        <v>120</v>
      </c>
      <c r="AV1750">
        <v>3477.7262385756294</v>
      </c>
      <c r="AW1750">
        <v>1568.9767444149361</v>
      </c>
      <c r="AX1750">
        <v>75.371839097154719</v>
      </c>
      <c r="AY1750">
        <v>116.05172458126874</v>
      </c>
      <c r="AZ1750">
        <v>59.683875357544167</v>
      </c>
      <c r="BA1750">
        <v>2.0035236748230933</v>
      </c>
      <c r="BB1750">
        <v>66.061272509003672</v>
      </c>
      <c r="BC1750">
        <v>6640</v>
      </c>
      <c r="BD1750">
        <v>300427.161834953</v>
      </c>
      <c r="BE1750">
        <v>1528225.1665847423</v>
      </c>
      <c r="BF1750">
        <v>10446</v>
      </c>
      <c r="BG1750">
        <v>9486.6719956863944</v>
      </c>
      <c r="BH1750">
        <v>8396.9095628329669</v>
      </c>
      <c r="BI1750">
        <v>23116.000000000007</v>
      </c>
      <c r="BJ1750">
        <v>19219.973139469359</v>
      </c>
      <c r="BK1750">
        <v>17524.789401509235</v>
      </c>
      <c r="BL1750">
        <v>-116825.45583743352</v>
      </c>
      <c r="BM1750">
        <v>-99557.50681749545</v>
      </c>
      <c r="BN1750">
        <v>-105159.88879919657</v>
      </c>
      <c r="BO1750">
        <v>70686.137298310874</v>
      </c>
      <c r="BP1750">
        <v>223306.12369078863</v>
      </c>
      <c r="BQ1750">
        <v>377101.60513228842</v>
      </c>
      <c r="BR1750">
        <v>1326489</v>
      </c>
      <c r="BS1750">
        <v>8767932</v>
      </c>
      <c r="BT1750">
        <v>937111</v>
      </c>
      <c r="BU1750">
        <v>28667</v>
      </c>
      <c r="BV1750">
        <v>88734</v>
      </c>
      <c r="BW1750">
        <v>932589</v>
      </c>
      <c r="BX1750">
        <v>42948</v>
      </c>
      <c r="BY1750">
        <v>18.175499626102532</v>
      </c>
      <c r="BZ1750">
        <v>0</v>
      </c>
      <c r="CA1750">
        <v>11.576431759890859</v>
      </c>
      <c r="CB1750">
        <v>0</v>
      </c>
      <c r="CC1750">
        <v>0</v>
      </c>
      <c r="CD1750">
        <v>2.1822108957809285</v>
      </c>
      <c r="CE1750">
        <v>0</v>
      </c>
      <c r="CF1750">
        <v>0</v>
      </c>
      <c r="CG1750">
        <v>173770.24167092532</v>
      </c>
      <c r="CH1750">
        <v>114191.87309803664</v>
      </c>
      <c r="CI1750">
        <v>164748.06936911689</v>
      </c>
      <c r="CJ1750">
        <v>19165.44293697763</v>
      </c>
      <c r="CK1750">
        <v>341988.37730996852</v>
      </c>
      <c r="CL1750">
        <v>0</v>
      </c>
      <c r="CM1750">
        <v>23500000</v>
      </c>
      <c r="CN1750">
        <v>240000</v>
      </c>
      <c r="CO1750">
        <v>40390000</v>
      </c>
      <c r="CP1750">
        <v>6000</v>
      </c>
      <c r="CQ1750">
        <v>0</v>
      </c>
      <c r="CR1750">
        <v>0</v>
      </c>
      <c r="CS1750">
        <v>0</v>
      </c>
      <c r="CT1750">
        <v>17150000</v>
      </c>
      <c r="CU1750">
        <v>0</v>
      </c>
      <c r="CV1750">
        <v>0</v>
      </c>
      <c r="CW1750">
        <v>0</v>
      </c>
      <c r="CX1750">
        <v>325.98454865829297</v>
      </c>
      <c r="CY1750">
        <v>674467.51660088985</v>
      </c>
      <c r="CZ1750">
        <v>6640</v>
      </c>
      <c r="DA1750">
        <v>6030.2031448743701</v>
      </c>
      <c r="DB1750">
        <v>5337.4956439987454</v>
      </c>
      <c r="DC1750">
        <v>4547.7047356907478</v>
      </c>
      <c r="DD1750">
        <v>-116825.45583743352</v>
      </c>
      <c r="DE1750">
        <v>-99557.50681749545</v>
      </c>
      <c r="DF1750">
        <v>-105159.88879919657</v>
      </c>
    </row>
    <row r="1751" spans="1:110" x14ac:dyDescent="0.45">
      <c r="A1751">
        <v>46534</v>
      </c>
      <c r="B1751" t="s">
        <v>2075</v>
      </c>
      <c r="C1751">
        <v>6213</v>
      </c>
      <c r="D1751">
        <v>5711</v>
      </c>
      <c r="E1751">
        <v>5224</v>
      </c>
      <c r="F1751">
        <v>4755</v>
      </c>
      <c r="G1751">
        <v>4305</v>
      </c>
      <c r="H1751">
        <v>3850</v>
      </c>
      <c r="I1751">
        <v>3409</v>
      </c>
      <c r="J1751">
        <v>2942.8214285714289</v>
      </c>
      <c r="K1751">
        <v>2.2000000000000002</v>
      </c>
      <c r="L1751">
        <v>2.13</v>
      </c>
      <c r="M1751">
        <v>2.08</v>
      </c>
      <c r="N1751">
        <v>2.04</v>
      </c>
      <c r="O1751">
        <v>2.0099999999999998</v>
      </c>
      <c r="P1751">
        <v>2</v>
      </c>
      <c r="Q1751">
        <v>1.9782744227095839</v>
      </c>
      <c r="R1751">
        <v>1.9627847811651393</v>
      </c>
      <c r="S1751">
        <v>234048</v>
      </c>
      <c r="T1751">
        <v>11829</v>
      </c>
      <c r="U1751">
        <v>3909</v>
      </c>
      <c r="V1751">
        <v>12.924767048368757</v>
      </c>
      <c r="W1751">
        <v>33.820074156847177</v>
      </c>
      <c r="X1751">
        <v>3101.5959890296899</v>
      </c>
      <c r="Y1751">
        <v>391.69771109687565</v>
      </c>
      <c r="Z1751">
        <v>3075</v>
      </c>
      <c r="AA1751">
        <v>2732.0969269669026</v>
      </c>
      <c r="AB1751">
        <v>2411.410836379378</v>
      </c>
      <c r="AC1751">
        <v>2129.2836576572508</v>
      </c>
      <c r="AD1751">
        <v>1884.4699693190078</v>
      </c>
      <c r="AE1751">
        <v>1668.0028483595258</v>
      </c>
      <c r="AF1751">
        <v>1473.9427023997616</v>
      </c>
      <c r="AG1751">
        <v>1207.574812504196</v>
      </c>
      <c r="AH1751">
        <v>812</v>
      </c>
      <c r="AI1751">
        <v>662.64387351734911</v>
      </c>
      <c r="AJ1751">
        <v>528.37135841866848</v>
      </c>
      <c r="AK1751">
        <v>412.54844110874586</v>
      </c>
      <c r="AL1751">
        <v>320.37543510926366</v>
      </c>
      <c r="AM1751">
        <v>256.17169478335995</v>
      </c>
      <c r="AN1751">
        <v>212.17557824420555</v>
      </c>
      <c r="AO1751">
        <v>170.01639500481051</v>
      </c>
      <c r="AP1751">
        <v>13.710344525049857</v>
      </c>
      <c r="AQ1751">
        <v>2.6429179443687025</v>
      </c>
      <c r="AR1751">
        <v>0.18210672756711935</v>
      </c>
      <c r="AS1751">
        <v>2.6429179443687025</v>
      </c>
      <c r="AT1751">
        <v>5091</v>
      </c>
      <c r="AU1751">
        <v>88</v>
      </c>
      <c r="AV1751">
        <v>3115.6610718119496</v>
      </c>
      <c r="AW1751">
        <v>1243.1485621538998</v>
      </c>
      <c r="AX1751">
        <v>56.40682358685735</v>
      </c>
      <c r="AY1751">
        <v>103.96960996636474</v>
      </c>
      <c r="AZ1751">
        <v>47.289371304334345</v>
      </c>
      <c r="BA1751">
        <v>1.4993982876305401</v>
      </c>
      <c r="BB1751">
        <v>66.061272509003672</v>
      </c>
      <c r="BC1751">
        <v>6640</v>
      </c>
      <c r="BD1751">
        <v>245286.52215157228</v>
      </c>
      <c r="BE1751">
        <v>1041372.0643605154</v>
      </c>
      <c r="BF1751">
        <v>12930</v>
      </c>
      <c r="BG1751">
        <v>11240.517911769855</v>
      </c>
      <c r="BH1751">
        <v>9283.1785151462082</v>
      </c>
      <c r="BI1751">
        <v>33552</v>
      </c>
      <c r="BJ1751">
        <v>26149.044924635476</v>
      </c>
      <c r="BK1751">
        <v>23142.567083366623</v>
      </c>
      <c r="BL1751">
        <v>-136340.73513176932</v>
      </c>
      <c r="BM1751">
        <v>-141467.71730127145</v>
      </c>
      <c r="BN1751">
        <v>-165424.64335097402</v>
      </c>
      <c r="BO1751">
        <v>1319.0524628248531</v>
      </c>
      <c r="BP1751">
        <v>84237.402144265245</v>
      </c>
      <c r="BQ1751">
        <v>177137.47197468032</v>
      </c>
      <c r="BR1751">
        <v>1326489</v>
      </c>
      <c r="BS1751">
        <v>8767932</v>
      </c>
      <c r="BT1751">
        <v>937111</v>
      </c>
      <c r="BU1751">
        <v>28667</v>
      </c>
      <c r="BV1751">
        <v>88734</v>
      </c>
      <c r="BW1751">
        <v>932589</v>
      </c>
      <c r="BX1751">
        <v>42948</v>
      </c>
      <c r="BY1751">
        <v>18.283211289220606</v>
      </c>
      <c r="BZ1751">
        <v>0</v>
      </c>
      <c r="CA1751">
        <v>0</v>
      </c>
      <c r="CB1751">
        <v>0</v>
      </c>
      <c r="CC1751">
        <v>0</v>
      </c>
      <c r="CD1751">
        <v>2.2627816796978828</v>
      </c>
      <c r="CE1751">
        <v>0</v>
      </c>
      <c r="CF1751">
        <v>0</v>
      </c>
      <c r="CG1751">
        <v>131050.38558546676</v>
      </c>
      <c r="CH1751">
        <v>86118.824813306739</v>
      </c>
      <c r="CI1751">
        <v>124246.23346136727</v>
      </c>
      <c r="CJ1751">
        <v>14453.790606814922</v>
      </c>
      <c r="CK1751">
        <v>257913.60063302616</v>
      </c>
      <c r="CL1751">
        <v>30000</v>
      </c>
      <c r="CM1751">
        <v>21100000</v>
      </c>
      <c r="CN1751">
        <v>340000</v>
      </c>
      <c r="CO1751">
        <v>53300000</v>
      </c>
      <c r="CP1751">
        <v>72000</v>
      </c>
      <c r="CQ1751">
        <v>0</v>
      </c>
      <c r="CR1751">
        <v>0</v>
      </c>
      <c r="CS1751">
        <v>0</v>
      </c>
      <c r="CT1751">
        <v>217932000</v>
      </c>
      <c r="CU1751">
        <v>0</v>
      </c>
      <c r="CV1751">
        <v>0</v>
      </c>
      <c r="CW1751">
        <v>0</v>
      </c>
      <c r="CX1751">
        <v>840.55519984617683</v>
      </c>
      <c r="CY1751">
        <v>504653.84876282327</v>
      </c>
      <c r="CZ1751">
        <v>6640</v>
      </c>
      <c r="DA1751">
        <v>5772.3928023319286</v>
      </c>
      <c r="DB1751">
        <v>4767.2316582034664</v>
      </c>
      <c r="DC1751">
        <v>3713.0153997282068</v>
      </c>
      <c r="DD1751">
        <v>-136340.73513176932</v>
      </c>
      <c r="DE1751">
        <v>-141467.71730127145</v>
      </c>
      <c r="DF1751">
        <v>-165424.64335097402</v>
      </c>
    </row>
    <row r="1752" spans="1:110" x14ac:dyDescent="0.45">
      <c r="A1752">
        <v>46535</v>
      </c>
      <c r="B1752" t="s">
        <v>2076</v>
      </c>
      <c r="C1752">
        <v>5186</v>
      </c>
      <c r="D1752">
        <v>4918</v>
      </c>
      <c r="E1752">
        <v>4634</v>
      </c>
      <c r="F1752">
        <v>4334</v>
      </c>
      <c r="G1752">
        <v>4059</v>
      </c>
      <c r="H1752">
        <v>3797</v>
      </c>
      <c r="I1752">
        <v>3516</v>
      </c>
      <c r="J1752">
        <v>3236.4642857142853</v>
      </c>
      <c r="K1752">
        <v>2.2000000000000002</v>
      </c>
      <c r="L1752">
        <v>2.13</v>
      </c>
      <c r="M1752">
        <v>2.08</v>
      </c>
      <c r="N1752">
        <v>2.04</v>
      </c>
      <c r="O1752">
        <v>2.0099999999999998</v>
      </c>
      <c r="P1752">
        <v>2</v>
      </c>
      <c r="Q1752">
        <v>1.9782744227095839</v>
      </c>
      <c r="R1752">
        <v>1.9627847811651393</v>
      </c>
      <c r="S1752">
        <v>234048</v>
      </c>
      <c r="T1752">
        <v>11829</v>
      </c>
      <c r="U1752">
        <v>3909</v>
      </c>
      <c r="V1752">
        <v>10.457322815722017</v>
      </c>
      <c r="W1752">
        <v>27.36354409996466</v>
      </c>
      <c r="X1752">
        <v>3199.7687647917001</v>
      </c>
      <c r="Y1752">
        <v>404.09586085397427</v>
      </c>
      <c r="Z1752">
        <v>2836</v>
      </c>
      <c r="AA1752">
        <v>2600.1045640517013</v>
      </c>
      <c r="AB1752">
        <v>2369.798581604578</v>
      </c>
      <c r="AC1752">
        <v>2148.7246994238949</v>
      </c>
      <c r="AD1752">
        <v>1943.8723632543285</v>
      </c>
      <c r="AE1752">
        <v>1753.1409566950963</v>
      </c>
      <c r="AF1752">
        <v>1586.4518422971134</v>
      </c>
      <c r="AG1752">
        <v>1376.8626313623949</v>
      </c>
      <c r="AH1752">
        <v>847</v>
      </c>
      <c r="AI1752">
        <v>752.33062944802214</v>
      </c>
      <c r="AJ1752">
        <v>657.393679609787</v>
      </c>
      <c r="AK1752">
        <v>551.38213223463401</v>
      </c>
      <c r="AL1752">
        <v>445.1600847676707</v>
      </c>
      <c r="AM1752">
        <v>348.39608250174228</v>
      </c>
      <c r="AN1752">
        <v>262.46865303651822</v>
      </c>
      <c r="AO1752">
        <v>209.23160750272228</v>
      </c>
      <c r="AP1752">
        <v>10.923231366980175</v>
      </c>
      <c r="AQ1752">
        <v>0.37755970633838609</v>
      </c>
      <c r="AR1752">
        <v>2.6015246795302763E-2</v>
      </c>
      <c r="AS1752">
        <v>0.37755970633838609</v>
      </c>
      <c r="AT1752">
        <v>3732</v>
      </c>
      <c r="AU1752">
        <v>47</v>
      </c>
      <c r="AV1752">
        <v>2278.7807204246924</v>
      </c>
      <c r="AW1752">
        <v>764.60958421030091</v>
      </c>
      <c r="AX1752">
        <v>31.359629739302065</v>
      </c>
      <c r="AY1752">
        <v>76.04291264057197</v>
      </c>
      <c r="AZ1752">
        <v>29.085748583359848</v>
      </c>
      <c r="BA1752">
        <v>0.83359728738196393</v>
      </c>
      <c r="BB1752">
        <v>66.061272509003672</v>
      </c>
      <c r="BC1752">
        <v>6640</v>
      </c>
      <c r="BD1752">
        <v>313259.48562623543</v>
      </c>
      <c r="BE1752">
        <v>1164210.1111301794</v>
      </c>
      <c r="BF1752">
        <v>8686</v>
      </c>
      <c r="BG1752">
        <v>7992.2607348754864</v>
      </c>
      <c r="BH1752">
        <v>7142.0272936152905</v>
      </c>
      <c r="BI1752">
        <v>18572.000000000004</v>
      </c>
      <c r="BJ1752">
        <v>15347.888569341041</v>
      </c>
      <c r="BK1752">
        <v>13884.67142033044</v>
      </c>
      <c r="BL1752">
        <v>-109815.63995586586</v>
      </c>
      <c r="BM1752">
        <v>-88229.306280671852</v>
      </c>
      <c r="BN1752">
        <v>-87818.271477885603</v>
      </c>
      <c r="BO1752">
        <v>50001.439532560878</v>
      </c>
      <c r="BP1752">
        <v>162847.60981087212</v>
      </c>
      <c r="BQ1752">
        <v>266339.6081408179</v>
      </c>
      <c r="BR1752">
        <v>1326489</v>
      </c>
      <c r="BS1752">
        <v>8767932</v>
      </c>
      <c r="BT1752">
        <v>937111</v>
      </c>
      <c r="BU1752">
        <v>28667</v>
      </c>
      <c r="BV1752">
        <v>88734</v>
      </c>
      <c r="BW1752">
        <v>932589</v>
      </c>
      <c r="BX1752">
        <v>42948</v>
      </c>
      <c r="BY1752">
        <v>9.0921620980464635</v>
      </c>
      <c r="BZ1752">
        <v>0</v>
      </c>
      <c r="CA1752">
        <v>11.576431759890859</v>
      </c>
      <c r="CB1752">
        <v>0</v>
      </c>
      <c r="CC1752">
        <v>0</v>
      </c>
      <c r="CD1752">
        <v>6.4329765902483826</v>
      </c>
      <c r="CE1752">
        <v>0</v>
      </c>
      <c r="CF1752">
        <v>0</v>
      </c>
      <c r="CG1752">
        <v>132335.19328728507</v>
      </c>
      <c r="CH1752">
        <v>86963.127017358769</v>
      </c>
      <c r="CI1752">
        <v>125464.33378941989</v>
      </c>
      <c r="CJ1752">
        <v>14595.4944362935</v>
      </c>
      <c r="CK1752">
        <v>260442.16534511466</v>
      </c>
      <c r="CL1752">
        <v>40000</v>
      </c>
      <c r="CM1752">
        <v>11000000</v>
      </c>
      <c r="CN1752">
        <v>320000</v>
      </c>
      <c r="CO1752">
        <v>20580000</v>
      </c>
      <c r="CP1752">
        <v>0</v>
      </c>
      <c r="CQ1752">
        <v>0</v>
      </c>
      <c r="CR1752">
        <v>0</v>
      </c>
      <c r="CS1752">
        <v>0</v>
      </c>
      <c r="CT1752">
        <v>0</v>
      </c>
      <c r="CU1752">
        <v>0</v>
      </c>
      <c r="CV1752">
        <v>0</v>
      </c>
      <c r="CW1752">
        <v>0</v>
      </c>
      <c r="CX1752">
        <v>118.53983587574288</v>
      </c>
      <c r="CY1752">
        <v>532881.29273521458</v>
      </c>
      <c r="CZ1752">
        <v>6640</v>
      </c>
      <c r="DA1752">
        <v>6109.6720331076713</v>
      </c>
      <c r="DB1752">
        <v>5459.7123220821468</v>
      </c>
      <c r="DC1752">
        <v>4741.9535490107373</v>
      </c>
      <c r="DD1752">
        <v>-109815.63995586586</v>
      </c>
      <c r="DE1752">
        <v>-88229.306280671852</v>
      </c>
      <c r="DF1752">
        <v>-87818.271477885603</v>
      </c>
    </row>
    <row r="1753" spans="1:110" x14ac:dyDescent="0.45">
      <c r="A1753">
        <v>46600</v>
      </c>
      <c r="B1753" t="s">
        <v>2235</v>
      </c>
      <c r="C1753">
        <v>29847</v>
      </c>
      <c r="D1753">
        <v>27560</v>
      </c>
      <c r="E1753">
        <v>25251</v>
      </c>
      <c r="F1753">
        <v>23041</v>
      </c>
      <c r="G1753">
        <v>20941</v>
      </c>
      <c r="H1753">
        <v>18902</v>
      </c>
      <c r="I1753">
        <v>16868</v>
      </c>
      <c r="J1753">
        <v>14705.035714285714</v>
      </c>
      <c r="K1753">
        <v>2.2000000000000002</v>
      </c>
      <c r="L1753">
        <v>2.13</v>
      </c>
      <c r="M1753">
        <v>2.08</v>
      </c>
      <c r="N1753">
        <v>2.04</v>
      </c>
      <c r="O1753">
        <v>2.0099999999999998</v>
      </c>
      <c r="P1753">
        <v>2</v>
      </c>
      <c r="Q1753">
        <v>1.9782744227095839</v>
      </c>
      <c r="R1753">
        <v>1.9627847811651393</v>
      </c>
      <c r="S1753">
        <v>234048</v>
      </c>
      <c r="T1753">
        <v>11829</v>
      </c>
      <c r="U1753">
        <v>3909</v>
      </c>
      <c r="V1753">
        <v>67.633058892417765</v>
      </c>
      <c r="W1753">
        <v>176.97456817874868</v>
      </c>
      <c r="X1753">
        <v>2847.3985042374352</v>
      </c>
      <c r="Y1753">
        <v>359.5953440213824</v>
      </c>
      <c r="Z1753">
        <v>16139</v>
      </c>
      <c r="AA1753">
        <v>14590.91432797065</v>
      </c>
      <c r="AB1753">
        <v>13103.454827164385</v>
      </c>
      <c r="AC1753">
        <v>11712.18074502874</v>
      </c>
      <c r="AD1753">
        <v>10360.652434010057</v>
      </c>
      <c r="AE1753">
        <v>9105.8896682193845</v>
      </c>
      <c r="AF1753">
        <v>8084.9756880572741</v>
      </c>
      <c r="AG1753">
        <v>6698.2503034479078</v>
      </c>
      <c r="AH1753">
        <v>4745</v>
      </c>
      <c r="AI1753">
        <v>4262.2642578929908</v>
      </c>
      <c r="AJ1753">
        <v>3851.0750695576835</v>
      </c>
      <c r="AK1753">
        <v>3489.9652939975376</v>
      </c>
      <c r="AL1753">
        <v>3124.7795863766373</v>
      </c>
      <c r="AM1753">
        <v>2804.5354762567922</v>
      </c>
      <c r="AN1753">
        <v>2633.540099818862</v>
      </c>
      <c r="AO1753">
        <v>2334.6488836332842</v>
      </c>
      <c r="AP1753">
        <v>65.623846176368019</v>
      </c>
      <c r="AQ1753">
        <v>64.311003312971764</v>
      </c>
      <c r="AR1753">
        <v>4.4312637041332374</v>
      </c>
      <c r="AS1753">
        <v>64.311003312971764</v>
      </c>
      <c r="AT1753">
        <v>27359</v>
      </c>
      <c r="AU1753">
        <v>628</v>
      </c>
      <c r="AV1753">
        <v>16789.429446950202</v>
      </c>
      <c r="AW1753">
        <v>7979.9981668245819</v>
      </c>
      <c r="AX1753">
        <v>391.61592040157319</v>
      </c>
      <c r="AY1753">
        <v>560.26326064472823</v>
      </c>
      <c r="AZ1753">
        <v>303.55913026600712</v>
      </c>
      <c r="BA1753">
        <v>10.409879569885764</v>
      </c>
      <c r="BB1753">
        <v>66.061272509003672</v>
      </c>
      <c r="BC1753">
        <v>13514.987787311329</v>
      </c>
      <c r="BD1753">
        <v>516959.33800450066</v>
      </c>
      <c r="BE1753">
        <v>5439062.7423110651</v>
      </c>
      <c r="BF1753">
        <v>33752</v>
      </c>
      <c r="BG1753">
        <v>29462.599287116882</v>
      </c>
      <c r="BH1753">
        <v>24653.447886792455</v>
      </c>
      <c r="BI1753">
        <v>53814</v>
      </c>
      <c r="BJ1753">
        <v>43196.696275896626</v>
      </c>
      <c r="BK1753">
        <v>38212.009031881054</v>
      </c>
      <c r="BL1753">
        <v>-299448.22292539326</v>
      </c>
      <c r="BM1753">
        <v>-318611.10864753276</v>
      </c>
      <c r="BN1753">
        <v>-370969.49923562288</v>
      </c>
      <c r="BO1753">
        <v>138896.17826824635</v>
      </c>
      <c r="BP1753">
        <v>618518.29941440653</v>
      </c>
      <c r="BQ1753">
        <v>1042404.6317348469</v>
      </c>
      <c r="BR1753">
        <v>1326489</v>
      </c>
      <c r="BS1753">
        <v>8767932</v>
      </c>
      <c r="BT1753">
        <v>937111</v>
      </c>
      <c r="BU1753">
        <v>28667</v>
      </c>
      <c r="BV1753">
        <v>88734</v>
      </c>
      <c r="BW1753">
        <v>932589</v>
      </c>
      <c r="BX1753">
        <v>42948</v>
      </c>
      <c r="BY1753">
        <v>170.16782888343724</v>
      </c>
      <c r="BZ1753">
        <v>0</v>
      </c>
      <c r="CA1753">
        <v>13.398713655879945</v>
      </c>
      <c r="CB1753">
        <v>0</v>
      </c>
      <c r="CC1753">
        <v>0</v>
      </c>
      <c r="CD1753">
        <v>32.628621668977686</v>
      </c>
      <c r="CE1753">
        <v>0</v>
      </c>
      <c r="CF1753">
        <v>11.905440000000002</v>
      </c>
      <c r="CG1753">
        <v>612853.27376732987</v>
      </c>
      <c r="CH1753">
        <v>402732.15133281681</v>
      </c>
      <c r="CI1753">
        <v>581033.85648109985</v>
      </c>
      <c r="CJ1753">
        <v>67592.726661281544</v>
      </c>
      <c r="CK1753">
        <v>1206125.3676662105</v>
      </c>
      <c r="CL1753">
        <v>18300000</v>
      </c>
      <c r="CM1753">
        <v>68700000</v>
      </c>
      <c r="CN1753">
        <v>5520000</v>
      </c>
      <c r="CO1753">
        <v>453200000.00000006</v>
      </c>
      <c r="CP1753">
        <v>0</v>
      </c>
      <c r="CQ1753">
        <v>0</v>
      </c>
      <c r="CR1753">
        <v>0</v>
      </c>
      <c r="CS1753">
        <v>0</v>
      </c>
      <c r="CT1753">
        <v>0</v>
      </c>
      <c r="CU1753">
        <v>0</v>
      </c>
      <c r="CV1753">
        <v>0</v>
      </c>
      <c r="CW1753">
        <v>0</v>
      </c>
      <c r="CX1753">
        <v>118.53983587574288</v>
      </c>
      <c r="CY1753">
        <v>2585764.2971148267</v>
      </c>
      <c r="CZ1753">
        <v>13514.987787311329</v>
      </c>
      <c r="DA1753">
        <v>11797.424435524772</v>
      </c>
      <c r="DB1753">
        <v>9871.7423294950313</v>
      </c>
      <c r="DC1753">
        <v>7825.4523167721736</v>
      </c>
      <c r="DD1753">
        <v>-299448.22292539326</v>
      </c>
      <c r="DE1753">
        <v>-318611.10864753276</v>
      </c>
      <c r="DF1753">
        <v>-370969.49923562288</v>
      </c>
    </row>
    <row r="1754" spans="1:110" x14ac:dyDescent="0.45">
      <c r="A1754">
        <v>47000</v>
      </c>
      <c r="B1754" t="s">
        <v>2078</v>
      </c>
      <c r="C1754">
        <v>1433566</v>
      </c>
      <c r="D1754">
        <v>1459570</v>
      </c>
      <c r="E1754">
        <v>1468236</v>
      </c>
      <c r="F1754">
        <v>1469847</v>
      </c>
      <c r="G1754">
        <v>1465761</v>
      </c>
      <c r="H1754">
        <v>1452321</v>
      </c>
      <c r="I1754">
        <v>1428305</v>
      </c>
      <c r="J1754">
        <v>1426950.3928571432</v>
      </c>
      <c r="K1754">
        <v>2.5</v>
      </c>
      <c r="L1754">
        <v>2.4</v>
      </c>
      <c r="M1754">
        <v>2.3199999999999998</v>
      </c>
      <c r="N1754">
        <v>2.2599999999999998</v>
      </c>
      <c r="O1754">
        <v>2.21</v>
      </c>
      <c r="P1754">
        <v>2.1800000000000002</v>
      </c>
      <c r="Q1754">
        <v>2.1556984427228776</v>
      </c>
      <c r="R1754">
        <v>2.1312621978725899</v>
      </c>
      <c r="S1754">
        <v>234048</v>
      </c>
      <c r="T1754">
        <v>11829</v>
      </c>
      <c r="U1754">
        <v>3909</v>
      </c>
      <c r="V1754">
        <v>2759.0941184959242</v>
      </c>
      <c r="W1754">
        <v>4434.1962537206682</v>
      </c>
      <c r="X1754">
        <v>2950.1251907844344</v>
      </c>
      <c r="Y1754">
        <v>606.61017312055253</v>
      </c>
      <c r="Z1754">
        <v>589879</v>
      </c>
      <c r="AA1754">
        <v>592519.04588725301</v>
      </c>
      <c r="AB1754">
        <v>582712.52588189591</v>
      </c>
      <c r="AC1754">
        <v>571392.44788124051</v>
      </c>
      <c r="AD1754">
        <v>557090.82033889915</v>
      </c>
      <c r="AE1754">
        <v>540442.14906381548</v>
      </c>
      <c r="AF1754">
        <v>521650.38368323678</v>
      </c>
      <c r="AG1754">
        <v>508836.85361063632</v>
      </c>
      <c r="AH1754">
        <v>26603</v>
      </c>
      <c r="AI1754">
        <v>24148.002105694108</v>
      </c>
      <c r="AJ1754">
        <v>21763.827861466609</v>
      </c>
      <c r="AK1754">
        <v>19680.216253763203</v>
      </c>
      <c r="AL1754">
        <v>17940.501735288464</v>
      </c>
      <c r="AM1754">
        <v>16753.655689109095</v>
      </c>
      <c r="AN1754">
        <v>16082.551102609234</v>
      </c>
      <c r="AO1754">
        <v>15434.3216801898</v>
      </c>
      <c r="AP1754">
        <v>3951.656558363889</v>
      </c>
      <c r="AQ1754">
        <v>139.86029720354915</v>
      </c>
      <c r="AR1754">
        <v>36.663554833333336</v>
      </c>
      <c r="AS1754">
        <v>139.86029720354915</v>
      </c>
      <c r="AT1754">
        <v>1088156</v>
      </c>
      <c r="AU1754">
        <v>18935</v>
      </c>
      <c r="AV1754">
        <v>815857.33109178056</v>
      </c>
      <c r="AW1754">
        <v>186683.74158352567</v>
      </c>
      <c r="AX1754">
        <v>37464.258224747027</v>
      </c>
      <c r="AY1754">
        <v>27225.159138532716</v>
      </c>
      <c r="AZ1754">
        <v>7101.4495298373158</v>
      </c>
      <c r="BA1754">
        <v>995.86966713407401</v>
      </c>
      <c r="BB1754">
        <v>66.061272509003672</v>
      </c>
      <c r="BC1754">
        <v>577100</v>
      </c>
      <c r="BD1754">
        <v>41971676.438294046</v>
      </c>
      <c r="BE1754">
        <v>7201834.8617158504</v>
      </c>
      <c r="BF1754">
        <v>33752</v>
      </c>
      <c r="BG1754">
        <v>36095.205354031714</v>
      </c>
      <c r="BH1754">
        <v>36973.617949687701</v>
      </c>
      <c r="BI1754">
        <v>53814</v>
      </c>
      <c r="BJ1754">
        <v>51895.231729195941</v>
      </c>
      <c r="BK1754">
        <v>50596.32363517661</v>
      </c>
      <c r="BL1754">
        <v>7011613.5775641203</v>
      </c>
      <c r="BM1754">
        <v>12912430.531936876</v>
      </c>
      <c r="BN1754">
        <v>17900869.174462117</v>
      </c>
      <c r="BO1754">
        <v>792997.69864159077</v>
      </c>
      <c r="BP1754">
        <v>1856659.9542339398</v>
      </c>
      <c r="BQ1754">
        <v>2805176.7511396324</v>
      </c>
      <c r="BR1754">
        <v>1126600</v>
      </c>
      <c r="BS1754">
        <v>8767932</v>
      </c>
      <c r="BT1754">
        <v>937111</v>
      </c>
      <c r="BU1754">
        <v>18935</v>
      </c>
      <c r="BV1754">
        <v>88734</v>
      </c>
      <c r="BW1754">
        <v>932589</v>
      </c>
      <c r="BX1754">
        <v>42948</v>
      </c>
      <c r="BY1754">
        <v>170.16782888343724</v>
      </c>
      <c r="BZ1754">
        <v>0</v>
      </c>
      <c r="CA1754">
        <v>13.398713655879945</v>
      </c>
      <c r="CB1754">
        <v>0</v>
      </c>
      <c r="CC1754">
        <v>0</v>
      </c>
      <c r="CD1754">
        <v>32.628621668977686</v>
      </c>
      <c r="CE1754">
        <v>0</v>
      </c>
      <c r="CF1754">
        <v>11.905440000000002</v>
      </c>
      <c r="CG1754">
        <v>623558.32770979649</v>
      </c>
      <c r="CH1754">
        <v>1049863.910216494</v>
      </c>
      <c r="CI1754">
        <v>205548.42140322929</v>
      </c>
      <c r="CJ1754">
        <v>34104.446600535804</v>
      </c>
      <c r="CK1754">
        <v>3322879.1890522051</v>
      </c>
      <c r="CL1754">
        <v>8220000</v>
      </c>
      <c r="CM1754">
        <v>372000000</v>
      </c>
      <c r="CN1754">
        <v>5520000</v>
      </c>
      <c r="CO1754">
        <v>453200000.00000006</v>
      </c>
      <c r="CP1754">
        <v>0</v>
      </c>
      <c r="CQ1754">
        <v>0</v>
      </c>
      <c r="CR1754">
        <v>0</v>
      </c>
      <c r="CS1754">
        <v>0</v>
      </c>
      <c r="CT1754">
        <v>0</v>
      </c>
      <c r="CU1754">
        <v>0</v>
      </c>
      <c r="CV1754">
        <v>0</v>
      </c>
      <c r="CW1754">
        <v>0</v>
      </c>
      <c r="CX1754">
        <v>118.53983587574288</v>
      </c>
      <c r="CY1754">
        <v>2585764.2971148267</v>
      </c>
      <c r="CZ1754">
        <v>577100</v>
      </c>
      <c r="DA1754">
        <v>617164.70164173085</v>
      </c>
      <c r="DB1754">
        <v>632184.01631798933</v>
      </c>
      <c r="DC1754">
        <v>635344.6557144901</v>
      </c>
      <c r="DD1754">
        <v>7011613.5775641203</v>
      </c>
      <c r="DE1754">
        <v>12912430.531936876</v>
      </c>
      <c r="DF1754">
        <v>17900869.174462117</v>
      </c>
    </row>
    <row r="1755" spans="1:110" x14ac:dyDescent="0.45">
      <c r="A1755">
        <v>47201</v>
      </c>
      <c r="B1755" t="s">
        <v>2079</v>
      </c>
      <c r="C1755">
        <v>319435</v>
      </c>
      <c r="D1755">
        <v>320000</v>
      </c>
      <c r="E1755">
        <v>318441</v>
      </c>
      <c r="F1755">
        <v>315673</v>
      </c>
      <c r="G1755">
        <v>312208</v>
      </c>
      <c r="H1755">
        <v>307164</v>
      </c>
      <c r="I1755">
        <v>300368</v>
      </c>
      <c r="J1755">
        <v>297185.6428571429</v>
      </c>
      <c r="K1755">
        <v>2.5</v>
      </c>
      <c r="L1755">
        <v>2.4</v>
      </c>
      <c r="M1755">
        <v>2.3199999999999998</v>
      </c>
      <c r="N1755">
        <v>2.2599999999999998</v>
      </c>
      <c r="O1755">
        <v>2.21</v>
      </c>
      <c r="P1755">
        <v>2.1800000000000002</v>
      </c>
      <c r="Q1755">
        <v>2.1556984427228776</v>
      </c>
      <c r="R1755">
        <v>2.1312621978725899</v>
      </c>
      <c r="S1755">
        <v>239234</v>
      </c>
      <c r="T1755">
        <v>11878</v>
      </c>
      <c r="U1755">
        <v>4384</v>
      </c>
      <c r="V1755">
        <v>661.02436053252893</v>
      </c>
      <c r="W1755">
        <v>476.10453918558096</v>
      </c>
      <c r="X1755">
        <v>2755.1775624922329</v>
      </c>
      <c r="Y1755">
        <v>1411.8610596526692</v>
      </c>
      <c r="Z1755">
        <v>155293</v>
      </c>
      <c r="AA1755">
        <v>155916.98896726547</v>
      </c>
      <c r="AB1755">
        <v>152759.21942087373</v>
      </c>
      <c r="AC1755">
        <v>149038.00883984679</v>
      </c>
      <c r="AD1755">
        <v>144520.90393767058</v>
      </c>
      <c r="AE1755">
        <v>139322.88164368778</v>
      </c>
      <c r="AF1755">
        <v>133718.06145995753</v>
      </c>
      <c r="AG1755">
        <v>129569.83481749831</v>
      </c>
      <c r="AH1755">
        <v>604</v>
      </c>
      <c r="AI1755">
        <v>581.14433120554986</v>
      </c>
      <c r="AJ1755">
        <v>549.94525907793525</v>
      </c>
      <c r="AK1755">
        <v>530.92232522550808</v>
      </c>
      <c r="AL1755">
        <v>514.45371708526955</v>
      </c>
      <c r="AM1755">
        <v>507.31172039826953</v>
      </c>
      <c r="AN1755">
        <v>520.70302998416673</v>
      </c>
      <c r="AO1755">
        <v>525.50247161562447</v>
      </c>
      <c r="AP1755">
        <v>1224.166692327866</v>
      </c>
      <c r="AQ1755">
        <v>3.2655308572582658</v>
      </c>
      <c r="AR1755">
        <v>0.85603971991268046</v>
      </c>
      <c r="AS1755">
        <v>3.2655308572582658</v>
      </c>
      <c r="AT1755">
        <v>171205</v>
      </c>
      <c r="AU1755">
        <v>4343</v>
      </c>
      <c r="AV1755">
        <v>129042.12502288913</v>
      </c>
      <c r="AW1755">
        <v>35207.210127756101</v>
      </c>
      <c r="AX1755">
        <v>8442.5952406473298</v>
      </c>
      <c r="AY1755">
        <v>4306.13571201381</v>
      </c>
      <c r="AZ1755">
        <v>1339.282273259842</v>
      </c>
      <c r="BA1755">
        <v>224.41988472355365</v>
      </c>
      <c r="BB1755">
        <v>66.061272509003672</v>
      </c>
      <c r="BC1755">
        <v>138030</v>
      </c>
      <c r="BD1755">
        <v>9536140.2382010184</v>
      </c>
      <c r="BE1755">
        <v>78980883.047220871</v>
      </c>
      <c r="BF1755">
        <v>1820820</v>
      </c>
      <c r="BG1755">
        <v>1907468.0703318585</v>
      </c>
      <c r="BH1755">
        <v>1924164.0635779814</v>
      </c>
      <c r="BI1755">
        <v>2323308</v>
      </c>
      <c r="BJ1755">
        <v>2220804.8047566116</v>
      </c>
      <c r="BK1755">
        <v>2153495.7448165906</v>
      </c>
      <c r="BL1755">
        <v>684066.94839800522</v>
      </c>
      <c r="BM1755">
        <v>-244951.26463061757</v>
      </c>
      <c r="BN1755">
        <v>-1330421.8009381127</v>
      </c>
      <c r="BO1755">
        <v>8543709.4790262207</v>
      </c>
      <c r="BP1755">
        <v>19908588.441315219</v>
      </c>
      <c r="BQ1755">
        <v>29935583.995740004</v>
      </c>
      <c r="BR1755">
        <v>1126600</v>
      </c>
      <c r="BS1755">
        <v>8767932</v>
      </c>
      <c r="BT1755">
        <v>937111</v>
      </c>
      <c r="BU1755">
        <v>18935</v>
      </c>
      <c r="BV1755">
        <v>88734</v>
      </c>
      <c r="BW1755">
        <v>932589</v>
      </c>
      <c r="BX1755">
        <v>42948</v>
      </c>
      <c r="BY1755">
        <v>262.49562656151801</v>
      </c>
      <c r="BZ1755">
        <v>0</v>
      </c>
      <c r="CA1755">
        <v>4.9847903999999998E-2</v>
      </c>
      <c r="CB1755">
        <v>0</v>
      </c>
      <c r="CC1755">
        <v>0</v>
      </c>
      <c r="CD1755">
        <v>9.042996237385065</v>
      </c>
      <c r="CE1755">
        <v>2.3980180764541874</v>
      </c>
      <c r="CF1755">
        <v>0</v>
      </c>
      <c r="CG1755">
        <v>5501562.3106219675</v>
      </c>
      <c r="CH1755">
        <v>9262793.0107885022</v>
      </c>
      <c r="CI1755">
        <v>1813523.1267829989</v>
      </c>
      <c r="CJ1755">
        <v>300898.45601332269</v>
      </c>
      <c r="CK1755">
        <v>29317268.484541312</v>
      </c>
      <c r="CL1755">
        <v>0</v>
      </c>
      <c r="CM1755">
        <v>50000</v>
      </c>
      <c r="CN1755">
        <v>270000</v>
      </c>
      <c r="CO1755">
        <v>39570000</v>
      </c>
      <c r="CP1755">
        <v>0</v>
      </c>
      <c r="CQ1755">
        <v>0</v>
      </c>
      <c r="CR1755">
        <v>0</v>
      </c>
      <c r="CS1755">
        <v>0</v>
      </c>
      <c r="CT1755">
        <v>0</v>
      </c>
      <c r="CU1755">
        <v>0</v>
      </c>
      <c r="CV1755">
        <v>0</v>
      </c>
      <c r="CW1755">
        <v>0</v>
      </c>
      <c r="CX1755">
        <v>39.619190911380556</v>
      </c>
      <c r="CY1755">
        <v>27704689.919467535</v>
      </c>
      <c r="CZ1755">
        <v>138030</v>
      </c>
      <c r="DA1755">
        <v>144598.48735619467</v>
      </c>
      <c r="DB1755">
        <v>145864.1522477064</v>
      </c>
      <c r="DC1755">
        <v>144352.96015379226</v>
      </c>
      <c r="DD1755">
        <v>684066.94839800522</v>
      </c>
      <c r="DE1755">
        <v>-244951.26463061757</v>
      </c>
      <c r="DF1755">
        <v>-1330421.8009381127</v>
      </c>
    </row>
    <row r="1756" spans="1:110" x14ac:dyDescent="0.45">
      <c r="A1756">
        <v>47205</v>
      </c>
      <c r="B1756" t="s">
        <v>2080</v>
      </c>
      <c r="C1756">
        <v>96243</v>
      </c>
      <c r="D1756">
        <v>99339</v>
      </c>
      <c r="E1756">
        <v>101426</v>
      </c>
      <c r="F1756">
        <v>102854</v>
      </c>
      <c r="G1756">
        <v>103629</v>
      </c>
      <c r="H1756">
        <v>103548</v>
      </c>
      <c r="I1756">
        <v>102606</v>
      </c>
      <c r="J1756">
        <v>103667.07142857143</v>
      </c>
      <c r="K1756">
        <v>2.5</v>
      </c>
      <c r="L1756">
        <v>2.4</v>
      </c>
      <c r="M1756">
        <v>2.3199999999999998</v>
      </c>
      <c r="N1756">
        <v>2.2599999999999998</v>
      </c>
      <c r="O1756">
        <v>2.21</v>
      </c>
      <c r="P1756">
        <v>2.1800000000000002</v>
      </c>
      <c r="Q1756">
        <v>2.1556984427228776</v>
      </c>
      <c r="R1756">
        <v>2.1312621978725899</v>
      </c>
      <c r="S1756">
        <v>240098</v>
      </c>
      <c r="T1756">
        <v>11996</v>
      </c>
      <c r="U1756">
        <v>3574</v>
      </c>
      <c r="V1756">
        <v>192.90564838588219</v>
      </c>
      <c r="W1756">
        <v>391.26180631739243</v>
      </c>
      <c r="X1756">
        <v>2872.7769149166984</v>
      </c>
      <c r="Y1756">
        <v>421.98545499241754</v>
      </c>
      <c r="Z1756">
        <v>31568</v>
      </c>
      <c r="AA1756">
        <v>32868.901953689769</v>
      </c>
      <c r="AB1756">
        <v>33201.559296366526</v>
      </c>
      <c r="AC1756">
        <v>33251.293667261561</v>
      </c>
      <c r="AD1756">
        <v>32901.155792785394</v>
      </c>
      <c r="AE1756">
        <v>32176.024193433997</v>
      </c>
      <c r="AF1756">
        <v>31237.315642726509</v>
      </c>
      <c r="AG1756">
        <v>31066.086148815746</v>
      </c>
      <c r="AH1756">
        <v>187</v>
      </c>
      <c r="AI1756">
        <v>212.81431071146983</v>
      </c>
      <c r="AJ1756">
        <v>224.33757943681039</v>
      </c>
      <c r="AK1756">
        <v>237.18277885461941</v>
      </c>
      <c r="AL1756">
        <v>250.65108971428214</v>
      </c>
      <c r="AM1756">
        <v>264.78589573099663</v>
      </c>
      <c r="AN1756">
        <v>286.00611708048177</v>
      </c>
      <c r="AO1756">
        <v>316.86215189906648</v>
      </c>
      <c r="AP1756">
        <v>225.78272649206269</v>
      </c>
      <c r="AQ1756">
        <v>2.3097657283046273</v>
      </c>
      <c r="AR1756">
        <v>0.60549150920652994</v>
      </c>
      <c r="AS1756">
        <v>2.3097657283046273</v>
      </c>
      <c r="AT1756">
        <v>80264</v>
      </c>
      <c r="AU1756">
        <v>822</v>
      </c>
      <c r="AV1756">
        <v>59892.647716499174</v>
      </c>
      <c r="AW1756">
        <v>11311.309974278754</v>
      </c>
      <c r="AX1756">
        <v>1689.7339644258432</v>
      </c>
      <c r="AY1756">
        <v>1998.6176542995772</v>
      </c>
      <c r="AZ1756">
        <v>430.28223142156384</v>
      </c>
      <c r="BA1756">
        <v>44.916271679612748</v>
      </c>
      <c r="BB1756">
        <v>66.061272509003672</v>
      </c>
      <c r="BC1756">
        <v>40480</v>
      </c>
      <c r="BD1756">
        <v>3142554.6924433694</v>
      </c>
      <c r="BE1756">
        <v>18430097.492911097</v>
      </c>
      <c r="BF1756">
        <v>674517.99999999988</v>
      </c>
      <c r="BG1756">
        <v>741647.86091284617</v>
      </c>
      <c r="BH1756">
        <v>774052.1529585789</v>
      </c>
      <c r="BI1756">
        <v>397852.00000000012</v>
      </c>
      <c r="BJ1756">
        <v>402480.54853631306</v>
      </c>
      <c r="BK1756">
        <v>398242.40715171915</v>
      </c>
      <c r="BL1756">
        <v>251361.35724464757</v>
      </c>
      <c r="BM1756">
        <v>-42448.668874641415</v>
      </c>
      <c r="BN1756">
        <v>-461354.00286863232</v>
      </c>
      <c r="BO1756">
        <v>2376810.8679120736</v>
      </c>
      <c r="BP1756">
        <v>5299531.3656125711</v>
      </c>
      <c r="BQ1756">
        <v>7845332.1816976657</v>
      </c>
      <c r="BR1756">
        <v>1126600</v>
      </c>
      <c r="BS1756">
        <v>8767932</v>
      </c>
      <c r="BT1756">
        <v>937111</v>
      </c>
      <c r="BU1756">
        <v>18935</v>
      </c>
      <c r="BV1756">
        <v>88734</v>
      </c>
      <c r="BW1756">
        <v>932589</v>
      </c>
      <c r="BX1756">
        <v>42948</v>
      </c>
      <c r="BY1756">
        <v>150.37369423100816</v>
      </c>
      <c r="BZ1756">
        <v>0</v>
      </c>
      <c r="CA1756">
        <v>0</v>
      </c>
      <c r="CB1756">
        <v>0</v>
      </c>
      <c r="CC1756">
        <v>60.697600000000001</v>
      </c>
      <c r="CD1756">
        <v>14.510458798247727</v>
      </c>
      <c r="CE1756">
        <v>0</v>
      </c>
      <c r="CF1756">
        <v>0</v>
      </c>
      <c r="CG1756">
        <v>1287641.4104699153</v>
      </c>
      <c r="CH1756">
        <v>2167957.9697342697</v>
      </c>
      <c r="CI1756">
        <v>424455.33560205629</v>
      </c>
      <c r="CJ1756">
        <v>70425.324741148361</v>
      </c>
      <c r="CK1756">
        <v>6861710.69437405</v>
      </c>
      <c r="CL1756">
        <v>210000</v>
      </c>
      <c r="CM1756">
        <v>210000</v>
      </c>
      <c r="CN1756">
        <v>150000</v>
      </c>
      <c r="CO1756">
        <v>19800000</v>
      </c>
      <c r="CP1756">
        <v>0</v>
      </c>
      <c r="CQ1756">
        <v>0</v>
      </c>
      <c r="CR1756">
        <v>0</v>
      </c>
      <c r="CS1756">
        <v>0</v>
      </c>
      <c r="CT1756">
        <v>558000</v>
      </c>
      <c r="CU1756">
        <v>0</v>
      </c>
      <c r="CV1756">
        <v>0</v>
      </c>
      <c r="CW1756">
        <v>0</v>
      </c>
      <c r="CX1756">
        <v>139.90526790581256</v>
      </c>
      <c r="CY1756">
        <v>6092629.5611707978</v>
      </c>
      <c r="CZ1756">
        <v>40480</v>
      </c>
      <c r="DA1756">
        <v>44508.67939736526</v>
      </c>
      <c r="DB1756">
        <v>46453.365442824776</v>
      </c>
      <c r="DC1756">
        <v>47570.302131480465</v>
      </c>
      <c r="DD1756">
        <v>251361.35724464757</v>
      </c>
      <c r="DE1756">
        <v>-42448.668874641415</v>
      </c>
      <c r="DF1756">
        <v>-461354.00286863232</v>
      </c>
    </row>
    <row r="1757" spans="1:110" x14ac:dyDescent="0.45">
      <c r="A1757">
        <v>47207</v>
      </c>
      <c r="B1757" t="s">
        <v>2081</v>
      </c>
      <c r="C1757">
        <v>47564</v>
      </c>
      <c r="D1757">
        <v>47770</v>
      </c>
      <c r="E1757">
        <v>47579</v>
      </c>
      <c r="F1757">
        <v>47128</v>
      </c>
      <c r="G1757">
        <v>46709</v>
      </c>
      <c r="H1757">
        <v>46205</v>
      </c>
      <c r="I1757">
        <v>45417</v>
      </c>
      <c r="J1757">
        <v>45044.107142857145</v>
      </c>
      <c r="K1757">
        <v>2.5</v>
      </c>
      <c r="L1757">
        <v>2.4</v>
      </c>
      <c r="M1757">
        <v>2.3199999999999998</v>
      </c>
      <c r="N1757">
        <v>2.2599999999999998</v>
      </c>
      <c r="O1757">
        <v>2.21</v>
      </c>
      <c r="P1757">
        <v>2.1800000000000002</v>
      </c>
      <c r="Q1757">
        <v>2.1556984427228776</v>
      </c>
      <c r="R1757">
        <v>2.1312621978725899</v>
      </c>
      <c r="S1757">
        <v>252286</v>
      </c>
      <c r="T1757">
        <v>13113</v>
      </c>
      <c r="U1757">
        <v>4452</v>
      </c>
      <c r="V1757">
        <v>100.53354768392691</v>
      </c>
      <c r="W1757">
        <v>203.9076501462757</v>
      </c>
      <c r="X1757">
        <v>2977.9037769684128</v>
      </c>
      <c r="Y1757">
        <v>498.47254562094935</v>
      </c>
      <c r="Z1757">
        <v>22716</v>
      </c>
      <c r="AA1757">
        <v>22484.045099765361</v>
      </c>
      <c r="AB1757">
        <v>21916.662411148212</v>
      </c>
      <c r="AC1757">
        <v>21315.697222969615</v>
      </c>
      <c r="AD1757">
        <v>20704.6587803599</v>
      </c>
      <c r="AE1757">
        <v>20118.804294579222</v>
      </c>
      <c r="AF1757">
        <v>19504.03203687552</v>
      </c>
      <c r="AG1757">
        <v>18925.439394282494</v>
      </c>
      <c r="AH1757">
        <v>2070</v>
      </c>
      <c r="AI1757">
        <v>1867.8258245128081</v>
      </c>
      <c r="AJ1757">
        <v>1674.9493899741346</v>
      </c>
      <c r="AK1757">
        <v>1507.9588178465501</v>
      </c>
      <c r="AL1757">
        <v>1366.4308422732543</v>
      </c>
      <c r="AM1757">
        <v>1261.8117771892983</v>
      </c>
      <c r="AN1757">
        <v>1189.430371528387</v>
      </c>
      <c r="AO1757">
        <v>1136.869411611736</v>
      </c>
      <c r="AP1757">
        <v>141.59637989945529</v>
      </c>
      <c r="AQ1757">
        <v>12.743535052715185</v>
      </c>
      <c r="AR1757">
        <v>3.3406428094153382</v>
      </c>
      <c r="AS1757">
        <v>12.743535052715185</v>
      </c>
      <c r="AT1757">
        <v>38444</v>
      </c>
      <c r="AU1757">
        <v>827</v>
      </c>
      <c r="AV1757">
        <v>28902.531068240543</v>
      </c>
      <c r="AW1757">
        <v>7271.6042311033416</v>
      </c>
      <c r="AX1757">
        <v>1618.858173457357</v>
      </c>
      <c r="AY1757">
        <v>964.47746174718679</v>
      </c>
      <c r="AZ1757">
        <v>276.61182495117112</v>
      </c>
      <c r="BA1757">
        <v>43.032261326699185</v>
      </c>
      <c r="BB1757">
        <v>66.061272509003672</v>
      </c>
      <c r="BC1757">
        <v>21060</v>
      </c>
      <c r="BD1757">
        <v>1477278.5883438564</v>
      </c>
      <c r="BE1757">
        <v>13858904.999794701</v>
      </c>
      <c r="BF1757">
        <v>328488</v>
      </c>
      <c r="BG1757">
        <v>344148.65768681426</v>
      </c>
      <c r="BH1757">
        <v>349790.48398960615</v>
      </c>
      <c r="BI1757">
        <v>545572.00000000012</v>
      </c>
      <c r="BJ1757">
        <v>517222.21307283099</v>
      </c>
      <c r="BK1757">
        <v>502395.45642240311</v>
      </c>
      <c r="BL1757">
        <v>-85655.575761509594</v>
      </c>
      <c r="BM1757">
        <v>-212763.50966731692</v>
      </c>
      <c r="BN1757">
        <v>-376672.82224012725</v>
      </c>
      <c r="BO1757">
        <v>1443518.5520986356</v>
      </c>
      <c r="BP1757">
        <v>3419576.4793169973</v>
      </c>
      <c r="BQ1757">
        <v>5202541.0805307869</v>
      </c>
      <c r="BR1757">
        <v>1126600</v>
      </c>
      <c r="BS1757">
        <v>8767932</v>
      </c>
      <c r="BT1757">
        <v>937111</v>
      </c>
      <c r="BU1757">
        <v>18935</v>
      </c>
      <c r="BV1757">
        <v>88734</v>
      </c>
      <c r="BW1757">
        <v>932589</v>
      </c>
      <c r="BX1757">
        <v>42948</v>
      </c>
      <c r="BY1757">
        <v>209.97983354846278</v>
      </c>
      <c r="BZ1757">
        <v>0</v>
      </c>
      <c r="CA1757">
        <v>0</v>
      </c>
      <c r="CB1757">
        <v>0</v>
      </c>
      <c r="CC1757">
        <v>0</v>
      </c>
      <c r="CD1757">
        <v>0</v>
      </c>
      <c r="CE1757">
        <v>0</v>
      </c>
      <c r="CF1757">
        <v>0</v>
      </c>
      <c r="CG1757">
        <v>1163125.8324523929</v>
      </c>
      <c r="CH1757">
        <v>1958315.3335746869</v>
      </c>
      <c r="CI1757">
        <v>383410.28918977623</v>
      </c>
      <c r="CJ1757">
        <v>63615.160089783501</v>
      </c>
      <c r="CK1757">
        <v>6198179.787126204</v>
      </c>
      <c r="CL1757">
        <v>3180000</v>
      </c>
      <c r="CM1757">
        <v>49700000</v>
      </c>
      <c r="CN1757">
        <v>2080000</v>
      </c>
      <c r="CO1757">
        <v>229340000</v>
      </c>
      <c r="CP1757">
        <v>306000</v>
      </c>
      <c r="CQ1757">
        <v>0</v>
      </c>
      <c r="CR1757">
        <v>0</v>
      </c>
      <c r="CS1757">
        <v>0</v>
      </c>
      <c r="CT1757">
        <v>813385000</v>
      </c>
      <c r="CU1757">
        <v>0</v>
      </c>
      <c r="CV1757">
        <v>0</v>
      </c>
      <c r="CW1757">
        <v>0</v>
      </c>
      <c r="CX1757">
        <v>12972.352035431666</v>
      </c>
      <c r="CY1757">
        <v>4856381.3698985502</v>
      </c>
      <c r="CZ1757">
        <v>21060</v>
      </c>
      <c r="DA1757">
        <v>22064.035005492762</v>
      </c>
      <c r="DB1757">
        <v>22425.743384297461</v>
      </c>
      <c r="DC1757">
        <v>22362.248443556913</v>
      </c>
      <c r="DD1757">
        <v>-85655.575761509594</v>
      </c>
      <c r="DE1757">
        <v>-212763.50966731692</v>
      </c>
      <c r="DF1757">
        <v>-376672.82224012725</v>
      </c>
    </row>
    <row r="1758" spans="1:110" x14ac:dyDescent="0.45">
      <c r="A1758">
        <v>47208</v>
      </c>
      <c r="B1758" t="s">
        <v>2082</v>
      </c>
      <c r="C1758">
        <v>114232</v>
      </c>
      <c r="D1758">
        <v>116933</v>
      </c>
      <c r="E1758">
        <v>118612</v>
      </c>
      <c r="F1758">
        <v>119459</v>
      </c>
      <c r="G1758">
        <v>119654</v>
      </c>
      <c r="H1758">
        <v>118976</v>
      </c>
      <c r="I1758">
        <v>117418</v>
      </c>
      <c r="J1758">
        <v>117942.50000000001</v>
      </c>
      <c r="K1758">
        <v>2.5</v>
      </c>
      <c r="L1758">
        <v>2.4</v>
      </c>
      <c r="M1758">
        <v>2.3199999999999998</v>
      </c>
      <c r="N1758">
        <v>2.2599999999999998</v>
      </c>
      <c r="O1758">
        <v>2.21</v>
      </c>
      <c r="P1758">
        <v>2.1800000000000002</v>
      </c>
      <c r="Q1758">
        <v>2.1556984427228776</v>
      </c>
      <c r="R1758">
        <v>2.1312621978725899</v>
      </c>
      <c r="S1758">
        <v>240098</v>
      </c>
      <c r="T1758">
        <v>11996</v>
      </c>
      <c r="U1758">
        <v>3574</v>
      </c>
      <c r="V1758">
        <v>214.32233133406507</v>
      </c>
      <c r="W1758">
        <v>160.99644007945381</v>
      </c>
      <c r="X1758">
        <v>3069.0082105105116</v>
      </c>
      <c r="Y1758">
        <v>1217.2149927246071</v>
      </c>
      <c r="Z1758">
        <v>49512</v>
      </c>
      <c r="AA1758">
        <v>50293.954017408119</v>
      </c>
      <c r="AB1758">
        <v>50197.914128514705</v>
      </c>
      <c r="AC1758">
        <v>49638.28922287876</v>
      </c>
      <c r="AD1758">
        <v>48459.079845864617</v>
      </c>
      <c r="AE1758">
        <v>46935.848245668196</v>
      </c>
      <c r="AF1758">
        <v>45329.319196454271</v>
      </c>
      <c r="AG1758">
        <v>44514.488138819259</v>
      </c>
      <c r="AH1758">
        <v>141</v>
      </c>
      <c r="AI1758">
        <v>136.66560930022129</v>
      </c>
      <c r="AJ1758">
        <v>127.88984730613211</v>
      </c>
      <c r="AK1758">
        <v>118.00937913996977</v>
      </c>
      <c r="AL1758">
        <v>110.31084503200157</v>
      </c>
      <c r="AM1758">
        <v>98.891311253219001</v>
      </c>
      <c r="AN1758">
        <v>89.122534263176021</v>
      </c>
      <c r="AO1758">
        <v>83.076983747540311</v>
      </c>
      <c r="AP1758">
        <v>371.99866203826252</v>
      </c>
      <c r="AQ1758">
        <v>0</v>
      </c>
      <c r="AR1758">
        <v>0</v>
      </c>
      <c r="AS1758">
        <v>0</v>
      </c>
      <c r="AT1758">
        <v>83133</v>
      </c>
      <c r="AU1758">
        <v>2697</v>
      </c>
      <c r="AV1758">
        <v>62952.636859881248</v>
      </c>
      <c r="AW1758">
        <v>19612.162858148145</v>
      </c>
      <c r="AX1758">
        <v>5198.3728953586105</v>
      </c>
      <c r="AY1758">
        <v>2100.7294920142372</v>
      </c>
      <c r="AZ1758">
        <v>746.04667512395542</v>
      </c>
      <c r="BA1758">
        <v>138.18242053221724</v>
      </c>
      <c r="BB1758">
        <v>66.061272509003672</v>
      </c>
      <c r="BC1758">
        <v>45920</v>
      </c>
      <c r="BD1758">
        <v>3445532.9813982192</v>
      </c>
      <c r="BE1758">
        <v>26343801.65410465</v>
      </c>
      <c r="BF1758">
        <v>689775.99999999988</v>
      </c>
      <c r="BG1758">
        <v>748329.15377832658</v>
      </c>
      <c r="BH1758">
        <v>772654.07494937303</v>
      </c>
      <c r="BI1758">
        <v>1054622</v>
      </c>
      <c r="BJ1758">
        <v>1040873.2596107118</v>
      </c>
      <c r="BK1758">
        <v>1016146.228779631</v>
      </c>
      <c r="BL1758">
        <v>4270.4590441477485</v>
      </c>
      <c r="BM1758">
        <v>-204404.42874493496</v>
      </c>
      <c r="BN1758">
        <v>-540660.48040991277</v>
      </c>
      <c r="BO1758">
        <v>3274721.1963964384</v>
      </c>
      <c r="BP1758">
        <v>7256469.4275489636</v>
      </c>
      <c r="BQ1758">
        <v>10579266.377732972</v>
      </c>
      <c r="BR1758">
        <v>1126600</v>
      </c>
      <c r="BS1758">
        <v>8767932</v>
      </c>
      <c r="BT1758">
        <v>937111</v>
      </c>
      <c r="BU1758">
        <v>18935</v>
      </c>
      <c r="BV1758">
        <v>88734</v>
      </c>
      <c r="BW1758">
        <v>932589</v>
      </c>
      <c r="BX1758">
        <v>42948</v>
      </c>
      <c r="BY1758">
        <v>143.70240233885519</v>
      </c>
      <c r="BZ1758">
        <v>0</v>
      </c>
      <c r="CA1758">
        <v>0</v>
      </c>
      <c r="CB1758">
        <v>0</v>
      </c>
      <c r="CC1758">
        <v>0</v>
      </c>
      <c r="CD1758">
        <v>10.455265135058552</v>
      </c>
      <c r="CE1758">
        <v>7.4630853831417303</v>
      </c>
      <c r="CF1758">
        <v>0</v>
      </c>
      <c r="CG1758">
        <v>1772631.2209108681</v>
      </c>
      <c r="CH1758">
        <v>2984518.7887915429</v>
      </c>
      <c r="CI1758">
        <v>584326.33002679027</v>
      </c>
      <c r="CJ1758">
        <v>96951.005430453981</v>
      </c>
      <c r="CK1758">
        <v>9446172.2858590987</v>
      </c>
      <c r="CL1758">
        <v>0</v>
      </c>
      <c r="CM1758">
        <v>60000</v>
      </c>
      <c r="CN1758">
        <v>160000</v>
      </c>
      <c r="CO1758">
        <v>19480000</v>
      </c>
      <c r="CP1758">
        <v>0</v>
      </c>
      <c r="CQ1758">
        <v>0</v>
      </c>
      <c r="CR1758">
        <v>0</v>
      </c>
      <c r="CS1758">
        <v>0</v>
      </c>
      <c r="CT1758">
        <v>0</v>
      </c>
      <c r="CU1758">
        <v>0</v>
      </c>
      <c r="CV1758">
        <v>0</v>
      </c>
      <c r="CW1758">
        <v>0</v>
      </c>
      <c r="CX1758">
        <v>86.666980118644958</v>
      </c>
      <c r="CY1758">
        <v>8841113.6965433955</v>
      </c>
      <c r="CZ1758">
        <v>45920</v>
      </c>
      <c r="DA1758">
        <v>49818.020258026896</v>
      </c>
      <c r="DB1758">
        <v>51437.387096209794</v>
      </c>
      <c r="DC1758">
        <v>52156.624456917903</v>
      </c>
      <c r="DD1758">
        <v>4270.4590441477485</v>
      </c>
      <c r="DE1758">
        <v>-204404.42874493496</v>
      </c>
      <c r="DF1758">
        <v>-540660.48040991277</v>
      </c>
    </row>
    <row r="1759" spans="1:110" x14ac:dyDescent="0.45">
      <c r="A1759">
        <v>47209</v>
      </c>
      <c r="B1759" t="s">
        <v>2083</v>
      </c>
      <c r="C1759">
        <v>61674</v>
      </c>
      <c r="D1759">
        <v>62575</v>
      </c>
      <c r="E1759">
        <v>63100</v>
      </c>
      <c r="F1759">
        <v>63292</v>
      </c>
      <c r="G1759">
        <v>63201</v>
      </c>
      <c r="H1759">
        <v>62638</v>
      </c>
      <c r="I1759">
        <v>61543</v>
      </c>
      <c r="J1759">
        <v>61537.071428571428</v>
      </c>
      <c r="K1759">
        <v>2.5</v>
      </c>
      <c r="L1759">
        <v>2.4</v>
      </c>
      <c r="M1759">
        <v>2.3199999999999998</v>
      </c>
      <c r="N1759">
        <v>2.2599999999999998</v>
      </c>
      <c r="O1759">
        <v>2.21</v>
      </c>
      <c r="P1759">
        <v>2.1800000000000002</v>
      </c>
      <c r="Q1759">
        <v>2.1556984427228776</v>
      </c>
      <c r="R1759">
        <v>2.1312621978725899</v>
      </c>
      <c r="S1759">
        <v>218755</v>
      </c>
      <c r="T1759">
        <v>10864</v>
      </c>
      <c r="U1759">
        <v>3895</v>
      </c>
      <c r="V1759">
        <v>128.48563332291235</v>
      </c>
      <c r="W1759">
        <v>260.60160187323959</v>
      </c>
      <c r="X1759">
        <v>2503.1019652735604</v>
      </c>
      <c r="Y1759">
        <v>442.45971464168656</v>
      </c>
      <c r="Z1759">
        <v>28080</v>
      </c>
      <c r="AA1759">
        <v>28394.71691187433</v>
      </c>
      <c r="AB1759">
        <v>27872.993509479296</v>
      </c>
      <c r="AC1759">
        <v>27325.424807865937</v>
      </c>
      <c r="AD1759">
        <v>26722.847396441397</v>
      </c>
      <c r="AE1759">
        <v>25986.231131436256</v>
      </c>
      <c r="AF1759">
        <v>25205.20932845417</v>
      </c>
      <c r="AG1759">
        <v>24605.723360409185</v>
      </c>
      <c r="AH1759">
        <v>1564</v>
      </c>
      <c r="AI1759">
        <v>1434.9576240387096</v>
      </c>
      <c r="AJ1759">
        <v>1266.5542635430213</v>
      </c>
      <c r="AK1759">
        <v>1117.7642690452205</v>
      </c>
      <c r="AL1759">
        <v>993.89086251023048</v>
      </c>
      <c r="AM1759">
        <v>902.6966506525913</v>
      </c>
      <c r="AN1759">
        <v>924.75282820705934</v>
      </c>
      <c r="AO1759">
        <v>895.05247161974717</v>
      </c>
      <c r="AP1759">
        <v>184.57224606765379</v>
      </c>
      <c r="AQ1759">
        <v>10.632887059609233</v>
      </c>
      <c r="AR1759">
        <v>2.7873488441059227</v>
      </c>
      <c r="AS1759">
        <v>10.632887059609233</v>
      </c>
      <c r="AT1759">
        <v>48051</v>
      </c>
      <c r="AU1759">
        <v>789</v>
      </c>
      <c r="AV1759">
        <v>36003.309171430796</v>
      </c>
      <c r="AW1759">
        <v>8041.9461900832794</v>
      </c>
      <c r="AX1759">
        <v>1566.2890605501427</v>
      </c>
      <c r="AY1759">
        <v>1201.4304270506454</v>
      </c>
      <c r="AZ1759">
        <v>305.91563307076791</v>
      </c>
      <c r="BA1759">
        <v>41.63487652707542</v>
      </c>
      <c r="BB1759">
        <v>66.061272509003672</v>
      </c>
      <c r="BC1759">
        <v>27940</v>
      </c>
      <c r="BD1759">
        <v>2044013.0418578873</v>
      </c>
      <c r="BE1759">
        <v>11610676.748707885</v>
      </c>
      <c r="BF1759">
        <v>460686.00000000006</v>
      </c>
      <c r="BG1759">
        <v>494829.72255452757</v>
      </c>
      <c r="BH1759">
        <v>507687.86962580687</v>
      </c>
      <c r="BI1759">
        <v>582951.99999999977</v>
      </c>
      <c r="BJ1759">
        <v>560999.11444912385</v>
      </c>
      <c r="BK1759">
        <v>548628.02062082582</v>
      </c>
      <c r="BL1759">
        <v>-24593.911118332762</v>
      </c>
      <c r="BM1759">
        <v>-237889.66677733627</v>
      </c>
      <c r="BN1759">
        <v>-476764.77593109035</v>
      </c>
      <c r="BO1759">
        <v>1236367.0196997263</v>
      </c>
      <c r="BP1759">
        <v>2951652.0818096106</v>
      </c>
      <c r="BQ1759">
        <v>4554985.1267107548</v>
      </c>
      <c r="BR1759">
        <v>1126600</v>
      </c>
      <c r="BS1759">
        <v>8767932</v>
      </c>
      <c r="BT1759">
        <v>937111</v>
      </c>
      <c r="BU1759">
        <v>18935</v>
      </c>
      <c r="BV1759">
        <v>88734</v>
      </c>
      <c r="BW1759">
        <v>932589</v>
      </c>
      <c r="BX1759">
        <v>42948</v>
      </c>
      <c r="BY1759">
        <v>403.38308639820002</v>
      </c>
      <c r="BZ1759">
        <v>0</v>
      </c>
      <c r="CA1759">
        <v>0</v>
      </c>
      <c r="CB1759">
        <v>0</v>
      </c>
      <c r="CC1759">
        <v>0</v>
      </c>
      <c r="CD1759">
        <v>4.420914671027556</v>
      </c>
      <c r="CE1759">
        <v>0</v>
      </c>
      <c r="CF1759">
        <v>0</v>
      </c>
      <c r="CG1759">
        <v>976515.8716964738</v>
      </c>
      <c r="CH1759">
        <v>1644126.5009050756</v>
      </c>
      <c r="CI1759">
        <v>321896.584461661</v>
      </c>
      <c r="CJ1759">
        <v>53408.850336688149</v>
      </c>
      <c r="CK1759">
        <v>5203754.2017232645</v>
      </c>
      <c r="CL1759">
        <v>260000</v>
      </c>
      <c r="CM1759">
        <v>14500000</v>
      </c>
      <c r="CN1759">
        <v>1980000</v>
      </c>
      <c r="CO1759">
        <v>210900000</v>
      </c>
      <c r="CP1759">
        <v>392000</v>
      </c>
      <c r="CQ1759">
        <v>0</v>
      </c>
      <c r="CR1759">
        <v>0</v>
      </c>
      <c r="CS1759">
        <v>0</v>
      </c>
      <c r="CT1759">
        <v>971064000</v>
      </c>
      <c r="CU1759">
        <v>0</v>
      </c>
      <c r="CV1759">
        <v>0</v>
      </c>
      <c r="CW1759">
        <v>0</v>
      </c>
      <c r="CX1759">
        <v>21652.110425013067</v>
      </c>
      <c r="CY1759">
        <v>3998045.9298908724</v>
      </c>
      <c r="CZ1759">
        <v>27940</v>
      </c>
      <c r="DA1759">
        <v>30010.771866680338</v>
      </c>
      <c r="DB1759">
        <v>30790.601575357272</v>
      </c>
      <c r="DC1759">
        <v>30941.169678184797</v>
      </c>
      <c r="DD1759">
        <v>-24593.911118332762</v>
      </c>
      <c r="DE1759">
        <v>-237889.66677733627</v>
      </c>
      <c r="DF1759">
        <v>-476764.77593109035</v>
      </c>
    </row>
    <row r="1760" spans="1:110" x14ac:dyDescent="0.45">
      <c r="A1760">
        <v>47210</v>
      </c>
      <c r="B1760" t="s">
        <v>2084</v>
      </c>
      <c r="C1760">
        <v>58547</v>
      </c>
      <c r="D1760">
        <v>59177</v>
      </c>
      <c r="E1760">
        <v>59261</v>
      </c>
      <c r="F1760">
        <v>59092</v>
      </c>
      <c r="G1760">
        <v>58789</v>
      </c>
      <c r="H1760">
        <v>58207</v>
      </c>
      <c r="I1760">
        <v>57254</v>
      </c>
      <c r="J1760">
        <v>57029.32142857142</v>
      </c>
      <c r="K1760">
        <v>2.5</v>
      </c>
      <c r="L1760">
        <v>2.4</v>
      </c>
      <c r="M1760">
        <v>2.3199999999999998</v>
      </c>
      <c r="N1760">
        <v>2.2599999999999998</v>
      </c>
      <c r="O1760">
        <v>2.21</v>
      </c>
      <c r="P1760">
        <v>2.1800000000000002</v>
      </c>
      <c r="Q1760">
        <v>2.1556984427228776</v>
      </c>
      <c r="R1760">
        <v>2.1312621978725899</v>
      </c>
      <c r="S1760">
        <v>233970</v>
      </c>
      <c r="T1760">
        <v>11791</v>
      </c>
      <c r="U1760">
        <v>4208</v>
      </c>
      <c r="V1760">
        <v>103.47143719977849</v>
      </c>
      <c r="W1760">
        <v>209.86643864392317</v>
      </c>
      <c r="X1760">
        <v>3202.4034257901403</v>
      </c>
      <c r="Y1760">
        <v>563.4801507288272</v>
      </c>
      <c r="Z1760">
        <v>22512</v>
      </c>
      <c r="AA1760">
        <v>22189.719123179857</v>
      </c>
      <c r="AB1760">
        <v>21621.942343347069</v>
      </c>
      <c r="AC1760">
        <v>21008.843853857812</v>
      </c>
      <c r="AD1760">
        <v>20461.612096141995</v>
      </c>
      <c r="AE1760">
        <v>19936.744135250632</v>
      </c>
      <c r="AF1760">
        <v>19375.379121881135</v>
      </c>
      <c r="AG1760">
        <v>18832.204804081644</v>
      </c>
      <c r="AH1760">
        <v>1957</v>
      </c>
      <c r="AI1760">
        <v>1961.3228649020164</v>
      </c>
      <c r="AJ1760">
        <v>2000.1913325673277</v>
      </c>
      <c r="AK1760">
        <v>2067.2116108825649</v>
      </c>
      <c r="AL1760">
        <v>2163.4893810850399</v>
      </c>
      <c r="AM1760">
        <v>2280.9066401820533</v>
      </c>
      <c r="AN1760">
        <v>2414.9988997563291</v>
      </c>
      <c r="AO1760">
        <v>2561.4062357739804</v>
      </c>
      <c r="AP1760">
        <v>121.22056206364637</v>
      </c>
      <c r="AQ1760">
        <v>4.7390020977284593</v>
      </c>
      <c r="AR1760">
        <v>1.2423015447513288</v>
      </c>
      <c r="AS1760">
        <v>4.7390020977284593</v>
      </c>
      <c r="AT1760">
        <v>44487</v>
      </c>
      <c r="AU1760">
        <v>1080</v>
      </c>
      <c r="AV1760">
        <v>33506.969097740213</v>
      </c>
      <c r="AW1760">
        <v>8940.9024716253662</v>
      </c>
      <c r="AX1760">
        <v>2103.1394002300563</v>
      </c>
      <c r="AY1760">
        <v>1118.1275587915909</v>
      </c>
      <c r="AZ1760">
        <v>340.1119300206289</v>
      </c>
      <c r="BA1760">
        <v>55.905357097399325</v>
      </c>
      <c r="BB1760">
        <v>66.061272509003672</v>
      </c>
      <c r="BC1760">
        <v>21360</v>
      </c>
      <c r="BD1760">
        <v>1531326.5157102321</v>
      </c>
      <c r="BE1760">
        <v>11066287.05684245</v>
      </c>
      <c r="BF1760">
        <v>480324</v>
      </c>
      <c r="BG1760">
        <v>509345.92307672749</v>
      </c>
      <c r="BH1760">
        <v>520129.28531463601</v>
      </c>
      <c r="BI1760">
        <v>319286</v>
      </c>
      <c r="BJ1760">
        <v>302294.48518416361</v>
      </c>
      <c r="BK1760">
        <v>294420.41350150167</v>
      </c>
      <c r="BL1760">
        <v>-375134.31470640446</v>
      </c>
      <c r="BM1760">
        <v>-654554.53984644101</v>
      </c>
      <c r="BN1760">
        <v>-960172.87040021899</v>
      </c>
      <c r="BO1760">
        <v>1158107.053972383</v>
      </c>
      <c r="BP1760">
        <v>2706003.0241217567</v>
      </c>
      <c r="BQ1760">
        <v>4153012.6170858378</v>
      </c>
      <c r="BR1760">
        <v>1126600</v>
      </c>
      <c r="BS1760">
        <v>8767932</v>
      </c>
      <c r="BT1760">
        <v>937111</v>
      </c>
      <c r="BU1760">
        <v>18935</v>
      </c>
      <c r="BV1760">
        <v>88734</v>
      </c>
      <c r="BW1760">
        <v>932589</v>
      </c>
      <c r="BX1760">
        <v>42948</v>
      </c>
      <c r="BY1760">
        <v>334.51285881663921</v>
      </c>
      <c r="BZ1760">
        <v>0</v>
      </c>
      <c r="CA1760">
        <v>35.044998671672573</v>
      </c>
      <c r="CB1760">
        <v>0</v>
      </c>
      <c r="CC1760">
        <v>0</v>
      </c>
      <c r="CD1760">
        <v>7.3947450085030679</v>
      </c>
      <c r="CE1760">
        <v>0</v>
      </c>
      <c r="CF1760">
        <v>0</v>
      </c>
      <c r="CG1760">
        <v>911153.3635507928</v>
      </c>
      <c r="CH1760">
        <v>1534077.8729997827</v>
      </c>
      <c r="CI1760">
        <v>300350.62833972921</v>
      </c>
      <c r="CJ1760">
        <v>49833.960755919194</v>
      </c>
      <c r="CK1760">
        <v>4855444.0141915865</v>
      </c>
      <c r="CL1760">
        <v>0</v>
      </c>
      <c r="CM1760">
        <v>15400000</v>
      </c>
      <c r="CN1760">
        <v>1120000</v>
      </c>
      <c r="CO1760">
        <v>46620000</v>
      </c>
      <c r="CP1760">
        <v>1000</v>
      </c>
      <c r="CQ1760">
        <v>0</v>
      </c>
      <c r="CR1760">
        <v>0</v>
      </c>
      <c r="CS1760">
        <v>0</v>
      </c>
      <c r="CT1760">
        <v>3190000</v>
      </c>
      <c r="CU1760">
        <v>0</v>
      </c>
      <c r="CV1760">
        <v>0</v>
      </c>
      <c r="CW1760">
        <v>0</v>
      </c>
      <c r="CX1760">
        <v>570.76396906707612</v>
      </c>
      <c r="CY1760">
        <v>3984431.5835951641</v>
      </c>
      <c r="CZ1760">
        <v>21360</v>
      </c>
      <c r="DA1760">
        <v>22650.604418931598</v>
      </c>
      <c r="DB1760">
        <v>23130.140351763861</v>
      </c>
      <c r="DC1760">
        <v>23180.396888381514</v>
      </c>
      <c r="DD1760">
        <v>-375134.31470640446</v>
      </c>
      <c r="DE1760">
        <v>-654554.53984644101</v>
      </c>
      <c r="DF1760">
        <v>-960172.87040021899</v>
      </c>
    </row>
    <row r="1761" spans="1:110" x14ac:dyDescent="0.45">
      <c r="A1761">
        <v>47211</v>
      </c>
      <c r="B1761" t="s">
        <v>2085</v>
      </c>
      <c r="C1761">
        <v>139279</v>
      </c>
      <c r="D1761">
        <v>145975</v>
      </c>
      <c r="E1761">
        <v>148328</v>
      </c>
      <c r="F1761">
        <v>149900</v>
      </c>
      <c r="G1761">
        <v>150753</v>
      </c>
      <c r="H1761">
        <v>150376</v>
      </c>
      <c r="I1761">
        <v>148791</v>
      </c>
      <c r="J1761">
        <v>150211.1071428571</v>
      </c>
      <c r="K1761">
        <v>2.5</v>
      </c>
      <c r="L1761">
        <v>2.4</v>
      </c>
      <c r="M1761">
        <v>2.3199999999999998</v>
      </c>
      <c r="N1761">
        <v>2.2599999999999998</v>
      </c>
      <c r="O1761">
        <v>2.21</v>
      </c>
      <c r="P1761">
        <v>2.1800000000000002</v>
      </c>
      <c r="Q1761">
        <v>2.1556984427228776</v>
      </c>
      <c r="R1761">
        <v>2.1312621978725899</v>
      </c>
      <c r="S1761">
        <v>240098</v>
      </c>
      <c r="T1761">
        <v>11996</v>
      </c>
      <c r="U1761">
        <v>3574</v>
      </c>
      <c r="V1761">
        <v>264.80037900031726</v>
      </c>
      <c r="W1761">
        <v>537.08263841991607</v>
      </c>
      <c r="X1761">
        <v>3028.6196241397338</v>
      </c>
      <c r="Y1761">
        <v>444.87736707137572</v>
      </c>
      <c r="Z1761">
        <v>48007</v>
      </c>
      <c r="AA1761">
        <v>49777.234807351953</v>
      </c>
      <c r="AB1761">
        <v>49968.120324066593</v>
      </c>
      <c r="AC1761">
        <v>49720.737242100971</v>
      </c>
      <c r="AD1761">
        <v>48986.201950288079</v>
      </c>
      <c r="AE1761">
        <v>47820.404231791246</v>
      </c>
      <c r="AF1761">
        <v>46411.356127182633</v>
      </c>
      <c r="AG1761">
        <v>46030.690788539578</v>
      </c>
      <c r="AH1761">
        <v>499</v>
      </c>
      <c r="AI1761">
        <v>435.39634335570122</v>
      </c>
      <c r="AJ1761">
        <v>360.5300976945789</v>
      </c>
      <c r="AK1761">
        <v>296.55535438454979</v>
      </c>
      <c r="AL1761">
        <v>239.06796275113552</v>
      </c>
      <c r="AM1761">
        <v>193.32795726879436</v>
      </c>
      <c r="AN1761">
        <v>152.7455724916779</v>
      </c>
      <c r="AO1761">
        <v>126.60047529364086</v>
      </c>
      <c r="AP1761">
        <v>333.24572300168398</v>
      </c>
      <c r="AQ1761">
        <v>2.588530557582772</v>
      </c>
      <c r="AR1761">
        <v>0.67856807066249059</v>
      </c>
      <c r="AS1761">
        <v>2.588530557582772</v>
      </c>
      <c r="AT1761">
        <v>101184</v>
      </c>
      <c r="AU1761">
        <v>1087</v>
      </c>
      <c r="AV1761">
        <v>75528.337221032023</v>
      </c>
      <c r="AW1761">
        <v>14476.641197556499</v>
      </c>
      <c r="AX1761">
        <v>2224.9717386401976</v>
      </c>
      <c r="AY1761">
        <v>2520.3806130658381</v>
      </c>
      <c r="AZ1761">
        <v>550.69143115504926</v>
      </c>
      <c r="BA1761">
        <v>59.143887260490324</v>
      </c>
      <c r="BB1761">
        <v>66.061272509003672</v>
      </c>
      <c r="BC1761">
        <v>54760</v>
      </c>
      <c r="BD1761">
        <v>4191874.7472146978</v>
      </c>
      <c r="BE1761">
        <v>25753335.214605879</v>
      </c>
      <c r="BF1761">
        <v>1031454.0000000001</v>
      </c>
      <c r="BG1761">
        <v>1124801.3162636952</v>
      </c>
      <c r="BH1761">
        <v>1169781.2528838825</v>
      </c>
      <c r="BI1761">
        <v>630694.00000000012</v>
      </c>
      <c r="BJ1761">
        <v>629978.15719442221</v>
      </c>
      <c r="BK1761">
        <v>620671.35252502712</v>
      </c>
      <c r="BL1761">
        <v>7004.3703640210442</v>
      </c>
      <c r="BM1761">
        <v>-532198.45630552014</v>
      </c>
      <c r="BN1761">
        <v>-1161373.2089100708</v>
      </c>
      <c r="BO1761">
        <v>3233697.3205814902</v>
      </c>
      <c r="BP1761">
        <v>7231297.7591208369</v>
      </c>
      <c r="BQ1761">
        <v>10743498.152714606</v>
      </c>
      <c r="BR1761">
        <v>1126600</v>
      </c>
      <c r="BS1761">
        <v>8767932</v>
      </c>
      <c r="BT1761">
        <v>937111</v>
      </c>
      <c r="BU1761">
        <v>18935</v>
      </c>
      <c r="BV1761">
        <v>88734</v>
      </c>
      <c r="BW1761">
        <v>932589</v>
      </c>
      <c r="BX1761">
        <v>42948</v>
      </c>
      <c r="BY1761">
        <v>365.93685155288279</v>
      </c>
      <c r="BZ1761">
        <v>0</v>
      </c>
      <c r="CA1761">
        <v>0</v>
      </c>
      <c r="CB1761">
        <v>0</v>
      </c>
      <c r="CC1761">
        <v>218.337916608</v>
      </c>
      <c r="CD1761">
        <v>16.135906729272524</v>
      </c>
      <c r="CE1761">
        <v>0</v>
      </c>
      <c r="CF1761">
        <v>0</v>
      </c>
      <c r="CG1761">
        <v>1858256.10658171</v>
      </c>
      <c r="CH1761">
        <v>3128682.4913474764</v>
      </c>
      <c r="CI1761">
        <v>612551.53254652082</v>
      </c>
      <c r="CJ1761">
        <v>101634.1107812613</v>
      </c>
      <c r="CK1761">
        <v>9902458.6315255966</v>
      </c>
      <c r="CL1761">
        <v>0</v>
      </c>
      <c r="CM1761">
        <v>1140000</v>
      </c>
      <c r="CN1761">
        <v>360000</v>
      </c>
      <c r="CO1761">
        <v>49720000</v>
      </c>
      <c r="CP1761">
        <v>60000</v>
      </c>
      <c r="CQ1761">
        <v>0</v>
      </c>
      <c r="CR1761">
        <v>0</v>
      </c>
      <c r="CS1761">
        <v>0</v>
      </c>
      <c r="CT1761">
        <v>168885000</v>
      </c>
      <c r="CU1761">
        <v>0</v>
      </c>
      <c r="CV1761">
        <v>0</v>
      </c>
      <c r="CW1761">
        <v>0</v>
      </c>
      <c r="CX1761">
        <v>1051.1466588675655</v>
      </c>
      <c r="CY1761">
        <v>8719905.6029667016</v>
      </c>
      <c r="CZ1761">
        <v>54760</v>
      </c>
      <c r="DA1761">
        <v>59715.818716685331</v>
      </c>
      <c r="DB1761">
        <v>62103.808224042368</v>
      </c>
      <c r="DC1761">
        <v>63454.344550256363</v>
      </c>
      <c r="DD1761">
        <v>7004.3703640210442</v>
      </c>
      <c r="DE1761">
        <v>-532198.45630552014</v>
      </c>
      <c r="DF1761">
        <v>-1161373.2089100708</v>
      </c>
    </row>
    <row r="1762" spans="1:110" x14ac:dyDescent="0.45">
      <c r="A1762">
        <v>47212</v>
      </c>
      <c r="B1762" t="s">
        <v>2086</v>
      </c>
      <c r="C1762">
        <v>61119</v>
      </c>
      <c r="D1762">
        <v>64242</v>
      </c>
      <c r="E1762">
        <v>66645</v>
      </c>
      <c r="F1762">
        <v>68366</v>
      </c>
      <c r="G1762">
        <v>69434</v>
      </c>
      <c r="H1762">
        <v>69849</v>
      </c>
      <c r="I1762">
        <v>69660</v>
      </c>
      <c r="J1762">
        <v>71075.21428571429</v>
      </c>
      <c r="K1762">
        <v>2.5</v>
      </c>
      <c r="L1762">
        <v>2.4</v>
      </c>
      <c r="M1762">
        <v>2.3199999999999998</v>
      </c>
      <c r="N1762">
        <v>2.2599999999999998</v>
      </c>
      <c r="O1762">
        <v>2.21</v>
      </c>
      <c r="P1762">
        <v>2.1800000000000002</v>
      </c>
      <c r="Q1762">
        <v>2.1556984427228776</v>
      </c>
      <c r="R1762">
        <v>2.1312621978725899</v>
      </c>
      <c r="S1762">
        <v>233970</v>
      </c>
      <c r="T1762">
        <v>11791</v>
      </c>
      <c r="U1762">
        <v>4208</v>
      </c>
      <c r="V1762">
        <v>109.60105225947959</v>
      </c>
      <c r="W1762">
        <v>222.29885978014357</v>
      </c>
      <c r="X1762">
        <v>3156.1191684642909</v>
      </c>
      <c r="Y1762">
        <v>555.33618607893095</v>
      </c>
      <c r="Z1762">
        <v>21187</v>
      </c>
      <c r="AA1762">
        <v>21901.694292293083</v>
      </c>
      <c r="AB1762">
        <v>22321.690024770502</v>
      </c>
      <c r="AC1762">
        <v>22588.195576068134</v>
      </c>
      <c r="AD1762">
        <v>22552.286868776333</v>
      </c>
      <c r="AE1762">
        <v>22232.561147506589</v>
      </c>
      <c r="AF1762">
        <v>21723.935350159536</v>
      </c>
      <c r="AG1762">
        <v>21791.150273478193</v>
      </c>
      <c r="AH1762">
        <v>794</v>
      </c>
      <c r="AI1762">
        <v>605.31277288402168</v>
      </c>
      <c r="AJ1762">
        <v>458.42424503926378</v>
      </c>
      <c r="AK1762">
        <v>352.8316582209892</v>
      </c>
      <c r="AL1762">
        <v>279.28778219981035</v>
      </c>
      <c r="AM1762">
        <v>232.71070714620319</v>
      </c>
      <c r="AN1762">
        <v>202.14386755991552</v>
      </c>
      <c r="AO1762">
        <v>187.42279699912964</v>
      </c>
      <c r="AP1762">
        <v>148.39350386453046</v>
      </c>
      <c r="AQ1762">
        <v>2.7876482927814465</v>
      </c>
      <c r="AR1762">
        <v>0.73076561455960531</v>
      </c>
      <c r="AS1762">
        <v>2.7876482927814465</v>
      </c>
      <c r="AT1762">
        <v>54231</v>
      </c>
      <c r="AU1762">
        <v>1519</v>
      </c>
      <c r="AV1762">
        <v>40946.832582123505</v>
      </c>
      <c r="AW1762">
        <v>11765.408041523529</v>
      </c>
      <c r="AX1762">
        <v>2942.0308044307822</v>
      </c>
      <c r="AY1762">
        <v>1366.3958032654612</v>
      </c>
      <c r="AZ1762">
        <v>447.55612189955502</v>
      </c>
      <c r="BA1762">
        <v>78.204650959066456</v>
      </c>
      <c r="BB1762">
        <v>66.061272509003672</v>
      </c>
      <c r="BC1762">
        <v>23590</v>
      </c>
      <c r="BD1762">
        <v>1941549.0215203133</v>
      </c>
      <c r="BE1762">
        <v>9579593.9112757985</v>
      </c>
      <c r="BF1762">
        <v>494376</v>
      </c>
      <c r="BG1762">
        <v>558703.38098225382</v>
      </c>
      <c r="BH1762">
        <v>591770.4395392536</v>
      </c>
      <c r="BI1762">
        <v>700799.99999999977</v>
      </c>
      <c r="BJ1762">
        <v>722766.34165598964</v>
      </c>
      <c r="BK1762">
        <v>721617.35191417998</v>
      </c>
      <c r="BL1762">
        <v>-336618.67184959911</v>
      </c>
      <c r="BM1762">
        <v>-543312.0551527231</v>
      </c>
      <c r="BN1762">
        <v>-765517.44212244265</v>
      </c>
      <c r="BO1762">
        <v>1298869.3552053068</v>
      </c>
      <c r="BP1762">
        <v>2868156.5913078655</v>
      </c>
      <c r="BQ1762">
        <v>4220246.6099554859</v>
      </c>
      <c r="BR1762">
        <v>1126600</v>
      </c>
      <c r="BS1762">
        <v>8767932</v>
      </c>
      <c r="BT1762">
        <v>937111</v>
      </c>
      <c r="BU1762">
        <v>18935</v>
      </c>
      <c r="BV1762">
        <v>88734</v>
      </c>
      <c r="BW1762">
        <v>932589</v>
      </c>
      <c r="BX1762">
        <v>42948</v>
      </c>
      <c r="BY1762">
        <v>129.97141505992866</v>
      </c>
      <c r="BZ1762">
        <v>0</v>
      </c>
      <c r="CA1762">
        <v>0.31570339199999997</v>
      </c>
      <c r="CB1762">
        <v>0</v>
      </c>
      <c r="CC1762">
        <v>0</v>
      </c>
      <c r="CD1762">
        <v>7.2615968546234377</v>
      </c>
      <c r="CE1762">
        <v>17.300788842737646</v>
      </c>
      <c r="CF1762">
        <v>0</v>
      </c>
      <c r="CG1762">
        <v>654932.33161972335</v>
      </c>
      <c r="CH1762">
        <v>1102687.2516110346</v>
      </c>
      <c r="CI1762">
        <v>215890.48034175657</v>
      </c>
      <c r="CJ1762">
        <v>35820.393599304902</v>
      </c>
      <c r="CK1762">
        <v>3490068.0790674104</v>
      </c>
      <c r="CL1762">
        <v>0</v>
      </c>
      <c r="CM1762">
        <v>2820000</v>
      </c>
      <c r="CN1762">
        <v>580000</v>
      </c>
      <c r="CO1762">
        <v>19600000</v>
      </c>
      <c r="CP1762">
        <v>0</v>
      </c>
      <c r="CQ1762">
        <v>0</v>
      </c>
      <c r="CR1762">
        <v>0</v>
      </c>
      <c r="CS1762">
        <v>0</v>
      </c>
      <c r="CT1762">
        <v>0</v>
      </c>
      <c r="CU1762">
        <v>0</v>
      </c>
      <c r="CV1762">
        <v>0</v>
      </c>
      <c r="CW1762">
        <v>0</v>
      </c>
      <c r="CX1762">
        <v>147.33386620169645</v>
      </c>
      <c r="CY1762">
        <v>3103433.1049524117</v>
      </c>
      <c r="CZ1762">
        <v>23590</v>
      </c>
      <c r="DA1762">
        <v>26659.491474851868</v>
      </c>
      <c r="DB1762">
        <v>28237.342971202066</v>
      </c>
      <c r="DC1762">
        <v>29390.124467488789</v>
      </c>
      <c r="DD1762">
        <v>-336618.67184959911</v>
      </c>
      <c r="DE1762">
        <v>-543312.0551527231</v>
      </c>
      <c r="DF1762">
        <v>-765517.44212244265</v>
      </c>
    </row>
    <row r="1763" spans="1:110" x14ac:dyDescent="0.45">
      <c r="A1763">
        <v>47213</v>
      </c>
      <c r="B1763" t="s">
        <v>2087</v>
      </c>
      <c r="C1763">
        <v>118898</v>
      </c>
      <c r="D1763">
        <v>120250</v>
      </c>
      <c r="E1763">
        <v>120874</v>
      </c>
      <c r="F1763">
        <v>120993</v>
      </c>
      <c r="G1763">
        <v>120775</v>
      </c>
      <c r="H1763">
        <v>119785</v>
      </c>
      <c r="I1763">
        <v>117934</v>
      </c>
      <c r="J1763">
        <v>117793.96428571429</v>
      </c>
      <c r="K1763">
        <v>2.5</v>
      </c>
      <c r="L1763">
        <v>2.4</v>
      </c>
      <c r="M1763">
        <v>2.3199999999999998</v>
      </c>
      <c r="N1763">
        <v>2.2599999999999998</v>
      </c>
      <c r="O1763">
        <v>2.21</v>
      </c>
      <c r="P1763">
        <v>2.1800000000000002</v>
      </c>
      <c r="Q1763">
        <v>2.1556984427228776</v>
      </c>
      <c r="R1763">
        <v>2.1312621978725899</v>
      </c>
      <c r="S1763">
        <v>240098</v>
      </c>
      <c r="T1763">
        <v>11996</v>
      </c>
      <c r="U1763">
        <v>3574</v>
      </c>
      <c r="V1763">
        <v>209.63386567011577</v>
      </c>
      <c r="W1763">
        <v>425.1908932356065</v>
      </c>
      <c r="X1763">
        <v>3265.8091461106715</v>
      </c>
      <c r="Y1763">
        <v>479.71840461544224</v>
      </c>
      <c r="Z1763">
        <v>40225</v>
      </c>
      <c r="AA1763">
        <v>40041.032806952564</v>
      </c>
      <c r="AB1763">
        <v>39362.807637425183</v>
      </c>
      <c r="AC1763">
        <v>38582.391915330605</v>
      </c>
      <c r="AD1763">
        <v>37687.726024746873</v>
      </c>
      <c r="AE1763">
        <v>36618.601885400865</v>
      </c>
      <c r="AF1763">
        <v>35434.994784842274</v>
      </c>
      <c r="AG1763">
        <v>34586.18978714227</v>
      </c>
      <c r="AH1763">
        <v>1600</v>
      </c>
      <c r="AI1763">
        <v>1283.6215595998431</v>
      </c>
      <c r="AJ1763">
        <v>1017.9941521471221</v>
      </c>
      <c r="AK1763">
        <v>810.94694048382325</v>
      </c>
      <c r="AL1763">
        <v>659.50441325739564</v>
      </c>
      <c r="AM1763">
        <v>550.79831745016122</v>
      </c>
      <c r="AN1763">
        <v>470.14359816438349</v>
      </c>
      <c r="AO1763">
        <v>417.08694993232064</v>
      </c>
      <c r="AP1763">
        <v>240.07690709596224</v>
      </c>
      <c r="AQ1763">
        <v>9.039945178019833</v>
      </c>
      <c r="AR1763">
        <v>2.3697684929290057</v>
      </c>
      <c r="AS1763">
        <v>9.039945178019833</v>
      </c>
      <c r="AT1763">
        <v>94961</v>
      </c>
      <c r="AU1763">
        <v>954</v>
      </c>
      <c r="AV1763">
        <v>70850.264376801133</v>
      </c>
      <c r="AW1763">
        <v>13303.287155264459</v>
      </c>
      <c r="AX1763">
        <v>1964.5459294759546</v>
      </c>
      <c r="AY1763">
        <v>2364.2733222538536</v>
      </c>
      <c r="AZ1763">
        <v>506.05704338625998</v>
      </c>
      <c r="BA1763">
        <v>52.221284860899708</v>
      </c>
      <c r="BB1763">
        <v>66.061272509003672</v>
      </c>
      <c r="BC1763">
        <v>45050</v>
      </c>
      <c r="BD1763">
        <v>3282872.7047724859</v>
      </c>
      <c r="BE1763">
        <v>20556749.128888417</v>
      </c>
      <c r="BF1763">
        <v>866120</v>
      </c>
      <c r="BG1763">
        <v>925456.54217430495</v>
      </c>
      <c r="BH1763">
        <v>949839.37164546328</v>
      </c>
      <c r="BI1763">
        <v>722510.00000000023</v>
      </c>
      <c r="BJ1763">
        <v>696189.93388964795</v>
      </c>
      <c r="BK1763">
        <v>680046.36797010421</v>
      </c>
      <c r="BL1763">
        <v>-530475.95542795351</v>
      </c>
      <c r="BM1763">
        <v>-900892.46842653677</v>
      </c>
      <c r="BN1763">
        <v>-1436520.8869728525</v>
      </c>
      <c r="BO1763">
        <v>2289729.2665816154</v>
      </c>
      <c r="BP1763">
        <v>5281435.9970827755</v>
      </c>
      <c r="BQ1763">
        <v>7953279.5823870143</v>
      </c>
      <c r="BR1763">
        <v>1126600</v>
      </c>
      <c r="BS1763">
        <v>8767932</v>
      </c>
      <c r="BT1763">
        <v>937111</v>
      </c>
      <c r="BU1763">
        <v>18935</v>
      </c>
      <c r="BV1763">
        <v>88734</v>
      </c>
      <c r="BW1763">
        <v>932589</v>
      </c>
      <c r="BX1763">
        <v>42948</v>
      </c>
      <c r="BY1763">
        <v>608.32218305791764</v>
      </c>
      <c r="BZ1763">
        <v>0</v>
      </c>
      <c r="CA1763">
        <v>55.960004748960003</v>
      </c>
      <c r="CB1763">
        <v>0</v>
      </c>
      <c r="CC1763">
        <v>98.306648584000001</v>
      </c>
      <c r="CD1763">
        <v>10.161627774177941</v>
      </c>
      <c r="CE1763">
        <v>0</v>
      </c>
      <c r="CF1763">
        <v>0</v>
      </c>
      <c r="CG1763">
        <v>1558895.8192744912</v>
      </c>
      <c r="CH1763">
        <v>2624659.7755412352</v>
      </c>
      <c r="CI1763">
        <v>513871.05350807327</v>
      </c>
      <c r="CJ1763">
        <v>85261.116501339508</v>
      </c>
      <c r="CK1763">
        <v>8307197.9726305129</v>
      </c>
      <c r="CL1763">
        <v>120000</v>
      </c>
      <c r="CM1763">
        <v>9950000</v>
      </c>
      <c r="CN1763">
        <v>2190000</v>
      </c>
      <c r="CO1763">
        <v>87010000</v>
      </c>
      <c r="CP1763">
        <v>34000</v>
      </c>
      <c r="CQ1763">
        <v>0</v>
      </c>
      <c r="CR1763">
        <v>0</v>
      </c>
      <c r="CS1763">
        <v>0</v>
      </c>
      <c r="CT1763">
        <v>91244000</v>
      </c>
      <c r="CU1763">
        <v>0</v>
      </c>
      <c r="CV1763">
        <v>0</v>
      </c>
      <c r="CW1763">
        <v>0</v>
      </c>
      <c r="CX1763">
        <v>1703.6252091893639</v>
      </c>
      <c r="CY1763">
        <v>7094780.9867523015</v>
      </c>
      <c r="CZ1763">
        <v>45050</v>
      </c>
      <c r="DA1763">
        <v>48136.305852482838</v>
      </c>
      <c r="DB1763">
        <v>49404.544050048629</v>
      </c>
      <c r="DC1763">
        <v>49694.360706192179</v>
      </c>
      <c r="DD1763">
        <v>-530475.95542795351</v>
      </c>
      <c r="DE1763">
        <v>-900892.46842653677</v>
      </c>
      <c r="DF1763">
        <v>-1436520.8869728525</v>
      </c>
    </row>
    <row r="1764" spans="1:110" x14ac:dyDescent="0.45">
      <c r="A1764">
        <v>47214</v>
      </c>
      <c r="B1764" t="s">
        <v>2088</v>
      </c>
      <c r="C1764">
        <v>51186</v>
      </c>
      <c r="D1764">
        <v>49879</v>
      </c>
      <c r="E1764">
        <v>48335</v>
      </c>
      <c r="F1764">
        <v>46717</v>
      </c>
      <c r="G1764">
        <v>45041</v>
      </c>
      <c r="H1764">
        <v>43298</v>
      </c>
      <c r="I1764">
        <v>41289</v>
      </c>
      <c r="J1764">
        <v>39640.892857142862</v>
      </c>
      <c r="K1764">
        <v>2.5</v>
      </c>
      <c r="L1764">
        <v>2.4</v>
      </c>
      <c r="M1764">
        <v>2.3199999999999998</v>
      </c>
      <c r="N1764">
        <v>2.2599999999999998</v>
      </c>
      <c r="O1764">
        <v>2.21</v>
      </c>
      <c r="P1764">
        <v>2.1800000000000002</v>
      </c>
      <c r="Q1764">
        <v>2.1556984427228776</v>
      </c>
      <c r="R1764">
        <v>2.1312621978725899</v>
      </c>
      <c r="S1764">
        <v>252286</v>
      </c>
      <c r="T1764">
        <v>13113</v>
      </c>
      <c r="U1764">
        <v>4452</v>
      </c>
      <c r="V1764">
        <v>107.26990382932374</v>
      </c>
      <c r="W1764">
        <v>217.57069679886985</v>
      </c>
      <c r="X1764">
        <v>3003.4236737325054</v>
      </c>
      <c r="Y1764">
        <v>502.74433170160341</v>
      </c>
      <c r="Z1764">
        <v>23396</v>
      </c>
      <c r="AA1764">
        <v>22404.858459154788</v>
      </c>
      <c r="AB1764">
        <v>21086.814180365946</v>
      </c>
      <c r="AC1764">
        <v>19869.694958467178</v>
      </c>
      <c r="AD1764">
        <v>18710.558815872966</v>
      </c>
      <c r="AE1764">
        <v>17596.986976227461</v>
      </c>
      <c r="AF1764">
        <v>16591.832589292644</v>
      </c>
      <c r="AG1764">
        <v>15387.662195178191</v>
      </c>
      <c r="AH1764">
        <v>4250</v>
      </c>
      <c r="AI1764">
        <v>3952.9530053220078</v>
      </c>
      <c r="AJ1764">
        <v>3628.6833404998706</v>
      </c>
      <c r="AK1764">
        <v>3289.5414645656692</v>
      </c>
      <c r="AL1764">
        <v>2966.0061310714896</v>
      </c>
      <c r="AM1764">
        <v>2696.4131004984247</v>
      </c>
      <c r="AN1764">
        <v>2544.3982927163984</v>
      </c>
      <c r="AO1764">
        <v>2397.1103867864181</v>
      </c>
      <c r="AP1764">
        <v>131.27626147650932</v>
      </c>
      <c r="AQ1764">
        <v>20.469303178423768</v>
      </c>
      <c r="AR1764">
        <v>5.3659075126233864</v>
      </c>
      <c r="AS1764">
        <v>20.469303178423768</v>
      </c>
      <c r="AT1764">
        <v>48000</v>
      </c>
      <c r="AU1764">
        <v>848</v>
      </c>
      <c r="AV1764">
        <v>35994.896462436947</v>
      </c>
      <c r="AW1764">
        <v>8289.4270083996598</v>
      </c>
      <c r="AX1764">
        <v>1676.423238572389</v>
      </c>
      <c r="AY1764">
        <v>1201.1496949515208</v>
      </c>
      <c r="AZ1764">
        <v>315.32980339952309</v>
      </c>
      <c r="BA1764">
        <v>44.562447828477843</v>
      </c>
      <c r="BB1764">
        <v>66.061272509003672</v>
      </c>
      <c r="BC1764">
        <v>22040</v>
      </c>
      <c r="BD1764">
        <v>1303042.4820130949</v>
      </c>
      <c r="BE1764">
        <v>12302254.689956391</v>
      </c>
      <c r="BF1764">
        <v>426164</v>
      </c>
      <c r="BG1764">
        <v>423873.99286095356</v>
      </c>
      <c r="BH1764">
        <v>407269.23644025874</v>
      </c>
      <c r="BI1764">
        <v>739420.00000000023</v>
      </c>
      <c r="BJ1764">
        <v>655752.85257767513</v>
      </c>
      <c r="BK1764">
        <v>617498.27274537983</v>
      </c>
      <c r="BL1764">
        <v>-458673.89837405179</v>
      </c>
      <c r="BM1764">
        <v>-703880.00596830854</v>
      </c>
      <c r="BN1764">
        <v>-994413.23624369944</v>
      </c>
      <c r="BO1764">
        <v>902714.39758117124</v>
      </c>
      <c r="BP1764">
        <v>2448494.3883137675</v>
      </c>
      <c r="BQ1764">
        <v>3877041.4859447628</v>
      </c>
      <c r="BR1764">
        <v>1126600</v>
      </c>
      <c r="BS1764">
        <v>8767932</v>
      </c>
      <c r="BT1764">
        <v>937111</v>
      </c>
      <c r="BU1764">
        <v>18935</v>
      </c>
      <c r="BV1764">
        <v>88734</v>
      </c>
      <c r="BW1764">
        <v>932589</v>
      </c>
      <c r="BX1764">
        <v>42948</v>
      </c>
      <c r="BY1764">
        <v>267.64627135467344</v>
      </c>
      <c r="BZ1764">
        <v>0</v>
      </c>
      <c r="CA1764">
        <v>81.035022319235992</v>
      </c>
      <c r="CB1764">
        <v>2.9355065502413962</v>
      </c>
      <c r="CC1764">
        <v>0</v>
      </c>
      <c r="CD1764">
        <v>5.2418725670867721</v>
      </c>
      <c r="CE1764">
        <v>23.566042072274367</v>
      </c>
      <c r="CF1764">
        <v>0</v>
      </c>
      <c r="CG1764">
        <v>1169988.8958076895</v>
      </c>
      <c r="CH1764">
        <v>1969870.4395047426</v>
      </c>
      <c r="CI1764">
        <v>385672.61458257906</v>
      </c>
      <c r="CJ1764">
        <v>63990.523495764246</v>
      </c>
      <c r="CK1764">
        <v>6234752.3568170303</v>
      </c>
      <c r="CL1764">
        <v>0</v>
      </c>
      <c r="CM1764">
        <v>107000000</v>
      </c>
      <c r="CN1764">
        <v>820000</v>
      </c>
      <c r="CO1764">
        <v>204200000</v>
      </c>
      <c r="CP1764">
        <v>158000</v>
      </c>
      <c r="CQ1764">
        <v>0</v>
      </c>
      <c r="CR1764">
        <v>0</v>
      </c>
      <c r="CS1764">
        <v>0</v>
      </c>
      <c r="CT1764">
        <v>444348000</v>
      </c>
      <c r="CU1764">
        <v>0</v>
      </c>
      <c r="CV1764">
        <v>0</v>
      </c>
      <c r="CW1764">
        <v>0</v>
      </c>
      <c r="CX1764">
        <v>4879.3424613382185</v>
      </c>
      <c r="CY1764">
        <v>4778765.2655779459</v>
      </c>
      <c r="CZ1764">
        <v>22040</v>
      </c>
      <c r="DA1764">
        <v>21921.567290187388</v>
      </c>
      <c r="DB1764">
        <v>21062.816125114517</v>
      </c>
      <c r="DC1764">
        <v>19724.756010951798</v>
      </c>
      <c r="DD1764">
        <v>-458673.89837405179</v>
      </c>
      <c r="DE1764">
        <v>-703880.00596830854</v>
      </c>
      <c r="DF1764">
        <v>-994413.23624369944</v>
      </c>
    </row>
    <row r="1765" spans="1:110" x14ac:dyDescent="0.45">
      <c r="A1765">
        <v>47215</v>
      </c>
      <c r="B1765" t="s">
        <v>2089</v>
      </c>
      <c r="C1765">
        <v>42016</v>
      </c>
      <c r="D1765">
        <v>43988</v>
      </c>
      <c r="E1765">
        <v>44689</v>
      </c>
      <c r="F1765">
        <v>45153</v>
      </c>
      <c r="G1765">
        <v>45425</v>
      </c>
      <c r="H1765">
        <v>45383</v>
      </c>
      <c r="I1765">
        <v>44923</v>
      </c>
      <c r="J1765">
        <v>45360.392857142855</v>
      </c>
      <c r="K1765">
        <v>2.5</v>
      </c>
      <c r="L1765">
        <v>2.4</v>
      </c>
      <c r="M1765">
        <v>2.3199999999999998</v>
      </c>
      <c r="N1765">
        <v>2.2599999999999998</v>
      </c>
      <c r="O1765">
        <v>2.21</v>
      </c>
      <c r="P1765">
        <v>2.1800000000000002</v>
      </c>
      <c r="Q1765">
        <v>2.1556984427228776</v>
      </c>
      <c r="R1765">
        <v>2.1312621978725899</v>
      </c>
      <c r="S1765">
        <v>233970</v>
      </c>
      <c r="T1765">
        <v>11791</v>
      </c>
      <c r="U1765">
        <v>4208</v>
      </c>
      <c r="V1765">
        <v>73.438992291611839</v>
      </c>
      <c r="W1765">
        <v>148.95298825396134</v>
      </c>
      <c r="X1765">
        <v>3238.0225743805727</v>
      </c>
      <c r="Y1765">
        <v>569.74753198845644</v>
      </c>
      <c r="Z1765">
        <v>12835</v>
      </c>
      <c r="AA1765">
        <v>12954.774383310802</v>
      </c>
      <c r="AB1765">
        <v>12657.506783479985</v>
      </c>
      <c r="AC1765">
        <v>12432.625313481527</v>
      </c>
      <c r="AD1765">
        <v>12256.701123557054</v>
      </c>
      <c r="AE1765">
        <v>12013.008970602374</v>
      </c>
      <c r="AF1765">
        <v>11699.036812251727</v>
      </c>
      <c r="AG1765">
        <v>11494.230278134153</v>
      </c>
      <c r="AH1765">
        <v>1844</v>
      </c>
      <c r="AI1765">
        <v>1739.3058707660705</v>
      </c>
      <c r="AJ1765">
        <v>1603.4835689805275</v>
      </c>
      <c r="AK1765">
        <v>1479.9774442568853</v>
      </c>
      <c r="AL1765">
        <v>1377.4444297607392</v>
      </c>
      <c r="AM1765">
        <v>1306.8415017057209</v>
      </c>
      <c r="AN1765">
        <v>1244.1891497765521</v>
      </c>
      <c r="AO1765">
        <v>1180.1602088897446</v>
      </c>
      <c r="AP1765">
        <v>59.292074496262281</v>
      </c>
      <c r="AQ1765">
        <v>7.4868268434701708</v>
      </c>
      <c r="AR1765">
        <v>1.9626276505315112</v>
      </c>
      <c r="AS1765">
        <v>7.4868268434701708</v>
      </c>
      <c r="AT1765">
        <v>35222</v>
      </c>
      <c r="AU1765">
        <v>455</v>
      </c>
      <c r="AV1765">
        <v>26329.458642407284</v>
      </c>
      <c r="AW1765">
        <v>5367.1051945772415</v>
      </c>
      <c r="AX1765">
        <v>917.65573090380724</v>
      </c>
      <c r="AY1765">
        <v>878.61403489713098</v>
      </c>
      <c r="AZ1765">
        <v>204.16468160171829</v>
      </c>
      <c r="BA1765">
        <v>24.392996167082678</v>
      </c>
      <c r="BB1765">
        <v>66.061272509003672</v>
      </c>
      <c r="BC1765">
        <v>14950</v>
      </c>
      <c r="BD1765">
        <v>1146845.931768955</v>
      </c>
      <c r="BE1765">
        <v>6604270.6208926532</v>
      </c>
      <c r="BF1765">
        <v>321236</v>
      </c>
      <c r="BG1765">
        <v>350170.37892071932</v>
      </c>
      <c r="BH1765">
        <v>364869.81990918278</v>
      </c>
      <c r="BI1765">
        <v>221871.99999999988</v>
      </c>
      <c r="BJ1765">
        <v>212929.33106626631</v>
      </c>
      <c r="BK1765">
        <v>209916.33750018719</v>
      </c>
      <c r="BL1765">
        <v>-401722.72126042214</v>
      </c>
      <c r="BM1765">
        <v>-556545.72973190737</v>
      </c>
      <c r="BN1765">
        <v>-753882.07337067113</v>
      </c>
      <c r="BO1765">
        <v>686905.7805365012</v>
      </c>
      <c r="BP1765">
        <v>1664128.050708605</v>
      </c>
      <c r="BQ1765">
        <v>2595539.6196362325</v>
      </c>
      <c r="BR1765">
        <v>1126600</v>
      </c>
      <c r="BS1765">
        <v>8767932</v>
      </c>
      <c r="BT1765">
        <v>937111</v>
      </c>
      <c r="BU1765">
        <v>18935</v>
      </c>
      <c r="BV1765">
        <v>88734</v>
      </c>
      <c r="BW1765">
        <v>932589</v>
      </c>
      <c r="BX1765">
        <v>42948</v>
      </c>
      <c r="BY1765">
        <v>210.66468917250566</v>
      </c>
      <c r="BZ1765">
        <v>0</v>
      </c>
      <c r="CA1765">
        <v>38.20222480763983</v>
      </c>
      <c r="CB1765">
        <v>0</v>
      </c>
      <c r="CC1765">
        <v>0</v>
      </c>
      <c r="CD1765">
        <v>3.3180136725858231</v>
      </c>
      <c r="CE1765">
        <v>6.1061607680250516</v>
      </c>
      <c r="CF1765">
        <v>0</v>
      </c>
      <c r="CG1765">
        <v>539894.3172833249</v>
      </c>
      <c r="CH1765">
        <v>909001.66649771924</v>
      </c>
      <c r="CI1765">
        <v>177969.5975671566</v>
      </c>
      <c r="CJ1765">
        <v>29528.587937151544</v>
      </c>
      <c r="CK1765">
        <v>2877042.1490116576</v>
      </c>
      <c r="CL1765">
        <v>60000</v>
      </c>
      <c r="CM1765">
        <v>13600000</v>
      </c>
      <c r="CN1765">
        <v>2290000</v>
      </c>
      <c r="CO1765">
        <v>49940000</v>
      </c>
      <c r="CP1765">
        <v>5000</v>
      </c>
      <c r="CQ1765">
        <v>0</v>
      </c>
      <c r="CR1765">
        <v>0</v>
      </c>
      <c r="CS1765">
        <v>0</v>
      </c>
      <c r="CT1765">
        <v>13016000</v>
      </c>
      <c r="CU1765">
        <v>0</v>
      </c>
      <c r="CV1765">
        <v>0</v>
      </c>
      <c r="CW1765">
        <v>0</v>
      </c>
      <c r="CX1765">
        <v>1082.0991517670814</v>
      </c>
      <c r="CY1765">
        <v>2369354.7342163054</v>
      </c>
      <c r="CZ1765">
        <v>14950</v>
      </c>
      <c r="DA1765">
        <v>16296.576862072599</v>
      </c>
      <c r="DB1765">
        <v>16980.674045381846</v>
      </c>
      <c r="DC1765">
        <v>17360.336672483081</v>
      </c>
      <c r="DD1765">
        <v>-401722.72126042214</v>
      </c>
      <c r="DE1765">
        <v>-556545.72973190737</v>
      </c>
      <c r="DF1765">
        <v>-753882.07337067113</v>
      </c>
    </row>
    <row r="1766" spans="1:110" x14ac:dyDescent="0.45">
      <c r="A1766">
        <v>47301</v>
      </c>
      <c r="B1766" t="s">
        <v>2090</v>
      </c>
      <c r="C1766">
        <v>4908</v>
      </c>
      <c r="D1766">
        <v>4573</v>
      </c>
      <c r="E1766">
        <v>4245</v>
      </c>
      <c r="F1766">
        <v>3932</v>
      </c>
      <c r="G1766">
        <v>3639</v>
      </c>
      <c r="H1766">
        <v>3330</v>
      </c>
      <c r="I1766">
        <v>3011</v>
      </c>
      <c r="J1766">
        <v>2697.3214285714289</v>
      </c>
      <c r="K1766">
        <v>2.5</v>
      </c>
      <c r="L1766">
        <v>2.4</v>
      </c>
      <c r="M1766">
        <v>2.3199999999999998</v>
      </c>
      <c r="N1766">
        <v>2.2599999999999998</v>
      </c>
      <c r="O1766">
        <v>2.21</v>
      </c>
      <c r="P1766">
        <v>2.1800000000000002</v>
      </c>
      <c r="Q1766">
        <v>2.1556984427228776</v>
      </c>
      <c r="R1766">
        <v>2.1312621978725899</v>
      </c>
      <c r="S1766">
        <v>218755</v>
      </c>
      <c r="T1766">
        <v>10864</v>
      </c>
      <c r="U1766">
        <v>3895</v>
      </c>
      <c r="V1766">
        <v>9.4994904045821826</v>
      </c>
      <c r="W1766">
        <v>19.267386962960359</v>
      </c>
      <c r="X1766">
        <v>2694.2335504286134</v>
      </c>
      <c r="Y1766">
        <v>476.24500497342711</v>
      </c>
      <c r="Z1766">
        <v>2303</v>
      </c>
      <c r="AA1766">
        <v>2106.5968579716387</v>
      </c>
      <c r="AB1766">
        <v>1855.1048664772763</v>
      </c>
      <c r="AC1766">
        <v>1627.510907972186</v>
      </c>
      <c r="AD1766">
        <v>1435.6484355893099</v>
      </c>
      <c r="AE1766">
        <v>1264.498018650386</v>
      </c>
      <c r="AF1766">
        <v>1167.2966311509238</v>
      </c>
      <c r="AG1766">
        <v>946.92590789620431</v>
      </c>
      <c r="AH1766">
        <v>447</v>
      </c>
      <c r="AI1766">
        <v>401.54200849768597</v>
      </c>
      <c r="AJ1766">
        <v>333.90120652148875</v>
      </c>
      <c r="AK1766">
        <v>272.81947892730233</v>
      </c>
      <c r="AL1766">
        <v>222.71126848505611</v>
      </c>
      <c r="AM1766">
        <v>179.23011010822512</v>
      </c>
      <c r="AN1766">
        <v>191.76341753695229</v>
      </c>
      <c r="AO1766">
        <v>149.85369052855702</v>
      </c>
      <c r="AP1766">
        <v>10.281233274404345</v>
      </c>
      <c r="AQ1766">
        <v>4.9381198329271347</v>
      </c>
      <c r="AR1766">
        <v>1.2944990886484435</v>
      </c>
      <c r="AS1766">
        <v>4.9381198329271347</v>
      </c>
      <c r="AT1766">
        <v>4615</v>
      </c>
      <c r="AU1766">
        <v>21</v>
      </c>
      <c r="AV1766">
        <v>3430.6133633069981</v>
      </c>
      <c r="AW1766">
        <v>538.00720566486177</v>
      </c>
      <c r="AX1766">
        <v>48.087432414872353</v>
      </c>
      <c r="AY1766">
        <v>114.47956793355452</v>
      </c>
      <c r="AZ1766">
        <v>20.465794103491341</v>
      </c>
      <c r="BA1766">
        <v>1.2782533962115989</v>
      </c>
      <c r="BB1766">
        <v>66.061272509003672</v>
      </c>
      <c r="BC1766">
        <v>14950</v>
      </c>
      <c r="BD1766">
        <v>655985.12077520019</v>
      </c>
      <c r="BE1766">
        <v>805885.47513809544</v>
      </c>
      <c r="BF1766">
        <v>13802</v>
      </c>
      <c r="BG1766">
        <v>12602.512399636962</v>
      </c>
      <c r="BH1766">
        <v>11064.704076780945</v>
      </c>
      <c r="BI1766">
        <v>45335.999999999993</v>
      </c>
      <c r="BJ1766">
        <v>35025.607412550497</v>
      </c>
      <c r="BK1766">
        <v>30896.541609079537</v>
      </c>
      <c r="BL1766">
        <v>108868.50523390749</v>
      </c>
      <c r="BM1766">
        <v>75878.568003960536</v>
      </c>
      <c r="BN1766">
        <v>16198.529989058268</v>
      </c>
      <c r="BO1766">
        <v>5497.0905762146576</v>
      </c>
      <c r="BP1766">
        <v>68654.789229046553</v>
      </c>
      <c r="BQ1766">
        <v>131592.22480138217</v>
      </c>
      <c r="BR1766">
        <v>1126600</v>
      </c>
      <c r="BS1766">
        <v>8767932</v>
      </c>
      <c r="BT1766">
        <v>937111</v>
      </c>
      <c r="BU1766">
        <v>18935</v>
      </c>
      <c r="BV1766">
        <v>88734</v>
      </c>
      <c r="BW1766">
        <v>932589</v>
      </c>
      <c r="BX1766">
        <v>42948</v>
      </c>
      <c r="BY1766">
        <v>11.165412296992608</v>
      </c>
      <c r="BZ1766">
        <v>0</v>
      </c>
      <c r="CA1766">
        <v>81.574599458880016</v>
      </c>
      <c r="CB1766">
        <v>4.827356</v>
      </c>
      <c r="CC1766">
        <v>0</v>
      </c>
      <c r="CD1766">
        <v>0.54661237999033174</v>
      </c>
      <c r="CE1766">
        <v>0</v>
      </c>
      <c r="CF1766">
        <v>0</v>
      </c>
      <c r="CG1766">
        <v>101965.51270726233</v>
      </c>
      <c r="CH1766">
        <v>171675.8595322569</v>
      </c>
      <c r="CI1766">
        <v>33611.691550213596</v>
      </c>
      <c r="CJ1766">
        <v>5576.8277459995652</v>
      </c>
      <c r="CK1766">
        <v>543363.89254941721</v>
      </c>
      <c r="CL1766">
        <v>70000</v>
      </c>
      <c r="CM1766">
        <v>6090000</v>
      </c>
      <c r="CN1766">
        <v>1530000</v>
      </c>
      <c r="CO1766">
        <v>194800000</v>
      </c>
      <c r="CP1766">
        <v>512000</v>
      </c>
      <c r="CQ1766">
        <v>1820</v>
      </c>
      <c r="CR1766">
        <v>0</v>
      </c>
      <c r="CS1766">
        <v>0</v>
      </c>
      <c r="CT1766">
        <v>1193865000</v>
      </c>
      <c r="CU1766">
        <v>12754560</v>
      </c>
      <c r="CV1766">
        <v>0</v>
      </c>
      <c r="CW1766">
        <v>0</v>
      </c>
      <c r="CX1766">
        <v>25869.54308283958</v>
      </c>
      <c r="CY1766">
        <v>389274.85043168836</v>
      </c>
      <c r="CZ1766">
        <v>14950</v>
      </c>
      <c r="DA1766">
        <v>13650.743397665019</v>
      </c>
      <c r="DB1766">
        <v>11985.025789586663</v>
      </c>
      <c r="DC1766">
        <v>9929.9498156926093</v>
      </c>
      <c r="DD1766">
        <v>108868.50523390749</v>
      </c>
      <c r="DE1766">
        <v>75878.568003960536</v>
      </c>
      <c r="DF1766">
        <v>16198.529989058268</v>
      </c>
    </row>
    <row r="1767" spans="1:110" x14ac:dyDescent="0.45">
      <c r="A1767">
        <v>47302</v>
      </c>
      <c r="B1767" t="s">
        <v>2091</v>
      </c>
      <c r="C1767">
        <v>3060</v>
      </c>
      <c r="D1767">
        <v>2917</v>
      </c>
      <c r="E1767">
        <v>2774</v>
      </c>
      <c r="F1767">
        <v>2640</v>
      </c>
      <c r="G1767">
        <v>2506</v>
      </c>
      <c r="H1767">
        <v>2367</v>
      </c>
      <c r="I1767">
        <v>2219</v>
      </c>
      <c r="J1767">
        <v>2080.0357142857142</v>
      </c>
      <c r="K1767">
        <v>2.5</v>
      </c>
      <c r="L1767">
        <v>2.4</v>
      </c>
      <c r="M1767">
        <v>2.3199999999999998</v>
      </c>
      <c r="N1767">
        <v>2.2599999999999998</v>
      </c>
      <c r="O1767">
        <v>2.21</v>
      </c>
      <c r="P1767">
        <v>2.1800000000000002</v>
      </c>
      <c r="Q1767">
        <v>2.1556984427228776</v>
      </c>
      <c r="R1767">
        <v>2.1312621978725899</v>
      </c>
      <c r="S1767">
        <v>218755</v>
      </c>
      <c r="T1767">
        <v>10864</v>
      </c>
      <c r="U1767">
        <v>3895</v>
      </c>
      <c r="V1767">
        <v>5.8038523964493089</v>
      </c>
      <c r="W1767">
        <v>11.771691452454505</v>
      </c>
      <c r="X1767">
        <v>2749.3881839176729</v>
      </c>
      <c r="Y1767">
        <v>485.99438943051166</v>
      </c>
      <c r="Z1767">
        <v>1388</v>
      </c>
      <c r="AA1767">
        <v>1301.9929637899738</v>
      </c>
      <c r="AB1767">
        <v>1188.8405786006617</v>
      </c>
      <c r="AC1767">
        <v>1076.2926319473988</v>
      </c>
      <c r="AD1767">
        <v>985.86018539285499</v>
      </c>
      <c r="AE1767">
        <v>904.41147636615051</v>
      </c>
      <c r="AF1767">
        <v>834.70810558479775</v>
      </c>
      <c r="AG1767">
        <v>739.05224922553509</v>
      </c>
      <c r="AH1767">
        <v>408</v>
      </c>
      <c r="AI1767">
        <v>444.7521700850757</v>
      </c>
      <c r="AJ1767">
        <v>455.69094212915115</v>
      </c>
      <c r="AK1767">
        <v>448.12930350638925</v>
      </c>
      <c r="AL1767">
        <v>432.27946712040927</v>
      </c>
      <c r="AM1767">
        <v>421.30030610776657</v>
      </c>
      <c r="AN1767">
        <v>410.78794622262518</v>
      </c>
      <c r="AO1767">
        <v>378.21038074924388</v>
      </c>
      <c r="AP1767">
        <v>6.4393805984922823</v>
      </c>
      <c r="AQ1767">
        <v>3.6637663276556158</v>
      </c>
      <c r="AR1767">
        <v>0.9604348077069097</v>
      </c>
      <c r="AS1767">
        <v>3.6637663276556158</v>
      </c>
      <c r="AT1767">
        <v>3003</v>
      </c>
      <c r="AU1767">
        <v>50</v>
      </c>
      <c r="AV1767">
        <v>2250.4102562739631</v>
      </c>
      <c r="AW1767">
        <v>505.54491956843026</v>
      </c>
      <c r="AX1767">
        <v>99.177189729306036</v>
      </c>
      <c r="AY1767">
        <v>75.096190251862154</v>
      </c>
      <c r="AZ1767">
        <v>19.230928740383085</v>
      </c>
      <c r="BA1767">
        <v>2.6363141725778516</v>
      </c>
      <c r="BB1767">
        <v>66.061272509003672</v>
      </c>
      <c r="BC1767">
        <v>14950</v>
      </c>
      <c r="BD1767">
        <v>793043.20849198988</v>
      </c>
      <c r="BE1767">
        <v>503150.32127786102</v>
      </c>
      <c r="BF1767">
        <v>14612</v>
      </c>
      <c r="BG1767">
        <v>14043.648917999762</v>
      </c>
      <c r="BH1767">
        <v>13053.477966869315</v>
      </c>
      <c r="BI1767">
        <v>19790.000000000004</v>
      </c>
      <c r="BJ1767">
        <v>16359.405756108932</v>
      </c>
      <c r="BK1767">
        <v>14984.852922808739</v>
      </c>
      <c r="BL1767">
        <v>155474.55231097911</v>
      </c>
      <c r="BM1767">
        <v>164157.86247830233</v>
      </c>
      <c r="BN1767">
        <v>149016.70729739661</v>
      </c>
      <c r="BO1767">
        <v>18016.628371038707</v>
      </c>
      <c r="BP1767">
        <v>63604.676452417072</v>
      </c>
      <c r="BQ1767">
        <v>118531.40520289465</v>
      </c>
      <c r="BR1767">
        <v>1126600</v>
      </c>
      <c r="BS1767">
        <v>8767932</v>
      </c>
      <c r="BT1767">
        <v>937111</v>
      </c>
      <c r="BU1767">
        <v>18935</v>
      </c>
      <c r="BV1767">
        <v>88734</v>
      </c>
      <c r="BW1767">
        <v>932589</v>
      </c>
      <c r="BX1767">
        <v>42948</v>
      </c>
      <c r="BY1767">
        <v>45.737334784888503</v>
      </c>
      <c r="BZ1767">
        <v>0</v>
      </c>
      <c r="CA1767">
        <v>90.638443843200008</v>
      </c>
      <c r="CB1767">
        <v>0</v>
      </c>
      <c r="CC1767">
        <v>0</v>
      </c>
      <c r="CD1767">
        <v>0.32745776610143423</v>
      </c>
      <c r="CE1767">
        <v>0</v>
      </c>
      <c r="CF1767">
        <v>0</v>
      </c>
      <c r="CG1767">
        <v>66342.945767866186</v>
      </c>
      <c r="CH1767">
        <v>111699.35732387227</v>
      </c>
      <c r="CI1767">
        <v>21869.145463760771</v>
      </c>
      <c r="CJ1767">
        <v>3628.5129244804866</v>
      </c>
      <c r="CK1767">
        <v>353534.84034465282</v>
      </c>
      <c r="CL1767">
        <v>100000</v>
      </c>
      <c r="CM1767">
        <v>2820000</v>
      </c>
      <c r="CN1767">
        <v>350000</v>
      </c>
      <c r="CO1767">
        <v>63550000</v>
      </c>
      <c r="CP1767">
        <v>11000</v>
      </c>
      <c r="CQ1767">
        <v>200</v>
      </c>
      <c r="CR1767">
        <v>0</v>
      </c>
      <c r="CS1767">
        <v>0</v>
      </c>
      <c r="CT1767">
        <v>23601000</v>
      </c>
      <c r="CU1767">
        <v>1401600</v>
      </c>
      <c r="CV1767">
        <v>0</v>
      </c>
      <c r="CW1767">
        <v>0</v>
      </c>
      <c r="CX1767">
        <v>7618.1311554246849</v>
      </c>
      <c r="CY1767">
        <v>216554.13926875466</v>
      </c>
      <c r="CZ1767">
        <v>14950</v>
      </c>
      <c r="DA1767">
        <v>14368.502006850291</v>
      </c>
      <c r="DB1767">
        <v>13355.426745462379</v>
      </c>
      <c r="DC1767">
        <v>12004.661405574709</v>
      </c>
      <c r="DD1767">
        <v>155474.55231097911</v>
      </c>
      <c r="DE1767">
        <v>164157.86247830233</v>
      </c>
      <c r="DF1767">
        <v>149016.70729739661</v>
      </c>
    </row>
    <row r="1768" spans="1:110" x14ac:dyDescent="0.45">
      <c r="A1768">
        <v>47303</v>
      </c>
      <c r="B1768" t="s">
        <v>2092</v>
      </c>
      <c r="C1768">
        <v>1720</v>
      </c>
      <c r="D1768">
        <v>1626</v>
      </c>
      <c r="E1768">
        <v>1540</v>
      </c>
      <c r="F1768">
        <v>1461</v>
      </c>
      <c r="G1768">
        <v>1381</v>
      </c>
      <c r="H1768">
        <v>1305</v>
      </c>
      <c r="I1768">
        <v>1222</v>
      </c>
      <c r="J1768">
        <v>1140.0357142857142</v>
      </c>
      <c r="K1768">
        <v>2.5</v>
      </c>
      <c r="L1768">
        <v>2.4</v>
      </c>
      <c r="M1768">
        <v>2.3199999999999998</v>
      </c>
      <c r="N1768">
        <v>2.2599999999999998</v>
      </c>
      <c r="O1768">
        <v>2.21</v>
      </c>
      <c r="P1768">
        <v>2.1800000000000002</v>
      </c>
      <c r="Q1768">
        <v>2.1556984427228776</v>
      </c>
      <c r="R1768">
        <v>2.1312621978725899</v>
      </c>
      <c r="S1768">
        <v>218755</v>
      </c>
      <c r="T1768">
        <v>10864</v>
      </c>
      <c r="U1768">
        <v>3895</v>
      </c>
      <c r="V1768">
        <v>3.513062257329262</v>
      </c>
      <c r="W1768">
        <v>7.1253853684913562</v>
      </c>
      <c r="X1768">
        <v>2553.1339165104214</v>
      </c>
      <c r="Y1768">
        <v>451.30359043034559</v>
      </c>
      <c r="Z1768">
        <v>993</v>
      </c>
      <c r="AA1768">
        <v>937.34383643922649</v>
      </c>
      <c r="AB1768">
        <v>871.96278609338333</v>
      </c>
      <c r="AC1768">
        <v>800.84104941700173</v>
      </c>
      <c r="AD1768">
        <v>727.60333372847958</v>
      </c>
      <c r="AE1768">
        <v>671.49572108132634</v>
      </c>
      <c r="AF1768">
        <v>620.88329879575417</v>
      </c>
      <c r="AG1768">
        <v>555.66996200599908</v>
      </c>
      <c r="AH1768">
        <v>415</v>
      </c>
      <c r="AI1768">
        <v>372.00416018708466</v>
      </c>
      <c r="AJ1768">
        <v>331.17401953857916</v>
      </c>
      <c r="AK1768">
        <v>284.31913806042996</v>
      </c>
      <c r="AL1768">
        <v>249.88632146786415</v>
      </c>
      <c r="AM1768">
        <v>209.37047567552511</v>
      </c>
      <c r="AN1768">
        <v>178.57448067782295</v>
      </c>
      <c r="AO1768">
        <v>155.1723206432369</v>
      </c>
      <c r="AP1768">
        <v>3.2663524774960853</v>
      </c>
      <c r="AQ1768">
        <v>4.1416488921324346</v>
      </c>
      <c r="AR1768">
        <v>1.0857089130599851</v>
      </c>
      <c r="AS1768">
        <v>4.1416488921324346</v>
      </c>
      <c r="AT1768">
        <v>2080</v>
      </c>
      <c r="AU1768">
        <v>6</v>
      </c>
      <c r="AV1768">
        <v>1544.4664058993339</v>
      </c>
      <c r="AW1768">
        <v>227.65791202405043</v>
      </c>
      <c r="AX1768">
        <v>15.199808870836447</v>
      </c>
      <c r="AY1768">
        <v>51.538843964860767</v>
      </c>
      <c r="AZ1768">
        <v>8.6601069733948783</v>
      </c>
      <c r="BA1768">
        <v>0.4040391914313326</v>
      </c>
      <c r="BB1768">
        <v>66.061272509003672</v>
      </c>
      <c r="BC1768">
        <v>14950</v>
      </c>
      <c r="BD1768">
        <v>779759.01251414418</v>
      </c>
      <c r="BE1768">
        <v>308109.64943303959</v>
      </c>
      <c r="BF1768">
        <v>6836</v>
      </c>
      <c r="BG1768">
        <v>6522.8070404597856</v>
      </c>
      <c r="BH1768">
        <v>6040.1367683401604</v>
      </c>
      <c r="BI1768">
        <v>8070.0000000000009</v>
      </c>
      <c r="BJ1768">
        <v>6894.788249044218</v>
      </c>
      <c r="BK1768">
        <v>6264.2529613193146</v>
      </c>
      <c r="BL1768">
        <v>156417.18758038001</v>
      </c>
      <c r="BM1768">
        <v>169813.65744769969</v>
      </c>
      <c r="BN1768">
        <v>158042.69439562014</v>
      </c>
      <c r="BO1768">
        <v>19932.049599583523</v>
      </c>
      <c r="BP1768">
        <v>53531.486250049085</v>
      </c>
      <c r="BQ1768">
        <v>81070.966053488213</v>
      </c>
      <c r="BR1768">
        <v>1126600</v>
      </c>
      <c r="BS1768">
        <v>8767932</v>
      </c>
      <c r="BT1768">
        <v>937111</v>
      </c>
      <c r="BU1768">
        <v>18935</v>
      </c>
      <c r="BV1768">
        <v>88734</v>
      </c>
      <c r="BW1768">
        <v>932589</v>
      </c>
      <c r="BX1768">
        <v>42948</v>
      </c>
      <c r="BY1768">
        <v>33.045099527838019</v>
      </c>
      <c r="BZ1768">
        <v>0</v>
      </c>
      <c r="CA1768">
        <v>0</v>
      </c>
      <c r="CB1768">
        <v>107.63117093244196</v>
      </c>
      <c r="CC1768">
        <v>0</v>
      </c>
      <c r="CD1768">
        <v>0.22211803978260777</v>
      </c>
      <c r="CE1768">
        <v>0</v>
      </c>
      <c r="CF1768">
        <v>0</v>
      </c>
      <c r="CG1768">
        <v>34642.129317210914</v>
      </c>
      <c r="CH1768">
        <v>58325.772789805225</v>
      </c>
      <c r="CI1768">
        <v>11419.35674462385</v>
      </c>
      <c r="CJ1768">
        <v>1894.6914778075447</v>
      </c>
      <c r="CK1768">
        <v>184604.39939178916</v>
      </c>
      <c r="CL1768">
        <v>0</v>
      </c>
      <c r="CM1768">
        <v>4230000</v>
      </c>
      <c r="CN1768">
        <v>1370000</v>
      </c>
      <c r="CO1768">
        <v>81880000</v>
      </c>
      <c r="CP1768">
        <v>282000</v>
      </c>
      <c r="CQ1768">
        <v>0</v>
      </c>
      <c r="CR1768">
        <v>0</v>
      </c>
      <c r="CS1768">
        <v>0</v>
      </c>
      <c r="CT1768">
        <v>612525000</v>
      </c>
      <c r="CU1768">
        <v>0</v>
      </c>
      <c r="CV1768">
        <v>0</v>
      </c>
      <c r="CW1768">
        <v>0</v>
      </c>
      <c r="CX1768">
        <v>9338.1512655009465</v>
      </c>
      <c r="CY1768">
        <v>125603.04499231448</v>
      </c>
      <c r="CZ1768">
        <v>14950</v>
      </c>
      <c r="DA1768">
        <v>14265.062208144207</v>
      </c>
      <c r="DB1768">
        <v>13209.485764582414</v>
      </c>
      <c r="DC1768">
        <v>11803.572394217334</v>
      </c>
      <c r="DD1768">
        <v>156417.18758038001</v>
      </c>
      <c r="DE1768">
        <v>169813.65744769969</v>
      </c>
      <c r="DF1768">
        <v>158042.69439562014</v>
      </c>
    </row>
    <row r="1769" spans="1:110" x14ac:dyDescent="0.45">
      <c r="A1769">
        <v>47306</v>
      </c>
      <c r="B1769" t="s">
        <v>2093</v>
      </c>
      <c r="C1769">
        <v>9531</v>
      </c>
      <c r="D1769">
        <v>9521</v>
      </c>
      <c r="E1769">
        <v>9453</v>
      </c>
      <c r="F1769">
        <v>9346</v>
      </c>
      <c r="G1769">
        <v>9209</v>
      </c>
      <c r="H1769">
        <v>9048</v>
      </c>
      <c r="I1769">
        <v>8825</v>
      </c>
      <c r="J1769">
        <v>8706.8571428571431</v>
      </c>
      <c r="K1769">
        <v>2.5</v>
      </c>
      <c r="L1769">
        <v>2.4</v>
      </c>
      <c r="M1769">
        <v>2.3199999999999998</v>
      </c>
      <c r="N1769">
        <v>2.2599999999999998</v>
      </c>
      <c r="O1769">
        <v>2.21</v>
      </c>
      <c r="P1769">
        <v>2.1800000000000002</v>
      </c>
      <c r="Q1769">
        <v>2.1556984427228776</v>
      </c>
      <c r="R1769">
        <v>2.1312621978725899</v>
      </c>
      <c r="S1769">
        <v>218755</v>
      </c>
      <c r="T1769">
        <v>10864</v>
      </c>
      <c r="U1769">
        <v>3895</v>
      </c>
      <c r="V1769">
        <v>16.796514362557026</v>
      </c>
      <c r="W1769">
        <v>34.067610794806811</v>
      </c>
      <c r="X1769">
        <v>2959.0363361814589</v>
      </c>
      <c r="Y1769">
        <v>523.05275257859614</v>
      </c>
      <c r="Z1769">
        <v>3700</v>
      </c>
      <c r="AA1769">
        <v>3586.8079839529773</v>
      </c>
      <c r="AB1769">
        <v>3422.2313704641824</v>
      </c>
      <c r="AC1769">
        <v>3269.9175697669284</v>
      </c>
      <c r="AD1769">
        <v>3140.7512197233073</v>
      </c>
      <c r="AE1769">
        <v>3032.1181836958654</v>
      </c>
      <c r="AF1769">
        <v>2957.2200069981081</v>
      </c>
      <c r="AG1769">
        <v>2828.0611157542439</v>
      </c>
      <c r="AH1769">
        <v>1054</v>
      </c>
      <c r="AI1769">
        <v>1001.6466306096655</v>
      </c>
      <c r="AJ1769">
        <v>922.44689933944017</v>
      </c>
      <c r="AK1769">
        <v>834.77966934506946</v>
      </c>
      <c r="AL1769">
        <v>760.53244217970416</v>
      </c>
      <c r="AM1769">
        <v>710.69575264108141</v>
      </c>
      <c r="AN1769">
        <v>705.57261758471361</v>
      </c>
      <c r="AO1769">
        <v>677.95992568619783</v>
      </c>
      <c r="AP1769">
        <v>14.877457832023838</v>
      </c>
      <c r="AQ1769">
        <v>4.3009430802913746</v>
      </c>
      <c r="AR1769">
        <v>1.1274669481776767</v>
      </c>
      <c r="AS1769">
        <v>4.3009430802913746</v>
      </c>
      <c r="AT1769">
        <v>9425</v>
      </c>
      <c r="AU1769">
        <v>55</v>
      </c>
      <c r="AV1769">
        <v>7012.2145702024427</v>
      </c>
      <c r="AW1769">
        <v>1150.571580085543</v>
      </c>
      <c r="AX1769">
        <v>120.83731390372785</v>
      </c>
      <c r="AY1769">
        <v>233.99760020765549</v>
      </c>
      <c r="AZ1769">
        <v>43.767742906454053</v>
      </c>
      <c r="BA1769">
        <v>3.2120805609649472</v>
      </c>
      <c r="BB1769">
        <v>66.061272509003672</v>
      </c>
      <c r="BC1769">
        <v>14950</v>
      </c>
      <c r="BD1769">
        <v>1017047.7449177373</v>
      </c>
      <c r="BE1769">
        <v>1746005.2846063708</v>
      </c>
      <c r="BF1769">
        <v>73722</v>
      </c>
      <c r="BG1769">
        <v>76849.867447180121</v>
      </c>
      <c r="BH1769">
        <v>77129.742866806249</v>
      </c>
      <c r="BI1769">
        <v>86536</v>
      </c>
      <c r="BJ1769">
        <v>78890.642622440588</v>
      </c>
      <c r="BK1769">
        <v>75774.351112724413</v>
      </c>
      <c r="BL1769">
        <v>176681.49417796207</v>
      </c>
      <c r="BM1769">
        <v>193232.97494636464</v>
      </c>
      <c r="BN1769">
        <v>187028.76029402693</v>
      </c>
      <c r="BO1769">
        <v>154072.33754896489</v>
      </c>
      <c r="BP1769">
        <v>386198.73344267695</v>
      </c>
      <c r="BQ1769">
        <v>597332.93736429617</v>
      </c>
      <c r="BR1769">
        <v>1126600</v>
      </c>
      <c r="BS1769">
        <v>8767932</v>
      </c>
      <c r="BT1769">
        <v>937111</v>
      </c>
      <c r="BU1769">
        <v>18935</v>
      </c>
      <c r="BV1769">
        <v>88734</v>
      </c>
      <c r="BW1769">
        <v>932589</v>
      </c>
      <c r="BX1769">
        <v>42948</v>
      </c>
      <c r="BY1769">
        <v>145.07544992615084</v>
      </c>
      <c r="BZ1769">
        <v>0</v>
      </c>
      <c r="CA1769">
        <v>38.899768343058</v>
      </c>
      <c r="CB1769">
        <v>0</v>
      </c>
      <c r="CC1769">
        <v>0</v>
      </c>
      <c r="CD1769">
        <v>0.81494936653104011</v>
      </c>
      <c r="CE1769">
        <v>0</v>
      </c>
      <c r="CF1769">
        <v>0</v>
      </c>
      <c r="CG1769">
        <v>166674.39577148648</v>
      </c>
      <c r="CH1769">
        <v>280624.00115849683</v>
      </c>
      <c r="CI1769">
        <v>54942.188110926072</v>
      </c>
      <c r="CJ1769">
        <v>9115.9684309608274</v>
      </c>
      <c r="CK1769">
        <v>888190.97820577805</v>
      </c>
      <c r="CL1769">
        <v>0</v>
      </c>
      <c r="CM1769">
        <v>8490000</v>
      </c>
      <c r="CN1769">
        <v>930000</v>
      </c>
      <c r="CO1769">
        <v>39930000</v>
      </c>
      <c r="CP1769">
        <v>4000</v>
      </c>
      <c r="CQ1769">
        <v>0</v>
      </c>
      <c r="CR1769">
        <v>0</v>
      </c>
      <c r="CS1769">
        <v>0</v>
      </c>
      <c r="CT1769">
        <v>10819000</v>
      </c>
      <c r="CU1769">
        <v>0</v>
      </c>
      <c r="CV1769">
        <v>0</v>
      </c>
      <c r="CW1769">
        <v>0</v>
      </c>
      <c r="CX1769">
        <v>2138.6160380545648</v>
      </c>
      <c r="CY1769">
        <v>654785.64812155161</v>
      </c>
      <c r="CZ1769">
        <v>14950</v>
      </c>
      <c r="DA1769">
        <v>15584.296659549969</v>
      </c>
      <c r="DB1769">
        <v>15641.052275558905</v>
      </c>
      <c r="DC1769">
        <v>15395.521555827147</v>
      </c>
      <c r="DD1769">
        <v>176681.49417796207</v>
      </c>
      <c r="DE1769">
        <v>193232.97494636464</v>
      </c>
      <c r="DF1769">
        <v>187028.76029402693</v>
      </c>
    </row>
    <row r="1770" spans="1:110" x14ac:dyDescent="0.45">
      <c r="A1770">
        <v>47308</v>
      </c>
      <c r="B1770" t="s">
        <v>2094</v>
      </c>
      <c r="C1770">
        <v>13536</v>
      </c>
      <c r="D1770">
        <v>13178</v>
      </c>
      <c r="E1770">
        <v>12758</v>
      </c>
      <c r="F1770">
        <v>12311</v>
      </c>
      <c r="G1770">
        <v>11849</v>
      </c>
      <c r="H1770">
        <v>11362</v>
      </c>
      <c r="I1770">
        <v>10812</v>
      </c>
      <c r="J1770">
        <v>10357.964285714284</v>
      </c>
      <c r="K1770">
        <v>2.5</v>
      </c>
      <c r="L1770">
        <v>2.4</v>
      </c>
      <c r="M1770">
        <v>2.3199999999999998</v>
      </c>
      <c r="N1770">
        <v>2.2599999999999998</v>
      </c>
      <c r="O1770">
        <v>2.21</v>
      </c>
      <c r="P1770">
        <v>2.1800000000000002</v>
      </c>
      <c r="Q1770">
        <v>2.1556984427228776</v>
      </c>
      <c r="R1770">
        <v>2.1312621978725899</v>
      </c>
      <c r="S1770">
        <v>218755</v>
      </c>
      <c r="T1770">
        <v>10864</v>
      </c>
      <c r="U1770">
        <v>3895</v>
      </c>
      <c r="V1770">
        <v>24.933261880121176</v>
      </c>
      <c r="W1770">
        <v>50.571007962847943</v>
      </c>
      <c r="X1770">
        <v>2831.015462773335</v>
      </c>
      <c r="Y1770">
        <v>500.42319936734799</v>
      </c>
      <c r="Z1770">
        <v>6519</v>
      </c>
      <c r="AA1770">
        <v>6018.3265719334786</v>
      </c>
      <c r="AB1770">
        <v>5498.2752299309986</v>
      </c>
      <c r="AC1770">
        <v>5050.6547364368007</v>
      </c>
      <c r="AD1770">
        <v>4706.4106239695902</v>
      </c>
      <c r="AE1770">
        <v>4434.6152896506301</v>
      </c>
      <c r="AF1770">
        <v>4202.6597620216944</v>
      </c>
      <c r="AG1770">
        <v>3811.4971964084816</v>
      </c>
      <c r="AH1770">
        <v>640</v>
      </c>
      <c r="AI1770">
        <v>563.54240650149313</v>
      </c>
      <c r="AJ1770">
        <v>476.50121944788879</v>
      </c>
      <c r="AK1770">
        <v>383.86697849402202</v>
      </c>
      <c r="AL1770">
        <v>309.84134161180481</v>
      </c>
      <c r="AM1770">
        <v>255.76881166097556</v>
      </c>
      <c r="AN1770">
        <v>219.8378901621424</v>
      </c>
      <c r="AO1770">
        <v>186.54216775683787</v>
      </c>
      <c r="AP1770">
        <v>36.902005965997439</v>
      </c>
      <c r="AQ1770">
        <v>5.9735320559602432</v>
      </c>
      <c r="AR1770">
        <v>1.5659263169134396</v>
      </c>
      <c r="AS1770">
        <v>5.9735320559602432</v>
      </c>
      <c r="AT1770">
        <v>11263</v>
      </c>
      <c r="AU1770">
        <v>173</v>
      </c>
      <c r="AV1770">
        <v>8433.1140945190255</v>
      </c>
      <c r="AW1770">
        <v>1833.924677751505</v>
      </c>
      <c r="AX1770">
        <v>344.82690197378406</v>
      </c>
      <c r="AY1770">
        <v>281.41301733409983</v>
      </c>
      <c r="AZ1770">
        <v>69.762494741667254</v>
      </c>
      <c r="BA1770">
        <v>9.1661404325008533</v>
      </c>
      <c r="BB1770">
        <v>66.061272509003672</v>
      </c>
      <c r="BC1770">
        <v>14950</v>
      </c>
      <c r="BD1770">
        <v>874152.88154413516</v>
      </c>
      <c r="BE1770">
        <v>2765964.1502321139</v>
      </c>
      <c r="BF1770">
        <v>121780</v>
      </c>
      <c r="BG1770">
        <v>120815.48464388891</v>
      </c>
      <c r="BH1770">
        <v>115594.18825649083</v>
      </c>
      <c r="BI1770">
        <v>258541.99999999997</v>
      </c>
      <c r="BJ1770">
        <v>216971.67165329366</v>
      </c>
      <c r="BK1770">
        <v>202183.24828315669</v>
      </c>
      <c r="BL1770">
        <v>78898.986790547264</v>
      </c>
      <c r="BM1770">
        <v>5391.6363370197359</v>
      </c>
      <c r="BN1770">
        <v>-86354.165665968671</v>
      </c>
      <c r="BO1770">
        <v>124065.40859051934</v>
      </c>
      <c r="BP1770">
        <v>422858.2396328235</v>
      </c>
      <c r="BQ1770">
        <v>735032.8100384922</v>
      </c>
      <c r="BR1770">
        <v>1126600</v>
      </c>
      <c r="BS1770">
        <v>8767932</v>
      </c>
      <c r="BT1770">
        <v>937111</v>
      </c>
      <c r="BU1770">
        <v>18935</v>
      </c>
      <c r="BV1770">
        <v>88734</v>
      </c>
      <c r="BW1770">
        <v>932589</v>
      </c>
      <c r="BX1770">
        <v>42948</v>
      </c>
      <c r="BY1770">
        <v>165.87933608931078</v>
      </c>
      <c r="BZ1770">
        <v>0</v>
      </c>
      <c r="CA1770">
        <v>0</v>
      </c>
      <c r="CB1770">
        <v>0</v>
      </c>
      <c r="CC1770">
        <v>0</v>
      </c>
      <c r="CD1770">
        <v>1.2430653564535379</v>
      </c>
      <c r="CE1770">
        <v>0</v>
      </c>
      <c r="CF1770">
        <v>0</v>
      </c>
      <c r="CG1770">
        <v>301974.7876330461</v>
      </c>
      <c r="CH1770">
        <v>508424.6609224531</v>
      </c>
      <c r="CI1770">
        <v>99542.317283324883</v>
      </c>
      <c r="CJ1770">
        <v>16515.989863152558</v>
      </c>
      <c r="CK1770">
        <v>1609193.066396351</v>
      </c>
      <c r="CL1770">
        <v>50000</v>
      </c>
      <c r="CM1770">
        <v>5970000</v>
      </c>
      <c r="CN1770">
        <v>1790000</v>
      </c>
      <c r="CO1770">
        <v>54350000</v>
      </c>
      <c r="CP1770">
        <v>5000</v>
      </c>
      <c r="CQ1770">
        <v>0</v>
      </c>
      <c r="CR1770">
        <v>0</v>
      </c>
      <c r="CS1770">
        <v>0</v>
      </c>
      <c r="CT1770">
        <v>13954000</v>
      </c>
      <c r="CU1770">
        <v>0</v>
      </c>
      <c r="CV1770">
        <v>0</v>
      </c>
      <c r="CW1770">
        <v>0</v>
      </c>
      <c r="CX1770">
        <v>3279.5259921307675</v>
      </c>
      <c r="CY1770">
        <v>1177799.7714410741</v>
      </c>
      <c r="CZ1770">
        <v>14950</v>
      </c>
      <c r="DA1770">
        <v>14831.593820217928</v>
      </c>
      <c r="DB1770">
        <v>14190.615162050732</v>
      </c>
      <c r="DC1770">
        <v>13232.455996438677</v>
      </c>
      <c r="DD1770">
        <v>78898.986790547264</v>
      </c>
      <c r="DE1770">
        <v>5391.6363370197359</v>
      </c>
      <c r="DF1770">
        <v>-86354.165665968671</v>
      </c>
    </row>
    <row r="1771" spans="1:110" x14ac:dyDescent="0.45">
      <c r="A1771">
        <v>47311</v>
      </c>
      <c r="B1771" t="s">
        <v>2095</v>
      </c>
      <c r="C1771">
        <v>10652</v>
      </c>
      <c r="D1771">
        <v>11065</v>
      </c>
      <c r="E1771">
        <v>11390</v>
      </c>
      <c r="F1771">
        <v>11651</v>
      </c>
      <c r="G1771">
        <v>11858</v>
      </c>
      <c r="H1771">
        <v>11950</v>
      </c>
      <c r="I1771">
        <v>11926</v>
      </c>
      <c r="J1771">
        <v>12142.428571428571</v>
      </c>
      <c r="K1771">
        <v>2.5</v>
      </c>
      <c r="L1771">
        <v>2.4</v>
      </c>
      <c r="M1771">
        <v>2.3199999999999998</v>
      </c>
      <c r="N1771">
        <v>2.2599999999999998</v>
      </c>
      <c r="O1771">
        <v>2.21</v>
      </c>
      <c r="P1771">
        <v>2.1800000000000002</v>
      </c>
      <c r="Q1771">
        <v>2.1556984427228776</v>
      </c>
      <c r="R1771">
        <v>2.1312621978725899</v>
      </c>
      <c r="S1771">
        <v>218755</v>
      </c>
      <c r="T1771">
        <v>10864</v>
      </c>
      <c r="U1771">
        <v>3895</v>
      </c>
      <c r="V1771">
        <v>20.008622018544315</v>
      </c>
      <c r="W1771">
        <v>40.582583550055006</v>
      </c>
      <c r="X1771">
        <v>2776.1630655283484</v>
      </c>
      <c r="Y1771">
        <v>490.72723956661474</v>
      </c>
      <c r="Z1771">
        <v>7976</v>
      </c>
      <c r="AA1771">
        <v>8199.3296310418391</v>
      </c>
      <c r="AB1771">
        <v>8293.7810208385217</v>
      </c>
      <c r="AC1771">
        <v>8363.5947763737986</v>
      </c>
      <c r="AD1771">
        <v>8361.9286297922354</v>
      </c>
      <c r="AE1771">
        <v>8266.2735856612289</v>
      </c>
      <c r="AF1771">
        <v>8102.805032585874</v>
      </c>
      <c r="AG1771">
        <v>8123.4503424957938</v>
      </c>
      <c r="AH1771">
        <v>847</v>
      </c>
      <c r="AI1771">
        <v>751.85499015275559</v>
      </c>
      <c r="AJ1771">
        <v>613.70091034779398</v>
      </c>
      <c r="AK1771">
        <v>467.66719892771278</v>
      </c>
      <c r="AL1771">
        <v>347.26700266501371</v>
      </c>
      <c r="AM1771">
        <v>249.69852569720109</v>
      </c>
      <c r="AN1771">
        <v>183.48581366303142</v>
      </c>
      <c r="AO1771">
        <v>138.42442525926614</v>
      </c>
      <c r="AP1771">
        <v>56.119046375266073</v>
      </c>
      <c r="AQ1771">
        <v>1.7124125227086029</v>
      </c>
      <c r="AR1771">
        <v>0.44889887751518609</v>
      </c>
      <c r="AS1771">
        <v>1.7124125227086029</v>
      </c>
      <c r="AT1771">
        <v>11228</v>
      </c>
      <c r="AU1771">
        <v>158</v>
      </c>
      <c r="AV1771">
        <v>8399.7054648230605</v>
      </c>
      <c r="AW1771">
        <v>1766.3478854421332</v>
      </c>
      <c r="AX1771">
        <v>316.73468052454672</v>
      </c>
      <c r="AY1771">
        <v>280.29817136114548</v>
      </c>
      <c r="AZ1771">
        <v>67.191873562218746</v>
      </c>
      <c r="BA1771">
        <v>8.419396934848228</v>
      </c>
      <c r="BB1771">
        <v>66.061272509003672</v>
      </c>
      <c r="BC1771">
        <v>14950</v>
      </c>
      <c r="BD1771">
        <v>1220440.5434220843</v>
      </c>
      <c r="BE1771">
        <v>2016038.1749042545</v>
      </c>
      <c r="BF1771">
        <v>119990</v>
      </c>
      <c r="BG1771">
        <v>134171.30376016221</v>
      </c>
      <c r="BH1771">
        <v>142664.6214819022</v>
      </c>
      <c r="BI1771">
        <v>467984</v>
      </c>
      <c r="BJ1771">
        <v>477359.57864267298</v>
      </c>
      <c r="BK1771">
        <v>477264.48185099458</v>
      </c>
      <c r="BL1771">
        <v>205234.80030312971</v>
      </c>
      <c r="BM1771">
        <v>230622.46111497504</v>
      </c>
      <c r="BN1771">
        <v>221297.24387029582</v>
      </c>
      <c r="BO1771">
        <v>266128.30558789137</v>
      </c>
      <c r="BP1771">
        <v>598579.89451121562</v>
      </c>
      <c r="BQ1771">
        <v>882613.55767948972</v>
      </c>
      <c r="BR1771">
        <v>1126600</v>
      </c>
      <c r="BS1771">
        <v>8767932</v>
      </c>
      <c r="BT1771">
        <v>937111</v>
      </c>
      <c r="BU1771">
        <v>18935</v>
      </c>
      <c r="BV1771">
        <v>88734</v>
      </c>
      <c r="BW1771">
        <v>932589</v>
      </c>
      <c r="BX1771">
        <v>42948</v>
      </c>
      <c r="BY1771">
        <v>23.63229298769426</v>
      </c>
      <c r="BZ1771">
        <v>0</v>
      </c>
      <c r="CA1771">
        <v>0</v>
      </c>
      <c r="CB1771">
        <v>0</v>
      </c>
      <c r="CC1771">
        <v>0</v>
      </c>
      <c r="CD1771">
        <v>0.85183958097263335</v>
      </c>
      <c r="CE1771">
        <v>0</v>
      </c>
      <c r="CF1771">
        <v>0</v>
      </c>
      <c r="CG1771">
        <v>170596.14626022734</v>
      </c>
      <c r="CH1771">
        <v>287226.91883281444</v>
      </c>
      <c r="CI1771">
        <v>56234.945478241978</v>
      </c>
      <c r="CJ1771">
        <v>9330.4618058069645</v>
      </c>
      <c r="CK1771">
        <v>909089.58945767873</v>
      </c>
      <c r="CL1771">
        <v>90000</v>
      </c>
      <c r="CM1771">
        <v>3330000</v>
      </c>
      <c r="CN1771">
        <v>660000</v>
      </c>
      <c r="CO1771">
        <v>50820000</v>
      </c>
      <c r="CP1771">
        <v>59000</v>
      </c>
      <c r="CQ1771">
        <v>0</v>
      </c>
      <c r="CR1771">
        <v>0</v>
      </c>
      <c r="CS1771">
        <v>0</v>
      </c>
      <c r="CT1771">
        <v>161982000</v>
      </c>
      <c r="CU1771">
        <v>0</v>
      </c>
      <c r="CV1771">
        <v>0</v>
      </c>
      <c r="CW1771">
        <v>0</v>
      </c>
      <c r="CX1771">
        <v>4656.4862815330807</v>
      </c>
      <c r="CY1771">
        <v>668631.56101304595</v>
      </c>
      <c r="CZ1771">
        <v>14950</v>
      </c>
      <c r="DA1771">
        <v>16716.901335231476</v>
      </c>
      <c r="DB1771">
        <v>17775.115352566361</v>
      </c>
      <c r="DC1771">
        <v>18474.372307250775</v>
      </c>
      <c r="DD1771">
        <v>205234.80030312971</v>
      </c>
      <c r="DE1771">
        <v>230622.46111497504</v>
      </c>
      <c r="DF1771">
        <v>221297.24387029582</v>
      </c>
    </row>
    <row r="1772" spans="1:110" x14ac:dyDescent="0.45">
      <c r="A1772">
        <v>47313</v>
      </c>
      <c r="B1772" t="s">
        <v>2096</v>
      </c>
      <c r="C1772">
        <v>5597</v>
      </c>
      <c r="D1772">
        <v>5853</v>
      </c>
      <c r="E1772">
        <v>6049</v>
      </c>
      <c r="F1772">
        <v>6210</v>
      </c>
      <c r="G1772">
        <v>6355</v>
      </c>
      <c r="H1772">
        <v>6453</v>
      </c>
      <c r="I1772">
        <v>6495</v>
      </c>
      <c r="J1772">
        <v>6644.9999999999991</v>
      </c>
      <c r="K1772">
        <v>2.5</v>
      </c>
      <c r="L1772">
        <v>2.4</v>
      </c>
      <c r="M1772">
        <v>2.3199999999999998</v>
      </c>
      <c r="N1772">
        <v>2.2599999999999998</v>
      </c>
      <c r="O1772">
        <v>2.21</v>
      </c>
      <c r="P1772">
        <v>2.1800000000000002</v>
      </c>
      <c r="Q1772">
        <v>2.1556984427228776</v>
      </c>
      <c r="R1772">
        <v>2.1312621978725899</v>
      </c>
      <c r="S1772">
        <v>218755</v>
      </c>
      <c r="T1772">
        <v>10864</v>
      </c>
      <c r="U1772">
        <v>3895</v>
      </c>
      <c r="V1772">
        <v>9.8582531383876013</v>
      </c>
      <c r="W1772">
        <v>19.995049198061331</v>
      </c>
      <c r="X1772">
        <v>2960.6449976769154</v>
      </c>
      <c r="Y1772">
        <v>523.33710691817555</v>
      </c>
      <c r="Z1772">
        <v>2251</v>
      </c>
      <c r="AA1772">
        <v>2280.6644342159893</v>
      </c>
      <c r="AB1772">
        <v>2282.518666405555</v>
      </c>
      <c r="AC1772">
        <v>2293.9657221388766</v>
      </c>
      <c r="AD1772">
        <v>2295.42997030898</v>
      </c>
      <c r="AE1772">
        <v>2302.3371928979273</v>
      </c>
      <c r="AF1772">
        <v>2289.6528966788464</v>
      </c>
      <c r="AG1772">
        <v>2297.5403317504497</v>
      </c>
      <c r="AH1772">
        <v>415</v>
      </c>
      <c r="AI1772">
        <v>396.23782672454786</v>
      </c>
      <c r="AJ1772">
        <v>366.11799657455055</v>
      </c>
      <c r="AK1772">
        <v>325.75163560890996</v>
      </c>
      <c r="AL1772">
        <v>295.11038211647093</v>
      </c>
      <c r="AM1772">
        <v>272.15101705443271</v>
      </c>
      <c r="AN1772">
        <v>245.11990987582249</v>
      </c>
      <c r="AO1772">
        <v>220.44601027372596</v>
      </c>
      <c r="AP1772">
        <v>12.521017830401661</v>
      </c>
      <c r="AQ1772">
        <v>1.9513538049470127</v>
      </c>
      <c r="AR1772">
        <v>0.51153593019172361</v>
      </c>
      <c r="AS1772">
        <v>1.9513538049470127</v>
      </c>
      <c r="AT1772">
        <v>5567</v>
      </c>
      <c r="AU1772">
        <v>38</v>
      </c>
      <c r="AV1772">
        <v>4144.6024506886806</v>
      </c>
      <c r="AW1772">
        <v>703.19001510136968</v>
      </c>
      <c r="AX1772">
        <v>81.675285461803213</v>
      </c>
      <c r="AY1772">
        <v>138.30538377948125</v>
      </c>
      <c r="AZ1772">
        <v>26.749348174456102</v>
      </c>
      <c r="BA1772">
        <v>2.1710810036056887</v>
      </c>
      <c r="BB1772">
        <v>66.061272509003672</v>
      </c>
      <c r="BC1772">
        <v>14950</v>
      </c>
      <c r="BD1772">
        <v>1262638.2705449718</v>
      </c>
      <c r="BE1772">
        <v>1134817.8059138935</v>
      </c>
      <c r="BF1772">
        <v>63768</v>
      </c>
      <c r="BG1772">
        <v>71848.66031941869</v>
      </c>
      <c r="BH1772">
        <v>77399.950907321094</v>
      </c>
      <c r="BI1772">
        <v>59147.999999999985</v>
      </c>
      <c r="BJ1772">
        <v>59492.962882859778</v>
      </c>
      <c r="BK1772">
        <v>59530.937496514438</v>
      </c>
      <c r="BL1772">
        <v>269883.43258842174</v>
      </c>
      <c r="BM1772">
        <v>373663.17953512585</v>
      </c>
      <c r="BN1772">
        <v>447304.28500850801</v>
      </c>
      <c r="BO1772">
        <v>139461.61301012954</v>
      </c>
      <c r="BP1772">
        <v>325637.80954139016</v>
      </c>
      <c r="BQ1772">
        <v>491994.9209248093</v>
      </c>
      <c r="BR1772">
        <v>1126600</v>
      </c>
      <c r="BS1772">
        <v>8767932</v>
      </c>
      <c r="BT1772">
        <v>937111</v>
      </c>
      <c r="BU1772">
        <v>18935</v>
      </c>
      <c r="BV1772">
        <v>88734</v>
      </c>
      <c r="BW1772">
        <v>932589</v>
      </c>
      <c r="BX1772">
        <v>42948</v>
      </c>
      <c r="BY1772">
        <v>89.643277075041468</v>
      </c>
      <c r="BZ1772">
        <v>0</v>
      </c>
      <c r="CA1772">
        <v>0</v>
      </c>
      <c r="CB1772">
        <v>0</v>
      </c>
      <c r="CC1772">
        <v>0</v>
      </c>
      <c r="CD1772">
        <v>0.50595293970227306</v>
      </c>
      <c r="CE1772">
        <v>0</v>
      </c>
      <c r="CF1772">
        <v>0</v>
      </c>
      <c r="CG1772">
        <v>92487.94902613858</v>
      </c>
      <c r="CH1772">
        <v>155718.80848598943</v>
      </c>
      <c r="CI1772">
        <v>30487.527912533486</v>
      </c>
      <c r="CJ1772">
        <v>5058.4687567880674</v>
      </c>
      <c r="CK1772">
        <v>492858.91535732395</v>
      </c>
      <c r="CL1772">
        <v>0</v>
      </c>
      <c r="CM1772">
        <v>4730000</v>
      </c>
      <c r="CN1772">
        <v>350000</v>
      </c>
      <c r="CO1772">
        <v>31300000</v>
      </c>
      <c r="CP1772">
        <v>105000</v>
      </c>
      <c r="CQ1772">
        <v>0</v>
      </c>
      <c r="CR1772">
        <v>0</v>
      </c>
      <c r="CS1772">
        <v>0</v>
      </c>
      <c r="CT1772">
        <v>269837000</v>
      </c>
      <c r="CU1772">
        <v>0</v>
      </c>
      <c r="CV1772">
        <v>0</v>
      </c>
      <c r="CW1772">
        <v>0</v>
      </c>
      <c r="CX1772">
        <v>2447.055142880683</v>
      </c>
      <c r="CY1772">
        <v>389952.43170886755</v>
      </c>
      <c r="CZ1772">
        <v>14950</v>
      </c>
      <c r="DA1772">
        <v>16844.459160947645</v>
      </c>
      <c r="DB1772">
        <v>18145.923755872074</v>
      </c>
      <c r="DC1772">
        <v>19113.138796605581</v>
      </c>
      <c r="DD1772">
        <v>269883.43258842174</v>
      </c>
      <c r="DE1772">
        <v>373663.17953512585</v>
      </c>
      <c r="DF1772">
        <v>447304.28500850801</v>
      </c>
    </row>
    <row r="1773" spans="1:110" x14ac:dyDescent="0.45">
      <c r="A1773">
        <v>47314</v>
      </c>
      <c r="B1773" t="s">
        <v>2097</v>
      </c>
      <c r="C1773">
        <v>11232</v>
      </c>
      <c r="D1773">
        <v>11382</v>
      </c>
      <c r="E1773">
        <v>11443</v>
      </c>
      <c r="F1773">
        <v>11436</v>
      </c>
      <c r="G1773">
        <v>11416</v>
      </c>
      <c r="H1773">
        <v>11365</v>
      </c>
      <c r="I1773">
        <v>11249</v>
      </c>
      <c r="J1773">
        <v>11248.642857142859</v>
      </c>
      <c r="K1773">
        <v>2.5</v>
      </c>
      <c r="L1773">
        <v>2.4</v>
      </c>
      <c r="M1773">
        <v>2.3199999999999998</v>
      </c>
      <c r="N1773">
        <v>2.2599999999999998</v>
      </c>
      <c r="O1773">
        <v>2.21</v>
      </c>
      <c r="P1773">
        <v>2.1800000000000002</v>
      </c>
      <c r="Q1773">
        <v>2.1556984427228776</v>
      </c>
      <c r="R1773">
        <v>2.1312621978725899</v>
      </c>
      <c r="S1773">
        <v>218755</v>
      </c>
      <c r="T1773">
        <v>10864</v>
      </c>
      <c r="U1773">
        <v>3895</v>
      </c>
      <c r="V1773">
        <v>22.211436138366814</v>
      </c>
      <c r="W1773">
        <v>45.050451851034644</v>
      </c>
      <c r="X1773">
        <v>2637.008011329191</v>
      </c>
      <c r="Y1773">
        <v>466.12955779971207</v>
      </c>
      <c r="Z1773">
        <v>4572</v>
      </c>
      <c r="AA1773">
        <v>4474.5446155294776</v>
      </c>
      <c r="AB1773">
        <v>4403.1854771221506</v>
      </c>
      <c r="AC1773">
        <v>4321.0766640850516</v>
      </c>
      <c r="AD1773">
        <v>4233.8388170566514</v>
      </c>
      <c r="AE1773">
        <v>4142.4773810050456</v>
      </c>
      <c r="AF1773">
        <v>4037.3897993670234</v>
      </c>
      <c r="AG1773">
        <v>3950.3111784318203</v>
      </c>
      <c r="AH1773">
        <v>502</v>
      </c>
      <c r="AI1773">
        <v>456.36233605561267</v>
      </c>
      <c r="AJ1773">
        <v>408.06626325758754</v>
      </c>
      <c r="AK1773">
        <v>365.42391603875643</v>
      </c>
      <c r="AL1773">
        <v>321.10153011338076</v>
      </c>
      <c r="AM1773">
        <v>288.31738517192832</v>
      </c>
      <c r="AN1773">
        <v>248.95757285078224</v>
      </c>
      <c r="AO1773">
        <v>219.15492675685351</v>
      </c>
      <c r="AP1773">
        <v>23.385528332930306</v>
      </c>
      <c r="AQ1773">
        <v>1.7124125227086029</v>
      </c>
      <c r="AR1773">
        <v>0.44889887751518609</v>
      </c>
      <c r="AS1773">
        <v>1.7124125227086029</v>
      </c>
      <c r="AT1773">
        <v>9243</v>
      </c>
      <c r="AU1773">
        <v>74</v>
      </c>
      <c r="AV1773">
        <v>6886.7975912151651</v>
      </c>
      <c r="AW1773">
        <v>1214.1898465568743</v>
      </c>
      <c r="AX1773">
        <v>155.98665066977944</v>
      </c>
      <c r="AY1773">
        <v>229.81243561885006</v>
      </c>
      <c r="AZ1773">
        <v>46.187781763023494</v>
      </c>
      <c r="BA1773">
        <v>4.1464153099729835</v>
      </c>
      <c r="BB1773">
        <v>66.061272509003672</v>
      </c>
      <c r="BC1773">
        <v>14950</v>
      </c>
      <c r="BD1773">
        <v>1099117.2765778012</v>
      </c>
      <c r="BE1773">
        <v>2147031.1618048698</v>
      </c>
      <c r="BF1773">
        <v>106636</v>
      </c>
      <c r="BG1773">
        <v>113779.02659532285</v>
      </c>
      <c r="BH1773">
        <v>117222.08799021147</v>
      </c>
      <c r="BI1773">
        <v>71958.000000000015</v>
      </c>
      <c r="BJ1773">
        <v>69489.984190813295</v>
      </c>
      <c r="BK1773">
        <v>68087.056846054489</v>
      </c>
      <c r="BL1773">
        <v>168020.63998334622</v>
      </c>
      <c r="BM1773">
        <v>175781.74314946309</v>
      </c>
      <c r="BN1773">
        <v>159162.78768254281</v>
      </c>
      <c r="BO1773">
        <v>243901.32630618766</v>
      </c>
      <c r="BP1773">
        <v>562913.74552932044</v>
      </c>
      <c r="BQ1773">
        <v>847674.09537514672</v>
      </c>
      <c r="BR1773">
        <v>1126600</v>
      </c>
      <c r="BS1773">
        <v>8767932</v>
      </c>
      <c r="BT1773">
        <v>937111</v>
      </c>
      <c r="BU1773">
        <v>18935</v>
      </c>
      <c r="BV1773">
        <v>88734</v>
      </c>
      <c r="BW1773">
        <v>932589</v>
      </c>
      <c r="BX1773">
        <v>42948</v>
      </c>
      <c r="BY1773">
        <v>63.720155407475374</v>
      </c>
      <c r="BZ1773">
        <v>0</v>
      </c>
      <c r="CA1773">
        <v>0</v>
      </c>
      <c r="CB1773">
        <v>0</v>
      </c>
      <c r="CC1773">
        <v>0</v>
      </c>
      <c r="CD1773">
        <v>1.033594318527173</v>
      </c>
      <c r="CE1773">
        <v>0</v>
      </c>
      <c r="CF1773">
        <v>0</v>
      </c>
      <c r="CG1773">
        <v>184975.89805227716</v>
      </c>
      <c r="CH1773">
        <v>311437.61697197886</v>
      </c>
      <c r="CI1773">
        <v>60975.055825066971</v>
      </c>
      <c r="CJ1773">
        <v>10116.937513576135</v>
      </c>
      <c r="CK1773">
        <v>985717.83071464789</v>
      </c>
      <c r="CL1773">
        <v>760000</v>
      </c>
      <c r="CM1773">
        <v>2190000</v>
      </c>
      <c r="CN1773">
        <v>200000</v>
      </c>
      <c r="CO1773">
        <v>37840000</v>
      </c>
      <c r="CP1773">
        <v>88000</v>
      </c>
      <c r="CQ1773">
        <v>0</v>
      </c>
      <c r="CR1773">
        <v>0</v>
      </c>
      <c r="CS1773">
        <v>0</v>
      </c>
      <c r="CT1773">
        <v>213969000</v>
      </c>
      <c r="CU1773">
        <v>0</v>
      </c>
      <c r="CV1773">
        <v>0</v>
      </c>
      <c r="CW1773">
        <v>0</v>
      </c>
      <c r="CX1773">
        <v>3178.8111823916265</v>
      </c>
      <c r="CY1773">
        <v>724622.54885027534</v>
      </c>
      <c r="CZ1773">
        <v>14950</v>
      </c>
      <c r="DA1773">
        <v>15951.427731723588</v>
      </c>
      <c r="DB1773">
        <v>16434.133083139481</v>
      </c>
      <c r="DC1773">
        <v>16637.845969860777</v>
      </c>
      <c r="DD1773">
        <v>168020.63998334622</v>
      </c>
      <c r="DE1773">
        <v>175781.74314946309</v>
      </c>
      <c r="DF1773">
        <v>159162.78768254281</v>
      </c>
    </row>
    <row r="1774" spans="1:110" x14ac:dyDescent="0.45">
      <c r="A1774">
        <v>47315</v>
      </c>
      <c r="B1774" t="s">
        <v>2098</v>
      </c>
      <c r="C1774">
        <v>4260</v>
      </c>
      <c r="D1774">
        <v>3967</v>
      </c>
      <c r="E1774">
        <v>3655</v>
      </c>
      <c r="F1774">
        <v>3348</v>
      </c>
      <c r="G1774">
        <v>3053</v>
      </c>
      <c r="H1774">
        <v>2737</v>
      </c>
      <c r="I1774">
        <v>2418</v>
      </c>
      <c r="J1774">
        <v>2111.2857142857138</v>
      </c>
      <c r="K1774">
        <v>2.5</v>
      </c>
      <c r="L1774">
        <v>2.4</v>
      </c>
      <c r="M1774">
        <v>2.3199999999999998</v>
      </c>
      <c r="N1774">
        <v>2.2599999999999998</v>
      </c>
      <c r="O1774">
        <v>2.21</v>
      </c>
      <c r="P1774">
        <v>2.1800000000000002</v>
      </c>
      <c r="Q1774">
        <v>2.1556984427228776</v>
      </c>
      <c r="R1774">
        <v>2.1312621978725899</v>
      </c>
      <c r="S1774">
        <v>218755</v>
      </c>
      <c r="T1774">
        <v>10864</v>
      </c>
      <c r="U1774">
        <v>3895</v>
      </c>
      <c r="V1774">
        <v>8.9992016741991012</v>
      </c>
      <c r="W1774">
        <v>18.252673946686414</v>
      </c>
      <c r="X1774">
        <v>2468.5197647798059</v>
      </c>
      <c r="Y1774">
        <v>436.34680722743491</v>
      </c>
      <c r="Z1774">
        <v>2310</v>
      </c>
      <c r="AA1774">
        <v>2036.5876856979139</v>
      </c>
      <c r="AB1774">
        <v>1789.8924022409035</v>
      </c>
      <c r="AC1774">
        <v>1546.613834436143</v>
      </c>
      <c r="AD1774">
        <v>1337.8319038918171</v>
      </c>
      <c r="AE1774">
        <v>1142.4864133395506</v>
      </c>
      <c r="AF1774">
        <v>974.27662987152917</v>
      </c>
      <c r="AG1774">
        <v>750.81198849518478</v>
      </c>
      <c r="AH1774">
        <v>770</v>
      </c>
      <c r="AI1774">
        <v>641.63892184076576</v>
      </c>
      <c r="AJ1774">
        <v>525.77551932065501</v>
      </c>
      <c r="AK1774">
        <v>425.40254997260712</v>
      </c>
      <c r="AL1774">
        <v>341.61986775684414</v>
      </c>
      <c r="AM1774">
        <v>272.40368484115214</v>
      </c>
      <c r="AN1774">
        <v>219.05664726596663</v>
      </c>
      <c r="AO1774">
        <v>165.92267760902567</v>
      </c>
      <c r="AP1774">
        <v>7.7614756489073651</v>
      </c>
      <c r="AQ1774">
        <v>0.71682384671522914</v>
      </c>
      <c r="AR1774">
        <v>0.18791115802961278</v>
      </c>
      <c r="AS1774">
        <v>0.71682384671522914</v>
      </c>
      <c r="AT1774">
        <v>5441</v>
      </c>
      <c r="AU1774">
        <v>37</v>
      </c>
      <c r="AV1774">
        <v>4050.7264194314776</v>
      </c>
      <c r="AW1774">
        <v>686.67574921488301</v>
      </c>
      <c r="AX1774">
        <v>79.565258141564669</v>
      </c>
      <c r="AY1774">
        <v>135.1727406164284</v>
      </c>
      <c r="AZ1774">
        <v>26.121145500134148</v>
      </c>
      <c r="BA1774">
        <v>2.1149925527829323</v>
      </c>
      <c r="BB1774">
        <v>66.061272509003672</v>
      </c>
      <c r="BC1774">
        <v>14950</v>
      </c>
      <c r="BD1774">
        <v>591898.57735133707</v>
      </c>
      <c r="BE1774">
        <v>894765.07112734229</v>
      </c>
      <c r="BF1774">
        <v>21018</v>
      </c>
      <c r="BG1774">
        <v>18837.247290143685</v>
      </c>
      <c r="BH1774">
        <v>15964.625407316784</v>
      </c>
      <c r="BI1774">
        <v>20599.999999999993</v>
      </c>
      <c r="BJ1774">
        <v>15643.934809743489</v>
      </c>
      <c r="BK1774">
        <v>13532.114238787202</v>
      </c>
      <c r="BL1774">
        <v>85011.5338250848</v>
      </c>
      <c r="BM1774">
        <v>20844.489865396288</v>
      </c>
      <c r="BN1774">
        <v>-66238.669655847596</v>
      </c>
      <c r="BO1774">
        <v>3892.7426632970455</v>
      </c>
      <c r="BP1774">
        <v>59640.283001433592</v>
      </c>
      <c r="BQ1774">
        <v>115806.17198899703</v>
      </c>
      <c r="BR1774">
        <v>1126600</v>
      </c>
      <c r="BS1774">
        <v>8767932</v>
      </c>
      <c r="BT1774">
        <v>937111</v>
      </c>
      <c r="BU1774">
        <v>18935</v>
      </c>
      <c r="BV1774">
        <v>88734</v>
      </c>
      <c r="BW1774">
        <v>932589</v>
      </c>
      <c r="BX1774">
        <v>42948</v>
      </c>
      <c r="BY1774">
        <v>59.956794876767383</v>
      </c>
      <c r="BZ1774">
        <v>0</v>
      </c>
      <c r="CA1774">
        <v>65.912046635653724</v>
      </c>
      <c r="CB1774">
        <v>0</v>
      </c>
      <c r="CC1774">
        <v>0</v>
      </c>
      <c r="CD1774">
        <v>0.48392396718025171</v>
      </c>
      <c r="CE1774">
        <v>0</v>
      </c>
      <c r="CF1774">
        <v>0</v>
      </c>
      <c r="CG1774">
        <v>120920.64006950981</v>
      </c>
      <c r="CH1774">
        <v>203589.96162479182</v>
      </c>
      <c r="CI1774">
        <v>39860.018825573818</v>
      </c>
      <c r="CJ1774">
        <v>6613.5457244225618</v>
      </c>
      <c r="CK1774">
        <v>644373.84693360375</v>
      </c>
      <c r="CL1774">
        <v>0</v>
      </c>
      <c r="CM1774">
        <v>10900000</v>
      </c>
      <c r="CN1774">
        <v>130000</v>
      </c>
      <c r="CO1774">
        <v>22780000</v>
      </c>
      <c r="CP1774">
        <v>8000</v>
      </c>
      <c r="CQ1774">
        <v>0</v>
      </c>
      <c r="CR1774">
        <v>0</v>
      </c>
      <c r="CS1774">
        <v>0</v>
      </c>
      <c r="CT1774">
        <v>22372000</v>
      </c>
      <c r="CU1774">
        <v>0</v>
      </c>
      <c r="CV1774">
        <v>0</v>
      </c>
      <c r="CW1774">
        <v>0</v>
      </c>
      <c r="CX1774">
        <v>262.80270666307013</v>
      </c>
      <c r="CY1774">
        <v>453755.94443946937</v>
      </c>
      <c r="CZ1774">
        <v>14950</v>
      </c>
      <c r="DA1774">
        <v>13398.841325894382</v>
      </c>
      <c r="DB1774">
        <v>11355.559512769336</v>
      </c>
      <c r="DC1774">
        <v>8959.8422021111619</v>
      </c>
      <c r="DD1774">
        <v>85011.5338250848</v>
      </c>
      <c r="DE1774">
        <v>20844.489865396288</v>
      </c>
      <c r="DF1774">
        <v>-66238.669655847596</v>
      </c>
    </row>
    <row r="1775" spans="1:110" x14ac:dyDescent="0.45">
      <c r="A1775">
        <v>47324</v>
      </c>
      <c r="B1775" t="s">
        <v>2099</v>
      </c>
      <c r="C1775">
        <v>39504</v>
      </c>
      <c r="D1775">
        <v>40224</v>
      </c>
      <c r="E1775">
        <v>40627</v>
      </c>
      <c r="F1775">
        <v>40907</v>
      </c>
      <c r="G1775">
        <v>41081</v>
      </c>
      <c r="H1775">
        <v>40948</v>
      </c>
      <c r="I1775">
        <v>40467</v>
      </c>
      <c r="J1775">
        <v>40638.107142857152</v>
      </c>
      <c r="K1775">
        <v>2.5</v>
      </c>
      <c r="L1775">
        <v>2.4</v>
      </c>
      <c r="M1775">
        <v>2.3199999999999998</v>
      </c>
      <c r="N1775">
        <v>2.2599999999999998</v>
      </c>
      <c r="O1775">
        <v>2.21</v>
      </c>
      <c r="P1775">
        <v>2.1800000000000002</v>
      </c>
      <c r="Q1775">
        <v>2.1556984427228776</v>
      </c>
      <c r="R1775">
        <v>2.1312621978725899</v>
      </c>
      <c r="S1775">
        <v>240098</v>
      </c>
      <c r="T1775">
        <v>11996</v>
      </c>
      <c r="U1775">
        <v>3574</v>
      </c>
      <c r="V1775">
        <v>67.781324114493927</v>
      </c>
      <c r="W1775">
        <v>137.47779564531612</v>
      </c>
      <c r="X1775">
        <v>3355.8977386716451</v>
      </c>
      <c r="Y1775">
        <v>492.95162001900297</v>
      </c>
      <c r="Z1775">
        <v>11250</v>
      </c>
      <c r="AA1775">
        <v>11275.734197984308</v>
      </c>
      <c r="AB1775">
        <v>11145.770144570479</v>
      </c>
      <c r="AC1775">
        <v>10996.645425907425</v>
      </c>
      <c r="AD1775">
        <v>10794.347265724266</v>
      </c>
      <c r="AE1775">
        <v>10507.304999637967</v>
      </c>
      <c r="AF1775">
        <v>10166.107789138074</v>
      </c>
      <c r="AG1775">
        <v>9975.4933145773048</v>
      </c>
      <c r="AH1775">
        <v>450</v>
      </c>
      <c r="AI1775">
        <v>393.24831597017402</v>
      </c>
      <c r="AJ1775">
        <v>341.22320216411708</v>
      </c>
      <c r="AK1775">
        <v>302.09274402855169</v>
      </c>
      <c r="AL1775">
        <v>276.33467939197561</v>
      </c>
      <c r="AM1775">
        <v>258.17495696061809</v>
      </c>
      <c r="AN1775">
        <v>243.31812354943253</v>
      </c>
      <c r="AO1775">
        <v>231.8426653804519</v>
      </c>
      <c r="AP1775">
        <v>56.888972316390152</v>
      </c>
      <c r="AQ1775">
        <v>3.7434134217350854</v>
      </c>
      <c r="AR1775">
        <v>0.98131382526575561</v>
      </c>
      <c r="AS1775">
        <v>3.7434134217350854</v>
      </c>
      <c r="AT1775">
        <v>36847</v>
      </c>
      <c r="AU1775">
        <v>199</v>
      </c>
      <c r="AV1775">
        <v>27406.245553043336</v>
      </c>
      <c r="AW1775">
        <v>4429.6031746808612</v>
      </c>
      <c r="AX1775">
        <v>442.47794427229184</v>
      </c>
      <c r="AY1775">
        <v>914.5464141050561</v>
      </c>
      <c r="AZ1775">
        <v>168.50210476485995</v>
      </c>
      <c r="BA1775">
        <v>11.761886767733866</v>
      </c>
      <c r="BB1775">
        <v>66.061272509003672</v>
      </c>
      <c r="BC1775">
        <v>14190</v>
      </c>
      <c r="BD1775">
        <v>1066478.0106097015</v>
      </c>
      <c r="BE1775">
        <v>5971885.5623790761</v>
      </c>
      <c r="BF1775">
        <v>358152</v>
      </c>
      <c r="BG1775">
        <v>386796.51994846563</v>
      </c>
      <c r="BH1775">
        <v>401392.79017319524</v>
      </c>
      <c r="BI1775">
        <v>198457.99999999988</v>
      </c>
      <c r="BJ1775">
        <v>193545.91192162578</v>
      </c>
      <c r="BK1775">
        <v>189985.3731958365</v>
      </c>
      <c r="BL1775">
        <v>-358559.44457085233</v>
      </c>
      <c r="BM1775">
        <v>-551201.53961732727</v>
      </c>
      <c r="BN1775">
        <v>-796135.60084209125</v>
      </c>
      <c r="BO1775">
        <v>694743.91201092629</v>
      </c>
      <c r="BP1775">
        <v>1569791.4712793427</v>
      </c>
      <c r="BQ1775">
        <v>2319258.5791562311</v>
      </c>
      <c r="BR1775">
        <v>1126600</v>
      </c>
      <c r="BS1775">
        <v>8767932</v>
      </c>
      <c r="BT1775">
        <v>937111</v>
      </c>
      <c r="BU1775">
        <v>18935</v>
      </c>
      <c r="BV1775">
        <v>88734</v>
      </c>
      <c r="BW1775">
        <v>932589</v>
      </c>
      <c r="BX1775">
        <v>42948</v>
      </c>
      <c r="BY1775">
        <v>99.385559942983534</v>
      </c>
      <c r="BZ1775">
        <v>0</v>
      </c>
      <c r="CA1775">
        <v>0</v>
      </c>
      <c r="CB1775">
        <v>14.573663337336905</v>
      </c>
      <c r="CC1775">
        <v>0</v>
      </c>
      <c r="CD1775">
        <v>7.921540209991508</v>
      </c>
      <c r="CE1775">
        <v>0</v>
      </c>
      <c r="CF1775">
        <v>0</v>
      </c>
      <c r="CG1775">
        <v>460805.6824270509</v>
      </c>
      <c r="CH1775">
        <v>775842.82673231477</v>
      </c>
      <c r="CI1775">
        <v>151898.99065961913</v>
      </c>
      <c r="CJ1775">
        <v>25202.971544421114</v>
      </c>
      <c r="CK1775">
        <v>2455586.8220983278</v>
      </c>
      <c r="CL1775">
        <v>0</v>
      </c>
      <c r="CM1775">
        <v>7620000</v>
      </c>
      <c r="CN1775">
        <v>400000</v>
      </c>
      <c r="CO1775">
        <v>35280000</v>
      </c>
      <c r="CP1775">
        <v>61000</v>
      </c>
      <c r="CQ1775">
        <v>0</v>
      </c>
      <c r="CR1775">
        <v>0</v>
      </c>
      <c r="CS1775">
        <v>0</v>
      </c>
      <c r="CT1775">
        <v>181269000</v>
      </c>
      <c r="CU1775">
        <v>0</v>
      </c>
      <c r="CV1775">
        <v>0</v>
      </c>
      <c r="CW1775">
        <v>0</v>
      </c>
      <c r="CX1775">
        <v>1075.9086531871781</v>
      </c>
      <c r="CY1775">
        <v>2001787.7838484012</v>
      </c>
      <c r="CZ1775">
        <v>14190</v>
      </c>
      <c r="DA1775">
        <v>15324.897300779354</v>
      </c>
      <c r="DB1775">
        <v>15903.202250881302</v>
      </c>
      <c r="DC1775">
        <v>16143.77032268563</v>
      </c>
      <c r="DD1775">
        <v>-358559.44457085233</v>
      </c>
      <c r="DE1775">
        <v>-551201.53961732727</v>
      </c>
      <c r="DF1775">
        <v>-796135.60084209125</v>
      </c>
    </row>
    <row r="1776" spans="1:110" x14ac:dyDescent="0.45">
      <c r="A1776">
        <v>47325</v>
      </c>
      <c r="B1776" t="s">
        <v>2100</v>
      </c>
      <c r="C1776">
        <v>13685</v>
      </c>
      <c r="D1776">
        <v>13475</v>
      </c>
      <c r="E1776">
        <v>13213</v>
      </c>
      <c r="F1776">
        <v>12962</v>
      </c>
      <c r="G1776">
        <v>12714</v>
      </c>
      <c r="H1776">
        <v>12485</v>
      </c>
      <c r="I1776">
        <v>12191</v>
      </c>
      <c r="J1776">
        <v>11942.392857142859</v>
      </c>
      <c r="K1776">
        <v>2.5</v>
      </c>
      <c r="L1776">
        <v>2.4</v>
      </c>
      <c r="M1776">
        <v>2.3199999999999998</v>
      </c>
      <c r="N1776">
        <v>2.2599999999999998</v>
      </c>
      <c r="O1776">
        <v>2.21</v>
      </c>
      <c r="P1776">
        <v>2.1800000000000002</v>
      </c>
      <c r="Q1776">
        <v>2.1556984427228776</v>
      </c>
      <c r="R1776">
        <v>2.1312621978725899</v>
      </c>
      <c r="S1776">
        <v>240098</v>
      </c>
      <c r="T1776">
        <v>11996</v>
      </c>
      <c r="U1776">
        <v>3574</v>
      </c>
      <c r="V1776">
        <v>24.447835968035463</v>
      </c>
      <c r="W1776">
        <v>49.586440529052538</v>
      </c>
      <c r="X1776">
        <v>3223.1615470190027</v>
      </c>
      <c r="Y1776">
        <v>473.45385047843797</v>
      </c>
      <c r="Z1776">
        <v>6912</v>
      </c>
      <c r="AA1776">
        <v>6661.3517084038294</v>
      </c>
      <c r="AB1776">
        <v>6375.4700155120354</v>
      </c>
      <c r="AC1776">
        <v>6087.3477181440194</v>
      </c>
      <c r="AD1776">
        <v>5797.8796576100613</v>
      </c>
      <c r="AE1776">
        <v>5557.6261435176793</v>
      </c>
      <c r="AF1776">
        <v>5351.1587870165786</v>
      </c>
      <c r="AG1776">
        <v>5082.8743234255189</v>
      </c>
      <c r="AH1776">
        <v>38</v>
      </c>
      <c r="AI1776">
        <v>27.831003994971358</v>
      </c>
      <c r="AJ1776">
        <v>20.669447919184325</v>
      </c>
      <c r="AK1776">
        <v>13.31977449179756</v>
      </c>
      <c r="AL1776">
        <v>8.3439874613396743</v>
      </c>
      <c r="AM1776">
        <v>5.6242239884590521</v>
      </c>
      <c r="AN1776">
        <v>4.1442634459329337</v>
      </c>
      <c r="AO1776">
        <v>3.0771168827647797</v>
      </c>
      <c r="AP1776">
        <v>34.421133489042077</v>
      </c>
      <c r="AQ1776">
        <v>0.51770611151655432</v>
      </c>
      <c r="AR1776">
        <v>0.13571361413249813</v>
      </c>
      <c r="AS1776">
        <v>0.51770611151655432</v>
      </c>
      <c r="AT1776">
        <v>20670</v>
      </c>
      <c r="AU1776">
        <v>63</v>
      </c>
      <c r="AV1776">
        <v>15349.815724573931</v>
      </c>
      <c r="AW1776">
        <v>2276.7905456294161</v>
      </c>
      <c r="AX1776">
        <v>157.353744963417</v>
      </c>
      <c r="AY1776">
        <v>512.22335072903206</v>
      </c>
      <c r="AZ1776">
        <v>86.60911235574298</v>
      </c>
      <c r="BA1776">
        <v>4.1827552190932566</v>
      </c>
      <c r="BB1776">
        <v>66.061272509003672</v>
      </c>
      <c r="BC1776">
        <v>14190</v>
      </c>
      <c r="BD1776">
        <v>935548.42088803463</v>
      </c>
      <c r="BE1776">
        <v>2377176.6150772097</v>
      </c>
      <c r="BF1776">
        <v>74490</v>
      </c>
      <c r="BG1776">
        <v>76092.879701840502</v>
      </c>
      <c r="BH1776">
        <v>75982.310428758647</v>
      </c>
      <c r="BI1776">
        <v>47228.000000000015</v>
      </c>
      <c r="BJ1776">
        <v>43158.396466262246</v>
      </c>
      <c r="BK1776">
        <v>41106.110659816877</v>
      </c>
      <c r="BL1776">
        <v>-107827.7308832329</v>
      </c>
      <c r="BM1776">
        <v>-40253.502835708321</v>
      </c>
      <c r="BN1776">
        <v>8181.9214273034595</v>
      </c>
      <c r="BO1776">
        <v>209175.55502989469</v>
      </c>
      <c r="BP1776">
        <v>522778.1388287287</v>
      </c>
      <c r="BQ1776">
        <v>810347.97271354683</v>
      </c>
      <c r="BR1776">
        <v>1126600</v>
      </c>
      <c r="BS1776">
        <v>8767932</v>
      </c>
      <c r="BT1776">
        <v>937111</v>
      </c>
      <c r="BU1776">
        <v>18935</v>
      </c>
      <c r="BV1776">
        <v>88734</v>
      </c>
      <c r="BW1776">
        <v>932589</v>
      </c>
      <c r="BX1776">
        <v>42948</v>
      </c>
      <c r="BY1776">
        <v>15.752388169025151</v>
      </c>
      <c r="BZ1776">
        <v>0</v>
      </c>
      <c r="CA1776">
        <v>0</v>
      </c>
      <c r="CB1776">
        <v>0</v>
      </c>
      <c r="CC1776">
        <v>0</v>
      </c>
      <c r="CD1776">
        <v>1.6865907436845433</v>
      </c>
      <c r="CE1776">
        <v>0</v>
      </c>
      <c r="CF1776">
        <v>0</v>
      </c>
      <c r="CG1776">
        <v>205891.90065889509</v>
      </c>
      <c r="CH1776">
        <v>346653.17790167255</v>
      </c>
      <c r="CI1776">
        <v>67869.761784085145</v>
      </c>
      <c r="CJ1776">
        <v>11260.902179422199</v>
      </c>
      <c r="CK1776">
        <v>1097177.0907247846</v>
      </c>
      <c r="CL1776">
        <v>0</v>
      </c>
      <c r="CM1776">
        <v>390000</v>
      </c>
      <c r="CN1776">
        <v>10000</v>
      </c>
      <c r="CO1776">
        <v>15120000</v>
      </c>
      <c r="CP1776">
        <v>33000</v>
      </c>
      <c r="CQ1776">
        <v>0</v>
      </c>
      <c r="CR1776">
        <v>0</v>
      </c>
      <c r="CS1776">
        <v>0</v>
      </c>
      <c r="CT1776">
        <v>96846000</v>
      </c>
      <c r="CU1776">
        <v>0</v>
      </c>
      <c r="CV1776">
        <v>0</v>
      </c>
      <c r="CW1776">
        <v>0</v>
      </c>
      <c r="CX1776">
        <v>323.1440258709477</v>
      </c>
      <c r="CY1776">
        <v>890744.12483271235</v>
      </c>
      <c r="CZ1776">
        <v>14190</v>
      </c>
      <c r="DA1776">
        <v>14495.341159472639</v>
      </c>
      <c r="DB1776">
        <v>14474.278225051487</v>
      </c>
      <c r="DC1776">
        <v>14161.828638110568</v>
      </c>
      <c r="DD1776">
        <v>-107827.7308832329</v>
      </c>
      <c r="DE1776">
        <v>-40253.502835708321</v>
      </c>
      <c r="DF1776">
        <v>8181.9214273034595</v>
      </c>
    </row>
    <row r="1777" spans="1:110" x14ac:dyDescent="0.45">
      <c r="A1777">
        <v>47326</v>
      </c>
      <c r="B1777" t="s">
        <v>2101</v>
      </c>
      <c r="C1777">
        <v>28308</v>
      </c>
      <c r="D1777">
        <v>29057</v>
      </c>
      <c r="E1777">
        <v>29600</v>
      </c>
      <c r="F1777">
        <v>29966</v>
      </c>
      <c r="G1777">
        <v>30169</v>
      </c>
      <c r="H1777">
        <v>30171</v>
      </c>
      <c r="I1777">
        <v>29938</v>
      </c>
      <c r="J1777">
        <v>30212.535714285714</v>
      </c>
      <c r="K1777">
        <v>2.5</v>
      </c>
      <c r="L1777">
        <v>2.4</v>
      </c>
      <c r="M1777">
        <v>2.3199999999999998</v>
      </c>
      <c r="N1777">
        <v>2.2599999999999998</v>
      </c>
      <c r="O1777">
        <v>2.21</v>
      </c>
      <c r="P1777">
        <v>2.1800000000000002</v>
      </c>
      <c r="Q1777">
        <v>2.1556984427228776</v>
      </c>
      <c r="R1777">
        <v>2.1312621978725899</v>
      </c>
      <c r="S1777">
        <v>240098</v>
      </c>
      <c r="T1777">
        <v>11996</v>
      </c>
      <c r="U1777">
        <v>3574</v>
      </c>
      <c r="V1777">
        <v>52.972104354706211</v>
      </c>
      <c r="W1777">
        <v>107.44092465761406</v>
      </c>
      <c r="X1777">
        <v>3077.0861498825579</v>
      </c>
      <c r="Y1777">
        <v>451.99666993519747</v>
      </c>
      <c r="Z1777">
        <v>12188</v>
      </c>
      <c r="AA1777">
        <v>12354.06883972069</v>
      </c>
      <c r="AB1777">
        <v>12364.70150536771</v>
      </c>
      <c r="AC1777">
        <v>12262.712657440163</v>
      </c>
      <c r="AD1777">
        <v>12042.01693885557</v>
      </c>
      <c r="AE1777">
        <v>11729.694426288017</v>
      </c>
      <c r="AF1777">
        <v>11377.633731174716</v>
      </c>
      <c r="AG1777">
        <v>11225.550598502681</v>
      </c>
      <c r="AH1777">
        <v>45</v>
      </c>
      <c r="AI1777">
        <v>38.219129560909565</v>
      </c>
      <c r="AJ1777">
        <v>31.862226694812925</v>
      </c>
      <c r="AK1777">
        <v>28.31663145011327</v>
      </c>
      <c r="AL1777">
        <v>27.841041322933116</v>
      </c>
      <c r="AM1777">
        <v>27.92820299705825</v>
      </c>
      <c r="AN1777">
        <v>27.253648122489562</v>
      </c>
      <c r="AO1777">
        <v>27.208764098325066</v>
      </c>
      <c r="AP1777">
        <v>89.459172734851109</v>
      </c>
      <c r="AQ1777">
        <v>0</v>
      </c>
      <c r="AR1777">
        <v>0</v>
      </c>
      <c r="AS1777">
        <v>0</v>
      </c>
      <c r="AT1777">
        <v>22489</v>
      </c>
      <c r="AU1777">
        <v>142</v>
      </c>
      <c r="AV1777">
        <v>16737.211675519102</v>
      </c>
      <c r="AW1777">
        <v>2791.4358313293569</v>
      </c>
      <c r="AX1777">
        <v>308.44166484578625</v>
      </c>
      <c r="AY1777">
        <v>558.52075361207244</v>
      </c>
      <c r="AZ1777">
        <v>106.18621902376873</v>
      </c>
      <c r="BA1777">
        <v>8.1989531530976123</v>
      </c>
      <c r="BB1777">
        <v>66.061272509003672</v>
      </c>
      <c r="BC1777">
        <v>11070</v>
      </c>
      <c r="BD1777">
        <v>856259.33474554564</v>
      </c>
      <c r="BE1777">
        <v>5472536.9170107599</v>
      </c>
      <c r="BF1777">
        <v>278522</v>
      </c>
      <c r="BG1777">
        <v>305028.42299892101</v>
      </c>
      <c r="BH1777">
        <v>318385.42953694623</v>
      </c>
      <c r="BI1777">
        <v>307785.99999999994</v>
      </c>
      <c r="BJ1777">
        <v>305509.9762636752</v>
      </c>
      <c r="BK1777">
        <v>300011.62156600028</v>
      </c>
      <c r="BL1777">
        <v>-227411.28028880758</v>
      </c>
      <c r="BM1777">
        <v>-373469.50306727842</v>
      </c>
      <c r="BN1777">
        <v>-562312.38854662399</v>
      </c>
      <c r="BO1777">
        <v>677915.70680747763</v>
      </c>
      <c r="BP1777">
        <v>1517979.8705628607</v>
      </c>
      <c r="BQ1777">
        <v>2253793.2989686569</v>
      </c>
      <c r="BR1777">
        <v>1126600</v>
      </c>
      <c r="BS1777">
        <v>8767932</v>
      </c>
      <c r="BT1777">
        <v>937111</v>
      </c>
      <c r="BU1777">
        <v>18935</v>
      </c>
      <c r="BV1777">
        <v>88734</v>
      </c>
      <c r="BW1777">
        <v>932589</v>
      </c>
      <c r="BX1777">
        <v>42948</v>
      </c>
      <c r="BY1777">
        <v>69.804247515163667</v>
      </c>
      <c r="BZ1777">
        <v>0</v>
      </c>
      <c r="CA1777">
        <v>9.4540859372442014</v>
      </c>
      <c r="CB1777">
        <v>0</v>
      </c>
      <c r="CC1777">
        <v>0</v>
      </c>
      <c r="CD1777">
        <v>2.3722212798741253</v>
      </c>
      <c r="CE1777">
        <v>0</v>
      </c>
      <c r="CF1777">
        <v>0</v>
      </c>
      <c r="CG1777">
        <v>401325.80001448118</v>
      </c>
      <c r="CH1777">
        <v>675698.57533849834</v>
      </c>
      <c r="CI1777">
        <v>132292.17058866122</v>
      </c>
      <c r="CJ1777">
        <v>21949.822025921367</v>
      </c>
      <c r="CK1777">
        <v>2138624.5514445012</v>
      </c>
      <c r="CL1777">
        <v>0</v>
      </c>
      <c r="CM1777">
        <v>80000</v>
      </c>
      <c r="CN1777">
        <v>0</v>
      </c>
      <c r="CO1777">
        <v>13930000</v>
      </c>
      <c r="CP1777">
        <v>1000</v>
      </c>
      <c r="CQ1777">
        <v>0</v>
      </c>
      <c r="CR1777">
        <v>0</v>
      </c>
      <c r="CS1777">
        <v>0</v>
      </c>
      <c r="CT1777">
        <v>3210000</v>
      </c>
      <c r="CU1777">
        <v>0</v>
      </c>
      <c r="CV1777">
        <v>0</v>
      </c>
      <c r="CW1777">
        <v>0</v>
      </c>
      <c r="CX1777">
        <v>108.95277500629652</v>
      </c>
      <c r="CY1777">
        <v>1842454.7692227364</v>
      </c>
      <c r="CZ1777">
        <v>11070</v>
      </c>
      <c r="DA1777">
        <v>12123.511401605816</v>
      </c>
      <c r="DB1777">
        <v>12654.392489548381</v>
      </c>
      <c r="DC1777">
        <v>12961.593112346476</v>
      </c>
      <c r="DD1777">
        <v>-227411.28028880758</v>
      </c>
      <c r="DE1777">
        <v>-373469.50306727842</v>
      </c>
      <c r="DF1777">
        <v>-562312.38854662399</v>
      </c>
    </row>
    <row r="1778" spans="1:110" x14ac:dyDescent="0.45">
      <c r="A1778">
        <v>47327</v>
      </c>
      <c r="B1778" t="s">
        <v>2102</v>
      </c>
      <c r="C1778">
        <v>16148</v>
      </c>
      <c r="D1778">
        <v>16331</v>
      </c>
      <c r="E1778">
        <v>16393</v>
      </c>
      <c r="F1778">
        <v>16415</v>
      </c>
      <c r="G1778">
        <v>16424</v>
      </c>
      <c r="H1778">
        <v>16367</v>
      </c>
      <c r="I1778">
        <v>16181</v>
      </c>
      <c r="J1778">
        <v>16188.214285714286</v>
      </c>
      <c r="K1778">
        <v>2.5</v>
      </c>
      <c r="L1778">
        <v>2.4</v>
      </c>
      <c r="M1778">
        <v>2.3199999999999998</v>
      </c>
      <c r="N1778">
        <v>2.2599999999999998</v>
      </c>
      <c r="O1778">
        <v>2.21</v>
      </c>
      <c r="P1778">
        <v>2.1800000000000002</v>
      </c>
      <c r="Q1778">
        <v>2.1556984427228776</v>
      </c>
      <c r="R1778">
        <v>2.1312621978725899</v>
      </c>
      <c r="S1778">
        <v>240098</v>
      </c>
      <c r="T1778">
        <v>11996</v>
      </c>
      <c r="U1778">
        <v>3574</v>
      </c>
      <c r="V1778">
        <v>27.450588824995336</v>
      </c>
      <c r="W1778">
        <v>55.676788409321318</v>
      </c>
      <c r="X1778">
        <v>3387.230650416323</v>
      </c>
      <c r="Y1778">
        <v>497.55414691559577</v>
      </c>
      <c r="Z1778">
        <v>6383</v>
      </c>
      <c r="AA1778">
        <v>6295.2776010500056</v>
      </c>
      <c r="AB1778">
        <v>6179.9895571636125</v>
      </c>
      <c r="AC1778">
        <v>6015.9555498543868</v>
      </c>
      <c r="AD1778">
        <v>5846.2480046572236</v>
      </c>
      <c r="AE1778">
        <v>5649.055873440574</v>
      </c>
      <c r="AF1778">
        <v>5456.5764897777717</v>
      </c>
      <c r="AG1778">
        <v>5295.6712962037464</v>
      </c>
      <c r="AH1778">
        <v>105</v>
      </c>
      <c r="AI1778">
        <v>93.011947894580345</v>
      </c>
      <c r="AJ1778">
        <v>84.16350802746372</v>
      </c>
      <c r="AK1778">
        <v>81.501622984690641</v>
      </c>
      <c r="AL1778">
        <v>79.80400518948997</v>
      </c>
      <c r="AM1778">
        <v>75.059652733632873</v>
      </c>
      <c r="AN1778">
        <v>68.094645230153191</v>
      </c>
      <c r="AO1778">
        <v>63.756184835041431</v>
      </c>
      <c r="AP1778">
        <v>33.48011289433488</v>
      </c>
      <c r="AQ1778">
        <v>0.23894128223840969</v>
      </c>
      <c r="AR1778">
        <v>6.2637052676537588E-2</v>
      </c>
      <c r="AS1778">
        <v>0.23894128223840969</v>
      </c>
      <c r="AT1778">
        <v>13034</v>
      </c>
      <c r="AU1778">
        <v>107</v>
      </c>
      <c r="AV1778">
        <v>9712.7246361947873</v>
      </c>
      <c r="AW1778">
        <v>1723.5216176154786</v>
      </c>
      <c r="AX1778">
        <v>224.91358721013441</v>
      </c>
      <c r="AY1778">
        <v>324.11362110982003</v>
      </c>
      <c r="AZ1778">
        <v>65.56276233409281</v>
      </c>
      <c r="BA1778">
        <v>5.978621487317584</v>
      </c>
      <c r="BB1778">
        <v>66.061272509003672</v>
      </c>
      <c r="BC1778">
        <v>6070</v>
      </c>
      <c r="BD1778">
        <v>447606.2599388521</v>
      </c>
      <c r="BE1778">
        <v>2818894.6862913081</v>
      </c>
      <c r="BF1778">
        <v>232508</v>
      </c>
      <c r="BG1778">
        <v>248181.16064621112</v>
      </c>
      <c r="BH1778">
        <v>256536.37412721565</v>
      </c>
      <c r="BI1778">
        <v>90180.000000000029</v>
      </c>
      <c r="BJ1778">
        <v>86178.705033655831</v>
      </c>
      <c r="BK1778">
        <v>83747.640449096813</v>
      </c>
      <c r="BL1778">
        <v>-286178.39703658695</v>
      </c>
      <c r="BM1778">
        <v>-456893.56648893806</v>
      </c>
      <c r="BN1778">
        <v>-653302.51841200539</v>
      </c>
      <c r="BO1778">
        <v>307525.23737593181</v>
      </c>
      <c r="BP1778">
        <v>706133.93640056741</v>
      </c>
      <c r="BQ1778">
        <v>1073924.7686087128</v>
      </c>
      <c r="BR1778">
        <v>1126600</v>
      </c>
      <c r="BS1778">
        <v>8767932</v>
      </c>
      <c r="BT1778">
        <v>937111</v>
      </c>
      <c r="BU1778">
        <v>18935</v>
      </c>
      <c r="BV1778">
        <v>88734</v>
      </c>
      <c r="BW1778">
        <v>932589</v>
      </c>
      <c r="BX1778">
        <v>42948</v>
      </c>
      <c r="BY1778">
        <v>37.140634040106427</v>
      </c>
      <c r="BZ1778">
        <v>0</v>
      </c>
      <c r="CA1778">
        <v>0</v>
      </c>
      <c r="CB1778">
        <v>0</v>
      </c>
      <c r="CC1778">
        <v>0</v>
      </c>
      <c r="CD1778">
        <v>1.2986185027649093</v>
      </c>
      <c r="CE1778">
        <v>0</v>
      </c>
      <c r="CF1778">
        <v>0</v>
      </c>
      <c r="CG1778">
        <v>223539.77785822895</v>
      </c>
      <c r="CH1778">
        <v>376366.30743610166</v>
      </c>
      <c r="CI1778">
        <v>73687.169937006736</v>
      </c>
      <c r="CJ1778">
        <v>12226.122366229816</v>
      </c>
      <c r="CK1778">
        <v>1191220.8413583376</v>
      </c>
      <c r="CL1778">
        <v>0</v>
      </c>
      <c r="CM1778">
        <v>710000</v>
      </c>
      <c r="CN1778">
        <v>220000</v>
      </c>
      <c r="CO1778">
        <v>11540000</v>
      </c>
      <c r="CP1778">
        <v>0</v>
      </c>
      <c r="CQ1778">
        <v>0</v>
      </c>
      <c r="CR1778">
        <v>0</v>
      </c>
      <c r="CS1778">
        <v>0</v>
      </c>
      <c r="CT1778">
        <v>0</v>
      </c>
      <c r="CU1778">
        <v>0</v>
      </c>
      <c r="CV1778">
        <v>0</v>
      </c>
      <c r="CW1778">
        <v>0</v>
      </c>
      <c r="CX1778">
        <v>243.90564404818656</v>
      </c>
      <c r="CY1778">
        <v>1036811.4861343177</v>
      </c>
      <c r="CZ1778">
        <v>6070</v>
      </c>
      <c r="DA1778">
        <v>6479.1733838083064</v>
      </c>
      <c r="DB1778">
        <v>6697.2998389397308</v>
      </c>
      <c r="DC1778">
        <v>6775.6227353605191</v>
      </c>
      <c r="DD1778">
        <v>-286178.39703658695</v>
      </c>
      <c r="DE1778">
        <v>-456893.56648893806</v>
      </c>
      <c r="DF1778">
        <v>-653302.51841200539</v>
      </c>
    </row>
    <row r="1779" spans="1:110" x14ac:dyDescent="0.45">
      <c r="A1779">
        <v>47328</v>
      </c>
      <c r="B1779" t="s">
        <v>2103</v>
      </c>
      <c r="C1779">
        <v>19454</v>
      </c>
      <c r="D1779">
        <v>21012</v>
      </c>
      <c r="E1779">
        <v>22342</v>
      </c>
      <c r="F1779">
        <v>23444</v>
      </c>
      <c r="G1779">
        <v>24325</v>
      </c>
      <c r="H1779">
        <v>24915</v>
      </c>
      <c r="I1779">
        <v>25179</v>
      </c>
      <c r="J1779">
        <v>26142.000000000004</v>
      </c>
      <c r="K1779">
        <v>2.5</v>
      </c>
      <c r="L1779">
        <v>2.4</v>
      </c>
      <c r="M1779">
        <v>2.3199999999999998</v>
      </c>
      <c r="N1779">
        <v>2.2599999999999998</v>
      </c>
      <c r="O1779">
        <v>2.21</v>
      </c>
      <c r="P1779">
        <v>2.1800000000000002</v>
      </c>
      <c r="Q1779">
        <v>2.1556984427228776</v>
      </c>
      <c r="R1779">
        <v>2.1312621978725899</v>
      </c>
      <c r="S1779">
        <v>240098</v>
      </c>
      <c r="T1779">
        <v>11996</v>
      </c>
      <c r="U1779">
        <v>3574</v>
      </c>
      <c r="V1779">
        <v>37.5531273058875</v>
      </c>
      <c r="W1779">
        <v>76.167310524660863</v>
      </c>
      <c r="X1779">
        <v>2982.9123792424634</v>
      </c>
      <c r="Y1779">
        <v>438.16337809636212</v>
      </c>
      <c r="Z1779">
        <v>6768</v>
      </c>
      <c r="AA1779">
        <v>7159.3274721863736</v>
      </c>
      <c r="AB1779">
        <v>7440.9513127602531</v>
      </c>
      <c r="AC1779">
        <v>7689.3948477486101</v>
      </c>
      <c r="AD1779">
        <v>7822.5671784796032</v>
      </c>
      <c r="AE1779">
        <v>7830.926547339338</v>
      </c>
      <c r="AF1779">
        <v>7736.108520254088</v>
      </c>
      <c r="AG1779">
        <v>7896.8513161593401</v>
      </c>
      <c r="AH1779">
        <v>350</v>
      </c>
      <c r="AI1779">
        <v>306.2261310584978</v>
      </c>
      <c r="AJ1779">
        <v>269.61358610234106</v>
      </c>
      <c r="AK1779">
        <v>255.69082405336999</v>
      </c>
      <c r="AL1779">
        <v>244.8408279260461</v>
      </c>
      <c r="AM1779">
        <v>234.91049624278102</v>
      </c>
      <c r="AN1779">
        <v>228.81445112900508</v>
      </c>
      <c r="AO1779">
        <v>234.531465318286</v>
      </c>
      <c r="AP1779">
        <v>39.600635274785873</v>
      </c>
      <c r="AQ1779">
        <v>3.0265895750198566</v>
      </c>
      <c r="AR1779">
        <v>0.79340266723614272</v>
      </c>
      <c r="AS1779">
        <v>3.0265895750198566</v>
      </c>
      <c r="AT1779">
        <v>16864</v>
      </c>
      <c r="AU1779">
        <v>143</v>
      </c>
      <c r="AV1779">
        <v>12569.048457708312</v>
      </c>
      <c r="AW1779">
        <v>2249.4762351529998</v>
      </c>
      <c r="AX1779">
        <v>299.52034918715026</v>
      </c>
      <c r="AY1779">
        <v>419.42914703372634</v>
      </c>
      <c r="AZ1779">
        <v>85.570075985220114</v>
      </c>
      <c r="BA1779">
        <v>7.9618079892439422</v>
      </c>
      <c r="BB1779">
        <v>66.061272509003672</v>
      </c>
      <c r="BC1779">
        <v>8120</v>
      </c>
      <c r="BD1779">
        <v>751534.18871878984</v>
      </c>
      <c r="BE1779">
        <v>3622189.9229149078</v>
      </c>
      <c r="BF1779">
        <v>197212</v>
      </c>
      <c r="BG1779">
        <v>233668.65598924513</v>
      </c>
      <c r="BH1779">
        <v>257443.29478829922</v>
      </c>
      <c r="BI1779">
        <v>110804.00000000006</v>
      </c>
      <c r="BJ1779">
        <v>119007.78530106012</v>
      </c>
      <c r="BK1779">
        <v>121068.87651271978</v>
      </c>
      <c r="BL1779">
        <v>-126200.02463019267</v>
      </c>
      <c r="BM1779">
        <v>-229942.96345889766</v>
      </c>
      <c r="BN1779">
        <v>-343962.03679104766</v>
      </c>
      <c r="BO1779">
        <v>527278.19011694589</v>
      </c>
      <c r="BP1779">
        <v>1157714.9127250661</v>
      </c>
      <c r="BQ1779">
        <v>1702461.8564058621</v>
      </c>
      <c r="BR1779">
        <v>1126600</v>
      </c>
      <c r="BS1779">
        <v>8767932</v>
      </c>
      <c r="BT1779">
        <v>937111</v>
      </c>
      <c r="BU1779">
        <v>18935</v>
      </c>
      <c r="BV1779">
        <v>88734</v>
      </c>
      <c r="BW1779">
        <v>932589</v>
      </c>
      <c r="BX1779">
        <v>42948</v>
      </c>
      <c r="BY1779">
        <v>80.455515650797324</v>
      </c>
      <c r="BZ1779">
        <v>0</v>
      </c>
      <c r="CA1779">
        <v>0</v>
      </c>
      <c r="CB1779">
        <v>0</v>
      </c>
      <c r="CC1779">
        <v>0</v>
      </c>
      <c r="CD1779">
        <v>5.1713417892700697</v>
      </c>
      <c r="CE1779">
        <v>0</v>
      </c>
      <c r="CF1779">
        <v>0</v>
      </c>
      <c r="CG1779">
        <v>268639.90847874881</v>
      </c>
      <c r="CH1779">
        <v>452299.86069075373</v>
      </c>
      <c r="CI1779">
        <v>88553.879661139668</v>
      </c>
      <c r="CJ1779">
        <v>14692.796176960393</v>
      </c>
      <c r="CK1779">
        <v>1431554.8707551952</v>
      </c>
      <c r="CL1779">
        <v>0</v>
      </c>
      <c r="CM1779">
        <v>2800000</v>
      </c>
      <c r="CN1779">
        <v>650000</v>
      </c>
      <c r="CO1779">
        <v>15530000</v>
      </c>
      <c r="CP1779">
        <v>0</v>
      </c>
      <c r="CQ1779">
        <v>0</v>
      </c>
      <c r="CR1779">
        <v>0</v>
      </c>
      <c r="CS1779">
        <v>0</v>
      </c>
      <c r="CT1779">
        <v>0</v>
      </c>
      <c r="CU1779">
        <v>0</v>
      </c>
      <c r="CV1779">
        <v>0</v>
      </c>
      <c r="CW1779">
        <v>0</v>
      </c>
      <c r="CX1779">
        <v>299.62013126731546</v>
      </c>
      <c r="CY1779">
        <v>1097747.7176519972</v>
      </c>
      <c r="CZ1779">
        <v>8120</v>
      </c>
      <c r="DA1779">
        <v>9621.0650803839035</v>
      </c>
      <c r="DB1779">
        <v>10599.961227922184</v>
      </c>
      <c r="DC1779">
        <v>11376.32019753118</v>
      </c>
      <c r="DD1779">
        <v>-126200.02463019267</v>
      </c>
      <c r="DE1779">
        <v>-229942.96345889766</v>
      </c>
      <c r="DF1779">
        <v>-343962.03679104766</v>
      </c>
    </row>
    <row r="1780" spans="1:110" x14ac:dyDescent="0.45">
      <c r="A1780">
        <v>47329</v>
      </c>
      <c r="B1780" t="s">
        <v>2104</v>
      </c>
      <c r="C1780">
        <v>34508</v>
      </c>
      <c r="D1780">
        <v>34068</v>
      </c>
      <c r="E1780">
        <v>33437</v>
      </c>
      <c r="F1780">
        <v>32663</v>
      </c>
      <c r="G1780">
        <v>31736</v>
      </c>
      <c r="H1780">
        <v>30603</v>
      </c>
      <c r="I1780">
        <v>29299</v>
      </c>
      <c r="J1780">
        <v>28432.642857142859</v>
      </c>
      <c r="K1780">
        <v>2.5</v>
      </c>
      <c r="L1780">
        <v>2.4</v>
      </c>
      <c r="M1780">
        <v>2.3199999999999998</v>
      </c>
      <c r="N1780">
        <v>2.2599999999999998</v>
      </c>
      <c r="O1780">
        <v>2.21</v>
      </c>
      <c r="P1780">
        <v>2.1800000000000002</v>
      </c>
      <c r="Q1780">
        <v>2.1556984427228776</v>
      </c>
      <c r="R1780">
        <v>2.1312621978725899</v>
      </c>
      <c r="S1780">
        <v>240098</v>
      </c>
      <c r="T1780">
        <v>11996</v>
      </c>
      <c r="U1780">
        <v>3574</v>
      </c>
      <c r="V1780">
        <v>60.911615606939264</v>
      </c>
      <c r="W1780">
        <v>99.413468784223952</v>
      </c>
      <c r="X1780">
        <v>3262.1007119923352</v>
      </c>
      <c r="Y1780">
        <v>595.48434315767872</v>
      </c>
      <c r="Z1780">
        <v>17304</v>
      </c>
      <c r="AA1780">
        <v>17482.984830114085</v>
      </c>
      <c r="AB1780">
        <v>16664.782357978682</v>
      </c>
      <c r="AC1780">
        <v>15822.943223046537</v>
      </c>
      <c r="AD1780">
        <v>14920.875292052639</v>
      </c>
      <c r="AE1780">
        <v>13979.07206391913</v>
      </c>
      <c r="AF1780">
        <v>13088.227141527741</v>
      </c>
      <c r="AG1780">
        <v>12224.89116618249</v>
      </c>
      <c r="AH1780">
        <v>292</v>
      </c>
      <c r="AI1780">
        <v>279.64601483238266</v>
      </c>
      <c r="AJ1780">
        <v>262.12902757309502</v>
      </c>
      <c r="AK1780">
        <v>256.24507630531792</v>
      </c>
      <c r="AL1780">
        <v>257.61615821209205</v>
      </c>
      <c r="AM1780">
        <v>261.92960975121616</v>
      </c>
      <c r="AN1780">
        <v>265.09193790670912</v>
      </c>
      <c r="AO1780">
        <v>270.03303938638561</v>
      </c>
      <c r="AP1780">
        <v>97.173986205508527</v>
      </c>
      <c r="AQ1780">
        <v>1.6327654286291329</v>
      </c>
      <c r="AR1780">
        <v>0.42801985995634023</v>
      </c>
      <c r="AS1780">
        <v>1.6327654286291329</v>
      </c>
      <c r="AT1780">
        <v>32104</v>
      </c>
      <c r="AU1780">
        <v>1010</v>
      </c>
      <c r="AV1780">
        <v>24295.12424508129</v>
      </c>
      <c r="AW1780">
        <v>7438.9044906737345</v>
      </c>
      <c r="AX1780">
        <v>1948.6030807478528</v>
      </c>
      <c r="AY1780">
        <v>810.72829605836262</v>
      </c>
      <c r="AZ1780">
        <v>282.97592682522884</v>
      </c>
      <c r="BA1780">
        <v>51.797494288008131</v>
      </c>
      <c r="BB1780">
        <v>66.061272509003672</v>
      </c>
      <c r="BC1780">
        <v>12980</v>
      </c>
      <c r="BD1780">
        <v>805872.95029571687</v>
      </c>
      <c r="BE1780">
        <v>5150993.0831611874</v>
      </c>
      <c r="BF1780">
        <v>236162</v>
      </c>
      <c r="BG1780">
        <v>240448.60012406218</v>
      </c>
      <c r="BH1780">
        <v>233551.21444105852</v>
      </c>
      <c r="BI1780">
        <v>152457.99999999991</v>
      </c>
      <c r="BJ1780">
        <v>137981.83212651603</v>
      </c>
      <c r="BK1780">
        <v>130115.47097824232</v>
      </c>
      <c r="BL1780">
        <v>-215705.71499420784</v>
      </c>
      <c r="BM1780">
        <v>-301437.87833401083</v>
      </c>
      <c r="BN1780">
        <v>-446005.96882642678</v>
      </c>
      <c r="BO1780">
        <v>450289.34076098586</v>
      </c>
      <c r="BP1780">
        <v>1104065.7866121072</v>
      </c>
      <c r="BQ1780">
        <v>1672265.0702670459</v>
      </c>
      <c r="BR1780">
        <v>1126600</v>
      </c>
      <c r="BS1780">
        <v>8767932</v>
      </c>
      <c r="BT1780">
        <v>937111</v>
      </c>
      <c r="BU1780">
        <v>18935</v>
      </c>
      <c r="BV1780">
        <v>88734</v>
      </c>
      <c r="BW1780">
        <v>932589</v>
      </c>
      <c r="BX1780">
        <v>42948</v>
      </c>
      <c r="BY1780">
        <v>66.171327943360907</v>
      </c>
      <c r="BZ1780">
        <v>0</v>
      </c>
      <c r="CA1780">
        <v>0</v>
      </c>
      <c r="CB1780">
        <v>0</v>
      </c>
      <c r="CC1780">
        <v>0</v>
      </c>
      <c r="CD1780">
        <v>0</v>
      </c>
      <c r="CE1780">
        <v>0</v>
      </c>
      <c r="CF1780">
        <v>0</v>
      </c>
      <c r="CG1780">
        <v>474858.62167837226</v>
      </c>
      <c r="CH1780">
        <v>799503.2817319528</v>
      </c>
      <c r="CI1780">
        <v>156531.37122583447</v>
      </c>
      <c r="CJ1780">
        <v>25971.572804286439</v>
      </c>
      <c r="CK1780">
        <v>2530473.5124176382</v>
      </c>
      <c r="CL1780">
        <v>0</v>
      </c>
      <c r="CM1780">
        <v>1420000</v>
      </c>
      <c r="CN1780">
        <v>670000</v>
      </c>
      <c r="CO1780">
        <v>15900000</v>
      </c>
      <c r="CP1780">
        <v>0</v>
      </c>
      <c r="CQ1780">
        <v>0</v>
      </c>
      <c r="CR1780">
        <v>0</v>
      </c>
      <c r="CS1780">
        <v>0</v>
      </c>
      <c r="CT1780">
        <v>0</v>
      </c>
      <c r="CU1780">
        <v>0</v>
      </c>
      <c r="CV1780">
        <v>0</v>
      </c>
      <c r="CW1780">
        <v>0</v>
      </c>
      <c r="CX1780">
        <v>156.00056421356095</v>
      </c>
      <c r="CY1780">
        <v>2055065.0028704009</v>
      </c>
      <c r="CZ1780">
        <v>12980</v>
      </c>
      <c r="DA1780">
        <v>13215.601280520688</v>
      </c>
      <c r="DB1780">
        <v>12836.505294860897</v>
      </c>
      <c r="DC1780">
        <v>12198.871134156283</v>
      </c>
      <c r="DD1780">
        <v>-215705.71499420784</v>
      </c>
      <c r="DE1780">
        <v>-301437.87833401083</v>
      </c>
      <c r="DF1780">
        <v>-446005.96882642678</v>
      </c>
    </row>
    <row r="1781" spans="1:110" x14ac:dyDescent="0.45">
      <c r="A1781">
        <v>47348</v>
      </c>
      <c r="B1781" t="s">
        <v>2105</v>
      </c>
      <c r="C1781">
        <v>18410</v>
      </c>
      <c r="D1781">
        <v>19637</v>
      </c>
      <c r="E1781">
        <v>19695</v>
      </c>
      <c r="F1781">
        <v>19640</v>
      </c>
      <c r="G1781">
        <v>19478</v>
      </c>
      <c r="H1781">
        <v>19164</v>
      </c>
      <c r="I1781">
        <v>18715</v>
      </c>
      <c r="J1781">
        <v>18706.142857142859</v>
      </c>
      <c r="K1781">
        <v>2.5</v>
      </c>
      <c r="L1781">
        <v>2.4</v>
      </c>
      <c r="M1781">
        <v>2.3199999999999998</v>
      </c>
      <c r="N1781">
        <v>2.2599999999999998</v>
      </c>
      <c r="O1781">
        <v>2.21</v>
      </c>
      <c r="P1781">
        <v>2.1800000000000002</v>
      </c>
      <c r="Q1781">
        <v>2.1556984427228776</v>
      </c>
      <c r="R1781">
        <v>2.1312621978725899</v>
      </c>
      <c r="S1781">
        <v>233970</v>
      </c>
      <c r="T1781">
        <v>11791</v>
      </c>
      <c r="U1781">
        <v>4208</v>
      </c>
      <c r="V1781">
        <v>35.814436377501316</v>
      </c>
      <c r="W1781">
        <v>72.640802312173363</v>
      </c>
      <c r="X1781">
        <v>2909.2935513974826</v>
      </c>
      <c r="Y1781">
        <v>511.90588782591658</v>
      </c>
      <c r="Z1781">
        <v>5608</v>
      </c>
      <c r="AA1781">
        <v>5967.7771720092314</v>
      </c>
      <c r="AB1781">
        <v>5836.7051388118916</v>
      </c>
      <c r="AC1781">
        <v>5721.0637774301513</v>
      </c>
      <c r="AD1781">
        <v>5572.730217210149</v>
      </c>
      <c r="AE1781">
        <v>5383.1584681412132</v>
      </c>
      <c r="AF1781">
        <v>5158.9857489622791</v>
      </c>
      <c r="AG1781">
        <v>5048.4596168078633</v>
      </c>
      <c r="AH1781">
        <v>101</v>
      </c>
      <c r="AI1781">
        <v>121.51666249997015</v>
      </c>
      <c r="AJ1781">
        <v>139.0298755042441</v>
      </c>
      <c r="AK1781">
        <v>161.79143224376543</v>
      </c>
      <c r="AL1781">
        <v>189.23786516684359</v>
      </c>
      <c r="AM1781">
        <v>218.44922380160003</v>
      </c>
      <c r="AN1781">
        <v>230.90344743804803</v>
      </c>
      <c r="AO1781">
        <v>254.42602464565542</v>
      </c>
      <c r="AP1781">
        <v>37.415289926746823</v>
      </c>
      <c r="AQ1781">
        <v>0</v>
      </c>
      <c r="AR1781">
        <v>0</v>
      </c>
      <c r="AS1781">
        <v>0</v>
      </c>
      <c r="AT1781">
        <v>13225</v>
      </c>
      <c r="AU1781">
        <v>150</v>
      </c>
      <c r="AV1781">
        <v>9875.6886846748985</v>
      </c>
      <c r="AW1781">
        <v>1926.0463049506309</v>
      </c>
      <c r="AX1781">
        <v>305.61853528058629</v>
      </c>
      <c r="AY1781">
        <v>329.55173140760132</v>
      </c>
      <c r="AZ1781">
        <v>73.266801440321998</v>
      </c>
      <c r="BA1781">
        <v>8.1239091182336072</v>
      </c>
      <c r="BB1781">
        <v>66.061272509003672</v>
      </c>
      <c r="BC1781">
        <v>7850</v>
      </c>
      <c r="BD1781">
        <v>556288.46945610829</v>
      </c>
      <c r="BE1781">
        <v>3548286.4505630615</v>
      </c>
      <c r="BF1781">
        <v>141032</v>
      </c>
      <c r="BG1781">
        <v>149791.37613165684</v>
      </c>
      <c r="BH1781">
        <v>151524.70073111373</v>
      </c>
      <c r="BI1781">
        <v>55457.999999999993</v>
      </c>
      <c r="BJ1781">
        <v>53165.3152964322</v>
      </c>
      <c r="BK1781">
        <v>51786.865272985488</v>
      </c>
      <c r="BL1781">
        <v>-55904.962393550668</v>
      </c>
      <c r="BM1781">
        <v>-136388.89023449656</v>
      </c>
      <c r="BN1781">
        <v>-221787.3218844533</v>
      </c>
      <c r="BO1781">
        <v>374190.46154381847</v>
      </c>
      <c r="BP1781">
        <v>897337.00558800926</v>
      </c>
      <c r="BQ1781">
        <v>1363653.2668776535</v>
      </c>
      <c r="BR1781">
        <v>1126600</v>
      </c>
      <c r="BS1781">
        <v>8767932</v>
      </c>
      <c r="BT1781">
        <v>937111</v>
      </c>
      <c r="BU1781">
        <v>18935</v>
      </c>
      <c r="BV1781">
        <v>88734</v>
      </c>
      <c r="BW1781">
        <v>932589</v>
      </c>
      <c r="BX1781">
        <v>42948</v>
      </c>
      <c r="BY1781">
        <v>31.897488891082872</v>
      </c>
      <c r="BZ1781">
        <v>0</v>
      </c>
      <c r="CA1781">
        <v>0</v>
      </c>
      <c r="CB1781">
        <v>0</v>
      </c>
      <c r="CC1781">
        <v>0</v>
      </c>
      <c r="CD1781">
        <v>1.309321402512972</v>
      </c>
      <c r="CE1781">
        <v>0</v>
      </c>
      <c r="CF1781">
        <v>0</v>
      </c>
      <c r="CG1781">
        <v>270600.78372311924</v>
      </c>
      <c r="CH1781">
        <v>455601.31952791254</v>
      </c>
      <c r="CI1781">
        <v>89200.258344797621</v>
      </c>
      <c r="CJ1781">
        <v>14800.042864383462</v>
      </c>
      <c r="CK1781">
        <v>1442004.1763811456</v>
      </c>
      <c r="CL1781">
        <v>0</v>
      </c>
      <c r="CM1781">
        <v>370000</v>
      </c>
      <c r="CN1781">
        <v>90000</v>
      </c>
      <c r="CO1781">
        <v>5180000</v>
      </c>
      <c r="CP1781">
        <v>0</v>
      </c>
      <c r="CQ1781">
        <v>0</v>
      </c>
      <c r="CR1781">
        <v>0</v>
      </c>
      <c r="CS1781">
        <v>0</v>
      </c>
      <c r="CT1781">
        <v>0</v>
      </c>
      <c r="CU1781">
        <v>0</v>
      </c>
      <c r="CV1781">
        <v>0</v>
      </c>
      <c r="CW1781">
        <v>0</v>
      </c>
      <c r="CX1781">
        <v>84.190780686683681</v>
      </c>
      <c r="CY1781">
        <v>1263801.1386610095</v>
      </c>
      <c r="CZ1781">
        <v>7850</v>
      </c>
      <c r="DA1781">
        <v>8337.5567433880697</v>
      </c>
      <c r="DB1781">
        <v>8434.0355432755878</v>
      </c>
      <c r="DC1781">
        <v>8420.7955482584784</v>
      </c>
      <c r="DD1781">
        <v>-55904.962393550668</v>
      </c>
      <c r="DE1781">
        <v>-136388.89023449656</v>
      </c>
      <c r="DF1781">
        <v>-221787.3218844533</v>
      </c>
    </row>
    <row r="1782" spans="1:110" x14ac:dyDescent="0.45">
      <c r="A1782">
        <v>47350</v>
      </c>
      <c r="B1782" t="s">
        <v>2106</v>
      </c>
      <c r="C1782">
        <v>37502</v>
      </c>
      <c r="D1782">
        <v>39239</v>
      </c>
      <c r="E1782">
        <v>40586</v>
      </c>
      <c r="F1782">
        <v>41645</v>
      </c>
      <c r="G1782">
        <v>42349</v>
      </c>
      <c r="H1782">
        <v>42663</v>
      </c>
      <c r="I1782">
        <v>42609</v>
      </c>
      <c r="J1782">
        <v>43463.71428571429</v>
      </c>
      <c r="K1782">
        <v>2.5</v>
      </c>
      <c r="L1782">
        <v>2.4</v>
      </c>
      <c r="M1782">
        <v>2.3199999999999998</v>
      </c>
      <c r="N1782">
        <v>2.2599999999999998</v>
      </c>
      <c r="O1782">
        <v>2.21</v>
      </c>
      <c r="P1782">
        <v>2.1800000000000002</v>
      </c>
      <c r="Q1782">
        <v>2.1556984427228776</v>
      </c>
      <c r="R1782">
        <v>2.1312621978725899</v>
      </c>
      <c r="S1782">
        <v>233970</v>
      </c>
      <c r="T1782">
        <v>11791</v>
      </c>
      <c r="U1782">
        <v>4208</v>
      </c>
      <c r="V1782">
        <v>64.199998362909739</v>
      </c>
      <c r="W1782">
        <v>130.21395451728014</v>
      </c>
      <c r="X1782">
        <v>3306.0642487901182</v>
      </c>
      <c r="Y1782">
        <v>581.71983149431037</v>
      </c>
      <c r="Z1782">
        <v>14888</v>
      </c>
      <c r="AA1782">
        <v>15259.831502873265</v>
      </c>
      <c r="AB1782">
        <v>15424.305417041054</v>
      </c>
      <c r="AC1782">
        <v>15614.108082511821</v>
      </c>
      <c r="AD1782">
        <v>15693.195406357314</v>
      </c>
      <c r="AE1782">
        <v>15582.677590416302</v>
      </c>
      <c r="AF1782">
        <v>15335.036944298303</v>
      </c>
      <c r="AG1782">
        <v>15401.726403178103</v>
      </c>
      <c r="AH1782">
        <v>478</v>
      </c>
      <c r="AI1782">
        <v>435.67972416381423</v>
      </c>
      <c r="AJ1782">
        <v>383.08387091866155</v>
      </c>
      <c r="AK1782">
        <v>352.78523896374566</v>
      </c>
      <c r="AL1782">
        <v>325.58597471791683</v>
      </c>
      <c r="AM1782">
        <v>300.83785735604408</v>
      </c>
      <c r="AN1782">
        <v>289.68986769504352</v>
      </c>
      <c r="AO1782">
        <v>272.71546217125137</v>
      </c>
      <c r="AP1782">
        <v>106.36643532074753</v>
      </c>
      <c r="AQ1782">
        <v>0.51770611151655432</v>
      </c>
      <c r="AR1782">
        <v>0.13571361413249813</v>
      </c>
      <c r="AS1782">
        <v>0.51770611151655432</v>
      </c>
      <c r="AT1782">
        <v>27225</v>
      </c>
      <c r="AU1782">
        <v>575</v>
      </c>
      <c r="AV1782">
        <v>20462.681624587109</v>
      </c>
      <c r="AW1782">
        <v>5103.9483356440842</v>
      </c>
      <c r="AX1782">
        <v>1126.5168852422476</v>
      </c>
      <c r="AY1782">
        <v>682.83968581247177</v>
      </c>
      <c r="AZ1782">
        <v>194.15419468790094</v>
      </c>
      <c r="BA1782">
        <v>29.944914131145495</v>
      </c>
      <c r="BB1782">
        <v>66.061272509003672</v>
      </c>
      <c r="BC1782">
        <v>13250</v>
      </c>
      <c r="BD1782">
        <v>1091807.5151454052</v>
      </c>
      <c r="BE1782">
        <v>7205550.5862442134</v>
      </c>
      <c r="BF1782">
        <v>356966</v>
      </c>
      <c r="BG1782">
        <v>402322.74969344889</v>
      </c>
      <c r="BH1782">
        <v>427282.45582294889</v>
      </c>
      <c r="BI1782">
        <v>123553.99999999994</v>
      </c>
      <c r="BJ1782">
        <v>126422.46473451683</v>
      </c>
      <c r="BK1782">
        <v>127062.80963010539</v>
      </c>
      <c r="BL1782">
        <v>-294571.07163851801</v>
      </c>
      <c r="BM1782">
        <v>-502474.98233234324</v>
      </c>
      <c r="BN1782">
        <v>-761151.96498323744</v>
      </c>
      <c r="BO1782">
        <v>933979.68328272691</v>
      </c>
      <c r="BP1782">
        <v>2115092.5390517665</v>
      </c>
      <c r="BQ1782">
        <v>3157458.3510992015</v>
      </c>
      <c r="BR1782">
        <v>1126600</v>
      </c>
      <c r="BS1782">
        <v>8767932</v>
      </c>
      <c r="BT1782">
        <v>937111</v>
      </c>
      <c r="BU1782">
        <v>18935</v>
      </c>
      <c r="BV1782">
        <v>88734</v>
      </c>
      <c r="BW1782">
        <v>932589</v>
      </c>
      <c r="BX1782">
        <v>42948</v>
      </c>
      <c r="BY1782">
        <v>47.805850890719789</v>
      </c>
      <c r="BZ1782">
        <v>0</v>
      </c>
      <c r="CA1782">
        <v>0</v>
      </c>
      <c r="CB1782">
        <v>0</v>
      </c>
      <c r="CC1782">
        <v>298.11816432135998</v>
      </c>
      <c r="CD1782">
        <v>2.595198357958759</v>
      </c>
      <c r="CE1782">
        <v>0</v>
      </c>
      <c r="CF1782">
        <v>0</v>
      </c>
      <c r="CG1782">
        <v>479107.18470784154</v>
      </c>
      <c r="CH1782">
        <v>806656.44254579686</v>
      </c>
      <c r="CI1782">
        <v>157931.85837376004</v>
      </c>
      <c r="CJ1782">
        <v>26203.94062703642</v>
      </c>
      <c r="CK1782">
        <v>2553113.6746071973</v>
      </c>
      <c r="CL1782">
        <v>0</v>
      </c>
      <c r="CM1782">
        <v>1780000</v>
      </c>
      <c r="CN1782">
        <v>350000</v>
      </c>
      <c r="CO1782">
        <v>10760000</v>
      </c>
      <c r="CP1782">
        <v>0</v>
      </c>
      <c r="CQ1782">
        <v>0</v>
      </c>
      <c r="CR1782">
        <v>0</v>
      </c>
      <c r="CS1782">
        <v>0</v>
      </c>
      <c r="CT1782">
        <v>0</v>
      </c>
      <c r="CU1782">
        <v>0</v>
      </c>
      <c r="CV1782">
        <v>0</v>
      </c>
      <c r="CW1782">
        <v>0</v>
      </c>
      <c r="CX1782">
        <v>75.524082674819184</v>
      </c>
      <c r="CY1782">
        <v>2258676.7691794853</v>
      </c>
      <c r="CZ1782">
        <v>13250</v>
      </c>
      <c r="DA1782">
        <v>14933.569117053716</v>
      </c>
      <c r="DB1782">
        <v>15860.032999372695</v>
      </c>
      <c r="DC1782">
        <v>16527.194734200733</v>
      </c>
      <c r="DD1782">
        <v>-294571.07163851801</v>
      </c>
      <c r="DE1782">
        <v>-502474.98233234324</v>
      </c>
      <c r="DF1782">
        <v>-761151.96498323744</v>
      </c>
    </row>
    <row r="1783" spans="1:110" x14ac:dyDescent="0.45">
      <c r="A1783">
        <v>47353</v>
      </c>
      <c r="B1783" t="s">
        <v>2107</v>
      </c>
      <c r="C1783">
        <v>730</v>
      </c>
      <c r="D1783">
        <v>706</v>
      </c>
      <c r="E1783">
        <v>680</v>
      </c>
      <c r="F1783">
        <v>663</v>
      </c>
      <c r="G1783">
        <v>657</v>
      </c>
      <c r="H1783">
        <v>649</v>
      </c>
      <c r="I1783">
        <v>641</v>
      </c>
      <c r="J1783">
        <v>626.57142857142867</v>
      </c>
      <c r="K1783">
        <v>2.5</v>
      </c>
      <c r="L1783">
        <v>2.4</v>
      </c>
      <c r="M1783">
        <v>2.3199999999999998</v>
      </c>
      <c r="N1783">
        <v>2.2599999999999998</v>
      </c>
      <c r="O1783">
        <v>2.21</v>
      </c>
      <c r="P1783">
        <v>2.1800000000000002</v>
      </c>
      <c r="Q1783">
        <v>2.1556984427228776</v>
      </c>
      <c r="R1783">
        <v>2.1312621978725899</v>
      </c>
      <c r="S1783">
        <v>233970</v>
      </c>
      <c r="T1783">
        <v>11791</v>
      </c>
      <c r="U1783">
        <v>4208</v>
      </c>
      <c r="V1783">
        <v>1.9808790403359229</v>
      </c>
      <c r="W1783">
        <v>4.0177274118367254</v>
      </c>
      <c r="X1783">
        <v>2085.7237195560197</v>
      </c>
      <c r="Y1783">
        <v>366.99433507011668</v>
      </c>
      <c r="Z1783">
        <v>454</v>
      </c>
      <c r="AA1783">
        <v>0</v>
      </c>
      <c r="AB1783">
        <v>0</v>
      </c>
      <c r="AC1783">
        <v>0</v>
      </c>
      <c r="AD1783">
        <v>396.47403399551314</v>
      </c>
      <c r="AE1783">
        <v>389.10467082039378</v>
      </c>
      <c r="AF1783">
        <v>386.63366239122195</v>
      </c>
      <c r="AG1783">
        <v>375.32822597933773</v>
      </c>
      <c r="AH1783">
        <v>19</v>
      </c>
      <c r="AI1783">
        <v>0</v>
      </c>
      <c r="AJ1783">
        <v>0</v>
      </c>
      <c r="AK1783">
        <v>0</v>
      </c>
      <c r="AL1783">
        <v>1.6594891356360195</v>
      </c>
      <c r="AM1783">
        <v>0.9326019921773353</v>
      </c>
      <c r="AN1783">
        <v>0.31282685563235979</v>
      </c>
      <c r="AO1783">
        <v>0.23906499298393136</v>
      </c>
      <c r="AP1783">
        <v>3.0174875268297168</v>
      </c>
      <c r="AQ1783">
        <v>0</v>
      </c>
      <c r="AR1783">
        <v>0</v>
      </c>
      <c r="AS1783">
        <v>0</v>
      </c>
      <c r="AT1783">
        <v>696</v>
      </c>
      <c r="AU1783">
        <v>12</v>
      </c>
      <c r="AV1783">
        <v>521.77858492133771</v>
      </c>
      <c r="AW1783">
        <v>118.93024620325798</v>
      </c>
      <c r="AX1783">
        <v>23.755108599120081</v>
      </c>
      <c r="AY1783">
        <v>17.411751378825041</v>
      </c>
      <c r="AZ1783">
        <v>4.524106565571933</v>
      </c>
      <c r="BA1783">
        <v>0.6314549710666062</v>
      </c>
      <c r="BB1783">
        <v>66.061272509003672</v>
      </c>
      <c r="BC1783">
        <v>13250</v>
      </c>
      <c r="BD1783">
        <v>874788.48835712415</v>
      </c>
      <c r="BE1783" t="e">
        <v>#DIV/0!</v>
      </c>
      <c r="BF1783">
        <v>1944</v>
      </c>
      <c r="BG1783">
        <v>1938.6878588081927</v>
      </c>
      <c r="BH1783">
        <v>1967.392468227772</v>
      </c>
      <c r="BI1783">
        <v>5032</v>
      </c>
      <c r="BJ1783" t="e">
        <v>#DIV/0!</v>
      </c>
      <c r="BK1783" t="e">
        <v>#DIV/0!</v>
      </c>
      <c r="BL1783">
        <v>92277.9478938143</v>
      </c>
      <c r="BM1783">
        <v>208800.14827934268</v>
      </c>
      <c r="BN1783">
        <v>305475.81341784319</v>
      </c>
      <c r="BO1783" t="e">
        <v>#DIV/0!</v>
      </c>
      <c r="BP1783" t="e">
        <v>#DIV/0!</v>
      </c>
      <c r="BQ1783" t="e">
        <v>#DIV/0!</v>
      </c>
      <c r="BR1783">
        <v>1126600</v>
      </c>
      <c r="BS1783">
        <v>8767932</v>
      </c>
      <c r="BT1783">
        <v>937111</v>
      </c>
      <c r="BU1783">
        <v>18935</v>
      </c>
      <c r="BV1783">
        <v>88734</v>
      </c>
      <c r="BW1783">
        <v>932589</v>
      </c>
      <c r="BX1783">
        <v>42948</v>
      </c>
      <c r="BY1783">
        <v>2.2879787532711116</v>
      </c>
      <c r="BZ1783">
        <v>0</v>
      </c>
      <c r="CA1783">
        <v>0</v>
      </c>
      <c r="CB1783">
        <v>0</v>
      </c>
      <c r="CC1783">
        <v>0</v>
      </c>
      <c r="CD1783">
        <v>9.6835759625326867E-2</v>
      </c>
      <c r="CE1783">
        <v>0</v>
      </c>
      <c r="CF1783">
        <v>0</v>
      </c>
      <c r="CG1783">
        <v>31047.191369198463</v>
      </c>
      <c r="CH1783">
        <v>52273.09825501412</v>
      </c>
      <c r="CI1783">
        <v>10234.329157917602</v>
      </c>
      <c r="CJ1783">
        <v>1698.0725508652522</v>
      </c>
      <c r="CK1783">
        <v>165447.3390775469</v>
      </c>
      <c r="CL1783">
        <v>70000</v>
      </c>
      <c r="CM1783">
        <v>80000</v>
      </c>
      <c r="CN1783">
        <v>0</v>
      </c>
      <c r="CO1783">
        <v>19230000</v>
      </c>
      <c r="CP1783">
        <v>61000</v>
      </c>
      <c r="CQ1783">
        <v>0</v>
      </c>
      <c r="CR1783">
        <v>0</v>
      </c>
      <c r="CS1783">
        <v>0</v>
      </c>
      <c r="CT1783">
        <v>173307000</v>
      </c>
      <c r="CU1783">
        <v>0</v>
      </c>
      <c r="CV1783">
        <v>0</v>
      </c>
      <c r="CW1783">
        <v>0</v>
      </c>
      <c r="CX1783">
        <v>2145.6268077944533</v>
      </c>
      <c r="CY1783">
        <v>148123.34713239642</v>
      </c>
      <c r="CZ1783">
        <v>13250</v>
      </c>
      <c r="DA1783">
        <v>13213.793276341848</v>
      </c>
      <c r="DB1783">
        <v>13409.439405359042</v>
      </c>
      <c r="DC1783">
        <v>13242.077470395334</v>
      </c>
      <c r="DD1783">
        <v>92277.9478938143</v>
      </c>
      <c r="DE1783">
        <v>208800.14827934268</v>
      </c>
      <c r="DF1783">
        <v>305475.81341784319</v>
      </c>
    </row>
    <row r="1784" spans="1:110" x14ac:dyDescent="0.45">
      <c r="A1784">
        <v>47354</v>
      </c>
      <c r="B1784" t="s">
        <v>2108</v>
      </c>
      <c r="C1784">
        <v>870</v>
      </c>
      <c r="D1784">
        <v>806</v>
      </c>
      <c r="E1784">
        <v>753</v>
      </c>
      <c r="F1784">
        <v>706</v>
      </c>
      <c r="G1784">
        <v>659</v>
      </c>
      <c r="H1784">
        <v>620</v>
      </c>
      <c r="I1784">
        <v>570</v>
      </c>
      <c r="J1784">
        <v>521.21428571428578</v>
      </c>
      <c r="K1784">
        <v>2.5</v>
      </c>
      <c r="L1784">
        <v>2.4</v>
      </c>
      <c r="M1784">
        <v>2.3199999999999998</v>
      </c>
      <c r="N1784">
        <v>2.2599999999999998</v>
      </c>
      <c r="O1784">
        <v>2.21</v>
      </c>
      <c r="P1784">
        <v>2.1800000000000002</v>
      </c>
      <c r="Q1784">
        <v>2.1556984427228776</v>
      </c>
      <c r="R1784">
        <v>2.1312621978725899</v>
      </c>
      <c r="S1784">
        <v>233970</v>
      </c>
      <c r="T1784">
        <v>11791</v>
      </c>
      <c r="U1784">
        <v>4208</v>
      </c>
      <c r="V1784">
        <v>2.2210189681142118</v>
      </c>
      <c r="W1784">
        <v>4.5047923718191925</v>
      </c>
      <c r="X1784">
        <v>2216.9651275786837</v>
      </c>
      <c r="Y1784">
        <v>390.08696849003871</v>
      </c>
      <c r="Z1784">
        <v>561</v>
      </c>
      <c r="AA1784">
        <v>522.79541740944819</v>
      </c>
      <c r="AB1784">
        <v>489.10859294192875</v>
      </c>
      <c r="AC1784">
        <v>458.71548251196805</v>
      </c>
      <c r="AD1784">
        <v>413.43562608272862</v>
      </c>
      <c r="AE1784">
        <v>375.80499059186087</v>
      </c>
      <c r="AF1784">
        <v>331.12946765534355</v>
      </c>
      <c r="AG1784">
        <v>293.29855988647404</v>
      </c>
      <c r="AH1784">
        <v>11</v>
      </c>
      <c r="AI1784">
        <v>5.3755030263109038</v>
      </c>
      <c r="AJ1784">
        <v>2.3376837523840477</v>
      </c>
      <c r="AK1784">
        <v>0.70149852858977901</v>
      </c>
      <c r="AL1784">
        <v>0.16203317629947797</v>
      </c>
      <c r="AM1784">
        <v>3.6259648183531008E-2</v>
      </c>
      <c r="AN1784">
        <v>4.3642545518192627E-3</v>
      </c>
      <c r="AO1784">
        <v>3.7377916699094058E-4</v>
      </c>
      <c r="AP1784">
        <v>4.0596095077451348</v>
      </c>
      <c r="AQ1784">
        <v>7.9647094079469904E-2</v>
      </c>
      <c r="AR1784">
        <v>2.0879017558845862E-2</v>
      </c>
      <c r="AS1784">
        <v>7.9647094079469904E-2</v>
      </c>
      <c r="AT1784">
        <v>825</v>
      </c>
      <c r="AU1784">
        <v>7</v>
      </c>
      <c r="AV1784">
        <v>614.88978492859451</v>
      </c>
      <c r="AW1784">
        <v>110.0646481750498</v>
      </c>
      <c r="AX1784">
        <v>14.660856073908276</v>
      </c>
      <c r="AY1784">
        <v>20.518872123067197</v>
      </c>
      <c r="AZ1784">
        <v>4.1868592165788945</v>
      </c>
      <c r="BA1784">
        <v>0.3897128236367795</v>
      </c>
      <c r="BB1784">
        <v>66.061272509003672</v>
      </c>
      <c r="BC1784">
        <v>13250</v>
      </c>
      <c r="BD1784">
        <v>637409.36779395735</v>
      </c>
      <c r="BE1784">
        <v>751463.00542007724</v>
      </c>
      <c r="BF1784">
        <v>5398</v>
      </c>
      <c r="BG1784">
        <v>5021.1748171896616</v>
      </c>
      <c r="BH1784">
        <v>4571.3479181369084</v>
      </c>
      <c r="BI1784">
        <v>12622</v>
      </c>
      <c r="BJ1784">
        <v>11074.899716902955</v>
      </c>
      <c r="BK1784">
        <v>9981.6951309066535</v>
      </c>
      <c r="BL1784">
        <v>30111.780502370908</v>
      </c>
      <c r="BM1784">
        <v>57685.2499729353</v>
      </c>
      <c r="BN1784">
        <v>58956.25044638582</v>
      </c>
      <c r="BO1784">
        <v>64636.732740905718</v>
      </c>
      <c r="BP1784">
        <v>165766.2032091975</v>
      </c>
      <c r="BQ1784">
        <v>205873.64030335564</v>
      </c>
      <c r="BR1784">
        <v>1126600</v>
      </c>
      <c r="BS1784">
        <v>8767932</v>
      </c>
      <c r="BT1784">
        <v>937111</v>
      </c>
      <c r="BU1784">
        <v>18935</v>
      </c>
      <c r="BV1784">
        <v>88734</v>
      </c>
      <c r="BW1784">
        <v>932589</v>
      </c>
      <c r="BX1784">
        <v>42948</v>
      </c>
      <c r="BY1784">
        <v>5.5007099540730006E-2</v>
      </c>
      <c r="BZ1784">
        <v>0</v>
      </c>
      <c r="CA1784">
        <v>0</v>
      </c>
      <c r="CB1784">
        <v>0</v>
      </c>
      <c r="CC1784">
        <v>0</v>
      </c>
      <c r="CD1784">
        <v>0.13557006347545764</v>
      </c>
      <c r="CE1784">
        <v>0</v>
      </c>
      <c r="CF1784">
        <v>0</v>
      </c>
      <c r="CG1784">
        <v>65362.508145680978</v>
      </c>
      <c r="CH1784">
        <v>110048.62790529289</v>
      </c>
      <c r="CI1784">
        <v>21545.956121931791</v>
      </c>
      <c r="CJ1784">
        <v>3574.8895807689523</v>
      </c>
      <c r="CK1784">
        <v>348310.18753167766</v>
      </c>
      <c r="CL1784">
        <v>0</v>
      </c>
      <c r="CM1784">
        <v>80000</v>
      </c>
      <c r="CN1784">
        <v>160000</v>
      </c>
      <c r="CO1784">
        <v>16740000</v>
      </c>
      <c r="CP1784">
        <v>27000</v>
      </c>
      <c r="CQ1784">
        <v>0</v>
      </c>
      <c r="CR1784">
        <v>0</v>
      </c>
      <c r="CS1784">
        <v>0</v>
      </c>
      <c r="CT1784">
        <v>77312000</v>
      </c>
      <c r="CU1784">
        <v>0</v>
      </c>
      <c r="CV1784">
        <v>0</v>
      </c>
      <c r="CW1784">
        <v>0</v>
      </c>
      <c r="CX1784">
        <v>1673.9108160058283</v>
      </c>
      <c r="CY1784">
        <v>314690.9964700297</v>
      </c>
      <c r="CZ1784">
        <v>13250</v>
      </c>
      <c r="DA1784">
        <v>12325.040075539648</v>
      </c>
      <c r="DB1784">
        <v>11220.889202540577</v>
      </c>
      <c r="DC1784">
        <v>9648.7600614578387</v>
      </c>
      <c r="DD1784">
        <v>30111.780502370908</v>
      </c>
      <c r="DE1784">
        <v>57685.2499729353</v>
      </c>
      <c r="DF1784">
        <v>58956.25044638582</v>
      </c>
    </row>
    <row r="1785" spans="1:110" x14ac:dyDescent="0.45">
      <c r="A1785">
        <v>47355</v>
      </c>
      <c r="B1785" t="s">
        <v>2109</v>
      </c>
      <c r="C1785">
        <v>759</v>
      </c>
      <c r="D1785">
        <v>691</v>
      </c>
      <c r="E1785">
        <v>645</v>
      </c>
      <c r="F1785">
        <v>615</v>
      </c>
      <c r="G1785">
        <v>579</v>
      </c>
      <c r="H1785">
        <v>550</v>
      </c>
      <c r="I1785">
        <v>516</v>
      </c>
      <c r="J1785">
        <v>477.53571428571428</v>
      </c>
      <c r="K1785">
        <v>2.5</v>
      </c>
      <c r="L1785">
        <v>2.4</v>
      </c>
      <c r="M1785">
        <v>2.3199999999999998</v>
      </c>
      <c r="N1785">
        <v>2.2599999999999998</v>
      </c>
      <c r="O1785">
        <v>2.21</v>
      </c>
      <c r="P1785">
        <v>2.1800000000000002</v>
      </c>
      <c r="Q1785">
        <v>2.1556984427228776</v>
      </c>
      <c r="R1785">
        <v>2.1312621978725899</v>
      </c>
      <c r="S1785">
        <v>233970</v>
      </c>
      <c r="T1785">
        <v>11791</v>
      </c>
      <c r="U1785">
        <v>4208</v>
      </c>
      <c r="V1785">
        <v>1.8930818663215858</v>
      </c>
      <c r="W1785">
        <v>3.8396523726564529</v>
      </c>
      <c r="X1785">
        <v>2269.1554952913339</v>
      </c>
      <c r="Y1785">
        <v>399.27014510934953</v>
      </c>
      <c r="Z1785">
        <v>380</v>
      </c>
      <c r="AA1785">
        <v>350.38570653080535</v>
      </c>
      <c r="AB1785">
        <v>324.42605988318167</v>
      </c>
      <c r="AC1785">
        <v>0</v>
      </c>
      <c r="AD1785">
        <v>0</v>
      </c>
      <c r="AE1785">
        <v>246.95737224931705</v>
      </c>
      <c r="AF1785">
        <v>228.01058241519146</v>
      </c>
      <c r="AG1785">
        <v>202.48149767394489</v>
      </c>
      <c r="AH1785">
        <v>36</v>
      </c>
      <c r="AI1785">
        <v>42.773524558513593</v>
      </c>
      <c r="AJ1785">
        <v>44.02546775997795</v>
      </c>
      <c r="AK1785">
        <v>0</v>
      </c>
      <c r="AL1785">
        <v>0</v>
      </c>
      <c r="AM1785">
        <v>13.761749356176065</v>
      </c>
      <c r="AN1785">
        <v>4.5409182060637638</v>
      </c>
      <c r="AO1785">
        <v>3.492800644914237</v>
      </c>
      <c r="AP1785">
        <v>1.6642843575813386</v>
      </c>
      <c r="AQ1785">
        <v>0</v>
      </c>
      <c r="AR1785">
        <v>0</v>
      </c>
      <c r="AS1785">
        <v>0</v>
      </c>
      <c r="AT1785">
        <v>832</v>
      </c>
      <c r="AU1785">
        <v>832</v>
      </c>
      <c r="AV1785">
        <v>1030.9435731862452</v>
      </c>
      <c r="AW1785">
        <v>3640.533162169007</v>
      </c>
      <c r="AX1785">
        <v>1556.0540032948359</v>
      </c>
      <c r="AY1785">
        <v>34.402587037224997</v>
      </c>
      <c r="AZ1785">
        <v>138.485881488909</v>
      </c>
      <c r="BA1785">
        <v>41.362809668022869</v>
      </c>
      <c r="BB1785">
        <v>66.061272509003672</v>
      </c>
      <c r="BC1785">
        <v>13250</v>
      </c>
      <c r="BD1785">
        <v>681184.85436683439</v>
      </c>
      <c r="BE1785">
        <v>0</v>
      </c>
      <c r="BF1785">
        <v>360</v>
      </c>
      <c r="BG1785">
        <v>340.25332018493145</v>
      </c>
      <c r="BH1785">
        <v>315.45825090614579</v>
      </c>
      <c r="BI1785">
        <v>1810</v>
      </c>
      <c r="BJ1785">
        <v>0</v>
      </c>
      <c r="BK1785">
        <v>0</v>
      </c>
      <c r="BL1785">
        <v>48241.301653027185</v>
      </c>
      <c r="BM1785">
        <v>93150.031478126766</v>
      </c>
      <c r="BN1785">
        <v>116706.54818349832</v>
      </c>
      <c r="BO1785">
        <v>14364.588323019649</v>
      </c>
      <c r="BP1785">
        <v>-194398.90088358329</v>
      </c>
      <c r="BQ1785">
        <v>-159251.00838635844</v>
      </c>
      <c r="BR1785">
        <v>1126600</v>
      </c>
      <c r="BS1785">
        <v>8767932</v>
      </c>
      <c r="BT1785">
        <v>937111</v>
      </c>
      <c r="BU1785">
        <v>18935</v>
      </c>
      <c r="BV1785">
        <v>88734</v>
      </c>
      <c r="BW1785">
        <v>932589</v>
      </c>
      <c r="BX1785">
        <v>42948</v>
      </c>
      <c r="BY1785">
        <v>5.5007099540730006E-2</v>
      </c>
      <c r="BZ1785">
        <v>0</v>
      </c>
      <c r="CA1785">
        <v>4.7270429686221007</v>
      </c>
      <c r="CB1785">
        <v>0</v>
      </c>
      <c r="CC1785">
        <v>0</v>
      </c>
      <c r="CD1785">
        <v>0.10550001180232978</v>
      </c>
      <c r="CE1785">
        <v>0</v>
      </c>
      <c r="CF1785">
        <v>0</v>
      </c>
      <c r="CG1785">
        <v>19281.93990297589</v>
      </c>
      <c r="CH1785">
        <v>32464.345232061401</v>
      </c>
      <c r="CI1785">
        <v>6356.057055969879</v>
      </c>
      <c r="CJ1785">
        <v>1054.592426326841</v>
      </c>
      <c r="CK1785">
        <v>102751.50532184492</v>
      </c>
      <c r="CL1785">
        <v>0</v>
      </c>
      <c r="CM1785">
        <v>1260000</v>
      </c>
      <c r="CN1785">
        <v>110000</v>
      </c>
      <c r="CO1785">
        <v>7650000</v>
      </c>
      <c r="CP1785">
        <v>8000</v>
      </c>
      <c r="CQ1785">
        <v>0</v>
      </c>
      <c r="CR1785">
        <v>0</v>
      </c>
      <c r="CS1785">
        <v>0</v>
      </c>
      <c r="CT1785">
        <v>25108000</v>
      </c>
      <c r="CU1785">
        <v>0</v>
      </c>
      <c r="CV1785">
        <v>0</v>
      </c>
      <c r="CW1785">
        <v>0</v>
      </c>
      <c r="CX1785">
        <v>392.47760996586362</v>
      </c>
      <c r="CY1785">
        <v>84368.117781829686</v>
      </c>
      <c r="CZ1785">
        <v>13250</v>
      </c>
      <c r="DA1785">
        <v>12523.212479028727</v>
      </c>
      <c r="DB1785">
        <v>11610.616179184535</v>
      </c>
      <c r="DC1785">
        <v>10311.409824477629</v>
      </c>
      <c r="DD1785">
        <v>48241.301653027185</v>
      </c>
      <c r="DE1785">
        <v>93150.031478126766</v>
      </c>
      <c r="DF1785">
        <v>116706.54818349832</v>
      </c>
    </row>
    <row r="1786" spans="1:110" x14ac:dyDescent="0.45">
      <c r="A1786">
        <v>47356</v>
      </c>
      <c r="B1786" t="s">
        <v>2110</v>
      </c>
      <c r="C1786">
        <v>430</v>
      </c>
      <c r="D1786">
        <v>385</v>
      </c>
      <c r="E1786">
        <v>345</v>
      </c>
      <c r="F1786">
        <v>315</v>
      </c>
      <c r="G1786">
        <v>287</v>
      </c>
      <c r="H1786">
        <v>251</v>
      </c>
      <c r="I1786">
        <v>219</v>
      </c>
      <c r="J1786">
        <v>0</v>
      </c>
      <c r="K1786">
        <v>2.5</v>
      </c>
      <c r="L1786">
        <v>2.4</v>
      </c>
      <c r="M1786">
        <v>2.3199999999999998</v>
      </c>
      <c r="N1786">
        <v>2.2599999999999998</v>
      </c>
      <c r="O1786">
        <v>2.21</v>
      </c>
      <c r="P1786">
        <v>2.1800000000000002</v>
      </c>
      <c r="Q1786">
        <v>2.1556984427228776</v>
      </c>
      <c r="R1786">
        <v>2.1312621978725899</v>
      </c>
      <c r="S1786">
        <v>233970</v>
      </c>
      <c r="T1786">
        <v>11791</v>
      </c>
      <c r="U1786">
        <v>4208</v>
      </c>
      <c r="V1786">
        <v>1.1924922658164294</v>
      </c>
      <c r="W1786">
        <v>2.4186781561187436</v>
      </c>
      <c r="X1786">
        <v>2040.8202801498376</v>
      </c>
      <c r="Y1786">
        <v>359.09333277881558</v>
      </c>
      <c r="Z1786">
        <v>281</v>
      </c>
      <c r="AA1786">
        <v>0</v>
      </c>
      <c r="AB1786">
        <v>0</v>
      </c>
      <c r="AC1786">
        <v>0</v>
      </c>
      <c r="AD1786">
        <v>0</v>
      </c>
      <c r="AE1786">
        <v>0</v>
      </c>
      <c r="AF1786">
        <v>0</v>
      </c>
      <c r="AG1786">
        <v>0</v>
      </c>
      <c r="AH1786">
        <v>26</v>
      </c>
      <c r="AI1786">
        <v>0</v>
      </c>
      <c r="AJ1786">
        <v>0</v>
      </c>
      <c r="AK1786">
        <v>0</v>
      </c>
      <c r="AL1786">
        <v>0</v>
      </c>
      <c r="AM1786">
        <v>0</v>
      </c>
      <c r="AN1786">
        <v>0</v>
      </c>
      <c r="AO1786">
        <v>0</v>
      </c>
      <c r="AP1786">
        <v>0.78548000054072531</v>
      </c>
      <c r="AQ1786">
        <v>0</v>
      </c>
      <c r="AR1786">
        <v>0</v>
      </c>
      <c r="AS1786">
        <v>0</v>
      </c>
      <c r="AT1786">
        <v>180</v>
      </c>
      <c r="AU1786">
        <v>1</v>
      </c>
      <c r="AV1786">
        <v>133.89517913577572</v>
      </c>
      <c r="AW1786">
        <v>21.758151915245755</v>
      </c>
      <c r="AX1786">
        <v>2.213608005486174</v>
      </c>
      <c r="AY1786">
        <v>4.4680821277608356</v>
      </c>
      <c r="AZ1786">
        <v>0.82768009885594851</v>
      </c>
      <c r="BA1786">
        <v>5.8841818096712718E-2</v>
      </c>
      <c r="BB1786">
        <v>66.061272509003672</v>
      </c>
      <c r="BC1786">
        <v>13250</v>
      </c>
      <c r="BD1786">
        <v>0</v>
      </c>
      <c r="BE1786" t="e">
        <v>#DIV/0!</v>
      </c>
      <c r="BF1786">
        <v>114</v>
      </c>
      <c r="BG1786" t="e">
        <v>#DIV/0!</v>
      </c>
      <c r="BH1786" t="e">
        <v>#DIV/0!</v>
      </c>
      <c r="BI1786">
        <v>4344</v>
      </c>
      <c r="BJ1786" t="e">
        <v>#DIV/0!</v>
      </c>
      <c r="BK1786" t="e">
        <v>#DIV/0!</v>
      </c>
      <c r="BL1786" t="e">
        <v>#DIV/0!</v>
      </c>
      <c r="BM1786" t="e">
        <v>#DIV/0!</v>
      </c>
      <c r="BN1786" t="e">
        <v>#DIV/0!</v>
      </c>
      <c r="BO1786" t="e">
        <v>#DIV/0!</v>
      </c>
      <c r="BP1786" t="e">
        <v>#DIV/0!</v>
      </c>
      <c r="BQ1786" t="e">
        <v>#DIV/0!</v>
      </c>
      <c r="BR1786">
        <v>1126600</v>
      </c>
      <c r="BS1786">
        <v>8767932</v>
      </c>
      <c r="BT1786">
        <v>937111</v>
      </c>
      <c r="BU1786">
        <v>18935</v>
      </c>
      <c r="BV1786">
        <v>88734</v>
      </c>
      <c r="BW1786">
        <v>932589</v>
      </c>
      <c r="BX1786">
        <v>42948</v>
      </c>
      <c r="BY1786">
        <v>0</v>
      </c>
      <c r="BZ1786">
        <v>0</v>
      </c>
      <c r="CA1786">
        <v>0</v>
      </c>
      <c r="CB1786">
        <v>0</v>
      </c>
      <c r="CC1786">
        <v>0</v>
      </c>
      <c r="CD1786">
        <v>7.3136481611760007E-2</v>
      </c>
      <c r="CE1786">
        <v>0</v>
      </c>
      <c r="CF1786">
        <v>0</v>
      </c>
      <c r="CG1786">
        <v>5555.8131923828832</v>
      </c>
      <c r="CH1786">
        <v>9354.1333719498944</v>
      </c>
      <c r="CI1786">
        <v>1831.4062703642023</v>
      </c>
      <c r="CJ1786">
        <v>303.86561436536095</v>
      </c>
      <c r="CK1786">
        <v>29606.365940192602</v>
      </c>
      <c r="CL1786">
        <v>0</v>
      </c>
      <c r="CM1786">
        <v>220000</v>
      </c>
      <c r="CN1786">
        <v>20000</v>
      </c>
      <c r="CO1786">
        <v>3870000</v>
      </c>
      <c r="CP1786">
        <v>11000</v>
      </c>
      <c r="CQ1786">
        <v>0</v>
      </c>
      <c r="CR1786">
        <v>0</v>
      </c>
      <c r="CS1786">
        <v>0</v>
      </c>
      <c r="CT1786">
        <v>32281000</v>
      </c>
      <c r="CU1786">
        <v>0</v>
      </c>
      <c r="CV1786">
        <v>0</v>
      </c>
      <c r="CW1786">
        <v>0</v>
      </c>
      <c r="CX1786">
        <v>299.62013126731546</v>
      </c>
      <c r="CY1786">
        <v>24291.373259074608</v>
      </c>
      <c r="CZ1786">
        <v>13250</v>
      </c>
      <c r="DA1786" t="e">
        <v>#DIV/0!</v>
      </c>
      <c r="DB1786" t="e">
        <v>#DIV/0!</v>
      </c>
      <c r="DC1786">
        <v>0</v>
      </c>
      <c r="DD1786" t="e">
        <v>#DIV/0!</v>
      </c>
      <c r="DE1786" t="e">
        <v>#DIV/0!</v>
      </c>
      <c r="DF1786" t="e">
        <v>#DIV/0!</v>
      </c>
    </row>
    <row r="1787" spans="1:110" x14ac:dyDescent="0.45">
      <c r="A1787">
        <v>47357</v>
      </c>
      <c r="B1787" t="s">
        <v>2111</v>
      </c>
      <c r="C1787">
        <v>1329</v>
      </c>
      <c r="D1787">
        <v>1281</v>
      </c>
      <c r="E1787">
        <v>1207</v>
      </c>
      <c r="F1787">
        <v>1153</v>
      </c>
      <c r="G1787">
        <v>1105</v>
      </c>
      <c r="H1787">
        <v>1079</v>
      </c>
      <c r="I1787">
        <v>1039</v>
      </c>
      <c r="J1787">
        <v>989.85714285714278</v>
      </c>
      <c r="K1787">
        <v>2.5</v>
      </c>
      <c r="L1787">
        <v>2.4</v>
      </c>
      <c r="M1787">
        <v>2.3199999999999998</v>
      </c>
      <c r="N1787">
        <v>2.2599999999999998</v>
      </c>
      <c r="O1787">
        <v>2.21</v>
      </c>
      <c r="P1787">
        <v>2.1800000000000002</v>
      </c>
      <c r="Q1787">
        <v>2.1556984427228776</v>
      </c>
      <c r="R1787">
        <v>2.1312621978725899</v>
      </c>
      <c r="S1787">
        <v>233970</v>
      </c>
      <c r="T1787">
        <v>11791</v>
      </c>
      <c r="U1787">
        <v>4208</v>
      </c>
      <c r="V1787">
        <v>3.1423181375787563</v>
      </c>
      <c r="W1787">
        <v>6.3734218298967509</v>
      </c>
      <c r="X1787">
        <v>2393.683386175434</v>
      </c>
      <c r="Y1787">
        <v>421.1814989881953</v>
      </c>
      <c r="Z1787">
        <v>863</v>
      </c>
      <c r="AA1787">
        <v>810.12089920771518</v>
      </c>
      <c r="AB1787">
        <v>753.99540400202648</v>
      </c>
      <c r="AC1787">
        <v>709.78979786048478</v>
      </c>
      <c r="AD1787">
        <v>674.38436535358835</v>
      </c>
      <c r="AE1787">
        <v>647.71932919124993</v>
      </c>
      <c r="AF1787">
        <v>624.48500443535909</v>
      </c>
      <c r="AG1787">
        <v>584.48646281481297</v>
      </c>
      <c r="AH1787">
        <v>224</v>
      </c>
      <c r="AI1787">
        <v>217.53081340837704</v>
      </c>
      <c r="AJ1787">
        <v>207.48236073748799</v>
      </c>
      <c r="AK1787">
        <v>200.72850949952863</v>
      </c>
      <c r="AL1787">
        <v>197.72476858353602</v>
      </c>
      <c r="AM1787">
        <v>197.9813077313477</v>
      </c>
      <c r="AN1787">
        <v>206.90549106732911</v>
      </c>
      <c r="AO1787">
        <v>207.15463108600864</v>
      </c>
      <c r="AP1787">
        <v>2.7452914870383767</v>
      </c>
      <c r="AQ1787">
        <v>1.6327654286291329</v>
      </c>
      <c r="AR1787">
        <v>0.42801985995634023</v>
      </c>
      <c r="AS1787">
        <v>1.6327654286291329</v>
      </c>
      <c r="AT1787">
        <v>1721</v>
      </c>
      <c r="AU1787">
        <v>10</v>
      </c>
      <c r="AV1787">
        <v>1280.4052602020677</v>
      </c>
      <c r="AW1787">
        <v>209.90990811038407</v>
      </c>
      <c r="AX1787">
        <v>21.984545348666106</v>
      </c>
      <c r="AY1787">
        <v>42.727123532942997</v>
      </c>
      <c r="AZ1787">
        <v>7.9849729045190099</v>
      </c>
      <c r="BA1787">
        <v>0.58439010662189361</v>
      </c>
      <c r="BB1787">
        <v>66.061272509003672</v>
      </c>
      <c r="BC1787">
        <v>13250</v>
      </c>
      <c r="BD1787">
        <v>761658.97625677858</v>
      </c>
      <c r="BE1787">
        <v>252050.58542519523</v>
      </c>
      <c r="BF1787">
        <v>3284</v>
      </c>
      <c r="BG1787">
        <v>3138.9625085490457</v>
      </c>
      <c r="BH1787">
        <v>3045.3009045398876</v>
      </c>
      <c r="BI1787">
        <v>11457.999999999996</v>
      </c>
      <c r="BJ1787">
        <v>10038.960248821069</v>
      </c>
      <c r="BK1787">
        <v>9538.2011077339012</v>
      </c>
      <c r="BL1787">
        <v>54671.760034727282</v>
      </c>
      <c r="BM1787">
        <v>132104.6464355716</v>
      </c>
      <c r="BN1787">
        <v>188728.11823144462</v>
      </c>
      <c r="BO1787">
        <v>16858.857213824958</v>
      </c>
      <c r="BP1787">
        <v>50121.769819441834</v>
      </c>
      <c r="BQ1787">
        <v>80853.681392898579</v>
      </c>
      <c r="BR1787">
        <v>1126600</v>
      </c>
      <c r="BS1787">
        <v>8767932</v>
      </c>
      <c r="BT1787">
        <v>937111</v>
      </c>
      <c r="BU1787">
        <v>18935</v>
      </c>
      <c r="BV1787">
        <v>88734</v>
      </c>
      <c r="BW1787">
        <v>932589</v>
      </c>
      <c r="BX1787">
        <v>42948</v>
      </c>
      <c r="BY1787">
        <v>0.27733075797225598</v>
      </c>
      <c r="BZ1787">
        <v>0</v>
      </c>
      <c r="CA1787">
        <v>4.7270429686221007</v>
      </c>
      <c r="CB1787">
        <v>0</v>
      </c>
      <c r="CC1787">
        <v>0</v>
      </c>
      <c r="CD1787">
        <v>0.1702270721834693</v>
      </c>
      <c r="CE1787">
        <v>0</v>
      </c>
      <c r="CF1787">
        <v>0</v>
      </c>
      <c r="CG1787">
        <v>27125.440880457605</v>
      </c>
      <c r="CH1787">
        <v>45670.180580696542</v>
      </c>
      <c r="CI1787">
        <v>8941.5717906016944</v>
      </c>
      <c r="CJ1787">
        <v>1483.5791760191153</v>
      </c>
      <c r="CK1787">
        <v>144548.72782564623</v>
      </c>
      <c r="CL1787">
        <v>10000</v>
      </c>
      <c r="CM1787">
        <v>18300000</v>
      </c>
      <c r="CN1787">
        <v>0</v>
      </c>
      <c r="CO1787">
        <v>30530000</v>
      </c>
      <c r="CP1787">
        <v>0</v>
      </c>
      <c r="CQ1787">
        <v>0</v>
      </c>
      <c r="CR1787">
        <v>0</v>
      </c>
      <c r="CS1787">
        <v>0</v>
      </c>
      <c r="CT1787">
        <v>0</v>
      </c>
      <c r="CU1787">
        <v>0</v>
      </c>
      <c r="CV1787">
        <v>0</v>
      </c>
      <c r="CW1787">
        <v>0</v>
      </c>
      <c r="CX1787">
        <v>1057.3371574474686</v>
      </c>
      <c r="CY1787">
        <v>93878.763996554408</v>
      </c>
      <c r="CZ1787">
        <v>13250</v>
      </c>
      <c r="DA1787">
        <v>12664.815236989909</v>
      </c>
      <c r="DB1787">
        <v>12286.917474163676</v>
      </c>
      <c r="DC1787">
        <v>11529.583783796626</v>
      </c>
      <c r="DD1787">
        <v>54671.760034727282</v>
      </c>
      <c r="DE1787">
        <v>132104.6464355716</v>
      </c>
      <c r="DF1787">
        <v>188728.11823144462</v>
      </c>
    </row>
    <row r="1788" spans="1:110" x14ac:dyDescent="0.45">
      <c r="A1788">
        <v>47358</v>
      </c>
      <c r="B1788" t="s">
        <v>2112</v>
      </c>
      <c r="C1788">
        <v>629</v>
      </c>
      <c r="D1788">
        <v>607</v>
      </c>
      <c r="E1788">
        <v>581</v>
      </c>
      <c r="F1788">
        <v>549</v>
      </c>
      <c r="G1788">
        <v>526</v>
      </c>
      <c r="H1788">
        <v>508</v>
      </c>
      <c r="I1788">
        <v>487</v>
      </c>
      <c r="J1788">
        <v>462.75000000000006</v>
      </c>
      <c r="K1788">
        <v>2.5</v>
      </c>
      <c r="L1788">
        <v>2.4</v>
      </c>
      <c r="M1788">
        <v>2.3199999999999998</v>
      </c>
      <c r="N1788">
        <v>2.2599999999999998</v>
      </c>
      <c r="O1788">
        <v>2.21</v>
      </c>
      <c r="P1788">
        <v>2.1800000000000002</v>
      </c>
      <c r="Q1788">
        <v>2.1556984427228776</v>
      </c>
      <c r="R1788">
        <v>2.1312621978725899</v>
      </c>
      <c r="S1788">
        <v>233970</v>
      </c>
      <c r="T1788">
        <v>11791</v>
      </c>
      <c r="U1788">
        <v>4208</v>
      </c>
      <c r="V1788">
        <v>1.5335805357874779</v>
      </c>
      <c r="W1788">
        <v>3.1104920751989571</v>
      </c>
      <c r="X1788">
        <v>2321.3249235534981</v>
      </c>
      <c r="Y1788">
        <v>408.44963731943795</v>
      </c>
      <c r="Z1788">
        <v>447</v>
      </c>
      <c r="AA1788">
        <v>426.40528209172658</v>
      </c>
      <c r="AB1788">
        <v>0</v>
      </c>
      <c r="AC1788">
        <v>366.80893825645654</v>
      </c>
      <c r="AD1788">
        <v>0</v>
      </c>
      <c r="AE1788">
        <v>324.13964572190378</v>
      </c>
      <c r="AF1788">
        <v>311.78481168224113</v>
      </c>
      <c r="AG1788">
        <v>288.07438040567774</v>
      </c>
      <c r="AH1788">
        <v>55</v>
      </c>
      <c r="AI1788">
        <v>54.063514948485036</v>
      </c>
      <c r="AJ1788">
        <v>0</v>
      </c>
      <c r="AK1788">
        <v>53.280246947844503</v>
      </c>
      <c r="AL1788">
        <v>0</v>
      </c>
      <c r="AM1788">
        <v>36.780946991943651</v>
      </c>
      <c r="AN1788">
        <v>26.150351570475571</v>
      </c>
      <c r="AO1788">
        <v>20.487241414408068</v>
      </c>
      <c r="AP1788">
        <v>1.1510003968319538</v>
      </c>
      <c r="AQ1788">
        <v>0</v>
      </c>
      <c r="AR1788">
        <v>0</v>
      </c>
      <c r="AS1788">
        <v>0</v>
      </c>
      <c r="AT1788">
        <v>812</v>
      </c>
      <c r="AU1788">
        <v>15</v>
      </c>
      <c r="AV1788">
        <v>609.23970194876085</v>
      </c>
      <c r="AW1788">
        <v>143.03048572318306</v>
      </c>
      <c r="AX1788">
        <v>29.582632420300776</v>
      </c>
      <c r="AY1788">
        <v>20.330328854030146</v>
      </c>
      <c r="AZ1788">
        <v>5.4408796769098835</v>
      </c>
      <c r="BA1788">
        <v>0.78636139342789646</v>
      </c>
      <c r="BB1788">
        <v>66.061272509003672</v>
      </c>
      <c r="BC1788">
        <v>13250</v>
      </c>
      <c r="BD1788">
        <v>751441.03835817077</v>
      </c>
      <c r="BE1788">
        <v>0</v>
      </c>
      <c r="BF1788">
        <v>1450</v>
      </c>
      <c r="BG1788">
        <v>1392.6900030616262</v>
      </c>
      <c r="BH1788">
        <v>1335.9732781161674</v>
      </c>
      <c r="BI1788">
        <v>11056.000000000002</v>
      </c>
      <c r="BJ1788">
        <v>9510.7630971864801</v>
      </c>
      <c r="BK1788">
        <v>0</v>
      </c>
      <c r="BL1788">
        <v>60567.865263517015</v>
      </c>
      <c r="BM1788">
        <v>130473.62295195053</v>
      </c>
      <c r="BN1788">
        <v>183799.78046474792</v>
      </c>
      <c r="BO1788">
        <v>-94030.726638550303</v>
      </c>
      <c r="BP1788">
        <v>15567.191441383777</v>
      </c>
      <c r="BQ1788">
        <v>-60589.184174557755</v>
      </c>
      <c r="BR1788">
        <v>1126600</v>
      </c>
      <c r="BS1788">
        <v>8767932</v>
      </c>
      <c r="BT1788">
        <v>937111</v>
      </c>
      <c r="BU1788">
        <v>18935</v>
      </c>
      <c r="BV1788">
        <v>88734</v>
      </c>
      <c r="BW1788">
        <v>932589</v>
      </c>
      <c r="BX1788">
        <v>42948</v>
      </c>
      <c r="BY1788">
        <v>0.46221792995375993</v>
      </c>
      <c r="BZ1788">
        <v>0</v>
      </c>
      <c r="CA1788">
        <v>0</v>
      </c>
      <c r="CB1788">
        <v>0</v>
      </c>
      <c r="CC1788">
        <v>0</v>
      </c>
      <c r="CD1788">
        <v>7.2117157826230252E-2</v>
      </c>
      <c r="CE1788">
        <v>0</v>
      </c>
      <c r="CF1788">
        <v>0</v>
      </c>
      <c r="CG1788">
        <v>10784.81384403736</v>
      </c>
      <c r="CH1788">
        <v>18158.023604373324</v>
      </c>
      <c r="CI1788">
        <v>3555.0827601187457</v>
      </c>
      <c r="CJ1788">
        <v>589.85678082687707</v>
      </c>
      <c r="CK1788">
        <v>57471.180942726816</v>
      </c>
      <c r="CL1788">
        <v>0</v>
      </c>
      <c r="CM1788">
        <v>5420000</v>
      </c>
      <c r="CN1788">
        <v>0</v>
      </c>
      <c r="CO1788">
        <v>13090000</v>
      </c>
      <c r="CP1788">
        <v>11000</v>
      </c>
      <c r="CQ1788">
        <v>0</v>
      </c>
      <c r="CR1788">
        <v>0</v>
      </c>
      <c r="CS1788">
        <v>0</v>
      </c>
      <c r="CT1788">
        <v>28005000</v>
      </c>
      <c r="CU1788">
        <v>0</v>
      </c>
      <c r="CV1788">
        <v>0</v>
      </c>
      <c r="CW1788">
        <v>0</v>
      </c>
      <c r="CX1788">
        <v>491.52558724431503</v>
      </c>
      <c r="CY1788">
        <v>36298.670839225699</v>
      </c>
      <c r="CZ1788">
        <v>13250</v>
      </c>
      <c r="DA1788">
        <v>12726.305200390721</v>
      </c>
      <c r="DB1788">
        <v>12208.031679337391</v>
      </c>
      <c r="DC1788">
        <v>11374.910137490235</v>
      </c>
      <c r="DD1788">
        <v>60567.865263517015</v>
      </c>
      <c r="DE1788">
        <v>130473.62295195053</v>
      </c>
      <c r="DF1788">
        <v>183799.78046474792</v>
      </c>
    </row>
    <row r="1789" spans="1:110" x14ac:dyDescent="0.45">
      <c r="A1789">
        <v>47359</v>
      </c>
      <c r="B1789" t="s">
        <v>2113</v>
      </c>
      <c r="C1789">
        <v>1238</v>
      </c>
      <c r="D1789">
        <v>1154</v>
      </c>
      <c r="E1789">
        <v>1080</v>
      </c>
      <c r="F1789">
        <v>1026</v>
      </c>
      <c r="G1789">
        <v>976</v>
      </c>
      <c r="H1789">
        <v>931</v>
      </c>
      <c r="I1789">
        <v>878</v>
      </c>
      <c r="J1789">
        <v>819.78571428571433</v>
      </c>
      <c r="K1789">
        <v>2.5</v>
      </c>
      <c r="L1789">
        <v>2.4</v>
      </c>
      <c r="M1789">
        <v>2.3199999999999998</v>
      </c>
      <c r="N1789">
        <v>2.2599999999999998</v>
      </c>
      <c r="O1789">
        <v>2.21</v>
      </c>
      <c r="P1789">
        <v>2.1800000000000002</v>
      </c>
      <c r="Q1789">
        <v>2.1556984427228776</v>
      </c>
      <c r="R1789">
        <v>2.1312621978725899</v>
      </c>
      <c r="S1789">
        <v>218755</v>
      </c>
      <c r="T1789">
        <v>10864</v>
      </c>
      <c r="U1789">
        <v>3895</v>
      </c>
      <c r="V1789">
        <v>2.4516501880392223</v>
      </c>
      <c r="W1789">
        <v>4.9725712495041821</v>
      </c>
      <c r="X1789">
        <v>2633.2563232290618</v>
      </c>
      <c r="Y1789">
        <v>465.46639230775963</v>
      </c>
      <c r="Z1789">
        <v>624</v>
      </c>
      <c r="AA1789">
        <v>568.98744770482347</v>
      </c>
      <c r="AB1789">
        <v>516.18296142130146</v>
      </c>
      <c r="AC1789">
        <v>477.68658909446623</v>
      </c>
      <c r="AD1789">
        <v>441.78524499772624</v>
      </c>
      <c r="AE1789">
        <v>417.53779180918457</v>
      </c>
      <c r="AF1789">
        <v>392.5430227648402</v>
      </c>
      <c r="AG1789">
        <v>353.02464340979486</v>
      </c>
      <c r="AH1789">
        <v>111</v>
      </c>
      <c r="AI1789">
        <v>101.98920189820828</v>
      </c>
      <c r="AJ1789">
        <v>90.192004256115311</v>
      </c>
      <c r="AK1789">
        <v>72.314404988923229</v>
      </c>
      <c r="AL1789">
        <v>59.026681770706155</v>
      </c>
      <c r="AM1789">
        <v>52.998640726992917</v>
      </c>
      <c r="AN1789">
        <v>49.605769922111762</v>
      </c>
      <c r="AO1789">
        <v>37.971354937651718</v>
      </c>
      <c r="AP1789">
        <v>2.7686225761633483</v>
      </c>
      <c r="AQ1789">
        <v>0.11947064111920484</v>
      </c>
      <c r="AR1789">
        <v>3.1318526338268794E-2</v>
      </c>
      <c r="AS1789">
        <v>0.11947064111920484</v>
      </c>
      <c r="AT1789">
        <v>1349</v>
      </c>
      <c r="AU1789">
        <v>9</v>
      </c>
      <c r="AV1789">
        <v>1004.2197774980333</v>
      </c>
      <c r="AW1789">
        <v>169.50682809288372</v>
      </c>
      <c r="AX1789">
        <v>19.402650462299409</v>
      </c>
      <c r="AY1789">
        <v>33.510813975109372</v>
      </c>
      <c r="AZ1789">
        <v>6.4480397406532965</v>
      </c>
      <c r="BA1789">
        <v>0.51575853821777817</v>
      </c>
      <c r="BB1789">
        <v>66.061272509003672</v>
      </c>
      <c r="BC1789">
        <v>13250</v>
      </c>
      <c r="BD1789">
        <v>700215.48410864058</v>
      </c>
      <c r="BE1789">
        <v>260839.95553670806</v>
      </c>
      <c r="BF1789">
        <v>0</v>
      </c>
      <c r="BG1789">
        <v>0</v>
      </c>
      <c r="BH1789">
        <v>0</v>
      </c>
      <c r="BI1789">
        <v>25084</v>
      </c>
      <c r="BJ1789">
        <v>21058.971422268893</v>
      </c>
      <c r="BK1789">
        <v>19476.248782331484</v>
      </c>
      <c r="BL1789">
        <v>47734.030911336304</v>
      </c>
      <c r="BM1789">
        <v>104268.45265178301</v>
      </c>
      <c r="BN1789">
        <v>136752.8894963956</v>
      </c>
      <c r="BO1789">
        <v>11007.71834450381</v>
      </c>
      <c r="BP1789">
        <v>40465.732712148281</v>
      </c>
      <c r="BQ1789">
        <v>64436.69629883903</v>
      </c>
      <c r="BR1789">
        <v>1126600</v>
      </c>
      <c r="BS1789">
        <v>8767932</v>
      </c>
      <c r="BT1789">
        <v>937111</v>
      </c>
      <c r="BU1789">
        <v>18935</v>
      </c>
      <c r="BV1789">
        <v>88734</v>
      </c>
      <c r="BW1789">
        <v>932589</v>
      </c>
      <c r="BX1789">
        <v>42948</v>
      </c>
      <c r="BY1789">
        <v>2.4926526517061163</v>
      </c>
      <c r="BZ1789">
        <v>0</v>
      </c>
      <c r="CA1789">
        <v>0</v>
      </c>
      <c r="CB1789">
        <v>0</v>
      </c>
      <c r="CC1789">
        <v>0</v>
      </c>
      <c r="CD1789">
        <v>0.14882127268734444</v>
      </c>
      <c r="CE1789">
        <v>0</v>
      </c>
      <c r="CF1789">
        <v>0</v>
      </c>
      <c r="CG1789">
        <v>27452.253421186011</v>
      </c>
      <c r="CH1789">
        <v>46220.423720223007</v>
      </c>
      <c r="CI1789">
        <v>9049.301571211352</v>
      </c>
      <c r="CJ1789">
        <v>1501.4536239229599</v>
      </c>
      <c r="CK1789">
        <v>146290.27876330464</v>
      </c>
      <c r="CL1789">
        <v>1170000</v>
      </c>
      <c r="CM1789">
        <v>2160000</v>
      </c>
      <c r="CN1789">
        <v>10000</v>
      </c>
      <c r="CO1789">
        <v>21820000</v>
      </c>
      <c r="CP1789">
        <v>42000</v>
      </c>
      <c r="CQ1789">
        <v>0</v>
      </c>
      <c r="CR1789">
        <v>0</v>
      </c>
      <c r="CS1789">
        <v>0</v>
      </c>
      <c r="CT1789">
        <v>116189000</v>
      </c>
      <c r="CU1789">
        <v>0</v>
      </c>
      <c r="CV1789">
        <v>0</v>
      </c>
      <c r="CW1789">
        <v>0</v>
      </c>
      <c r="CX1789">
        <v>1973.3808033262872</v>
      </c>
      <c r="CY1789">
        <v>106032.81147113303</v>
      </c>
      <c r="CZ1789">
        <v>13250</v>
      </c>
      <c r="DA1789">
        <v>12510.084201162559</v>
      </c>
      <c r="DB1789">
        <v>11768.320798817036</v>
      </c>
      <c r="DC1789">
        <v>10599.485258374432</v>
      </c>
      <c r="DD1789">
        <v>47734.030911336304</v>
      </c>
      <c r="DE1789">
        <v>104268.45265178301</v>
      </c>
      <c r="DF1789">
        <v>136752.8894963956</v>
      </c>
    </row>
    <row r="1790" spans="1:110" x14ac:dyDescent="0.45">
      <c r="A1790">
        <v>47360</v>
      </c>
      <c r="B1790" t="s">
        <v>2114</v>
      </c>
      <c r="C1790">
        <v>1517</v>
      </c>
      <c r="D1790">
        <v>1425</v>
      </c>
      <c r="E1790">
        <v>1355</v>
      </c>
      <c r="F1790">
        <v>1283</v>
      </c>
      <c r="G1790">
        <v>1223</v>
      </c>
      <c r="H1790">
        <v>1171</v>
      </c>
      <c r="I1790">
        <v>1112</v>
      </c>
      <c r="J1790">
        <v>1045.7500000000002</v>
      </c>
      <c r="K1790">
        <v>2.5</v>
      </c>
      <c r="L1790">
        <v>2.4</v>
      </c>
      <c r="M1790">
        <v>2.3199999999999998</v>
      </c>
      <c r="N1790">
        <v>2.2599999999999998</v>
      </c>
      <c r="O1790">
        <v>2.21</v>
      </c>
      <c r="P1790">
        <v>2.1800000000000002</v>
      </c>
      <c r="Q1790">
        <v>2.1556984427228776</v>
      </c>
      <c r="R1790">
        <v>2.1312621978725899</v>
      </c>
      <c r="S1790">
        <v>218755</v>
      </c>
      <c r="T1790">
        <v>10864</v>
      </c>
      <c r="U1790">
        <v>3895</v>
      </c>
      <c r="V1790">
        <v>3.2423467772459365</v>
      </c>
      <c r="W1790">
        <v>6.5763053979370367</v>
      </c>
      <c r="X1790">
        <v>2439.816214451746</v>
      </c>
      <c r="Y1790">
        <v>431.27303681634066</v>
      </c>
      <c r="Z1790">
        <v>759</v>
      </c>
      <c r="AA1790">
        <v>720.66472543637303</v>
      </c>
      <c r="AB1790">
        <v>668.1081771476338</v>
      </c>
      <c r="AC1790">
        <v>618.17339575541348</v>
      </c>
      <c r="AD1790">
        <v>584.08662855069053</v>
      </c>
      <c r="AE1790">
        <v>561.70294467044323</v>
      </c>
      <c r="AF1790">
        <v>538.50384259752923</v>
      </c>
      <c r="AG1790">
        <v>500.52407179980725</v>
      </c>
      <c r="AH1790">
        <v>194</v>
      </c>
      <c r="AI1790">
        <v>191.97638748457541</v>
      </c>
      <c r="AJ1790">
        <v>179.96202156862989</v>
      </c>
      <c r="AK1790">
        <v>164.76871926390004</v>
      </c>
      <c r="AL1790">
        <v>156.51976828670399</v>
      </c>
      <c r="AM1790">
        <v>148.04706448734856</v>
      </c>
      <c r="AN1790">
        <v>141.01658171459212</v>
      </c>
      <c r="AO1790">
        <v>131.34555117522345</v>
      </c>
      <c r="AP1790">
        <v>2.7919536652883203</v>
      </c>
      <c r="AQ1790">
        <v>2.8274718398211816</v>
      </c>
      <c r="AR1790">
        <v>0.74120512333902822</v>
      </c>
      <c r="AS1790">
        <v>2.8274718398211816</v>
      </c>
      <c r="AT1790">
        <v>1503</v>
      </c>
      <c r="AU1790">
        <v>18</v>
      </c>
      <c r="AV1790">
        <v>1122.8306343498748</v>
      </c>
      <c r="AW1790">
        <v>222.96840054933932</v>
      </c>
      <c r="AX1790">
        <v>36.513098723285125</v>
      </c>
      <c r="AY1790">
        <v>37.468858268255318</v>
      </c>
      <c r="AZ1790">
        <v>8.4817179568968672</v>
      </c>
      <c r="BA1790">
        <v>0.97058607842854405</v>
      </c>
      <c r="BB1790">
        <v>66.061272509003672</v>
      </c>
      <c r="BC1790">
        <v>13250</v>
      </c>
      <c r="BD1790">
        <v>723352.82516439771</v>
      </c>
      <c r="BE1790">
        <v>342625.27471046062</v>
      </c>
      <c r="BF1790">
        <v>1186</v>
      </c>
      <c r="BG1790">
        <v>1133.9640428504892</v>
      </c>
      <c r="BH1790">
        <v>1072.9549010140029</v>
      </c>
      <c r="BI1790">
        <v>5801.9999999999991</v>
      </c>
      <c r="BJ1790">
        <v>4976.8525023909624</v>
      </c>
      <c r="BK1790">
        <v>4702.4233311809394</v>
      </c>
      <c r="BL1790">
        <v>57023.349357897765</v>
      </c>
      <c r="BM1790">
        <v>116398.63839488896</v>
      </c>
      <c r="BN1790">
        <v>156497.3116082882</v>
      </c>
      <c r="BO1790">
        <v>22711.736514505581</v>
      </c>
      <c r="BP1790">
        <v>62467.350217712665</v>
      </c>
      <c r="BQ1790">
        <v>101748.33457541556</v>
      </c>
      <c r="BR1790">
        <v>1126600</v>
      </c>
      <c r="BS1790">
        <v>8767932</v>
      </c>
      <c r="BT1790">
        <v>937111</v>
      </c>
      <c r="BU1790">
        <v>18935</v>
      </c>
      <c r="BV1790">
        <v>88734</v>
      </c>
      <c r="BW1790">
        <v>932589</v>
      </c>
      <c r="BX1790">
        <v>42948</v>
      </c>
      <c r="BY1790">
        <v>4.9919536435006071</v>
      </c>
      <c r="BZ1790">
        <v>0</v>
      </c>
      <c r="CA1790">
        <v>1.9294052933151431</v>
      </c>
      <c r="CB1790">
        <v>0</v>
      </c>
      <c r="CC1790">
        <v>0</v>
      </c>
      <c r="CD1790">
        <v>0.18526209802003316</v>
      </c>
      <c r="CE1790">
        <v>0</v>
      </c>
      <c r="CF1790">
        <v>0</v>
      </c>
      <c r="CG1790">
        <v>36929.817102309753</v>
      </c>
      <c r="CH1790">
        <v>62177.474766490479</v>
      </c>
      <c r="CI1790">
        <v>12173.465208891463</v>
      </c>
      <c r="CJ1790">
        <v>2019.8126131344579</v>
      </c>
      <c r="CK1790">
        <v>196795.25595539788</v>
      </c>
      <c r="CL1790">
        <v>550000</v>
      </c>
      <c r="CM1790">
        <v>4860000</v>
      </c>
      <c r="CN1790">
        <v>10000</v>
      </c>
      <c r="CO1790">
        <v>15420000</v>
      </c>
      <c r="CP1790">
        <v>15000</v>
      </c>
      <c r="CQ1790">
        <v>0</v>
      </c>
      <c r="CR1790">
        <v>0</v>
      </c>
      <c r="CS1790">
        <v>0</v>
      </c>
      <c r="CT1790">
        <v>38502000</v>
      </c>
      <c r="CU1790">
        <v>0</v>
      </c>
      <c r="CV1790">
        <v>0</v>
      </c>
      <c r="CW1790">
        <v>0</v>
      </c>
      <c r="CX1790">
        <v>588.55216941310312</v>
      </c>
      <c r="CY1790">
        <v>141862.89214064818</v>
      </c>
      <c r="CZ1790">
        <v>13250</v>
      </c>
      <c r="DA1790">
        <v>12668.653935724267</v>
      </c>
      <c r="DB1790">
        <v>11987.059391598261</v>
      </c>
      <c r="DC1790">
        <v>10949.725878589608</v>
      </c>
      <c r="DD1790">
        <v>57023.349357897765</v>
      </c>
      <c r="DE1790">
        <v>116398.63839488896</v>
      </c>
      <c r="DF1790">
        <v>156497.3116082882</v>
      </c>
    </row>
    <row r="1791" spans="1:110" x14ac:dyDescent="0.45">
      <c r="A1791">
        <v>47361</v>
      </c>
      <c r="B1791" t="s">
        <v>2115</v>
      </c>
      <c r="C1791">
        <v>7755</v>
      </c>
      <c r="D1791">
        <v>7180</v>
      </c>
      <c r="E1791">
        <v>6639</v>
      </c>
      <c r="F1791">
        <v>6142</v>
      </c>
      <c r="G1791">
        <v>5657</v>
      </c>
      <c r="H1791">
        <v>5164</v>
      </c>
      <c r="I1791">
        <v>4665</v>
      </c>
      <c r="J1791">
        <v>4154.8571428571431</v>
      </c>
      <c r="K1791">
        <v>2.5</v>
      </c>
      <c r="L1791">
        <v>2.4</v>
      </c>
      <c r="M1791">
        <v>2.3199999999999998</v>
      </c>
      <c r="N1791">
        <v>2.2599999999999998</v>
      </c>
      <c r="O1791">
        <v>2.21</v>
      </c>
      <c r="P1791">
        <v>2.1800000000000002</v>
      </c>
      <c r="Q1791">
        <v>2.1556984427228776</v>
      </c>
      <c r="R1791">
        <v>2.1312621978725899</v>
      </c>
      <c r="S1791">
        <v>233970</v>
      </c>
      <c r="T1791">
        <v>11791</v>
      </c>
      <c r="U1791">
        <v>4208</v>
      </c>
      <c r="V1791">
        <v>15.873336841052987</v>
      </c>
      <c r="W1791">
        <v>32.195171560198482</v>
      </c>
      <c r="X1791">
        <v>2765.0656468453308</v>
      </c>
      <c r="Y1791">
        <v>486.5282103160016</v>
      </c>
      <c r="Z1791">
        <v>3955</v>
      </c>
      <c r="AA1791">
        <v>3616.3052649627398</v>
      </c>
      <c r="AB1791">
        <v>3285.2085441594982</v>
      </c>
      <c r="AC1791">
        <v>2956.8536252936201</v>
      </c>
      <c r="AD1791">
        <v>2642.9086994714353</v>
      </c>
      <c r="AE1791">
        <v>2361.5411695310222</v>
      </c>
      <c r="AF1791">
        <v>2113.9692667544418</v>
      </c>
      <c r="AG1791">
        <v>1803.5078709645197</v>
      </c>
      <c r="AH1791">
        <v>1060</v>
      </c>
      <c r="AI1791">
        <v>1015.3477033257767</v>
      </c>
      <c r="AJ1791">
        <v>971.3784600949341</v>
      </c>
      <c r="AK1791">
        <v>917.11941800076625</v>
      </c>
      <c r="AL1791">
        <v>865.46207437885687</v>
      </c>
      <c r="AM1791">
        <v>827.47658191146763</v>
      </c>
      <c r="AN1791">
        <v>801.61576977596951</v>
      </c>
      <c r="AO1791">
        <v>743.12653820972764</v>
      </c>
      <c r="AP1791">
        <v>18.136033279811596</v>
      </c>
      <c r="AQ1791">
        <v>7.6062974845893754</v>
      </c>
      <c r="AR1791">
        <v>1.9939461768697799</v>
      </c>
      <c r="AS1791">
        <v>7.6062974845893754</v>
      </c>
      <c r="AT1791">
        <v>7634</v>
      </c>
      <c r="AU1791">
        <v>105</v>
      </c>
      <c r="AV1791">
        <v>5709.8138092564513</v>
      </c>
      <c r="AW1791">
        <v>1190.5759511008046</v>
      </c>
      <c r="AX1791">
        <v>210.81884057604825</v>
      </c>
      <c r="AY1791">
        <v>190.53648681488775</v>
      </c>
      <c r="AZ1791">
        <v>45.289509179874607</v>
      </c>
      <c r="BA1791">
        <v>5.6039569055548348</v>
      </c>
      <c r="BB1791">
        <v>66.061272509003672</v>
      </c>
      <c r="BC1791">
        <v>13250</v>
      </c>
      <c r="BD1791">
        <v>570385.95731725823</v>
      </c>
      <c r="BE1791">
        <v>2142208.7455957602</v>
      </c>
      <c r="BF1791">
        <v>12890</v>
      </c>
      <c r="BG1791">
        <v>11709.573791505411</v>
      </c>
      <c r="BH1791">
        <v>10206.326441951391</v>
      </c>
      <c r="BI1791">
        <v>29275.999999999993</v>
      </c>
      <c r="BJ1791">
        <v>23937.372647380176</v>
      </c>
      <c r="BK1791">
        <v>21395.814074485479</v>
      </c>
      <c r="BL1791">
        <v>3565.465599180432</v>
      </c>
      <c r="BM1791">
        <v>-4687.7773045875365</v>
      </c>
      <c r="BN1791">
        <v>-27882.537528443616</v>
      </c>
      <c r="BO1791">
        <v>98356.598390903324</v>
      </c>
      <c r="BP1791">
        <v>281240.47498303151</v>
      </c>
      <c r="BQ1791">
        <v>412848.17940587597</v>
      </c>
      <c r="BR1791">
        <v>1126600</v>
      </c>
      <c r="BS1791">
        <v>8767932</v>
      </c>
      <c r="BT1791">
        <v>937111</v>
      </c>
      <c r="BU1791">
        <v>18935</v>
      </c>
      <c r="BV1791">
        <v>88734</v>
      </c>
      <c r="BW1791">
        <v>932589</v>
      </c>
      <c r="BX1791">
        <v>42948</v>
      </c>
      <c r="BY1791">
        <v>24.303827210812749</v>
      </c>
      <c r="BZ1791">
        <v>0</v>
      </c>
      <c r="CA1791">
        <v>0</v>
      </c>
      <c r="CB1791">
        <v>0</v>
      </c>
      <c r="CC1791">
        <v>0</v>
      </c>
      <c r="CD1791">
        <v>0.88757618625003554</v>
      </c>
      <c r="CE1791">
        <v>0</v>
      </c>
      <c r="CF1791">
        <v>0</v>
      </c>
      <c r="CG1791">
        <v>240860.84251683438</v>
      </c>
      <c r="CH1791">
        <v>405529.19383100426</v>
      </c>
      <c r="CI1791">
        <v>79396.848309318651</v>
      </c>
      <c r="CJ1791">
        <v>13173.468105133588</v>
      </c>
      <c r="CK1791">
        <v>1283523.0410542323</v>
      </c>
      <c r="CL1791">
        <v>20000</v>
      </c>
      <c r="CM1791">
        <v>17100000</v>
      </c>
      <c r="CN1791">
        <v>650000</v>
      </c>
      <c r="CO1791">
        <v>63650000</v>
      </c>
      <c r="CP1791">
        <v>80000</v>
      </c>
      <c r="CQ1791">
        <v>0</v>
      </c>
      <c r="CR1791">
        <v>0</v>
      </c>
      <c r="CS1791">
        <v>0</v>
      </c>
      <c r="CT1791">
        <v>230649000</v>
      </c>
      <c r="CU1791">
        <v>0</v>
      </c>
      <c r="CV1791">
        <v>0</v>
      </c>
      <c r="CW1791">
        <v>0</v>
      </c>
      <c r="CX1791">
        <v>2939.2487257380449</v>
      </c>
      <c r="CY1791">
        <v>913206.90192048065</v>
      </c>
      <c r="CZ1791">
        <v>13250</v>
      </c>
      <c r="DA1791">
        <v>12036.606108413243</v>
      </c>
      <c r="DB1791">
        <v>10491.375124581531</v>
      </c>
      <c r="DC1791">
        <v>8634.1957345662504</v>
      </c>
      <c r="DD1791">
        <v>3565.465599180432</v>
      </c>
      <c r="DE1791">
        <v>-4687.7773045875365</v>
      </c>
      <c r="DF1791">
        <v>-27882.537528443616</v>
      </c>
    </row>
    <row r="1792" spans="1:110" x14ac:dyDescent="0.45">
      <c r="A1792">
        <v>47362</v>
      </c>
      <c r="B1792" t="s">
        <v>2116</v>
      </c>
      <c r="C1792">
        <v>29066</v>
      </c>
      <c r="D1792">
        <v>31016</v>
      </c>
      <c r="E1792">
        <v>31633</v>
      </c>
      <c r="F1792">
        <v>32179</v>
      </c>
      <c r="G1792">
        <v>32547</v>
      </c>
      <c r="H1792">
        <v>32569</v>
      </c>
      <c r="I1792">
        <v>32308</v>
      </c>
      <c r="J1792">
        <v>32798.928571428572</v>
      </c>
      <c r="K1792">
        <v>2.5</v>
      </c>
      <c r="L1792">
        <v>2.4</v>
      </c>
      <c r="M1792">
        <v>2.3199999999999998</v>
      </c>
      <c r="N1792">
        <v>2.2599999999999998</v>
      </c>
      <c r="O1792">
        <v>2.21</v>
      </c>
      <c r="P1792">
        <v>2.1800000000000002</v>
      </c>
      <c r="Q1792">
        <v>2.1556984427228776</v>
      </c>
      <c r="R1792">
        <v>2.1312621978725899</v>
      </c>
      <c r="S1792">
        <v>233970</v>
      </c>
      <c r="T1792">
        <v>11791</v>
      </c>
      <c r="U1792">
        <v>4208</v>
      </c>
      <c r="V1792">
        <v>48.986926775338937</v>
      </c>
      <c r="W1792">
        <v>99.357969123415586</v>
      </c>
      <c r="X1792">
        <v>3358.1257226941407</v>
      </c>
      <c r="Y1792">
        <v>590.88032855297354</v>
      </c>
      <c r="Z1792">
        <v>8376</v>
      </c>
      <c r="AA1792">
        <v>8765.9910836038034</v>
      </c>
      <c r="AB1792">
        <v>8718.256072648077</v>
      </c>
      <c r="AC1792">
        <v>8678.6169784352533</v>
      </c>
      <c r="AD1792">
        <v>8636.7213656560816</v>
      </c>
      <c r="AE1792">
        <v>8513.7528472209524</v>
      </c>
      <c r="AF1792">
        <v>8335.2255282507667</v>
      </c>
      <c r="AG1792">
        <v>8305.5440020465903</v>
      </c>
      <c r="AH1792">
        <v>1238</v>
      </c>
      <c r="AI1792">
        <v>1200.9677296588295</v>
      </c>
      <c r="AJ1792">
        <v>1122.259850099756</v>
      </c>
      <c r="AK1792">
        <v>1028.7041853953126</v>
      </c>
      <c r="AL1792">
        <v>937.95700039640963</v>
      </c>
      <c r="AM1792">
        <v>861.48513007486611</v>
      </c>
      <c r="AN1792">
        <v>799.11493691337682</v>
      </c>
      <c r="AO1792">
        <v>773.8037455734858</v>
      </c>
      <c r="AP1792">
        <v>47.167685180985139</v>
      </c>
      <c r="AQ1792">
        <v>8.9602980839403639</v>
      </c>
      <c r="AR1792">
        <v>2.3488894753701595</v>
      </c>
      <c r="AS1792">
        <v>8.9602980839403639</v>
      </c>
      <c r="AT1792">
        <v>24330</v>
      </c>
      <c r="AU1792">
        <v>256</v>
      </c>
      <c r="AV1792">
        <v>18158.342407666805</v>
      </c>
      <c r="AW1792">
        <v>3457.9661287193876</v>
      </c>
      <c r="AX1792">
        <v>524.96365117971345</v>
      </c>
      <c r="AY1792">
        <v>605.94388614384115</v>
      </c>
      <c r="AZ1792">
        <v>131.54103153648549</v>
      </c>
      <c r="BA1792">
        <v>13.954510280747979</v>
      </c>
      <c r="BB1792">
        <v>66.061272509003672</v>
      </c>
      <c r="BC1792">
        <v>10290</v>
      </c>
      <c r="BD1792">
        <v>809488.23027483583</v>
      </c>
      <c r="BE1792">
        <v>3675955.3129708725</v>
      </c>
      <c r="BF1792">
        <v>222668</v>
      </c>
      <c r="BG1792">
        <v>245328.14026902476</v>
      </c>
      <c r="BH1792">
        <v>257413.42468994987</v>
      </c>
      <c r="BI1792">
        <v>119174.00000000006</v>
      </c>
      <c r="BJ1792">
        <v>117986.14553950065</v>
      </c>
      <c r="BK1792">
        <v>117416.5730051772</v>
      </c>
      <c r="BL1792">
        <v>-254617.279228703</v>
      </c>
      <c r="BM1792">
        <v>-354682.78089117177</v>
      </c>
      <c r="BN1792">
        <v>-481259.76361571136</v>
      </c>
      <c r="BO1792">
        <v>424364.10451660864</v>
      </c>
      <c r="BP1792">
        <v>994459.6689264162</v>
      </c>
      <c r="BQ1792">
        <v>1538777.7456180486</v>
      </c>
      <c r="BR1792">
        <v>1126600</v>
      </c>
      <c r="BS1792">
        <v>8767932</v>
      </c>
      <c r="BT1792">
        <v>937111</v>
      </c>
      <c r="BU1792">
        <v>18935</v>
      </c>
      <c r="BV1792">
        <v>88734</v>
      </c>
      <c r="BW1792">
        <v>932589</v>
      </c>
      <c r="BX1792">
        <v>42948</v>
      </c>
      <c r="BY1792">
        <v>142.06371885148042</v>
      </c>
      <c r="BZ1792">
        <v>0</v>
      </c>
      <c r="CA1792">
        <v>0</v>
      </c>
      <c r="CB1792">
        <v>0</v>
      </c>
      <c r="CC1792">
        <v>0</v>
      </c>
      <c r="CD1792">
        <v>5.9134039940018148</v>
      </c>
      <c r="CE1792">
        <v>0</v>
      </c>
      <c r="CF1792">
        <v>0</v>
      </c>
      <c r="CG1792">
        <v>286287.78567808267</v>
      </c>
      <c r="CH1792">
        <v>482012.99022518285</v>
      </c>
      <c r="CI1792">
        <v>94371.287814061245</v>
      </c>
      <c r="CJ1792">
        <v>15658.016363768011</v>
      </c>
      <c r="CK1792">
        <v>1525598.6213887483</v>
      </c>
      <c r="CL1792">
        <v>0</v>
      </c>
      <c r="CM1792">
        <v>9700000</v>
      </c>
      <c r="CN1792">
        <v>750000</v>
      </c>
      <c r="CO1792">
        <v>26960000</v>
      </c>
      <c r="CP1792">
        <v>2000</v>
      </c>
      <c r="CQ1792">
        <v>0</v>
      </c>
      <c r="CR1792">
        <v>0</v>
      </c>
      <c r="CS1792">
        <v>0</v>
      </c>
      <c r="CT1792">
        <v>3598000</v>
      </c>
      <c r="CU1792">
        <v>0</v>
      </c>
      <c r="CV1792">
        <v>0</v>
      </c>
      <c r="CW1792">
        <v>0</v>
      </c>
      <c r="CX1792">
        <v>247.61994319612845</v>
      </c>
      <c r="CY1792">
        <v>1239422.3035681266</v>
      </c>
      <c r="CZ1792">
        <v>10290</v>
      </c>
      <c r="DA1792">
        <v>11337.177157778688</v>
      </c>
      <c r="DB1792">
        <v>11895.665924423736</v>
      </c>
      <c r="DC1792">
        <v>12253.597297334962</v>
      </c>
      <c r="DD1792">
        <v>-254617.279228703</v>
      </c>
      <c r="DE1792">
        <v>-354682.78089117177</v>
      </c>
      <c r="DF1792">
        <v>-481259.76361571136</v>
      </c>
    </row>
    <row r="1793" spans="1:110" x14ac:dyDescent="0.45">
      <c r="A1793">
        <v>47375</v>
      </c>
      <c r="B1793" t="s">
        <v>2117</v>
      </c>
      <c r="C1793">
        <v>1194</v>
      </c>
      <c r="D1793">
        <v>1074</v>
      </c>
      <c r="E1793">
        <v>984</v>
      </c>
      <c r="F1793">
        <v>913</v>
      </c>
      <c r="G1793">
        <v>847</v>
      </c>
      <c r="H1793">
        <v>793</v>
      </c>
      <c r="I1793">
        <v>738</v>
      </c>
      <c r="J1793">
        <v>664.17857142857144</v>
      </c>
      <c r="K1793">
        <v>2.5</v>
      </c>
      <c r="L1793">
        <v>2.4</v>
      </c>
      <c r="M1793">
        <v>2.3199999999999998</v>
      </c>
      <c r="N1793">
        <v>2.2599999999999998</v>
      </c>
      <c r="O1793">
        <v>2.21</v>
      </c>
      <c r="P1793">
        <v>2.1800000000000002</v>
      </c>
      <c r="Q1793">
        <v>2.1556984427228776</v>
      </c>
      <c r="R1793">
        <v>2.1312621978725899</v>
      </c>
      <c r="S1793">
        <v>252286</v>
      </c>
      <c r="T1793">
        <v>13113</v>
      </c>
      <c r="U1793">
        <v>4452</v>
      </c>
      <c r="V1793">
        <v>2.220718000689466</v>
      </c>
      <c r="W1793">
        <v>4.5041819331968185</v>
      </c>
      <c r="X1793">
        <v>3384.1859063900592</v>
      </c>
      <c r="Y1793">
        <v>566.48027940316024</v>
      </c>
      <c r="Z1793">
        <v>622</v>
      </c>
      <c r="AA1793">
        <v>0</v>
      </c>
      <c r="AB1793">
        <v>0</v>
      </c>
      <c r="AC1793">
        <v>0</v>
      </c>
      <c r="AD1793">
        <v>0</v>
      </c>
      <c r="AE1793">
        <v>0</v>
      </c>
      <c r="AF1793">
        <v>0</v>
      </c>
      <c r="AG1793">
        <v>0</v>
      </c>
      <c r="AH1793">
        <v>258</v>
      </c>
      <c r="AI1793">
        <v>0</v>
      </c>
      <c r="AJ1793">
        <v>0</v>
      </c>
      <c r="AK1793">
        <v>0</v>
      </c>
      <c r="AL1793">
        <v>0</v>
      </c>
      <c r="AM1793">
        <v>0</v>
      </c>
      <c r="AN1793">
        <v>0</v>
      </c>
      <c r="AO1793">
        <v>0</v>
      </c>
      <c r="AP1793">
        <v>1.5398518822481546</v>
      </c>
      <c r="AQ1793">
        <v>0.19911773519867476</v>
      </c>
      <c r="AR1793">
        <v>5.2197543897114659E-2</v>
      </c>
      <c r="AS1793">
        <v>0.19911773519867476</v>
      </c>
      <c r="AT1793">
        <v>1122</v>
      </c>
      <c r="AU1793">
        <v>20</v>
      </c>
      <c r="AV1793">
        <v>841.46935228767848</v>
      </c>
      <c r="AW1793">
        <v>194.52693498519207</v>
      </c>
      <c r="AX1793">
        <v>39.518957553359193</v>
      </c>
      <c r="AY1793">
        <v>28.079832285839828</v>
      </c>
      <c r="AZ1793">
        <v>7.3998046068367067</v>
      </c>
      <c r="BA1793">
        <v>1.0504873970293367</v>
      </c>
      <c r="BB1793">
        <v>66.061272509003672</v>
      </c>
      <c r="BC1793">
        <v>10290</v>
      </c>
      <c r="BD1793">
        <v>473388.00352165266</v>
      </c>
      <c r="BE1793" t="e">
        <v>#DIV/0!</v>
      </c>
      <c r="BF1793">
        <v>2700</v>
      </c>
      <c r="BG1793">
        <v>2437.4351114846495</v>
      </c>
      <c r="BH1793">
        <v>2194.7619291681613</v>
      </c>
      <c r="BI1793">
        <v>17622</v>
      </c>
      <c r="BJ1793" t="e">
        <v>#DIV/0!</v>
      </c>
      <c r="BK1793" t="e">
        <v>#DIV/0!</v>
      </c>
      <c r="BL1793">
        <v>-136919.36963023059</v>
      </c>
      <c r="BM1793">
        <v>-104405.86735370802</v>
      </c>
      <c r="BN1793">
        <v>-88145.922450572834</v>
      </c>
      <c r="BO1793" t="e">
        <v>#DIV/0!</v>
      </c>
      <c r="BP1793" t="e">
        <v>#DIV/0!</v>
      </c>
      <c r="BQ1793" t="e">
        <v>#DIV/0!</v>
      </c>
      <c r="BR1793">
        <v>1126600</v>
      </c>
      <c r="BS1793">
        <v>8767932</v>
      </c>
      <c r="BT1793">
        <v>937111</v>
      </c>
      <c r="BU1793">
        <v>18935</v>
      </c>
      <c r="BV1793">
        <v>88734</v>
      </c>
      <c r="BW1793">
        <v>932589</v>
      </c>
      <c r="BX1793">
        <v>42948</v>
      </c>
      <c r="BY1793">
        <v>2.7391161164109112</v>
      </c>
      <c r="BZ1793">
        <v>0</v>
      </c>
      <c r="CA1793">
        <v>9.4540859372442014</v>
      </c>
      <c r="CB1793">
        <v>0</v>
      </c>
      <c r="CC1793">
        <v>0</v>
      </c>
      <c r="CD1793">
        <v>0.12843479697674925</v>
      </c>
      <c r="CE1793">
        <v>0</v>
      </c>
      <c r="CF1793">
        <v>0</v>
      </c>
      <c r="CG1793">
        <v>25818.190717543985</v>
      </c>
      <c r="CH1793">
        <v>43469.20802259069</v>
      </c>
      <c r="CI1793">
        <v>8510.6526681630585</v>
      </c>
      <c r="CJ1793">
        <v>1412.0813844037361</v>
      </c>
      <c r="CK1793">
        <v>137582.52407501268</v>
      </c>
      <c r="CL1793">
        <v>0</v>
      </c>
      <c r="CM1793">
        <v>9830000</v>
      </c>
      <c r="CN1793">
        <v>0</v>
      </c>
      <c r="CO1793">
        <v>21990000</v>
      </c>
      <c r="CP1793">
        <v>63000</v>
      </c>
      <c r="CQ1793">
        <v>0</v>
      </c>
      <c r="CR1793">
        <v>0</v>
      </c>
      <c r="CS1793">
        <v>0</v>
      </c>
      <c r="CT1793">
        <v>184079000</v>
      </c>
      <c r="CU1793">
        <v>0</v>
      </c>
      <c r="CV1793">
        <v>0</v>
      </c>
      <c r="CW1793">
        <v>0</v>
      </c>
      <c r="CX1793">
        <v>740.80307622667465</v>
      </c>
      <c r="CY1793">
        <v>96979.598003636012</v>
      </c>
      <c r="CZ1793">
        <v>10290</v>
      </c>
      <c r="DA1793">
        <v>9289.3360359914968</v>
      </c>
      <c r="DB1793">
        <v>8364.481574496438</v>
      </c>
      <c r="DC1793">
        <v>7165.892898250383</v>
      </c>
      <c r="DD1793">
        <v>-136919.36963023059</v>
      </c>
      <c r="DE1793">
        <v>-104405.86735370802</v>
      </c>
      <c r="DF1793">
        <v>-88145.922450572834</v>
      </c>
    </row>
    <row r="1794" spans="1:110" x14ac:dyDescent="0.45">
      <c r="A1794">
        <v>47381</v>
      </c>
      <c r="B1794" t="s">
        <v>2118</v>
      </c>
      <c r="C1794">
        <v>3998</v>
      </c>
      <c r="D1794">
        <v>4043</v>
      </c>
      <c r="E1794">
        <v>4020</v>
      </c>
      <c r="F1794">
        <v>3981</v>
      </c>
      <c r="G1794">
        <v>3917</v>
      </c>
      <c r="H1794">
        <v>3850</v>
      </c>
      <c r="I1794">
        <v>3752</v>
      </c>
      <c r="J1794">
        <v>3708.1785714285716</v>
      </c>
      <c r="K1794">
        <v>2.5</v>
      </c>
      <c r="L1794">
        <v>2.4</v>
      </c>
      <c r="M1794">
        <v>2.3199999999999998</v>
      </c>
      <c r="N1794">
        <v>2.2599999999999998</v>
      </c>
      <c r="O1794">
        <v>2.21</v>
      </c>
      <c r="P1794">
        <v>2.1800000000000002</v>
      </c>
      <c r="Q1794">
        <v>2.1556984427228776</v>
      </c>
      <c r="R1794">
        <v>2.1312621978725899</v>
      </c>
      <c r="S1794">
        <v>252286</v>
      </c>
      <c r="T1794">
        <v>13113</v>
      </c>
      <c r="U1794">
        <v>4452</v>
      </c>
      <c r="V1794">
        <v>10.400057995805495</v>
      </c>
      <c r="W1794">
        <v>21.093967498062632</v>
      </c>
      <c r="X1794">
        <v>2419.6376145353402</v>
      </c>
      <c r="Y1794">
        <v>405.02414165493906</v>
      </c>
      <c r="Z1794">
        <v>2546</v>
      </c>
      <c r="AA1794">
        <v>2585.6474083712305</v>
      </c>
      <c r="AB1794">
        <v>2545.7364598149825</v>
      </c>
      <c r="AC1794">
        <v>2501.9769589417001</v>
      </c>
      <c r="AD1794">
        <v>2445.2837726368357</v>
      </c>
      <c r="AE1794">
        <v>2385.7795165048956</v>
      </c>
      <c r="AF1794">
        <v>2310.6986274833253</v>
      </c>
      <c r="AG1794">
        <v>2262.2149019884268</v>
      </c>
      <c r="AH1794">
        <v>361</v>
      </c>
      <c r="AI1794">
        <v>265.66718917061894</v>
      </c>
      <c r="AJ1794">
        <v>183.14607084065489</v>
      </c>
      <c r="AK1794">
        <v>118.1735222645621</v>
      </c>
      <c r="AL1794">
        <v>75.65341517358101</v>
      </c>
      <c r="AM1794">
        <v>53.452054843706115</v>
      </c>
      <c r="AN1794">
        <v>39.936567657965085</v>
      </c>
      <c r="AO1794">
        <v>31.666209520338569</v>
      </c>
      <c r="AP1794">
        <v>13.384268128025626</v>
      </c>
      <c r="AQ1794">
        <v>2.9867660279801216</v>
      </c>
      <c r="AR1794">
        <v>0.78296315845671982</v>
      </c>
      <c r="AS1794">
        <v>2.9867660279801216</v>
      </c>
      <c r="AT1794">
        <v>3843</v>
      </c>
      <c r="AU1794">
        <v>148</v>
      </c>
      <c r="AV1794">
        <v>2921.7362493573673</v>
      </c>
      <c r="AW1794">
        <v>1006.4125983152394</v>
      </c>
      <c r="AX1794">
        <v>283.88567218990505</v>
      </c>
      <c r="AY1794">
        <v>97.498338641055341</v>
      </c>
      <c r="AZ1794">
        <v>38.283935239911706</v>
      </c>
      <c r="BA1794">
        <v>7.5462091941579503</v>
      </c>
      <c r="BB1794">
        <v>66.061272509003672</v>
      </c>
      <c r="BC1794">
        <v>10290</v>
      </c>
      <c r="BD1794">
        <v>702091.26228894293</v>
      </c>
      <c r="BE1794">
        <v>2262880.6289845384</v>
      </c>
      <c r="BF1794">
        <v>13718</v>
      </c>
      <c r="BG1794">
        <v>14344.388443699259</v>
      </c>
      <c r="BH1794">
        <v>14381.445334216798</v>
      </c>
      <c r="BI1794">
        <v>48526</v>
      </c>
      <c r="BJ1794">
        <v>46955.719297429256</v>
      </c>
      <c r="BK1794">
        <v>45891.732943480543</v>
      </c>
      <c r="BL1794">
        <v>-50792.696843154496</v>
      </c>
      <c r="BM1794">
        <v>32747.201400533086</v>
      </c>
      <c r="BN1794">
        <v>105445.69957945414</v>
      </c>
      <c r="BO1794">
        <v>276182.53268897708</v>
      </c>
      <c r="BP1794">
        <v>625792.1605760688</v>
      </c>
      <c r="BQ1794">
        <v>889126.57633827266</v>
      </c>
      <c r="BR1794">
        <v>1126600</v>
      </c>
      <c r="BS1794">
        <v>8767932</v>
      </c>
      <c r="BT1794">
        <v>937111</v>
      </c>
      <c r="BU1794">
        <v>18935</v>
      </c>
      <c r="BV1794">
        <v>88734</v>
      </c>
      <c r="BW1794">
        <v>932589</v>
      </c>
      <c r="BX1794">
        <v>42948</v>
      </c>
      <c r="BY1794">
        <v>1.0933353569145958</v>
      </c>
      <c r="BZ1794">
        <v>0</v>
      </c>
      <c r="CA1794">
        <v>18.908171874488403</v>
      </c>
      <c r="CB1794">
        <v>0</v>
      </c>
      <c r="CC1794">
        <v>0</v>
      </c>
      <c r="CD1794">
        <v>0.54457373241927232</v>
      </c>
      <c r="CE1794">
        <v>0</v>
      </c>
      <c r="CF1794">
        <v>0</v>
      </c>
      <c r="CG1794">
        <v>155235.95684599233</v>
      </c>
      <c r="CH1794">
        <v>261365.49127507058</v>
      </c>
      <c r="CI1794">
        <v>51171.645789588008</v>
      </c>
      <c r="CJ1794">
        <v>8490.362754326261</v>
      </c>
      <c r="CK1794">
        <v>827236.69538773445</v>
      </c>
      <c r="CL1794">
        <v>850000</v>
      </c>
      <c r="CM1794">
        <v>19800000</v>
      </c>
      <c r="CN1794">
        <v>710000</v>
      </c>
      <c r="CO1794">
        <v>334390000</v>
      </c>
      <c r="CP1794">
        <v>530000</v>
      </c>
      <c r="CQ1794">
        <v>0</v>
      </c>
      <c r="CR1794">
        <v>0</v>
      </c>
      <c r="CS1794">
        <v>0</v>
      </c>
      <c r="CT1794">
        <v>1336096000</v>
      </c>
      <c r="CU1794">
        <v>0</v>
      </c>
      <c r="CV1794">
        <v>0</v>
      </c>
      <c r="CW1794">
        <v>0</v>
      </c>
      <c r="CX1794">
        <v>38773.723535538309</v>
      </c>
      <c r="CY1794">
        <v>781470.46403909649</v>
      </c>
      <c r="CZ1794">
        <v>10290</v>
      </c>
      <c r="DA1794">
        <v>10759.859825460371</v>
      </c>
      <c r="DB1794">
        <v>10787.656545348511</v>
      </c>
      <c r="DC1794">
        <v>10627.879779234543</v>
      </c>
      <c r="DD1794">
        <v>-50792.696843154496</v>
      </c>
      <c r="DE1794">
        <v>32747.201400533086</v>
      </c>
      <c r="DF1794">
        <v>105445.69957945414</v>
      </c>
    </row>
    <row r="1795" spans="1:110" x14ac:dyDescent="0.45">
      <c r="A1795">
        <v>47382</v>
      </c>
      <c r="B1795" t="s">
        <v>2119</v>
      </c>
      <c r="C1795">
        <v>1843</v>
      </c>
      <c r="D1795">
        <v>1949</v>
      </c>
      <c r="E1795">
        <v>1824</v>
      </c>
      <c r="F1795">
        <v>1718</v>
      </c>
      <c r="G1795">
        <v>1621</v>
      </c>
      <c r="H1795">
        <v>1524</v>
      </c>
      <c r="I1795">
        <v>1421</v>
      </c>
      <c r="J1795">
        <v>1338.1785714285713</v>
      </c>
      <c r="K1795">
        <v>2.5</v>
      </c>
      <c r="L1795">
        <v>2.4</v>
      </c>
      <c r="M1795">
        <v>2.3199999999999998</v>
      </c>
      <c r="N1795">
        <v>2.2599999999999998</v>
      </c>
      <c r="O1795">
        <v>2.21</v>
      </c>
      <c r="P1795">
        <v>2.1800000000000002</v>
      </c>
      <c r="Q1795">
        <v>2.1556984427228776</v>
      </c>
      <c r="R1795">
        <v>2.1312621978725899</v>
      </c>
      <c r="S1795">
        <v>252286</v>
      </c>
      <c r="T1795">
        <v>13113</v>
      </c>
      <c r="U1795">
        <v>4452</v>
      </c>
      <c r="V1795">
        <v>6.0162333787009139</v>
      </c>
      <c r="W1795">
        <v>12.202454198068882</v>
      </c>
      <c r="X1795">
        <v>1928.1639507317204</v>
      </c>
      <c r="Y1795">
        <v>322.75616167633564</v>
      </c>
      <c r="Z1795">
        <v>1367</v>
      </c>
      <c r="AA1795">
        <v>1525.2739247740099</v>
      </c>
      <c r="AB1795">
        <v>1405.8057026601057</v>
      </c>
      <c r="AC1795">
        <v>1291.9843203049277</v>
      </c>
      <c r="AD1795">
        <v>1176.8448892493427</v>
      </c>
      <c r="AE1795">
        <v>1079.7825548713122</v>
      </c>
      <c r="AF1795">
        <v>990.20010152438181</v>
      </c>
      <c r="AG1795">
        <v>909.83069978713127</v>
      </c>
      <c r="AH1795">
        <v>143</v>
      </c>
      <c r="AI1795">
        <v>116.03004098601234</v>
      </c>
      <c r="AJ1795">
        <v>84.911144708887605</v>
      </c>
      <c r="AK1795">
        <v>55.620492564873523</v>
      </c>
      <c r="AL1795">
        <v>35.844884740901307</v>
      </c>
      <c r="AM1795">
        <v>22.357479079452215</v>
      </c>
      <c r="AN1795">
        <v>14.246582785965863</v>
      </c>
      <c r="AO1795">
        <v>8.6063767058367553</v>
      </c>
      <c r="AP1795">
        <v>4.4640150525779836</v>
      </c>
      <c r="AQ1795">
        <v>0.59735320559602423</v>
      </c>
      <c r="AR1795">
        <v>0.15659263169134396</v>
      </c>
      <c r="AS1795">
        <v>0.59735320559602423</v>
      </c>
      <c r="AT1795">
        <v>1473</v>
      </c>
      <c r="AU1795">
        <v>25</v>
      </c>
      <c r="AV1795">
        <v>1104.0839112010681</v>
      </c>
      <c r="AW1795">
        <v>250.00485326903672</v>
      </c>
      <c r="AX1795">
        <v>49.533927280772318</v>
      </c>
      <c r="AY1795">
        <v>36.843280116779646</v>
      </c>
      <c r="AZ1795">
        <v>9.5101846183541561</v>
      </c>
      <c r="BA1795">
        <v>1.3167039202276705</v>
      </c>
      <c r="BB1795">
        <v>66.061272509003672</v>
      </c>
      <c r="BC1795">
        <v>10290</v>
      </c>
      <c r="BD1795">
        <v>525580.08596655447</v>
      </c>
      <c r="BE1795">
        <v>889274.16722472862</v>
      </c>
      <c r="BF1795">
        <v>10240</v>
      </c>
      <c r="BG1795">
        <v>9585.4847278159432</v>
      </c>
      <c r="BH1795">
        <v>8815.1119604972664</v>
      </c>
      <c r="BI1795">
        <v>18182</v>
      </c>
      <c r="BJ1795">
        <v>15401.075525017372</v>
      </c>
      <c r="BK1795">
        <v>14028.558037207556</v>
      </c>
      <c r="BL1795">
        <v>-121803.47016354441</v>
      </c>
      <c r="BM1795">
        <v>-86481.255349856219</v>
      </c>
      <c r="BN1795">
        <v>-57262.23965333146</v>
      </c>
      <c r="BO1795">
        <v>58119.564329172834</v>
      </c>
      <c r="BP1795">
        <v>149960.67671174713</v>
      </c>
      <c r="BQ1795">
        <v>204798.62539547082</v>
      </c>
      <c r="BR1795">
        <v>1126600</v>
      </c>
      <c r="BS1795">
        <v>8767932</v>
      </c>
      <c r="BT1795">
        <v>937111</v>
      </c>
      <c r="BU1795">
        <v>18935</v>
      </c>
      <c r="BV1795">
        <v>88734</v>
      </c>
      <c r="BW1795">
        <v>932589</v>
      </c>
      <c r="BX1795">
        <v>42948</v>
      </c>
      <c r="BY1795">
        <v>1.141219234932066</v>
      </c>
      <c r="BZ1795">
        <v>0</v>
      </c>
      <c r="CA1795">
        <v>23.152863519781718</v>
      </c>
      <c r="CB1795">
        <v>0</v>
      </c>
      <c r="CC1795">
        <v>0</v>
      </c>
      <c r="CD1795">
        <v>0.20437441899871611</v>
      </c>
      <c r="CE1795">
        <v>0</v>
      </c>
      <c r="CF1795">
        <v>0</v>
      </c>
      <c r="CG1795">
        <v>80722.697559916007</v>
      </c>
      <c r="CH1795">
        <v>135910.0554630367</v>
      </c>
      <c r="CI1795">
        <v>26609.255810585764</v>
      </c>
      <c r="CJ1795">
        <v>4414.9886322496559</v>
      </c>
      <c r="CK1795">
        <v>430163.08160162193</v>
      </c>
      <c r="CL1795">
        <v>650000</v>
      </c>
      <c r="CM1795">
        <v>4460000</v>
      </c>
      <c r="CN1795">
        <v>280000</v>
      </c>
      <c r="CO1795">
        <v>28960000</v>
      </c>
      <c r="CP1795">
        <v>55000</v>
      </c>
      <c r="CQ1795">
        <v>0</v>
      </c>
      <c r="CR1795">
        <v>0</v>
      </c>
      <c r="CS1795">
        <v>0</v>
      </c>
      <c r="CT1795">
        <v>172412000</v>
      </c>
      <c r="CU1795">
        <v>0</v>
      </c>
      <c r="CV1795">
        <v>0</v>
      </c>
      <c r="CW1795">
        <v>0</v>
      </c>
      <c r="CX1795">
        <v>1848.2357808099314</v>
      </c>
      <c r="CY1795">
        <v>358007.17663254892</v>
      </c>
      <c r="CZ1795">
        <v>10290</v>
      </c>
      <c r="DA1795">
        <v>9632.2888524634818</v>
      </c>
      <c r="DB1795">
        <v>8858.1544993668813</v>
      </c>
      <c r="DC1795">
        <v>7955.9485611622413</v>
      </c>
      <c r="DD1795">
        <v>-121803.47016354441</v>
      </c>
      <c r="DE1795">
        <v>-86481.255349856219</v>
      </c>
      <c r="DF1795">
        <v>-57262.23965333146</v>
      </c>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入出力画面</vt:lpstr>
      <vt:lpstr>カーボンニュートラルシミュレーターの構造</vt:lpstr>
      <vt:lpstr>自治体コード参照タブ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倉阪秀史</dc:creator>
  <cp:lastModifiedBy>秀史 倉阪</cp:lastModifiedBy>
  <dcterms:created xsi:type="dcterms:W3CDTF">2023-03-28T16:02:59Z</dcterms:created>
  <dcterms:modified xsi:type="dcterms:W3CDTF">2023-10-01T04:46:36Z</dcterms:modified>
</cp:coreProperties>
</file>